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495" yWindow="210" windowWidth="12375" windowHeight="11010" tabRatio="593" firstSheet="1" activeTab="8"/>
  </bookViews>
  <sheets>
    <sheet name="LAVORO" sheetId="2" r:id="rId1"/>
    <sheet name="TABELLE PERS E RICAVI" sheetId="40" r:id="rId2"/>
    <sheet name="Ricavi complessivi" sheetId="1" r:id="rId3"/>
    <sheet name="R Collecchio" sheetId="34" r:id="rId4"/>
    <sheet name="R Felino" sheetId="35" r:id="rId5"/>
    <sheet name="R Montechiarugolo" sheetId="36" r:id="rId6"/>
    <sheet name="R Sala" sheetId="37" r:id="rId7"/>
    <sheet name="R Traversetolo" sheetId="38" r:id="rId8"/>
    <sheet name="Costi complessivi" sheetId="11" r:id="rId9"/>
    <sheet name="Gestionale Costi" sheetId="48" r:id="rId10"/>
    <sheet name="FOGLIO DI VERIFICA" sheetId="49" r:id="rId11"/>
    <sheet name="C Collecchio" sheetId="39" r:id="rId12"/>
    <sheet name="C Felino" sheetId="42" r:id="rId13"/>
    <sheet name="C Montechiarugolo" sheetId="43" r:id="rId14"/>
    <sheet name="C Sala" sheetId="44" r:id="rId15"/>
    <sheet name="C Traversetolo" sheetId="45" r:id="rId16"/>
    <sheet name="Riepilogo tabelle" sheetId="32" r:id="rId17"/>
    <sheet name="Foglio1" sheetId="4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8" hidden="1">'Costi complessivi'!$A$1:$F$317</definedName>
    <definedName name="_xlnm._FilterDatabase" localSheetId="9" hidden="1">'Gestionale Costi'!$H$511:$H$756</definedName>
    <definedName name="_xlnm.Print_Area" localSheetId="11">'C Collecchio'!$A$1:$K$445</definedName>
    <definedName name="_xlnm.Print_Area" localSheetId="12">'C Felino'!$A$1:$K$445</definedName>
    <definedName name="_xlnm.Print_Area" localSheetId="13">'C Montechiarugolo'!$A$1:$K$445</definedName>
    <definedName name="_xlnm.Print_Area" localSheetId="14">'C Sala'!$A$1:$K$445</definedName>
    <definedName name="_xlnm.Print_Area" localSheetId="15">'C Traversetolo'!$A$1:$K$445</definedName>
    <definedName name="_xlnm.Print_Area" localSheetId="8">'Costi complessivi'!$A$1:$F$317</definedName>
    <definedName name="_xlnm.Print_Area" localSheetId="3">'R Collecchio'!$A$1:$K$211</definedName>
    <definedName name="_xlnm.Print_Area" localSheetId="4">'R Felino'!$A$1:$K$211</definedName>
    <definedName name="_xlnm.Print_Area" localSheetId="5">'R Montechiarugolo'!$A$1:$K$211</definedName>
    <definedName name="_xlnm.Print_Area" localSheetId="6">'R Sala'!$A$1:$K$211</definedName>
    <definedName name="_xlnm.Print_Area" localSheetId="7">'R Traversetolo'!$A$1:$K$211</definedName>
    <definedName name="_xlnm.Print_Area" localSheetId="2">'Ricavi complessivi'!$A$1:$F$211</definedName>
    <definedName name="_xlnm.Print_Area" localSheetId="16">'Riepilogo tabelle'!$E$10:$O$47</definedName>
    <definedName name="ASP">#REF!</definedName>
    <definedName name="Comuni">[1]LAVORO!$B$2:$B$7</definedName>
    <definedName name="coop">'[4]TARIFFE E ALTRI'!$B$8:$B$12</definedName>
    <definedName name="coop2">'[5]TARIFFE E ALTRI'!$B$8:$B$12</definedName>
    <definedName name="Cooperativa">#REF!</definedName>
    <definedName name="fondo">#REF!</definedName>
    <definedName name="MESE">#REF!</definedName>
    <definedName name="Quota">[3]Foglio2!$D$2:$D$11</definedName>
    <definedName name="scuola">'[6]TARIFFE E ALTRI'!$B$15:$B$18</definedName>
    <definedName name="Settori">[1]LAVORO!$C$2:$C$15</definedName>
    <definedName name="Si">#REF!</definedName>
    <definedName name="SINO">[3]Foglio2!$F$2:$F$3</definedName>
    <definedName name="Tipologia">[3]Foglio2!$B$2:$B$6</definedName>
    <definedName name="_xlnm.Print_Titles" localSheetId="11">'C Collecchio'!$2:$2</definedName>
    <definedName name="_xlnm.Print_Titles" localSheetId="12">'C Felino'!$2:$2</definedName>
    <definedName name="_xlnm.Print_Titles" localSheetId="13">'C Montechiarugolo'!$2:$2</definedName>
    <definedName name="_xlnm.Print_Titles" localSheetId="14">'C Sala'!$2:$2</definedName>
    <definedName name="_xlnm.Print_Titles" localSheetId="15">'C Traversetolo'!$2:$2</definedName>
    <definedName name="_xlnm.Print_Titles" localSheetId="8">'Costi complessivi'!$2:$2</definedName>
    <definedName name="_xlnm.Print_Titles" localSheetId="3">'R Collecchio'!$2:$2</definedName>
    <definedName name="_xlnm.Print_Titles" localSheetId="4">'R Felino'!$2:$2</definedName>
    <definedName name="_xlnm.Print_Titles" localSheetId="5">'R Montechiarugolo'!$2:$2</definedName>
    <definedName name="_xlnm.Print_Titles" localSheetId="6">'R Sala'!$2:$2</definedName>
    <definedName name="_xlnm.Print_Titles" localSheetId="7">'R Traversetolo'!$2:$2</definedName>
    <definedName name="_xlnm.Print_Titles" localSheetId="2">'Ricavi complessivi'!$2:$2</definedName>
  </definedNames>
  <calcPr calcId="125725" fullCalcOnLoad="1"/>
</workbook>
</file>

<file path=xl/calcChain.xml><?xml version="1.0" encoding="utf-8"?>
<calcChain xmlns="http://schemas.openxmlformats.org/spreadsheetml/2006/main">
  <c r="J4" i="39"/>
  <c r="D199" i="38"/>
  <c r="J290" i="45"/>
  <c r="K287" i="42"/>
  <c r="E234" i="1"/>
  <c r="E233"/>
  <c r="E232"/>
  <c r="E231"/>
  <c r="E230"/>
  <c r="K290" i="45"/>
  <c r="J289" i="44"/>
  <c r="K288" i="43"/>
  <c r="J287" i="42"/>
  <c r="K286" i="39"/>
  <c r="E209" i="1"/>
  <c r="H669" i="48"/>
  <c r="Q410"/>
  <c r="Q415"/>
  <c r="H737"/>
  <c r="AE428"/>
  <c r="AE427"/>
  <c r="AE426"/>
  <c r="AE425"/>
  <c r="AE424"/>
  <c r="AE423"/>
  <c r="AE422"/>
  <c r="AE421"/>
  <c r="AE420"/>
  <c r="AE419"/>
  <c r="AE418"/>
  <c r="AE417"/>
  <c r="AE416"/>
  <c r="AE415"/>
  <c r="AE414"/>
  <c r="AE413"/>
  <c r="AE412"/>
  <c r="AE411"/>
  <c r="AE410"/>
  <c r="AE409"/>
  <c r="AE408"/>
  <c r="AE407"/>
  <c r="AE406"/>
  <c r="AE405"/>
  <c r="AE404"/>
  <c r="AE403"/>
  <c r="AE402"/>
  <c r="AE401"/>
  <c r="AE400"/>
  <c r="AE399"/>
  <c r="AE398"/>
  <c r="AE397"/>
  <c r="AE396"/>
  <c r="AE395"/>
  <c r="AE394"/>
  <c r="AE393"/>
  <c r="AE392"/>
  <c r="AE391"/>
  <c r="AE390"/>
  <c r="AE389"/>
  <c r="AE388"/>
  <c r="AE387"/>
  <c r="AE386"/>
  <c r="AE385"/>
  <c r="AE384"/>
  <c r="AE383"/>
  <c r="AE382"/>
  <c r="AE381"/>
  <c r="AE380"/>
  <c r="AE379"/>
  <c r="AE378"/>
  <c r="AE377"/>
  <c r="AE376"/>
  <c r="AE375"/>
  <c r="AE374"/>
  <c r="AE373"/>
  <c r="AE372"/>
  <c r="AE371"/>
  <c r="AE370"/>
  <c r="AE369"/>
  <c r="AE368"/>
  <c r="AE367"/>
  <c r="AE366"/>
  <c r="AE365"/>
  <c r="AE364"/>
  <c r="AE363"/>
  <c r="AE362"/>
  <c r="AE361"/>
  <c r="AE360"/>
  <c r="AE359"/>
  <c r="AE358"/>
  <c r="AE357"/>
  <c r="AE356"/>
  <c r="AE355"/>
  <c r="AE354"/>
  <c r="AE353"/>
  <c r="AE352"/>
  <c r="AE351"/>
  <c r="AE350"/>
  <c r="AE349"/>
  <c r="AE348"/>
  <c r="AE347"/>
  <c r="AE346"/>
  <c r="AE345"/>
  <c r="AE344"/>
  <c r="AE343"/>
  <c r="AE342"/>
  <c r="AE341"/>
  <c r="AE340"/>
  <c r="AE339"/>
  <c r="AE338"/>
  <c r="AE337"/>
  <c r="AE336"/>
  <c r="AE335"/>
  <c r="AE334"/>
  <c r="AE333"/>
  <c r="AE332"/>
  <c r="AE331"/>
  <c r="AE330"/>
  <c r="AE329"/>
  <c r="AE328"/>
  <c r="AE327"/>
  <c r="AE326"/>
  <c r="AE325"/>
  <c r="AE324"/>
  <c r="AE323"/>
  <c r="AE322"/>
  <c r="AE321"/>
  <c r="AE320"/>
  <c r="AE319"/>
  <c r="AE318"/>
  <c r="AE317"/>
  <c r="M290" i="45"/>
  <c r="L290"/>
  <c r="I290"/>
  <c r="H290"/>
  <c r="G290"/>
  <c r="F290"/>
  <c r="E290"/>
  <c r="D290"/>
  <c r="C290"/>
  <c r="M289"/>
  <c r="L289"/>
  <c r="K289"/>
  <c r="J289"/>
  <c r="I289"/>
  <c r="H289"/>
  <c r="G289"/>
  <c r="F289"/>
  <c r="E289"/>
  <c r="D289"/>
  <c r="C289"/>
  <c r="M288"/>
  <c r="L288"/>
  <c r="K288"/>
  <c r="J288"/>
  <c r="I288"/>
  <c r="H288"/>
  <c r="G288"/>
  <c r="F288"/>
  <c r="E288"/>
  <c r="D288"/>
  <c r="C288"/>
  <c r="M287"/>
  <c r="L287"/>
  <c r="K287"/>
  <c r="J287"/>
  <c r="I287"/>
  <c r="H287"/>
  <c r="G287"/>
  <c r="F287"/>
  <c r="E287"/>
  <c r="D287"/>
  <c r="C287"/>
  <c r="M286"/>
  <c r="L286"/>
  <c r="K286"/>
  <c r="J286"/>
  <c r="I286"/>
  <c r="H286"/>
  <c r="G286"/>
  <c r="F286"/>
  <c r="E286"/>
  <c r="D286"/>
  <c r="C286"/>
  <c r="N290" i="44"/>
  <c r="M290"/>
  <c r="L290"/>
  <c r="K290"/>
  <c r="J290"/>
  <c r="I290"/>
  <c r="H290"/>
  <c r="G290"/>
  <c r="F290"/>
  <c r="E290"/>
  <c r="D290"/>
  <c r="C290"/>
  <c r="M289"/>
  <c r="L289"/>
  <c r="I289"/>
  <c r="H289"/>
  <c r="G289"/>
  <c r="F289"/>
  <c r="E289"/>
  <c r="D289"/>
  <c r="C289"/>
  <c r="M288"/>
  <c r="L288"/>
  <c r="K288"/>
  <c r="J288"/>
  <c r="I288"/>
  <c r="H288"/>
  <c r="G288"/>
  <c r="F288"/>
  <c r="E288"/>
  <c r="D288"/>
  <c r="C288"/>
  <c r="M287"/>
  <c r="L287"/>
  <c r="K287"/>
  <c r="J287"/>
  <c r="I287"/>
  <c r="H287"/>
  <c r="G287"/>
  <c r="F287"/>
  <c r="E287"/>
  <c r="D287"/>
  <c r="C287"/>
  <c r="M286"/>
  <c r="L286"/>
  <c r="K286"/>
  <c r="J286"/>
  <c r="I286"/>
  <c r="H286"/>
  <c r="G286"/>
  <c r="F286"/>
  <c r="E286"/>
  <c r="D286"/>
  <c r="C286"/>
  <c r="N290" i="43"/>
  <c r="M290"/>
  <c r="L290"/>
  <c r="K290"/>
  <c r="J290"/>
  <c r="I290"/>
  <c r="H290"/>
  <c r="G290"/>
  <c r="F290"/>
  <c r="E290"/>
  <c r="D290"/>
  <c r="C290"/>
  <c r="N289"/>
  <c r="M289"/>
  <c r="L289"/>
  <c r="K289"/>
  <c r="J289"/>
  <c r="I289"/>
  <c r="H289"/>
  <c r="G289"/>
  <c r="F289"/>
  <c r="E289"/>
  <c r="D289"/>
  <c r="C289"/>
  <c r="M288"/>
  <c r="L288"/>
  <c r="I288"/>
  <c r="H288"/>
  <c r="G288"/>
  <c r="F288"/>
  <c r="E288"/>
  <c r="D288"/>
  <c r="C288"/>
  <c r="M287"/>
  <c r="L287"/>
  <c r="K287"/>
  <c r="J287"/>
  <c r="I287"/>
  <c r="H287"/>
  <c r="G287"/>
  <c r="F287"/>
  <c r="E287"/>
  <c r="D287"/>
  <c r="C287"/>
  <c r="M286"/>
  <c r="L286"/>
  <c r="K286"/>
  <c r="J286"/>
  <c r="I286"/>
  <c r="H286"/>
  <c r="G286"/>
  <c r="F286"/>
  <c r="E286"/>
  <c r="D286"/>
  <c r="C286"/>
  <c r="N290" i="42"/>
  <c r="M290"/>
  <c r="L290"/>
  <c r="K290"/>
  <c r="J290"/>
  <c r="I290"/>
  <c r="H290"/>
  <c r="G290"/>
  <c r="F290"/>
  <c r="E290"/>
  <c r="D290"/>
  <c r="C290"/>
  <c r="N289"/>
  <c r="M289"/>
  <c r="L289"/>
  <c r="K289"/>
  <c r="J289"/>
  <c r="I289"/>
  <c r="H289"/>
  <c r="G289"/>
  <c r="F289"/>
  <c r="E289"/>
  <c r="D289"/>
  <c r="C289"/>
  <c r="N288"/>
  <c r="M288"/>
  <c r="L288"/>
  <c r="K288"/>
  <c r="J288"/>
  <c r="I288"/>
  <c r="H288"/>
  <c r="G288"/>
  <c r="F288"/>
  <c r="E288"/>
  <c r="D288"/>
  <c r="C288"/>
  <c r="M287"/>
  <c r="L287"/>
  <c r="I287"/>
  <c r="H287"/>
  <c r="G287"/>
  <c r="F287"/>
  <c r="E287"/>
  <c r="D287"/>
  <c r="C287"/>
  <c r="M286"/>
  <c r="L286"/>
  <c r="K286"/>
  <c r="J286"/>
  <c r="I286"/>
  <c r="H286"/>
  <c r="G286"/>
  <c r="F286"/>
  <c r="E286"/>
  <c r="D286"/>
  <c r="C286"/>
  <c r="M286" i="39"/>
  <c r="N290"/>
  <c r="N289"/>
  <c r="N288"/>
  <c r="N287"/>
  <c r="M290"/>
  <c r="L290"/>
  <c r="K290"/>
  <c r="J290"/>
  <c r="I290"/>
  <c r="H290"/>
  <c r="G290"/>
  <c r="F290"/>
  <c r="E290"/>
  <c r="D290"/>
  <c r="C290"/>
  <c r="M289"/>
  <c r="L289"/>
  <c r="K289"/>
  <c r="J289"/>
  <c r="I289"/>
  <c r="H289"/>
  <c r="G289"/>
  <c r="F289"/>
  <c r="E289"/>
  <c r="D289"/>
  <c r="C289"/>
  <c r="M288"/>
  <c r="L288"/>
  <c r="K288"/>
  <c r="J288"/>
  <c r="I288"/>
  <c r="H288"/>
  <c r="G288"/>
  <c r="F288"/>
  <c r="E288"/>
  <c r="D288"/>
  <c r="C288"/>
  <c r="M287"/>
  <c r="L287"/>
  <c r="K287"/>
  <c r="J287"/>
  <c r="I287"/>
  <c r="H287"/>
  <c r="G287"/>
  <c r="F287"/>
  <c r="E287"/>
  <c r="D287"/>
  <c r="C287"/>
  <c r="L286"/>
  <c r="H286"/>
  <c r="G286"/>
  <c r="F286"/>
  <c r="E286"/>
  <c r="D286"/>
  <c r="C286"/>
  <c r="Y461" i="48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AE277"/>
  <c r="AE276"/>
  <c r="AE275"/>
  <c r="AE274"/>
  <c r="AE273"/>
  <c r="AE272"/>
  <c r="AE271"/>
  <c r="AE270"/>
  <c r="AE269"/>
  <c r="AE268"/>
  <c r="AE267"/>
  <c r="AE266"/>
  <c r="AE265"/>
  <c r="AE264"/>
  <c r="AE263"/>
  <c r="AE262"/>
  <c r="AE261"/>
  <c r="AE260"/>
  <c r="AE259"/>
  <c r="AE258"/>
  <c r="AE257"/>
  <c r="AE256"/>
  <c r="AE255"/>
  <c r="AE254"/>
  <c r="AE253"/>
  <c r="AE252"/>
  <c r="AE251"/>
  <c r="AE250"/>
  <c r="AE249"/>
  <c r="AE248"/>
  <c r="AE247"/>
  <c r="AE246"/>
  <c r="AE245"/>
  <c r="AE244"/>
  <c r="AE243"/>
  <c r="AE242"/>
  <c r="AE241"/>
  <c r="AE240"/>
  <c r="AE239"/>
  <c r="AE238"/>
  <c r="AE237"/>
  <c r="AE236"/>
  <c r="AE235"/>
  <c r="AE234"/>
  <c r="AE233"/>
  <c r="AE232"/>
  <c r="AE231"/>
  <c r="AE230"/>
  <c r="AE229"/>
  <c r="AE228"/>
  <c r="AE227"/>
  <c r="AE226"/>
  <c r="AE225"/>
  <c r="AE224"/>
  <c r="AE223"/>
  <c r="AE222"/>
  <c r="AE221"/>
  <c r="AE220"/>
  <c r="AE219"/>
  <c r="AE218"/>
  <c r="AE217"/>
  <c r="AE216"/>
  <c r="AE215"/>
  <c r="AE214"/>
  <c r="AE213"/>
  <c r="AE212"/>
  <c r="AE211"/>
  <c r="AE210"/>
  <c r="AE209"/>
  <c r="AE208"/>
  <c r="AE207"/>
  <c r="AE206"/>
  <c r="AE205"/>
  <c r="AE204"/>
  <c r="AE203"/>
  <c r="AE202"/>
  <c r="AE201"/>
  <c r="AE200"/>
  <c r="AE199"/>
  <c r="AE198"/>
  <c r="AE197"/>
  <c r="AE196"/>
  <c r="AE195"/>
  <c r="AE194"/>
  <c r="AE193"/>
  <c r="AE192"/>
  <c r="AE191"/>
  <c r="AE190"/>
  <c r="AE189"/>
  <c r="AE188"/>
  <c r="AE187"/>
  <c r="AE186"/>
  <c r="AE185"/>
  <c r="AE184"/>
  <c r="AE183"/>
  <c r="AE182"/>
  <c r="AE181"/>
  <c r="AE180"/>
  <c r="AE179"/>
  <c r="AE178"/>
  <c r="AE177"/>
  <c r="AE176"/>
  <c r="AE175"/>
  <c r="AE174"/>
  <c r="AE173"/>
  <c r="AE172"/>
  <c r="AE171"/>
  <c r="AE170"/>
  <c r="AE169"/>
  <c r="AE168"/>
  <c r="AE167"/>
  <c r="AE166"/>
  <c r="AE165"/>
  <c r="AE164"/>
  <c r="AE163"/>
  <c r="AE162"/>
  <c r="AE161"/>
  <c r="AE160"/>
  <c r="AE159"/>
  <c r="AE158"/>
  <c r="AE157"/>
  <c r="AE156"/>
  <c r="AE155"/>
  <c r="AE154"/>
  <c r="AE153"/>
  <c r="AE152"/>
  <c r="AE151"/>
  <c r="AE150"/>
  <c r="AE149"/>
  <c r="AE148"/>
  <c r="AE147"/>
  <c r="AE146"/>
  <c r="AE145"/>
  <c r="AE144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W428"/>
  <c r="J209" i="38"/>
  <c r="G94" i="48"/>
  <c r="C94"/>
  <c r="G77"/>
  <c r="G10"/>
  <c r="G14"/>
  <c r="G17"/>
  <c r="F6" i="49"/>
  <c r="Y294" i="48"/>
  <c r="P281"/>
  <c r="G463"/>
  <c r="Y3"/>
  <c r="Y314"/>
  <c r="Y313"/>
  <c r="Y312"/>
  <c r="Y311"/>
  <c r="Y310"/>
  <c r="Y309"/>
  <c r="Y308"/>
  <c r="Y307"/>
  <c r="Y306"/>
  <c r="Y305"/>
  <c r="M461"/>
  <c r="P280"/>
  <c r="G462"/>
  <c r="P278"/>
  <c r="G460"/>
  <c r="P276"/>
  <c r="G458"/>
  <c r="P274"/>
  <c r="G456"/>
  <c r="P273"/>
  <c r="G455"/>
  <c r="P179"/>
  <c r="G183"/>
  <c r="C140"/>
  <c r="P178"/>
  <c r="G182"/>
  <c r="C139"/>
  <c r="P177"/>
  <c r="G181"/>
  <c r="C138"/>
  <c r="P149"/>
  <c r="G255"/>
  <c r="P172"/>
  <c r="G484"/>
  <c r="Q356"/>
  <c r="H635"/>
  <c r="Q355"/>
  <c r="H634"/>
  <c r="Q354"/>
  <c r="H633"/>
  <c r="Q353"/>
  <c r="H632"/>
  <c r="Q352"/>
  <c r="H631"/>
  <c r="Q339"/>
  <c r="H629"/>
  <c r="C628"/>
  <c r="Q338"/>
  <c r="H628"/>
  <c r="C627"/>
  <c r="Q337"/>
  <c r="H627"/>
  <c r="C626"/>
  <c r="Q336"/>
  <c r="H626"/>
  <c r="C625"/>
  <c r="Q335"/>
  <c r="H625"/>
  <c r="C624"/>
  <c r="C115" i="34"/>
  <c r="Q346" i="48"/>
  <c r="H624"/>
  <c r="C629"/>
  <c r="Q351"/>
  <c r="H622"/>
  <c r="C620"/>
  <c r="Q350"/>
  <c r="H621"/>
  <c r="C619"/>
  <c r="Q349"/>
  <c r="H620"/>
  <c r="C618"/>
  <c r="Q348"/>
  <c r="H619"/>
  <c r="C617"/>
  <c r="Q347"/>
  <c r="H618"/>
  <c r="C616"/>
  <c r="E107" i="34"/>
  <c r="Q345" i="48"/>
  <c r="H606"/>
  <c r="Q344"/>
  <c r="H605"/>
  <c r="C612"/>
  <c r="Q343"/>
  <c r="H604"/>
  <c r="Q342"/>
  <c r="H603"/>
  <c r="C610"/>
  <c r="Q341"/>
  <c r="H602"/>
  <c r="C609"/>
  <c r="C682"/>
  <c r="C681"/>
  <c r="H673"/>
  <c r="P246"/>
  <c r="G388"/>
  <c r="C671"/>
  <c r="Q407"/>
  <c r="H657"/>
  <c r="Q404"/>
  <c r="H656"/>
  <c r="I728"/>
  <c r="I729"/>
  <c r="H661"/>
  <c r="Q400"/>
  <c r="H659"/>
  <c r="Q397"/>
  <c r="H753"/>
  <c r="Q396"/>
  <c r="H751"/>
  <c r="C706"/>
  <c r="Q395"/>
  <c r="H750"/>
  <c r="C705"/>
  <c r="Q394"/>
  <c r="H749"/>
  <c r="C704"/>
  <c r="Q392"/>
  <c r="H685"/>
  <c r="Q391"/>
  <c r="H684"/>
  <c r="Q390"/>
  <c r="H683"/>
  <c r="Q389"/>
  <c r="H682"/>
  <c r="Q388"/>
  <c r="H681"/>
  <c r="Q387"/>
  <c r="H655"/>
  <c r="Q386"/>
  <c r="H654"/>
  <c r="Q385"/>
  <c r="H653"/>
  <c r="L653"/>
  <c r="C653"/>
  <c r="Q384"/>
  <c r="H652"/>
  <c r="Q383"/>
  <c r="H651"/>
  <c r="Q382"/>
  <c r="H671"/>
  <c r="C672"/>
  <c r="Q381"/>
  <c r="H611"/>
  <c r="Q380"/>
  <c r="H691"/>
  <c r="C691"/>
  <c r="Q379"/>
  <c r="H668"/>
  <c r="C662"/>
  <c r="Q378"/>
  <c r="H548"/>
  <c r="C544"/>
  <c r="Q377"/>
  <c r="H660"/>
  <c r="C658"/>
  <c r="Q376"/>
  <c r="H670"/>
  <c r="Q375"/>
  <c r="H666"/>
  <c r="Q374"/>
  <c r="H667"/>
  <c r="Q373"/>
  <c r="H665"/>
  <c r="Q372"/>
  <c r="H576"/>
  <c r="C593"/>
  <c r="Q371"/>
  <c r="H575"/>
  <c r="C592"/>
  <c r="Q370"/>
  <c r="H574"/>
  <c r="C591"/>
  <c r="Q369"/>
  <c r="H573"/>
  <c r="C590"/>
  <c r="Q368"/>
  <c r="H572"/>
  <c r="C589"/>
  <c r="Q367"/>
  <c r="H571"/>
  <c r="C588"/>
  <c r="Q366"/>
  <c r="H570"/>
  <c r="C586"/>
  <c r="Q365"/>
  <c r="H569"/>
  <c r="C583"/>
  <c r="Q363"/>
  <c r="H568"/>
  <c r="C582"/>
  <c r="Q362"/>
  <c r="H567"/>
  <c r="C581"/>
  <c r="Q361"/>
  <c r="H566"/>
  <c r="C580"/>
  <c r="Q360"/>
  <c r="H565"/>
  <c r="C579"/>
  <c r="Q359"/>
  <c r="H689"/>
  <c r="C692"/>
  <c r="C183" i="37"/>
  <c r="Q358" i="48"/>
  <c r="H614"/>
  <c r="C630"/>
  <c r="Q357"/>
  <c r="H615"/>
  <c r="C606"/>
  <c r="Q334"/>
  <c r="H752"/>
  <c r="C707"/>
  <c r="Q333"/>
  <c r="H658"/>
  <c r="Q332"/>
  <c r="H563"/>
  <c r="C573"/>
  <c r="Q331"/>
  <c r="H562"/>
  <c r="C572"/>
  <c r="Q330"/>
  <c r="H561"/>
  <c r="Q329"/>
  <c r="H560"/>
  <c r="C570"/>
  <c r="Q328"/>
  <c r="H559"/>
  <c r="C569"/>
  <c r="Q327"/>
  <c r="H692"/>
  <c r="L692"/>
  <c r="Q326"/>
  <c r="H547"/>
  <c r="C534"/>
  <c r="Q325"/>
  <c r="H546"/>
  <c r="C547"/>
  <c r="Q324"/>
  <c r="H545"/>
  <c r="C546"/>
  <c r="Q323"/>
  <c r="H544"/>
  <c r="C545"/>
  <c r="Q322"/>
  <c r="H543"/>
  <c r="C543"/>
  <c r="Q321"/>
  <c r="H542"/>
  <c r="Q320"/>
  <c r="H541"/>
  <c r="Q319"/>
  <c r="H540"/>
  <c r="C540"/>
  <c r="Q318"/>
  <c r="H539"/>
  <c r="C539"/>
  <c r="Q317"/>
  <c r="H538"/>
  <c r="C538"/>
  <c r="Q316"/>
  <c r="H537"/>
  <c r="C537"/>
  <c r="Q315"/>
  <c r="H536"/>
  <c r="C536"/>
  <c r="Q314"/>
  <c r="H535"/>
  <c r="C535"/>
  <c r="Q313"/>
  <c r="H534"/>
  <c r="C533"/>
  <c r="Q312"/>
  <c r="H533"/>
  <c r="C531"/>
  <c r="Q311"/>
  <c r="H532"/>
  <c r="C530"/>
  <c r="Q310"/>
  <c r="H531"/>
  <c r="Q309"/>
  <c r="H663"/>
  <c r="Q308"/>
  <c r="H662"/>
  <c r="C650"/>
  <c r="Q307"/>
  <c r="H517"/>
  <c r="C519"/>
  <c r="Q306"/>
  <c r="H516"/>
  <c r="Q305"/>
  <c r="H515"/>
  <c r="C517"/>
  <c r="Q304"/>
  <c r="H514"/>
  <c r="C516"/>
  <c r="Q303"/>
  <c r="H513"/>
  <c r="C513"/>
  <c r="Q302"/>
  <c r="H512"/>
  <c r="C512"/>
  <c r="C397"/>
  <c r="C382"/>
  <c r="F209" i="38"/>
  <c r="F208"/>
  <c r="F207"/>
  <c r="F206"/>
  <c r="F205"/>
  <c r="F204"/>
  <c r="F203"/>
  <c r="F202"/>
  <c r="F201"/>
  <c r="F200"/>
  <c r="F199"/>
  <c r="F198"/>
  <c r="F197"/>
  <c r="F196"/>
  <c r="F195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0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6"/>
  <c r="F15"/>
  <c r="F14"/>
  <c r="F13"/>
  <c r="F12"/>
  <c r="F11"/>
  <c r="F10"/>
  <c r="F9"/>
  <c r="F8"/>
  <c r="F7"/>
  <c r="F6"/>
  <c r="F5"/>
  <c r="F4"/>
  <c r="F3"/>
  <c r="F209" i="37"/>
  <c r="F208"/>
  <c r="F207"/>
  <c r="F206"/>
  <c r="F205"/>
  <c r="F204"/>
  <c r="F203"/>
  <c r="F202"/>
  <c r="F201"/>
  <c r="F200"/>
  <c r="F199"/>
  <c r="F198"/>
  <c r="F197"/>
  <c r="F196"/>
  <c r="F195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0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6"/>
  <c r="F15"/>
  <c r="F14"/>
  <c r="F13"/>
  <c r="F12"/>
  <c r="F11"/>
  <c r="F10"/>
  <c r="F9"/>
  <c r="F8"/>
  <c r="F7"/>
  <c r="F6"/>
  <c r="F5"/>
  <c r="F4"/>
  <c r="F3"/>
  <c r="F209" i="36"/>
  <c r="F208"/>
  <c r="F207"/>
  <c r="F206"/>
  <c r="F205"/>
  <c r="F204"/>
  <c r="F203"/>
  <c r="F202"/>
  <c r="F201"/>
  <c r="F200"/>
  <c r="F199"/>
  <c r="F198"/>
  <c r="F197"/>
  <c r="F196"/>
  <c r="F195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0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6"/>
  <c r="F15"/>
  <c r="F14"/>
  <c r="F13"/>
  <c r="F12"/>
  <c r="F11"/>
  <c r="F10"/>
  <c r="F9"/>
  <c r="F8"/>
  <c r="F7"/>
  <c r="F6"/>
  <c r="F5"/>
  <c r="F4"/>
  <c r="F3"/>
  <c r="F209" i="35"/>
  <c r="F208"/>
  <c r="F207"/>
  <c r="F206"/>
  <c r="F205"/>
  <c r="F204"/>
  <c r="F203"/>
  <c r="F202"/>
  <c r="F201"/>
  <c r="F200"/>
  <c r="F199"/>
  <c r="F198"/>
  <c r="F197"/>
  <c r="F196"/>
  <c r="F195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0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6"/>
  <c r="F15"/>
  <c r="F14"/>
  <c r="F13"/>
  <c r="F12"/>
  <c r="F11"/>
  <c r="F10"/>
  <c r="F9"/>
  <c r="F8"/>
  <c r="F7"/>
  <c r="F6"/>
  <c r="F5"/>
  <c r="F4"/>
  <c r="F3"/>
  <c r="F209" i="34"/>
  <c r="F208"/>
  <c r="F207"/>
  <c r="F206"/>
  <c r="F205"/>
  <c r="F204"/>
  <c r="F203"/>
  <c r="F202"/>
  <c r="F201"/>
  <c r="F200"/>
  <c r="F199"/>
  <c r="F198"/>
  <c r="F197"/>
  <c r="F196"/>
  <c r="F195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68"/>
  <c r="F167"/>
  <c r="F166"/>
  <c r="F165"/>
  <c r="F164"/>
  <c r="F163"/>
  <c r="F162"/>
  <c r="F161"/>
  <c r="F160"/>
  <c r="F159"/>
  <c r="F150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6"/>
  <c r="F15"/>
  <c r="F14"/>
  <c r="F13"/>
  <c r="F12"/>
  <c r="F11"/>
  <c r="F10"/>
  <c r="F9"/>
  <c r="F8"/>
  <c r="F7"/>
  <c r="F6"/>
  <c r="F5"/>
  <c r="F4"/>
  <c r="F3"/>
  <c r="H8"/>
  <c r="N425" i="39"/>
  <c r="N424"/>
  <c r="M215" i="45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B212"/>
  <c r="A212"/>
  <c r="A211"/>
  <c r="M215" i="44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B212"/>
  <c r="A212"/>
  <c r="A211"/>
  <c r="M215" i="43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B212"/>
  <c r="A212"/>
  <c r="A211"/>
  <c r="M215" i="42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B212"/>
  <c r="A212"/>
  <c r="A211"/>
  <c r="N215" i="39"/>
  <c r="N214"/>
  <c r="N213"/>
  <c r="N210"/>
  <c r="G420" i="45"/>
  <c r="N211" i="43"/>
  <c r="N425" i="45"/>
  <c r="M425"/>
  <c r="L425"/>
  <c r="K425"/>
  <c r="J425"/>
  <c r="I425"/>
  <c r="H425"/>
  <c r="G425"/>
  <c r="F425"/>
  <c r="E425"/>
  <c r="D425"/>
  <c r="C425"/>
  <c r="B425"/>
  <c r="A425"/>
  <c r="N424"/>
  <c r="M424"/>
  <c r="L424"/>
  <c r="K424"/>
  <c r="J424"/>
  <c r="I424"/>
  <c r="H424"/>
  <c r="G424"/>
  <c r="F424"/>
  <c r="E424"/>
  <c r="D424"/>
  <c r="C424"/>
  <c r="B424"/>
  <c r="A424"/>
  <c r="M423"/>
  <c r="B423"/>
  <c r="A423"/>
  <c r="N421"/>
  <c r="M421"/>
  <c r="L421"/>
  <c r="K421"/>
  <c r="J421"/>
  <c r="I421"/>
  <c r="H421"/>
  <c r="G421"/>
  <c r="F421"/>
  <c r="E421"/>
  <c r="D421"/>
  <c r="C421"/>
  <c r="B421"/>
  <c r="A421"/>
  <c r="M420"/>
  <c r="L420"/>
  <c r="J420"/>
  <c r="H420"/>
  <c r="F420"/>
  <c r="D420"/>
  <c r="B420"/>
  <c r="A420"/>
  <c r="M419"/>
  <c r="L419"/>
  <c r="J419"/>
  <c r="H419"/>
  <c r="G419"/>
  <c r="F419"/>
  <c r="D419"/>
  <c r="B419"/>
  <c r="A419"/>
  <c r="N425" i="44"/>
  <c r="M425"/>
  <c r="L425"/>
  <c r="K425"/>
  <c r="J425"/>
  <c r="I425"/>
  <c r="H425"/>
  <c r="G425"/>
  <c r="F425"/>
  <c r="E425"/>
  <c r="D425"/>
  <c r="C425"/>
  <c r="B425"/>
  <c r="A425"/>
  <c r="N424"/>
  <c r="M424"/>
  <c r="L424"/>
  <c r="K424"/>
  <c r="J424"/>
  <c r="I424"/>
  <c r="H424"/>
  <c r="G424"/>
  <c r="F424"/>
  <c r="E424"/>
  <c r="D424"/>
  <c r="C424"/>
  <c r="B424"/>
  <c r="A424"/>
  <c r="M423"/>
  <c r="B423"/>
  <c r="A423"/>
  <c r="N421"/>
  <c r="M421"/>
  <c r="L421"/>
  <c r="K421"/>
  <c r="J421"/>
  <c r="I421"/>
  <c r="H421"/>
  <c r="G421"/>
  <c r="F421"/>
  <c r="E421"/>
  <c r="D421"/>
  <c r="C421"/>
  <c r="B421"/>
  <c r="A421"/>
  <c r="N420"/>
  <c r="M420"/>
  <c r="L420"/>
  <c r="K420"/>
  <c r="J420"/>
  <c r="I420"/>
  <c r="H420"/>
  <c r="G420"/>
  <c r="F420"/>
  <c r="E420"/>
  <c r="D420"/>
  <c r="C420"/>
  <c r="B420"/>
  <c r="A420"/>
  <c r="N419"/>
  <c r="M419"/>
  <c r="L419"/>
  <c r="K419"/>
  <c r="J419"/>
  <c r="I419"/>
  <c r="H419"/>
  <c r="G419"/>
  <c r="F419"/>
  <c r="E419"/>
  <c r="D419"/>
  <c r="C419"/>
  <c r="B419"/>
  <c r="A419"/>
  <c r="N425" i="43"/>
  <c r="M425"/>
  <c r="L425"/>
  <c r="K425"/>
  <c r="J425"/>
  <c r="I425"/>
  <c r="H425"/>
  <c r="G425"/>
  <c r="F425"/>
  <c r="E425"/>
  <c r="D425"/>
  <c r="C425"/>
  <c r="B425"/>
  <c r="A425"/>
  <c r="N424"/>
  <c r="M424"/>
  <c r="L424"/>
  <c r="K424"/>
  <c r="J424"/>
  <c r="I424"/>
  <c r="H424"/>
  <c r="G424"/>
  <c r="F424"/>
  <c r="E424"/>
  <c r="D424"/>
  <c r="C424"/>
  <c r="B424"/>
  <c r="A424"/>
  <c r="M423"/>
  <c r="B423"/>
  <c r="A423"/>
  <c r="N421"/>
  <c r="M421"/>
  <c r="L421"/>
  <c r="K421"/>
  <c r="J421"/>
  <c r="I421"/>
  <c r="H421"/>
  <c r="G421"/>
  <c r="F421"/>
  <c r="E421"/>
  <c r="D421"/>
  <c r="C421"/>
  <c r="B421"/>
  <c r="A421"/>
  <c r="N420"/>
  <c r="M420"/>
  <c r="L420"/>
  <c r="K420"/>
  <c r="J420"/>
  <c r="I420"/>
  <c r="H420"/>
  <c r="G420"/>
  <c r="F420"/>
  <c r="E420"/>
  <c r="D420"/>
  <c r="C420"/>
  <c r="B420"/>
  <c r="A420"/>
  <c r="N419"/>
  <c r="M419"/>
  <c r="L419"/>
  <c r="K419"/>
  <c r="J419"/>
  <c r="I419"/>
  <c r="H419"/>
  <c r="G419"/>
  <c r="F419"/>
  <c r="E419"/>
  <c r="D419"/>
  <c r="C419"/>
  <c r="B419"/>
  <c r="A419"/>
  <c r="N425" i="42"/>
  <c r="M425"/>
  <c r="L425"/>
  <c r="K425"/>
  <c r="J425"/>
  <c r="I425"/>
  <c r="H425"/>
  <c r="G425"/>
  <c r="F425"/>
  <c r="E425"/>
  <c r="D425"/>
  <c r="C425"/>
  <c r="B425"/>
  <c r="A425"/>
  <c r="N424"/>
  <c r="M424"/>
  <c r="L424"/>
  <c r="K424"/>
  <c r="J424"/>
  <c r="I424"/>
  <c r="H424"/>
  <c r="G424"/>
  <c r="F424"/>
  <c r="E424"/>
  <c r="D424"/>
  <c r="C424"/>
  <c r="B424"/>
  <c r="A424"/>
  <c r="M423"/>
  <c r="B423"/>
  <c r="A423"/>
  <c r="N421"/>
  <c r="M421"/>
  <c r="L421"/>
  <c r="K421"/>
  <c r="J421"/>
  <c r="I421"/>
  <c r="H421"/>
  <c r="G421"/>
  <c r="F421"/>
  <c r="E421"/>
  <c r="D421"/>
  <c r="C421"/>
  <c r="B421"/>
  <c r="A421"/>
  <c r="N420"/>
  <c r="M420"/>
  <c r="L420"/>
  <c r="K420"/>
  <c r="J420"/>
  <c r="I420"/>
  <c r="H420"/>
  <c r="G420"/>
  <c r="F420"/>
  <c r="E420"/>
  <c r="D420"/>
  <c r="C420"/>
  <c r="B420"/>
  <c r="A420"/>
  <c r="N419"/>
  <c r="M419"/>
  <c r="L419"/>
  <c r="K419"/>
  <c r="J419"/>
  <c r="I419"/>
  <c r="H419"/>
  <c r="G419"/>
  <c r="F419"/>
  <c r="E419"/>
  <c r="D419"/>
  <c r="C419"/>
  <c r="B419"/>
  <c r="A419"/>
  <c r="M425" i="39"/>
  <c r="L425"/>
  <c r="K425"/>
  <c r="J425"/>
  <c r="I425"/>
  <c r="H425"/>
  <c r="G425"/>
  <c r="F425"/>
  <c r="E425"/>
  <c r="D425"/>
  <c r="C425"/>
  <c r="B425"/>
  <c r="A425"/>
  <c r="M424"/>
  <c r="L424"/>
  <c r="K424"/>
  <c r="J424"/>
  <c r="I424"/>
  <c r="H424"/>
  <c r="G424"/>
  <c r="F424"/>
  <c r="E424"/>
  <c r="D424"/>
  <c r="C424"/>
  <c r="B424"/>
  <c r="A424"/>
  <c r="M423"/>
  <c r="B423"/>
  <c r="A423"/>
  <c r="N421"/>
  <c r="M421"/>
  <c r="L421"/>
  <c r="K421"/>
  <c r="J421"/>
  <c r="I421"/>
  <c r="H421"/>
  <c r="G421"/>
  <c r="F421"/>
  <c r="E421"/>
  <c r="D421"/>
  <c r="C421"/>
  <c r="B421"/>
  <c r="A421"/>
  <c r="N420"/>
  <c r="M420"/>
  <c r="L420"/>
  <c r="K420"/>
  <c r="J420"/>
  <c r="I420"/>
  <c r="H420"/>
  <c r="G420"/>
  <c r="F420"/>
  <c r="E420"/>
  <c r="D420"/>
  <c r="C420"/>
  <c r="B420"/>
  <c r="A420"/>
  <c r="N419"/>
  <c r="M419"/>
  <c r="L419"/>
  <c r="K419"/>
  <c r="J419"/>
  <c r="I419"/>
  <c r="H419"/>
  <c r="G419"/>
  <c r="F419"/>
  <c r="E419"/>
  <c r="D419"/>
  <c r="C419"/>
  <c r="B419"/>
  <c r="A419"/>
  <c r="N215" i="45"/>
  <c r="N214"/>
  <c r="N213"/>
  <c r="N215" i="44"/>
  <c r="N214"/>
  <c r="N213"/>
  <c r="N215" i="43"/>
  <c r="N214"/>
  <c r="N213"/>
  <c r="N215" i="42"/>
  <c r="N214"/>
  <c r="N213"/>
  <c r="M215" i="39"/>
  <c r="L215"/>
  <c r="K215"/>
  <c r="J215"/>
  <c r="I215"/>
  <c r="H215"/>
  <c r="G215"/>
  <c r="F215"/>
  <c r="E215"/>
  <c r="D215"/>
  <c r="C215"/>
  <c r="B215"/>
  <c r="A215"/>
  <c r="M214"/>
  <c r="L214"/>
  <c r="K214"/>
  <c r="J214"/>
  <c r="I214"/>
  <c r="H214"/>
  <c r="G214"/>
  <c r="F214"/>
  <c r="E214"/>
  <c r="D214"/>
  <c r="C214"/>
  <c r="B214"/>
  <c r="A214"/>
  <c r="M213"/>
  <c r="L213"/>
  <c r="K213"/>
  <c r="J213"/>
  <c r="I213"/>
  <c r="H213"/>
  <c r="G213"/>
  <c r="F213"/>
  <c r="E213"/>
  <c r="D213"/>
  <c r="C213"/>
  <c r="B213"/>
  <c r="A213"/>
  <c r="M212"/>
  <c r="B212"/>
  <c r="A212"/>
  <c r="A211"/>
  <c r="Q210" i="45"/>
  <c r="Q210" i="44"/>
  <c r="Q210" i="43"/>
  <c r="Q210" i="42"/>
  <c r="Q210" i="39"/>
  <c r="G320" i="48"/>
  <c r="C319"/>
  <c r="P5"/>
  <c r="G5"/>
  <c r="P6"/>
  <c r="G6"/>
  <c r="P7"/>
  <c r="P8"/>
  <c r="G8"/>
  <c r="P9"/>
  <c r="P11"/>
  <c r="G11"/>
  <c r="P12"/>
  <c r="G12"/>
  <c r="P13"/>
  <c r="G13"/>
  <c r="P15"/>
  <c r="G15"/>
  <c r="P16"/>
  <c r="G16"/>
  <c r="P18"/>
  <c r="P19"/>
  <c r="G19"/>
  <c r="P20"/>
  <c r="G34"/>
  <c r="P21"/>
  <c r="P22"/>
  <c r="P23"/>
  <c r="G22"/>
  <c r="P24"/>
  <c r="G23"/>
  <c r="P25"/>
  <c r="G24"/>
  <c r="P26"/>
  <c r="P27"/>
  <c r="G26"/>
  <c r="P28"/>
  <c r="P29"/>
  <c r="P30"/>
  <c r="P31"/>
  <c r="G30"/>
  <c r="P32"/>
  <c r="P33"/>
  <c r="P34"/>
  <c r="P35"/>
  <c r="P36"/>
  <c r="P37"/>
  <c r="G49"/>
  <c r="P38"/>
  <c r="G50"/>
  <c r="P39"/>
  <c r="P40"/>
  <c r="P41"/>
  <c r="G58"/>
  <c r="P42"/>
  <c r="G59"/>
  <c r="P43"/>
  <c r="G60"/>
  <c r="P44"/>
  <c r="P45"/>
  <c r="G67"/>
  <c r="P46"/>
  <c r="G68"/>
  <c r="P47"/>
  <c r="P48"/>
  <c r="P49"/>
  <c r="G76"/>
  <c r="P51"/>
  <c r="G78"/>
  <c r="P52"/>
  <c r="G79"/>
  <c r="P53"/>
  <c r="G85"/>
  <c r="P55"/>
  <c r="G87"/>
  <c r="C87"/>
  <c r="P56"/>
  <c r="G88"/>
  <c r="P57"/>
  <c r="P58"/>
  <c r="G106"/>
  <c r="P59"/>
  <c r="P60"/>
  <c r="P61"/>
  <c r="G310"/>
  <c r="C309"/>
  <c r="P62"/>
  <c r="P63"/>
  <c r="G111"/>
  <c r="P64"/>
  <c r="G112"/>
  <c r="P65"/>
  <c r="G113"/>
  <c r="P66"/>
  <c r="P68"/>
  <c r="G115"/>
  <c r="P69"/>
  <c r="G116"/>
  <c r="C117"/>
  <c r="P70"/>
  <c r="G117"/>
  <c r="P71"/>
  <c r="G331"/>
  <c r="P72"/>
  <c r="P73"/>
  <c r="G120"/>
  <c r="P74"/>
  <c r="G121"/>
  <c r="P75"/>
  <c r="G336"/>
  <c r="P76"/>
  <c r="G123"/>
  <c r="C125"/>
  <c r="P77"/>
  <c r="G124"/>
  <c r="C126"/>
  <c r="P78"/>
  <c r="G125"/>
  <c r="C127"/>
  <c r="P79"/>
  <c r="G344"/>
  <c r="C344"/>
  <c r="P80"/>
  <c r="G126"/>
  <c r="C131"/>
  <c r="P82"/>
  <c r="G244"/>
  <c r="P83"/>
  <c r="G220"/>
  <c r="C220"/>
  <c r="P84"/>
  <c r="P85"/>
  <c r="G222"/>
  <c r="C222"/>
  <c r="P86"/>
  <c r="G223"/>
  <c r="C224"/>
  <c r="P88"/>
  <c r="G225"/>
  <c r="P89"/>
  <c r="G226"/>
  <c r="P90"/>
  <c r="G227"/>
  <c r="C229"/>
  <c r="P91"/>
  <c r="G228"/>
  <c r="C231"/>
  <c r="P92"/>
  <c r="G229"/>
  <c r="C233"/>
  <c r="P93"/>
  <c r="G230"/>
  <c r="P94"/>
  <c r="G231"/>
  <c r="C235"/>
  <c r="P95"/>
  <c r="G232"/>
  <c r="C237"/>
  <c r="P97"/>
  <c r="G234"/>
  <c r="C240"/>
  <c r="P98"/>
  <c r="G235"/>
  <c r="P99"/>
  <c r="G236"/>
  <c r="C242"/>
  <c r="P100"/>
  <c r="G237"/>
  <c r="C244"/>
  <c r="P101"/>
  <c r="G238"/>
  <c r="C247"/>
  <c r="P102"/>
  <c r="G239"/>
  <c r="P103"/>
  <c r="G240"/>
  <c r="C249"/>
  <c r="P104"/>
  <c r="G241"/>
  <c r="C251"/>
  <c r="P106"/>
  <c r="G256"/>
  <c r="P107"/>
  <c r="G257"/>
  <c r="C257"/>
  <c r="P109"/>
  <c r="G96"/>
  <c r="P110"/>
  <c r="G259"/>
  <c r="P111"/>
  <c r="G260"/>
  <c r="P113"/>
  <c r="G262"/>
  <c r="C266"/>
  <c r="P114"/>
  <c r="G263"/>
  <c r="C267"/>
  <c r="P115"/>
  <c r="G493"/>
  <c r="P117"/>
  <c r="G494"/>
  <c r="P118"/>
  <c r="G495"/>
  <c r="P119"/>
  <c r="G500"/>
  <c r="P120"/>
  <c r="P121"/>
  <c r="G496"/>
  <c r="P122"/>
  <c r="G269"/>
  <c r="C269"/>
  <c r="P123"/>
  <c r="G270"/>
  <c r="C270"/>
  <c r="P124"/>
  <c r="G271"/>
  <c r="C271"/>
  <c r="P125"/>
  <c r="G272"/>
  <c r="C272"/>
  <c r="P126"/>
  <c r="G273"/>
  <c r="C273"/>
  <c r="P127"/>
  <c r="G274"/>
  <c r="C274"/>
  <c r="P128"/>
  <c r="G275"/>
  <c r="C275"/>
  <c r="P129"/>
  <c r="G276"/>
  <c r="P130"/>
  <c r="G497"/>
  <c r="P131"/>
  <c r="G498"/>
  <c r="P132"/>
  <c r="G98"/>
  <c r="P133"/>
  <c r="G418"/>
  <c r="C418"/>
  <c r="P134"/>
  <c r="G277"/>
  <c r="P136"/>
  <c r="G279"/>
  <c r="C279"/>
  <c r="P137"/>
  <c r="G499"/>
  <c r="P138"/>
  <c r="G383"/>
  <c r="P139"/>
  <c r="G37"/>
  <c r="P140"/>
  <c r="G33"/>
  <c r="P141"/>
  <c r="G31"/>
  <c r="P142"/>
  <c r="P143"/>
  <c r="G384"/>
  <c r="P144"/>
  <c r="G143"/>
  <c r="P145"/>
  <c r="G364"/>
  <c r="P147"/>
  <c r="G281"/>
  <c r="C261"/>
  <c r="P148"/>
  <c r="G282"/>
  <c r="C262"/>
  <c r="P150"/>
  <c r="G278"/>
  <c r="C264"/>
  <c r="P151"/>
  <c r="G284"/>
  <c r="C260"/>
  <c r="P152"/>
  <c r="G32"/>
  <c r="P153"/>
  <c r="P154"/>
  <c r="P155"/>
  <c r="G99"/>
  <c r="P156"/>
  <c r="G100"/>
  <c r="P157"/>
  <c r="G212"/>
  <c r="C211"/>
  <c r="P158"/>
  <c r="G56"/>
  <c r="P159"/>
  <c r="G83"/>
  <c r="P160"/>
  <c r="G285"/>
  <c r="C284"/>
  <c r="P161"/>
  <c r="G287"/>
  <c r="P162"/>
  <c r="G101"/>
  <c r="P163"/>
  <c r="G261"/>
  <c r="P164"/>
  <c r="G102"/>
  <c r="P165"/>
  <c r="P168"/>
  <c r="G264"/>
  <c r="P169"/>
  <c r="G97"/>
  <c r="P171"/>
  <c r="G266"/>
  <c r="P173"/>
  <c r="G133"/>
  <c r="P174"/>
  <c r="G134"/>
  <c r="C134"/>
  <c r="P175"/>
  <c r="G135"/>
  <c r="P176"/>
  <c r="G136"/>
  <c r="C136"/>
  <c r="P180"/>
  <c r="G137"/>
  <c r="C141"/>
  <c r="P181"/>
  <c r="G138"/>
  <c r="C143"/>
  <c r="P182"/>
  <c r="G139"/>
  <c r="C144"/>
  <c r="P183"/>
  <c r="G140"/>
  <c r="C146"/>
  <c r="P184"/>
  <c r="G186"/>
  <c r="P185"/>
  <c r="G141"/>
  <c r="P187"/>
  <c r="G280"/>
  <c r="C281"/>
  <c r="P188"/>
  <c r="G144"/>
  <c r="P189"/>
  <c r="G145"/>
  <c r="C153"/>
  <c r="P191"/>
  <c r="G147"/>
  <c r="C155"/>
  <c r="P192"/>
  <c r="G148"/>
  <c r="C156"/>
  <c r="P193"/>
  <c r="G149"/>
  <c r="C157"/>
  <c r="P194"/>
  <c r="G150"/>
  <c r="C158"/>
  <c r="P195"/>
  <c r="G151"/>
  <c r="C159"/>
  <c r="P196"/>
  <c r="G152"/>
  <c r="C160"/>
  <c r="P197"/>
  <c r="G153"/>
  <c r="C162"/>
  <c r="P198"/>
  <c r="G154"/>
  <c r="C163"/>
  <c r="P199"/>
  <c r="G155"/>
  <c r="C164"/>
  <c r="P200"/>
  <c r="G187"/>
  <c r="C154"/>
  <c r="P201"/>
  <c r="G156"/>
  <c r="P203"/>
  <c r="G268"/>
  <c r="P204"/>
  <c r="G158"/>
  <c r="P205"/>
  <c r="G159"/>
  <c r="C170"/>
  <c r="P206"/>
  <c r="G160"/>
  <c r="P207"/>
  <c r="G161"/>
  <c r="C172"/>
  <c r="P208"/>
  <c r="G162"/>
  <c r="C173"/>
  <c r="P209"/>
  <c r="G163"/>
  <c r="C174"/>
  <c r="P210"/>
  <c r="G164"/>
  <c r="C175"/>
  <c r="P217"/>
  <c r="G184"/>
  <c r="C176"/>
  <c r="P218"/>
  <c r="G165"/>
  <c r="C177"/>
  <c r="P219"/>
  <c r="G166"/>
  <c r="C179"/>
  <c r="P220"/>
  <c r="G167"/>
  <c r="C180"/>
  <c r="P221"/>
  <c r="G168"/>
  <c r="C181"/>
  <c r="P222"/>
  <c r="G492"/>
  <c r="P223"/>
  <c r="G185"/>
  <c r="P225"/>
  <c r="G286"/>
  <c r="C285"/>
  <c r="P226"/>
  <c r="G171"/>
  <c r="C184"/>
  <c r="P228"/>
  <c r="G173"/>
  <c r="C190"/>
  <c r="P230"/>
  <c r="G175"/>
  <c r="C195"/>
  <c r="P232"/>
  <c r="G177"/>
  <c r="C200"/>
  <c r="P234"/>
  <c r="G179"/>
  <c r="P235"/>
  <c r="G180"/>
  <c r="P236"/>
  <c r="G54"/>
  <c r="P237"/>
  <c r="G380"/>
  <c r="P238"/>
  <c r="G381"/>
  <c r="P239"/>
  <c r="G382"/>
  <c r="C381"/>
  <c r="P240"/>
  <c r="G305"/>
  <c r="C305"/>
  <c r="P242"/>
  <c r="G55"/>
  <c r="P243"/>
  <c r="G64"/>
  <c r="P244"/>
  <c r="G386"/>
  <c r="P245"/>
  <c r="G387"/>
  <c r="C387"/>
  <c r="P247"/>
  <c r="P248"/>
  <c r="G53"/>
  <c r="P249"/>
  <c r="P250"/>
  <c r="G72"/>
  <c r="P251"/>
  <c r="G392"/>
  <c r="C394"/>
  <c r="P252"/>
  <c r="G393"/>
  <c r="P253"/>
  <c r="G394"/>
  <c r="C396"/>
  <c r="P255"/>
  <c r="G385"/>
  <c r="P256"/>
  <c r="P257"/>
  <c r="G81"/>
  <c r="P258"/>
  <c r="G399"/>
  <c r="C403"/>
  <c r="P259"/>
  <c r="G400"/>
  <c r="C404"/>
  <c r="P260"/>
  <c r="G401"/>
  <c r="C405"/>
  <c r="P261"/>
  <c r="P262"/>
  <c r="G90"/>
  <c r="P263"/>
  <c r="G92"/>
  <c r="P264"/>
  <c r="G411"/>
  <c r="C411"/>
  <c r="P265"/>
  <c r="G412"/>
  <c r="P266"/>
  <c r="G413"/>
  <c r="P267"/>
  <c r="G414"/>
  <c r="P270"/>
  <c r="G503"/>
  <c r="P284"/>
  <c r="G292"/>
  <c r="P287"/>
  <c r="G293"/>
  <c r="P288"/>
  <c r="P290"/>
  <c r="G296"/>
  <c r="P292"/>
  <c r="G298"/>
  <c r="I443"/>
  <c r="P296"/>
  <c r="G300"/>
  <c r="P297"/>
  <c r="G301"/>
  <c r="G435"/>
  <c r="G434"/>
  <c r="G465"/>
  <c r="G459"/>
  <c r="R207"/>
  <c r="R206"/>
  <c r="R205"/>
  <c r="R204"/>
  <c r="R202"/>
  <c r="R201"/>
  <c r="R199"/>
  <c r="R198"/>
  <c r="R197"/>
  <c r="R196"/>
  <c r="R195"/>
  <c r="R194"/>
  <c r="R193"/>
  <c r="R192"/>
  <c r="R191"/>
  <c r="R190"/>
  <c r="R189"/>
  <c r="R188"/>
  <c r="R187"/>
  <c r="R186"/>
  <c r="R185"/>
  <c r="R183"/>
  <c r="R182"/>
  <c r="R181"/>
  <c r="R180"/>
  <c r="R179"/>
  <c r="R178"/>
  <c r="R177"/>
  <c r="R176"/>
  <c r="R175"/>
  <c r="R174"/>
  <c r="R173"/>
  <c r="R172"/>
  <c r="R171"/>
  <c r="R170"/>
  <c r="R169"/>
  <c r="R167"/>
  <c r="R166"/>
  <c r="R161"/>
  <c r="R160"/>
  <c r="R159"/>
  <c r="R158"/>
  <c r="R157"/>
  <c r="R156"/>
  <c r="R155"/>
  <c r="R154"/>
  <c r="R153"/>
  <c r="R152"/>
  <c r="R151"/>
  <c r="R149"/>
  <c r="R148"/>
  <c r="R147"/>
  <c r="R146"/>
  <c r="R145"/>
  <c r="R144"/>
  <c r="R143"/>
  <c r="R141"/>
  <c r="R140"/>
  <c r="R139"/>
  <c r="R138"/>
  <c r="R137"/>
  <c r="R136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09"/>
  <c r="R108"/>
  <c r="R107"/>
  <c r="R106"/>
  <c r="R105"/>
  <c r="R104"/>
  <c r="R103"/>
  <c r="R102"/>
  <c r="R101"/>
  <c r="R100"/>
  <c r="R99"/>
  <c r="R98"/>
  <c r="R97"/>
  <c r="R95"/>
  <c r="R94"/>
  <c r="R93"/>
  <c r="R92"/>
  <c r="R91"/>
  <c r="R90"/>
  <c r="R89"/>
  <c r="R88"/>
  <c r="R86"/>
  <c r="R85"/>
  <c r="R84"/>
  <c r="R83"/>
  <c r="R82"/>
  <c r="P211" i="37"/>
  <c r="E208" i="1"/>
  <c r="E207"/>
  <c r="J207" i="36"/>
  <c r="E206" i="1"/>
  <c r="E205"/>
  <c r="J22" i="2"/>
  <c r="J21"/>
  <c r="J20"/>
  <c r="J19"/>
  <c r="J18"/>
  <c r="W5" i="48"/>
  <c r="G501"/>
  <c r="H208" i="37"/>
  <c r="F205" i="1"/>
  <c r="K205" i="34"/>
  <c r="H610" i="48"/>
  <c r="C608"/>
  <c r="G224"/>
  <c r="C225"/>
  <c r="G233"/>
  <c r="C238"/>
  <c r="G242"/>
  <c r="C252"/>
  <c r="G169"/>
  <c r="C182"/>
  <c r="G172"/>
  <c r="G174"/>
  <c r="G176"/>
  <c r="G178"/>
  <c r="G142"/>
  <c r="G146"/>
  <c r="G157"/>
  <c r="G86"/>
  <c r="H721"/>
  <c r="M209" i="34"/>
  <c r="P209"/>
  <c r="M208"/>
  <c r="P208"/>
  <c r="M207"/>
  <c r="P207"/>
  <c r="M206"/>
  <c r="M205"/>
  <c r="M209" i="38"/>
  <c r="L209"/>
  <c r="G209"/>
  <c r="D209"/>
  <c r="C209"/>
  <c r="B209"/>
  <c r="A209"/>
  <c r="M208"/>
  <c r="P208"/>
  <c r="L208"/>
  <c r="K208"/>
  <c r="J208"/>
  <c r="I208"/>
  <c r="H208"/>
  <c r="G208"/>
  <c r="E208"/>
  <c r="D208"/>
  <c r="C208"/>
  <c r="B208"/>
  <c r="A208"/>
  <c r="M207"/>
  <c r="P207"/>
  <c r="L207"/>
  <c r="K207"/>
  <c r="J207"/>
  <c r="I207"/>
  <c r="H207"/>
  <c r="G207"/>
  <c r="E207"/>
  <c r="D207"/>
  <c r="C207"/>
  <c r="B207"/>
  <c r="A207"/>
  <c r="M206"/>
  <c r="P206" s="1"/>
  <c r="L206"/>
  <c r="K206"/>
  <c r="J206"/>
  <c r="I206"/>
  <c r="H206"/>
  <c r="G206"/>
  <c r="E206"/>
  <c r="D206"/>
  <c r="C206"/>
  <c r="B206"/>
  <c r="A206"/>
  <c r="M209" i="37"/>
  <c r="P209"/>
  <c r="L209"/>
  <c r="K209"/>
  <c r="J209"/>
  <c r="I209"/>
  <c r="H209"/>
  <c r="G209"/>
  <c r="E209"/>
  <c r="D209"/>
  <c r="C209"/>
  <c r="B209"/>
  <c r="A209"/>
  <c r="M208"/>
  <c r="L208"/>
  <c r="J208"/>
  <c r="I208"/>
  <c r="G208"/>
  <c r="E208"/>
  <c r="D208"/>
  <c r="C208"/>
  <c r="B208"/>
  <c r="A208"/>
  <c r="M207"/>
  <c r="P207" s="1"/>
  <c r="L207"/>
  <c r="K207"/>
  <c r="J207"/>
  <c r="I207"/>
  <c r="H207"/>
  <c r="G207"/>
  <c r="E207"/>
  <c r="D207"/>
  <c r="C207"/>
  <c r="B207"/>
  <c r="A207"/>
  <c r="M206"/>
  <c r="P206"/>
  <c r="L206"/>
  <c r="K206"/>
  <c r="J206"/>
  <c r="I206"/>
  <c r="H206"/>
  <c r="G206"/>
  <c r="E206"/>
  <c r="D206"/>
  <c r="C206"/>
  <c r="B206"/>
  <c r="A206"/>
  <c r="M209" i="36"/>
  <c r="P209"/>
  <c r="L209"/>
  <c r="K209"/>
  <c r="J209"/>
  <c r="I209"/>
  <c r="H209"/>
  <c r="G209"/>
  <c r="E209"/>
  <c r="D209"/>
  <c r="C209"/>
  <c r="B209"/>
  <c r="A209"/>
  <c r="M208"/>
  <c r="P208" s="1"/>
  <c r="L208"/>
  <c r="K208"/>
  <c r="J208"/>
  <c r="I208"/>
  <c r="H208"/>
  <c r="G208"/>
  <c r="E208"/>
  <c r="D208"/>
  <c r="C208"/>
  <c r="B208"/>
  <c r="A208"/>
  <c r="M207"/>
  <c r="L207"/>
  <c r="I207"/>
  <c r="H207"/>
  <c r="G207"/>
  <c r="E207"/>
  <c r="D207"/>
  <c r="C207"/>
  <c r="B207"/>
  <c r="A207"/>
  <c r="M206"/>
  <c r="P206" s="1"/>
  <c r="L206"/>
  <c r="K206"/>
  <c r="J206"/>
  <c r="I206"/>
  <c r="H206"/>
  <c r="G206"/>
  <c r="E206"/>
  <c r="D206"/>
  <c r="C206"/>
  <c r="B206"/>
  <c r="A206"/>
  <c r="M209" i="35"/>
  <c r="P209"/>
  <c r="L209"/>
  <c r="K209"/>
  <c r="J209"/>
  <c r="I209"/>
  <c r="H209"/>
  <c r="G209"/>
  <c r="E209"/>
  <c r="D209"/>
  <c r="C209"/>
  <c r="B209"/>
  <c r="A209"/>
  <c r="M208"/>
  <c r="P208"/>
  <c r="L208"/>
  <c r="K208"/>
  <c r="J208"/>
  <c r="I208"/>
  <c r="H208"/>
  <c r="G208"/>
  <c r="E208"/>
  <c r="D208"/>
  <c r="C208"/>
  <c r="B208"/>
  <c r="A208"/>
  <c r="M207"/>
  <c r="P207" s="1"/>
  <c r="L207"/>
  <c r="K207"/>
  <c r="J207"/>
  <c r="I207"/>
  <c r="H207"/>
  <c r="G207"/>
  <c r="E207"/>
  <c r="D207"/>
  <c r="C207"/>
  <c r="B207"/>
  <c r="A207"/>
  <c r="M206"/>
  <c r="L206"/>
  <c r="J206"/>
  <c r="I206"/>
  <c r="H206"/>
  <c r="G206"/>
  <c r="E206"/>
  <c r="D206"/>
  <c r="C206"/>
  <c r="B206"/>
  <c r="A206"/>
  <c r="K209" i="34"/>
  <c r="J209"/>
  <c r="I209"/>
  <c r="H209"/>
  <c r="G209"/>
  <c r="E209"/>
  <c r="D209"/>
  <c r="C209"/>
  <c r="B209"/>
  <c r="A209"/>
  <c r="K208"/>
  <c r="J208"/>
  <c r="I208"/>
  <c r="H208"/>
  <c r="G208"/>
  <c r="E208"/>
  <c r="D208"/>
  <c r="C208"/>
  <c r="B208"/>
  <c r="A208"/>
  <c r="K207"/>
  <c r="J207"/>
  <c r="I207"/>
  <c r="H207"/>
  <c r="G207"/>
  <c r="E207"/>
  <c r="D207"/>
  <c r="C207"/>
  <c r="B207"/>
  <c r="A207"/>
  <c r="P206"/>
  <c r="K206"/>
  <c r="J206"/>
  <c r="I206"/>
  <c r="H206"/>
  <c r="G206"/>
  <c r="E206"/>
  <c r="D206"/>
  <c r="C206"/>
  <c r="B206"/>
  <c r="A206"/>
  <c r="C307" i="48"/>
  <c r="C306"/>
  <c r="C318"/>
  <c r="G464"/>
  <c r="G461"/>
  <c r="G457"/>
  <c r="B285"/>
  <c r="G265"/>
  <c r="G258"/>
  <c r="C258"/>
  <c r="C694"/>
  <c r="C420" i="45"/>
  <c r="C419"/>
  <c r="C411" i="44"/>
  <c r="C407"/>
  <c r="C393" i="42"/>
  <c r="C390"/>
  <c r="C388" i="39"/>
  <c r="E371" i="45"/>
  <c r="C338" i="43"/>
  <c r="C337"/>
  <c r="C333"/>
  <c r="C331"/>
  <c r="C325" i="42"/>
  <c r="C313" i="39"/>
  <c r="C205" i="37"/>
  <c r="C184" i="34"/>
  <c r="F164" i="1"/>
  <c r="E161" i="38"/>
  <c r="C160" i="37"/>
  <c r="C159" i="34"/>
  <c r="F134" i="1"/>
  <c r="F124"/>
  <c r="C94" i="35"/>
  <c r="C66"/>
  <c r="C65" i="34"/>
  <c r="C703" i="48"/>
  <c r="C680"/>
  <c r="C649"/>
  <c r="C601"/>
  <c r="C558"/>
  <c r="C528"/>
  <c r="H736"/>
  <c r="H735"/>
  <c r="H734"/>
  <c r="H733"/>
  <c r="H731"/>
  <c r="H730"/>
  <c r="H727"/>
  <c r="H726"/>
  <c r="H723"/>
  <c r="H722"/>
  <c r="C303"/>
  <c r="C47"/>
  <c r="C104"/>
  <c r="C218"/>
  <c r="C255"/>
  <c r="C376"/>
  <c r="G449"/>
  <c r="G448"/>
  <c r="G299"/>
  <c r="G444"/>
  <c r="G443"/>
  <c r="G440"/>
  <c r="G295"/>
  <c r="G395"/>
  <c r="G289"/>
  <c r="G288"/>
  <c r="G365"/>
  <c r="G319"/>
  <c r="M19" i="45"/>
  <c r="L19"/>
  <c r="K19"/>
  <c r="J19"/>
  <c r="I19"/>
  <c r="H19"/>
  <c r="G19"/>
  <c r="F19"/>
  <c r="E19"/>
  <c r="D19"/>
  <c r="C19"/>
  <c r="B19"/>
  <c r="A19"/>
  <c r="M19" i="44"/>
  <c r="L19"/>
  <c r="K19"/>
  <c r="J19"/>
  <c r="I19"/>
  <c r="H19"/>
  <c r="G19"/>
  <c r="F19"/>
  <c r="E19"/>
  <c r="D19"/>
  <c r="C19"/>
  <c r="B19"/>
  <c r="A19"/>
  <c r="M19" i="43"/>
  <c r="L19"/>
  <c r="H19"/>
  <c r="G19"/>
  <c r="F19"/>
  <c r="D19"/>
  <c r="B19"/>
  <c r="A19"/>
  <c r="B19" i="39"/>
  <c r="A19"/>
  <c r="B20" i="42"/>
  <c r="A20"/>
  <c r="M19"/>
  <c r="L19"/>
  <c r="K19"/>
  <c r="J19"/>
  <c r="I19"/>
  <c r="H19"/>
  <c r="G19"/>
  <c r="F19"/>
  <c r="E19"/>
  <c r="D19"/>
  <c r="C19"/>
  <c r="B19"/>
  <c r="A19"/>
  <c r="M19" i="39"/>
  <c r="L19"/>
  <c r="K19"/>
  <c r="J19"/>
  <c r="I19"/>
  <c r="H19"/>
  <c r="G19"/>
  <c r="F19"/>
  <c r="K43" i="32"/>
  <c r="H106" i="37"/>
  <c r="H392" i="42"/>
  <c r="H385" i="39"/>
  <c r="F8"/>
  <c r="C6" i="47"/>
  <c r="G6"/>
  <c r="C7"/>
  <c r="G7"/>
  <c r="C8"/>
  <c r="G8"/>
  <c r="C9"/>
  <c r="G9"/>
  <c r="C10"/>
  <c r="G10"/>
  <c r="L22" i="32"/>
  <c r="M22"/>
  <c r="L23"/>
  <c r="M23"/>
  <c r="L24"/>
  <c r="M24"/>
  <c r="L25"/>
  <c r="M25"/>
  <c r="L26"/>
  <c r="M26"/>
  <c r="J42"/>
  <c r="K42"/>
  <c r="J43"/>
  <c r="J44"/>
  <c r="K45"/>
  <c r="B1" i="45"/>
  <c r="A4"/>
  <c r="B4"/>
  <c r="A5"/>
  <c r="B5"/>
  <c r="A6"/>
  <c r="B6"/>
  <c r="Q6"/>
  <c r="R6"/>
  <c r="A7"/>
  <c r="B7"/>
  <c r="A8"/>
  <c r="B8"/>
  <c r="C8"/>
  <c r="D8"/>
  <c r="E8"/>
  <c r="F8"/>
  <c r="G8"/>
  <c r="H8"/>
  <c r="I8"/>
  <c r="J8"/>
  <c r="K8"/>
  <c r="L8"/>
  <c r="M8"/>
  <c r="N8"/>
  <c r="A9"/>
  <c r="B9"/>
  <c r="N10"/>
  <c r="A11"/>
  <c r="B11"/>
  <c r="A12"/>
  <c r="B12"/>
  <c r="A13"/>
  <c r="B13"/>
  <c r="Q13"/>
  <c r="R13" s="1"/>
  <c r="A14"/>
  <c r="B14"/>
  <c r="A15"/>
  <c r="B15"/>
  <c r="C15"/>
  <c r="D15"/>
  <c r="E15"/>
  <c r="F15"/>
  <c r="G15"/>
  <c r="H15"/>
  <c r="I15"/>
  <c r="J15"/>
  <c r="K15"/>
  <c r="L15"/>
  <c r="M15"/>
  <c r="N15"/>
  <c r="A16"/>
  <c r="B16"/>
  <c r="N17"/>
  <c r="A18"/>
  <c r="B18"/>
  <c r="A20"/>
  <c r="B20"/>
  <c r="Q20"/>
  <c r="R20"/>
  <c r="A21"/>
  <c r="B21"/>
  <c r="A22"/>
  <c r="B22"/>
  <c r="C22"/>
  <c r="D22"/>
  <c r="E22"/>
  <c r="F22"/>
  <c r="G22"/>
  <c r="H22"/>
  <c r="I22"/>
  <c r="J22"/>
  <c r="K22"/>
  <c r="L22"/>
  <c r="M22"/>
  <c r="N22"/>
  <c r="A23"/>
  <c r="B23"/>
  <c r="N24"/>
  <c r="A25"/>
  <c r="B25"/>
  <c r="A26"/>
  <c r="B26"/>
  <c r="A27"/>
  <c r="B27"/>
  <c r="Q27"/>
  <c r="R27"/>
  <c r="A28"/>
  <c r="B28"/>
  <c r="A29"/>
  <c r="B29"/>
  <c r="C29"/>
  <c r="D29"/>
  <c r="E29"/>
  <c r="F29"/>
  <c r="G29"/>
  <c r="H29"/>
  <c r="I29"/>
  <c r="J29"/>
  <c r="K29"/>
  <c r="L29"/>
  <c r="M29"/>
  <c r="N29"/>
  <c r="A30"/>
  <c r="B30"/>
  <c r="N31"/>
  <c r="A32"/>
  <c r="B32"/>
  <c r="A33"/>
  <c r="B33"/>
  <c r="A34"/>
  <c r="B34"/>
  <c r="Q34"/>
  <c r="R34" s="1"/>
  <c r="A35"/>
  <c r="B35"/>
  <c r="A36"/>
  <c r="B36"/>
  <c r="D36"/>
  <c r="F36"/>
  <c r="G36"/>
  <c r="L36"/>
  <c r="M36"/>
  <c r="A37"/>
  <c r="B37"/>
  <c r="D37"/>
  <c r="F37"/>
  <c r="G37"/>
  <c r="H37"/>
  <c r="L37"/>
  <c r="M37"/>
  <c r="A39"/>
  <c r="B39"/>
  <c r="M39"/>
  <c r="A40"/>
  <c r="B40"/>
  <c r="M40"/>
  <c r="A41"/>
  <c r="B41"/>
  <c r="M41"/>
  <c r="Q41"/>
  <c r="R41" s="1"/>
  <c r="A42"/>
  <c r="B42"/>
  <c r="M42"/>
  <c r="A43"/>
  <c r="B43"/>
  <c r="M43"/>
  <c r="A44"/>
  <c r="B44"/>
  <c r="M44"/>
  <c r="B46"/>
  <c r="C47"/>
  <c r="C104"/>
  <c r="C218"/>
  <c r="C255"/>
  <c r="C381"/>
  <c r="D47"/>
  <c r="D104"/>
  <c r="D218"/>
  <c r="D255"/>
  <c r="D381"/>
  <c r="E47"/>
  <c r="N48"/>
  <c r="A49"/>
  <c r="B49"/>
  <c r="Q49"/>
  <c r="R49" s="1"/>
  <c r="A50"/>
  <c r="B50"/>
  <c r="A51"/>
  <c r="B51"/>
  <c r="A52"/>
  <c r="B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N57"/>
  <c r="A58"/>
  <c r="B58"/>
  <c r="Q58"/>
  <c r="R58"/>
  <c r="A59"/>
  <c r="B59"/>
  <c r="A60"/>
  <c r="B60"/>
  <c r="A61"/>
  <c r="B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N66"/>
  <c r="A67"/>
  <c r="B67"/>
  <c r="Q67"/>
  <c r="R67"/>
  <c r="A68"/>
  <c r="B68"/>
  <c r="A69"/>
  <c r="B69"/>
  <c r="A70"/>
  <c r="B70"/>
  <c r="A71"/>
  <c r="B71"/>
  <c r="C71"/>
  <c r="D71"/>
  <c r="E71"/>
  <c r="F71"/>
  <c r="G71"/>
  <c r="H71"/>
  <c r="I71"/>
  <c r="J71"/>
  <c r="K71"/>
  <c r="L71"/>
  <c r="M71"/>
  <c r="N71"/>
  <c r="A72"/>
  <c r="B72"/>
  <c r="C72"/>
  <c r="D72"/>
  <c r="E72"/>
  <c r="F72"/>
  <c r="G72"/>
  <c r="H72"/>
  <c r="I72"/>
  <c r="J72"/>
  <c r="K72"/>
  <c r="L72"/>
  <c r="M72"/>
  <c r="N72"/>
  <c r="A73"/>
  <c r="B73"/>
  <c r="C73"/>
  <c r="D73"/>
  <c r="E73"/>
  <c r="F73"/>
  <c r="G73"/>
  <c r="H73"/>
  <c r="I73"/>
  <c r="J73"/>
  <c r="K73"/>
  <c r="L73"/>
  <c r="M73"/>
  <c r="N73"/>
  <c r="A74"/>
  <c r="B74"/>
  <c r="C74"/>
  <c r="D74"/>
  <c r="E74"/>
  <c r="F74"/>
  <c r="G74"/>
  <c r="H74"/>
  <c r="I74"/>
  <c r="J74"/>
  <c r="K74"/>
  <c r="L74"/>
  <c r="M74"/>
  <c r="N74"/>
  <c r="N75"/>
  <c r="A76"/>
  <c r="B76"/>
  <c r="Q76"/>
  <c r="R76" s="1"/>
  <c r="A77"/>
  <c r="B77"/>
  <c r="A78"/>
  <c r="B78"/>
  <c r="A79"/>
  <c r="B79"/>
  <c r="A80"/>
  <c r="B80"/>
  <c r="C80"/>
  <c r="D80"/>
  <c r="E80"/>
  <c r="F80"/>
  <c r="G80"/>
  <c r="H80"/>
  <c r="I80"/>
  <c r="J80"/>
  <c r="K80"/>
  <c r="L80"/>
  <c r="M80"/>
  <c r="N80"/>
  <c r="A81"/>
  <c r="B81"/>
  <c r="C81"/>
  <c r="D81"/>
  <c r="E81"/>
  <c r="F81"/>
  <c r="G81"/>
  <c r="H81"/>
  <c r="I81"/>
  <c r="J81"/>
  <c r="K81"/>
  <c r="L81"/>
  <c r="M81"/>
  <c r="N81"/>
  <c r="A82"/>
  <c r="B82"/>
  <c r="C82"/>
  <c r="D82"/>
  <c r="E82"/>
  <c r="F82"/>
  <c r="G82"/>
  <c r="H82"/>
  <c r="I82"/>
  <c r="J82"/>
  <c r="K82"/>
  <c r="L82"/>
  <c r="M82"/>
  <c r="N82"/>
  <c r="A83"/>
  <c r="B83"/>
  <c r="C83"/>
  <c r="D83"/>
  <c r="E83"/>
  <c r="F83"/>
  <c r="G83"/>
  <c r="H83"/>
  <c r="I83"/>
  <c r="J83"/>
  <c r="K83"/>
  <c r="L83"/>
  <c r="M83"/>
  <c r="N83"/>
  <c r="N84"/>
  <c r="A85"/>
  <c r="B85"/>
  <c r="Q85"/>
  <c r="R85" s="1"/>
  <c r="A86"/>
  <c r="B86"/>
  <c r="A87"/>
  <c r="B87"/>
  <c r="A88"/>
  <c r="B88"/>
  <c r="A89"/>
  <c r="B89"/>
  <c r="D89"/>
  <c r="F89"/>
  <c r="G89"/>
  <c r="M89"/>
  <c r="A90"/>
  <c r="B90"/>
  <c r="D90"/>
  <c r="F90"/>
  <c r="G90"/>
  <c r="H90"/>
  <c r="M90"/>
  <c r="A91"/>
  <c r="B91"/>
  <c r="D91"/>
  <c r="F91"/>
  <c r="G91"/>
  <c r="H91"/>
  <c r="M91"/>
  <c r="A92"/>
  <c r="B92"/>
  <c r="D92"/>
  <c r="F92"/>
  <c r="G92"/>
  <c r="H92"/>
  <c r="L92"/>
  <c r="M92"/>
  <c r="A94"/>
  <c r="B94"/>
  <c r="M94"/>
  <c r="Q94"/>
  <c r="R94"/>
  <c r="A95"/>
  <c r="B95"/>
  <c r="M95"/>
  <c r="A96"/>
  <c r="B96"/>
  <c r="M96"/>
  <c r="A97"/>
  <c r="B97"/>
  <c r="M97"/>
  <c r="A98"/>
  <c r="B98"/>
  <c r="M98"/>
  <c r="A99"/>
  <c r="B99"/>
  <c r="M99"/>
  <c r="A100"/>
  <c r="B100"/>
  <c r="M100"/>
  <c r="A101"/>
  <c r="B101"/>
  <c r="M101"/>
  <c r="B103"/>
  <c r="E104"/>
  <c r="E218"/>
  <c r="E255"/>
  <c r="E381"/>
  <c r="N105"/>
  <c r="A106"/>
  <c r="B106"/>
  <c r="A107"/>
  <c r="B107"/>
  <c r="A108"/>
  <c r="B108"/>
  <c r="A109"/>
  <c r="B109"/>
  <c r="A110"/>
  <c r="B110"/>
  <c r="N111"/>
  <c r="A112"/>
  <c r="B112"/>
  <c r="A113"/>
  <c r="B113"/>
  <c r="A114"/>
  <c r="B114"/>
  <c r="N115"/>
  <c r="A116"/>
  <c r="B116"/>
  <c r="A117"/>
  <c r="B117"/>
  <c r="A118"/>
  <c r="B118"/>
  <c r="N119"/>
  <c r="A120"/>
  <c r="B120"/>
  <c r="A121"/>
  <c r="B121"/>
  <c r="A122"/>
  <c r="B122"/>
  <c r="A123"/>
  <c r="B123"/>
  <c r="N124"/>
  <c r="A125"/>
  <c r="B125"/>
  <c r="A126"/>
  <c r="B126"/>
  <c r="A127"/>
  <c r="B127"/>
  <c r="A128"/>
  <c r="B128"/>
  <c r="A129"/>
  <c r="B129"/>
  <c r="A130"/>
  <c r="B130"/>
  <c r="A131"/>
  <c r="B131"/>
  <c r="N132"/>
  <c r="A133"/>
  <c r="B133"/>
  <c r="P133"/>
  <c r="A134"/>
  <c r="B134"/>
  <c r="P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N149"/>
  <c r="A150"/>
  <c r="B150"/>
  <c r="P150"/>
  <c r="N151"/>
  <c r="A152"/>
  <c r="B152"/>
  <c r="P152"/>
  <c r="A153"/>
  <c r="B153"/>
  <c r="P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N166"/>
  <c r="A167"/>
  <c r="B167"/>
  <c r="P167"/>
  <c r="N168"/>
  <c r="A169"/>
  <c r="B169"/>
  <c r="P169"/>
  <c r="A170"/>
  <c r="B170"/>
  <c r="P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N183"/>
  <c r="A184"/>
  <c r="B184"/>
  <c r="P184"/>
  <c r="A185"/>
  <c r="B185"/>
  <c r="P185"/>
  <c r="A186"/>
  <c r="B186"/>
  <c r="A187"/>
  <c r="B187"/>
  <c r="A188"/>
  <c r="B188"/>
  <c r="N189"/>
  <c r="A190"/>
  <c r="B190"/>
  <c r="P190"/>
  <c r="A191"/>
  <c r="B191"/>
  <c r="P191"/>
  <c r="A192"/>
  <c r="B192"/>
  <c r="A193"/>
  <c r="B193"/>
  <c r="N194"/>
  <c r="A195"/>
  <c r="B195"/>
  <c r="P195"/>
  <c r="A196"/>
  <c r="B196"/>
  <c r="P196"/>
  <c r="A197"/>
  <c r="B197"/>
  <c r="A198"/>
  <c r="B198"/>
  <c r="N199"/>
  <c r="A200"/>
  <c r="B200"/>
  <c r="P200"/>
  <c r="T200"/>
  <c r="A201"/>
  <c r="B201"/>
  <c r="P201"/>
  <c r="A202"/>
  <c r="B202"/>
  <c r="A203"/>
  <c r="B203"/>
  <c r="N204"/>
  <c r="A205"/>
  <c r="B205"/>
  <c r="P205"/>
  <c r="T205"/>
  <c r="A206"/>
  <c r="B206"/>
  <c r="P206"/>
  <c r="A207"/>
  <c r="B207"/>
  <c r="A208"/>
  <c r="B208"/>
  <c r="A209"/>
  <c r="B209"/>
  <c r="B217"/>
  <c r="A220"/>
  <c r="B220"/>
  <c r="A221"/>
  <c r="B221"/>
  <c r="A222"/>
  <c r="B222"/>
  <c r="A223"/>
  <c r="B223"/>
  <c r="A224"/>
  <c r="B224"/>
  <c r="A225"/>
  <c r="B225"/>
  <c r="N226"/>
  <c r="A227"/>
  <c r="B227"/>
  <c r="A228"/>
  <c r="B228"/>
  <c r="A229"/>
  <c r="B229"/>
  <c r="A230"/>
  <c r="B230"/>
  <c r="A231"/>
  <c r="B231"/>
  <c r="N232"/>
  <c r="A233"/>
  <c r="B233"/>
  <c r="A234"/>
  <c r="B234"/>
  <c r="A235"/>
  <c r="B235"/>
  <c r="A236"/>
  <c r="B236"/>
  <c r="A237"/>
  <c r="B237"/>
  <c r="A238"/>
  <c r="B238"/>
  <c r="N239"/>
  <c r="C240"/>
  <c r="D240"/>
  <c r="E240"/>
  <c r="F240"/>
  <c r="G240"/>
  <c r="H240"/>
  <c r="I240"/>
  <c r="J240"/>
  <c r="K240"/>
  <c r="L240"/>
  <c r="M240"/>
  <c r="N240"/>
  <c r="C241"/>
  <c r="D241"/>
  <c r="E241"/>
  <c r="F241"/>
  <c r="G241"/>
  <c r="H241"/>
  <c r="I241"/>
  <c r="J241"/>
  <c r="K241"/>
  <c r="L241"/>
  <c r="M241"/>
  <c r="N241"/>
  <c r="C242"/>
  <c r="D242"/>
  <c r="E242"/>
  <c r="F242"/>
  <c r="G242"/>
  <c r="H242"/>
  <c r="I242"/>
  <c r="J242"/>
  <c r="K242"/>
  <c r="L242"/>
  <c r="M242"/>
  <c r="N242"/>
  <c r="C243"/>
  <c r="D243"/>
  <c r="E243"/>
  <c r="F243"/>
  <c r="G243"/>
  <c r="H243"/>
  <c r="I243"/>
  <c r="J243"/>
  <c r="K243"/>
  <c r="L243"/>
  <c r="M243"/>
  <c r="N243"/>
  <c r="C244"/>
  <c r="D244"/>
  <c r="E244"/>
  <c r="F244"/>
  <c r="G244"/>
  <c r="H244"/>
  <c r="I244"/>
  <c r="J244"/>
  <c r="K244"/>
  <c r="L244"/>
  <c r="M244"/>
  <c r="N244"/>
  <c r="C245"/>
  <c r="D245"/>
  <c r="E245"/>
  <c r="F245"/>
  <c r="G245"/>
  <c r="H245"/>
  <c r="I245"/>
  <c r="J245"/>
  <c r="K245"/>
  <c r="L245"/>
  <c r="M245"/>
  <c r="N245"/>
  <c r="A247"/>
  <c r="B247"/>
  <c r="A248"/>
  <c r="B248"/>
  <c r="A249"/>
  <c r="B249"/>
  <c r="A250"/>
  <c r="B250"/>
  <c r="A251"/>
  <c r="B251"/>
  <c r="A252"/>
  <c r="B252"/>
  <c r="B254"/>
  <c r="A256"/>
  <c r="B256"/>
  <c r="A257"/>
  <c r="B257"/>
  <c r="A258"/>
  <c r="B258"/>
  <c r="A259"/>
  <c r="B259"/>
  <c r="M259"/>
  <c r="A260"/>
  <c r="B260"/>
  <c r="M260"/>
  <c r="A261"/>
  <c r="B261"/>
  <c r="M261"/>
  <c r="A262"/>
  <c r="B262"/>
  <c r="M262"/>
  <c r="A263"/>
  <c r="B263"/>
  <c r="M263"/>
  <c r="A264"/>
  <c r="B264"/>
  <c r="M264"/>
  <c r="A265"/>
  <c r="B265"/>
  <c r="M265"/>
  <c r="A266"/>
  <c r="B266"/>
  <c r="M266"/>
  <c r="A267"/>
  <c r="B267"/>
  <c r="M267"/>
  <c r="A268"/>
  <c r="B268"/>
  <c r="M268"/>
  <c r="A269"/>
  <c r="B269"/>
  <c r="M269"/>
  <c r="A270"/>
  <c r="B270"/>
  <c r="M270"/>
  <c r="A271"/>
  <c r="B271"/>
  <c r="M271"/>
  <c r="A272"/>
  <c r="B272"/>
  <c r="M272"/>
  <c r="A273"/>
  <c r="B273"/>
  <c r="M273"/>
  <c r="A274"/>
  <c r="B274"/>
  <c r="M274"/>
  <c r="A275"/>
  <c r="B275"/>
  <c r="M275"/>
  <c r="A276"/>
  <c r="B276"/>
  <c r="M276"/>
  <c r="A277"/>
  <c r="B277"/>
  <c r="M277"/>
  <c r="A278"/>
  <c r="B278"/>
  <c r="M278"/>
  <c r="A279"/>
  <c r="B279"/>
  <c r="M279"/>
  <c r="A280"/>
  <c r="B280"/>
  <c r="D280"/>
  <c r="F280"/>
  <c r="G280"/>
  <c r="H280"/>
  <c r="L280"/>
  <c r="M280"/>
  <c r="A281"/>
  <c r="B281"/>
  <c r="C281"/>
  <c r="D281"/>
  <c r="E281"/>
  <c r="F281"/>
  <c r="G281"/>
  <c r="H281"/>
  <c r="I281"/>
  <c r="J281"/>
  <c r="K281"/>
  <c r="L281"/>
  <c r="M281"/>
  <c r="N281"/>
  <c r="A282"/>
  <c r="B282"/>
  <c r="M282"/>
  <c r="A283"/>
  <c r="B283"/>
  <c r="C283"/>
  <c r="D283"/>
  <c r="E283"/>
  <c r="F283"/>
  <c r="G283"/>
  <c r="H283"/>
  <c r="I283"/>
  <c r="J283"/>
  <c r="K283"/>
  <c r="L283"/>
  <c r="M283"/>
  <c r="N283"/>
  <c r="A284"/>
  <c r="B284"/>
  <c r="C284"/>
  <c r="D284"/>
  <c r="E284"/>
  <c r="F284"/>
  <c r="G284"/>
  <c r="H284"/>
  <c r="I284"/>
  <c r="J284"/>
  <c r="K284"/>
  <c r="L284"/>
  <c r="M284"/>
  <c r="N284"/>
  <c r="A285"/>
  <c r="B285"/>
  <c r="M285"/>
  <c r="A291"/>
  <c r="B291"/>
  <c r="M291"/>
  <c r="B293"/>
  <c r="A295"/>
  <c r="B295"/>
  <c r="A296"/>
  <c r="B296"/>
  <c r="A297"/>
  <c r="B297"/>
  <c r="A298"/>
  <c r="B298"/>
  <c r="T298"/>
  <c r="A299"/>
  <c r="B299"/>
  <c r="A300"/>
  <c r="B300"/>
  <c r="M300"/>
  <c r="A301"/>
  <c r="B301"/>
  <c r="C301"/>
  <c r="D301"/>
  <c r="E301"/>
  <c r="F301"/>
  <c r="G301"/>
  <c r="H301"/>
  <c r="I301"/>
  <c r="J301"/>
  <c r="K301"/>
  <c r="L301"/>
  <c r="M301"/>
  <c r="N301"/>
  <c r="A302"/>
  <c r="B302"/>
  <c r="C302"/>
  <c r="D302"/>
  <c r="E302"/>
  <c r="F302"/>
  <c r="G302"/>
  <c r="H302"/>
  <c r="I302"/>
  <c r="J302"/>
  <c r="K302"/>
  <c r="L302"/>
  <c r="M302"/>
  <c r="N302"/>
  <c r="A303"/>
  <c r="B303"/>
  <c r="C303"/>
  <c r="D303"/>
  <c r="E303"/>
  <c r="F303"/>
  <c r="G303"/>
  <c r="H303"/>
  <c r="I303"/>
  <c r="J303"/>
  <c r="K303"/>
  <c r="L303"/>
  <c r="M303"/>
  <c r="N303"/>
  <c r="A304"/>
  <c r="B304"/>
  <c r="C304"/>
  <c r="D304"/>
  <c r="E304"/>
  <c r="F304"/>
  <c r="G304"/>
  <c r="H304"/>
  <c r="I304"/>
  <c r="J304"/>
  <c r="K304"/>
  <c r="L304"/>
  <c r="M304"/>
  <c r="N304"/>
  <c r="A305"/>
  <c r="B305"/>
  <c r="C305"/>
  <c r="D305"/>
  <c r="E305"/>
  <c r="F305"/>
  <c r="G305"/>
  <c r="H305"/>
  <c r="I305"/>
  <c r="J305"/>
  <c r="K305"/>
  <c r="L305"/>
  <c r="M305"/>
  <c r="N305"/>
  <c r="B306"/>
  <c r="B307"/>
  <c r="A310"/>
  <c r="B310"/>
  <c r="A311"/>
  <c r="B311"/>
  <c r="C311"/>
  <c r="D311"/>
  <c r="E311"/>
  <c r="F311"/>
  <c r="G311"/>
  <c r="H311"/>
  <c r="I311"/>
  <c r="J311"/>
  <c r="K311"/>
  <c r="L311"/>
  <c r="M311"/>
  <c r="N311"/>
  <c r="A312"/>
  <c r="B312"/>
  <c r="C312"/>
  <c r="D312"/>
  <c r="E312"/>
  <c r="F312"/>
  <c r="G312"/>
  <c r="H312"/>
  <c r="I312"/>
  <c r="J312"/>
  <c r="K312"/>
  <c r="L312"/>
  <c r="M312"/>
  <c r="N312"/>
  <c r="A313"/>
  <c r="B313"/>
  <c r="C313"/>
  <c r="D313"/>
  <c r="E313"/>
  <c r="F313"/>
  <c r="G313"/>
  <c r="H313"/>
  <c r="I313"/>
  <c r="J313"/>
  <c r="K313"/>
  <c r="L313"/>
  <c r="M313"/>
  <c r="N313"/>
  <c r="A314"/>
  <c r="B314"/>
  <c r="C314"/>
  <c r="D314"/>
  <c r="E314"/>
  <c r="F314"/>
  <c r="G314"/>
  <c r="H314"/>
  <c r="I314"/>
  <c r="J314"/>
  <c r="K314"/>
  <c r="L314"/>
  <c r="M314"/>
  <c r="N314"/>
  <c r="A315"/>
  <c r="B315"/>
  <c r="C315"/>
  <c r="D315"/>
  <c r="E315"/>
  <c r="F315"/>
  <c r="G315"/>
  <c r="H315"/>
  <c r="I315"/>
  <c r="J315"/>
  <c r="K315"/>
  <c r="L315"/>
  <c r="M315"/>
  <c r="N315"/>
  <c r="A316"/>
  <c r="B316"/>
  <c r="C316"/>
  <c r="D316"/>
  <c r="E316"/>
  <c r="F316"/>
  <c r="G316"/>
  <c r="H316"/>
  <c r="I316"/>
  <c r="J316"/>
  <c r="K316"/>
  <c r="L316"/>
  <c r="M316"/>
  <c r="N316"/>
  <c r="A317"/>
  <c r="B317"/>
  <c r="C317"/>
  <c r="D317"/>
  <c r="E317"/>
  <c r="F317"/>
  <c r="G317"/>
  <c r="H317"/>
  <c r="I317"/>
  <c r="J317"/>
  <c r="K317"/>
  <c r="L317"/>
  <c r="M317"/>
  <c r="N317"/>
  <c r="A318"/>
  <c r="B318"/>
  <c r="C318"/>
  <c r="D318"/>
  <c r="E318"/>
  <c r="F318"/>
  <c r="G318"/>
  <c r="H318"/>
  <c r="I318"/>
  <c r="J318"/>
  <c r="K318"/>
  <c r="L318"/>
  <c r="M318"/>
  <c r="N318"/>
  <c r="A319"/>
  <c r="B319"/>
  <c r="C319"/>
  <c r="D319"/>
  <c r="E319"/>
  <c r="F319"/>
  <c r="G319"/>
  <c r="H319"/>
  <c r="I319"/>
  <c r="J319"/>
  <c r="K319"/>
  <c r="L319"/>
  <c r="M319"/>
  <c r="N319"/>
  <c r="A320"/>
  <c r="B320"/>
  <c r="C320"/>
  <c r="D320"/>
  <c r="E320"/>
  <c r="F320"/>
  <c r="G320"/>
  <c r="H320"/>
  <c r="I320"/>
  <c r="J320"/>
  <c r="K320"/>
  <c r="L320"/>
  <c r="M320"/>
  <c r="N320"/>
  <c r="A321"/>
  <c r="B321"/>
  <c r="C321"/>
  <c r="D321"/>
  <c r="E321"/>
  <c r="F321"/>
  <c r="G321"/>
  <c r="H321"/>
  <c r="I321"/>
  <c r="J321"/>
  <c r="K321"/>
  <c r="L321"/>
  <c r="M321"/>
  <c r="N321"/>
  <c r="N322"/>
  <c r="A323"/>
  <c r="B323"/>
  <c r="C323"/>
  <c r="D323"/>
  <c r="E323"/>
  <c r="F323"/>
  <c r="G323"/>
  <c r="H323"/>
  <c r="I323"/>
  <c r="J323"/>
  <c r="K323"/>
  <c r="L323"/>
  <c r="M323"/>
  <c r="N323"/>
  <c r="A324"/>
  <c r="B324"/>
  <c r="C324"/>
  <c r="D324"/>
  <c r="E324"/>
  <c r="F324"/>
  <c r="G324"/>
  <c r="H324"/>
  <c r="I324"/>
  <c r="J324"/>
  <c r="K324"/>
  <c r="L324"/>
  <c r="M324"/>
  <c r="N324"/>
  <c r="A325"/>
  <c r="B325"/>
  <c r="C325"/>
  <c r="D325"/>
  <c r="E325"/>
  <c r="F325"/>
  <c r="G325"/>
  <c r="H325"/>
  <c r="I325"/>
  <c r="J325"/>
  <c r="K325"/>
  <c r="L325"/>
  <c r="M325"/>
  <c r="N325"/>
  <c r="A326"/>
  <c r="B326"/>
  <c r="C326"/>
  <c r="D326"/>
  <c r="E326"/>
  <c r="F326"/>
  <c r="G326"/>
  <c r="H326"/>
  <c r="I326"/>
  <c r="J326"/>
  <c r="K326"/>
  <c r="L326"/>
  <c r="M326"/>
  <c r="N326"/>
  <c r="A327"/>
  <c r="B327"/>
  <c r="C327"/>
  <c r="D327"/>
  <c r="E327"/>
  <c r="F327"/>
  <c r="G327"/>
  <c r="H327"/>
  <c r="I327"/>
  <c r="J327"/>
  <c r="K327"/>
  <c r="L327"/>
  <c r="M327"/>
  <c r="N327"/>
  <c r="A328"/>
  <c r="B328"/>
  <c r="C328"/>
  <c r="D328"/>
  <c r="E328"/>
  <c r="F328"/>
  <c r="G328"/>
  <c r="H328"/>
  <c r="I328"/>
  <c r="J328"/>
  <c r="K328"/>
  <c r="L328"/>
  <c r="M328"/>
  <c r="N328"/>
  <c r="A329"/>
  <c r="B329"/>
  <c r="C329"/>
  <c r="D329"/>
  <c r="E329"/>
  <c r="F329"/>
  <c r="G329"/>
  <c r="H329"/>
  <c r="I329"/>
  <c r="J329"/>
  <c r="K329"/>
  <c r="L329"/>
  <c r="M329"/>
  <c r="N329"/>
  <c r="N330"/>
  <c r="A331"/>
  <c r="B331"/>
  <c r="C331"/>
  <c r="D331"/>
  <c r="E331"/>
  <c r="F331"/>
  <c r="G331"/>
  <c r="H331"/>
  <c r="I331"/>
  <c r="J331"/>
  <c r="K331"/>
  <c r="L331"/>
  <c r="M331"/>
  <c r="N331"/>
  <c r="A332"/>
  <c r="B332"/>
  <c r="C332"/>
  <c r="D332"/>
  <c r="E332"/>
  <c r="F332"/>
  <c r="G332"/>
  <c r="H332"/>
  <c r="I332"/>
  <c r="J332"/>
  <c r="K332"/>
  <c r="L332"/>
  <c r="M332"/>
  <c r="N332"/>
  <c r="A333"/>
  <c r="B333"/>
  <c r="C333"/>
  <c r="D333"/>
  <c r="E333"/>
  <c r="F333"/>
  <c r="G333"/>
  <c r="H333"/>
  <c r="I333"/>
  <c r="J333"/>
  <c r="K333"/>
  <c r="L333"/>
  <c r="M333"/>
  <c r="N333"/>
  <c r="A334"/>
  <c r="B334"/>
  <c r="C334"/>
  <c r="D334"/>
  <c r="E334"/>
  <c r="F334"/>
  <c r="G334"/>
  <c r="H334"/>
  <c r="I334"/>
  <c r="J334"/>
  <c r="K334"/>
  <c r="L334"/>
  <c r="M334"/>
  <c r="N334"/>
  <c r="A335"/>
  <c r="B335"/>
  <c r="C335"/>
  <c r="D335"/>
  <c r="E335"/>
  <c r="F335"/>
  <c r="G335"/>
  <c r="H335"/>
  <c r="I335"/>
  <c r="J335"/>
  <c r="K335"/>
  <c r="L335"/>
  <c r="M335"/>
  <c r="N335"/>
  <c r="A336"/>
  <c r="B336"/>
  <c r="C336"/>
  <c r="D336"/>
  <c r="E336"/>
  <c r="F336"/>
  <c r="G336"/>
  <c r="H336"/>
  <c r="I336"/>
  <c r="J336"/>
  <c r="K336"/>
  <c r="L336"/>
  <c r="M336"/>
  <c r="N336"/>
  <c r="A337"/>
  <c r="B337"/>
  <c r="C337"/>
  <c r="D337"/>
  <c r="E337"/>
  <c r="F337"/>
  <c r="G337"/>
  <c r="H337"/>
  <c r="I337"/>
  <c r="J337"/>
  <c r="K337"/>
  <c r="L337"/>
  <c r="M337"/>
  <c r="N337"/>
  <c r="A338"/>
  <c r="B338"/>
  <c r="C338"/>
  <c r="D338"/>
  <c r="E338"/>
  <c r="F338"/>
  <c r="G338"/>
  <c r="H338"/>
  <c r="I338"/>
  <c r="J338"/>
  <c r="K338"/>
  <c r="L338"/>
  <c r="M338"/>
  <c r="N338"/>
  <c r="N339"/>
  <c r="A340"/>
  <c r="B340"/>
  <c r="C340"/>
  <c r="D340"/>
  <c r="E340"/>
  <c r="F340"/>
  <c r="G340"/>
  <c r="H340"/>
  <c r="I340"/>
  <c r="J340"/>
  <c r="K340"/>
  <c r="L340"/>
  <c r="M340"/>
  <c r="N340"/>
  <c r="A341"/>
  <c r="B341"/>
  <c r="C341"/>
  <c r="D341"/>
  <c r="E341"/>
  <c r="F341"/>
  <c r="G341"/>
  <c r="H341"/>
  <c r="I341"/>
  <c r="J341"/>
  <c r="K341"/>
  <c r="L341"/>
  <c r="M341"/>
  <c r="N341"/>
  <c r="A342"/>
  <c r="B342"/>
  <c r="C342"/>
  <c r="D342"/>
  <c r="E342"/>
  <c r="F342"/>
  <c r="G342"/>
  <c r="H342"/>
  <c r="I342"/>
  <c r="J342"/>
  <c r="K342"/>
  <c r="L342"/>
  <c r="M342"/>
  <c r="N342"/>
  <c r="A343"/>
  <c r="B343"/>
  <c r="C343"/>
  <c r="D343"/>
  <c r="E343"/>
  <c r="F343"/>
  <c r="G343"/>
  <c r="H343"/>
  <c r="I343"/>
  <c r="J343"/>
  <c r="K343"/>
  <c r="L343"/>
  <c r="M343"/>
  <c r="N343"/>
  <c r="A344"/>
  <c r="B344"/>
  <c r="C344"/>
  <c r="D344"/>
  <c r="E344"/>
  <c r="F344"/>
  <c r="G344"/>
  <c r="H344"/>
  <c r="I344"/>
  <c r="J344"/>
  <c r="K344"/>
  <c r="L344"/>
  <c r="M344"/>
  <c r="N344"/>
  <c r="A345"/>
  <c r="B345"/>
  <c r="C345"/>
  <c r="D345"/>
  <c r="E345"/>
  <c r="F345"/>
  <c r="G345"/>
  <c r="H345"/>
  <c r="I345"/>
  <c r="J345"/>
  <c r="K345"/>
  <c r="L345"/>
  <c r="M345"/>
  <c r="N345"/>
  <c r="A346"/>
  <c r="B346"/>
  <c r="C346"/>
  <c r="D346"/>
  <c r="E346"/>
  <c r="F346"/>
  <c r="G346"/>
  <c r="H346"/>
  <c r="I346"/>
  <c r="J346"/>
  <c r="K346"/>
  <c r="L346"/>
  <c r="M346"/>
  <c r="N346"/>
  <c r="A347"/>
  <c r="B347"/>
  <c r="C347"/>
  <c r="D347"/>
  <c r="E347"/>
  <c r="F347"/>
  <c r="G347"/>
  <c r="H347"/>
  <c r="I347"/>
  <c r="J347"/>
  <c r="K347"/>
  <c r="L347"/>
  <c r="M347"/>
  <c r="N347"/>
  <c r="A349"/>
  <c r="B349"/>
  <c r="D349"/>
  <c r="F349"/>
  <c r="G349"/>
  <c r="H349"/>
  <c r="L349"/>
  <c r="M349"/>
  <c r="A350"/>
  <c r="B350"/>
  <c r="D350"/>
  <c r="F350"/>
  <c r="G350"/>
  <c r="H350"/>
  <c r="J350"/>
  <c r="L350"/>
  <c r="M350"/>
  <c r="A351"/>
  <c r="B351"/>
  <c r="D351"/>
  <c r="F351"/>
  <c r="G351"/>
  <c r="H351"/>
  <c r="J351"/>
  <c r="L351"/>
  <c r="M351"/>
  <c r="A352"/>
  <c r="B352"/>
  <c r="C352"/>
  <c r="D352"/>
  <c r="E352"/>
  <c r="F352"/>
  <c r="G352"/>
  <c r="H352"/>
  <c r="I352"/>
  <c r="J352"/>
  <c r="K352"/>
  <c r="L352"/>
  <c r="M352"/>
  <c r="N352"/>
  <c r="A353"/>
  <c r="B353"/>
  <c r="C353"/>
  <c r="D353"/>
  <c r="E353"/>
  <c r="F353"/>
  <c r="G353"/>
  <c r="H353"/>
  <c r="I353"/>
  <c r="J353"/>
  <c r="K353"/>
  <c r="L353"/>
  <c r="M353"/>
  <c r="N353"/>
  <c r="A354"/>
  <c r="B354"/>
  <c r="C354"/>
  <c r="D354"/>
  <c r="E354"/>
  <c r="F354"/>
  <c r="G354"/>
  <c r="H354"/>
  <c r="I354"/>
  <c r="J354"/>
  <c r="K354"/>
  <c r="L354"/>
  <c r="M354"/>
  <c r="N354"/>
  <c r="A355"/>
  <c r="B355"/>
  <c r="C355"/>
  <c r="D355"/>
  <c r="E355"/>
  <c r="F355"/>
  <c r="G355"/>
  <c r="H355"/>
  <c r="I355"/>
  <c r="J355"/>
  <c r="K355"/>
  <c r="L355"/>
  <c r="M355"/>
  <c r="N355"/>
  <c r="A356"/>
  <c r="B356"/>
  <c r="C356"/>
  <c r="D356"/>
  <c r="E356"/>
  <c r="F356"/>
  <c r="G356"/>
  <c r="H356"/>
  <c r="I356"/>
  <c r="J356"/>
  <c r="K356"/>
  <c r="L356"/>
  <c r="M356"/>
  <c r="N356"/>
  <c r="A358"/>
  <c r="B358"/>
  <c r="M358"/>
  <c r="A359"/>
  <c r="B359"/>
  <c r="M359"/>
  <c r="A360"/>
  <c r="B360"/>
  <c r="M360"/>
  <c r="A361"/>
  <c r="B361"/>
  <c r="M361"/>
  <c r="A362"/>
  <c r="B362"/>
  <c r="M362"/>
  <c r="A363"/>
  <c r="B363"/>
  <c r="M363"/>
  <c r="A364"/>
  <c r="B364"/>
  <c r="M364"/>
  <c r="A365"/>
  <c r="B365"/>
  <c r="M365"/>
  <c r="A366"/>
  <c r="B366"/>
  <c r="M366"/>
  <c r="A367"/>
  <c r="B367"/>
  <c r="M367"/>
  <c r="A368"/>
  <c r="B368"/>
  <c r="M368"/>
  <c r="A369"/>
  <c r="B369"/>
  <c r="M369"/>
  <c r="A370"/>
  <c r="B370"/>
  <c r="M370"/>
  <c r="A371"/>
  <c r="B371"/>
  <c r="D371"/>
  <c r="F371"/>
  <c r="G371"/>
  <c r="H371"/>
  <c r="L371"/>
  <c r="M371"/>
  <c r="A372"/>
  <c r="B372"/>
  <c r="M372"/>
  <c r="A373"/>
  <c r="B373"/>
  <c r="M373"/>
  <c r="A374"/>
  <c r="B374"/>
  <c r="M374"/>
  <c r="A375"/>
  <c r="B375"/>
  <c r="M375"/>
  <c r="A376"/>
  <c r="B376"/>
  <c r="M376"/>
  <c r="A377"/>
  <c r="B377"/>
  <c r="C377"/>
  <c r="D377"/>
  <c r="E377"/>
  <c r="F377"/>
  <c r="G377"/>
  <c r="H377"/>
  <c r="I377"/>
  <c r="J377"/>
  <c r="K377"/>
  <c r="L377"/>
  <c r="M377"/>
  <c r="N377"/>
  <c r="A378"/>
  <c r="B378"/>
  <c r="C378"/>
  <c r="D378"/>
  <c r="E378"/>
  <c r="F378"/>
  <c r="G378"/>
  <c r="H378"/>
  <c r="I378"/>
  <c r="J378"/>
  <c r="K378"/>
  <c r="L378"/>
  <c r="M378"/>
  <c r="N378"/>
  <c r="B379"/>
  <c r="N379"/>
  <c r="B380"/>
  <c r="N380"/>
  <c r="N381"/>
  <c r="N382"/>
  <c r="A383"/>
  <c r="B383"/>
  <c r="C383"/>
  <c r="D383"/>
  <c r="E383"/>
  <c r="F383"/>
  <c r="G383"/>
  <c r="H383"/>
  <c r="I383"/>
  <c r="J383"/>
  <c r="K383"/>
  <c r="L383"/>
  <c r="M383"/>
  <c r="N383"/>
  <c r="A384"/>
  <c r="B384"/>
  <c r="C384"/>
  <c r="D384"/>
  <c r="E384"/>
  <c r="F384"/>
  <c r="G384"/>
  <c r="H384"/>
  <c r="I384"/>
  <c r="J384"/>
  <c r="K384"/>
  <c r="L384"/>
  <c r="M384"/>
  <c r="N384"/>
  <c r="A385"/>
  <c r="B385"/>
  <c r="C385"/>
  <c r="D385"/>
  <c r="E385"/>
  <c r="F385"/>
  <c r="G385"/>
  <c r="H385"/>
  <c r="I385"/>
  <c r="J385"/>
  <c r="K385"/>
  <c r="L385"/>
  <c r="M385"/>
  <c r="N385"/>
  <c r="A386"/>
  <c r="B386"/>
  <c r="C386"/>
  <c r="D386"/>
  <c r="E386"/>
  <c r="F386"/>
  <c r="G386"/>
  <c r="H386"/>
  <c r="I386"/>
  <c r="J386"/>
  <c r="K386"/>
  <c r="L386"/>
  <c r="M386"/>
  <c r="N386"/>
  <c r="A387"/>
  <c r="B387"/>
  <c r="C387"/>
  <c r="D387"/>
  <c r="E387"/>
  <c r="F387"/>
  <c r="G387"/>
  <c r="H387"/>
  <c r="I387"/>
  <c r="J387"/>
  <c r="K387"/>
  <c r="L387"/>
  <c r="M387"/>
  <c r="N387"/>
  <c r="A388"/>
  <c r="B388"/>
  <c r="C388"/>
  <c r="D388"/>
  <c r="E388"/>
  <c r="F388"/>
  <c r="G388"/>
  <c r="H388"/>
  <c r="I388"/>
  <c r="J388"/>
  <c r="K388"/>
  <c r="L388"/>
  <c r="M388"/>
  <c r="N388"/>
  <c r="N389"/>
  <c r="A390"/>
  <c r="B390"/>
  <c r="C390"/>
  <c r="D390"/>
  <c r="E390"/>
  <c r="F390"/>
  <c r="G390"/>
  <c r="H390"/>
  <c r="I390"/>
  <c r="J390"/>
  <c r="K390"/>
  <c r="L390"/>
  <c r="M390"/>
  <c r="N390"/>
  <c r="A391"/>
  <c r="B391"/>
  <c r="C391"/>
  <c r="D391"/>
  <c r="E391"/>
  <c r="F391"/>
  <c r="G391"/>
  <c r="H391"/>
  <c r="I391"/>
  <c r="J391"/>
  <c r="K391"/>
  <c r="L391"/>
  <c r="M391"/>
  <c r="N391"/>
  <c r="A392"/>
  <c r="B392"/>
  <c r="C392"/>
  <c r="D392"/>
  <c r="E392"/>
  <c r="F392"/>
  <c r="G392"/>
  <c r="H392"/>
  <c r="I392"/>
  <c r="J392"/>
  <c r="K392"/>
  <c r="L392"/>
  <c r="M392"/>
  <c r="N392"/>
  <c r="A393"/>
  <c r="B393"/>
  <c r="C393"/>
  <c r="D393"/>
  <c r="E393"/>
  <c r="F393"/>
  <c r="G393"/>
  <c r="H393"/>
  <c r="I393"/>
  <c r="J393"/>
  <c r="K393"/>
  <c r="L393"/>
  <c r="M393"/>
  <c r="N393"/>
  <c r="A394"/>
  <c r="B394"/>
  <c r="C394"/>
  <c r="D394"/>
  <c r="E394"/>
  <c r="F394"/>
  <c r="G394"/>
  <c r="H394"/>
  <c r="I394"/>
  <c r="J394"/>
  <c r="K394"/>
  <c r="L394"/>
  <c r="M394"/>
  <c r="N394"/>
  <c r="A395"/>
  <c r="B395"/>
  <c r="C395"/>
  <c r="D395"/>
  <c r="E395"/>
  <c r="F395"/>
  <c r="G395"/>
  <c r="H395"/>
  <c r="I395"/>
  <c r="J395"/>
  <c r="K395"/>
  <c r="L395"/>
  <c r="M395"/>
  <c r="N395"/>
  <c r="A396"/>
  <c r="B396"/>
  <c r="C396"/>
  <c r="D396"/>
  <c r="E396"/>
  <c r="F396"/>
  <c r="G396"/>
  <c r="H396"/>
  <c r="I396"/>
  <c r="J396"/>
  <c r="K396"/>
  <c r="L396"/>
  <c r="M396"/>
  <c r="N396"/>
  <c r="N397"/>
  <c r="A398"/>
  <c r="B398"/>
  <c r="A399"/>
  <c r="B399"/>
  <c r="A400"/>
  <c r="B400"/>
  <c r="A401"/>
  <c r="B401"/>
  <c r="A402"/>
  <c r="B402"/>
  <c r="C402"/>
  <c r="D402"/>
  <c r="E402"/>
  <c r="F402"/>
  <c r="G402"/>
  <c r="H402"/>
  <c r="I402"/>
  <c r="J402"/>
  <c r="K402"/>
  <c r="L402"/>
  <c r="M402"/>
  <c r="N402"/>
  <c r="A403"/>
  <c r="B403"/>
  <c r="C403"/>
  <c r="D403"/>
  <c r="E403"/>
  <c r="F403"/>
  <c r="G403"/>
  <c r="H403"/>
  <c r="I403"/>
  <c r="J403"/>
  <c r="K403"/>
  <c r="L403"/>
  <c r="M403"/>
  <c r="N403"/>
  <c r="A404"/>
  <c r="B404"/>
  <c r="C404"/>
  <c r="D404"/>
  <c r="E404"/>
  <c r="F404"/>
  <c r="G404"/>
  <c r="H404"/>
  <c r="I404"/>
  <c r="J404"/>
  <c r="K404"/>
  <c r="L404"/>
  <c r="M404"/>
  <c r="N404"/>
  <c r="A405"/>
  <c r="B405"/>
  <c r="C405"/>
  <c r="D405"/>
  <c r="E405"/>
  <c r="F405"/>
  <c r="G405"/>
  <c r="H405"/>
  <c r="I405"/>
  <c r="J405"/>
  <c r="K405"/>
  <c r="L405"/>
  <c r="M405"/>
  <c r="N405"/>
  <c r="N406"/>
  <c r="A407"/>
  <c r="B407"/>
  <c r="C407"/>
  <c r="D407"/>
  <c r="E407"/>
  <c r="F407"/>
  <c r="G407"/>
  <c r="H407"/>
  <c r="I407"/>
  <c r="J407"/>
  <c r="K407"/>
  <c r="L407"/>
  <c r="M407"/>
  <c r="N407"/>
  <c r="A408"/>
  <c r="B408"/>
  <c r="C408"/>
  <c r="D408"/>
  <c r="E408"/>
  <c r="F408"/>
  <c r="G408"/>
  <c r="H408"/>
  <c r="I408"/>
  <c r="J408"/>
  <c r="K408"/>
  <c r="L408"/>
  <c r="M408"/>
  <c r="N408"/>
  <c r="A409"/>
  <c r="B409"/>
  <c r="C409"/>
  <c r="D409"/>
  <c r="E409"/>
  <c r="F409"/>
  <c r="G409"/>
  <c r="H409"/>
  <c r="I409"/>
  <c r="J409"/>
  <c r="K409"/>
  <c r="L409"/>
  <c r="M409"/>
  <c r="N409"/>
  <c r="A410"/>
  <c r="B410"/>
  <c r="C410"/>
  <c r="D410"/>
  <c r="E410"/>
  <c r="F410"/>
  <c r="G410"/>
  <c r="H410"/>
  <c r="I410"/>
  <c r="J410"/>
  <c r="K410"/>
  <c r="L410"/>
  <c r="M410"/>
  <c r="N410"/>
  <c r="A411"/>
  <c r="B411"/>
  <c r="C411"/>
  <c r="D411"/>
  <c r="E411"/>
  <c r="F411"/>
  <c r="G411"/>
  <c r="H411"/>
  <c r="I411"/>
  <c r="J411"/>
  <c r="K411"/>
  <c r="L411"/>
  <c r="M411"/>
  <c r="N411"/>
  <c r="A412"/>
  <c r="B412"/>
  <c r="C412"/>
  <c r="D412"/>
  <c r="E412"/>
  <c r="F412"/>
  <c r="G412"/>
  <c r="H412"/>
  <c r="I412"/>
  <c r="J412"/>
  <c r="K412"/>
  <c r="L412"/>
  <c r="M412"/>
  <c r="N412"/>
  <c r="A413"/>
  <c r="B413"/>
  <c r="C413"/>
  <c r="D413"/>
  <c r="E413"/>
  <c r="F413"/>
  <c r="G413"/>
  <c r="H413"/>
  <c r="I413"/>
  <c r="J413"/>
  <c r="K413"/>
  <c r="L413"/>
  <c r="M413"/>
  <c r="N413"/>
  <c r="N414"/>
  <c r="A415"/>
  <c r="B415"/>
  <c r="D415"/>
  <c r="F415"/>
  <c r="G415"/>
  <c r="H415"/>
  <c r="L415"/>
  <c r="M415"/>
  <c r="A416"/>
  <c r="B416"/>
  <c r="D416"/>
  <c r="F416"/>
  <c r="G416"/>
  <c r="H416"/>
  <c r="L416"/>
  <c r="M416"/>
  <c r="A417"/>
  <c r="B417"/>
  <c r="D417"/>
  <c r="F417"/>
  <c r="G417"/>
  <c r="H417"/>
  <c r="L417"/>
  <c r="M417"/>
  <c r="A418"/>
  <c r="B418"/>
  <c r="D418"/>
  <c r="F418"/>
  <c r="G418"/>
  <c r="L418"/>
  <c r="M418"/>
  <c r="B433"/>
  <c r="B434"/>
  <c r="B435"/>
  <c r="C444"/>
  <c r="D444"/>
  <c r="C452"/>
  <c r="D285"/>
  <c r="B1" i="44"/>
  <c r="A4"/>
  <c r="B4"/>
  <c r="A5"/>
  <c r="B5"/>
  <c r="A6"/>
  <c r="B6"/>
  <c r="S6"/>
  <c r="T6" s="1"/>
  <c r="A7"/>
  <c r="B7"/>
  <c r="A8"/>
  <c r="B8"/>
  <c r="C8"/>
  <c r="D8"/>
  <c r="E8"/>
  <c r="F8"/>
  <c r="G8"/>
  <c r="H8"/>
  <c r="I8"/>
  <c r="J8"/>
  <c r="K8"/>
  <c r="L8"/>
  <c r="M8"/>
  <c r="N8"/>
  <c r="A9"/>
  <c r="B9"/>
  <c r="N10"/>
  <c r="A11"/>
  <c r="B11"/>
  <c r="A12"/>
  <c r="B12"/>
  <c r="A13"/>
  <c r="B13"/>
  <c r="S13"/>
  <c r="T13"/>
  <c r="A14"/>
  <c r="B14"/>
  <c r="A15"/>
  <c r="B15"/>
  <c r="C15"/>
  <c r="D15"/>
  <c r="E15"/>
  <c r="F15"/>
  <c r="G15"/>
  <c r="H15"/>
  <c r="I15"/>
  <c r="J15"/>
  <c r="K15"/>
  <c r="L15"/>
  <c r="M15"/>
  <c r="N15"/>
  <c r="A16"/>
  <c r="B16"/>
  <c r="N17"/>
  <c r="A18"/>
  <c r="B18"/>
  <c r="A20"/>
  <c r="B20"/>
  <c r="S20"/>
  <c r="T20" s="1"/>
  <c r="A21"/>
  <c r="B21"/>
  <c r="A22"/>
  <c r="B22"/>
  <c r="C22"/>
  <c r="D22"/>
  <c r="E22"/>
  <c r="F22"/>
  <c r="G22"/>
  <c r="H22"/>
  <c r="I22"/>
  <c r="J22"/>
  <c r="K22"/>
  <c r="L22"/>
  <c r="M22"/>
  <c r="N22"/>
  <c r="A23"/>
  <c r="B23"/>
  <c r="N24"/>
  <c r="A25"/>
  <c r="B25"/>
  <c r="A26"/>
  <c r="B26"/>
  <c r="A27"/>
  <c r="B27"/>
  <c r="S27"/>
  <c r="T27"/>
  <c r="A28"/>
  <c r="B28"/>
  <c r="A29"/>
  <c r="B29"/>
  <c r="D29"/>
  <c r="F29"/>
  <c r="G29"/>
  <c r="L29"/>
  <c r="M29"/>
  <c r="A30"/>
  <c r="B30"/>
  <c r="N31"/>
  <c r="A32"/>
  <c r="B32"/>
  <c r="A33"/>
  <c r="B33"/>
  <c r="A34"/>
  <c r="B34"/>
  <c r="S34"/>
  <c r="T34"/>
  <c r="A35"/>
  <c r="B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9"/>
  <c r="B39"/>
  <c r="M39"/>
  <c r="A40"/>
  <c r="B40"/>
  <c r="M40"/>
  <c r="A41"/>
  <c r="B41"/>
  <c r="M41"/>
  <c r="S41"/>
  <c r="T41" s="1"/>
  <c r="A42"/>
  <c r="B42"/>
  <c r="M42"/>
  <c r="A43"/>
  <c r="B43"/>
  <c r="M43"/>
  <c r="A44"/>
  <c r="B44"/>
  <c r="M44"/>
  <c r="B46"/>
  <c r="C47"/>
  <c r="C104"/>
  <c r="C218"/>
  <c r="C255"/>
  <c r="C381"/>
  <c r="D47"/>
  <c r="E47"/>
  <c r="N48"/>
  <c r="A49"/>
  <c r="B49"/>
  <c r="S49"/>
  <c r="T49" s="1"/>
  <c r="A50"/>
  <c r="B50"/>
  <c r="A51"/>
  <c r="B51"/>
  <c r="A52"/>
  <c r="B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N57"/>
  <c r="A58"/>
  <c r="B58"/>
  <c r="S58"/>
  <c r="T58" s="1"/>
  <c r="A59"/>
  <c r="B59"/>
  <c r="A60"/>
  <c r="B60"/>
  <c r="A61"/>
  <c r="B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N66"/>
  <c r="A67"/>
  <c r="B67"/>
  <c r="S67"/>
  <c r="T67" s="1"/>
  <c r="A68"/>
  <c r="B68"/>
  <c r="A69"/>
  <c r="B69"/>
  <c r="A70"/>
  <c r="B70"/>
  <c r="A71"/>
  <c r="B71"/>
  <c r="C71"/>
  <c r="D71"/>
  <c r="E71"/>
  <c r="F71"/>
  <c r="G71"/>
  <c r="H71"/>
  <c r="I71"/>
  <c r="J71"/>
  <c r="K71"/>
  <c r="L71"/>
  <c r="M71"/>
  <c r="N71"/>
  <c r="A72"/>
  <c r="B72"/>
  <c r="C72"/>
  <c r="D72"/>
  <c r="E72"/>
  <c r="F72"/>
  <c r="G72"/>
  <c r="H72"/>
  <c r="I72"/>
  <c r="J72"/>
  <c r="K72"/>
  <c r="L72"/>
  <c r="M72"/>
  <c r="N72"/>
  <c r="A73"/>
  <c r="B73"/>
  <c r="C73"/>
  <c r="D73"/>
  <c r="E73"/>
  <c r="F73"/>
  <c r="G73"/>
  <c r="H73"/>
  <c r="I73"/>
  <c r="J73"/>
  <c r="K73"/>
  <c r="L73"/>
  <c r="M73"/>
  <c r="N73"/>
  <c r="A74"/>
  <c r="B74"/>
  <c r="C74"/>
  <c r="D74"/>
  <c r="E74"/>
  <c r="F74"/>
  <c r="G74"/>
  <c r="H74"/>
  <c r="I74"/>
  <c r="J74"/>
  <c r="K74"/>
  <c r="L74"/>
  <c r="M74"/>
  <c r="N74"/>
  <c r="N75"/>
  <c r="A76"/>
  <c r="B76"/>
  <c r="S76"/>
  <c r="T76"/>
  <c r="A77"/>
  <c r="B77"/>
  <c r="A78"/>
  <c r="B78"/>
  <c r="A79"/>
  <c r="B79"/>
  <c r="A80"/>
  <c r="B80"/>
  <c r="D80"/>
  <c r="F80"/>
  <c r="G80"/>
  <c r="H80"/>
  <c r="M80"/>
  <c r="A81"/>
  <c r="B81"/>
  <c r="D81"/>
  <c r="F81"/>
  <c r="G81"/>
  <c r="H81"/>
  <c r="L81"/>
  <c r="M81"/>
  <c r="A82"/>
  <c r="B82"/>
  <c r="C82"/>
  <c r="D82"/>
  <c r="E82"/>
  <c r="F82"/>
  <c r="G82"/>
  <c r="H82"/>
  <c r="I82"/>
  <c r="J82"/>
  <c r="K82"/>
  <c r="L82"/>
  <c r="M82"/>
  <c r="N82"/>
  <c r="A83"/>
  <c r="B83"/>
  <c r="C83"/>
  <c r="D83"/>
  <c r="E83"/>
  <c r="F83"/>
  <c r="G83"/>
  <c r="H83"/>
  <c r="I83"/>
  <c r="J83"/>
  <c r="K83"/>
  <c r="L83"/>
  <c r="M83"/>
  <c r="N83"/>
  <c r="N84"/>
  <c r="A85"/>
  <c r="B85"/>
  <c r="S85"/>
  <c r="T85" s="1"/>
  <c r="A86"/>
  <c r="B86"/>
  <c r="A87"/>
  <c r="B87"/>
  <c r="A88"/>
  <c r="B88"/>
  <c r="A89"/>
  <c r="B89"/>
  <c r="C89"/>
  <c r="D89"/>
  <c r="E89"/>
  <c r="F89"/>
  <c r="G89"/>
  <c r="H89"/>
  <c r="I89"/>
  <c r="J89"/>
  <c r="K89"/>
  <c r="L89"/>
  <c r="M89"/>
  <c r="N89"/>
  <c r="A90"/>
  <c r="B90"/>
  <c r="C90"/>
  <c r="D90"/>
  <c r="E90"/>
  <c r="F90"/>
  <c r="G90"/>
  <c r="H90"/>
  <c r="I90"/>
  <c r="J90"/>
  <c r="K90"/>
  <c r="L90"/>
  <c r="M90"/>
  <c r="N90"/>
  <c r="A91"/>
  <c r="B91"/>
  <c r="C91"/>
  <c r="D91"/>
  <c r="E91"/>
  <c r="F91"/>
  <c r="G91"/>
  <c r="H91"/>
  <c r="I91"/>
  <c r="J91"/>
  <c r="K91"/>
  <c r="L91"/>
  <c r="M91"/>
  <c r="N91"/>
  <c r="A92"/>
  <c r="B92"/>
  <c r="C92"/>
  <c r="D92"/>
  <c r="E92"/>
  <c r="F92"/>
  <c r="G92"/>
  <c r="H92"/>
  <c r="I92"/>
  <c r="J92"/>
  <c r="K92"/>
  <c r="L92"/>
  <c r="M92"/>
  <c r="N92"/>
  <c r="A94"/>
  <c r="B94"/>
  <c r="M94"/>
  <c r="S94"/>
  <c r="T94" s="1"/>
  <c r="A95"/>
  <c r="B95"/>
  <c r="M95"/>
  <c r="A96"/>
  <c r="B96"/>
  <c r="M96"/>
  <c r="A97"/>
  <c r="B97"/>
  <c r="M97"/>
  <c r="A98"/>
  <c r="B98"/>
  <c r="M98"/>
  <c r="A99"/>
  <c r="B99"/>
  <c r="M99"/>
  <c r="A100"/>
  <c r="B100"/>
  <c r="M100"/>
  <c r="A101"/>
  <c r="B101"/>
  <c r="M101"/>
  <c r="B103"/>
  <c r="D104"/>
  <c r="E104"/>
  <c r="E218"/>
  <c r="E255"/>
  <c r="E381"/>
  <c r="N105"/>
  <c r="A106"/>
  <c r="B106"/>
  <c r="A107"/>
  <c r="B107"/>
  <c r="A108"/>
  <c r="B108"/>
  <c r="A109"/>
  <c r="B109"/>
  <c r="A110"/>
  <c r="B110"/>
  <c r="N111"/>
  <c r="A112"/>
  <c r="B112"/>
  <c r="A113"/>
  <c r="B113"/>
  <c r="A114"/>
  <c r="B114"/>
  <c r="N115"/>
  <c r="A116"/>
  <c r="B116"/>
  <c r="A117"/>
  <c r="B117"/>
  <c r="A118"/>
  <c r="B118"/>
  <c r="N119"/>
  <c r="A120"/>
  <c r="B120"/>
  <c r="A121"/>
  <c r="B121"/>
  <c r="A122"/>
  <c r="B122"/>
  <c r="A123"/>
  <c r="B123"/>
  <c r="N124"/>
  <c r="A125"/>
  <c r="B125"/>
  <c r="A126"/>
  <c r="B126"/>
  <c r="A127"/>
  <c r="B127"/>
  <c r="A128"/>
  <c r="B128"/>
  <c r="A129"/>
  <c r="B129"/>
  <c r="A130"/>
  <c r="B130"/>
  <c r="A131"/>
  <c r="B131"/>
  <c r="N132"/>
  <c r="A133"/>
  <c r="B133"/>
  <c r="R133"/>
  <c r="A134"/>
  <c r="B134"/>
  <c r="R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N149"/>
  <c r="A150"/>
  <c r="B150"/>
  <c r="R150"/>
  <c r="N151"/>
  <c r="A152"/>
  <c r="B152"/>
  <c r="R152"/>
  <c r="A153"/>
  <c r="B153"/>
  <c r="R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N166"/>
  <c r="A167"/>
  <c r="B167"/>
  <c r="R167"/>
  <c r="N168"/>
  <c r="A169"/>
  <c r="B169"/>
  <c r="R169"/>
  <c r="A170"/>
  <c r="B170"/>
  <c r="R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N183"/>
  <c r="A184"/>
  <c r="B184"/>
  <c r="R184"/>
  <c r="A185"/>
  <c r="B185"/>
  <c r="R185"/>
  <c r="A186"/>
  <c r="B186"/>
  <c r="A187"/>
  <c r="B187"/>
  <c r="A188"/>
  <c r="B188"/>
  <c r="N189"/>
  <c r="A190"/>
  <c r="B190"/>
  <c r="R190"/>
  <c r="V190"/>
  <c r="A191"/>
  <c r="B191"/>
  <c r="R191"/>
  <c r="A192"/>
  <c r="B192"/>
  <c r="A193"/>
  <c r="B193"/>
  <c r="N194"/>
  <c r="A195"/>
  <c r="B195"/>
  <c r="R195"/>
  <c r="A196"/>
  <c r="B196"/>
  <c r="R196"/>
  <c r="A197"/>
  <c r="B197"/>
  <c r="A198"/>
  <c r="B198"/>
  <c r="N199"/>
  <c r="A200"/>
  <c r="B200"/>
  <c r="R200"/>
  <c r="A201"/>
  <c r="B201"/>
  <c r="R201"/>
  <c r="A202"/>
  <c r="B202"/>
  <c r="A203"/>
  <c r="B203"/>
  <c r="N204"/>
  <c r="A205"/>
  <c r="B205"/>
  <c r="R205"/>
  <c r="A206"/>
  <c r="B206"/>
  <c r="R206"/>
  <c r="A207"/>
  <c r="B207"/>
  <c r="A208"/>
  <c r="B208"/>
  <c r="A209"/>
  <c r="B209"/>
  <c r="B217"/>
  <c r="D218"/>
  <c r="D255"/>
  <c r="D381"/>
  <c r="A220"/>
  <c r="B220"/>
  <c r="A221"/>
  <c r="B221"/>
  <c r="A222"/>
  <c r="B222"/>
  <c r="A223"/>
  <c r="B223"/>
  <c r="A224"/>
  <c r="B224"/>
  <c r="A225"/>
  <c r="B225"/>
  <c r="N226"/>
  <c r="A227"/>
  <c r="B227"/>
  <c r="A228"/>
  <c r="B228"/>
  <c r="A229"/>
  <c r="B229"/>
  <c r="A230"/>
  <c r="B230"/>
  <c r="A231"/>
  <c r="B231"/>
  <c r="N232"/>
  <c r="A233"/>
  <c r="B233"/>
  <c r="A234"/>
  <c r="B234"/>
  <c r="A235"/>
  <c r="B235"/>
  <c r="A236"/>
  <c r="B236"/>
  <c r="A237"/>
  <c r="B237"/>
  <c r="A238"/>
  <c r="B238"/>
  <c r="D240"/>
  <c r="F240"/>
  <c r="G240"/>
  <c r="H240"/>
  <c r="L240"/>
  <c r="M240"/>
  <c r="D241"/>
  <c r="F241"/>
  <c r="G241"/>
  <c r="H241"/>
  <c r="L241"/>
  <c r="M241"/>
  <c r="D242"/>
  <c r="F242"/>
  <c r="G242"/>
  <c r="H242"/>
  <c r="L242"/>
  <c r="M242"/>
  <c r="D243"/>
  <c r="F243"/>
  <c r="G243"/>
  <c r="H243"/>
  <c r="L243"/>
  <c r="M243"/>
  <c r="D244"/>
  <c r="F244"/>
  <c r="G244"/>
  <c r="H244"/>
  <c r="L244"/>
  <c r="M244"/>
  <c r="D245"/>
  <c r="F245"/>
  <c r="G245"/>
  <c r="H245"/>
  <c r="L245"/>
  <c r="M245"/>
  <c r="N246"/>
  <c r="A247"/>
  <c r="B247"/>
  <c r="A248"/>
  <c r="B248"/>
  <c r="A249"/>
  <c r="B249"/>
  <c r="A250"/>
  <c r="B250"/>
  <c r="A251"/>
  <c r="B251"/>
  <c r="A252"/>
  <c r="B252"/>
  <c r="B254"/>
  <c r="A256"/>
  <c r="B256"/>
  <c r="A257"/>
  <c r="B257"/>
  <c r="A258"/>
  <c r="B258"/>
  <c r="A259"/>
  <c r="B259"/>
  <c r="M259"/>
  <c r="A260"/>
  <c r="B260"/>
  <c r="M260"/>
  <c r="A261"/>
  <c r="B261"/>
  <c r="M261"/>
  <c r="A262"/>
  <c r="B262"/>
  <c r="M262"/>
  <c r="A263"/>
  <c r="B263"/>
  <c r="M263"/>
  <c r="A264"/>
  <c r="B264"/>
  <c r="M264"/>
  <c r="A265"/>
  <c r="B265"/>
  <c r="M265"/>
  <c r="A266"/>
  <c r="B266"/>
  <c r="M266"/>
  <c r="A267"/>
  <c r="B267"/>
  <c r="M267"/>
  <c r="A268"/>
  <c r="B268"/>
  <c r="M268"/>
  <c r="A269"/>
  <c r="B269"/>
  <c r="M269"/>
  <c r="A270"/>
  <c r="B270"/>
  <c r="M270"/>
  <c r="A271"/>
  <c r="B271"/>
  <c r="M271"/>
  <c r="A272"/>
  <c r="B272"/>
  <c r="M272"/>
  <c r="A273"/>
  <c r="B273"/>
  <c r="M273"/>
  <c r="A274"/>
  <c r="B274"/>
  <c r="M274"/>
  <c r="A275"/>
  <c r="B275"/>
  <c r="M275"/>
  <c r="A276"/>
  <c r="B276"/>
  <c r="M276"/>
  <c r="A277"/>
  <c r="B277"/>
  <c r="M277"/>
  <c r="A278"/>
  <c r="B278"/>
  <c r="M278"/>
  <c r="A279"/>
  <c r="B279"/>
  <c r="M279"/>
  <c r="A280"/>
  <c r="B280"/>
  <c r="C280"/>
  <c r="D280"/>
  <c r="E280"/>
  <c r="F280"/>
  <c r="G280"/>
  <c r="H280"/>
  <c r="I280"/>
  <c r="J280"/>
  <c r="K280"/>
  <c r="L280"/>
  <c r="M280"/>
  <c r="N280"/>
  <c r="A281"/>
  <c r="B281"/>
  <c r="C281"/>
  <c r="D281"/>
  <c r="E281"/>
  <c r="F281"/>
  <c r="G281"/>
  <c r="H281"/>
  <c r="I281"/>
  <c r="J281"/>
  <c r="K281"/>
  <c r="L281"/>
  <c r="M281"/>
  <c r="N281"/>
  <c r="A282"/>
  <c r="B282"/>
  <c r="M282"/>
  <c r="A283"/>
  <c r="B283"/>
  <c r="C283"/>
  <c r="D283"/>
  <c r="E283"/>
  <c r="F283"/>
  <c r="G283"/>
  <c r="H283"/>
  <c r="I283"/>
  <c r="J283"/>
  <c r="K283"/>
  <c r="L283"/>
  <c r="M283"/>
  <c r="N283"/>
  <c r="A284"/>
  <c r="B284"/>
  <c r="C284"/>
  <c r="D284"/>
  <c r="E284"/>
  <c r="F284"/>
  <c r="G284"/>
  <c r="H284"/>
  <c r="I284"/>
  <c r="J284"/>
  <c r="K284"/>
  <c r="L284"/>
  <c r="M284"/>
  <c r="N284"/>
  <c r="A285"/>
  <c r="B285"/>
  <c r="M285"/>
  <c r="A291"/>
  <c r="B291"/>
  <c r="M291"/>
  <c r="B293"/>
  <c r="A295"/>
  <c r="B295"/>
  <c r="A296"/>
  <c r="B296"/>
  <c r="A297"/>
  <c r="B297"/>
  <c r="A298"/>
  <c r="B298"/>
  <c r="V298"/>
  <c r="A299"/>
  <c r="B299"/>
  <c r="A300"/>
  <c r="B300"/>
  <c r="M300"/>
  <c r="A301"/>
  <c r="B301"/>
  <c r="C301"/>
  <c r="D301"/>
  <c r="E301"/>
  <c r="F301"/>
  <c r="G301"/>
  <c r="H301"/>
  <c r="I301"/>
  <c r="J301"/>
  <c r="K301"/>
  <c r="L301"/>
  <c r="M301"/>
  <c r="N301"/>
  <c r="A302"/>
  <c r="B302"/>
  <c r="C302"/>
  <c r="D302"/>
  <c r="E302"/>
  <c r="F302"/>
  <c r="G302"/>
  <c r="H302"/>
  <c r="I302"/>
  <c r="J302"/>
  <c r="K302"/>
  <c r="L302"/>
  <c r="M302"/>
  <c r="N302"/>
  <c r="A303"/>
  <c r="B303"/>
  <c r="C303"/>
  <c r="D303"/>
  <c r="E303"/>
  <c r="F303"/>
  <c r="G303"/>
  <c r="H303"/>
  <c r="I303"/>
  <c r="J303"/>
  <c r="K303"/>
  <c r="L303"/>
  <c r="M303"/>
  <c r="N303"/>
  <c r="A304"/>
  <c r="B304"/>
  <c r="C304"/>
  <c r="D304"/>
  <c r="E304"/>
  <c r="F304"/>
  <c r="G304"/>
  <c r="H304"/>
  <c r="I304"/>
  <c r="J304"/>
  <c r="K304"/>
  <c r="L304"/>
  <c r="M304"/>
  <c r="N304"/>
  <c r="A305"/>
  <c r="B305"/>
  <c r="C305"/>
  <c r="D305"/>
  <c r="E305"/>
  <c r="F305"/>
  <c r="G305"/>
  <c r="H305"/>
  <c r="I305"/>
  <c r="J305"/>
  <c r="K305"/>
  <c r="L305"/>
  <c r="M305"/>
  <c r="N305"/>
  <c r="B306"/>
  <c r="B307"/>
  <c r="A310"/>
  <c r="B310"/>
  <c r="A311"/>
  <c r="B311"/>
  <c r="C311"/>
  <c r="D311"/>
  <c r="E311"/>
  <c r="F311"/>
  <c r="G311"/>
  <c r="H311"/>
  <c r="I311"/>
  <c r="J311"/>
  <c r="K311"/>
  <c r="L311"/>
  <c r="M311"/>
  <c r="N311"/>
  <c r="A312"/>
  <c r="B312"/>
  <c r="C312"/>
  <c r="D312"/>
  <c r="E312"/>
  <c r="F312"/>
  <c r="G312"/>
  <c r="H312"/>
  <c r="I312"/>
  <c r="J312"/>
  <c r="K312"/>
  <c r="L312"/>
  <c r="M312"/>
  <c r="N312"/>
  <c r="A313"/>
  <c r="B313"/>
  <c r="C313"/>
  <c r="D313"/>
  <c r="E313"/>
  <c r="F313"/>
  <c r="G313"/>
  <c r="H313"/>
  <c r="I313"/>
  <c r="J313"/>
  <c r="K313"/>
  <c r="L313"/>
  <c r="M313"/>
  <c r="N313"/>
  <c r="A314"/>
  <c r="B314"/>
  <c r="C314"/>
  <c r="D314"/>
  <c r="E314"/>
  <c r="F314"/>
  <c r="G314"/>
  <c r="H314"/>
  <c r="I314"/>
  <c r="J314"/>
  <c r="K314"/>
  <c r="L314"/>
  <c r="M314"/>
  <c r="N314"/>
  <c r="A315"/>
  <c r="B315"/>
  <c r="C315"/>
  <c r="D315"/>
  <c r="E315"/>
  <c r="F315"/>
  <c r="G315"/>
  <c r="H315"/>
  <c r="I315"/>
  <c r="J315"/>
  <c r="K315"/>
  <c r="L315"/>
  <c r="M315"/>
  <c r="N315"/>
  <c r="A316"/>
  <c r="B316"/>
  <c r="C316"/>
  <c r="D316"/>
  <c r="E316"/>
  <c r="F316"/>
  <c r="G316"/>
  <c r="H316"/>
  <c r="I316"/>
  <c r="J316"/>
  <c r="K316"/>
  <c r="L316"/>
  <c r="M316"/>
  <c r="N316"/>
  <c r="A317"/>
  <c r="B317"/>
  <c r="C317"/>
  <c r="D317"/>
  <c r="E317"/>
  <c r="F317"/>
  <c r="G317"/>
  <c r="H317"/>
  <c r="I317"/>
  <c r="J317"/>
  <c r="K317"/>
  <c r="L317"/>
  <c r="M317"/>
  <c r="N317"/>
  <c r="A318"/>
  <c r="B318"/>
  <c r="C318"/>
  <c r="D318"/>
  <c r="E318"/>
  <c r="F318"/>
  <c r="G318"/>
  <c r="H318"/>
  <c r="I318"/>
  <c r="J318"/>
  <c r="K318"/>
  <c r="L318"/>
  <c r="M318"/>
  <c r="N318"/>
  <c r="A319"/>
  <c r="B319"/>
  <c r="C319"/>
  <c r="D319"/>
  <c r="E319"/>
  <c r="F319"/>
  <c r="G319"/>
  <c r="H319"/>
  <c r="I319"/>
  <c r="J319"/>
  <c r="K319"/>
  <c r="L319"/>
  <c r="M319"/>
  <c r="N319"/>
  <c r="A320"/>
  <c r="B320"/>
  <c r="C320"/>
  <c r="D320"/>
  <c r="E320"/>
  <c r="F320"/>
  <c r="G320"/>
  <c r="H320"/>
  <c r="I320"/>
  <c r="J320"/>
  <c r="K320"/>
  <c r="L320"/>
  <c r="M320"/>
  <c r="N320"/>
  <c r="A321"/>
  <c r="B321"/>
  <c r="C321"/>
  <c r="D321"/>
  <c r="E321"/>
  <c r="F321"/>
  <c r="G321"/>
  <c r="H321"/>
  <c r="I321"/>
  <c r="J321"/>
  <c r="K321"/>
  <c r="L321"/>
  <c r="M321"/>
  <c r="N321"/>
  <c r="N322"/>
  <c r="A323"/>
  <c r="B323"/>
  <c r="C323"/>
  <c r="D323"/>
  <c r="E323"/>
  <c r="F323"/>
  <c r="G323"/>
  <c r="H323"/>
  <c r="I323"/>
  <c r="J323"/>
  <c r="K323"/>
  <c r="L323"/>
  <c r="M323"/>
  <c r="N323"/>
  <c r="A324"/>
  <c r="B324"/>
  <c r="C324"/>
  <c r="D324"/>
  <c r="E324"/>
  <c r="F324"/>
  <c r="G324"/>
  <c r="H324"/>
  <c r="I324"/>
  <c r="J324"/>
  <c r="K324"/>
  <c r="L324"/>
  <c r="M324"/>
  <c r="N324"/>
  <c r="A325"/>
  <c r="B325"/>
  <c r="C325"/>
  <c r="D325"/>
  <c r="E325"/>
  <c r="F325"/>
  <c r="G325"/>
  <c r="H325"/>
  <c r="I325"/>
  <c r="J325"/>
  <c r="K325"/>
  <c r="L325"/>
  <c r="M325"/>
  <c r="N325"/>
  <c r="A326"/>
  <c r="B326"/>
  <c r="C326"/>
  <c r="D326"/>
  <c r="E326"/>
  <c r="F326"/>
  <c r="G326"/>
  <c r="H326"/>
  <c r="I326"/>
  <c r="J326"/>
  <c r="K326"/>
  <c r="L326"/>
  <c r="M326"/>
  <c r="N326"/>
  <c r="A327"/>
  <c r="B327"/>
  <c r="C327"/>
  <c r="D327"/>
  <c r="E327"/>
  <c r="F327"/>
  <c r="G327"/>
  <c r="H327"/>
  <c r="I327"/>
  <c r="J327"/>
  <c r="K327"/>
  <c r="L327"/>
  <c r="M327"/>
  <c r="N327"/>
  <c r="A328"/>
  <c r="B328"/>
  <c r="C328"/>
  <c r="D328"/>
  <c r="E328"/>
  <c r="F328"/>
  <c r="G328"/>
  <c r="H328"/>
  <c r="I328"/>
  <c r="J328"/>
  <c r="K328"/>
  <c r="L328"/>
  <c r="M328"/>
  <c r="N328"/>
  <c r="A329"/>
  <c r="B329"/>
  <c r="C329"/>
  <c r="D329"/>
  <c r="E329"/>
  <c r="F329"/>
  <c r="G329"/>
  <c r="H329"/>
  <c r="I329"/>
  <c r="J329"/>
  <c r="K329"/>
  <c r="L329"/>
  <c r="M329"/>
  <c r="N329"/>
  <c r="N330"/>
  <c r="A331"/>
  <c r="B331"/>
  <c r="C331"/>
  <c r="D331"/>
  <c r="E331"/>
  <c r="F331"/>
  <c r="G331"/>
  <c r="H331"/>
  <c r="I331"/>
  <c r="J331"/>
  <c r="K331"/>
  <c r="L331"/>
  <c r="M331"/>
  <c r="N331"/>
  <c r="A332"/>
  <c r="B332"/>
  <c r="C332"/>
  <c r="D332"/>
  <c r="E332"/>
  <c r="F332"/>
  <c r="G332"/>
  <c r="H332"/>
  <c r="I332"/>
  <c r="J332"/>
  <c r="K332"/>
  <c r="L332"/>
  <c r="M332"/>
  <c r="N332"/>
  <c r="A333"/>
  <c r="B333"/>
  <c r="C333"/>
  <c r="D333"/>
  <c r="E333"/>
  <c r="F333"/>
  <c r="G333"/>
  <c r="H333"/>
  <c r="I333"/>
  <c r="J333"/>
  <c r="K333"/>
  <c r="L333"/>
  <c r="M333"/>
  <c r="N333"/>
  <c r="A334"/>
  <c r="B334"/>
  <c r="C334"/>
  <c r="D334"/>
  <c r="E334"/>
  <c r="F334"/>
  <c r="G334"/>
  <c r="H334"/>
  <c r="I334"/>
  <c r="J334"/>
  <c r="K334"/>
  <c r="L334"/>
  <c r="M334"/>
  <c r="N334"/>
  <c r="A335"/>
  <c r="B335"/>
  <c r="C335"/>
  <c r="D335"/>
  <c r="E335"/>
  <c r="F335"/>
  <c r="G335"/>
  <c r="H335"/>
  <c r="I335"/>
  <c r="J335"/>
  <c r="K335"/>
  <c r="L335"/>
  <c r="M335"/>
  <c r="N335"/>
  <c r="A336"/>
  <c r="B336"/>
  <c r="C336"/>
  <c r="D336"/>
  <c r="E336"/>
  <c r="F336"/>
  <c r="G336"/>
  <c r="H336"/>
  <c r="I336"/>
  <c r="J336"/>
  <c r="K336"/>
  <c r="L336"/>
  <c r="M336"/>
  <c r="N336"/>
  <c r="A337"/>
  <c r="B337"/>
  <c r="C337"/>
  <c r="D337"/>
  <c r="E337"/>
  <c r="F337"/>
  <c r="G337"/>
  <c r="H337"/>
  <c r="I337"/>
  <c r="J337"/>
  <c r="K337"/>
  <c r="L337"/>
  <c r="M337"/>
  <c r="N337"/>
  <c r="A338"/>
  <c r="B338"/>
  <c r="C338"/>
  <c r="D338"/>
  <c r="E338"/>
  <c r="F338"/>
  <c r="G338"/>
  <c r="H338"/>
  <c r="I338"/>
  <c r="J338"/>
  <c r="K338"/>
  <c r="L338"/>
  <c r="M338"/>
  <c r="N338"/>
  <c r="N339"/>
  <c r="A340"/>
  <c r="B340"/>
  <c r="D340"/>
  <c r="F340"/>
  <c r="G340"/>
  <c r="L340"/>
  <c r="M340"/>
  <c r="A341"/>
  <c r="B341"/>
  <c r="D341"/>
  <c r="F341"/>
  <c r="G341"/>
  <c r="H341"/>
  <c r="L341"/>
  <c r="M341"/>
  <c r="A342"/>
  <c r="B342"/>
  <c r="C342"/>
  <c r="D342"/>
  <c r="E342"/>
  <c r="F342"/>
  <c r="G342"/>
  <c r="H342"/>
  <c r="I342"/>
  <c r="J342"/>
  <c r="K342"/>
  <c r="L342"/>
  <c r="M342"/>
  <c r="N342"/>
  <c r="A343"/>
  <c r="B343"/>
  <c r="C343"/>
  <c r="D343"/>
  <c r="E343"/>
  <c r="F343"/>
  <c r="G343"/>
  <c r="H343"/>
  <c r="I343"/>
  <c r="J343"/>
  <c r="K343"/>
  <c r="L343"/>
  <c r="M343"/>
  <c r="N343"/>
  <c r="A344"/>
  <c r="B344"/>
  <c r="C344"/>
  <c r="D344"/>
  <c r="E344"/>
  <c r="F344"/>
  <c r="G344"/>
  <c r="H344"/>
  <c r="I344"/>
  <c r="J344"/>
  <c r="K344"/>
  <c r="L344"/>
  <c r="M344"/>
  <c r="N344"/>
  <c r="A345"/>
  <c r="B345"/>
  <c r="C345"/>
  <c r="D345"/>
  <c r="E345"/>
  <c r="F345"/>
  <c r="G345"/>
  <c r="H345"/>
  <c r="I345"/>
  <c r="J345"/>
  <c r="K345"/>
  <c r="L345"/>
  <c r="M345"/>
  <c r="N345"/>
  <c r="A346"/>
  <c r="B346"/>
  <c r="C346"/>
  <c r="D346"/>
  <c r="E346"/>
  <c r="F346"/>
  <c r="G346"/>
  <c r="H346"/>
  <c r="I346"/>
  <c r="J346"/>
  <c r="K346"/>
  <c r="L346"/>
  <c r="M346"/>
  <c r="N346"/>
  <c r="A347"/>
  <c r="B347"/>
  <c r="C347"/>
  <c r="D347"/>
  <c r="E347"/>
  <c r="F347"/>
  <c r="G347"/>
  <c r="H347"/>
  <c r="I347"/>
  <c r="J347"/>
  <c r="K347"/>
  <c r="L347"/>
  <c r="M347"/>
  <c r="N347"/>
  <c r="N348"/>
  <c r="A349"/>
  <c r="B349"/>
  <c r="C349"/>
  <c r="D349"/>
  <c r="E349"/>
  <c r="F349"/>
  <c r="G349"/>
  <c r="H349"/>
  <c r="I349"/>
  <c r="J349"/>
  <c r="K349"/>
  <c r="L349"/>
  <c r="M349"/>
  <c r="N349"/>
  <c r="A350"/>
  <c r="B350"/>
  <c r="C350"/>
  <c r="D350"/>
  <c r="E350"/>
  <c r="F350"/>
  <c r="G350"/>
  <c r="H350"/>
  <c r="I350"/>
  <c r="J350"/>
  <c r="K350"/>
  <c r="L350"/>
  <c r="M350"/>
  <c r="N350"/>
  <c r="A351"/>
  <c r="B351"/>
  <c r="C351"/>
  <c r="D351"/>
  <c r="E351"/>
  <c r="F351"/>
  <c r="G351"/>
  <c r="H351"/>
  <c r="I351"/>
  <c r="J351"/>
  <c r="K351"/>
  <c r="L351"/>
  <c r="M351"/>
  <c r="N351"/>
  <c r="A352"/>
  <c r="B352"/>
  <c r="C352"/>
  <c r="D352"/>
  <c r="E352"/>
  <c r="F352"/>
  <c r="G352"/>
  <c r="H352"/>
  <c r="I352"/>
  <c r="J352"/>
  <c r="K352"/>
  <c r="L352"/>
  <c r="M352"/>
  <c r="N352"/>
  <c r="A353"/>
  <c r="B353"/>
  <c r="C353"/>
  <c r="D353"/>
  <c r="E353"/>
  <c r="F353"/>
  <c r="G353"/>
  <c r="H353"/>
  <c r="I353"/>
  <c r="J353"/>
  <c r="K353"/>
  <c r="L353"/>
  <c r="M353"/>
  <c r="N353"/>
  <c r="A354"/>
  <c r="B354"/>
  <c r="C354"/>
  <c r="D354"/>
  <c r="E354"/>
  <c r="F354"/>
  <c r="G354"/>
  <c r="H354"/>
  <c r="I354"/>
  <c r="J354"/>
  <c r="K354"/>
  <c r="L354"/>
  <c r="M354"/>
  <c r="N354"/>
  <c r="A355"/>
  <c r="B355"/>
  <c r="C355"/>
  <c r="D355"/>
  <c r="E355"/>
  <c r="F355"/>
  <c r="G355"/>
  <c r="H355"/>
  <c r="I355"/>
  <c r="J355"/>
  <c r="K355"/>
  <c r="L355"/>
  <c r="M355"/>
  <c r="N355"/>
  <c r="A356"/>
  <c r="B356"/>
  <c r="C356"/>
  <c r="D356"/>
  <c r="E356"/>
  <c r="F356"/>
  <c r="G356"/>
  <c r="H356"/>
  <c r="I356"/>
  <c r="J356"/>
  <c r="K356"/>
  <c r="L356"/>
  <c r="M356"/>
  <c r="N356"/>
  <c r="A358"/>
  <c r="B358"/>
  <c r="M358"/>
  <c r="A359"/>
  <c r="B359"/>
  <c r="M359"/>
  <c r="A360"/>
  <c r="B360"/>
  <c r="M360"/>
  <c r="A361"/>
  <c r="B361"/>
  <c r="M361"/>
  <c r="A362"/>
  <c r="B362"/>
  <c r="M362"/>
  <c r="A363"/>
  <c r="B363"/>
  <c r="M363"/>
  <c r="A364"/>
  <c r="B364"/>
  <c r="M364"/>
  <c r="A365"/>
  <c r="B365"/>
  <c r="M365"/>
  <c r="A366"/>
  <c r="B366"/>
  <c r="M366"/>
  <c r="A367"/>
  <c r="B367"/>
  <c r="M367"/>
  <c r="A368"/>
  <c r="B368"/>
  <c r="M368"/>
  <c r="A369"/>
  <c r="B369"/>
  <c r="M369"/>
  <c r="A370"/>
  <c r="B370"/>
  <c r="M370"/>
  <c r="A371"/>
  <c r="B371"/>
  <c r="C371"/>
  <c r="D371"/>
  <c r="E371"/>
  <c r="F371"/>
  <c r="G371"/>
  <c r="H371"/>
  <c r="I371"/>
  <c r="J371"/>
  <c r="K371"/>
  <c r="L371"/>
  <c r="M371"/>
  <c r="N371"/>
  <c r="A372"/>
  <c r="B372"/>
  <c r="M372"/>
  <c r="A373"/>
  <c r="B373"/>
  <c r="M373"/>
  <c r="A374"/>
  <c r="B374"/>
  <c r="M374"/>
  <c r="A375"/>
  <c r="B375"/>
  <c r="M375"/>
  <c r="A376"/>
  <c r="B376"/>
  <c r="M376"/>
  <c r="A377"/>
  <c r="B377"/>
  <c r="C377"/>
  <c r="D377"/>
  <c r="E377"/>
  <c r="F377"/>
  <c r="G377"/>
  <c r="H377"/>
  <c r="I377"/>
  <c r="J377"/>
  <c r="K377"/>
  <c r="L377"/>
  <c r="M377"/>
  <c r="N377"/>
  <c r="A378"/>
  <c r="B378"/>
  <c r="C378"/>
  <c r="D378"/>
  <c r="E378"/>
  <c r="F378"/>
  <c r="G378"/>
  <c r="H378"/>
  <c r="I378"/>
  <c r="J378"/>
  <c r="K378"/>
  <c r="L378"/>
  <c r="M378"/>
  <c r="N378"/>
  <c r="B379"/>
  <c r="N379"/>
  <c r="B380"/>
  <c r="N380"/>
  <c r="N381"/>
  <c r="N382"/>
  <c r="A383"/>
  <c r="B383"/>
  <c r="C383"/>
  <c r="D383"/>
  <c r="E383"/>
  <c r="F383"/>
  <c r="G383"/>
  <c r="H383"/>
  <c r="I383"/>
  <c r="J383"/>
  <c r="K383"/>
  <c r="L383"/>
  <c r="M383"/>
  <c r="N383"/>
  <c r="A384"/>
  <c r="B384"/>
  <c r="C384"/>
  <c r="D384"/>
  <c r="E384"/>
  <c r="F384"/>
  <c r="G384"/>
  <c r="H384"/>
  <c r="I384"/>
  <c r="J384"/>
  <c r="K384"/>
  <c r="L384"/>
  <c r="M384"/>
  <c r="N384"/>
  <c r="A385"/>
  <c r="B385"/>
  <c r="C385"/>
  <c r="D385"/>
  <c r="E385"/>
  <c r="F385"/>
  <c r="G385"/>
  <c r="H385"/>
  <c r="I385"/>
  <c r="J385"/>
  <c r="K385"/>
  <c r="L385"/>
  <c r="M385"/>
  <c r="N385"/>
  <c r="A386"/>
  <c r="B386"/>
  <c r="C386"/>
  <c r="D386"/>
  <c r="E386"/>
  <c r="F386"/>
  <c r="G386"/>
  <c r="H386"/>
  <c r="I386"/>
  <c r="J386"/>
  <c r="K386"/>
  <c r="L386"/>
  <c r="M386"/>
  <c r="N386"/>
  <c r="A387"/>
  <c r="B387"/>
  <c r="C387"/>
  <c r="D387"/>
  <c r="E387"/>
  <c r="F387"/>
  <c r="G387"/>
  <c r="H387"/>
  <c r="I387"/>
  <c r="J387"/>
  <c r="K387"/>
  <c r="L387"/>
  <c r="M387"/>
  <c r="N387"/>
  <c r="A388"/>
  <c r="B388"/>
  <c r="C388"/>
  <c r="D388"/>
  <c r="E388"/>
  <c r="F388"/>
  <c r="G388"/>
  <c r="H388"/>
  <c r="I388"/>
  <c r="J388"/>
  <c r="K388"/>
  <c r="L388"/>
  <c r="M388"/>
  <c r="N388"/>
  <c r="N389"/>
  <c r="A390"/>
  <c r="B390"/>
  <c r="C390"/>
  <c r="D390"/>
  <c r="E390"/>
  <c r="F390"/>
  <c r="G390"/>
  <c r="H390"/>
  <c r="I390"/>
  <c r="J390"/>
  <c r="K390"/>
  <c r="L390"/>
  <c r="M390"/>
  <c r="N390"/>
  <c r="A391"/>
  <c r="B391"/>
  <c r="C391"/>
  <c r="D391"/>
  <c r="E391"/>
  <c r="F391"/>
  <c r="G391"/>
  <c r="H391"/>
  <c r="I391"/>
  <c r="J391"/>
  <c r="K391"/>
  <c r="L391"/>
  <c r="M391"/>
  <c r="N391"/>
  <c r="A392"/>
  <c r="B392"/>
  <c r="C392"/>
  <c r="D392"/>
  <c r="E392"/>
  <c r="F392"/>
  <c r="G392"/>
  <c r="H392"/>
  <c r="I392"/>
  <c r="J392"/>
  <c r="K392"/>
  <c r="L392"/>
  <c r="M392"/>
  <c r="N392"/>
  <c r="A393"/>
  <c r="B393"/>
  <c r="C393"/>
  <c r="D393"/>
  <c r="E393"/>
  <c r="F393"/>
  <c r="G393"/>
  <c r="H393"/>
  <c r="I393"/>
  <c r="J393"/>
  <c r="K393"/>
  <c r="L393"/>
  <c r="M393"/>
  <c r="N393"/>
  <c r="A394"/>
  <c r="B394"/>
  <c r="C394"/>
  <c r="D394"/>
  <c r="E394"/>
  <c r="F394"/>
  <c r="G394"/>
  <c r="H394"/>
  <c r="I394"/>
  <c r="J394"/>
  <c r="K394"/>
  <c r="L394"/>
  <c r="M394"/>
  <c r="N394"/>
  <c r="A395"/>
  <c r="B395"/>
  <c r="C395"/>
  <c r="D395"/>
  <c r="E395"/>
  <c r="F395"/>
  <c r="G395"/>
  <c r="H395"/>
  <c r="I395"/>
  <c r="J395"/>
  <c r="K395"/>
  <c r="L395"/>
  <c r="M395"/>
  <c r="N395"/>
  <c r="A396"/>
  <c r="B396"/>
  <c r="C396"/>
  <c r="D396"/>
  <c r="E396"/>
  <c r="F396"/>
  <c r="G396"/>
  <c r="H396"/>
  <c r="I396"/>
  <c r="J396"/>
  <c r="K396"/>
  <c r="L396"/>
  <c r="M396"/>
  <c r="N396"/>
  <c r="N397"/>
  <c r="A398"/>
  <c r="B398"/>
  <c r="A399"/>
  <c r="B399"/>
  <c r="A400"/>
  <c r="B400"/>
  <c r="A401"/>
  <c r="B401"/>
  <c r="A402"/>
  <c r="B402"/>
  <c r="C402"/>
  <c r="D402"/>
  <c r="E402"/>
  <c r="F402"/>
  <c r="G402"/>
  <c r="H402"/>
  <c r="I402"/>
  <c r="J402"/>
  <c r="K402"/>
  <c r="L402"/>
  <c r="M402"/>
  <c r="N402"/>
  <c r="A403"/>
  <c r="B403"/>
  <c r="C403"/>
  <c r="D403"/>
  <c r="E403"/>
  <c r="F403"/>
  <c r="G403"/>
  <c r="H403"/>
  <c r="I403"/>
  <c r="J403"/>
  <c r="K403"/>
  <c r="L403"/>
  <c r="M403"/>
  <c r="N403"/>
  <c r="A404"/>
  <c r="B404"/>
  <c r="C404"/>
  <c r="D404"/>
  <c r="E404"/>
  <c r="F404"/>
  <c r="G404"/>
  <c r="H404"/>
  <c r="I404"/>
  <c r="J404"/>
  <c r="K404"/>
  <c r="L404"/>
  <c r="M404"/>
  <c r="N404"/>
  <c r="A405"/>
  <c r="B405"/>
  <c r="C405"/>
  <c r="D405"/>
  <c r="E405"/>
  <c r="F405"/>
  <c r="G405"/>
  <c r="H405"/>
  <c r="I405"/>
  <c r="J405"/>
  <c r="K405"/>
  <c r="L405"/>
  <c r="M405"/>
  <c r="N405"/>
  <c r="A407"/>
  <c r="B407"/>
  <c r="D407"/>
  <c r="F407"/>
  <c r="G407"/>
  <c r="H407"/>
  <c r="L407"/>
  <c r="M407"/>
  <c r="A408"/>
  <c r="B408"/>
  <c r="D408"/>
  <c r="F408"/>
  <c r="G408"/>
  <c r="H408"/>
  <c r="L408"/>
  <c r="M408"/>
  <c r="A409"/>
  <c r="B409"/>
  <c r="D409"/>
  <c r="F409"/>
  <c r="G409"/>
  <c r="L409"/>
  <c r="M409"/>
  <c r="A410"/>
  <c r="B410"/>
  <c r="D410"/>
  <c r="F410"/>
  <c r="G410"/>
  <c r="H410"/>
  <c r="L410"/>
  <c r="M410"/>
  <c r="A411"/>
  <c r="B411"/>
  <c r="D411"/>
  <c r="F411"/>
  <c r="G411"/>
  <c r="H411"/>
  <c r="J411"/>
  <c r="L411"/>
  <c r="M411"/>
  <c r="A412"/>
  <c r="B412"/>
  <c r="D412"/>
  <c r="F412"/>
  <c r="G412"/>
  <c r="H412"/>
  <c r="J412"/>
  <c r="L412"/>
  <c r="M412"/>
  <c r="A413"/>
  <c r="B413"/>
  <c r="C413"/>
  <c r="D413"/>
  <c r="E413"/>
  <c r="F413"/>
  <c r="G413"/>
  <c r="H413"/>
  <c r="I413"/>
  <c r="J413"/>
  <c r="K413"/>
  <c r="L413"/>
  <c r="M413"/>
  <c r="N413"/>
  <c r="N414"/>
  <c r="A415"/>
  <c r="B415"/>
  <c r="C415"/>
  <c r="D415"/>
  <c r="E415"/>
  <c r="F415"/>
  <c r="G415"/>
  <c r="H415"/>
  <c r="I415"/>
  <c r="J415"/>
  <c r="K415"/>
  <c r="L415"/>
  <c r="M415"/>
  <c r="N415"/>
  <c r="A416"/>
  <c r="B416"/>
  <c r="C416"/>
  <c r="D416"/>
  <c r="E416"/>
  <c r="F416"/>
  <c r="G416"/>
  <c r="H416"/>
  <c r="I416"/>
  <c r="J416"/>
  <c r="K416"/>
  <c r="L416"/>
  <c r="M416"/>
  <c r="N416"/>
  <c r="A417"/>
  <c r="B417"/>
  <c r="C417"/>
  <c r="D417"/>
  <c r="E417"/>
  <c r="F417"/>
  <c r="G417"/>
  <c r="H417"/>
  <c r="I417"/>
  <c r="J417"/>
  <c r="K417"/>
  <c r="L417"/>
  <c r="M417"/>
  <c r="N417"/>
  <c r="A418"/>
  <c r="B418"/>
  <c r="C418"/>
  <c r="D418"/>
  <c r="E418"/>
  <c r="F418"/>
  <c r="G418"/>
  <c r="H418"/>
  <c r="I418"/>
  <c r="J418"/>
  <c r="K418"/>
  <c r="L418"/>
  <c r="M418"/>
  <c r="N418"/>
  <c r="B433"/>
  <c r="B434"/>
  <c r="B435"/>
  <c r="C444"/>
  <c r="D444"/>
  <c r="C452"/>
  <c r="I431"/>
  <c r="B1" i="43"/>
  <c r="A4"/>
  <c r="B4"/>
  <c r="A5"/>
  <c r="B5"/>
  <c r="A6"/>
  <c r="B6"/>
  <c r="Q6"/>
  <c r="R6"/>
  <c r="A7"/>
  <c r="B7"/>
  <c r="A8"/>
  <c r="B8"/>
  <c r="C8"/>
  <c r="D8"/>
  <c r="E8"/>
  <c r="F8"/>
  <c r="G8"/>
  <c r="H8"/>
  <c r="I8"/>
  <c r="J8"/>
  <c r="K8"/>
  <c r="L8"/>
  <c r="M8"/>
  <c r="N8"/>
  <c r="A9"/>
  <c r="B9"/>
  <c r="N10"/>
  <c r="A11"/>
  <c r="B11"/>
  <c r="A12"/>
  <c r="B12"/>
  <c r="A13"/>
  <c r="B13"/>
  <c r="Q13"/>
  <c r="R13" s="1"/>
  <c r="A14"/>
  <c r="B14"/>
  <c r="A15"/>
  <c r="B15"/>
  <c r="C15"/>
  <c r="D15"/>
  <c r="E15"/>
  <c r="F15"/>
  <c r="G15"/>
  <c r="H15"/>
  <c r="I15"/>
  <c r="J15"/>
  <c r="K15"/>
  <c r="L15"/>
  <c r="M15"/>
  <c r="N15"/>
  <c r="A16"/>
  <c r="B16"/>
  <c r="N17"/>
  <c r="A18"/>
  <c r="B18"/>
  <c r="A20"/>
  <c r="B20"/>
  <c r="Q20"/>
  <c r="R20"/>
  <c r="A21"/>
  <c r="B21"/>
  <c r="A22"/>
  <c r="B22"/>
  <c r="D22"/>
  <c r="F22"/>
  <c r="G22"/>
  <c r="L22"/>
  <c r="M22"/>
  <c r="A23"/>
  <c r="B23"/>
  <c r="N24"/>
  <c r="A25"/>
  <c r="B25"/>
  <c r="A26"/>
  <c r="B26"/>
  <c r="A27"/>
  <c r="B27"/>
  <c r="Q27"/>
  <c r="R27"/>
  <c r="A28"/>
  <c r="B28"/>
  <c r="A29"/>
  <c r="B29"/>
  <c r="C29"/>
  <c r="D29"/>
  <c r="E29"/>
  <c r="F29"/>
  <c r="G29"/>
  <c r="H29"/>
  <c r="I29"/>
  <c r="J29"/>
  <c r="K29"/>
  <c r="L29"/>
  <c r="M29"/>
  <c r="N29"/>
  <c r="A30"/>
  <c r="B30"/>
  <c r="N31"/>
  <c r="A32"/>
  <c r="B32"/>
  <c r="A33"/>
  <c r="B33"/>
  <c r="A34"/>
  <c r="B34"/>
  <c r="Q34"/>
  <c r="R34" s="1"/>
  <c r="A35"/>
  <c r="B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9"/>
  <c r="B39"/>
  <c r="M39"/>
  <c r="A40"/>
  <c r="B40"/>
  <c r="M40"/>
  <c r="A41"/>
  <c r="B41"/>
  <c r="M41"/>
  <c r="Q41"/>
  <c r="R41"/>
  <c r="A42"/>
  <c r="B42"/>
  <c r="M42"/>
  <c r="A43"/>
  <c r="B43"/>
  <c r="M43"/>
  <c r="A44"/>
  <c r="B44"/>
  <c r="M44"/>
  <c r="B46"/>
  <c r="C47"/>
  <c r="D47"/>
  <c r="D104"/>
  <c r="D218"/>
  <c r="D255"/>
  <c r="D381"/>
  <c r="E47"/>
  <c r="E104"/>
  <c r="E218"/>
  <c r="E255"/>
  <c r="E381"/>
  <c r="N48"/>
  <c r="A49"/>
  <c r="B49"/>
  <c r="Q49"/>
  <c r="R49" s="1"/>
  <c r="A50"/>
  <c r="B50"/>
  <c r="A51"/>
  <c r="B51"/>
  <c r="A52"/>
  <c r="B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N57"/>
  <c r="A58"/>
  <c r="B58"/>
  <c r="Q58"/>
  <c r="R58"/>
  <c r="A59"/>
  <c r="B59"/>
  <c r="A60"/>
  <c r="B60"/>
  <c r="A61"/>
  <c r="B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N66"/>
  <c r="A67"/>
  <c r="B67"/>
  <c r="Q67"/>
  <c r="R67"/>
  <c r="A68"/>
  <c r="B68"/>
  <c r="A69"/>
  <c r="B69"/>
  <c r="A70"/>
  <c r="B70"/>
  <c r="A71"/>
  <c r="B71"/>
  <c r="D71"/>
  <c r="F71"/>
  <c r="G71"/>
  <c r="H71"/>
  <c r="M71"/>
  <c r="A72"/>
  <c r="B72"/>
  <c r="D72"/>
  <c r="F72"/>
  <c r="G72"/>
  <c r="H72"/>
  <c r="L72"/>
  <c r="M72"/>
  <c r="A73"/>
  <c r="B73"/>
  <c r="C73"/>
  <c r="D73"/>
  <c r="E73"/>
  <c r="F73"/>
  <c r="G73"/>
  <c r="H73"/>
  <c r="I73"/>
  <c r="J73"/>
  <c r="K73"/>
  <c r="L73"/>
  <c r="M73"/>
  <c r="N73"/>
  <c r="A74"/>
  <c r="B74"/>
  <c r="C74"/>
  <c r="D74"/>
  <c r="E74"/>
  <c r="F74"/>
  <c r="G74"/>
  <c r="H74"/>
  <c r="I74"/>
  <c r="J74"/>
  <c r="K74"/>
  <c r="L74"/>
  <c r="M74"/>
  <c r="N74"/>
  <c r="N75"/>
  <c r="A76"/>
  <c r="B76"/>
  <c r="Q76"/>
  <c r="R76" s="1"/>
  <c r="A77"/>
  <c r="B77"/>
  <c r="A78"/>
  <c r="B78"/>
  <c r="A79"/>
  <c r="B79"/>
  <c r="A80"/>
  <c r="B80"/>
  <c r="C80"/>
  <c r="D80"/>
  <c r="E80"/>
  <c r="F80"/>
  <c r="G80"/>
  <c r="H80"/>
  <c r="I80"/>
  <c r="J80"/>
  <c r="K80"/>
  <c r="L80"/>
  <c r="M80"/>
  <c r="N80"/>
  <c r="A81"/>
  <c r="B81"/>
  <c r="C81"/>
  <c r="D81"/>
  <c r="E81"/>
  <c r="F81"/>
  <c r="G81"/>
  <c r="H81"/>
  <c r="I81"/>
  <c r="J81"/>
  <c r="K81"/>
  <c r="L81"/>
  <c r="M81"/>
  <c r="N81"/>
  <c r="A82"/>
  <c r="B82"/>
  <c r="C82"/>
  <c r="D82"/>
  <c r="E82"/>
  <c r="F82"/>
  <c r="G82"/>
  <c r="H82"/>
  <c r="I82"/>
  <c r="J82"/>
  <c r="K82"/>
  <c r="L82"/>
  <c r="M82"/>
  <c r="N82"/>
  <c r="A83"/>
  <c r="B83"/>
  <c r="C83"/>
  <c r="D83"/>
  <c r="E83"/>
  <c r="F83"/>
  <c r="G83"/>
  <c r="H83"/>
  <c r="I83"/>
  <c r="J83"/>
  <c r="K83"/>
  <c r="L83"/>
  <c r="M83"/>
  <c r="N83"/>
  <c r="N84"/>
  <c r="A85"/>
  <c r="B85"/>
  <c r="Q85"/>
  <c r="R85"/>
  <c r="A86"/>
  <c r="B86"/>
  <c r="A87"/>
  <c r="B87"/>
  <c r="A88"/>
  <c r="B88"/>
  <c r="A89"/>
  <c r="B89"/>
  <c r="C89"/>
  <c r="D89"/>
  <c r="E89"/>
  <c r="F89"/>
  <c r="G89"/>
  <c r="H89"/>
  <c r="I89"/>
  <c r="J89"/>
  <c r="K89"/>
  <c r="L89"/>
  <c r="M89"/>
  <c r="N89"/>
  <c r="A90"/>
  <c r="B90"/>
  <c r="C90"/>
  <c r="D90"/>
  <c r="E90"/>
  <c r="F90"/>
  <c r="G90"/>
  <c r="H90"/>
  <c r="I90"/>
  <c r="J90"/>
  <c r="K90"/>
  <c r="L90"/>
  <c r="M90"/>
  <c r="N90"/>
  <c r="A91"/>
  <c r="B91"/>
  <c r="C91"/>
  <c r="D91"/>
  <c r="E91"/>
  <c r="F91"/>
  <c r="G91"/>
  <c r="H91"/>
  <c r="I91"/>
  <c r="J91"/>
  <c r="K91"/>
  <c r="L91"/>
  <c r="M91"/>
  <c r="N91"/>
  <c r="A92"/>
  <c r="B92"/>
  <c r="C92"/>
  <c r="D92"/>
  <c r="E92"/>
  <c r="F92"/>
  <c r="G92"/>
  <c r="H92"/>
  <c r="I92"/>
  <c r="J92"/>
  <c r="K92"/>
  <c r="L92"/>
  <c r="M92"/>
  <c r="N92"/>
  <c r="A94"/>
  <c r="B94"/>
  <c r="M94"/>
  <c r="Q94"/>
  <c r="R94"/>
  <c r="A95"/>
  <c r="B95"/>
  <c r="M95"/>
  <c r="A96"/>
  <c r="B96"/>
  <c r="M96"/>
  <c r="A97"/>
  <c r="B97"/>
  <c r="M97"/>
  <c r="A98"/>
  <c r="B98"/>
  <c r="M98"/>
  <c r="A99"/>
  <c r="B99"/>
  <c r="M99"/>
  <c r="A100"/>
  <c r="B100"/>
  <c r="M100"/>
  <c r="A101"/>
  <c r="B101"/>
  <c r="M101"/>
  <c r="B103"/>
  <c r="C104"/>
  <c r="C218"/>
  <c r="C255"/>
  <c r="C381"/>
  <c r="N105"/>
  <c r="A106"/>
  <c r="B106"/>
  <c r="A107"/>
  <c r="B107"/>
  <c r="A108"/>
  <c r="B108"/>
  <c r="A109"/>
  <c r="B109"/>
  <c r="A110"/>
  <c r="B110"/>
  <c r="N111"/>
  <c r="A112"/>
  <c r="B112"/>
  <c r="A113"/>
  <c r="B113"/>
  <c r="A114"/>
  <c r="B114"/>
  <c r="N115"/>
  <c r="A116"/>
  <c r="B116"/>
  <c r="A117"/>
  <c r="B117"/>
  <c r="A118"/>
  <c r="B118"/>
  <c r="N119"/>
  <c r="A120"/>
  <c r="B120"/>
  <c r="A121"/>
  <c r="B121"/>
  <c r="A122"/>
  <c r="B122"/>
  <c r="A123"/>
  <c r="B123"/>
  <c r="N124"/>
  <c r="A125"/>
  <c r="B125"/>
  <c r="A126"/>
  <c r="B126"/>
  <c r="A127"/>
  <c r="B127"/>
  <c r="A128"/>
  <c r="B128"/>
  <c r="A129"/>
  <c r="B129"/>
  <c r="A130"/>
  <c r="B130"/>
  <c r="A131"/>
  <c r="B131"/>
  <c r="N132"/>
  <c r="A133"/>
  <c r="B133"/>
  <c r="P133"/>
  <c r="A134"/>
  <c r="B134"/>
  <c r="P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N149"/>
  <c r="A150"/>
  <c r="B150"/>
  <c r="P150"/>
  <c r="N151"/>
  <c r="A152"/>
  <c r="B152"/>
  <c r="P152"/>
  <c r="A153"/>
  <c r="B153"/>
  <c r="P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N166"/>
  <c r="A167"/>
  <c r="B167"/>
  <c r="P167"/>
  <c r="N168"/>
  <c r="A169"/>
  <c r="B169"/>
  <c r="P169"/>
  <c r="A170"/>
  <c r="B170"/>
  <c r="P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N183"/>
  <c r="A184"/>
  <c r="B184"/>
  <c r="P184"/>
  <c r="A185"/>
  <c r="B185"/>
  <c r="P185"/>
  <c r="A186"/>
  <c r="B186"/>
  <c r="A187"/>
  <c r="B187"/>
  <c r="A188"/>
  <c r="B188"/>
  <c r="N189"/>
  <c r="A190"/>
  <c r="B190"/>
  <c r="P190"/>
  <c r="T190"/>
  <c r="A191"/>
  <c r="B191"/>
  <c r="P191"/>
  <c r="A192"/>
  <c r="B192"/>
  <c r="A193"/>
  <c r="B193"/>
  <c r="N194"/>
  <c r="A195"/>
  <c r="B195"/>
  <c r="P195"/>
  <c r="Y195"/>
  <c r="T195"/>
  <c r="X195"/>
  <c r="A196"/>
  <c r="B196"/>
  <c r="P196"/>
  <c r="A197"/>
  <c r="B197"/>
  <c r="A198"/>
  <c r="B198"/>
  <c r="N199"/>
  <c r="A200"/>
  <c r="B200"/>
  <c r="P200"/>
  <c r="T200"/>
  <c r="A201"/>
  <c r="B201"/>
  <c r="P201"/>
  <c r="A202"/>
  <c r="B202"/>
  <c r="A203"/>
  <c r="B203"/>
  <c r="N204"/>
  <c r="A205"/>
  <c r="B205"/>
  <c r="P205"/>
  <c r="T205"/>
  <c r="A206"/>
  <c r="B206"/>
  <c r="P206"/>
  <c r="A207"/>
  <c r="B207"/>
  <c r="A208"/>
  <c r="B208"/>
  <c r="A209"/>
  <c r="B209"/>
  <c r="B217"/>
  <c r="A220"/>
  <c r="B220"/>
  <c r="A221"/>
  <c r="B221"/>
  <c r="A222"/>
  <c r="B222"/>
  <c r="A223"/>
  <c r="B223"/>
  <c r="A224"/>
  <c r="B224"/>
  <c r="A225"/>
  <c r="B225"/>
  <c r="N226"/>
  <c r="A227"/>
  <c r="B227"/>
  <c r="A228"/>
  <c r="B228"/>
  <c r="A229"/>
  <c r="B229"/>
  <c r="A230"/>
  <c r="B230"/>
  <c r="A231"/>
  <c r="B231"/>
  <c r="N232"/>
  <c r="A233"/>
  <c r="B233"/>
  <c r="A234"/>
  <c r="B234"/>
  <c r="A235"/>
  <c r="B235"/>
  <c r="A236"/>
  <c r="B236"/>
  <c r="A237"/>
  <c r="B237"/>
  <c r="A238"/>
  <c r="B238"/>
  <c r="N239"/>
  <c r="C240"/>
  <c r="D240"/>
  <c r="E240"/>
  <c r="F240"/>
  <c r="G240"/>
  <c r="H240"/>
  <c r="I240"/>
  <c r="J240"/>
  <c r="K240"/>
  <c r="L240"/>
  <c r="M240"/>
  <c r="N240"/>
  <c r="C241"/>
  <c r="D241"/>
  <c r="E241"/>
  <c r="F241"/>
  <c r="G241"/>
  <c r="H241"/>
  <c r="I241"/>
  <c r="J241"/>
  <c r="K241"/>
  <c r="L241"/>
  <c r="M241"/>
  <c r="N241"/>
  <c r="C242"/>
  <c r="D242"/>
  <c r="E242"/>
  <c r="F242"/>
  <c r="G242"/>
  <c r="H242"/>
  <c r="I242"/>
  <c r="J242"/>
  <c r="K242"/>
  <c r="L242"/>
  <c r="M242"/>
  <c r="N242"/>
  <c r="C243"/>
  <c r="D243"/>
  <c r="E243"/>
  <c r="F243"/>
  <c r="G243"/>
  <c r="H243"/>
  <c r="I243"/>
  <c r="J243"/>
  <c r="K243"/>
  <c r="L243"/>
  <c r="M243"/>
  <c r="N243"/>
  <c r="C244"/>
  <c r="D244"/>
  <c r="E244"/>
  <c r="F244"/>
  <c r="G244"/>
  <c r="H244"/>
  <c r="I244"/>
  <c r="J244"/>
  <c r="K244"/>
  <c r="L244"/>
  <c r="M244"/>
  <c r="N244"/>
  <c r="C245"/>
  <c r="D245"/>
  <c r="E245"/>
  <c r="F245"/>
  <c r="G245"/>
  <c r="H245"/>
  <c r="I245"/>
  <c r="J245"/>
  <c r="K245"/>
  <c r="L245"/>
  <c r="M245"/>
  <c r="N245"/>
  <c r="N246"/>
  <c r="A247"/>
  <c r="B247"/>
  <c r="A248"/>
  <c r="B248"/>
  <c r="A249"/>
  <c r="B249"/>
  <c r="A250"/>
  <c r="B250"/>
  <c r="A251"/>
  <c r="B251"/>
  <c r="A252"/>
  <c r="B252"/>
  <c r="B254"/>
  <c r="A256"/>
  <c r="B256"/>
  <c r="A257"/>
  <c r="B257"/>
  <c r="A258"/>
  <c r="B258"/>
  <c r="A259"/>
  <c r="B259"/>
  <c r="M259"/>
  <c r="A260"/>
  <c r="B260"/>
  <c r="M260"/>
  <c r="A261"/>
  <c r="B261"/>
  <c r="M261"/>
  <c r="A262"/>
  <c r="B262"/>
  <c r="M262"/>
  <c r="A263"/>
  <c r="B263"/>
  <c r="M263"/>
  <c r="A264"/>
  <c r="B264"/>
  <c r="M264"/>
  <c r="A265"/>
  <c r="B265"/>
  <c r="M265"/>
  <c r="A266"/>
  <c r="B266"/>
  <c r="M266"/>
  <c r="A267"/>
  <c r="B267"/>
  <c r="M267"/>
  <c r="A268"/>
  <c r="B268"/>
  <c r="M268"/>
  <c r="A269"/>
  <c r="B269"/>
  <c r="M269"/>
  <c r="A270"/>
  <c r="B270"/>
  <c r="M270"/>
  <c r="A271"/>
  <c r="B271"/>
  <c r="M271"/>
  <c r="A272"/>
  <c r="B272"/>
  <c r="M272"/>
  <c r="A273"/>
  <c r="B273"/>
  <c r="M273"/>
  <c r="A274"/>
  <c r="B274"/>
  <c r="M274"/>
  <c r="A275"/>
  <c r="B275"/>
  <c r="M275"/>
  <c r="A276"/>
  <c r="B276"/>
  <c r="M276"/>
  <c r="A277"/>
  <c r="B277"/>
  <c r="M277"/>
  <c r="A278"/>
  <c r="B278"/>
  <c r="M278"/>
  <c r="A279"/>
  <c r="B279"/>
  <c r="M279"/>
  <c r="A280"/>
  <c r="B280"/>
  <c r="C280"/>
  <c r="D280"/>
  <c r="E280"/>
  <c r="F280"/>
  <c r="G280"/>
  <c r="H280"/>
  <c r="I280"/>
  <c r="J280"/>
  <c r="K280"/>
  <c r="L280"/>
  <c r="M280"/>
  <c r="N280"/>
  <c r="A281"/>
  <c r="B281"/>
  <c r="D281"/>
  <c r="F281"/>
  <c r="G281"/>
  <c r="H281"/>
  <c r="L281"/>
  <c r="M281"/>
  <c r="A282"/>
  <c r="B282"/>
  <c r="M282"/>
  <c r="A283"/>
  <c r="B283"/>
  <c r="D283"/>
  <c r="F283"/>
  <c r="G283"/>
  <c r="L283"/>
  <c r="M283"/>
  <c r="A284"/>
  <c r="B284"/>
  <c r="D284"/>
  <c r="F284"/>
  <c r="G284"/>
  <c r="H284"/>
  <c r="L284"/>
  <c r="M284"/>
  <c r="A285"/>
  <c r="B285"/>
  <c r="M285"/>
  <c r="A291"/>
  <c r="B291"/>
  <c r="M291"/>
  <c r="B293"/>
  <c r="A295"/>
  <c r="B295"/>
  <c r="A296"/>
  <c r="B296"/>
  <c r="A297"/>
  <c r="B297"/>
  <c r="A298"/>
  <c r="B298"/>
  <c r="T298"/>
  <c r="A299"/>
  <c r="B299"/>
  <c r="A300"/>
  <c r="B300"/>
  <c r="M300"/>
  <c r="A301"/>
  <c r="B301"/>
  <c r="C301"/>
  <c r="D301"/>
  <c r="E301"/>
  <c r="F301"/>
  <c r="G301"/>
  <c r="H301"/>
  <c r="I301"/>
  <c r="J301"/>
  <c r="K301"/>
  <c r="L301"/>
  <c r="M301"/>
  <c r="N301"/>
  <c r="A302"/>
  <c r="B302"/>
  <c r="C302"/>
  <c r="D302"/>
  <c r="E302"/>
  <c r="F302"/>
  <c r="G302"/>
  <c r="H302"/>
  <c r="I302"/>
  <c r="J302"/>
  <c r="K302"/>
  <c r="L302"/>
  <c r="M302"/>
  <c r="N302"/>
  <c r="A303"/>
  <c r="B303"/>
  <c r="C303"/>
  <c r="D303"/>
  <c r="E303"/>
  <c r="F303"/>
  <c r="G303"/>
  <c r="H303"/>
  <c r="I303"/>
  <c r="J303"/>
  <c r="K303"/>
  <c r="L303"/>
  <c r="M303"/>
  <c r="N303"/>
  <c r="A304"/>
  <c r="B304"/>
  <c r="C304"/>
  <c r="D304"/>
  <c r="E304"/>
  <c r="F304"/>
  <c r="G304"/>
  <c r="H304"/>
  <c r="I304"/>
  <c r="J304"/>
  <c r="K304"/>
  <c r="L304"/>
  <c r="M304"/>
  <c r="N304"/>
  <c r="A305"/>
  <c r="B305"/>
  <c r="C305"/>
  <c r="D305"/>
  <c r="E305"/>
  <c r="F305"/>
  <c r="G305"/>
  <c r="H305"/>
  <c r="I305"/>
  <c r="J305"/>
  <c r="K305"/>
  <c r="L305"/>
  <c r="M305"/>
  <c r="N305"/>
  <c r="B306"/>
  <c r="B307"/>
  <c r="A310"/>
  <c r="B310"/>
  <c r="A311"/>
  <c r="B311"/>
  <c r="C311"/>
  <c r="D311"/>
  <c r="E311"/>
  <c r="F311"/>
  <c r="G311"/>
  <c r="H311"/>
  <c r="I311"/>
  <c r="J311"/>
  <c r="K311"/>
  <c r="L311"/>
  <c r="M311"/>
  <c r="N311"/>
  <c r="A312"/>
  <c r="B312"/>
  <c r="C312"/>
  <c r="D312"/>
  <c r="E312"/>
  <c r="F312"/>
  <c r="G312"/>
  <c r="H312"/>
  <c r="I312"/>
  <c r="J312"/>
  <c r="K312"/>
  <c r="L312"/>
  <c r="M312"/>
  <c r="N312"/>
  <c r="A313"/>
  <c r="B313"/>
  <c r="C313"/>
  <c r="D313"/>
  <c r="E313"/>
  <c r="F313"/>
  <c r="G313"/>
  <c r="H313"/>
  <c r="I313"/>
  <c r="J313"/>
  <c r="K313"/>
  <c r="L313"/>
  <c r="M313"/>
  <c r="N313"/>
  <c r="A314"/>
  <c r="B314"/>
  <c r="C314"/>
  <c r="D314"/>
  <c r="E314"/>
  <c r="F314"/>
  <c r="G314"/>
  <c r="H314"/>
  <c r="I314"/>
  <c r="J314"/>
  <c r="K314"/>
  <c r="L314"/>
  <c r="M314"/>
  <c r="N314"/>
  <c r="A315"/>
  <c r="B315"/>
  <c r="C315"/>
  <c r="D315"/>
  <c r="E315"/>
  <c r="F315"/>
  <c r="G315"/>
  <c r="H315"/>
  <c r="I315"/>
  <c r="J315"/>
  <c r="K315"/>
  <c r="L315"/>
  <c r="M315"/>
  <c r="N315"/>
  <c r="A316"/>
  <c r="B316"/>
  <c r="C316"/>
  <c r="D316"/>
  <c r="E316"/>
  <c r="F316"/>
  <c r="G316"/>
  <c r="H316"/>
  <c r="I316"/>
  <c r="J316"/>
  <c r="K316"/>
  <c r="L316"/>
  <c r="M316"/>
  <c r="N316"/>
  <c r="A317"/>
  <c r="B317"/>
  <c r="C317"/>
  <c r="D317"/>
  <c r="E317"/>
  <c r="F317"/>
  <c r="G317"/>
  <c r="H317"/>
  <c r="I317"/>
  <c r="J317"/>
  <c r="K317"/>
  <c r="L317"/>
  <c r="M317"/>
  <c r="N317"/>
  <c r="A318"/>
  <c r="B318"/>
  <c r="C318"/>
  <c r="D318"/>
  <c r="E318"/>
  <c r="F318"/>
  <c r="G318"/>
  <c r="H318"/>
  <c r="I318"/>
  <c r="J318"/>
  <c r="K318"/>
  <c r="L318"/>
  <c r="M318"/>
  <c r="N318"/>
  <c r="A319"/>
  <c r="B319"/>
  <c r="C319"/>
  <c r="D319"/>
  <c r="E319"/>
  <c r="F319"/>
  <c r="G319"/>
  <c r="H319"/>
  <c r="I319"/>
  <c r="J319"/>
  <c r="K319"/>
  <c r="L319"/>
  <c r="M319"/>
  <c r="N319"/>
  <c r="A320"/>
  <c r="B320"/>
  <c r="C320"/>
  <c r="D320"/>
  <c r="E320"/>
  <c r="F320"/>
  <c r="G320"/>
  <c r="H320"/>
  <c r="I320"/>
  <c r="J320"/>
  <c r="K320"/>
  <c r="L320"/>
  <c r="M320"/>
  <c r="N320"/>
  <c r="A321"/>
  <c r="B321"/>
  <c r="C321"/>
  <c r="D321"/>
  <c r="E321"/>
  <c r="F321"/>
  <c r="G321"/>
  <c r="H321"/>
  <c r="I321"/>
  <c r="J321"/>
  <c r="K321"/>
  <c r="L321"/>
  <c r="M321"/>
  <c r="N321"/>
  <c r="N322"/>
  <c r="A323"/>
  <c r="B323"/>
  <c r="C323"/>
  <c r="D323"/>
  <c r="E323"/>
  <c r="F323"/>
  <c r="G323"/>
  <c r="H323"/>
  <c r="I323"/>
  <c r="J323"/>
  <c r="K323"/>
  <c r="L323"/>
  <c r="M323"/>
  <c r="N323"/>
  <c r="A324"/>
  <c r="B324"/>
  <c r="C324"/>
  <c r="D324"/>
  <c r="E324"/>
  <c r="F324"/>
  <c r="G324"/>
  <c r="H324"/>
  <c r="I324"/>
  <c r="J324"/>
  <c r="K324"/>
  <c r="L324"/>
  <c r="M324"/>
  <c r="N324"/>
  <c r="A325"/>
  <c r="B325"/>
  <c r="C325"/>
  <c r="D325"/>
  <c r="E325"/>
  <c r="F325"/>
  <c r="G325"/>
  <c r="H325"/>
  <c r="I325"/>
  <c r="J325"/>
  <c r="K325"/>
  <c r="L325"/>
  <c r="M325"/>
  <c r="N325"/>
  <c r="A326"/>
  <c r="B326"/>
  <c r="C326"/>
  <c r="D326"/>
  <c r="E326"/>
  <c r="F326"/>
  <c r="G326"/>
  <c r="H326"/>
  <c r="I326"/>
  <c r="J326"/>
  <c r="K326"/>
  <c r="L326"/>
  <c r="M326"/>
  <c r="N326"/>
  <c r="A327"/>
  <c r="B327"/>
  <c r="C327"/>
  <c r="D327"/>
  <c r="E327"/>
  <c r="F327"/>
  <c r="G327"/>
  <c r="H327"/>
  <c r="I327"/>
  <c r="J327"/>
  <c r="K327"/>
  <c r="L327"/>
  <c r="M327"/>
  <c r="N327"/>
  <c r="A328"/>
  <c r="B328"/>
  <c r="C328"/>
  <c r="D328"/>
  <c r="E328"/>
  <c r="F328"/>
  <c r="G328"/>
  <c r="H328"/>
  <c r="I328"/>
  <c r="J328"/>
  <c r="K328"/>
  <c r="L328"/>
  <c r="M328"/>
  <c r="N328"/>
  <c r="A329"/>
  <c r="B329"/>
  <c r="C329"/>
  <c r="D329"/>
  <c r="E329"/>
  <c r="F329"/>
  <c r="G329"/>
  <c r="H329"/>
  <c r="I329"/>
  <c r="J329"/>
  <c r="K329"/>
  <c r="L329"/>
  <c r="M329"/>
  <c r="N329"/>
  <c r="N330"/>
  <c r="A331"/>
  <c r="B331"/>
  <c r="D331"/>
  <c r="F331"/>
  <c r="G331"/>
  <c r="H331"/>
  <c r="L331"/>
  <c r="M331"/>
  <c r="A332"/>
  <c r="B332"/>
  <c r="D332"/>
  <c r="F332"/>
  <c r="G332"/>
  <c r="H332"/>
  <c r="L332"/>
  <c r="M332"/>
  <c r="A333"/>
  <c r="B333"/>
  <c r="D333"/>
  <c r="F333"/>
  <c r="G333"/>
  <c r="H333"/>
  <c r="L333"/>
  <c r="M333"/>
  <c r="A334"/>
  <c r="B334"/>
  <c r="D334"/>
  <c r="F334"/>
  <c r="G334"/>
  <c r="H334"/>
  <c r="L334"/>
  <c r="M334"/>
  <c r="A335"/>
  <c r="B335"/>
  <c r="D335"/>
  <c r="F335"/>
  <c r="G335"/>
  <c r="H335"/>
  <c r="L335"/>
  <c r="M335"/>
  <c r="A336"/>
  <c r="B336"/>
  <c r="D336"/>
  <c r="F336"/>
  <c r="G336"/>
  <c r="H336"/>
  <c r="L336"/>
  <c r="M336"/>
  <c r="A337"/>
  <c r="B337"/>
  <c r="D337"/>
  <c r="F337"/>
  <c r="G337"/>
  <c r="H337"/>
  <c r="J337"/>
  <c r="L337"/>
  <c r="M337"/>
  <c r="A338"/>
  <c r="B338"/>
  <c r="D338"/>
  <c r="F338"/>
  <c r="G338"/>
  <c r="H338"/>
  <c r="J338"/>
  <c r="L338"/>
  <c r="M338"/>
  <c r="N339"/>
  <c r="A340"/>
  <c r="B340"/>
  <c r="C340"/>
  <c r="D340"/>
  <c r="E340"/>
  <c r="F340"/>
  <c r="G340"/>
  <c r="H340"/>
  <c r="I340"/>
  <c r="J340"/>
  <c r="K340"/>
  <c r="L340"/>
  <c r="M340"/>
  <c r="N340"/>
  <c r="A341"/>
  <c r="B341"/>
  <c r="C341"/>
  <c r="D341"/>
  <c r="E341"/>
  <c r="F341"/>
  <c r="G341"/>
  <c r="H341"/>
  <c r="I341"/>
  <c r="J341"/>
  <c r="K341"/>
  <c r="L341"/>
  <c r="M341"/>
  <c r="N341"/>
  <c r="A342"/>
  <c r="B342"/>
  <c r="C342"/>
  <c r="D342"/>
  <c r="E342"/>
  <c r="F342"/>
  <c r="G342"/>
  <c r="H342"/>
  <c r="I342"/>
  <c r="J342"/>
  <c r="K342"/>
  <c r="L342"/>
  <c r="M342"/>
  <c r="N342"/>
  <c r="A343"/>
  <c r="B343"/>
  <c r="C343"/>
  <c r="D343"/>
  <c r="E343"/>
  <c r="F343"/>
  <c r="G343"/>
  <c r="H343"/>
  <c r="I343"/>
  <c r="J343"/>
  <c r="K343"/>
  <c r="L343"/>
  <c r="M343"/>
  <c r="N343"/>
  <c r="A344"/>
  <c r="B344"/>
  <c r="C344"/>
  <c r="D344"/>
  <c r="E344"/>
  <c r="F344"/>
  <c r="G344"/>
  <c r="H344"/>
  <c r="I344"/>
  <c r="J344"/>
  <c r="K344"/>
  <c r="L344"/>
  <c r="M344"/>
  <c r="N344"/>
  <c r="A345"/>
  <c r="B345"/>
  <c r="C345"/>
  <c r="D345"/>
  <c r="E345"/>
  <c r="F345"/>
  <c r="G345"/>
  <c r="H345"/>
  <c r="I345"/>
  <c r="J345"/>
  <c r="K345"/>
  <c r="L345"/>
  <c r="M345"/>
  <c r="N345"/>
  <c r="A346"/>
  <c r="B346"/>
  <c r="C346"/>
  <c r="D346"/>
  <c r="E346"/>
  <c r="F346"/>
  <c r="G346"/>
  <c r="H346"/>
  <c r="I346"/>
  <c r="J346"/>
  <c r="K346"/>
  <c r="L346"/>
  <c r="M346"/>
  <c r="N346"/>
  <c r="A347"/>
  <c r="B347"/>
  <c r="C347"/>
  <c r="D347"/>
  <c r="E347"/>
  <c r="F347"/>
  <c r="G347"/>
  <c r="H347"/>
  <c r="I347"/>
  <c r="J347"/>
  <c r="K347"/>
  <c r="L347"/>
  <c r="M347"/>
  <c r="N347"/>
  <c r="N348"/>
  <c r="A349"/>
  <c r="B349"/>
  <c r="C349"/>
  <c r="D349"/>
  <c r="E349"/>
  <c r="F349"/>
  <c r="G349"/>
  <c r="H349"/>
  <c r="I349"/>
  <c r="J349"/>
  <c r="K349"/>
  <c r="L349"/>
  <c r="M349"/>
  <c r="N349"/>
  <c r="A350"/>
  <c r="B350"/>
  <c r="C350"/>
  <c r="D350"/>
  <c r="E350"/>
  <c r="F350"/>
  <c r="G350"/>
  <c r="H350"/>
  <c r="I350"/>
  <c r="J350"/>
  <c r="K350"/>
  <c r="L350"/>
  <c r="M350"/>
  <c r="N350"/>
  <c r="A351"/>
  <c r="B351"/>
  <c r="C351"/>
  <c r="D351"/>
  <c r="E351"/>
  <c r="F351"/>
  <c r="G351"/>
  <c r="H351"/>
  <c r="I351"/>
  <c r="J351"/>
  <c r="K351"/>
  <c r="L351"/>
  <c r="M351"/>
  <c r="N351"/>
  <c r="A352"/>
  <c r="B352"/>
  <c r="C352"/>
  <c r="D352"/>
  <c r="E352"/>
  <c r="F352"/>
  <c r="G352"/>
  <c r="H352"/>
  <c r="I352"/>
  <c r="J352"/>
  <c r="K352"/>
  <c r="L352"/>
  <c r="M352"/>
  <c r="N352"/>
  <c r="A353"/>
  <c r="B353"/>
  <c r="C353"/>
  <c r="D353"/>
  <c r="E353"/>
  <c r="F353"/>
  <c r="G353"/>
  <c r="H353"/>
  <c r="I353"/>
  <c r="J353"/>
  <c r="K353"/>
  <c r="L353"/>
  <c r="M353"/>
  <c r="N353"/>
  <c r="A354"/>
  <c r="B354"/>
  <c r="C354"/>
  <c r="D354"/>
  <c r="E354"/>
  <c r="F354"/>
  <c r="G354"/>
  <c r="H354"/>
  <c r="I354"/>
  <c r="J354"/>
  <c r="K354"/>
  <c r="L354"/>
  <c r="M354"/>
  <c r="N354"/>
  <c r="A355"/>
  <c r="B355"/>
  <c r="C355"/>
  <c r="D355"/>
  <c r="E355"/>
  <c r="F355"/>
  <c r="G355"/>
  <c r="H355"/>
  <c r="I355"/>
  <c r="J355"/>
  <c r="K355"/>
  <c r="L355"/>
  <c r="M355"/>
  <c r="N355"/>
  <c r="A356"/>
  <c r="B356"/>
  <c r="C356"/>
  <c r="D356"/>
  <c r="E356"/>
  <c r="F356"/>
  <c r="G356"/>
  <c r="H356"/>
  <c r="I356"/>
  <c r="J356"/>
  <c r="K356"/>
  <c r="L356"/>
  <c r="M356"/>
  <c r="N356"/>
  <c r="A358"/>
  <c r="B358"/>
  <c r="M358"/>
  <c r="A359"/>
  <c r="B359"/>
  <c r="M359"/>
  <c r="A360"/>
  <c r="B360"/>
  <c r="M360"/>
  <c r="A361"/>
  <c r="B361"/>
  <c r="M361"/>
  <c r="A362"/>
  <c r="B362"/>
  <c r="M362"/>
  <c r="A363"/>
  <c r="B363"/>
  <c r="M363"/>
  <c r="A364"/>
  <c r="B364"/>
  <c r="M364"/>
  <c r="A365"/>
  <c r="B365"/>
  <c r="M365"/>
  <c r="A366"/>
  <c r="B366"/>
  <c r="M366"/>
  <c r="A367"/>
  <c r="B367"/>
  <c r="M367"/>
  <c r="A368"/>
  <c r="B368"/>
  <c r="M368"/>
  <c r="A369"/>
  <c r="B369"/>
  <c r="M369"/>
  <c r="A370"/>
  <c r="B370"/>
  <c r="M370"/>
  <c r="A371"/>
  <c r="B371"/>
  <c r="C371"/>
  <c r="D371"/>
  <c r="E371"/>
  <c r="F371"/>
  <c r="G371"/>
  <c r="H371"/>
  <c r="I371"/>
  <c r="J371"/>
  <c r="K371"/>
  <c r="L371"/>
  <c r="M371"/>
  <c r="N371"/>
  <c r="A372"/>
  <c r="B372"/>
  <c r="M372"/>
  <c r="A373"/>
  <c r="B373"/>
  <c r="M373"/>
  <c r="A374"/>
  <c r="B374"/>
  <c r="M374"/>
  <c r="A375"/>
  <c r="B375"/>
  <c r="M375"/>
  <c r="A376"/>
  <c r="B376"/>
  <c r="M376"/>
  <c r="A377"/>
  <c r="B377"/>
  <c r="C377"/>
  <c r="D377"/>
  <c r="E377"/>
  <c r="F377"/>
  <c r="G377"/>
  <c r="H377"/>
  <c r="I377"/>
  <c r="J377"/>
  <c r="K377"/>
  <c r="L377"/>
  <c r="M377"/>
  <c r="N377"/>
  <c r="A378"/>
  <c r="B378"/>
  <c r="C378"/>
  <c r="D378"/>
  <c r="E378"/>
  <c r="F378"/>
  <c r="G378"/>
  <c r="H378"/>
  <c r="I378"/>
  <c r="J378"/>
  <c r="K378"/>
  <c r="L378"/>
  <c r="M378"/>
  <c r="N378"/>
  <c r="B379"/>
  <c r="N379"/>
  <c r="B380"/>
  <c r="N380"/>
  <c r="N381"/>
  <c r="N382"/>
  <c r="A383"/>
  <c r="B383"/>
  <c r="C383"/>
  <c r="D383"/>
  <c r="E383"/>
  <c r="F383"/>
  <c r="G383"/>
  <c r="H383"/>
  <c r="I383"/>
  <c r="J383"/>
  <c r="K383"/>
  <c r="L383"/>
  <c r="M383"/>
  <c r="N383"/>
  <c r="A384"/>
  <c r="B384"/>
  <c r="C384"/>
  <c r="D384"/>
  <c r="E384"/>
  <c r="F384"/>
  <c r="G384"/>
  <c r="H384"/>
  <c r="I384"/>
  <c r="J384"/>
  <c r="K384"/>
  <c r="L384"/>
  <c r="M384"/>
  <c r="N384"/>
  <c r="A385"/>
  <c r="B385"/>
  <c r="C385"/>
  <c r="D385"/>
  <c r="E385"/>
  <c r="F385"/>
  <c r="G385"/>
  <c r="H385"/>
  <c r="I385"/>
  <c r="J385"/>
  <c r="K385"/>
  <c r="L385"/>
  <c r="M385"/>
  <c r="N385"/>
  <c r="A386"/>
  <c r="B386"/>
  <c r="C386"/>
  <c r="D386"/>
  <c r="E386"/>
  <c r="F386"/>
  <c r="G386"/>
  <c r="H386"/>
  <c r="I386"/>
  <c r="J386"/>
  <c r="K386"/>
  <c r="L386"/>
  <c r="M386"/>
  <c r="N386"/>
  <c r="A387"/>
  <c r="B387"/>
  <c r="C387"/>
  <c r="D387"/>
  <c r="E387"/>
  <c r="F387"/>
  <c r="G387"/>
  <c r="H387"/>
  <c r="I387"/>
  <c r="J387"/>
  <c r="K387"/>
  <c r="L387"/>
  <c r="M387"/>
  <c r="N387"/>
  <c r="A388"/>
  <c r="B388"/>
  <c r="C388"/>
  <c r="D388"/>
  <c r="E388"/>
  <c r="F388"/>
  <c r="G388"/>
  <c r="H388"/>
  <c r="I388"/>
  <c r="J388"/>
  <c r="K388"/>
  <c r="L388"/>
  <c r="M388"/>
  <c r="N388"/>
  <c r="N389"/>
  <c r="A390"/>
  <c r="B390"/>
  <c r="C390"/>
  <c r="D390"/>
  <c r="E390"/>
  <c r="F390"/>
  <c r="G390"/>
  <c r="H390"/>
  <c r="I390"/>
  <c r="J390"/>
  <c r="K390"/>
  <c r="L390"/>
  <c r="M390"/>
  <c r="N390"/>
  <c r="A391"/>
  <c r="B391"/>
  <c r="C391"/>
  <c r="D391"/>
  <c r="E391"/>
  <c r="F391"/>
  <c r="G391"/>
  <c r="H391"/>
  <c r="I391"/>
  <c r="J391"/>
  <c r="K391"/>
  <c r="L391"/>
  <c r="M391"/>
  <c r="N391"/>
  <c r="A392"/>
  <c r="B392"/>
  <c r="C392"/>
  <c r="D392"/>
  <c r="E392"/>
  <c r="F392"/>
  <c r="G392"/>
  <c r="H392"/>
  <c r="I392"/>
  <c r="J392"/>
  <c r="K392"/>
  <c r="L392"/>
  <c r="M392"/>
  <c r="N392"/>
  <c r="A393"/>
  <c r="B393"/>
  <c r="C393"/>
  <c r="D393"/>
  <c r="E393"/>
  <c r="F393"/>
  <c r="G393"/>
  <c r="H393"/>
  <c r="I393"/>
  <c r="J393"/>
  <c r="K393"/>
  <c r="L393"/>
  <c r="M393"/>
  <c r="N393"/>
  <c r="A394"/>
  <c r="B394"/>
  <c r="C394"/>
  <c r="D394"/>
  <c r="E394"/>
  <c r="F394"/>
  <c r="G394"/>
  <c r="H394"/>
  <c r="I394"/>
  <c r="J394"/>
  <c r="K394"/>
  <c r="L394"/>
  <c r="M394"/>
  <c r="N394"/>
  <c r="A395"/>
  <c r="B395"/>
  <c r="C395"/>
  <c r="D395"/>
  <c r="E395"/>
  <c r="F395"/>
  <c r="G395"/>
  <c r="H395"/>
  <c r="I395"/>
  <c r="J395"/>
  <c r="K395"/>
  <c r="L395"/>
  <c r="M395"/>
  <c r="N395"/>
  <c r="A396"/>
  <c r="B396"/>
  <c r="C396"/>
  <c r="D396"/>
  <c r="E396"/>
  <c r="F396"/>
  <c r="G396"/>
  <c r="H396"/>
  <c r="I396"/>
  <c r="J396"/>
  <c r="K396"/>
  <c r="L396"/>
  <c r="M396"/>
  <c r="N396"/>
  <c r="A398"/>
  <c r="B398"/>
  <c r="A399"/>
  <c r="B399"/>
  <c r="A400"/>
  <c r="B400"/>
  <c r="A401"/>
  <c r="B401"/>
  <c r="A402"/>
  <c r="B402"/>
  <c r="D402"/>
  <c r="F402"/>
  <c r="G402"/>
  <c r="H402"/>
  <c r="J402"/>
  <c r="L402"/>
  <c r="M402"/>
  <c r="A403"/>
  <c r="B403"/>
  <c r="C403"/>
  <c r="D403"/>
  <c r="E403"/>
  <c r="F403"/>
  <c r="G403"/>
  <c r="H403"/>
  <c r="I403"/>
  <c r="J403"/>
  <c r="K403"/>
  <c r="L403"/>
  <c r="M403"/>
  <c r="N403"/>
  <c r="A404"/>
  <c r="B404"/>
  <c r="C404"/>
  <c r="D404"/>
  <c r="E404"/>
  <c r="F404"/>
  <c r="G404"/>
  <c r="H404"/>
  <c r="I404"/>
  <c r="J404"/>
  <c r="K404"/>
  <c r="L404"/>
  <c r="M404"/>
  <c r="N404"/>
  <c r="A405"/>
  <c r="B405"/>
  <c r="C405"/>
  <c r="D405"/>
  <c r="E405"/>
  <c r="F405"/>
  <c r="G405"/>
  <c r="H405"/>
  <c r="I405"/>
  <c r="J405"/>
  <c r="K405"/>
  <c r="L405"/>
  <c r="M405"/>
  <c r="N405"/>
  <c r="N406"/>
  <c r="A407"/>
  <c r="B407"/>
  <c r="C407"/>
  <c r="D407"/>
  <c r="E407"/>
  <c r="F407"/>
  <c r="G407"/>
  <c r="H407"/>
  <c r="I407"/>
  <c r="J407"/>
  <c r="K407"/>
  <c r="L407"/>
  <c r="M407"/>
  <c r="N407"/>
  <c r="A408"/>
  <c r="B408"/>
  <c r="C408"/>
  <c r="D408"/>
  <c r="E408"/>
  <c r="F408"/>
  <c r="G408"/>
  <c r="H408"/>
  <c r="I408"/>
  <c r="J408"/>
  <c r="K408"/>
  <c r="L408"/>
  <c r="M408"/>
  <c r="N408"/>
  <c r="A409"/>
  <c r="B409"/>
  <c r="C409"/>
  <c r="D409"/>
  <c r="E409"/>
  <c r="F409"/>
  <c r="G409"/>
  <c r="H409"/>
  <c r="I409"/>
  <c r="J409"/>
  <c r="K409"/>
  <c r="L409"/>
  <c r="M409"/>
  <c r="N409"/>
  <c r="A410"/>
  <c r="B410"/>
  <c r="C410"/>
  <c r="D410"/>
  <c r="E410"/>
  <c r="F410"/>
  <c r="G410"/>
  <c r="H410"/>
  <c r="I410"/>
  <c r="J410"/>
  <c r="K410"/>
  <c r="L410"/>
  <c r="M410"/>
  <c r="N410"/>
  <c r="A411"/>
  <c r="B411"/>
  <c r="C411"/>
  <c r="D411"/>
  <c r="E411"/>
  <c r="F411"/>
  <c r="G411"/>
  <c r="H411"/>
  <c r="I411"/>
  <c r="J411"/>
  <c r="K411"/>
  <c r="L411"/>
  <c r="M411"/>
  <c r="N411"/>
  <c r="A412"/>
  <c r="B412"/>
  <c r="C412"/>
  <c r="D412"/>
  <c r="E412"/>
  <c r="F412"/>
  <c r="G412"/>
  <c r="H412"/>
  <c r="I412"/>
  <c r="J412"/>
  <c r="K412"/>
  <c r="L412"/>
  <c r="M412"/>
  <c r="N412"/>
  <c r="A413"/>
  <c r="B413"/>
  <c r="C413"/>
  <c r="D413"/>
  <c r="E413"/>
  <c r="F413"/>
  <c r="G413"/>
  <c r="H413"/>
  <c r="I413"/>
  <c r="J413"/>
  <c r="K413"/>
  <c r="L413"/>
  <c r="M413"/>
  <c r="N413"/>
  <c r="N414"/>
  <c r="A415"/>
  <c r="B415"/>
  <c r="C415"/>
  <c r="D415"/>
  <c r="E415"/>
  <c r="F415"/>
  <c r="G415"/>
  <c r="H415"/>
  <c r="I415"/>
  <c r="J415"/>
  <c r="K415"/>
  <c r="L415"/>
  <c r="M415"/>
  <c r="N415"/>
  <c r="A416"/>
  <c r="B416"/>
  <c r="C416"/>
  <c r="D416"/>
  <c r="E416"/>
  <c r="F416"/>
  <c r="G416"/>
  <c r="H416"/>
  <c r="I416"/>
  <c r="J416"/>
  <c r="K416"/>
  <c r="L416"/>
  <c r="M416"/>
  <c r="N416"/>
  <c r="A417"/>
  <c r="B417"/>
  <c r="C417"/>
  <c r="D417"/>
  <c r="E417"/>
  <c r="F417"/>
  <c r="G417"/>
  <c r="H417"/>
  <c r="I417"/>
  <c r="J417"/>
  <c r="K417"/>
  <c r="L417"/>
  <c r="M417"/>
  <c r="N417"/>
  <c r="A418"/>
  <c r="B418"/>
  <c r="C418"/>
  <c r="D418"/>
  <c r="E418"/>
  <c r="F418"/>
  <c r="G418"/>
  <c r="H418"/>
  <c r="I418"/>
  <c r="J418"/>
  <c r="K418"/>
  <c r="L418"/>
  <c r="M418"/>
  <c r="N418"/>
  <c r="B433"/>
  <c r="B434"/>
  <c r="B435"/>
  <c r="C444"/>
  <c r="D444"/>
  <c r="C452"/>
  <c r="K212"/>
  <c r="B1" i="42"/>
  <c r="A4"/>
  <c r="B4"/>
  <c r="A5"/>
  <c r="B5"/>
  <c r="A6"/>
  <c r="B6"/>
  <c r="Q6"/>
  <c r="R6" s="1"/>
  <c r="A7"/>
  <c r="B7"/>
  <c r="A8"/>
  <c r="B8"/>
  <c r="C8"/>
  <c r="D8"/>
  <c r="E8"/>
  <c r="F8"/>
  <c r="G8"/>
  <c r="H8"/>
  <c r="I8"/>
  <c r="J8"/>
  <c r="K8"/>
  <c r="L8"/>
  <c r="M8"/>
  <c r="N8"/>
  <c r="A9"/>
  <c r="B9"/>
  <c r="A11"/>
  <c r="B11"/>
  <c r="A12"/>
  <c r="B12"/>
  <c r="A13"/>
  <c r="B13"/>
  <c r="Q13"/>
  <c r="R13" s="1"/>
  <c r="A14"/>
  <c r="B14"/>
  <c r="A15"/>
  <c r="B15"/>
  <c r="D15"/>
  <c r="G15"/>
  <c r="L15"/>
  <c r="M15"/>
  <c r="A16"/>
  <c r="B16"/>
  <c r="N17"/>
  <c r="A18"/>
  <c r="B18"/>
  <c r="Q20"/>
  <c r="R20"/>
  <c r="A21"/>
  <c r="B21"/>
  <c r="A22"/>
  <c r="B22"/>
  <c r="C22"/>
  <c r="D22"/>
  <c r="E22"/>
  <c r="F22"/>
  <c r="G22"/>
  <c r="H22"/>
  <c r="I22"/>
  <c r="J22"/>
  <c r="K22"/>
  <c r="L22"/>
  <c r="M22"/>
  <c r="N22"/>
  <c r="A23"/>
  <c r="B23"/>
  <c r="N24"/>
  <c r="A25"/>
  <c r="B25"/>
  <c r="A26"/>
  <c r="B26"/>
  <c r="A27"/>
  <c r="B27"/>
  <c r="Q27"/>
  <c r="R27" s="1"/>
  <c r="A28"/>
  <c r="B28"/>
  <c r="A29"/>
  <c r="B29"/>
  <c r="C29"/>
  <c r="D29"/>
  <c r="E29"/>
  <c r="F29"/>
  <c r="G29"/>
  <c r="H29"/>
  <c r="I29"/>
  <c r="J29"/>
  <c r="K29"/>
  <c r="L29"/>
  <c r="M29"/>
  <c r="N29"/>
  <c r="A30"/>
  <c r="B30"/>
  <c r="N31"/>
  <c r="A32"/>
  <c r="B32"/>
  <c r="A33"/>
  <c r="B33"/>
  <c r="A34"/>
  <c r="B34"/>
  <c r="Q34"/>
  <c r="R34"/>
  <c r="A35"/>
  <c r="B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9"/>
  <c r="B39"/>
  <c r="M39"/>
  <c r="A40"/>
  <c r="B40"/>
  <c r="M40"/>
  <c r="A41"/>
  <c r="B41"/>
  <c r="M41"/>
  <c r="Q41"/>
  <c r="R41" s="1"/>
  <c r="A42"/>
  <c r="B42"/>
  <c r="M42"/>
  <c r="A43"/>
  <c r="B43"/>
  <c r="M43"/>
  <c r="A44"/>
  <c r="B44"/>
  <c r="M44"/>
  <c r="B46"/>
  <c r="C47"/>
  <c r="D47"/>
  <c r="E47"/>
  <c r="N48"/>
  <c r="A49"/>
  <c r="B49"/>
  <c r="Q49"/>
  <c r="R49" s="1"/>
  <c r="A50"/>
  <c r="B50"/>
  <c r="A51"/>
  <c r="B51"/>
  <c r="A52"/>
  <c r="B52"/>
  <c r="A53"/>
  <c r="B53"/>
  <c r="C53"/>
  <c r="D53"/>
  <c r="E53"/>
  <c r="F53"/>
  <c r="G53"/>
  <c r="H53"/>
  <c r="I53"/>
  <c r="J53"/>
  <c r="K53"/>
  <c r="L53"/>
  <c r="M53"/>
  <c r="N53"/>
  <c r="A54"/>
  <c r="B54"/>
  <c r="C54"/>
  <c r="D54"/>
  <c r="E54"/>
  <c r="F54"/>
  <c r="G54"/>
  <c r="H54"/>
  <c r="I54"/>
  <c r="J54"/>
  <c r="K54"/>
  <c r="L54"/>
  <c r="M54"/>
  <c r="N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A58"/>
  <c r="B58"/>
  <c r="Q58"/>
  <c r="R58" s="1"/>
  <c r="A59"/>
  <c r="B59"/>
  <c r="A60"/>
  <c r="B60"/>
  <c r="A61"/>
  <c r="B61"/>
  <c r="A62"/>
  <c r="B62"/>
  <c r="D62"/>
  <c r="F62"/>
  <c r="G62"/>
  <c r="H62"/>
  <c r="M62"/>
  <c r="A63"/>
  <c r="B63"/>
  <c r="D63"/>
  <c r="F63"/>
  <c r="G63"/>
  <c r="M63"/>
  <c r="A64"/>
  <c r="B64"/>
  <c r="D64"/>
  <c r="F64"/>
  <c r="G64"/>
  <c r="H64"/>
  <c r="L64"/>
  <c r="M64"/>
  <c r="A65"/>
  <c r="B65"/>
  <c r="C65"/>
  <c r="D65"/>
  <c r="E65"/>
  <c r="F65"/>
  <c r="G65"/>
  <c r="H65"/>
  <c r="I65"/>
  <c r="J65"/>
  <c r="K65"/>
  <c r="L65"/>
  <c r="M65"/>
  <c r="N65"/>
  <c r="N66"/>
  <c r="A67"/>
  <c r="B67"/>
  <c r="Q67"/>
  <c r="R67" s="1"/>
  <c r="A68"/>
  <c r="B68"/>
  <c r="A69"/>
  <c r="B69"/>
  <c r="A70"/>
  <c r="B70"/>
  <c r="A71"/>
  <c r="B71"/>
  <c r="C71"/>
  <c r="D71"/>
  <c r="E71"/>
  <c r="F71"/>
  <c r="G71"/>
  <c r="H71"/>
  <c r="I71"/>
  <c r="J71"/>
  <c r="K71"/>
  <c r="L71"/>
  <c r="M71"/>
  <c r="N71"/>
  <c r="A72"/>
  <c r="B72"/>
  <c r="C72"/>
  <c r="D72"/>
  <c r="E72"/>
  <c r="F72"/>
  <c r="G72"/>
  <c r="H72"/>
  <c r="I72"/>
  <c r="J72"/>
  <c r="K72"/>
  <c r="L72"/>
  <c r="M72"/>
  <c r="N72"/>
  <c r="A73"/>
  <c r="B73"/>
  <c r="C73"/>
  <c r="D73"/>
  <c r="E73"/>
  <c r="F73"/>
  <c r="G73"/>
  <c r="H73"/>
  <c r="I73"/>
  <c r="J73"/>
  <c r="K73"/>
  <c r="L73"/>
  <c r="M73"/>
  <c r="N73"/>
  <c r="A74"/>
  <c r="B74"/>
  <c r="C74"/>
  <c r="D74"/>
  <c r="E74"/>
  <c r="F74"/>
  <c r="G74"/>
  <c r="H74"/>
  <c r="I74"/>
  <c r="J74"/>
  <c r="K74"/>
  <c r="L74"/>
  <c r="M74"/>
  <c r="N74"/>
  <c r="N75"/>
  <c r="A76"/>
  <c r="B76"/>
  <c r="Q76"/>
  <c r="R76"/>
  <c r="A77"/>
  <c r="B77"/>
  <c r="A78"/>
  <c r="B78"/>
  <c r="A79"/>
  <c r="B79"/>
  <c r="A80"/>
  <c r="B80"/>
  <c r="C80"/>
  <c r="D80"/>
  <c r="E80"/>
  <c r="F80"/>
  <c r="G80"/>
  <c r="H80"/>
  <c r="I80"/>
  <c r="J80"/>
  <c r="K80"/>
  <c r="L80"/>
  <c r="M80"/>
  <c r="N80"/>
  <c r="A81"/>
  <c r="B81"/>
  <c r="C81"/>
  <c r="D81"/>
  <c r="E81"/>
  <c r="F81"/>
  <c r="G81"/>
  <c r="H81"/>
  <c r="I81"/>
  <c r="J81"/>
  <c r="K81"/>
  <c r="L81"/>
  <c r="M81"/>
  <c r="N81"/>
  <c r="A82"/>
  <c r="B82"/>
  <c r="C82"/>
  <c r="D82"/>
  <c r="E82"/>
  <c r="F82"/>
  <c r="G82"/>
  <c r="H82"/>
  <c r="I82"/>
  <c r="J82"/>
  <c r="K82"/>
  <c r="L82"/>
  <c r="M82"/>
  <c r="N82"/>
  <c r="A83"/>
  <c r="B83"/>
  <c r="C83"/>
  <c r="D83"/>
  <c r="E83"/>
  <c r="F83"/>
  <c r="G83"/>
  <c r="H83"/>
  <c r="I83"/>
  <c r="J83"/>
  <c r="K83"/>
  <c r="L83"/>
  <c r="M83"/>
  <c r="N83"/>
  <c r="N84"/>
  <c r="A85"/>
  <c r="B85"/>
  <c r="Q85"/>
  <c r="R85" s="1"/>
  <c r="A86"/>
  <c r="B86"/>
  <c r="A87"/>
  <c r="B87"/>
  <c r="A88"/>
  <c r="B88"/>
  <c r="A89"/>
  <c r="B89"/>
  <c r="C89"/>
  <c r="D89"/>
  <c r="E89"/>
  <c r="F89"/>
  <c r="G89"/>
  <c r="H89"/>
  <c r="I89"/>
  <c r="J89"/>
  <c r="K89"/>
  <c r="L89"/>
  <c r="M89"/>
  <c r="N89"/>
  <c r="A90"/>
  <c r="B90"/>
  <c r="C90"/>
  <c r="D90"/>
  <c r="E90"/>
  <c r="F90"/>
  <c r="G90"/>
  <c r="H90"/>
  <c r="I90"/>
  <c r="J90"/>
  <c r="K90"/>
  <c r="L90"/>
  <c r="M90"/>
  <c r="N90"/>
  <c r="A91"/>
  <c r="B91"/>
  <c r="C91"/>
  <c r="D91"/>
  <c r="E91"/>
  <c r="F91"/>
  <c r="G91"/>
  <c r="H91"/>
  <c r="I91"/>
  <c r="J91"/>
  <c r="K91"/>
  <c r="L91"/>
  <c r="M91"/>
  <c r="N91"/>
  <c r="A92"/>
  <c r="B92"/>
  <c r="C92"/>
  <c r="D92"/>
  <c r="E92"/>
  <c r="F92"/>
  <c r="G92"/>
  <c r="H92"/>
  <c r="I92"/>
  <c r="J92"/>
  <c r="K92"/>
  <c r="L92"/>
  <c r="M92"/>
  <c r="N92"/>
  <c r="A94"/>
  <c r="B94"/>
  <c r="M94"/>
  <c r="Q94"/>
  <c r="R94"/>
  <c r="A95"/>
  <c r="B95"/>
  <c r="M95"/>
  <c r="A96"/>
  <c r="B96"/>
  <c r="M96"/>
  <c r="A97"/>
  <c r="B97"/>
  <c r="M97"/>
  <c r="A98"/>
  <c r="B98"/>
  <c r="M98"/>
  <c r="A99"/>
  <c r="B99"/>
  <c r="M99"/>
  <c r="A100"/>
  <c r="B100"/>
  <c r="M100"/>
  <c r="A101"/>
  <c r="B101"/>
  <c r="M101"/>
  <c r="B103"/>
  <c r="C104"/>
  <c r="D104"/>
  <c r="E104"/>
  <c r="E218"/>
  <c r="E255"/>
  <c r="E381"/>
  <c r="N105"/>
  <c r="A106"/>
  <c r="B106"/>
  <c r="A107"/>
  <c r="B107"/>
  <c r="A108"/>
  <c r="B108"/>
  <c r="A109"/>
  <c r="B109"/>
  <c r="A110"/>
  <c r="B110"/>
  <c r="N111"/>
  <c r="A112"/>
  <c r="B112"/>
  <c r="A113"/>
  <c r="B113"/>
  <c r="A114"/>
  <c r="B114"/>
  <c r="N115"/>
  <c r="A116"/>
  <c r="B116"/>
  <c r="A117"/>
  <c r="B117"/>
  <c r="A118"/>
  <c r="B118"/>
  <c r="N119"/>
  <c r="A120"/>
  <c r="B120"/>
  <c r="A121"/>
  <c r="B121"/>
  <c r="A122"/>
  <c r="B122"/>
  <c r="A123"/>
  <c r="B123"/>
  <c r="N124"/>
  <c r="A125"/>
  <c r="B125"/>
  <c r="A126"/>
  <c r="B126"/>
  <c r="A127"/>
  <c r="B127"/>
  <c r="A128"/>
  <c r="B128"/>
  <c r="A129"/>
  <c r="B129"/>
  <c r="A130"/>
  <c r="B130"/>
  <c r="A131"/>
  <c r="B131"/>
  <c r="N132"/>
  <c r="A133"/>
  <c r="B133"/>
  <c r="P133"/>
  <c r="A134"/>
  <c r="B134"/>
  <c r="P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N149"/>
  <c r="A150"/>
  <c r="B150"/>
  <c r="P150"/>
  <c r="N151"/>
  <c r="A152"/>
  <c r="B152"/>
  <c r="P152"/>
  <c r="A153"/>
  <c r="B153"/>
  <c r="P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N166"/>
  <c r="A167"/>
  <c r="B167"/>
  <c r="P167"/>
  <c r="N168"/>
  <c r="A169"/>
  <c r="B169"/>
  <c r="P169"/>
  <c r="A170"/>
  <c r="B170"/>
  <c r="P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N183"/>
  <c r="A184"/>
  <c r="B184"/>
  <c r="P184"/>
  <c r="A185"/>
  <c r="B185"/>
  <c r="P185"/>
  <c r="A186"/>
  <c r="B186"/>
  <c r="A187"/>
  <c r="B187"/>
  <c r="A188"/>
  <c r="B188"/>
  <c r="N189"/>
  <c r="A190"/>
  <c r="B190"/>
  <c r="P190"/>
  <c r="T190"/>
  <c r="A191"/>
  <c r="B191"/>
  <c r="P191"/>
  <c r="A192"/>
  <c r="B192"/>
  <c r="A193"/>
  <c r="B193"/>
  <c r="N194"/>
  <c r="A195"/>
  <c r="B195"/>
  <c r="P195"/>
  <c r="T195"/>
  <c r="A196"/>
  <c r="B196"/>
  <c r="P196"/>
  <c r="A197"/>
  <c r="B197"/>
  <c r="A198"/>
  <c r="B198"/>
  <c r="N199"/>
  <c r="A200"/>
  <c r="B200"/>
  <c r="P200"/>
  <c r="A201"/>
  <c r="B201"/>
  <c r="P201"/>
  <c r="A202"/>
  <c r="B202"/>
  <c r="A203"/>
  <c r="B203"/>
  <c r="N204"/>
  <c r="A205"/>
  <c r="B205"/>
  <c r="P205"/>
  <c r="T205"/>
  <c r="X205"/>
  <c r="A206"/>
  <c r="B206"/>
  <c r="P206"/>
  <c r="A207"/>
  <c r="B207"/>
  <c r="A208"/>
  <c r="B208"/>
  <c r="A209"/>
  <c r="B209"/>
  <c r="B217"/>
  <c r="C218"/>
  <c r="D218"/>
  <c r="A220"/>
  <c r="B220"/>
  <c r="A221"/>
  <c r="B221"/>
  <c r="A222"/>
  <c r="B222"/>
  <c r="A223"/>
  <c r="B223"/>
  <c r="A224"/>
  <c r="B224"/>
  <c r="A225"/>
  <c r="B225"/>
  <c r="A227"/>
  <c r="B227"/>
  <c r="A228"/>
  <c r="B228"/>
  <c r="A229"/>
  <c r="B229"/>
  <c r="A230"/>
  <c r="B230"/>
  <c r="A231"/>
  <c r="B231"/>
  <c r="N232"/>
  <c r="A233"/>
  <c r="B233"/>
  <c r="A234"/>
  <c r="B234"/>
  <c r="A235"/>
  <c r="B235"/>
  <c r="A236"/>
  <c r="B236"/>
  <c r="A237"/>
  <c r="B237"/>
  <c r="A238"/>
  <c r="B238"/>
  <c r="N239"/>
  <c r="C240"/>
  <c r="D240"/>
  <c r="E240"/>
  <c r="F240"/>
  <c r="G240"/>
  <c r="H240"/>
  <c r="I240"/>
  <c r="J240"/>
  <c r="K240"/>
  <c r="L240"/>
  <c r="M240"/>
  <c r="N240"/>
  <c r="C241"/>
  <c r="D241"/>
  <c r="E241"/>
  <c r="F241"/>
  <c r="G241"/>
  <c r="H241"/>
  <c r="I241"/>
  <c r="J241"/>
  <c r="K241"/>
  <c r="L241"/>
  <c r="M241"/>
  <c r="N241"/>
  <c r="C242"/>
  <c r="D242"/>
  <c r="E242"/>
  <c r="F242"/>
  <c r="G242"/>
  <c r="H242"/>
  <c r="I242"/>
  <c r="J242"/>
  <c r="K242"/>
  <c r="L242"/>
  <c r="M242"/>
  <c r="N242"/>
  <c r="C243"/>
  <c r="D243"/>
  <c r="E243"/>
  <c r="F243"/>
  <c r="G243"/>
  <c r="H243"/>
  <c r="I243"/>
  <c r="J243"/>
  <c r="K243"/>
  <c r="L243"/>
  <c r="M243"/>
  <c r="N243"/>
  <c r="C244"/>
  <c r="D244"/>
  <c r="E244"/>
  <c r="F244"/>
  <c r="G244"/>
  <c r="H244"/>
  <c r="I244"/>
  <c r="J244"/>
  <c r="K244"/>
  <c r="L244"/>
  <c r="M244"/>
  <c r="N244"/>
  <c r="C245"/>
  <c r="D245"/>
  <c r="E245"/>
  <c r="F245"/>
  <c r="G245"/>
  <c r="H245"/>
  <c r="I245"/>
  <c r="J245"/>
  <c r="K245"/>
  <c r="L245"/>
  <c r="M245"/>
  <c r="N245"/>
  <c r="N246"/>
  <c r="A247"/>
  <c r="B247"/>
  <c r="A248"/>
  <c r="B248"/>
  <c r="A249"/>
  <c r="B249"/>
  <c r="A250"/>
  <c r="B250"/>
  <c r="A251"/>
  <c r="B251"/>
  <c r="A252"/>
  <c r="B252"/>
  <c r="B254"/>
  <c r="C255"/>
  <c r="D255"/>
  <c r="D381"/>
  <c r="A256"/>
  <c r="B256"/>
  <c r="A257"/>
  <c r="B257"/>
  <c r="A258"/>
  <c r="B258"/>
  <c r="A259"/>
  <c r="B259"/>
  <c r="M259"/>
  <c r="A260"/>
  <c r="B260"/>
  <c r="M260"/>
  <c r="A261"/>
  <c r="B261"/>
  <c r="M261"/>
  <c r="A262"/>
  <c r="B262"/>
  <c r="M262"/>
  <c r="A263"/>
  <c r="B263"/>
  <c r="M263"/>
  <c r="A264"/>
  <c r="B264"/>
  <c r="M264"/>
  <c r="A265"/>
  <c r="B265"/>
  <c r="M265"/>
  <c r="A266"/>
  <c r="B266"/>
  <c r="M266"/>
  <c r="A267"/>
  <c r="B267"/>
  <c r="M267"/>
  <c r="A268"/>
  <c r="B268"/>
  <c r="M268"/>
  <c r="A269"/>
  <c r="B269"/>
  <c r="M269"/>
  <c r="A270"/>
  <c r="B270"/>
  <c r="M270"/>
  <c r="A271"/>
  <c r="B271"/>
  <c r="M271"/>
  <c r="A272"/>
  <c r="B272"/>
  <c r="M272"/>
  <c r="A273"/>
  <c r="B273"/>
  <c r="M273"/>
  <c r="A274"/>
  <c r="B274"/>
  <c r="M274"/>
  <c r="A275"/>
  <c r="B275"/>
  <c r="M275"/>
  <c r="A276"/>
  <c r="B276"/>
  <c r="M276"/>
  <c r="A277"/>
  <c r="B277"/>
  <c r="M277"/>
  <c r="A278"/>
  <c r="B278"/>
  <c r="M278"/>
  <c r="A279"/>
  <c r="B279"/>
  <c r="M279"/>
  <c r="A280"/>
  <c r="B280"/>
  <c r="C280"/>
  <c r="D280"/>
  <c r="E280"/>
  <c r="F280"/>
  <c r="G280"/>
  <c r="H280"/>
  <c r="I280"/>
  <c r="J280"/>
  <c r="K280"/>
  <c r="L280"/>
  <c r="M280"/>
  <c r="N280"/>
  <c r="A281"/>
  <c r="B281"/>
  <c r="C281"/>
  <c r="D281"/>
  <c r="E281"/>
  <c r="F281"/>
  <c r="G281"/>
  <c r="H281"/>
  <c r="I281"/>
  <c r="J281"/>
  <c r="K281"/>
  <c r="L281"/>
  <c r="M281"/>
  <c r="N281"/>
  <c r="A282"/>
  <c r="B282"/>
  <c r="M282"/>
  <c r="A283"/>
  <c r="B283"/>
  <c r="C283"/>
  <c r="D283"/>
  <c r="E283"/>
  <c r="F283"/>
  <c r="G283"/>
  <c r="H283"/>
  <c r="I283"/>
  <c r="J283"/>
  <c r="K283"/>
  <c r="L283"/>
  <c r="M283"/>
  <c r="N283"/>
  <c r="A284"/>
  <c r="B284"/>
  <c r="C284"/>
  <c r="D284"/>
  <c r="E284"/>
  <c r="F284"/>
  <c r="G284"/>
  <c r="H284"/>
  <c r="I284"/>
  <c r="J284"/>
  <c r="K284"/>
  <c r="L284"/>
  <c r="M284"/>
  <c r="N284"/>
  <c r="A285"/>
  <c r="B285"/>
  <c r="M285"/>
  <c r="A291"/>
  <c r="B291"/>
  <c r="M291"/>
  <c r="B292"/>
  <c r="B293"/>
  <c r="A295"/>
  <c r="B295"/>
  <c r="A296"/>
  <c r="B296"/>
  <c r="A297"/>
  <c r="B297"/>
  <c r="A298"/>
  <c r="B298"/>
  <c r="T298"/>
  <c r="A299"/>
  <c r="B299"/>
  <c r="A300"/>
  <c r="B300"/>
  <c r="M300"/>
  <c r="A301"/>
  <c r="B301"/>
  <c r="C301"/>
  <c r="D301"/>
  <c r="E301"/>
  <c r="F301"/>
  <c r="G301"/>
  <c r="H301"/>
  <c r="I301"/>
  <c r="J301"/>
  <c r="K301"/>
  <c r="L301"/>
  <c r="M301"/>
  <c r="N301"/>
  <c r="A302"/>
  <c r="B302"/>
  <c r="C302"/>
  <c r="D302"/>
  <c r="E302"/>
  <c r="F302"/>
  <c r="G302"/>
  <c r="H302"/>
  <c r="I302"/>
  <c r="J302"/>
  <c r="K302"/>
  <c r="L302"/>
  <c r="M302"/>
  <c r="N302"/>
  <c r="A303"/>
  <c r="B303"/>
  <c r="C303"/>
  <c r="D303"/>
  <c r="E303"/>
  <c r="F303"/>
  <c r="G303"/>
  <c r="H303"/>
  <c r="I303"/>
  <c r="J303"/>
  <c r="K303"/>
  <c r="L303"/>
  <c r="M303"/>
  <c r="N303"/>
  <c r="A304"/>
  <c r="B304"/>
  <c r="C304"/>
  <c r="D304"/>
  <c r="E304"/>
  <c r="F304"/>
  <c r="G304"/>
  <c r="H304"/>
  <c r="I304"/>
  <c r="J304"/>
  <c r="K304"/>
  <c r="L304"/>
  <c r="M304"/>
  <c r="N304"/>
  <c r="A305"/>
  <c r="B305"/>
  <c r="C305"/>
  <c r="D305"/>
  <c r="E305"/>
  <c r="F305"/>
  <c r="G305"/>
  <c r="H305"/>
  <c r="I305"/>
  <c r="J305"/>
  <c r="K305"/>
  <c r="L305"/>
  <c r="M305"/>
  <c r="N305"/>
  <c r="B306"/>
  <c r="B307"/>
  <c r="A310"/>
  <c r="B310"/>
  <c r="A311"/>
  <c r="B311"/>
  <c r="C311"/>
  <c r="D311"/>
  <c r="E311"/>
  <c r="F311"/>
  <c r="G311"/>
  <c r="H311"/>
  <c r="I311"/>
  <c r="J311"/>
  <c r="K311"/>
  <c r="L311"/>
  <c r="M311"/>
  <c r="N311"/>
  <c r="A312"/>
  <c r="B312"/>
  <c r="C312"/>
  <c r="D312"/>
  <c r="E312"/>
  <c r="F312"/>
  <c r="G312"/>
  <c r="H312"/>
  <c r="I312"/>
  <c r="J312"/>
  <c r="K312"/>
  <c r="L312"/>
  <c r="M312"/>
  <c r="N312"/>
  <c r="A313"/>
  <c r="B313"/>
  <c r="C313"/>
  <c r="D313"/>
  <c r="E313"/>
  <c r="F313"/>
  <c r="G313"/>
  <c r="H313"/>
  <c r="I313"/>
  <c r="J313"/>
  <c r="K313"/>
  <c r="L313"/>
  <c r="M313"/>
  <c r="N313"/>
  <c r="A314"/>
  <c r="B314"/>
  <c r="C314"/>
  <c r="D314"/>
  <c r="E314"/>
  <c r="F314"/>
  <c r="G314"/>
  <c r="H314"/>
  <c r="I314"/>
  <c r="J314"/>
  <c r="K314"/>
  <c r="L314"/>
  <c r="M314"/>
  <c r="N314"/>
  <c r="A315"/>
  <c r="B315"/>
  <c r="C315"/>
  <c r="D315"/>
  <c r="E315"/>
  <c r="F315"/>
  <c r="G315"/>
  <c r="H315"/>
  <c r="I315"/>
  <c r="J315"/>
  <c r="K315"/>
  <c r="L315"/>
  <c r="M315"/>
  <c r="N315"/>
  <c r="A316"/>
  <c r="B316"/>
  <c r="C316"/>
  <c r="D316"/>
  <c r="E316"/>
  <c r="F316"/>
  <c r="G316"/>
  <c r="H316"/>
  <c r="I316"/>
  <c r="J316"/>
  <c r="K316"/>
  <c r="L316"/>
  <c r="M316"/>
  <c r="N316"/>
  <c r="A317"/>
  <c r="B317"/>
  <c r="C317"/>
  <c r="D317"/>
  <c r="E317"/>
  <c r="F317"/>
  <c r="G317"/>
  <c r="H317"/>
  <c r="I317"/>
  <c r="J317"/>
  <c r="K317"/>
  <c r="L317"/>
  <c r="M317"/>
  <c r="N317"/>
  <c r="A318"/>
  <c r="B318"/>
  <c r="C318"/>
  <c r="D318"/>
  <c r="E318"/>
  <c r="F318"/>
  <c r="G318"/>
  <c r="H318"/>
  <c r="I318"/>
  <c r="J318"/>
  <c r="K318"/>
  <c r="L318"/>
  <c r="M318"/>
  <c r="N318"/>
  <c r="A319"/>
  <c r="B319"/>
  <c r="C319"/>
  <c r="D319"/>
  <c r="E319"/>
  <c r="F319"/>
  <c r="G319"/>
  <c r="H319"/>
  <c r="I319"/>
  <c r="J319"/>
  <c r="K319"/>
  <c r="L319"/>
  <c r="M319"/>
  <c r="N319"/>
  <c r="A320"/>
  <c r="B320"/>
  <c r="C320"/>
  <c r="D320"/>
  <c r="E320"/>
  <c r="F320"/>
  <c r="G320"/>
  <c r="H320"/>
  <c r="I320"/>
  <c r="J320"/>
  <c r="K320"/>
  <c r="L320"/>
  <c r="M320"/>
  <c r="N320"/>
  <c r="A321"/>
  <c r="B321"/>
  <c r="C321"/>
  <c r="D321"/>
  <c r="E321"/>
  <c r="F321"/>
  <c r="G321"/>
  <c r="H321"/>
  <c r="I321"/>
  <c r="J321"/>
  <c r="K321"/>
  <c r="L321"/>
  <c r="M321"/>
  <c r="N321"/>
  <c r="N322"/>
  <c r="A323"/>
  <c r="B323"/>
  <c r="D323"/>
  <c r="F323"/>
  <c r="G323"/>
  <c r="H323"/>
  <c r="L323"/>
  <c r="M323"/>
  <c r="A324"/>
  <c r="B324"/>
  <c r="D324"/>
  <c r="F324"/>
  <c r="G324"/>
  <c r="H324"/>
  <c r="L324"/>
  <c r="M324"/>
  <c r="A325"/>
  <c r="B325"/>
  <c r="D325"/>
  <c r="F325"/>
  <c r="G325"/>
  <c r="H325"/>
  <c r="J325"/>
  <c r="L325"/>
  <c r="M325"/>
  <c r="A326"/>
  <c r="B326"/>
  <c r="C326"/>
  <c r="D326"/>
  <c r="E326"/>
  <c r="F326"/>
  <c r="G326"/>
  <c r="H326"/>
  <c r="I326"/>
  <c r="J326"/>
  <c r="K326"/>
  <c r="L326"/>
  <c r="M326"/>
  <c r="N326"/>
  <c r="A327"/>
  <c r="B327"/>
  <c r="C327"/>
  <c r="D327"/>
  <c r="E327"/>
  <c r="F327"/>
  <c r="G327"/>
  <c r="H327"/>
  <c r="I327"/>
  <c r="J327"/>
  <c r="K327"/>
  <c r="L327"/>
  <c r="M327"/>
  <c r="N327"/>
  <c r="A328"/>
  <c r="B328"/>
  <c r="C328"/>
  <c r="D328"/>
  <c r="E328"/>
  <c r="F328"/>
  <c r="G328"/>
  <c r="H328"/>
  <c r="I328"/>
  <c r="J328"/>
  <c r="K328"/>
  <c r="L328"/>
  <c r="M328"/>
  <c r="N328"/>
  <c r="A329"/>
  <c r="B329"/>
  <c r="C329"/>
  <c r="D329"/>
  <c r="E329"/>
  <c r="F329"/>
  <c r="G329"/>
  <c r="H329"/>
  <c r="I329"/>
  <c r="J329"/>
  <c r="K329"/>
  <c r="L329"/>
  <c r="M329"/>
  <c r="N329"/>
  <c r="N330"/>
  <c r="A331"/>
  <c r="B331"/>
  <c r="C331"/>
  <c r="D331"/>
  <c r="E331"/>
  <c r="F331"/>
  <c r="G331"/>
  <c r="H331"/>
  <c r="I331"/>
  <c r="J331"/>
  <c r="K331"/>
  <c r="L331"/>
  <c r="M331"/>
  <c r="N331"/>
  <c r="A332"/>
  <c r="B332"/>
  <c r="C332"/>
  <c r="D332"/>
  <c r="E332"/>
  <c r="F332"/>
  <c r="G332"/>
  <c r="H332"/>
  <c r="I332"/>
  <c r="J332"/>
  <c r="K332"/>
  <c r="L332"/>
  <c r="M332"/>
  <c r="N332"/>
  <c r="A333"/>
  <c r="B333"/>
  <c r="C333"/>
  <c r="D333"/>
  <c r="E333"/>
  <c r="F333"/>
  <c r="G333"/>
  <c r="H333"/>
  <c r="I333"/>
  <c r="J333"/>
  <c r="K333"/>
  <c r="L333"/>
  <c r="M333"/>
  <c r="N333"/>
  <c r="A334"/>
  <c r="B334"/>
  <c r="C334"/>
  <c r="D334"/>
  <c r="E334"/>
  <c r="F334"/>
  <c r="G334"/>
  <c r="H334"/>
  <c r="I334"/>
  <c r="J334"/>
  <c r="K334"/>
  <c r="L334"/>
  <c r="M334"/>
  <c r="N334"/>
  <c r="A335"/>
  <c r="B335"/>
  <c r="C335"/>
  <c r="D335"/>
  <c r="E335"/>
  <c r="F335"/>
  <c r="G335"/>
  <c r="H335"/>
  <c r="I335"/>
  <c r="J335"/>
  <c r="K335"/>
  <c r="L335"/>
  <c r="M335"/>
  <c r="N335"/>
  <c r="A336"/>
  <c r="B336"/>
  <c r="C336"/>
  <c r="D336"/>
  <c r="E336"/>
  <c r="F336"/>
  <c r="G336"/>
  <c r="H336"/>
  <c r="I336"/>
  <c r="J336"/>
  <c r="K336"/>
  <c r="L336"/>
  <c r="M336"/>
  <c r="N336"/>
  <c r="A337"/>
  <c r="B337"/>
  <c r="C337"/>
  <c r="D337"/>
  <c r="E337"/>
  <c r="F337"/>
  <c r="G337"/>
  <c r="H337"/>
  <c r="I337"/>
  <c r="J337"/>
  <c r="K337"/>
  <c r="L337"/>
  <c r="M337"/>
  <c r="N337"/>
  <c r="A338"/>
  <c r="B338"/>
  <c r="C338"/>
  <c r="D338"/>
  <c r="E338"/>
  <c r="F338"/>
  <c r="G338"/>
  <c r="H338"/>
  <c r="I338"/>
  <c r="J338"/>
  <c r="K338"/>
  <c r="L338"/>
  <c r="M338"/>
  <c r="N338"/>
  <c r="N339"/>
  <c r="A340"/>
  <c r="B340"/>
  <c r="C340"/>
  <c r="D340"/>
  <c r="E340"/>
  <c r="F340"/>
  <c r="G340"/>
  <c r="H340"/>
  <c r="I340"/>
  <c r="J340"/>
  <c r="K340"/>
  <c r="L340"/>
  <c r="M340"/>
  <c r="N340"/>
  <c r="A341"/>
  <c r="B341"/>
  <c r="C341"/>
  <c r="D341"/>
  <c r="E341"/>
  <c r="F341"/>
  <c r="G341"/>
  <c r="H341"/>
  <c r="I341"/>
  <c r="J341"/>
  <c r="K341"/>
  <c r="L341"/>
  <c r="M341"/>
  <c r="N341"/>
  <c r="A342"/>
  <c r="B342"/>
  <c r="C342"/>
  <c r="D342"/>
  <c r="E342"/>
  <c r="F342"/>
  <c r="G342"/>
  <c r="H342"/>
  <c r="I342"/>
  <c r="J342"/>
  <c r="K342"/>
  <c r="L342"/>
  <c r="M342"/>
  <c r="N342"/>
  <c r="A343"/>
  <c r="B343"/>
  <c r="C343"/>
  <c r="D343"/>
  <c r="E343"/>
  <c r="F343"/>
  <c r="G343"/>
  <c r="H343"/>
  <c r="I343"/>
  <c r="J343"/>
  <c r="K343"/>
  <c r="L343"/>
  <c r="M343"/>
  <c r="N343"/>
  <c r="A344"/>
  <c r="B344"/>
  <c r="C344"/>
  <c r="D344"/>
  <c r="E344"/>
  <c r="F344"/>
  <c r="G344"/>
  <c r="H344"/>
  <c r="I344"/>
  <c r="J344"/>
  <c r="K344"/>
  <c r="L344"/>
  <c r="M344"/>
  <c r="N344"/>
  <c r="A345"/>
  <c r="B345"/>
  <c r="C345"/>
  <c r="D345"/>
  <c r="E345"/>
  <c r="F345"/>
  <c r="G345"/>
  <c r="H345"/>
  <c r="I345"/>
  <c r="J345"/>
  <c r="K345"/>
  <c r="L345"/>
  <c r="M345"/>
  <c r="N345"/>
  <c r="A346"/>
  <c r="B346"/>
  <c r="C346"/>
  <c r="D346"/>
  <c r="E346"/>
  <c r="F346"/>
  <c r="G346"/>
  <c r="H346"/>
  <c r="I346"/>
  <c r="J346"/>
  <c r="K346"/>
  <c r="L346"/>
  <c r="M346"/>
  <c r="N346"/>
  <c r="A347"/>
  <c r="B347"/>
  <c r="C347"/>
  <c r="D347"/>
  <c r="E347"/>
  <c r="F347"/>
  <c r="G347"/>
  <c r="H347"/>
  <c r="I347"/>
  <c r="J347"/>
  <c r="K347"/>
  <c r="L347"/>
  <c r="M347"/>
  <c r="N347"/>
  <c r="N348"/>
  <c r="A349"/>
  <c r="B349"/>
  <c r="C349"/>
  <c r="D349"/>
  <c r="E349"/>
  <c r="F349"/>
  <c r="G349"/>
  <c r="H349"/>
  <c r="I349"/>
  <c r="J349"/>
  <c r="K349"/>
  <c r="L349"/>
  <c r="M349"/>
  <c r="N349"/>
  <c r="A350"/>
  <c r="B350"/>
  <c r="C350"/>
  <c r="D350"/>
  <c r="E350"/>
  <c r="F350"/>
  <c r="G350"/>
  <c r="H350"/>
  <c r="I350"/>
  <c r="J350"/>
  <c r="K350"/>
  <c r="L350"/>
  <c r="M350"/>
  <c r="N350"/>
  <c r="A351"/>
  <c r="B351"/>
  <c r="C351"/>
  <c r="D351"/>
  <c r="E351"/>
  <c r="F351"/>
  <c r="G351"/>
  <c r="H351"/>
  <c r="I351"/>
  <c r="J351"/>
  <c r="K351"/>
  <c r="L351"/>
  <c r="M351"/>
  <c r="N351"/>
  <c r="A352"/>
  <c r="B352"/>
  <c r="C352"/>
  <c r="D352"/>
  <c r="E352"/>
  <c r="F352"/>
  <c r="G352"/>
  <c r="H352"/>
  <c r="I352"/>
  <c r="J352"/>
  <c r="K352"/>
  <c r="L352"/>
  <c r="M352"/>
  <c r="N352"/>
  <c r="A353"/>
  <c r="B353"/>
  <c r="C353"/>
  <c r="D353"/>
  <c r="E353"/>
  <c r="F353"/>
  <c r="G353"/>
  <c r="H353"/>
  <c r="I353"/>
  <c r="J353"/>
  <c r="K353"/>
  <c r="L353"/>
  <c r="M353"/>
  <c r="N353"/>
  <c r="A354"/>
  <c r="B354"/>
  <c r="C354"/>
  <c r="D354"/>
  <c r="E354"/>
  <c r="F354"/>
  <c r="G354"/>
  <c r="H354"/>
  <c r="I354"/>
  <c r="J354"/>
  <c r="K354"/>
  <c r="L354"/>
  <c r="M354"/>
  <c r="N354"/>
  <c r="A355"/>
  <c r="B355"/>
  <c r="C355"/>
  <c r="D355"/>
  <c r="E355"/>
  <c r="F355"/>
  <c r="G355"/>
  <c r="H355"/>
  <c r="I355"/>
  <c r="J355"/>
  <c r="K355"/>
  <c r="L355"/>
  <c r="M355"/>
  <c r="N355"/>
  <c r="A356"/>
  <c r="B356"/>
  <c r="C356"/>
  <c r="D356"/>
  <c r="E356"/>
  <c r="F356"/>
  <c r="G356"/>
  <c r="H356"/>
  <c r="I356"/>
  <c r="J356"/>
  <c r="K356"/>
  <c r="L356"/>
  <c r="M356"/>
  <c r="N356"/>
  <c r="N357"/>
  <c r="A358"/>
  <c r="B358"/>
  <c r="M358"/>
  <c r="A359"/>
  <c r="B359"/>
  <c r="M359"/>
  <c r="A360"/>
  <c r="B360"/>
  <c r="M360"/>
  <c r="A361"/>
  <c r="B361"/>
  <c r="M361"/>
  <c r="A362"/>
  <c r="B362"/>
  <c r="M362"/>
  <c r="A363"/>
  <c r="B363"/>
  <c r="M363"/>
  <c r="A364"/>
  <c r="B364"/>
  <c r="M364"/>
  <c r="A365"/>
  <c r="B365"/>
  <c r="M365"/>
  <c r="A366"/>
  <c r="B366"/>
  <c r="M366"/>
  <c r="A367"/>
  <c r="B367"/>
  <c r="M367"/>
  <c r="A368"/>
  <c r="B368"/>
  <c r="M368"/>
  <c r="A369"/>
  <c r="B369"/>
  <c r="M369"/>
  <c r="A370"/>
  <c r="B370"/>
  <c r="M370"/>
  <c r="A371"/>
  <c r="B371"/>
  <c r="C371"/>
  <c r="D371"/>
  <c r="E371"/>
  <c r="F371"/>
  <c r="G371"/>
  <c r="H371"/>
  <c r="I371"/>
  <c r="J371"/>
  <c r="K371"/>
  <c r="L371"/>
  <c r="M371"/>
  <c r="N371"/>
  <c r="A372"/>
  <c r="B372"/>
  <c r="M372"/>
  <c r="A373"/>
  <c r="B373"/>
  <c r="M373"/>
  <c r="A374"/>
  <c r="B374"/>
  <c r="M374"/>
  <c r="A375"/>
  <c r="B375"/>
  <c r="M375"/>
  <c r="A376"/>
  <c r="B376"/>
  <c r="M376"/>
  <c r="A377"/>
  <c r="B377"/>
  <c r="C377"/>
  <c r="D377"/>
  <c r="E377"/>
  <c r="F377"/>
  <c r="G377"/>
  <c r="H377"/>
  <c r="I377"/>
  <c r="J377"/>
  <c r="K377"/>
  <c r="L377"/>
  <c r="M377"/>
  <c r="N377"/>
  <c r="A378"/>
  <c r="B378"/>
  <c r="C378"/>
  <c r="D378"/>
  <c r="E378"/>
  <c r="F378"/>
  <c r="G378"/>
  <c r="H378"/>
  <c r="I378"/>
  <c r="J378"/>
  <c r="K378"/>
  <c r="L378"/>
  <c r="M378"/>
  <c r="N378"/>
  <c r="B379"/>
  <c r="B380"/>
  <c r="N380"/>
  <c r="C381"/>
  <c r="N381"/>
  <c r="N382"/>
  <c r="A383"/>
  <c r="B383"/>
  <c r="C383"/>
  <c r="D383"/>
  <c r="E383"/>
  <c r="F383"/>
  <c r="G383"/>
  <c r="H383"/>
  <c r="I383"/>
  <c r="J383"/>
  <c r="K383"/>
  <c r="L383"/>
  <c r="M383"/>
  <c r="N383"/>
  <c r="A384"/>
  <c r="B384"/>
  <c r="C384"/>
  <c r="D384"/>
  <c r="E384"/>
  <c r="F384"/>
  <c r="G384"/>
  <c r="H384"/>
  <c r="I384"/>
  <c r="J384"/>
  <c r="K384"/>
  <c r="L384"/>
  <c r="M384"/>
  <c r="N384"/>
  <c r="A385"/>
  <c r="B385"/>
  <c r="C385"/>
  <c r="D385"/>
  <c r="E385"/>
  <c r="F385"/>
  <c r="G385"/>
  <c r="H385"/>
  <c r="I385"/>
  <c r="J385"/>
  <c r="K385"/>
  <c r="L385"/>
  <c r="M385"/>
  <c r="N385"/>
  <c r="A386"/>
  <c r="B386"/>
  <c r="C386"/>
  <c r="D386"/>
  <c r="E386"/>
  <c r="F386"/>
  <c r="G386"/>
  <c r="H386"/>
  <c r="I386"/>
  <c r="J386"/>
  <c r="K386"/>
  <c r="L386"/>
  <c r="M386"/>
  <c r="N386"/>
  <c r="A387"/>
  <c r="B387"/>
  <c r="C387"/>
  <c r="D387"/>
  <c r="E387"/>
  <c r="F387"/>
  <c r="G387"/>
  <c r="H387"/>
  <c r="I387"/>
  <c r="J387"/>
  <c r="K387"/>
  <c r="L387"/>
  <c r="M387"/>
  <c r="N387"/>
  <c r="A388"/>
  <c r="B388"/>
  <c r="C388"/>
  <c r="D388"/>
  <c r="E388"/>
  <c r="F388"/>
  <c r="G388"/>
  <c r="H388"/>
  <c r="I388"/>
  <c r="J388"/>
  <c r="K388"/>
  <c r="L388"/>
  <c r="M388"/>
  <c r="N388"/>
  <c r="N389"/>
  <c r="A390"/>
  <c r="B390"/>
  <c r="D390"/>
  <c r="F390"/>
  <c r="G390"/>
  <c r="H390"/>
  <c r="L390"/>
  <c r="M390"/>
  <c r="A391"/>
  <c r="B391"/>
  <c r="D391"/>
  <c r="F391"/>
  <c r="G391"/>
  <c r="H391"/>
  <c r="L391"/>
  <c r="M391"/>
  <c r="A392"/>
  <c r="B392"/>
  <c r="D392"/>
  <c r="F392"/>
  <c r="G392"/>
  <c r="L392"/>
  <c r="M392"/>
  <c r="A393"/>
  <c r="B393"/>
  <c r="D393"/>
  <c r="F393"/>
  <c r="G393"/>
  <c r="L393"/>
  <c r="M393"/>
  <c r="A394"/>
  <c r="B394"/>
  <c r="D394"/>
  <c r="F394"/>
  <c r="G394"/>
  <c r="H394"/>
  <c r="J394"/>
  <c r="L394"/>
  <c r="M394"/>
  <c r="A395"/>
  <c r="B395"/>
  <c r="C395"/>
  <c r="D395"/>
  <c r="E395"/>
  <c r="F395"/>
  <c r="G395"/>
  <c r="H395"/>
  <c r="I395"/>
  <c r="J395"/>
  <c r="K395"/>
  <c r="L395"/>
  <c r="M395"/>
  <c r="N395"/>
  <c r="A396"/>
  <c r="B396"/>
  <c r="C396"/>
  <c r="D396"/>
  <c r="E396"/>
  <c r="F396"/>
  <c r="G396"/>
  <c r="H396"/>
  <c r="I396"/>
  <c r="J396"/>
  <c r="K396"/>
  <c r="L396"/>
  <c r="M396"/>
  <c r="N396"/>
  <c r="N397"/>
  <c r="A398"/>
  <c r="B398"/>
  <c r="A399"/>
  <c r="B399"/>
  <c r="A400"/>
  <c r="B400"/>
  <c r="A401"/>
  <c r="B401"/>
  <c r="A402"/>
  <c r="B402"/>
  <c r="C402"/>
  <c r="D402"/>
  <c r="E402"/>
  <c r="F402"/>
  <c r="G402"/>
  <c r="H402"/>
  <c r="I402"/>
  <c r="J402"/>
  <c r="K402"/>
  <c r="L402"/>
  <c r="M402"/>
  <c r="N402"/>
  <c r="A403"/>
  <c r="B403"/>
  <c r="C403"/>
  <c r="D403"/>
  <c r="E403"/>
  <c r="F403"/>
  <c r="G403"/>
  <c r="H403"/>
  <c r="I403"/>
  <c r="J403"/>
  <c r="K403"/>
  <c r="L403"/>
  <c r="M403"/>
  <c r="N403"/>
  <c r="A404"/>
  <c r="B404"/>
  <c r="C404"/>
  <c r="D404"/>
  <c r="E404"/>
  <c r="F404"/>
  <c r="G404"/>
  <c r="H404"/>
  <c r="I404"/>
  <c r="J404"/>
  <c r="K404"/>
  <c r="L404"/>
  <c r="M404"/>
  <c r="N404"/>
  <c r="A405"/>
  <c r="B405"/>
  <c r="C405"/>
  <c r="D405"/>
  <c r="E405"/>
  <c r="F405"/>
  <c r="G405"/>
  <c r="H405"/>
  <c r="I405"/>
  <c r="J405"/>
  <c r="K405"/>
  <c r="L405"/>
  <c r="M405"/>
  <c r="N405"/>
  <c r="N406"/>
  <c r="A407"/>
  <c r="B407"/>
  <c r="C407"/>
  <c r="D407"/>
  <c r="E407"/>
  <c r="F407"/>
  <c r="G407"/>
  <c r="H407"/>
  <c r="I407"/>
  <c r="J407"/>
  <c r="K407"/>
  <c r="L407"/>
  <c r="M407"/>
  <c r="N407"/>
  <c r="A408"/>
  <c r="B408"/>
  <c r="C408"/>
  <c r="D408"/>
  <c r="E408"/>
  <c r="F408"/>
  <c r="G408"/>
  <c r="H408"/>
  <c r="I408"/>
  <c r="J408"/>
  <c r="K408"/>
  <c r="L408"/>
  <c r="M408"/>
  <c r="N408"/>
  <c r="A409"/>
  <c r="B409"/>
  <c r="C409"/>
  <c r="D409"/>
  <c r="E409"/>
  <c r="F409"/>
  <c r="G409"/>
  <c r="H409"/>
  <c r="I409"/>
  <c r="J409"/>
  <c r="K409"/>
  <c r="L409"/>
  <c r="M409"/>
  <c r="N409"/>
  <c r="A410"/>
  <c r="B410"/>
  <c r="C410"/>
  <c r="D410"/>
  <c r="E410"/>
  <c r="F410"/>
  <c r="G410"/>
  <c r="H410"/>
  <c r="I410"/>
  <c r="J410"/>
  <c r="K410"/>
  <c r="L410"/>
  <c r="M410"/>
  <c r="N410"/>
  <c r="A411"/>
  <c r="B411"/>
  <c r="C411"/>
  <c r="D411"/>
  <c r="E411"/>
  <c r="F411"/>
  <c r="G411"/>
  <c r="H411"/>
  <c r="I411"/>
  <c r="J411"/>
  <c r="K411"/>
  <c r="L411"/>
  <c r="M411"/>
  <c r="N411"/>
  <c r="A412"/>
  <c r="B412"/>
  <c r="C412"/>
  <c r="D412"/>
  <c r="E412"/>
  <c r="F412"/>
  <c r="G412"/>
  <c r="H412"/>
  <c r="I412"/>
  <c r="J412"/>
  <c r="K412"/>
  <c r="L412"/>
  <c r="M412"/>
  <c r="N412"/>
  <c r="A413"/>
  <c r="B413"/>
  <c r="C413"/>
  <c r="D413"/>
  <c r="E413"/>
  <c r="F413"/>
  <c r="G413"/>
  <c r="H413"/>
  <c r="I413"/>
  <c r="J413"/>
  <c r="K413"/>
  <c r="L413"/>
  <c r="M413"/>
  <c r="N413"/>
  <c r="N414"/>
  <c r="A415"/>
  <c r="B415"/>
  <c r="C415"/>
  <c r="D415"/>
  <c r="E415"/>
  <c r="F415"/>
  <c r="G415"/>
  <c r="H415"/>
  <c r="I415"/>
  <c r="J415"/>
  <c r="K415"/>
  <c r="L415"/>
  <c r="M415"/>
  <c r="N415"/>
  <c r="A416"/>
  <c r="B416"/>
  <c r="C416"/>
  <c r="D416"/>
  <c r="E416"/>
  <c r="F416"/>
  <c r="G416"/>
  <c r="H416"/>
  <c r="I416"/>
  <c r="J416"/>
  <c r="K416"/>
  <c r="L416"/>
  <c r="M416"/>
  <c r="N416"/>
  <c r="A417"/>
  <c r="B417"/>
  <c r="C417"/>
  <c r="D417"/>
  <c r="E417"/>
  <c r="F417"/>
  <c r="G417"/>
  <c r="H417"/>
  <c r="I417"/>
  <c r="J417"/>
  <c r="K417"/>
  <c r="L417"/>
  <c r="M417"/>
  <c r="N417"/>
  <c r="A418"/>
  <c r="B418"/>
  <c r="C418"/>
  <c r="D418"/>
  <c r="E418"/>
  <c r="F418"/>
  <c r="G418"/>
  <c r="H418"/>
  <c r="I418"/>
  <c r="J418"/>
  <c r="K418"/>
  <c r="L418"/>
  <c r="M418"/>
  <c r="N418"/>
  <c r="B433"/>
  <c r="B434"/>
  <c r="B435"/>
  <c r="C444"/>
  <c r="D444"/>
  <c r="C452"/>
  <c r="H291"/>
  <c r="B1" i="39"/>
  <c r="A4"/>
  <c r="B4"/>
  <c r="A5"/>
  <c r="B5"/>
  <c r="A6"/>
  <c r="B6"/>
  <c r="Q6"/>
  <c r="R6"/>
  <c r="A7"/>
  <c r="B7"/>
  <c r="A8"/>
  <c r="B8"/>
  <c r="D8"/>
  <c r="G8"/>
  <c r="L8"/>
  <c r="M8"/>
  <c r="A9"/>
  <c r="B9"/>
  <c r="N10"/>
  <c r="A11"/>
  <c r="B11"/>
  <c r="A12"/>
  <c r="B12"/>
  <c r="A13"/>
  <c r="B13"/>
  <c r="Q13"/>
  <c r="R13" s="1"/>
  <c r="A14"/>
  <c r="B14"/>
  <c r="A15"/>
  <c r="B15"/>
  <c r="C15"/>
  <c r="D15"/>
  <c r="E15"/>
  <c r="F15"/>
  <c r="G15"/>
  <c r="H15"/>
  <c r="I15"/>
  <c r="J15"/>
  <c r="K15"/>
  <c r="L15"/>
  <c r="M15"/>
  <c r="N15"/>
  <c r="A16"/>
  <c r="B16"/>
  <c r="N17"/>
  <c r="A18"/>
  <c r="B18"/>
  <c r="A20"/>
  <c r="B20"/>
  <c r="Q20"/>
  <c r="R20"/>
  <c r="A21"/>
  <c r="B21"/>
  <c r="A22"/>
  <c r="B22"/>
  <c r="C22"/>
  <c r="D22"/>
  <c r="E22"/>
  <c r="F22"/>
  <c r="G22"/>
  <c r="H22"/>
  <c r="I22"/>
  <c r="J22"/>
  <c r="K22"/>
  <c r="L22"/>
  <c r="M22"/>
  <c r="N22"/>
  <c r="A23"/>
  <c r="B23"/>
  <c r="N24"/>
  <c r="A25"/>
  <c r="B25"/>
  <c r="A26"/>
  <c r="B26"/>
  <c r="A27"/>
  <c r="B27"/>
  <c r="Q27"/>
  <c r="R27" s="1"/>
  <c r="A28"/>
  <c r="B28"/>
  <c r="A29"/>
  <c r="B29"/>
  <c r="C29"/>
  <c r="D29"/>
  <c r="E29"/>
  <c r="F29"/>
  <c r="G29"/>
  <c r="H29"/>
  <c r="I29"/>
  <c r="J29"/>
  <c r="K29"/>
  <c r="L29"/>
  <c r="M29"/>
  <c r="N29"/>
  <c r="A30"/>
  <c r="B30"/>
  <c r="N31"/>
  <c r="A32"/>
  <c r="B32"/>
  <c r="A33"/>
  <c r="B33"/>
  <c r="A34"/>
  <c r="B34"/>
  <c r="Q34"/>
  <c r="R34"/>
  <c r="A35"/>
  <c r="B35"/>
  <c r="A36"/>
  <c r="B36"/>
  <c r="C36"/>
  <c r="D36"/>
  <c r="E36"/>
  <c r="F36"/>
  <c r="G36"/>
  <c r="H36"/>
  <c r="I36"/>
  <c r="J36"/>
  <c r="K36"/>
  <c r="L36"/>
  <c r="M36"/>
  <c r="N36"/>
  <c r="A37"/>
  <c r="B37"/>
  <c r="C37"/>
  <c r="D37"/>
  <c r="E37"/>
  <c r="F37"/>
  <c r="G37"/>
  <c r="H37"/>
  <c r="I37"/>
  <c r="J37"/>
  <c r="K37"/>
  <c r="L37"/>
  <c r="M37"/>
  <c r="N37"/>
  <c r="A39"/>
  <c r="B39"/>
  <c r="M39"/>
  <c r="A40"/>
  <c r="B40"/>
  <c r="M40"/>
  <c r="A41"/>
  <c r="B41"/>
  <c r="M41"/>
  <c r="Q41"/>
  <c r="R41" s="1"/>
  <c r="A42"/>
  <c r="B42"/>
  <c r="M42"/>
  <c r="A43"/>
  <c r="B43"/>
  <c r="M43"/>
  <c r="A44"/>
  <c r="B44"/>
  <c r="M44"/>
  <c r="B46"/>
  <c r="C47"/>
  <c r="C104"/>
  <c r="C218"/>
  <c r="C255"/>
  <c r="C381"/>
  <c r="D47"/>
  <c r="D104"/>
  <c r="D218"/>
  <c r="D255"/>
  <c r="D381"/>
  <c r="E47"/>
  <c r="N48"/>
  <c r="A49"/>
  <c r="B49"/>
  <c r="Q49"/>
  <c r="R49" s="1"/>
  <c r="A50"/>
  <c r="B50"/>
  <c r="A51"/>
  <c r="B51"/>
  <c r="A52"/>
  <c r="B52"/>
  <c r="A53"/>
  <c r="B53"/>
  <c r="D53"/>
  <c r="F53"/>
  <c r="G53"/>
  <c r="H53"/>
  <c r="M53"/>
  <c r="A54"/>
  <c r="B54"/>
  <c r="D54"/>
  <c r="F54"/>
  <c r="G54"/>
  <c r="H54"/>
  <c r="L54"/>
  <c r="M54"/>
  <c r="A55"/>
  <c r="B55"/>
  <c r="C55"/>
  <c r="D55"/>
  <c r="E55"/>
  <c r="F55"/>
  <c r="G55"/>
  <c r="H55"/>
  <c r="I55"/>
  <c r="J55"/>
  <c r="K55"/>
  <c r="L55"/>
  <c r="M55"/>
  <c r="N55"/>
  <c r="A56"/>
  <c r="B56"/>
  <c r="C56"/>
  <c r="D56"/>
  <c r="E56"/>
  <c r="F56"/>
  <c r="G56"/>
  <c r="H56"/>
  <c r="I56"/>
  <c r="J56"/>
  <c r="K56"/>
  <c r="L56"/>
  <c r="M56"/>
  <c r="N56"/>
  <c r="N57"/>
  <c r="A58"/>
  <c r="B58"/>
  <c r="Q58"/>
  <c r="R58" s="1"/>
  <c r="A59"/>
  <c r="B59"/>
  <c r="A60"/>
  <c r="B60"/>
  <c r="A61"/>
  <c r="B61"/>
  <c r="A62"/>
  <c r="B62"/>
  <c r="C62"/>
  <c r="D62"/>
  <c r="E62"/>
  <c r="F62"/>
  <c r="G62"/>
  <c r="H62"/>
  <c r="I62"/>
  <c r="J62"/>
  <c r="K62"/>
  <c r="L62"/>
  <c r="M62"/>
  <c r="N62"/>
  <c r="A63"/>
  <c r="B63"/>
  <c r="C63"/>
  <c r="D63"/>
  <c r="E63"/>
  <c r="F63"/>
  <c r="G63"/>
  <c r="H63"/>
  <c r="I63"/>
  <c r="J63"/>
  <c r="K63"/>
  <c r="L63"/>
  <c r="M63"/>
  <c r="N63"/>
  <c r="A64"/>
  <c r="B64"/>
  <c r="C64"/>
  <c r="D64"/>
  <c r="E64"/>
  <c r="F64"/>
  <c r="G64"/>
  <c r="H64"/>
  <c r="I64"/>
  <c r="J64"/>
  <c r="K64"/>
  <c r="L64"/>
  <c r="M64"/>
  <c r="N64"/>
  <c r="A65"/>
  <c r="B65"/>
  <c r="C65"/>
  <c r="D65"/>
  <c r="E65"/>
  <c r="F65"/>
  <c r="G65"/>
  <c r="H65"/>
  <c r="I65"/>
  <c r="J65"/>
  <c r="K65"/>
  <c r="L65"/>
  <c r="M65"/>
  <c r="N65"/>
  <c r="N66"/>
  <c r="A67"/>
  <c r="B67"/>
  <c r="Q67"/>
  <c r="R67"/>
  <c r="A68"/>
  <c r="B68"/>
  <c r="A69"/>
  <c r="B69"/>
  <c r="A70"/>
  <c r="B70"/>
  <c r="A71"/>
  <c r="B71"/>
  <c r="C71"/>
  <c r="D71"/>
  <c r="E71"/>
  <c r="F71"/>
  <c r="G71"/>
  <c r="H71"/>
  <c r="I71"/>
  <c r="J71"/>
  <c r="K71"/>
  <c r="L71"/>
  <c r="M71"/>
  <c r="N71"/>
  <c r="A72"/>
  <c r="B72"/>
  <c r="C72"/>
  <c r="D72"/>
  <c r="E72"/>
  <c r="F72"/>
  <c r="G72"/>
  <c r="H72"/>
  <c r="I72"/>
  <c r="J72"/>
  <c r="K72"/>
  <c r="L72"/>
  <c r="M72"/>
  <c r="N72"/>
  <c r="A73"/>
  <c r="B73"/>
  <c r="C73"/>
  <c r="D73"/>
  <c r="E73"/>
  <c r="F73"/>
  <c r="G73"/>
  <c r="H73"/>
  <c r="I73"/>
  <c r="J73"/>
  <c r="K73"/>
  <c r="L73"/>
  <c r="M73"/>
  <c r="N73"/>
  <c r="A74"/>
  <c r="B74"/>
  <c r="C74"/>
  <c r="D74"/>
  <c r="E74"/>
  <c r="F74"/>
  <c r="G74"/>
  <c r="H74"/>
  <c r="I74"/>
  <c r="J74"/>
  <c r="K74"/>
  <c r="L74"/>
  <c r="M74"/>
  <c r="N74"/>
  <c r="N75"/>
  <c r="A76"/>
  <c r="B76"/>
  <c r="Q76"/>
  <c r="R76" s="1"/>
  <c r="A77"/>
  <c r="B77"/>
  <c r="A78"/>
  <c r="B78"/>
  <c r="A79"/>
  <c r="B79"/>
  <c r="A80"/>
  <c r="B80"/>
  <c r="C80"/>
  <c r="D80"/>
  <c r="E80"/>
  <c r="F80"/>
  <c r="G80"/>
  <c r="H80"/>
  <c r="I80"/>
  <c r="J80"/>
  <c r="K80"/>
  <c r="L80"/>
  <c r="M80"/>
  <c r="N80"/>
  <c r="A81"/>
  <c r="B81"/>
  <c r="C81"/>
  <c r="D81"/>
  <c r="E81"/>
  <c r="F81"/>
  <c r="G81"/>
  <c r="H81"/>
  <c r="I81"/>
  <c r="J81"/>
  <c r="K81"/>
  <c r="L81"/>
  <c r="M81"/>
  <c r="N81"/>
  <c r="A82"/>
  <c r="B82"/>
  <c r="C82"/>
  <c r="D82"/>
  <c r="E82"/>
  <c r="F82"/>
  <c r="G82"/>
  <c r="H82"/>
  <c r="I82"/>
  <c r="J82"/>
  <c r="K82"/>
  <c r="L82"/>
  <c r="M82"/>
  <c r="N82"/>
  <c r="A83"/>
  <c r="B83"/>
  <c r="C83"/>
  <c r="D83"/>
  <c r="E83"/>
  <c r="F83"/>
  <c r="G83"/>
  <c r="H83"/>
  <c r="I83"/>
  <c r="J83"/>
  <c r="K83"/>
  <c r="L83"/>
  <c r="M83"/>
  <c r="N83"/>
  <c r="N84"/>
  <c r="A85"/>
  <c r="B85"/>
  <c r="Q85"/>
  <c r="R85"/>
  <c r="A86"/>
  <c r="B86"/>
  <c r="A87"/>
  <c r="B87"/>
  <c r="A88"/>
  <c r="B88"/>
  <c r="A89"/>
  <c r="B89"/>
  <c r="C89"/>
  <c r="D89"/>
  <c r="E89"/>
  <c r="F89"/>
  <c r="G89"/>
  <c r="H89"/>
  <c r="I89"/>
  <c r="J89"/>
  <c r="K89"/>
  <c r="L89"/>
  <c r="M89"/>
  <c r="N89"/>
  <c r="A90"/>
  <c r="B90"/>
  <c r="C90"/>
  <c r="D90"/>
  <c r="E90"/>
  <c r="F90"/>
  <c r="G90"/>
  <c r="H90"/>
  <c r="I90"/>
  <c r="J90"/>
  <c r="K90"/>
  <c r="L90"/>
  <c r="M90"/>
  <c r="N90"/>
  <c r="A91"/>
  <c r="B91"/>
  <c r="C91"/>
  <c r="D91"/>
  <c r="E91"/>
  <c r="F91"/>
  <c r="G91"/>
  <c r="H91"/>
  <c r="I91"/>
  <c r="J91"/>
  <c r="K91"/>
  <c r="L91"/>
  <c r="M91"/>
  <c r="N91"/>
  <c r="A92"/>
  <c r="B92"/>
  <c r="C92"/>
  <c r="D92"/>
  <c r="E92"/>
  <c r="F92"/>
  <c r="G92"/>
  <c r="H92"/>
  <c r="I92"/>
  <c r="J92"/>
  <c r="K92"/>
  <c r="L92"/>
  <c r="M92"/>
  <c r="N92"/>
  <c r="A94"/>
  <c r="B94"/>
  <c r="M94"/>
  <c r="A95"/>
  <c r="B95"/>
  <c r="M95"/>
  <c r="A96"/>
  <c r="B96"/>
  <c r="M96"/>
  <c r="A97"/>
  <c r="B97"/>
  <c r="M97"/>
  <c r="A98"/>
  <c r="B98"/>
  <c r="M98"/>
  <c r="A99"/>
  <c r="B99"/>
  <c r="M99"/>
  <c r="A100"/>
  <c r="B100"/>
  <c r="M100"/>
  <c r="A101"/>
  <c r="B101"/>
  <c r="M101"/>
  <c r="B103"/>
  <c r="E104"/>
  <c r="E218"/>
  <c r="E255"/>
  <c r="E381"/>
  <c r="N105"/>
  <c r="A106"/>
  <c r="B106"/>
  <c r="A107"/>
  <c r="B107"/>
  <c r="A108"/>
  <c r="B108"/>
  <c r="A109"/>
  <c r="B109"/>
  <c r="A110"/>
  <c r="B110"/>
  <c r="N111"/>
  <c r="A112"/>
  <c r="B112"/>
  <c r="A113"/>
  <c r="B113"/>
  <c r="A114"/>
  <c r="B114"/>
  <c r="N115"/>
  <c r="A116"/>
  <c r="B116"/>
  <c r="A117"/>
  <c r="B117"/>
  <c r="A118"/>
  <c r="B118"/>
  <c r="N119"/>
  <c r="A120"/>
  <c r="B120"/>
  <c r="A121"/>
  <c r="B121"/>
  <c r="A122"/>
  <c r="B122"/>
  <c r="A123"/>
  <c r="B123"/>
  <c r="N124"/>
  <c r="A125"/>
  <c r="B125"/>
  <c r="A126"/>
  <c r="B126"/>
  <c r="A127"/>
  <c r="B127"/>
  <c r="A128"/>
  <c r="B128"/>
  <c r="A129"/>
  <c r="B129"/>
  <c r="A130"/>
  <c r="B130"/>
  <c r="A131"/>
  <c r="B131"/>
  <c r="N132"/>
  <c r="A133"/>
  <c r="B133"/>
  <c r="P133"/>
  <c r="A134"/>
  <c r="B134"/>
  <c r="P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N149"/>
  <c r="P150"/>
  <c r="N151"/>
  <c r="A152"/>
  <c r="B152"/>
  <c r="P152"/>
  <c r="A153"/>
  <c r="B153"/>
  <c r="P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N166"/>
  <c r="A167"/>
  <c r="B167"/>
  <c r="P167"/>
  <c r="N168"/>
  <c r="A169"/>
  <c r="B169"/>
  <c r="P169"/>
  <c r="A170"/>
  <c r="B170"/>
  <c r="P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N183"/>
  <c r="A184"/>
  <c r="B184"/>
  <c r="P184"/>
  <c r="T184"/>
  <c r="X184"/>
  <c r="A185"/>
  <c r="B185"/>
  <c r="P185"/>
  <c r="A186"/>
  <c r="B186"/>
  <c r="A187"/>
  <c r="B187"/>
  <c r="A188"/>
  <c r="B188"/>
  <c r="N189"/>
  <c r="A190"/>
  <c r="B190"/>
  <c r="P190"/>
  <c r="T190"/>
  <c r="A191"/>
  <c r="B191"/>
  <c r="P191"/>
  <c r="A192"/>
  <c r="B192"/>
  <c r="A193"/>
  <c r="B193"/>
  <c r="N194"/>
  <c r="A195"/>
  <c r="B195"/>
  <c r="P195"/>
  <c r="A196"/>
  <c r="B196"/>
  <c r="P196"/>
  <c r="A197"/>
  <c r="B197"/>
  <c r="A198"/>
  <c r="B198"/>
  <c r="N199"/>
  <c r="A200"/>
  <c r="B200"/>
  <c r="P200"/>
  <c r="A201"/>
  <c r="B201"/>
  <c r="P201"/>
  <c r="A202"/>
  <c r="B202"/>
  <c r="A203"/>
  <c r="B203"/>
  <c r="N204"/>
  <c r="A205"/>
  <c r="B205"/>
  <c r="P205"/>
  <c r="T205"/>
  <c r="A206"/>
  <c r="B206"/>
  <c r="P206"/>
  <c r="A207"/>
  <c r="B207"/>
  <c r="A208"/>
  <c r="B208"/>
  <c r="A209"/>
  <c r="B209"/>
  <c r="B217"/>
  <c r="A220"/>
  <c r="B220"/>
  <c r="A221"/>
  <c r="B221"/>
  <c r="A222"/>
  <c r="B222"/>
  <c r="A223"/>
  <c r="B223"/>
  <c r="A224"/>
  <c r="B224"/>
  <c r="A225"/>
  <c r="B225"/>
  <c r="N226"/>
  <c r="A227"/>
  <c r="B227"/>
  <c r="A228"/>
  <c r="B228"/>
  <c r="A229"/>
  <c r="B229"/>
  <c r="A230"/>
  <c r="B230"/>
  <c r="A231"/>
  <c r="B231"/>
  <c r="N232"/>
  <c r="A233"/>
  <c r="B233"/>
  <c r="A234"/>
  <c r="B234"/>
  <c r="A235"/>
  <c r="B235"/>
  <c r="A236"/>
  <c r="B236"/>
  <c r="A237"/>
  <c r="B237"/>
  <c r="A238"/>
  <c r="B238"/>
  <c r="N239"/>
  <c r="C240"/>
  <c r="D240"/>
  <c r="E240"/>
  <c r="F240"/>
  <c r="G240"/>
  <c r="H240"/>
  <c r="I240"/>
  <c r="J240"/>
  <c r="K240"/>
  <c r="L240"/>
  <c r="M240"/>
  <c r="N240"/>
  <c r="C241"/>
  <c r="D241"/>
  <c r="E241"/>
  <c r="F241"/>
  <c r="G241"/>
  <c r="H241"/>
  <c r="I241"/>
  <c r="J241"/>
  <c r="K241"/>
  <c r="L241"/>
  <c r="M241"/>
  <c r="N241"/>
  <c r="C242"/>
  <c r="D242"/>
  <c r="E242"/>
  <c r="F242"/>
  <c r="G242"/>
  <c r="H242"/>
  <c r="I242"/>
  <c r="J242"/>
  <c r="K242"/>
  <c r="L242"/>
  <c r="M242"/>
  <c r="N242"/>
  <c r="C243"/>
  <c r="D243"/>
  <c r="E243"/>
  <c r="F243"/>
  <c r="G243"/>
  <c r="H243"/>
  <c r="I243"/>
  <c r="J243"/>
  <c r="K243"/>
  <c r="L243"/>
  <c r="M243"/>
  <c r="N243"/>
  <c r="C244"/>
  <c r="D244"/>
  <c r="E244"/>
  <c r="F244"/>
  <c r="G244"/>
  <c r="H244"/>
  <c r="I244"/>
  <c r="J244"/>
  <c r="K244"/>
  <c r="L244"/>
  <c r="M244"/>
  <c r="N244"/>
  <c r="C245"/>
  <c r="D245"/>
  <c r="E245"/>
  <c r="F245"/>
  <c r="G245"/>
  <c r="H245"/>
  <c r="I245"/>
  <c r="J245"/>
  <c r="K245"/>
  <c r="L245"/>
  <c r="M245"/>
  <c r="N245"/>
  <c r="N246"/>
  <c r="A247"/>
  <c r="B247"/>
  <c r="A248"/>
  <c r="B248"/>
  <c r="A249"/>
  <c r="B249"/>
  <c r="A250"/>
  <c r="B250"/>
  <c r="A251"/>
  <c r="B251"/>
  <c r="B254"/>
  <c r="A256"/>
  <c r="B256"/>
  <c r="A257"/>
  <c r="B257"/>
  <c r="A258"/>
  <c r="B258"/>
  <c r="A259"/>
  <c r="B259"/>
  <c r="M259"/>
  <c r="A260"/>
  <c r="B260"/>
  <c r="M260"/>
  <c r="A261"/>
  <c r="B261"/>
  <c r="M261"/>
  <c r="A262"/>
  <c r="B262"/>
  <c r="M262"/>
  <c r="A263"/>
  <c r="B263"/>
  <c r="M263"/>
  <c r="A264"/>
  <c r="B264"/>
  <c r="M264"/>
  <c r="A265"/>
  <c r="B265"/>
  <c r="M265"/>
  <c r="A266"/>
  <c r="B266"/>
  <c r="M266"/>
  <c r="A267"/>
  <c r="B267"/>
  <c r="M267"/>
  <c r="A268"/>
  <c r="B268"/>
  <c r="M268"/>
  <c r="A269"/>
  <c r="B269"/>
  <c r="M269"/>
  <c r="A270"/>
  <c r="B270"/>
  <c r="M270"/>
  <c r="A271"/>
  <c r="B271"/>
  <c r="M271"/>
  <c r="A272"/>
  <c r="B272"/>
  <c r="M272"/>
  <c r="A273"/>
  <c r="B273"/>
  <c r="M273"/>
  <c r="A274"/>
  <c r="B274"/>
  <c r="M274"/>
  <c r="A275"/>
  <c r="B275"/>
  <c r="M275"/>
  <c r="A276"/>
  <c r="B276"/>
  <c r="M276"/>
  <c r="A277"/>
  <c r="B277"/>
  <c r="M277"/>
  <c r="A278"/>
  <c r="B278"/>
  <c r="M278"/>
  <c r="A279"/>
  <c r="B279"/>
  <c r="M279"/>
  <c r="A280"/>
  <c r="B280"/>
  <c r="C280"/>
  <c r="D280"/>
  <c r="E280"/>
  <c r="F280"/>
  <c r="G280"/>
  <c r="H280"/>
  <c r="I280"/>
  <c r="J280"/>
  <c r="K280"/>
  <c r="L280"/>
  <c r="M280"/>
  <c r="N280"/>
  <c r="A281"/>
  <c r="B281"/>
  <c r="C281"/>
  <c r="D281"/>
  <c r="E281"/>
  <c r="F281"/>
  <c r="G281"/>
  <c r="H281"/>
  <c r="I281"/>
  <c r="J281"/>
  <c r="K281"/>
  <c r="L281"/>
  <c r="M281"/>
  <c r="N281"/>
  <c r="A282"/>
  <c r="B282"/>
  <c r="M282"/>
  <c r="A283"/>
  <c r="B283"/>
  <c r="C283"/>
  <c r="D283"/>
  <c r="E283"/>
  <c r="F283"/>
  <c r="G283"/>
  <c r="H283"/>
  <c r="I283"/>
  <c r="J283"/>
  <c r="K283"/>
  <c r="L283"/>
  <c r="M283"/>
  <c r="N283"/>
  <c r="A284"/>
  <c r="B284"/>
  <c r="C284"/>
  <c r="D284"/>
  <c r="E284"/>
  <c r="F284"/>
  <c r="G284"/>
  <c r="H284"/>
  <c r="I284"/>
  <c r="J284"/>
  <c r="K284"/>
  <c r="L284"/>
  <c r="M284"/>
  <c r="N284"/>
  <c r="A285"/>
  <c r="B285"/>
  <c r="M285"/>
  <c r="A291"/>
  <c r="B291"/>
  <c r="M291"/>
  <c r="B293"/>
  <c r="A295"/>
  <c r="B295"/>
  <c r="A296"/>
  <c r="B296"/>
  <c r="A297"/>
  <c r="B297"/>
  <c r="A298"/>
  <c r="B298"/>
  <c r="T298"/>
  <c r="A299"/>
  <c r="B299"/>
  <c r="A300"/>
  <c r="B300"/>
  <c r="M300"/>
  <c r="A301"/>
  <c r="B301"/>
  <c r="C301"/>
  <c r="D301"/>
  <c r="E301"/>
  <c r="F301"/>
  <c r="G301"/>
  <c r="H301"/>
  <c r="I301"/>
  <c r="J301"/>
  <c r="K301"/>
  <c r="L301"/>
  <c r="M301"/>
  <c r="N301"/>
  <c r="A302"/>
  <c r="B302"/>
  <c r="C302"/>
  <c r="D302"/>
  <c r="E302"/>
  <c r="F302"/>
  <c r="G302"/>
  <c r="H302"/>
  <c r="I302"/>
  <c r="J302"/>
  <c r="K302"/>
  <c r="L302"/>
  <c r="M302"/>
  <c r="N302"/>
  <c r="A303"/>
  <c r="B303"/>
  <c r="C303"/>
  <c r="D303"/>
  <c r="E303"/>
  <c r="F303"/>
  <c r="G303"/>
  <c r="H303"/>
  <c r="I303"/>
  <c r="J303"/>
  <c r="K303"/>
  <c r="L303"/>
  <c r="M303"/>
  <c r="N303"/>
  <c r="A304"/>
  <c r="B304"/>
  <c r="C304"/>
  <c r="D304"/>
  <c r="E304"/>
  <c r="F304"/>
  <c r="G304"/>
  <c r="H304"/>
  <c r="I304"/>
  <c r="J304"/>
  <c r="K304"/>
  <c r="L304"/>
  <c r="M304"/>
  <c r="N304"/>
  <c r="A305"/>
  <c r="B305"/>
  <c r="C305"/>
  <c r="D305"/>
  <c r="E305"/>
  <c r="F305"/>
  <c r="G305"/>
  <c r="H305"/>
  <c r="I305"/>
  <c r="J305"/>
  <c r="K305"/>
  <c r="L305"/>
  <c r="M305"/>
  <c r="N305"/>
  <c r="B307"/>
  <c r="N308"/>
  <c r="N309"/>
  <c r="A310"/>
  <c r="B310"/>
  <c r="A311"/>
  <c r="B311"/>
  <c r="D311"/>
  <c r="F311"/>
  <c r="G311"/>
  <c r="H311"/>
  <c r="L311"/>
  <c r="M311"/>
  <c r="A312"/>
  <c r="B312"/>
  <c r="D312"/>
  <c r="F312"/>
  <c r="G312"/>
  <c r="H312"/>
  <c r="L312"/>
  <c r="M312"/>
  <c r="A313"/>
  <c r="B313"/>
  <c r="D313"/>
  <c r="F313"/>
  <c r="G313"/>
  <c r="H313"/>
  <c r="L313"/>
  <c r="M313"/>
  <c r="A314"/>
  <c r="B314"/>
  <c r="D314"/>
  <c r="F314"/>
  <c r="G314"/>
  <c r="H314"/>
  <c r="L314"/>
  <c r="M314"/>
  <c r="A315"/>
  <c r="B315"/>
  <c r="C315"/>
  <c r="D315"/>
  <c r="E315"/>
  <c r="F315"/>
  <c r="G315"/>
  <c r="H315"/>
  <c r="I315"/>
  <c r="J315"/>
  <c r="K315"/>
  <c r="L315"/>
  <c r="M315"/>
  <c r="N315"/>
  <c r="A316"/>
  <c r="B316"/>
  <c r="C316"/>
  <c r="D316"/>
  <c r="E316"/>
  <c r="F316"/>
  <c r="G316"/>
  <c r="H316"/>
  <c r="I316"/>
  <c r="J316"/>
  <c r="K316"/>
  <c r="L316"/>
  <c r="M316"/>
  <c r="N316"/>
  <c r="A317"/>
  <c r="B317"/>
  <c r="C317"/>
  <c r="D317"/>
  <c r="E317"/>
  <c r="F317"/>
  <c r="G317"/>
  <c r="H317"/>
  <c r="I317"/>
  <c r="J317"/>
  <c r="K317"/>
  <c r="L317"/>
  <c r="M317"/>
  <c r="N317"/>
  <c r="A318"/>
  <c r="B318"/>
  <c r="C318"/>
  <c r="D318"/>
  <c r="E318"/>
  <c r="F318"/>
  <c r="G318"/>
  <c r="H318"/>
  <c r="I318"/>
  <c r="J318"/>
  <c r="K318"/>
  <c r="L318"/>
  <c r="M318"/>
  <c r="N318"/>
  <c r="A319"/>
  <c r="B319"/>
  <c r="C319"/>
  <c r="D319"/>
  <c r="E319"/>
  <c r="F319"/>
  <c r="G319"/>
  <c r="H319"/>
  <c r="I319"/>
  <c r="J319"/>
  <c r="K319"/>
  <c r="L319"/>
  <c r="M319"/>
  <c r="N319"/>
  <c r="A320"/>
  <c r="B320"/>
  <c r="C320"/>
  <c r="D320"/>
  <c r="E320"/>
  <c r="F320"/>
  <c r="G320"/>
  <c r="H320"/>
  <c r="I320"/>
  <c r="J320"/>
  <c r="K320"/>
  <c r="L320"/>
  <c r="M320"/>
  <c r="N320"/>
  <c r="A321"/>
  <c r="B321"/>
  <c r="C321"/>
  <c r="D321"/>
  <c r="E321"/>
  <c r="F321"/>
  <c r="G321"/>
  <c r="H321"/>
  <c r="I321"/>
  <c r="J321"/>
  <c r="K321"/>
  <c r="L321"/>
  <c r="M321"/>
  <c r="N321"/>
  <c r="N322"/>
  <c r="A323"/>
  <c r="B323"/>
  <c r="C323"/>
  <c r="D323"/>
  <c r="E323"/>
  <c r="F323"/>
  <c r="G323"/>
  <c r="H323"/>
  <c r="I323"/>
  <c r="J323"/>
  <c r="K323"/>
  <c r="L323"/>
  <c r="M323"/>
  <c r="N323"/>
  <c r="A324"/>
  <c r="B324"/>
  <c r="C324"/>
  <c r="D324"/>
  <c r="E324"/>
  <c r="F324"/>
  <c r="G324"/>
  <c r="H324"/>
  <c r="I324"/>
  <c r="J324"/>
  <c r="K324"/>
  <c r="L324"/>
  <c r="M324"/>
  <c r="N324"/>
  <c r="A325"/>
  <c r="B325"/>
  <c r="C325"/>
  <c r="D325"/>
  <c r="E325"/>
  <c r="F325"/>
  <c r="G325"/>
  <c r="H325"/>
  <c r="I325"/>
  <c r="J325"/>
  <c r="K325"/>
  <c r="L325"/>
  <c r="M325"/>
  <c r="N325"/>
  <c r="A326"/>
  <c r="B326"/>
  <c r="C326"/>
  <c r="D326"/>
  <c r="E326"/>
  <c r="F326"/>
  <c r="G326"/>
  <c r="H326"/>
  <c r="I326"/>
  <c r="J326"/>
  <c r="K326"/>
  <c r="L326"/>
  <c r="M326"/>
  <c r="N326"/>
  <c r="A327"/>
  <c r="B327"/>
  <c r="C327"/>
  <c r="D327"/>
  <c r="E327"/>
  <c r="F327"/>
  <c r="G327"/>
  <c r="H327"/>
  <c r="I327"/>
  <c r="J327"/>
  <c r="K327"/>
  <c r="L327"/>
  <c r="M327"/>
  <c r="N327"/>
  <c r="A328"/>
  <c r="B328"/>
  <c r="C328"/>
  <c r="D328"/>
  <c r="E328"/>
  <c r="F328"/>
  <c r="G328"/>
  <c r="H328"/>
  <c r="I328"/>
  <c r="J328"/>
  <c r="K328"/>
  <c r="L328"/>
  <c r="M328"/>
  <c r="N328"/>
  <c r="A329"/>
  <c r="B329"/>
  <c r="C329"/>
  <c r="D329"/>
  <c r="E329"/>
  <c r="F329"/>
  <c r="G329"/>
  <c r="H329"/>
  <c r="I329"/>
  <c r="J329"/>
  <c r="K329"/>
  <c r="L329"/>
  <c r="M329"/>
  <c r="N329"/>
  <c r="N330"/>
  <c r="A331"/>
  <c r="B331"/>
  <c r="C331"/>
  <c r="D331"/>
  <c r="E331"/>
  <c r="F331"/>
  <c r="G331"/>
  <c r="H331"/>
  <c r="I331"/>
  <c r="J331"/>
  <c r="K331"/>
  <c r="L331"/>
  <c r="M331"/>
  <c r="N331"/>
  <c r="A332"/>
  <c r="B332"/>
  <c r="C332"/>
  <c r="D332"/>
  <c r="E332"/>
  <c r="F332"/>
  <c r="G332"/>
  <c r="H332"/>
  <c r="I332"/>
  <c r="J332"/>
  <c r="K332"/>
  <c r="L332"/>
  <c r="M332"/>
  <c r="N332"/>
  <c r="A333"/>
  <c r="B333"/>
  <c r="C333"/>
  <c r="D333"/>
  <c r="E333"/>
  <c r="F333"/>
  <c r="G333"/>
  <c r="H333"/>
  <c r="I333"/>
  <c r="J333"/>
  <c r="K333"/>
  <c r="L333"/>
  <c r="M333"/>
  <c r="N333"/>
  <c r="A334"/>
  <c r="B334"/>
  <c r="C334"/>
  <c r="D334"/>
  <c r="E334"/>
  <c r="F334"/>
  <c r="G334"/>
  <c r="H334"/>
  <c r="I334"/>
  <c r="J334"/>
  <c r="K334"/>
  <c r="L334"/>
  <c r="M334"/>
  <c r="N334"/>
  <c r="A335"/>
  <c r="B335"/>
  <c r="C335"/>
  <c r="D335"/>
  <c r="E335"/>
  <c r="F335"/>
  <c r="G335"/>
  <c r="H335"/>
  <c r="I335"/>
  <c r="J335"/>
  <c r="K335"/>
  <c r="L335"/>
  <c r="M335"/>
  <c r="N335"/>
  <c r="A336"/>
  <c r="B336"/>
  <c r="C336"/>
  <c r="D336"/>
  <c r="E336"/>
  <c r="F336"/>
  <c r="G336"/>
  <c r="H336"/>
  <c r="I336"/>
  <c r="J336"/>
  <c r="K336"/>
  <c r="L336"/>
  <c r="M336"/>
  <c r="N336"/>
  <c r="A337"/>
  <c r="B337"/>
  <c r="C337"/>
  <c r="D337"/>
  <c r="E337"/>
  <c r="F337"/>
  <c r="G337"/>
  <c r="H337"/>
  <c r="I337"/>
  <c r="J337"/>
  <c r="K337"/>
  <c r="L337"/>
  <c r="M337"/>
  <c r="N337"/>
  <c r="A338"/>
  <c r="B338"/>
  <c r="C338"/>
  <c r="D338"/>
  <c r="E338"/>
  <c r="F338"/>
  <c r="G338"/>
  <c r="H338"/>
  <c r="I338"/>
  <c r="J338"/>
  <c r="K338"/>
  <c r="L338"/>
  <c r="M338"/>
  <c r="N338"/>
  <c r="N339"/>
  <c r="A340"/>
  <c r="B340"/>
  <c r="C340"/>
  <c r="D340"/>
  <c r="E340"/>
  <c r="F340"/>
  <c r="G340"/>
  <c r="H340"/>
  <c r="I340"/>
  <c r="J340"/>
  <c r="K340"/>
  <c r="L340"/>
  <c r="M340"/>
  <c r="N340"/>
  <c r="A341"/>
  <c r="B341"/>
  <c r="C341"/>
  <c r="D341"/>
  <c r="E341"/>
  <c r="F341"/>
  <c r="G341"/>
  <c r="H341"/>
  <c r="I341"/>
  <c r="J341"/>
  <c r="K341"/>
  <c r="L341"/>
  <c r="M341"/>
  <c r="N341"/>
  <c r="A342"/>
  <c r="B342"/>
  <c r="C342"/>
  <c r="D342"/>
  <c r="E342"/>
  <c r="F342"/>
  <c r="G342"/>
  <c r="H342"/>
  <c r="I342"/>
  <c r="J342"/>
  <c r="K342"/>
  <c r="L342"/>
  <c r="M342"/>
  <c r="N342"/>
  <c r="A343"/>
  <c r="B343"/>
  <c r="C343"/>
  <c r="D343"/>
  <c r="E343"/>
  <c r="F343"/>
  <c r="G343"/>
  <c r="H343"/>
  <c r="I343"/>
  <c r="J343"/>
  <c r="K343"/>
  <c r="L343"/>
  <c r="M343"/>
  <c r="N343"/>
  <c r="A344"/>
  <c r="B344"/>
  <c r="C344"/>
  <c r="D344"/>
  <c r="E344"/>
  <c r="F344"/>
  <c r="G344"/>
  <c r="H344"/>
  <c r="I344"/>
  <c r="J344"/>
  <c r="K344"/>
  <c r="L344"/>
  <c r="M344"/>
  <c r="N344"/>
  <c r="A345"/>
  <c r="B345"/>
  <c r="C345"/>
  <c r="D345"/>
  <c r="E345"/>
  <c r="F345"/>
  <c r="G345"/>
  <c r="H345"/>
  <c r="I345"/>
  <c r="J345"/>
  <c r="K345"/>
  <c r="L345"/>
  <c r="M345"/>
  <c r="N345"/>
  <c r="A346"/>
  <c r="B346"/>
  <c r="C346"/>
  <c r="D346"/>
  <c r="E346"/>
  <c r="F346"/>
  <c r="G346"/>
  <c r="H346"/>
  <c r="I346"/>
  <c r="J346"/>
  <c r="K346"/>
  <c r="L346"/>
  <c r="M346"/>
  <c r="N346"/>
  <c r="A347"/>
  <c r="B347"/>
  <c r="C347"/>
  <c r="D347"/>
  <c r="E347"/>
  <c r="F347"/>
  <c r="G347"/>
  <c r="H347"/>
  <c r="I347"/>
  <c r="J347"/>
  <c r="K347"/>
  <c r="L347"/>
  <c r="M347"/>
  <c r="N347"/>
  <c r="N348"/>
  <c r="A349"/>
  <c r="B349"/>
  <c r="C349"/>
  <c r="D349"/>
  <c r="E349"/>
  <c r="F349"/>
  <c r="G349"/>
  <c r="H349"/>
  <c r="I349"/>
  <c r="J349"/>
  <c r="K349"/>
  <c r="L349"/>
  <c r="M349"/>
  <c r="N349"/>
  <c r="A350"/>
  <c r="B350"/>
  <c r="C350"/>
  <c r="D350"/>
  <c r="E350"/>
  <c r="F350"/>
  <c r="G350"/>
  <c r="H350"/>
  <c r="I350"/>
  <c r="J350"/>
  <c r="K350"/>
  <c r="L350"/>
  <c r="M350"/>
  <c r="N350"/>
  <c r="A351"/>
  <c r="B351"/>
  <c r="C351"/>
  <c r="D351"/>
  <c r="E351"/>
  <c r="F351"/>
  <c r="G351"/>
  <c r="H351"/>
  <c r="I351"/>
  <c r="J351"/>
  <c r="K351"/>
  <c r="L351"/>
  <c r="M351"/>
  <c r="N351"/>
  <c r="A352"/>
  <c r="B352"/>
  <c r="C352"/>
  <c r="D352"/>
  <c r="E352"/>
  <c r="F352"/>
  <c r="G352"/>
  <c r="H352"/>
  <c r="I352"/>
  <c r="J352"/>
  <c r="K352"/>
  <c r="L352"/>
  <c r="M352"/>
  <c r="N352"/>
  <c r="A353"/>
  <c r="B353"/>
  <c r="C353"/>
  <c r="D353"/>
  <c r="E353"/>
  <c r="F353"/>
  <c r="G353"/>
  <c r="H353"/>
  <c r="I353"/>
  <c r="J353"/>
  <c r="K353"/>
  <c r="L353"/>
  <c r="M353"/>
  <c r="N353"/>
  <c r="A354"/>
  <c r="B354"/>
  <c r="C354"/>
  <c r="D354"/>
  <c r="E354"/>
  <c r="F354"/>
  <c r="G354"/>
  <c r="H354"/>
  <c r="I354"/>
  <c r="J354"/>
  <c r="K354"/>
  <c r="L354"/>
  <c r="M354"/>
  <c r="N354"/>
  <c r="A355"/>
  <c r="B355"/>
  <c r="C355"/>
  <c r="D355"/>
  <c r="E355"/>
  <c r="F355"/>
  <c r="G355"/>
  <c r="H355"/>
  <c r="I355"/>
  <c r="J355"/>
  <c r="K355"/>
  <c r="L355"/>
  <c r="M355"/>
  <c r="N355"/>
  <c r="A356"/>
  <c r="B356"/>
  <c r="C356"/>
  <c r="D356"/>
  <c r="E356"/>
  <c r="F356"/>
  <c r="G356"/>
  <c r="H356"/>
  <c r="I356"/>
  <c r="J356"/>
  <c r="K356"/>
  <c r="L356"/>
  <c r="M356"/>
  <c r="N356"/>
  <c r="N357"/>
  <c r="A358"/>
  <c r="B358"/>
  <c r="M358"/>
  <c r="A359"/>
  <c r="B359"/>
  <c r="M359"/>
  <c r="A360"/>
  <c r="B360"/>
  <c r="M360"/>
  <c r="A361"/>
  <c r="B361"/>
  <c r="M361"/>
  <c r="A362"/>
  <c r="B362"/>
  <c r="M362"/>
  <c r="A363"/>
  <c r="B363"/>
  <c r="M363"/>
  <c r="A364"/>
  <c r="B364"/>
  <c r="M364"/>
  <c r="A365"/>
  <c r="B365"/>
  <c r="M365"/>
  <c r="A366"/>
  <c r="B366"/>
  <c r="M366"/>
  <c r="A367"/>
  <c r="B367"/>
  <c r="M367"/>
  <c r="A368"/>
  <c r="B368"/>
  <c r="M368"/>
  <c r="A369"/>
  <c r="B369"/>
  <c r="M369"/>
  <c r="A370"/>
  <c r="B370"/>
  <c r="M370"/>
  <c r="A371"/>
  <c r="B371"/>
  <c r="C371"/>
  <c r="D371"/>
  <c r="E371"/>
  <c r="F371"/>
  <c r="G371"/>
  <c r="H371"/>
  <c r="I371"/>
  <c r="J371"/>
  <c r="K371"/>
  <c r="L371"/>
  <c r="M371"/>
  <c r="N371"/>
  <c r="A372"/>
  <c r="B372"/>
  <c r="M372"/>
  <c r="A373"/>
  <c r="B373"/>
  <c r="M373"/>
  <c r="A374"/>
  <c r="B374"/>
  <c r="M374"/>
  <c r="A375"/>
  <c r="B375"/>
  <c r="M375"/>
  <c r="A376"/>
  <c r="B376"/>
  <c r="M376"/>
  <c r="A377"/>
  <c r="B377"/>
  <c r="C377"/>
  <c r="D377"/>
  <c r="E377"/>
  <c r="F377"/>
  <c r="G377"/>
  <c r="H377"/>
  <c r="I377"/>
  <c r="J377"/>
  <c r="K377"/>
  <c r="L377"/>
  <c r="M377"/>
  <c r="N377"/>
  <c r="A378"/>
  <c r="B378"/>
  <c r="C378"/>
  <c r="D378"/>
  <c r="E378"/>
  <c r="F378"/>
  <c r="G378"/>
  <c r="H378"/>
  <c r="I378"/>
  <c r="J378"/>
  <c r="K378"/>
  <c r="L378"/>
  <c r="M378"/>
  <c r="N378"/>
  <c r="B379"/>
  <c r="B380"/>
  <c r="N380"/>
  <c r="N381"/>
  <c r="N382"/>
  <c r="A383"/>
  <c r="B383"/>
  <c r="D383"/>
  <c r="F383"/>
  <c r="G383"/>
  <c r="H383"/>
  <c r="L383"/>
  <c r="M383"/>
  <c r="A384"/>
  <c r="B384"/>
  <c r="D384"/>
  <c r="F384"/>
  <c r="G384"/>
  <c r="L384"/>
  <c r="M384"/>
  <c r="A385"/>
  <c r="B385"/>
  <c r="D385"/>
  <c r="F385"/>
  <c r="G385"/>
  <c r="L385"/>
  <c r="M385"/>
  <c r="A386"/>
  <c r="B386"/>
  <c r="D386"/>
  <c r="F386"/>
  <c r="G386"/>
  <c r="L386"/>
  <c r="M386"/>
  <c r="A387"/>
  <c r="B387"/>
  <c r="D387"/>
  <c r="F387"/>
  <c r="G387"/>
  <c r="H387"/>
  <c r="J387"/>
  <c r="L387"/>
  <c r="M387"/>
  <c r="A388"/>
  <c r="B388"/>
  <c r="D388"/>
  <c r="F388"/>
  <c r="G388"/>
  <c r="H388"/>
  <c r="J388"/>
  <c r="L388"/>
  <c r="M388"/>
  <c r="N389"/>
  <c r="A390"/>
  <c r="B390"/>
  <c r="C390"/>
  <c r="D390"/>
  <c r="E390"/>
  <c r="F390"/>
  <c r="G390"/>
  <c r="H390"/>
  <c r="I390"/>
  <c r="J390"/>
  <c r="K390"/>
  <c r="L390"/>
  <c r="M390"/>
  <c r="N390"/>
  <c r="A391"/>
  <c r="B391"/>
  <c r="C391"/>
  <c r="D391"/>
  <c r="E391"/>
  <c r="F391"/>
  <c r="G391"/>
  <c r="H391"/>
  <c r="I391"/>
  <c r="J391"/>
  <c r="K391"/>
  <c r="L391"/>
  <c r="M391"/>
  <c r="N391"/>
  <c r="A392"/>
  <c r="B392"/>
  <c r="C392"/>
  <c r="D392"/>
  <c r="E392"/>
  <c r="F392"/>
  <c r="G392"/>
  <c r="H392"/>
  <c r="I392"/>
  <c r="J392"/>
  <c r="K392"/>
  <c r="L392"/>
  <c r="M392"/>
  <c r="N392"/>
  <c r="A393"/>
  <c r="B393"/>
  <c r="C393"/>
  <c r="D393"/>
  <c r="E393"/>
  <c r="F393"/>
  <c r="G393"/>
  <c r="H393"/>
  <c r="I393"/>
  <c r="J393"/>
  <c r="K393"/>
  <c r="L393"/>
  <c r="M393"/>
  <c r="N393"/>
  <c r="A394"/>
  <c r="B394"/>
  <c r="C394"/>
  <c r="D394"/>
  <c r="E394"/>
  <c r="F394"/>
  <c r="G394"/>
  <c r="H394"/>
  <c r="I394"/>
  <c r="J394"/>
  <c r="K394"/>
  <c r="L394"/>
  <c r="M394"/>
  <c r="N394"/>
  <c r="A395"/>
  <c r="B395"/>
  <c r="C395"/>
  <c r="D395"/>
  <c r="E395"/>
  <c r="F395"/>
  <c r="G395"/>
  <c r="H395"/>
  <c r="I395"/>
  <c r="J395"/>
  <c r="K395"/>
  <c r="L395"/>
  <c r="M395"/>
  <c r="N395"/>
  <c r="A396"/>
  <c r="B396"/>
  <c r="C396"/>
  <c r="D396"/>
  <c r="E396"/>
  <c r="F396"/>
  <c r="G396"/>
  <c r="H396"/>
  <c r="I396"/>
  <c r="J396"/>
  <c r="K396"/>
  <c r="L396"/>
  <c r="M396"/>
  <c r="N396"/>
  <c r="N397"/>
  <c r="A398"/>
  <c r="B398"/>
  <c r="A399"/>
  <c r="B399"/>
  <c r="A400"/>
  <c r="B400"/>
  <c r="A401"/>
  <c r="B401"/>
  <c r="A402"/>
  <c r="B402"/>
  <c r="C402"/>
  <c r="D402"/>
  <c r="E402"/>
  <c r="F402"/>
  <c r="G402"/>
  <c r="H402"/>
  <c r="I402"/>
  <c r="J402"/>
  <c r="K402"/>
  <c r="L402"/>
  <c r="M402"/>
  <c r="N402"/>
  <c r="A403"/>
  <c r="B403"/>
  <c r="C403"/>
  <c r="D403"/>
  <c r="E403"/>
  <c r="F403"/>
  <c r="G403"/>
  <c r="H403"/>
  <c r="I403"/>
  <c r="J403"/>
  <c r="K403"/>
  <c r="L403"/>
  <c r="M403"/>
  <c r="N403"/>
  <c r="A404"/>
  <c r="B404"/>
  <c r="C404"/>
  <c r="D404"/>
  <c r="E404"/>
  <c r="F404"/>
  <c r="G404"/>
  <c r="H404"/>
  <c r="I404"/>
  <c r="J404"/>
  <c r="K404"/>
  <c r="L404"/>
  <c r="M404"/>
  <c r="N404"/>
  <c r="A405"/>
  <c r="B405"/>
  <c r="C405"/>
  <c r="D405"/>
  <c r="E405"/>
  <c r="F405"/>
  <c r="G405"/>
  <c r="H405"/>
  <c r="I405"/>
  <c r="J405"/>
  <c r="K405"/>
  <c r="L405"/>
  <c r="M405"/>
  <c r="N405"/>
  <c r="N406"/>
  <c r="A407"/>
  <c r="B407"/>
  <c r="C407"/>
  <c r="D407"/>
  <c r="E407"/>
  <c r="F407"/>
  <c r="G407"/>
  <c r="H407"/>
  <c r="I407"/>
  <c r="J407"/>
  <c r="K407"/>
  <c r="L407"/>
  <c r="M407"/>
  <c r="N407"/>
  <c r="A408"/>
  <c r="B408"/>
  <c r="C408"/>
  <c r="D408"/>
  <c r="E408"/>
  <c r="F408"/>
  <c r="G408"/>
  <c r="H408"/>
  <c r="I408"/>
  <c r="J408"/>
  <c r="K408"/>
  <c r="L408"/>
  <c r="M408"/>
  <c r="N408"/>
  <c r="A409"/>
  <c r="B409"/>
  <c r="C409"/>
  <c r="D409"/>
  <c r="E409"/>
  <c r="F409"/>
  <c r="G409"/>
  <c r="H409"/>
  <c r="I409"/>
  <c r="J409"/>
  <c r="K409"/>
  <c r="L409"/>
  <c r="M409"/>
  <c r="N409"/>
  <c r="A410"/>
  <c r="B410"/>
  <c r="C410"/>
  <c r="D410"/>
  <c r="E410"/>
  <c r="F410"/>
  <c r="G410"/>
  <c r="H410"/>
  <c r="I410"/>
  <c r="J410"/>
  <c r="K410"/>
  <c r="L410"/>
  <c r="M410"/>
  <c r="N410"/>
  <c r="A411"/>
  <c r="B411"/>
  <c r="C411"/>
  <c r="D411"/>
  <c r="E411"/>
  <c r="F411"/>
  <c r="G411"/>
  <c r="H411"/>
  <c r="I411"/>
  <c r="J411"/>
  <c r="K411"/>
  <c r="L411"/>
  <c r="M411"/>
  <c r="N411"/>
  <c r="A412"/>
  <c r="B412"/>
  <c r="C412"/>
  <c r="D412"/>
  <c r="E412"/>
  <c r="F412"/>
  <c r="G412"/>
  <c r="H412"/>
  <c r="I412"/>
  <c r="J412"/>
  <c r="K412"/>
  <c r="L412"/>
  <c r="M412"/>
  <c r="N412"/>
  <c r="A413"/>
  <c r="B413"/>
  <c r="C413"/>
  <c r="D413"/>
  <c r="E413"/>
  <c r="F413"/>
  <c r="G413"/>
  <c r="H413"/>
  <c r="I413"/>
  <c r="J413"/>
  <c r="K413"/>
  <c r="L413"/>
  <c r="M413"/>
  <c r="N413"/>
  <c r="N414"/>
  <c r="A415"/>
  <c r="B415"/>
  <c r="C415"/>
  <c r="D415"/>
  <c r="E415"/>
  <c r="F415"/>
  <c r="G415"/>
  <c r="H415"/>
  <c r="I415"/>
  <c r="J415"/>
  <c r="K415"/>
  <c r="L415"/>
  <c r="M415"/>
  <c r="N415"/>
  <c r="A416"/>
  <c r="B416"/>
  <c r="C416"/>
  <c r="D416"/>
  <c r="E416"/>
  <c r="F416"/>
  <c r="G416"/>
  <c r="H416"/>
  <c r="I416"/>
  <c r="J416"/>
  <c r="K416"/>
  <c r="L416"/>
  <c r="M416"/>
  <c r="N416"/>
  <c r="A417"/>
  <c r="B417"/>
  <c r="C417"/>
  <c r="D417"/>
  <c r="E417"/>
  <c r="F417"/>
  <c r="G417"/>
  <c r="H417"/>
  <c r="I417"/>
  <c r="J417"/>
  <c r="K417"/>
  <c r="L417"/>
  <c r="M417"/>
  <c r="N417"/>
  <c r="A418"/>
  <c r="B418"/>
  <c r="C418"/>
  <c r="D418"/>
  <c r="E418"/>
  <c r="F418"/>
  <c r="G418"/>
  <c r="H418"/>
  <c r="I418"/>
  <c r="J418"/>
  <c r="K418"/>
  <c r="L418"/>
  <c r="M418"/>
  <c r="N418"/>
  <c r="N426"/>
  <c r="N427"/>
  <c r="N428"/>
  <c r="N429"/>
  <c r="N432"/>
  <c r="B433"/>
  <c r="N433"/>
  <c r="B434"/>
  <c r="N434"/>
  <c r="B435"/>
  <c r="N435"/>
  <c r="N436"/>
  <c r="N437"/>
  <c r="N438"/>
  <c r="N439"/>
  <c r="N440"/>
  <c r="N441"/>
  <c r="N442"/>
  <c r="N443"/>
  <c r="C444"/>
  <c r="N444"/>
  <c r="N445"/>
  <c r="C452"/>
  <c r="F5"/>
  <c r="H7" i="42"/>
  <c r="N9"/>
  <c r="L13" i="44"/>
  <c r="I20" i="39"/>
  <c r="L23"/>
  <c r="C28" i="45"/>
  <c r="G51" i="44"/>
  <c r="L52" i="39"/>
  <c r="L53"/>
  <c r="E59" i="45"/>
  <c r="L62" i="42"/>
  <c r="L63"/>
  <c r="D69" i="45"/>
  <c r="K70"/>
  <c r="L71" i="43"/>
  <c r="C76" i="39"/>
  <c r="L80" i="44"/>
  <c r="D88" i="45"/>
  <c r="L89"/>
  <c r="L90"/>
  <c r="L91"/>
  <c r="N106"/>
  <c r="G109"/>
  <c r="M114" i="42"/>
  <c r="H118" i="39"/>
  <c r="M122"/>
  <c r="N128"/>
  <c r="N129"/>
  <c r="E131" i="44"/>
  <c r="C134"/>
  <c r="E140" i="43"/>
  <c r="J142" i="44"/>
  <c r="F143" i="45"/>
  <c r="K152" i="44"/>
  <c r="M158" i="45"/>
  <c r="H162" i="44"/>
  <c r="C164" i="42"/>
  <c r="F167" i="45"/>
  <c r="I170" i="44"/>
  <c r="H172" i="39"/>
  <c r="K174" i="42"/>
  <c r="D177" i="45"/>
  <c r="C178" i="44"/>
  <c r="G185" i="39"/>
  <c r="M186" i="45"/>
  <c r="G187" i="43"/>
  <c r="L188" i="39"/>
  <c r="F190" i="44"/>
  <c r="I192"/>
  <c r="G195" i="42"/>
  <c r="E197" i="44"/>
  <c r="E198" i="42"/>
  <c r="E308"/>
  <c r="M201" i="39"/>
  <c r="L203" i="44"/>
  <c r="L220" i="45"/>
  <c r="I223" i="44"/>
  <c r="D228" i="45"/>
  <c r="J230" i="44"/>
  <c r="C231" i="45"/>
  <c r="J234" i="42"/>
  <c r="J237" i="45"/>
  <c r="J245" i="44"/>
  <c r="J247" i="43"/>
  <c r="K248" i="39"/>
  <c r="D250" i="42"/>
  <c r="M256" i="43"/>
  <c r="D296" i="45"/>
  <c r="M298" i="44"/>
  <c r="L310" i="39"/>
  <c r="J371" i="45"/>
  <c r="J376" i="44"/>
  <c r="J383" i="39"/>
  <c r="J390" i="42"/>
  <c r="G399"/>
  <c r="J407" i="44"/>
  <c r="J415" i="45"/>
  <c r="A3" i="38"/>
  <c r="C3"/>
  <c r="D3"/>
  <c r="E3"/>
  <c r="G3"/>
  <c r="H3"/>
  <c r="I3"/>
  <c r="J3"/>
  <c r="K3"/>
  <c r="L3"/>
  <c r="M3"/>
  <c r="P3"/>
  <c r="A4"/>
  <c r="C4"/>
  <c r="D4"/>
  <c r="E4"/>
  <c r="G4"/>
  <c r="H4"/>
  <c r="I4"/>
  <c r="J4"/>
  <c r="K4"/>
  <c r="L4"/>
  <c r="M4"/>
  <c r="P4"/>
  <c r="A5"/>
  <c r="C5"/>
  <c r="D5"/>
  <c r="E5"/>
  <c r="G5"/>
  <c r="H5"/>
  <c r="I5"/>
  <c r="J5"/>
  <c r="K5"/>
  <c r="L5"/>
  <c r="M5"/>
  <c r="P5"/>
  <c r="A6"/>
  <c r="C6"/>
  <c r="D6"/>
  <c r="E6"/>
  <c r="G6"/>
  <c r="H6"/>
  <c r="I6"/>
  <c r="J6"/>
  <c r="K6"/>
  <c r="L6"/>
  <c r="M6"/>
  <c r="P6"/>
  <c r="A7"/>
  <c r="D7"/>
  <c r="G7"/>
  <c r="H7"/>
  <c r="L7"/>
  <c r="M7"/>
  <c r="A8"/>
  <c r="C8"/>
  <c r="D8"/>
  <c r="E8"/>
  <c r="G8"/>
  <c r="H8"/>
  <c r="I8"/>
  <c r="J8"/>
  <c r="K8"/>
  <c r="L8"/>
  <c r="M8"/>
  <c r="P8"/>
  <c r="A9"/>
  <c r="C9"/>
  <c r="D9"/>
  <c r="E9"/>
  <c r="G9"/>
  <c r="H9"/>
  <c r="I9"/>
  <c r="J9"/>
  <c r="K9"/>
  <c r="L9"/>
  <c r="M9"/>
  <c r="P9"/>
  <c r="A10"/>
  <c r="D10"/>
  <c r="G10"/>
  <c r="H10"/>
  <c r="L10"/>
  <c r="M10"/>
  <c r="A11"/>
  <c r="B11"/>
  <c r="C11"/>
  <c r="D11"/>
  <c r="E11"/>
  <c r="G11"/>
  <c r="H11"/>
  <c r="I11"/>
  <c r="J11"/>
  <c r="K11"/>
  <c r="L11"/>
  <c r="M11"/>
  <c r="P11" s="1"/>
  <c r="A12"/>
  <c r="B12"/>
  <c r="C12"/>
  <c r="D12"/>
  <c r="E12"/>
  <c r="G12"/>
  <c r="H12"/>
  <c r="I12"/>
  <c r="J12"/>
  <c r="K12"/>
  <c r="L12"/>
  <c r="M12"/>
  <c r="P12"/>
  <c r="A13"/>
  <c r="B13"/>
  <c r="C13"/>
  <c r="D13"/>
  <c r="E13"/>
  <c r="G13"/>
  <c r="H13"/>
  <c r="I13"/>
  <c r="J13"/>
  <c r="K13"/>
  <c r="L13"/>
  <c r="M13"/>
  <c r="P13" s="1"/>
  <c r="A14"/>
  <c r="B14"/>
  <c r="C14"/>
  <c r="D14"/>
  <c r="E14"/>
  <c r="G14"/>
  <c r="H14"/>
  <c r="I14"/>
  <c r="J14"/>
  <c r="K14"/>
  <c r="L14"/>
  <c r="M14"/>
  <c r="P14"/>
  <c r="A15"/>
  <c r="B15"/>
  <c r="C15"/>
  <c r="D15"/>
  <c r="E15"/>
  <c r="G15"/>
  <c r="H15"/>
  <c r="I15"/>
  <c r="J15"/>
  <c r="K15"/>
  <c r="L15"/>
  <c r="M15"/>
  <c r="P15" s="1"/>
  <c r="A16"/>
  <c r="B16"/>
  <c r="C16"/>
  <c r="D16"/>
  <c r="E16"/>
  <c r="G16"/>
  <c r="H16"/>
  <c r="I16"/>
  <c r="J16"/>
  <c r="K16"/>
  <c r="L16"/>
  <c r="M16"/>
  <c r="P16"/>
  <c r="B17"/>
  <c r="C19"/>
  <c r="D19"/>
  <c r="E19"/>
  <c r="L19"/>
  <c r="L49"/>
  <c r="L92" s="1"/>
  <c r="L140" s="1"/>
  <c r="L171" s="1"/>
  <c r="L194" s="1"/>
  <c r="A20"/>
  <c r="B20"/>
  <c r="C20"/>
  <c r="D20"/>
  <c r="E20"/>
  <c r="G20"/>
  <c r="H20"/>
  <c r="I20"/>
  <c r="J20"/>
  <c r="K20"/>
  <c r="L20"/>
  <c r="M20"/>
  <c r="P20" s="1"/>
  <c r="A21"/>
  <c r="B21"/>
  <c r="C21"/>
  <c r="D21"/>
  <c r="E21"/>
  <c r="G21"/>
  <c r="H21"/>
  <c r="I21"/>
  <c r="J21"/>
  <c r="K21"/>
  <c r="L21"/>
  <c r="M21"/>
  <c r="P21"/>
  <c r="A22"/>
  <c r="B22"/>
  <c r="C22"/>
  <c r="D22"/>
  <c r="E22"/>
  <c r="G22"/>
  <c r="H22"/>
  <c r="I22"/>
  <c r="J22"/>
  <c r="K22"/>
  <c r="L22"/>
  <c r="M22"/>
  <c r="P22" s="1"/>
  <c r="A23"/>
  <c r="B23"/>
  <c r="C23"/>
  <c r="D23"/>
  <c r="E23"/>
  <c r="G23"/>
  <c r="H23"/>
  <c r="I23"/>
  <c r="J23"/>
  <c r="K23"/>
  <c r="L23"/>
  <c r="M23"/>
  <c r="P23"/>
  <c r="A24"/>
  <c r="B24"/>
  <c r="C24"/>
  <c r="D24"/>
  <c r="E24"/>
  <c r="G24"/>
  <c r="H24"/>
  <c r="I24"/>
  <c r="J24"/>
  <c r="K24"/>
  <c r="L24"/>
  <c r="M24"/>
  <c r="P24" s="1"/>
  <c r="A25"/>
  <c r="B25"/>
  <c r="C25"/>
  <c r="D25"/>
  <c r="E25"/>
  <c r="G25"/>
  <c r="H25"/>
  <c r="I25"/>
  <c r="J25"/>
  <c r="K25"/>
  <c r="L25"/>
  <c r="M25"/>
  <c r="P25"/>
  <c r="A26"/>
  <c r="B26"/>
  <c r="C26"/>
  <c r="D26"/>
  <c r="E26"/>
  <c r="G26"/>
  <c r="H26"/>
  <c r="I26"/>
  <c r="J26"/>
  <c r="K26"/>
  <c r="L26"/>
  <c r="M26"/>
  <c r="P26" s="1"/>
  <c r="A27"/>
  <c r="B27"/>
  <c r="C27"/>
  <c r="D27"/>
  <c r="E27"/>
  <c r="G27"/>
  <c r="H27"/>
  <c r="I27"/>
  <c r="J27"/>
  <c r="K27"/>
  <c r="L27"/>
  <c r="M27"/>
  <c r="P27"/>
  <c r="A28"/>
  <c r="B28"/>
  <c r="C28"/>
  <c r="D28"/>
  <c r="E28"/>
  <c r="G28"/>
  <c r="H28"/>
  <c r="I28"/>
  <c r="J28"/>
  <c r="K28"/>
  <c r="L28"/>
  <c r="M28"/>
  <c r="P28" s="1"/>
  <c r="A29"/>
  <c r="B29"/>
  <c r="C29"/>
  <c r="D29"/>
  <c r="E29"/>
  <c r="G29"/>
  <c r="H29"/>
  <c r="I29"/>
  <c r="J29"/>
  <c r="K29"/>
  <c r="L29"/>
  <c r="M29"/>
  <c r="P29"/>
  <c r="A30"/>
  <c r="B30"/>
  <c r="C30"/>
  <c r="D30"/>
  <c r="E30"/>
  <c r="G30"/>
  <c r="H30"/>
  <c r="I30"/>
  <c r="J30"/>
  <c r="K30"/>
  <c r="L30"/>
  <c r="M30"/>
  <c r="P30" s="1"/>
  <c r="A31"/>
  <c r="B31"/>
  <c r="C31"/>
  <c r="D31"/>
  <c r="E31"/>
  <c r="G31"/>
  <c r="H31"/>
  <c r="I31"/>
  <c r="J31"/>
  <c r="K31"/>
  <c r="L31"/>
  <c r="M31"/>
  <c r="P31"/>
  <c r="A32"/>
  <c r="B32"/>
  <c r="C32"/>
  <c r="D32"/>
  <c r="E32"/>
  <c r="G32"/>
  <c r="H32"/>
  <c r="I32"/>
  <c r="J32"/>
  <c r="K32"/>
  <c r="L32"/>
  <c r="M32"/>
  <c r="P32" s="1"/>
  <c r="A33"/>
  <c r="B33"/>
  <c r="C33"/>
  <c r="D33"/>
  <c r="E33"/>
  <c r="G33"/>
  <c r="H33"/>
  <c r="I33"/>
  <c r="J33"/>
  <c r="K33"/>
  <c r="L33"/>
  <c r="M33"/>
  <c r="P33"/>
  <c r="A34"/>
  <c r="B34"/>
  <c r="C34"/>
  <c r="D34"/>
  <c r="E34"/>
  <c r="G34"/>
  <c r="H34"/>
  <c r="I34"/>
  <c r="J34"/>
  <c r="K34"/>
  <c r="L34"/>
  <c r="M34"/>
  <c r="P34" s="1"/>
  <c r="A35"/>
  <c r="B35"/>
  <c r="C35"/>
  <c r="D35"/>
  <c r="E35"/>
  <c r="G35"/>
  <c r="H35"/>
  <c r="I35"/>
  <c r="J35"/>
  <c r="K35"/>
  <c r="L35"/>
  <c r="M35"/>
  <c r="P35"/>
  <c r="A36"/>
  <c r="B36"/>
  <c r="D36"/>
  <c r="G36"/>
  <c r="H36"/>
  <c r="L36"/>
  <c r="M36"/>
  <c r="A37"/>
  <c r="B37"/>
  <c r="D37"/>
  <c r="G37"/>
  <c r="H37"/>
  <c r="L37"/>
  <c r="M37"/>
  <c r="A38"/>
  <c r="B38"/>
  <c r="D38"/>
  <c r="G38"/>
  <c r="H38"/>
  <c r="L38"/>
  <c r="M38"/>
  <c r="A39"/>
  <c r="B39"/>
  <c r="C39"/>
  <c r="D39"/>
  <c r="E39"/>
  <c r="G39"/>
  <c r="H39"/>
  <c r="I39"/>
  <c r="J39"/>
  <c r="K39"/>
  <c r="L39"/>
  <c r="M39"/>
  <c r="P39"/>
  <c r="A40"/>
  <c r="B40"/>
  <c r="D40"/>
  <c r="G40"/>
  <c r="H40"/>
  <c r="L40"/>
  <c r="M40"/>
  <c r="A41"/>
  <c r="B41"/>
  <c r="C41"/>
  <c r="D41"/>
  <c r="E41"/>
  <c r="G41"/>
  <c r="H41"/>
  <c r="I41"/>
  <c r="J41"/>
  <c r="K41"/>
  <c r="L41"/>
  <c r="M41"/>
  <c r="P41"/>
  <c r="A42"/>
  <c r="B42"/>
  <c r="C42"/>
  <c r="D42"/>
  <c r="E42"/>
  <c r="G42"/>
  <c r="H42"/>
  <c r="I42"/>
  <c r="J42"/>
  <c r="K42"/>
  <c r="L42"/>
  <c r="M42"/>
  <c r="P42" s="1"/>
  <c r="A43"/>
  <c r="B43"/>
  <c r="C43"/>
  <c r="D43"/>
  <c r="E43"/>
  <c r="G43"/>
  <c r="H43"/>
  <c r="I43"/>
  <c r="J43"/>
  <c r="K43"/>
  <c r="L43"/>
  <c r="M43"/>
  <c r="P43"/>
  <c r="A44"/>
  <c r="B44"/>
  <c r="C44"/>
  <c r="D44"/>
  <c r="E44"/>
  <c r="G44"/>
  <c r="H44"/>
  <c r="I44"/>
  <c r="J44"/>
  <c r="K44"/>
  <c r="L44"/>
  <c r="M44"/>
  <c r="P44" s="1"/>
  <c r="A45"/>
  <c r="B45"/>
  <c r="C45"/>
  <c r="D45"/>
  <c r="E45"/>
  <c r="G45"/>
  <c r="H45"/>
  <c r="I45"/>
  <c r="J45"/>
  <c r="K45"/>
  <c r="L45"/>
  <c r="M45"/>
  <c r="P45"/>
  <c r="A46"/>
  <c r="B46"/>
  <c r="C46"/>
  <c r="D46"/>
  <c r="E46"/>
  <c r="G46"/>
  <c r="H46"/>
  <c r="I46"/>
  <c r="J46"/>
  <c r="K46"/>
  <c r="L46"/>
  <c r="M46"/>
  <c r="P46" s="1"/>
  <c r="B47"/>
  <c r="C49"/>
  <c r="D49"/>
  <c r="E49"/>
  <c r="A50"/>
  <c r="B50"/>
  <c r="C50"/>
  <c r="D50"/>
  <c r="E50"/>
  <c r="G50"/>
  <c r="H50"/>
  <c r="I50"/>
  <c r="J50"/>
  <c r="K50"/>
  <c r="L50"/>
  <c r="M50"/>
  <c r="P50"/>
  <c r="A51"/>
  <c r="B51"/>
  <c r="C51"/>
  <c r="D51"/>
  <c r="E51"/>
  <c r="G51"/>
  <c r="H51"/>
  <c r="I51"/>
  <c r="J51"/>
  <c r="K51"/>
  <c r="L51"/>
  <c r="M51"/>
  <c r="P51" s="1"/>
  <c r="A52"/>
  <c r="B52"/>
  <c r="C52"/>
  <c r="D52"/>
  <c r="E52"/>
  <c r="G52"/>
  <c r="H52"/>
  <c r="I52"/>
  <c r="J52"/>
  <c r="K52"/>
  <c r="L52"/>
  <c r="M52"/>
  <c r="P52"/>
  <c r="A53"/>
  <c r="B53"/>
  <c r="C53"/>
  <c r="D53"/>
  <c r="E53"/>
  <c r="G53"/>
  <c r="H53"/>
  <c r="I53"/>
  <c r="J53"/>
  <c r="K53"/>
  <c r="L53"/>
  <c r="M53"/>
  <c r="P53" s="1"/>
  <c r="A54"/>
  <c r="B54"/>
  <c r="D54"/>
  <c r="G54"/>
  <c r="H54"/>
  <c r="L54"/>
  <c r="M54"/>
  <c r="A55"/>
  <c r="B55"/>
  <c r="C55"/>
  <c r="D55"/>
  <c r="E55"/>
  <c r="G55"/>
  <c r="H55"/>
  <c r="I55"/>
  <c r="J55"/>
  <c r="K55"/>
  <c r="L55"/>
  <c r="M55"/>
  <c r="P55" s="1"/>
  <c r="A56"/>
  <c r="B56"/>
  <c r="C56"/>
  <c r="D56"/>
  <c r="E56"/>
  <c r="G56"/>
  <c r="H56"/>
  <c r="I56"/>
  <c r="J56"/>
  <c r="K56"/>
  <c r="L56"/>
  <c r="M56"/>
  <c r="P56"/>
  <c r="A57"/>
  <c r="B57"/>
  <c r="C57"/>
  <c r="D57"/>
  <c r="E57"/>
  <c r="G57"/>
  <c r="H57"/>
  <c r="I57"/>
  <c r="J57"/>
  <c r="K57"/>
  <c r="L57"/>
  <c r="M57"/>
  <c r="P57" s="1"/>
  <c r="A58"/>
  <c r="B58"/>
  <c r="C58"/>
  <c r="D58"/>
  <c r="E58"/>
  <c r="G58"/>
  <c r="H58"/>
  <c r="I58"/>
  <c r="J58"/>
  <c r="K58"/>
  <c r="L58"/>
  <c r="M58"/>
  <c r="P58"/>
  <c r="A59"/>
  <c r="B59"/>
  <c r="D59"/>
  <c r="G59"/>
  <c r="H59"/>
  <c r="L59"/>
  <c r="M59"/>
  <c r="A60"/>
  <c r="B60"/>
  <c r="C60"/>
  <c r="D60"/>
  <c r="E60"/>
  <c r="G60"/>
  <c r="H60"/>
  <c r="I60"/>
  <c r="J60"/>
  <c r="K60"/>
  <c r="L60"/>
  <c r="M60"/>
  <c r="P60"/>
  <c r="A61"/>
  <c r="B61"/>
  <c r="C61"/>
  <c r="D61"/>
  <c r="E61"/>
  <c r="G61"/>
  <c r="H61"/>
  <c r="I61"/>
  <c r="J61"/>
  <c r="K61"/>
  <c r="L61"/>
  <c r="M61"/>
  <c r="P61" s="1"/>
  <c r="A62"/>
  <c r="B62"/>
  <c r="C62"/>
  <c r="D62"/>
  <c r="E62"/>
  <c r="G62"/>
  <c r="H62"/>
  <c r="I62"/>
  <c r="J62"/>
  <c r="K62"/>
  <c r="L62"/>
  <c r="M62"/>
  <c r="P62"/>
  <c r="A63"/>
  <c r="B63"/>
  <c r="C63"/>
  <c r="D63"/>
  <c r="E63"/>
  <c r="G63"/>
  <c r="H63"/>
  <c r="I63"/>
  <c r="J63"/>
  <c r="K63"/>
  <c r="L63"/>
  <c r="M63"/>
  <c r="P63" s="1"/>
  <c r="A64"/>
  <c r="B64"/>
  <c r="D64"/>
  <c r="G64"/>
  <c r="H64"/>
  <c r="L64"/>
  <c r="M64"/>
  <c r="A65"/>
  <c r="B65"/>
  <c r="C65"/>
  <c r="D65"/>
  <c r="E65"/>
  <c r="G65"/>
  <c r="H65"/>
  <c r="I65"/>
  <c r="J65"/>
  <c r="K65"/>
  <c r="L65"/>
  <c r="M65"/>
  <c r="P65" s="1"/>
  <c r="A66"/>
  <c r="B66"/>
  <c r="C66"/>
  <c r="D66"/>
  <c r="E66"/>
  <c r="G66"/>
  <c r="H66"/>
  <c r="I66"/>
  <c r="J66"/>
  <c r="K66"/>
  <c r="L66"/>
  <c r="M66"/>
  <c r="P66"/>
  <c r="A67"/>
  <c r="B67"/>
  <c r="C67"/>
  <c r="D67"/>
  <c r="E67"/>
  <c r="G67"/>
  <c r="H67"/>
  <c r="I67"/>
  <c r="J67"/>
  <c r="K67"/>
  <c r="L67"/>
  <c r="M67"/>
  <c r="P67" s="1"/>
  <c r="A68"/>
  <c r="B68"/>
  <c r="C68"/>
  <c r="D68"/>
  <c r="E68"/>
  <c r="G68"/>
  <c r="H68"/>
  <c r="I68"/>
  <c r="J68"/>
  <c r="K68"/>
  <c r="L68"/>
  <c r="M68"/>
  <c r="P68"/>
  <c r="A69"/>
  <c r="B69"/>
  <c r="D69"/>
  <c r="G69"/>
  <c r="H69"/>
  <c r="L69"/>
  <c r="M69"/>
  <c r="A70"/>
  <c r="B70"/>
  <c r="C70"/>
  <c r="D70"/>
  <c r="E70"/>
  <c r="G70"/>
  <c r="H70"/>
  <c r="I70"/>
  <c r="J70"/>
  <c r="K70"/>
  <c r="L70"/>
  <c r="M70"/>
  <c r="P70"/>
  <c r="A71"/>
  <c r="B71"/>
  <c r="C71"/>
  <c r="D71"/>
  <c r="E71"/>
  <c r="G71"/>
  <c r="H71"/>
  <c r="I71"/>
  <c r="J71"/>
  <c r="K71"/>
  <c r="L71"/>
  <c r="M71"/>
  <c r="P71" s="1"/>
  <c r="A72"/>
  <c r="B72"/>
  <c r="C72"/>
  <c r="D72"/>
  <c r="E72"/>
  <c r="G72"/>
  <c r="H72"/>
  <c r="I72"/>
  <c r="J72"/>
  <c r="K72"/>
  <c r="L72"/>
  <c r="M72"/>
  <c r="P72"/>
  <c r="A73"/>
  <c r="B73"/>
  <c r="C73"/>
  <c r="D73"/>
  <c r="E73"/>
  <c r="G73"/>
  <c r="H73"/>
  <c r="I73"/>
  <c r="J73"/>
  <c r="K73"/>
  <c r="L73"/>
  <c r="M73"/>
  <c r="P73" s="1"/>
  <c r="A74"/>
  <c r="B74"/>
  <c r="D74"/>
  <c r="G74"/>
  <c r="H74"/>
  <c r="L74"/>
  <c r="M74"/>
  <c r="A75"/>
  <c r="B75"/>
  <c r="C75"/>
  <c r="D75"/>
  <c r="E75"/>
  <c r="G75"/>
  <c r="H75"/>
  <c r="I75"/>
  <c r="J75"/>
  <c r="K75"/>
  <c r="L75"/>
  <c r="M75"/>
  <c r="P75" s="1"/>
  <c r="A76"/>
  <c r="B76"/>
  <c r="C76"/>
  <c r="D76"/>
  <c r="E76"/>
  <c r="G76"/>
  <c r="H76"/>
  <c r="I76"/>
  <c r="J76"/>
  <c r="K76"/>
  <c r="L76"/>
  <c r="M76"/>
  <c r="P76"/>
  <c r="A77"/>
  <c r="B77"/>
  <c r="C77"/>
  <c r="D77"/>
  <c r="E77"/>
  <c r="G77"/>
  <c r="H77"/>
  <c r="I77"/>
  <c r="J77"/>
  <c r="K77"/>
  <c r="L77"/>
  <c r="M77"/>
  <c r="P77" s="1"/>
  <c r="A78"/>
  <c r="B78"/>
  <c r="C78"/>
  <c r="D78"/>
  <c r="E78"/>
  <c r="G78"/>
  <c r="H78"/>
  <c r="I78"/>
  <c r="J78"/>
  <c r="K78"/>
  <c r="L78"/>
  <c r="M78"/>
  <c r="P78"/>
  <c r="A79"/>
  <c r="B79"/>
  <c r="D79"/>
  <c r="G79"/>
  <c r="H79"/>
  <c r="L79"/>
  <c r="M79"/>
  <c r="A80"/>
  <c r="B80"/>
  <c r="C80"/>
  <c r="D80"/>
  <c r="E80"/>
  <c r="G80"/>
  <c r="H80"/>
  <c r="I80"/>
  <c r="J80"/>
  <c r="K80"/>
  <c r="L80"/>
  <c r="M80"/>
  <c r="P80"/>
  <c r="A81"/>
  <c r="B81"/>
  <c r="C81"/>
  <c r="D81"/>
  <c r="E81"/>
  <c r="G81"/>
  <c r="H81"/>
  <c r="I81"/>
  <c r="J81"/>
  <c r="K81"/>
  <c r="L81"/>
  <c r="M81"/>
  <c r="P81" s="1"/>
  <c r="A82"/>
  <c r="B82"/>
  <c r="C82"/>
  <c r="D82"/>
  <c r="E82"/>
  <c r="G82"/>
  <c r="H82"/>
  <c r="I82"/>
  <c r="J82"/>
  <c r="K82"/>
  <c r="L82"/>
  <c r="M82"/>
  <c r="P82"/>
  <c r="A83"/>
  <c r="B83"/>
  <c r="C83"/>
  <c r="D83"/>
  <c r="E83"/>
  <c r="G83"/>
  <c r="H83"/>
  <c r="I83"/>
  <c r="J83"/>
  <c r="K83"/>
  <c r="L83"/>
  <c r="M83"/>
  <c r="P83" s="1"/>
  <c r="A84"/>
  <c r="B84"/>
  <c r="D84"/>
  <c r="G84"/>
  <c r="H84"/>
  <c r="L84"/>
  <c r="M84"/>
  <c r="A85"/>
  <c r="B85"/>
  <c r="C85"/>
  <c r="D85"/>
  <c r="E85"/>
  <c r="G85"/>
  <c r="H85"/>
  <c r="I85"/>
  <c r="J85"/>
  <c r="K85"/>
  <c r="L85"/>
  <c r="M85"/>
  <c r="P85" s="1"/>
  <c r="A86"/>
  <c r="B86"/>
  <c r="C86"/>
  <c r="D86"/>
  <c r="E86"/>
  <c r="G86"/>
  <c r="H86"/>
  <c r="I86"/>
  <c r="J86"/>
  <c r="K86"/>
  <c r="L86"/>
  <c r="M86"/>
  <c r="P86"/>
  <c r="A87"/>
  <c r="B87"/>
  <c r="C87"/>
  <c r="D87"/>
  <c r="E87"/>
  <c r="G87"/>
  <c r="H87"/>
  <c r="I87"/>
  <c r="J87"/>
  <c r="K87"/>
  <c r="L87"/>
  <c r="M87"/>
  <c r="P87" s="1"/>
  <c r="A88"/>
  <c r="B88"/>
  <c r="C88"/>
  <c r="D88"/>
  <c r="E88"/>
  <c r="G88"/>
  <c r="H88"/>
  <c r="I88"/>
  <c r="J88"/>
  <c r="K88"/>
  <c r="L88"/>
  <c r="M88"/>
  <c r="P88"/>
  <c r="A89"/>
  <c r="B89"/>
  <c r="C89"/>
  <c r="D89"/>
  <c r="E89"/>
  <c r="G89"/>
  <c r="H89"/>
  <c r="I89"/>
  <c r="J89"/>
  <c r="K89"/>
  <c r="L89"/>
  <c r="M89"/>
  <c r="P89" s="1"/>
  <c r="B90"/>
  <c r="C92"/>
  <c r="D92"/>
  <c r="E92"/>
  <c r="A93"/>
  <c r="B93"/>
  <c r="C93"/>
  <c r="D93"/>
  <c r="E93"/>
  <c r="G93"/>
  <c r="H93"/>
  <c r="I93"/>
  <c r="J93"/>
  <c r="K93"/>
  <c r="L93"/>
  <c r="M93"/>
  <c r="P93"/>
  <c r="A94"/>
  <c r="B94"/>
  <c r="C94"/>
  <c r="D94"/>
  <c r="E94"/>
  <c r="G94"/>
  <c r="H94"/>
  <c r="I94"/>
  <c r="J94"/>
  <c r="K94"/>
  <c r="L94"/>
  <c r="M94"/>
  <c r="P94" s="1"/>
  <c r="A95"/>
  <c r="B95"/>
  <c r="G95"/>
  <c r="H95"/>
  <c r="L95"/>
  <c r="M95"/>
  <c r="A96"/>
  <c r="B96"/>
  <c r="D96"/>
  <c r="G96"/>
  <c r="L96"/>
  <c r="M96"/>
  <c r="A97"/>
  <c r="B97"/>
  <c r="D97"/>
  <c r="G97"/>
  <c r="H97"/>
  <c r="L97"/>
  <c r="M97"/>
  <c r="A98"/>
  <c r="B98"/>
  <c r="D98"/>
  <c r="G98"/>
  <c r="H98"/>
  <c r="L98"/>
  <c r="M98"/>
  <c r="A99"/>
  <c r="B99"/>
  <c r="D99"/>
  <c r="G99"/>
  <c r="H99"/>
  <c r="L99"/>
  <c r="M99"/>
  <c r="A100"/>
  <c r="B100"/>
  <c r="C100"/>
  <c r="D100"/>
  <c r="E100"/>
  <c r="G100"/>
  <c r="H100"/>
  <c r="I100"/>
  <c r="J100"/>
  <c r="K100"/>
  <c r="L100"/>
  <c r="M100"/>
  <c r="P100" s="1"/>
  <c r="A101"/>
  <c r="B101"/>
  <c r="C101"/>
  <c r="D101"/>
  <c r="E101"/>
  <c r="G101"/>
  <c r="H101"/>
  <c r="I101"/>
  <c r="J101"/>
  <c r="K101"/>
  <c r="L101"/>
  <c r="M101"/>
  <c r="P101"/>
  <c r="A102"/>
  <c r="B102"/>
  <c r="C102"/>
  <c r="D102"/>
  <c r="E102"/>
  <c r="G102"/>
  <c r="H102"/>
  <c r="I102"/>
  <c r="J102"/>
  <c r="K102"/>
  <c r="L102"/>
  <c r="M102"/>
  <c r="P102" s="1"/>
  <c r="A103"/>
  <c r="B103"/>
  <c r="C103"/>
  <c r="D103"/>
  <c r="E103"/>
  <c r="G103"/>
  <c r="H103"/>
  <c r="I103"/>
  <c r="J103"/>
  <c r="K103"/>
  <c r="L103"/>
  <c r="M103"/>
  <c r="P103"/>
  <c r="A104"/>
  <c r="B104"/>
  <c r="G104"/>
  <c r="H104"/>
  <c r="L104"/>
  <c r="M104"/>
  <c r="A105"/>
  <c r="B105"/>
  <c r="D105"/>
  <c r="G105"/>
  <c r="H105"/>
  <c r="L105"/>
  <c r="M105"/>
  <c r="A106"/>
  <c r="B106"/>
  <c r="D106"/>
  <c r="G106"/>
  <c r="L106"/>
  <c r="M106"/>
  <c r="A107"/>
  <c r="B107"/>
  <c r="C107"/>
  <c r="D107"/>
  <c r="E107"/>
  <c r="G107"/>
  <c r="H107"/>
  <c r="I107"/>
  <c r="J107"/>
  <c r="K107"/>
  <c r="L107"/>
  <c r="M107"/>
  <c r="P107"/>
  <c r="A108"/>
  <c r="B108"/>
  <c r="C108"/>
  <c r="D108"/>
  <c r="E108"/>
  <c r="G108"/>
  <c r="H108"/>
  <c r="I108"/>
  <c r="J108"/>
  <c r="K108"/>
  <c r="L108"/>
  <c r="M108"/>
  <c r="P108" s="1"/>
  <c r="A109"/>
  <c r="B109"/>
  <c r="C109"/>
  <c r="D109"/>
  <c r="E109"/>
  <c r="G109"/>
  <c r="H109"/>
  <c r="I109"/>
  <c r="J109"/>
  <c r="K109"/>
  <c r="L109"/>
  <c r="M109"/>
  <c r="P109"/>
  <c r="A110"/>
  <c r="B110"/>
  <c r="C110"/>
  <c r="D110"/>
  <c r="E110"/>
  <c r="G110"/>
  <c r="H110"/>
  <c r="I110"/>
  <c r="J110"/>
  <c r="K110"/>
  <c r="L110"/>
  <c r="M110"/>
  <c r="P110" s="1"/>
  <c r="A111"/>
  <c r="B111"/>
  <c r="G111"/>
  <c r="H111"/>
  <c r="L111"/>
  <c r="M111"/>
  <c r="A112"/>
  <c r="B112"/>
  <c r="C112"/>
  <c r="D112"/>
  <c r="E112"/>
  <c r="G112"/>
  <c r="H112"/>
  <c r="I112"/>
  <c r="J112"/>
  <c r="K112"/>
  <c r="L112"/>
  <c r="M112"/>
  <c r="P112"/>
  <c r="A113"/>
  <c r="B113"/>
  <c r="D113"/>
  <c r="G113"/>
  <c r="H113"/>
  <c r="L113"/>
  <c r="M113"/>
  <c r="A114"/>
  <c r="B114"/>
  <c r="C114"/>
  <c r="D114"/>
  <c r="E114"/>
  <c r="G114"/>
  <c r="H114"/>
  <c r="I114"/>
  <c r="J114"/>
  <c r="K114"/>
  <c r="L114"/>
  <c r="M114"/>
  <c r="P114"/>
  <c r="A115"/>
  <c r="B115"/>
  <c r="C115"/>
  <c r="D115"/>
  <c r="E115"/>
  <c r="G115"/>
  <c r="H115"/>
  <c r="I115"/>
  <c r="J115"/>
  <c r="K115"/>
  <c r="L115"/>
  <c r="M115"/>
  <c r="P115" s="1"/>
  <c r="A116"/>
  <c r="B116"/>
  <c r="C116"/>
  <c r="D116"/>
  <c r="E116"/>
  <c r="G116"/>
  <c r="H116"/>
  <c r="I116"/>
  <c r="J116"/>
  <c r="K116"/>
  <c r="L116"/>
  <c r="M116"/>
  <c r="P116"/>
  <c r="A117"/>
  <c r="B117"/>
  <c r="C117"/>
  <c r="D117"/>
  <c r="E117"/>
  <c r="G117"/>
  <c r="H117"/>
  <c r="I117"/>
  <c r="J117"/>
  <c r="K117"/>
  <c r="L117"/>
  <c r="M117"/>
  <c r="P117" s="1"/>
  <c r="A118"/>
  <c r="B118"/>
  <c r="C118"/>
  <c r="D118"/>
  <c r="E118"/>
  <c r="G118"/>
  <c r="H118"/>
  <c r="I118"/>
  <c r="J118"/>
  <c r="K118"/>
  <c r="L118"/>
  <c r="M118"/>
  <c r="P118"/>
  <c r="A119"/>
  <c r="B119"/>
  <c r="G119"/>
  <c r="H119"/>
  <c r="L119"/>
  <c r="M119"/>
  <c r="A120"/>
  <c r="B120"/>
  <c r="D120"/>
  <c r="G120"/>
  <c r="H120"/>
  <c r="L120"/>
  <c r="M120"/>
  <c r="A121"/>
  <c r="B121"/>
  <c r="D121"/>
  <c r="G121"/>
  <c r="H121"/>
  <c r="L121"/>
  <c r="M121"/>
  <c r="A122"/>
  <c r="B122"/>
  <c r="D122"/>
  <c r="G122"/>
  <c r="H122"/>
  <c r="L122"/>
  <c r="M122"/>
  <c r="A123"/>
  <c r="B123"/>
  <c r="C123"/>
  <c r="D123"/>
  <c r="E123"/>
  <c r="G123"/>
  <c r="H123"/>
  <c r="I123"/>
  <c r="J123"/>
  <c r="K123"/>
  <c r="L123"/>
  <c r="M123"/>
  <c r="P123"/>
  <c r="A124"/>
  <c r="B124"/>
  <c r="C124"/>
  <c r="D124"/>
  <c r="E124"/>
  <c r="G124"/>
  <c r="H124"/>
  <c r="I124"/>
  <c r="J124"/>
  <c r="K124"/>
  <c r="L124"/>
  <c r="M124"/>
  <c r="P124" s="1"/>
  <c r="A125"/>
  <c r="B125"/>
  <c r="C125"/>
  <c r="D125"/>
  <c r="E125"/>
  <c r="G125"/>
  <c r="H125"/>
  <c r="I125"/>
  <c r="J125"/>
  <c r="K125"/>
  <c r="L125"/>
  <c r="M125"/>
  <c r="P125"/>
  <c r="A126"/>
  <c r="B126"/>
  <c r="C126"/>
  <c r="D126"/>
  <c r="E126"/>
  <c r="G126"/>
  <c r="H126"/>
  <c r="I126"/>
  <c r="J126"/>
  <c r="K126"/>
  <c r="L126"/>
  <c r="M126"/>
  <c r="P126" s="1"/>
  <c r="A127"/>
  <c r="B127"/>
  <c r="C127"/>
  <c r="D127"/>
  <c r="E127"/>
  <c r="G127"/>
  <c r="H127"/>
  <c r="I127"/>
  <c r="J127"/>
  <c r="K127"/>
  <c r="L127"/>
  <c r="M127"/>
  <c r="P127"/>
  <c r="A128"/>
  <c r="B128"/>
  <c r="C128"/>
  <c r="D128"/>
  <c r="E128"/>
  <c r="G128"/>
  <c r="H128"/>
  <c r="I128"/>
  <c r="J128"/>
  <c r="K128"/>
  <c r="L128"/>
  <c r="M128"/>
  <c r="P128" s="1"/>
  <c r="A129"/>
  <c r="B129"/>
  <c r="C129"/>
  <c r="D129"/>
  <c r="E129"/>
  <c r="G129"/>
  <c r="H129"/>
  <c r="I129"/>
  <c r="J129"/>
  <c r="K129"/>
  <c r="L129"/>
  <c r="M129"/>
  <c r="P129"/>
  <c r="A130"/>
  <c r="B130"/>
  <c r="C130"/>
  <c r="D130"/>
  <c r="E130"/>
  <c r="G130"/>
  <c r="H130"/>
  <c r="I130"/>
  <c r="J130"/>
  <c r="K130"/>
  <c r="L130"/>
  <c r="M130"/>
  <c r="P130" s="1"/>
  <c r="A131"/>
  <c r="B131"/>
  <c r="C131"/>
  <c r="D131"/>
  <c r="E131"/>
  <c r="G131"/>
  <c r="H131"/>
  <c r="I131"/>
  <c r="J131"/>
  <c r="K131"/>
  <c r="L131"/>
  <c r="M131"/>
  <c r="P131"/>
  <c r="A132"/>
  <c r="B132"/>
  <c r="C132"/>
  <c r="D132"/>
  <c r="E132"/>
  <c r="G132"/>
  <c r="H132"/>
  <c r="I132"/>
  <c r="J132"/>
  <c r="K132"/>
  <c r="L132"/>
  <c r="M132"/>
  <c r="P132" s="1"/>
  <c r="A133"/>
  <c r="B133"/>
  <c r="C133"/>
  <c r="D133"/>
  <c r="E133"/>
  <c r="G133"/>
  <c r="H133"/>
  <c r="I133"/>
  <c r="J133"/>
  <c r="K133"/>
  <c r="L133"/>
  <c r="M133"/>
  <c r="P133"/>
  <c r="A134"/>
  <c r="B134"/>
  <c r="C134"/>
  <c r="D134"/>
  <c r="E134"/>
  <c r="G134"/>
  <c r="H134"/>
  <c r="I134"/>
  <c r="J134"/>
  <c r="K134"/>
  <c r="L134"/>
  <c r="M134"/>
  <c r="P134" s="1"/>
  <c r="A135"/>
  <c r="B135"/>
  <c r="C135"/>
  <c r="D135"/>
  <c r="E135"/>
  <c r="G135"/>
  <c r="H135"/>
  <c r="I135"/>
  <c r="J135"/>
  <c r="K135"/>
  <c r="L135"/>
  <c r="M135"/>
  <c r="P135"/>
  <c r="A136"/>
  <c r="B136"/>
  <c r="C136"/>
  <c r="D136"/>
  <c r="E136"/>
  <c r="G136"/>
  <c r="H136"/>
  <c r="I136"/>
  <c r="J136"/>
  <c r="K136"/>
  <c r="L136"/>
  <c r="M136"/>
  <c r="P136" s="1"/>
  <c r="A137"/>
  <c r="B137"/>
  <c r="C137"/>
  <c r="D137"/>
  <c r="E137"/>
  <c r="G137"/>
  <c r="H137"/>
  <c r="I137"/>
  <c r="J137"/>
  <c r="K137"/>
  <c r="L137"/>
  <c r="M137"/>
  <c r="P137"/>
  <c r="C140"/>
  <c r="D140"/>
  <c r="E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C159"/>
  <c r="D159"/>
  <c r="E159"/>
  <c r="G159"/>
  <c r="H159"/>
  <c r="I159"/>
  <c r="J159"/>
  <c r="K159"/>
  <c r="L159"/>
  <c r="M159"/>
  <c r="P159"/>
  <c r="A160"/>
  <c r="B160"/>
  <c r="D160"/>
  <c r="G160"/>
  <c r="H160"/>
  <c r="L160"/>
  <c r="M160"/>
  <c r="A161"/>
  <c r="B161"/>
  <c r="D161"/>
  <c r="G161"/>
  <c r="H161"/>
  <c r="L161"/>
  <c r="M161"/>
  <c r="A162"/>
  <c r="B162"/>
  <c r="C162"/>
  <c r="D162"/>
  <c r="E162"/>
  <c r="G162"/>
  <c r="H162"/>
  <c r="I162"/>
  <c r="J162"/>
  <c r="K162"/>
  <c r="L162"/>
  <c r="M162"/>
  <c r="P162" s="1"/>
  <c r="A163"/>
  <c r="B163"/>
  <c r="C163"/>
  <c r="D163"/>
  <c r="E163"/>
  <c r="G163"/>
  <c r="H163"/>
  <c r="I163"/>
  <c r="J163"/>
  <c r="K163"/>
  <c r="L163"/>
  <c r="M163"/>
  <c r="P163"/>
  <c r="A164"/>
  <c r="B164"/>
  <c r="C164"/>
  <c r="D164"/>
  <c r="E164"/>
  <c r="G164"/>
  <c r="H164"/>
  <c r="I164"/>
  <c r="J164"/>
  <c r="K164"/>
  <c r="L164"/>
  <c r="M164"/>
  <c r="P164" s="1"/>
  <c r="A165"/>
  <c r="B165"/>
  <c r="C165"/>
  <c r="D165"/>
  <c r="E165"/>
  <c r="G165"/>
  <c r="H165"/>
  <c r="I165"/>
  <c r="J165"/>
  <c r="K165"/>
  <c r="L165"/>
  <c r="M165"/>
  <c r="P165"/>
  <c r="A166"/>
  <c r="B166"/>
  <c r="C166"/>
  <c r="D166"/>
  <c r="E166"/>
  <c r="G166"/>
  <c r="H166"/>
  <c r="I166"/>
  <c r="J166"/>
  <c r="K166"/>
  <c r="L166"/>
  <c r="M166"/>
  <c r="P166" s="1"/>
  <c r="A167"/>
  <c r="B167"/>
  <c r="C167"/>
  <c r="D167"/>
  <c r="E167"/>
  <c r="G167"/>
  <c r="H167"/>
  <c r="I167"/>
  <c r="J167"/>
  <c r="K167"/>
  <c r="L167"/>
  <c r="M167"/>
  <c r="P167"/>
  <c r="A168"/>
  <c r="B168"/>
  <c r="C168"/>
  <c r="D168"/>
  <c r="E168"/>
  <c r="G168"/>
  <c r="H168"/>
  <c r="I168"/>
  <c r="J168"/>
  <c r="K168"/>
  <c r="L168"/>
  <c r="M168"/>
  <c r="P168" s="1"/>
  <c r="C171"/>
  <c r="D171"/>
  <c r="E171"/>
  <c r="A172"/>
  <c r="B172"/>
  <c r="D172"/>
  <c r="G172"/>
  <c r="H172"/>
  <c r="L172"/>
  <c r="M172"/>
  <c r="A173"/>
  <c r="B173"/>
  <c r="D173"/>
  <c r="G173"/>
  <c r="H173"/>
  <c r="L173"/>
  <c r="M173"/>
  <c r="A174"/>
  <c r="B174"/>
  <c r="C174"/>
  <c r="D174"/>
  <c r="E174"/>
  <c r="G174"/>
  <c r="H174"/>
  <c r="I174"/>
  <c r="J174"/>
  <c r="K174"/>
  <c r="L174"/>
  <c r="M174"/>
  <c r="P174" s="1"/>
  <c r="A175"/>
  <c r="B175"/>
  <c r="C175"/>
  <c r="D175"/>
  <c r="E175"/>
  <c r="G175"/>
  <c r="H175"/>
  <c r="I175"/>
  <c r="J175"/>
  <c r="K175"/>
  <c r="L175"/>
  <c r="M175"/>
  <c r="P175"/>
  <c r="A176"/>
  <c r="B176"/>
  <c r="C176"/>
  <c r="D176"/>
  <c r="E176"/>
  <c r="G176"/>
  <c r="H176"/>
  <c r="I176"/>
  <c r="J176"/>
  <c r="K176"/>
  <c r="L176"/>
  <c r="M176"/>
  <c r="P176" s="1"/>
  <c r="A177"/>
  <c r="B177"/>
  <c r="C177"/>
  <c r="D177"/>
  <c r="E177"/>
  <c r="G177"/>
  <c r="H177"/>
  <c r="I177"/>
  <c r="J177"/>
  <c r="K177"/>
  <c r="L177"/>
  <c r="M177"/>
  <c r="P177"/>
  <c r="A178"/>
  <c r="B178"/>
  <c r="C178"/>
  <c r="D178"/>
  <c r="E178"/>
  <c r="G178"/>
  <c r="H178"/>
  <c r="I178"/>
  <c r="J178"/>
  <c r="K178"/>
  <c r="L178"/>
  <c r="M178"/>
  <c r="P178" s="1"/>
  <c r="A179"/>
  <c r="B179"/>
  <c r="C179"/>
  <c r="D179"/>
  <c r="E179"/>
  <c r="G179"/>
  <c r="H179"/>
  <c r="I179"/>
  <c r="J179"/>
  <c r="K179"/>
  <c r="L179"/>
  <c r="M179"/>
  <c r="P179"/>
  <c r="A180"/>
  <c r="B180"/>
  <c r="C180"/>
  <c r="D180"/>
  <c r="E180"/>
  <c r="G180"/>
  <c r="H180"/>
  <c r="I180"/>
  <c r="J180"/>
  <c r="K180"/>
  <c r="L180"/>
  <c r="M180"/>
  <c r="P180" s="1"/>
  <c r="A181"/>
  <c r="B181"/>
  <c r="D181"/>
  <c r="G181"/>
  <c r="H181"/>
  <c r="L181"/>
  <c r="M181"/>
  <c r="A182"/>
  <c r="B182"/>
  <c r="D182"/>
  <c r="G182"/>
  <c r="H182"/>
  <c r="L182"/>
  <c r="M182"/>
  <c r="A183"/>
  <c r="B183"/>
  <c r="G183"/>
  <c r="H183"/>
  <c r="L183"/>
  <c r="M183"/>
  <c r="A184"/>
  <c r="B184"/>
  <c r="D184"/>
  <c r="G184"/>
  <c r="H184"/>
  <c r="L184"/>
  <c r="M184"/>
  <c r="A185"/>
  <c r="B185"/>
  <c r="D185"/>
  <c r="G185"/>
  <c r="H185"/>
  <c r="L185"/>
  <c r="M185"/>
  <c r="A186"/>
  <c r="B186"/>
  <c r="C186"/>
  <c r="D186"/>
  <c r="E186"/>
  <c r="G186"/>
  <c r="H186"/>
  <c r="I186"/>
  <c r="J186"/>
  <c r="K186"/>
  <c r="L186"/>
  <c r="M186"/>
  <c r="P186"/>
  <c r="A187"/>
  <c r="B187"/>
  <c r="C187"/>
  <c r="D187"/>
  <c r="E187"/>
  <c r="G187"/>
  <c r="H187"/>
  <c r="I187"/>
  <c r="J187"/>
  <c r="K187"/>
  <c r="L187"/>
  <c r="M187"/>
  <c r="P187" s="1"/>
  <c r="A188"/>
  <c r="B188"/>
  <c r="C188"/>
  <c r="D188"/>
  <c r="E188"/>
  <c r="G188"/>
  <c r="H188"/>
  <c r="I188"/>
  <c r="J188"/>
  <c r="K188"/>
  <c r="L188"/>
  <c r="M188"/>
  <c r="P188"/>
  <c r="A189"/>
  <c r="B189"/>
  <c r="C189"/>
  <c r="D189"/>
  <c r="E189"/>
  <c r="G189"/>
  <c r="H189"/>
  <c r="I189"/>
  <c r="J189"/>
  <c r="K189"/>
  <c r="L189"/>
  <c r="M189"/>
  <c r="P189" s="1"/>
  <c r="A190"/>
  <c r="B190"/>
  <c r="D190"/>
  <c r="G190"/>
  <c r="H190"/>
  <c r="L190"/>
  <c r="M190"/>
  <c r="A191"/>
  <c r="B191"/>
  <c r="D191"/>
  <c r="G191"/>
  <c r="H191"/>
  <c r="L191"/>
  <c r="M191"/>
  <c r="C194"/>
  <c r="D194"/>
  <c r="E194"/>
  <c r="A195"/>
  <c r="C195"/>
  <c r="D195"/>
  <c r="E195"/>
  <c r="G195"/>
  <c r="H195"/>
  <c r="I195"/>
  <c r="J195"/>
  <c r="K195"/>
  <c r="L195"/>
  <c r="M195"/>
  <c r="P195"/>
  <c r="A196"/>
  <c r="C196"/>
  <c r="D196"/>
  <c r="E196"/>
  <c r="G196"/>
  <c r="H196"/>
  <c r="I196"/>
  <c r="J196"/>
  <c r="K196"/>
  <c r="L196"/>
  <c r="M196"/>
  <c r="P196"/>
  <c r="A197"/>
  <c r="C197"/>
  <c r="D197"/>
  <c r="E197"/>
  <c r="G197"/>
  <c r="H197"/>
  <c r="I197"/>
  <c r="J197"/>
  <c r="K197"/>
  <c r="L197"/>
  <c r="M197"/>
  <c r="P197"/>
  <c r="A198"/>
  <c r="C198"/>
  <c r="D198"/>
  <c r="E198"/>
  <c r="G198"/>
  <c r="H198"/>
  <c r="I198"/>
  <c r="J198"/>
  <c r="K198"/>
  <c r="L198"/>
  <c r="M198"/>
  <c r="P198"/>
  <c r="A199"/>
  <c r="G199"/>
  <c r="L199"/>
  <c r="M199"/>
  <c r="A200"/>
  <c r="B200"/>
  <c r="C200"/>
  <c r="D200"/>
  <c r="E200"/>
  <c r="G200"/>
  <c r="H200"/>
  <c r="I200"/>
  <c r="J200"/>
  <c r="K200"/>
  <c r="L200"/>
  <c r="M200"/>
  <c r="P200" s="1"/>
  <c r="A201"/>
  <c r="B201"/>
  <c r="C201"/>
  <c r="D201"/>
  <c r="E201"/>
  <c r="G201"/>
  <c r="H201"/>
  <c r="I201"/>
  <c r="J201"/>
  <c r="K201"/>
  <c r="L201"/>
  <c r="M201"/>
  <c r="P201"/>
  <c r="A202"/>
  <c r="B202"/>
  <c r="C202"/>
  <c r="D202"/>
  <c r="E202"/>
  <c r="G202"/>
  <c r="H202"/>
  <c r="I202"/>
  <c r="J202"/>
  <c r="K202"/>
  <c r="L202"/>
  <c r="M202"/>
  <c r="P202" s="1"/>
  <c r="A203"/>
  <c r="B203"/>
  <c r="C203"/>
  <c r="D203"/>
  <c r="E203"/>
  <c r="G203"/>
  <c r="H203"/>
  <c r="I203"/>
  <c r="J203"/>
  <c r="K203"/>
  <c r="L203"/>
  <c r="M203"/>
  <c r="P203"/>
  <c r="A204"/>
  <c r="B204"/>
  <c r="G204"/>
  <c r="L204"/>
  <c r="M204"/>
  <c r="A205"/>
  <c r="B205"/>
  <c r="C205"/>
  <c r="D205"/>
  <c r="E205"/>
  <c r="G205"/>
  <c r="H205"/>
  <c r="I205"/>
  <c r="J205"/>
  <c r="K205"/>
  <c r="L205"/>
  <c r="M205"/>
  <c r="P205"/>
  <c r="J213"/>
  <c r="K213"/>
  <c r="A3" i="37"/>
  <c r="C3"/>
  <c r="D3"/>
  <c r="E3"/>
  <c r="G3"/>
  <c r="H3"/>
  <c r="I3"/>
  <c r="J3"/>
  <c r="K3"/>
  <c r="L3"/>
  <c r="M3"/>
  <c r="P3"/>
  <c r="A4"/>
  <c r="C4"/>
  <c r="D4"/>
  <c r="E4"/>
  <c r="G4"/>
  <c r="H4"/>
  <c r="I4"/>
  <c r="J4"/>
  <c r="K4"/>
  <c r="L4"/>
  <c r="M4"/>
  <c r="P4"/>
  <c r="A5"/>
  <c r="C5"/>
  <c r="D5"/>
  <c r="E5"/>
  <c r="G5"/>
  <c r="H5"/>
  <c r="I5"/>
  <c r="J5"/>
  <c r="K5"/>
  <c r="L5"/>
  <c r="M5"/>
  <c r="P5"/>
  <c r="A6"/>
  <c r="D6"/>
  <c r="G6"/>
  <c r="H6"/>
  <c r="L6"/>
  <c r="M6"/>
  <c r="A7"/>
  <c r="C7"/>
  <c r="D7"/>
  <c r="E7"/>
  <c r="G7"/>
  <c r="H7"/>
  <c r="I7"/>
  <c r="J7"/>
  <c r="K7"/>
  <c r="L7"/>
  <c r="M7"/>
  <c r="P7"/>
  <c r="A8"/>
  <c r="C8"/>
  <c r="D8"/>
  <c r="E8"/>
  <c r="G8"/>
  <c r="H8"/>
  <c r="I8"/>
  <c r="J8"/>
  <c r="K8"/>
  <c r="L8"/>
  <c r="M8"/>
  <c r="P8"/>
  <c r="A9"/>
  <c r="C9"/>
  <c r="D9"/>
  <c r="E9"/>
  <c r="G9"/>
  <c r="H9"/>
  <c r="I9"/>
  <c r="J9"/>
  <c r="K9"/>
  <c r="L9"/>
  <c r="M9"/>
  <c r="P9"/>
  <c r="A10"/>
  <c r="C10"/>
  <c r="D10"/>
  <c r="E10"/>
  <c r="G10"/>
  <c r="H10"/>
  <c r="I10"/>
  <c r="J10"/>
  <c r="K10"/>
  <c r="L10"/>
  <c r="M10"/>
  <c r="P10"/>
  <c r="A11"/>
  <c r="B11"/>
  <c r="C11"/>
  <c r="D11"/>
  <c r="E11"/>
  <c r="G11"/>
  <c r="H11"/>
  <c r="I11"/>
  <c r="J11"/>
  <c r="K11"/>
  <c r="L11"/>
  <c r="M11"/>
  <c r="P11" s="1"/>
  <c r="A12"/>
  <c r="B12"/>
  <c r="C12"/>
  <c r="D12"/>
  <c r="E12"/>
  <c r="G12"/>
  <c r="H12"/>
  <c r="I12"/>
  <c r="J12"/>
  <c r="K12"/>
  <c r="L12"/>
  <c r="M12"/>
  <c r="P12"/>
  <c r="A13"/>
  <c r="B13"/>
  <c r="C13"/>
  <c r="D13"/>
  <c r="E13"/>
  <c r="G13"/>
  <c r="H13"/>
  <c r="I13"/>
  <c r="J13"/>
  <c r="K13"/>
  <c r="L13"/>
  <c r="M13"/>
  <c r="P13" s="1"/>
  <c r="A14"/>
  <c r="B14"/>
  <c r="C14"/>
  <c r="D14"/>
  <c r="E14"/>
  <c r="G14"/>
  <c r="H14"/>
  <c r="I14"/>
  <c r="J14"/>
  <c r="K14"/>
  <c r="L14"/>
  <c r="M14"/>
  <c r="P14"/>
  <c r="A15"/>
  <c r="B15"/>
  <c r="C15"/>
  <c r="D15"/>
  <c r="E15"/>
  <c r="G15"/>
  <c r="H15"/>
  <c r="I15"/>
  <c r="J15"/>
  <c r="K15"/>
  <c r="L15"/>
  <c r="M15"/>
  <c r="P15" s="1"/>
  <c r="A16"/>
  <c r="B16"/>
  <c r="C16"/>
  <c r="D16"/>
  <c r="E16"/>
  <c r="G16"/>
  <c r="H16"/>
  <c r="I16"/>
  <c r="J16"/>
  <c r="K16"/>
  <c r="L16"/>
  <c r="M16"/>
  <c r="P16"/>
  <c r="B17"/>
  <c r="C19"/>
  <c r="D19"/>
  <c r="E19"/>
  <c r="L19"/>
  <c r="L49"/>
  <c r="L92"/>
  <c r="L140"/>
  <c r="L171"/>
  <c r="L194"/>
  <c r="A20"/>
  <c r="B20"/>
  <c r="C20"/>
  <c r="D20"/>
  <c r="E20"/>
  <c r="G20"/>
  <c r="H20"/>
  <c r="I20"/>
  <c r="J20"/>
  <c r="K20"/>
  <c r="L20"/>
  <c r="M20"/>
  <c r="P20" s="1"/>
  <c r="A21"/>
  <c r="B21"/>
  <c r="C21"/>
  <c r="D21"/>
  <c r="E21"/>
  <c r="G21"/>
  <c r="H21"/>
  <c r="I21"/>
  <c r="J21"/>
  <c r="K21"/>
  <c r="L21"/>
  <c r="M21"/>
  <c r="P21"/>
  <c r="A22"/>
  <c r="B22"/>
  <c r="C22"/>
  <c r="D22"/>
  <c r="E22"/>
  <c r="G22"/>
  <c r="H22"/>
  <c r="I22"/>
  <c r="J22"/>
  <c r="K22"/>
  <c r="L22"/>
  <c r="M22"/>
  <c r="P22" s="1"/>
  <c r="A23"/>
  <c r="B23"/>
  <c r="C23"/>
  <c r="D23"/>
  <c r="E23"/>
  <c r="G23"/>
  <c r="H23"/>
  <c r="I23"/>
  <c r="J23"/>
  <c r="K23"/>
  <c r="L23"/>
  <c r="M23"/>
  <c r="P23"/>
  <c r="A24"/>
  <c r="B24"/>
  <c r="C24"/>
  <c r="D24"/>
  <c r="E24"/>
  <c r="G24"/>
  <c r="H24"/>
  <c r="I24"/>
  <c r="J24"/>
  <c r="K24"/>
  <c r="L24"/>
  <c r="M24"/>
  <c r="P24" s="1"/>
  <c r="A25"/>
  <c r="B25"/>
  <c r="C25"/>
  <c r="D25"/>
  <c r="E25"/>
  <c r="G25"/>
  <c r="H25"/>
  <c r="I25"/>
  <c r="J25"/>
  <c r="K25"/>
  <c r="L25"/>
  <c r="M25"/>
  <c r="P25"/>
  <c r="A26"/>
  <c r="B26"/>
  <c r="C26"/>
  <c r="D26"/>
  <c r="E26"/>
  <c r="G26"/>
  <c r="H26"/>
  <c r="I26"/>
  <c r="J26"/>
  <c r="K26"/>
  <c r="L26"/>
  <c r="M26"/>
  <c r="P26" s="1"/>
  <c r="A27"/>
  <c r="B27"/>
  <c r="C27"/>
  <c r="D27"/>
  <c r="E27"/>
  <c r="G27"/>
  <c r="H27"/>
  <c r="I27"/>
  <c r="J27"/>
  <c r="K27"/>
  <c r="L27"/>
  <c r="M27"/>
  <c r="P27"/>
  <c r="A28"/>
  <c r="B28"/>
  <c r="C28"/>
  <c r="D28"/>
  <c r="E28"/>
  <c r="G28"/>
  <c r="H28"/>
  <c r="I28"/>
  <c r="J28"/>
  <c r="K28"/>
  <c r="L28"/>
  <c r="M28"/>
  <c r="P28" s="1"/>
  <c r="A29"/>
  <c r="B29"/>
  <c r="C29"/>
  <c r="D29"/>
  <c r="E29"/>
  <c r="G29"/>
  <c r="H29"/>
  <c r="I29"/>
  <c r="J29"/>
  <c r="K29"/>
  <c r="L29"/>
  <c r="M29"/>
  <c r="P29"/>
  <c r="A30"/>
  <c r="B30"/>
  <c r="C30"/>
  <c r="D30"/>
  <c r="E30"/>
  <c r="G30"/>
  <c r="H30"/>
  <c r="I30"/>
  <c r="J30"/>
  <c r="K30"/>
  <c r="L30"/>
  <c r="M30"/>
  <c r="P30" s="1"/>
  <c r="A31"/>
  <c r="B31"/>
  <c r="C31"/>
  <c r="D31"/>
  <c r="E31"/>
  <c r="G31"/>
  <c r="H31"/>
  <c r="I31"/>
  <c r="J31"/>
  <c r="K31"/>
  <c r="L31"/>
  <c r="M31"/>
  <c r="P31"/>
  <c r="A32"/>
  <c r="B32"/>
  <c r="C32"/>
  <c r="D32"/>
  <c r="E32"/>
  <c r="G32"/>
  <c r="H32"/>
  <c r="I32"/>
  <c r="J32"/>
  <c r="K32"/>
  <c r="L32"/>
  <c r="M32"/>
  <c r="P32" s="1"/>
  <c r="A33"/>
  <c r="B33"/>
  <c r="D33"/>
  <c r="G33"/>
  <c r="H33"/>
  <c r="L33"/>
  <c r="M33"/>
  <c r="A34"/>
  <c r="B34"/>
  <c r="D34"/>
  <c r="G34"/>
  <c r="H34"/>
  <c r="L34"/>
  <c r="M34"/>
  <c r="A35"/>
  <c r="B35"/>
  <c r="D35"/>
  <c r="G35"/>
  <c r="H35"/>
  <c r="L35"/>
  <c r="M35"/>
  <c r="A36"/>
  <c r="B36"/>
  <c r="C36"/>
  <c r="D36"/>
  <c r="E36"/>
  <c r="G36"/>
  <c r="H36"/>
  <c r="I36"/>
  <c r="J36"/>
  <c r="K36"/>
  <c r="L36"/>
  <c r="M36"/>
  <c r="P36" s="1"/>
  <c r="A37"/>
  <c r="B37"/>
  <c r="C37"/>
  <c r="D37"/>
  <c r="E37"/>
  <c r="G37"/>
  <c r="H37"/>
  <c r="I37"/>
  <c r="J37"/>
  <c r="K37"/>
  <c r="L37"/>
  <c r="M37"/>
  <c r="P37"/>
  <c r="A38"/>
  <c r="B38"/>
  <c r="C38"/>
  <c r="D38"/>
  <c r="E38"/>
  <c r="G38"/>
  <c r="H38"/>
  <c r="I38"/>
  <c r="J38"/>
  <c r="K38"/>
  <c r="L38"/>
  <c r="M38"/>
  <c r="P38" s="1"/>
  <c r="A39"/>
  <c r="B39"/>
  <c r="C39"/>
  <c r="D39"/>
  <c r="E39"/>
  <c r="G39"/>
  <c r="H39"/>
  <c r="I39"/>
  <c r="J39"/>
  <c r="K39"/>
  <c r="L39"/>
  <c r="M39"/>
  <c r="P39"/>
  <c r="A40"/>
  <c r="B40"/>
  <c r="C40"/>
  <c r="D40"/>
  <c r="E40"/>
  <c r="G40"/>
  <c r="H40"/>
  <c r="I40"/>
  <c r="J40"/>
  <c r="K40"/>
  <c r="L40"/>
  <c r="M40"/>
  <c r="P40" s="1"/>
  <c r="A41"/>
  <c r="B41"/>
  <c r="C41"/>
  <c r="D41"/>
  <c r="E41"/>
  <c r="G41"/>
  <c r="H41"/>
  <c r="I41"/>
  <c r="J41"/>
  <c r="K41"/>
  <c r="L41"/>
  <c r="M41"/>
  <c r="P41"/>
  <c r="A42"/>
  <c r="B42"/>
  <c r="C42"/>
  <c r="D42"/>
  <c r="E42"/>
  <c r="G42"/>
  <c r="H42"/>
  <c r="I42"/>
  <c r="J42"/>
  <c r="K42"/>
  <c r="L42"/>
  <c r="M42"/>
  <c r="P42" s="1"/>
  <c r="A43"/>
  <c r="B43"/>
  <c r="C43"/>
  <c r="D43"/>
  <c r="E43"/>
  <c r="G43"/>
  <c r="H43"/>
  <c r="I43"/>
  <c r="J43"/>
  <c r="K43"/>
  <c r="L43"/>
  <c r="M43"/>
  <c r="P43"/>
  <c r="A44"/>
  <c r="B44"/>
  <c r="C44"/>
  <c r="D44"/>
  <c r="E44"/>
  <c r="G44"/>
  <c r="H44"/>
  <c r="I44"/>
  <c r="J44"/>
  <c r="K44"/>
  <c r="L44"/>
  <c r="M44"/>
  <c r="P44" s="1"/>
  <c r="A45"/>
  <c r="B45"/>
  <c r="C45"/>
  <c r="D45"/>
  <c r="E45"/>
  <c r="G45"/>
  <c r="H45"/>
  <c r="I45"/>
  <c r="J45"/>
  <c r="K45"/>
  <c r="L45"/>
  <c r="M45"/>
  <c r="P45"/>
  <c r="A46"/>
  <c r="B46"/>
  <c r="C46"/>
  <c r="D46"/>
  <c r="E46"/>
  <c r="G46"/>
  <c r="H46"/>
  <c r="I46"/>
  <c r="J46"/>
  <c r="K46"/>
  <c r="L46"/>
  <c r="M46"/>
  <c r="P46" s="1"/>
  <c r="B47"/>
  <c r="C49"/>
  <c r="D49"/>
  <c r="E49"/>
  <c r="A50"/>
  <c r="B50"/>
  <c r="C50"/>
  <c r="D50"/>
  <c r="E50"/>
  <c r="G50"/>
  <c r="H50"/>
  <c r="I50"/>
  <c r="J50"/>
  <c r="K50"/>
  <c r="L50"/>
  <c r="M50"/>
  <c r="P50"/>
  <c r="A51"/>
  <c r="B51"/>
  <c r="C51"/>
  <c r="D51"/>
  <c r="E51"/>
  <c r="G51"/>
  <c r="H51"/>
  <c r="I51"/>
  <c r="J51"/>
  <c r="K51"/>
  <c r="L51"/>
  <c r="M51"/>
  <c r="P51" s="1"/>
  <c r="A52"/>
  <c r="B52"/>
  <c r="C52"/>
  <c r="D52"/>
  <c r="E52"/>
  <c r="G52"/>
  <c r="H52"/>
  <c r="I52"/>
  <c r="J52"/>
  <c r="K52"/>
  <c r="L52"/>
  <c r="M52"/>
  <c r="P52"/>
  <c r="A53"/>
  <c r="B53"/>
  <c r="D53"/>
  <c r="G53"/>
  <c r="H53"/>
  <c r="L53"/>
  <c r="M53"/>
  <c r="A54"/>
  <c r="B54"/>
  <c r="C54"/>
  <c r="D54"/>
  <c r="E54"/>
  <c r="G54"/>
  <c r="H54"/>
  <c r="I54"/>
  <c r="J54"/>
  <c r="K54"/>
  <c r="L54"/>
  <c r="M54"/>
  <c r="P54"/>
  <c r="A55"/>
  <c r="B55"/>
  <c r="C55"/>
  <c r="D55"/>
  <c r="E55"/>
  <c r="G55"/>
  <c r="H55"/>
  <c r="I55"/>
  <c r="J55"/>
  <c r="K55"/>
  <c r="L55"/>
  <c r="M55"/>
  <c r="P55" s="1"/>
  <c r="A56"/>
  <c r="B56"/>
  <c r="C56"/>
  <c r="D56"/>
  <c r="E56"/>
  <c r="G56"/>
  <c r="H56"/>
  <c r="I56"/>
  <c r="J56"/>
  <c r="K56"/>
  <c r="L56"/>
  <c r="M56"/>
  <c r="P56"/>
  <c r="A57"/>
  <c r="B57"/>
  <c r="C57"/>
  <c r="D57"/>
  <c r="E57"/>
  <c r="G57"/>
  <c r="H57"/>
  <c r="I57"/>
  <c r="J57"/>
  <c r="K57"/>
  <c r="L57"/>
  <c r="M57"/>
  <c r="P57" s="1"/>
  <c r="A58"/>
  <c r="B58"/>
  <c r="D58"/>
  <c r="G58"/>
  <c r="H58"/>
  <c r="L58"/>
  <c r="M58"/>
  <c r="A59"/>
  <c r="B59"/>
  <c r="C59"/>
  <c r="D59"/>
  <c r="E59"/>
  <c r="G59"/>
  <c r="H59"/>
  <c r="I59"/>
  <c r="J59"/>
  <c r="K59"/>
  <c r="L59"/>
  <c r="M59"/>
  <c r="P59" s="1"/>
  <c r="A60"/>
  <c r="B60"/>
  <c r="C60"/>
  <c r="D60"/>
  <c r="E60"/>
  <c r="G60"/>
  <c r="H60"/>
  <c r="I60"/>
  <c r="J60"/>
  <c r="K60"/>
  <c r="L60"/>
  <c r="M60"/>
  <c r="P60"/>
  <c r="A61"/>
  <c r="B61"/>
  <c r="C61"/>
  <c r="D61"/>
  <c r="E61"/>
  <c r="G61"/>
  <c r="H61"/>
  <c r="I61"/>
  <c r="J61"/>
  <c r="K61"/>
  <c r="L61"/>
  <c r="M61"/>
  <c r="P61" s="1"/>
  <c r="A62"/>
  <c r="B62"/>
  <c r="C62"/>
  <c r="D62"/>
  <c r="E62"/>
  <c r="G62"/>
  <c r="H62"/>
  <c r="I62"/>
  <c r="J62"/>
  <c r="K62"/>
  <c r="L62"/>
  <c r="M62"/>
  <c r="P62"/>
  <c r="A63"/>
  <c r="B63"/>
  <c r="D63"/>
  <c r="G63"/>
  <c r="H63"/>
  <c r="L63"/>
  <c r="M63"/>
  <c r="A64"/>
  <c r="B64"/>
  <c r="C64"/>
  <c r="D64"/>
  <c r="E64"/>
  <c r="G64"/>
  <c r="H64"/>
  <c r="I64"/>
  <c r="J64"/>
  <c r="K64"/>
  <c r="L64"/>
  <c r="M64"/>
  <c r="P64"/>
  <c r="A65"/>
  <c r="B65"/>
  <c r="C65"/>
  <c r="D65"/>
  <c r="E65"/>
  <c r="G65"/>
  <c r="H65"/>
  <c r="I65"/>
  <c r="J65"/>
  <c r="K65"/>
  <c r="L65"/>
  <c r="M65"/>
  <c r="P65" s="1"/>
  <c r="A66"/>
  <c r="B66"/>
  <c r="C66"/>
  <c r="D66"/>
  <c r="E66"/>
  <c r="G66"/>
  <c r="H66"/>
  <c r="I66"/>
  <c r="J66"/>
  <c r="K66"/>
  <c r="L66"/>
  <c r="M66"/>
  <c r="P66"/>
  <c r="A67"/>
  <c r="B67"/>
  <c r="C67"/>
  <c r="D67"/>
  <c r="E67"/>
  <c r="G67"/>
  <c r="H67"/>
  <c r="I67"/>
  <c r="J67"/>
  <c r="K67"/>
  <c r="L67"/>
  <c r="M67"/>
  <c r="P67" s="1"/>
  <c r="A68"/>
  <c r="B68"/>
  <c r="D68"/>
  <c r="G68"/>
  <c r="H68"/>
  <c r="L68"/>
  <c r="M68"/>
  <c r="A69"/>
  <c r="B69"/>
  <c r="C69"/>
  <c r="D69"/>
  <c r="E69"/>
  <c r="G69"/>
  <c r="H69"/>
  <c r="I69"/>
  <c r="J69"/>
  <c r="K69"/>
  <c r="L69"/>
  <c r="M69"/>
  <c r="P69" s="1"/>
  <c r="A70"/>
  <c r="B70"/>
  <c r="C70"/>
  <c r="D70"/>
  <c r="E70"/>
  <c r="G70"/>
  <c r="H70"/>
  <c r="I70"/>
  <c r="J70"/>
  <c r="K70"/>
  <c r="L70"/>
  <c r="M70"/>
  <c r="P70"/>
  <c r="A71"/>
  <c r="B71"/>
  <c r="C71"/>
  <c r="D71"/>
  <c r="E71"/>
  <c r="G71"/>
  <c r="H71"/>
  <c r="I71"/>
  <c r="J71"/>
  <c r="K71"/>
  <c r="L71"/>
  <c r="M71"/>
  <c r="P71" s="1"/>
  <c r="A72"/>
  <c r="B72"/>
  <c r="C72"/>
  <c r="D72"/>
  <c r="E72"/>
  <c r="G72"/>
  <c r="H72"/>
  <c r="I72"/>
  <c r="J72"/>
  <c r="K72"/>
  <c r="L72"/>
  <c r="M72"/>
  <c r="P72"/>
  <c r="A73"/>
  <c r="B73"/>
  <c r="D73"/>
  <c r="G73"/>
  <c r="H73"/>
  <c r="L73"/>
  <c r="M73"/>
  <c r="A74"/>
  <c r="B74"/>
  <c r="C74"/>
  <c r="D74"/>
  <c r="E74"/>
  <c r="G74"/>
  <c r="H74"/>
  <c r="I74"/>
  <c r="J74"/>
  <c r="K74"/>
  <c r="L74"/>
  <c r="M74"/>
  <c r="P74"/>
  <c r="A75"/>
  <c r="B75"/>
  <c r="C75"/>
  <c r="D75"/>
  <c r="E75"/>
  <c r="G75"/>
  <c r="H75"/>
  <c r="I75"/>
  <c r="J75"/>
  <c r="K75"/>
  <c r="L75"/>
  <c r="M75"/>
  <c r="P75" s="1"/>
  <c r="A76"/>
  <c r="B76"/>
  <c r="C76"/>
  <c r="D76"/>
  <c r="E76"/>
  <c r="G76"/>
  <c r="H76"/>
  <c r="I76"/>
  <c r="J76"/>
  <c r="K76"/>
  <c r="L76"/>
  <c r="M76"/>
  <c r="P76"/>
  <c r="A77"/>
  <c r="B77"/>
  <c r="C77"/>
  <c r="D77"/>
  <c r="E77"/>
  <c r="G77"/>
  <c r="H77"/>
  <c r="I77"/>
  <c r="J77"/>
  <c r="K77"/>
  <c r="L77"/>
  <c r="M77"/>
  <c r="P77" s="1"/>
  <c r="A78"/>
  <c r="B78"/>
  <c r="D78"/>
  <c r="G78"/>
  <c r="H78"/>
  <c r="L78"/>
  <c r="M78"/>
  <c r="A79"/>
  <c r="B79"/>
  <c r="C79"/>
  <c r="D79"/>
  <c r="E79"/>
  <c r="G79"/>
  <c r="H79"/>
  <c r="I79"/>
  <c r="J79"/>
  <c r="K79"/>
  <c r="L79"/>
  <c r="M79"/>
  <c r="P79" s="1"/>
  <c r="A80"/>
  <c r="B80"/>
  <c r="C80"/>
  <c r="D80"/>
  <c r="E80"/>
  <c r="G80"/>
  <c r="H80"/>
  <c r="I80"/>
  <c r="J80"/>
  <c r="K80"/>
  <c r="L80"/>
  <c r="M80"/>
  <c r="P80"/>
  <c r="A81"/>
  <c r="B81"/>
  <c r="C81"/>
  <c r="D81"/>
  <c r="E81"/>
  <c r="G81"/>
  <c r="H81"/>
  <c r="I81"/>
  <c r="J81"/>
  <c r="K81"/>
  <c r="L81"/>
  <c r="M81"/>
  <c r="P81" s="1"/>
  <c r="A82"/>
  <c r="B82"/>
  <c r="C82"/>
  <c r="D82"/>
  <c r="E82"/>
  <c r="G82"/>
  <c r="H82"/>
  <c r="I82"/>
  <c r="J82"/>
  <c r="K82"/>
  <c r="L82"/>
  <c r="M82"/>
  <c r="P82"/>
  <c r="A83"/>
  <c r="B83"/>
  <c r="D83"/>
  <c r="G83"/>
  <c r="H83"/>
  <c r="L83"/>
  <c r="M83"/>
  <c r="A84"/>
  <c r="B84"/>
  <c r="C84"/>
  <c r="D84"/>
  <c r="E84"/>
  <c r="G84"/>
  <c r="H84"/>
  <c r="I84"/>
  <c r="J84"/>
  <c r="K84"/>
  <c r="L84"/>
  <c r="M84"/>
  <c r="P84"/>
  <c r="A85"/>
  <c r="B85"/>
  <c r="C85"/>
  <c r="D85"/>
  <c r="E85"/>
  <c r="G85"/>
  <c r="H85"/>
  <c r="I85"/>
  <c r="J85"/>
  <c r="K85"/>
  <c r="L85"/>
  <c r="M85"/>
  <c r="P85" s="1"/>
  <c r="A86"/>
  <c r="B86"/>
  <c r="C86"/>
  <c r="D86"/>
  <c r="E86"/>
  <c r="G86"/>
  <c r="H86"/>
  <c r="I86"/>
  <c r="J86"/>
  <c r="K86"/>
  <c r="L86"/>
  <c r="M86"/>
  <c r="P86"/>
  <c r="A87"/>
  <c r="B87"/>
  <c r="C87"/>
  <c r="D87"/>
  <c r="E87"/>
  <c r="G87"/>
  <c r="H87"/>
  <c r="I87"/>
  <c r="J87"/>
  <c r="K87"/>
  <c r="L87"/>
  <c r="M87"/>
  <c r="P87" s="1"/>
  <c r="A88"/>
  <c r="B88"/>
  <c r="C88"/>
  <c r="D88"/>
  <c r="E88"/>
  <c r="G88"/>
  <c r="H88"/>
  <c r="I88"/>
  <c r="J88"/>
  <c r="K88"/>
  <c r="L88"/>
  <c r="M88"/>
  <c r="P88"/>
  <c r="A89"/>
  <c r="B89"/>
  <c r="C89"/>
  <c r="D89"/>
  <c r="E89"/>
  <c r="G89"/>
  <c r="H89"/>
  <c r="I89"/>
  <c r="J89"/>
  <c r="K89"/>
  <c r="L89"/>
  <c r="M89"/>
  <c r="P89" s="1"/>
  <c r="B90"/>
  <c r="C92"/>
  <c r="D92"/>
  <c r="E92"/>
  <c r="A93"/>
  <c r="B93"/>
  <c r="C93"/>
  <c r="D93"/>
  <c r="E93"/>
  <c r="G93"/>
  <c r="H93"/>
  <c r="I93"/>
  <c r="J93"/>
  <c r="K93"/>
  <c r="L93"/>
  <c r="M93"/>
  <c r="P93"/>
  <c r="A94"/>
  <c r="B94"/>
  <c r="C94"/>
  <c r="D94"/>
  <c r="E94"/>
  <c r="G94"/>
  <c r="H94"/>
  <c r="I94"/>
  <c r="J94"/>
  <c r="K94"/>
  <c r="L94"/>
  <c r="M94"/>
  <c r="P94" s="1"/>
  <c r="A95"/>
  <c r="B95"/>
  <c r="C95"/>
  <c r="D95"/>
  <c r="E95"/>
  <c r="G95"/>
  <c r="H95"/>
  <c r="I95"/>
  <c r="J95"/>
  <c r="K95"/>
  <c r="L95"/>
  <c r="M95"/>
  <c r="P95"/>
  <c r="A96"/>
  <c r="B96"/>
  <c r="D96"/>
  <c r="G96"/>
  <c r="L96"/>
  <c r="M96"/>
  <c r="A97"/>
  <c r="B97"/>
  <c r="D97"/>
  <c r="G97"/>
  <c r="H97"/>
  <c r="L97"/>
  <c r="M97"/>
  <c r="A98"/>
  <c r="B98"/>
  <c r="D98"/>
  <c r="G98"/>
  <c r="H98"/>
  <c r="L98"/>
  <c r="M98"/>
  <c r="A99"/>
  <c r="B99"/>
  <c r="D99"/>
  <c r="G99"/>
  <c r="H99"/>
  <c r="L99"/>
  <c r="M99"/>
  <c r="A100"/>
  <c r="B100"/>
  <c r="C100"/>
  <c r="D100"/>
  <c r="E100"/>
  <c r="G100"/>
  <c r="H100"/>
  <c r="I100"/>
  <c r="J100"/>
  <c r="K100"/>
  <c r="L100"/>
  <c r="M100"/>
  <c r="P100"/>
  <c r="A101"/>
  <c r="B101"/>
  <c r="C101"/>
  <c r="D101"/>
  <c r="E101"/>
  <c r="G101"/>
  <c r="H101"/>
  <c r="I101"/>
  <c r="J101"/>
  <c r="K101"/>
  <c r="L101"/>
  <c r="M101"/>
  <c r="P101" s="1"/>
  <c r="A102"/>
  <c r="B102"/>
  <c r="C102"/>
  <c r="D102"/>
  <c r="E102"/>
  <c r="G102"/>
  <c r="H102"/>
  <c r="I102"/>
  <c r="J102"/>
  <c r="K102"/>
  <c r="L102"/>
  <c r="M102"/>
  <c r="P102"/>
  <c r="A103"/>
  <c r="B103"/>
  <c r="G103"/>
  <c r="H103"/>
  <c r="L103"/>
  <c r="M103"/>
  <c r="A104"/>
  <c r="B104"/>
  <c r="C104"/>
  <c r="D104"/>
  <c r="E104"/>
  <c r="G104"/>
  <c r="H104"/>
  <c r="I104"/>
  <c r="W104" s="1"/>
  <c r="J104"/>
  <c r="K104"/>
  <c r="L104"/>
  <c r="M104"/>
  <c r="P104"/>
  <c r="A105"/>
  <c r="B105"/>
  <c r="D105"/>
  <c r="G105"/>
  <c r="H105"/>
  <c r="L105"/>
  <c r="M105"/>
  <c r="A106"/>
  <c r="B106"/>
  <c r="D106"/>
  <c r="G106"/>
  <c r="L106"/>
  <c r="M106"/>
  <c r="A107"/>
  <c r="B107"/>
  <c r="C107"/>
  <c r="D107"/>
  <c r="E107"/>
  <c r="G107"/>
  <c r="H107"/>
  <c r="I107"/>
  <c r="J107"/>
  <c r="K107"/>
  <c r="L107"/>
  <c r="M107"/>
  <c r="P107"/>
  <c r="A108"/>
  <c r="B108"/>
  <c r="C108"/>
  <c r="D108"/>
  <c r="E108"/>
  <c r="G108"/>
  <c r="H108"/>
  <c r="I108"/>
  <c r="J108"/>
  <c r="K108"/>
  <c r="L108"/>
  <c r="M108"/>
  <c r="P108" s="1"/>
  <c r="A109"/>
  <c r="B109"/>
  <c r="C109"/>
  <c r="D109"/>
  <c r="E109"/>
  <c r="G109"/>
  <c r="H109"/>
  <c r="I109"/>
  <c r="J109"/>
  <c r="K109"/>
  <c r="L109"/>
  <c r="M109"/>
  <c r="P109"/>
  <c r="A110"/>
  <c r="B110"/>
  <c r="G110"/>
  <c r="H110"/>
  <c r="L110"/>
  <c r="M110"/>
  <c r="A111"/>
  <c r="B111"/>
  <c r="C111"/>
  <c r="D111"/>
  <c r="E111"/>
  <c r="G111"/>
  <c r="H111"/>
  <c r="I111"/>
  <c r="J111"/>
  <c r="K111"/>
  <c r="L111"/>
  <c r="M111"/>
  <c r="P111" s="1"/>
  <c r="A112"/>
  <c r="B112"/>
  <c r="C112"/>
  <c r="D112"/>
  <c r="E112"/>
  <c r="G112"/>
  <c r="H112"/>
  <c r="I112"/>
  <c r="J112"/>
  <c r="K112"/>
  <c r="L112"/>
  <c r="M112"/>
  <c r="P112"/>
  <c r="A113"/>
  <c r="B113"/>
  <c r="C113"/>
  <c r="D113"/>
  <c r="E113"/>
  <c r="G113"/>
  <c r="H113"/>
  <c r="I113"/>
  <c r="J113"/>
  <c r="K113"/>
  <c r="L113"/>
  <c r="M113"/>
  <c r="P113" s="1"/>
  <c r="A114"/>
  <c r="B114"/>
  <c r="C114"/>
  <c r="D114"/>
  <c r="E114"/>
  <c r="G114"/>
  <c r="H114"/>
  <c r="I114"/>
  <c r="J114"/>
  <c r="K114"/>
  <c r="L114"/>
  <c r="M114"/>
  <c r="P114"/>
  <c r="A115"/>
  <c r="B115"/>
  <c r="C115"/>
  <c r="D115"/>
  <c r="E115"/>
  <c r="G115"/>
  <c r="H115"/>
  <c r="I115"/>
  <c r="J115"/>
  <c r="K115"/>
  <c r="L115"/>
  <c r="M115"/>
  <c r="P115" s="1"/>
  <c r="A116"/>
  <c r="B116"/>
  <c r="C116"/>
  <c r="D116"/>
  <c r="E116"/>
  <c r="G116"/>
  <c r="H116"/>
  <c r="I116"/>
  <c r="J116"/>
  <c r="K116"/>
  <c r="L116"/>
  <c r="M116"/>
  <c r="P116"/>
  <c r="A117"/>
  <c r="B117"/>
  <c r="C117"/>
  <c r="D117"/>
  <c r="E117"/>
  <c r="G117"/>
  <c r="H117"/>
  <c r="I117"/>
  <c r="J117"/>
  <c r="K117"/>
  <c r="L117"/>
  <c r="M117"/>
  <c r="P117" s="1"/>
  <c r="A118"/>
  <c r="B118"/>
  <c r="D118"/>
  <c r="G118"/>
  <c r="H118"/>
  <c r="L118"/>
  <c r="M118"/>
  <c r="A119"/>
  <c r="B119"/>
  <c r="C119"/>
  <c r="D119"/>
  <c r="E119"/>
  <c r="G119"/>
  <c r="H119"/>
  <c r="I119"/>
  <c r="J119"/>
  <c r="K119"/>
  <c r="L119"/>
  <c r="M119"/>
  <c r="P119" s="1"/>
  <c r="A120"/>
  <c r="B120"/>
  <c r="D120"/>
  <c r="G120"/>
  <c r="H120"/>
  <c r="L120"/>
  <c r="M120"/>
  <c r="A121"/>
  <c r="B121"/>
  <c r="D121"/>
  <c r="G121"/>
  <c r="H121"/>
  <c r="L121"/>
  <c r="M121"/>
  <c r="A122"/>
  <c r="B122"/>
  <c r="D122"/>
  <c r="G122"/>
  <c r="H122"/>
  <c r="L122"/>
  <c r="M122"/>
  <c r="A123"/>
  <c r="B123"/>
  <c r="C123"/>
  <c r="D123"/>
  <c r="E123"/>
  <c r="G123"/>
  <c r="H123"/>
  <c r="I123"/>
  <c r="J123"/>
  <c r="K123"/>
  <c r="L123"/>
  <c r="M123"/>
  <c r="P123" s="1"/>
  <c r="A124"/>
  <c r="B124"/>
  <c r="C124"/>
  <c r="D124"/>
  <c r="E124"/>
  <c r="G124"/>
  <c r="H124"/>
  <c r="I124"/>
  <c r="J124"/>
  <c r="K124"/>
  <c r="L124"/>
  <c r="M124"/>
  <c r="P124"/>
  <c r="A125"/>
  <c r="B125"/>
  <c r="C125"/>
  <c r="D125"/>
  <c r="E125"/>
  <c r="G125"/>
  <c r="H125"/>
  <c r="I125"/>
  <c r="J125"/>
  <c r="K125"/>
  <c r="L125"/>
  <c r="M125"/>
  <c r="P125" s="1"/>
  <c r="A126"/>
  <c r="B126"/>
  <c r="C126"/>
  <c r="D126"/>
  <c r="E126"/>
  <c r="G126"/>
  <c r="H126"/>
  <c r="I126"/>
  <c r="J126"/>
  <c r="K126"/>
  <c r="L126"/>
  <c r="M126"/>
  <c r="P126"/>
  <c r="A127"/>
  <c r="B127"/>
  <c r="C127"/>
  <c r="D127"/>
  <c r="E127"/>
  <c r="G127"/>
  <c r="H127"/>
  <c r="I127"/>
  <c r="J127"/>
  <c r="K127"/>
  <c r="L127"/>
  <c r="M127"/>
  <c r="P127" s="1"/>
  <c r="A128"/>
  <c r="B128"/>
  <c r="C128"/>
  <c r="D128"/>
  <c r="E128"/>
  <c r="G128"/>
  <c r="H128"/>
  <c r="I128"/>
  <c r="J128"/>
  <c r="K128"/>
  <c r="L128"/>
  <c r="M128"/>
  <c r="P128"/>
  <c r="A129"/>
  <c r="B129"/>
  <c r="C129"/>
  <c r="D129"/>
  <c r="E129"/>
  <c r="G129"/>
  <c r="H129"/>
  <c r="I129"/>
  <c r="J129"/>
  <c r="K129"/>
  <c r="L129"/>
  <c r="M129"/>
  <c r="P129" s="1"/>
  <c r="A130"/>
  <c r="B130"/>
  <c r="C130"/>
  <c r="D130"/>
  <c r="E130"/>
  <c r="G130"/>
  <c r="H130"/>
  <c r="I130"/>
  <c r="J130"/>
  <c r="K130"/>
  <c r="L130"/>
  <c r="M130"/>
  <c r="P130"/>
  <c r="A131"/>
  <c r="B131"/>
  <c r="C131"/>
  <c r="D131"/>
  <c r="E131"/>
  <c r="G131"/>
  <c r="H131"/>
  <c r="I131"/>
  <c r="J131"/>
  <c r="K131"/>
  <c r="L131"/>
  <c r="M131"/>
  <c r="P131" s="1"/>
  <c r="A132"/>
  <c r="B132"/>
  <c r="C132"/>
  <c r="D132"/>
  <c r="E132"/>
  <c r="G132"/>
  <c r="H132"/>
  <c r="I132"/>
  <c r="J132"/>
  <c r="K132"/>
  <c r="L132"/>
  <c r="M132"/>
  <c r="P132"/>
  <c r="A133"/>
  <c r="B133"/>
  <c r="C133"/>
  <c r="D133"/>
  <c r="E133"/>
  <c r="G133"/>
  <c r="H133"/>
  <c r="I133"/>
  <c r="J133"/>
  <c r="K133"/>
  <c r="L133"/>
  <c r="M133"/>
  <c r="P133" s="1"/>
  <c r="A134"/>
  <c r="B134"/>
  <c r="C134"/>
  <c r="D134"/>
  <c r="E134"/>
  <c r="G134"/>
  <c r="H134"/>
  <c r="I134"/>
  <c r="J134"/>
  <c r="K134"/>
  <c r="L134"/>
  <c r="M134"/>
  <c r="P134"/>
  <c r="A135"/>
  <c r="B135"/>
  <c r="C135"/>
  <c r="D135"/>
  <c r="E135"/>
  <c r="G135"/>
  <c r="H135"/>
  <c r="I135"/>
  <c r="J135"/>
  <c r="K135"/>
  <c r="L135"/>
  <c r="M135"/>
  <c r="P135" s="1"/>
  <c r="A136"/>
  <c r="B136"/>
  <c r="C136"/>
  <c r="D136"/>
  <c r="E136"/>
  <c r="G136"/>
  <c r="H136"/>
  <c r="I136"/>
  <c r="J136"/>
  <c r="K136"/>
  <c r="L136"/>
  <c r="M136"/>
  <c r="P136"/>
  <c r="A137"/>
  <c r="B137"/>
  <c r="C137"/>
  <c r="D137"/>
  <c r="E137"/>
  <c r="G137"/>
  <c r="H137"/>
  <c r="I137"/>
  <c r="J137"/>
  <c r="K137"/>
  <c r="L137"/>
  <c r="M137"/>
  <c r="P137" s="1"/>
  <c r="C140"/>
  <c r="D140"/>
  <c r="E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C159"/>
  <c r="D159"/>
  <c r="E159"/>
  <c r="G159"/>
  <c r="H159"/>
  <c r="I159"/>
  <c r="J159"/>
  <c r="K159"/>
  <c r="L159"/>
  <c r="M159"/>
  <c r="P159" s="1"/>
  <c r="A160"/>
  <c r="B160"/>
  <c r="D160"/>
  <c r="G160"/>
  <c r="H160"/>
  <c r="L160"/>
  <c r="M160"/>
  <c r="A161"/>
  <c r="B161"/>
  <c r="C161"/>
  <c r="D161"/>
  <c r="E161"/>
  <c r="G161"/>
  <c r="H161"/>
  <c r="I161"/>
  <c r="J161"/>
  <c r="K161"/>
  <c r="L161"/>
  <c r="M161"/>
  <c r="P161" s="1"/>
  <c r="A162"/>
  <c r="B162"/>
  <c r="C162"/>
  <c r="D162"/>
  <c r="E162"/>
  <c r="G162"/>
  <c r="H162"/>
  <c r="I162"/>
  <c r="J162"/>
  <c r="K162"/>
  <c r="L162"/>
  <c r="M162"/>
  <c r="P162"/>
  <c r="A163"/>
  <c r="B163"/>
  <c r="C163"/>
  <c r="D163"/>
  <c r="E163"/>
  <c r="G163"/>
  <c r="H163"/>
  <c r="I163"/>
  <c r="J163"/>
  <c r="K163"/>
  <c r="L163"/>
  <c r="M163"/>
  <c r="P163" s="1"/>
  <c r="A164"/>
  <c r="B164"/>
  <c r="C164"/>
  <c r="D164"/>
  <c r="E164"/>
  <c r="G164"/>
  <c r="H164"/>
  <c r="I164"/>
  <c r="J164"/>
  <c r="K164"/>
  <c r="L164"/>
  <c r="M164"/>
  <c r="P164"/>
  <c r="A165"/>
  <c r="B165"/>
  <c r="C165"/>
  <c r="D165"/>
  <c r="E165"/>
  <c r="G165"/>
  <c r="H165"/>
  <c r="I165"/>
  <c r="J165"/>
  <c r="K165"/>
  <c r="L165"/>
  <c r="M165"/>
  <c r="P165" s="1"/>
  <c r="A166"/>
  <c r="B166"/>
  <c r="C166"/>
  <c r="D166"/>
  <c r="E166"/>
  <c r="G166"/>
  <c r="H166"/>
  <c r="I166"/>
  <c r="J166"/>
  <c r="K166"/>
  <c r="L166"/>
  <c r="M166"/>
  <c r="P166"/>
  <c r="A167"/>
  <c r="B167"/>
  <c r="C167"/>
  <c r="D167"/>
  <c r="E167"/>
  <c r="G167"/>
  <c r="H167"/>
  <c r="I167"/>
  <c r="J167"/>
  <c r="K167"/>
  <c r="L167"/>
  <c r="M167"/>
  <c r="P167" s="1"/>
  <c r="A168"/>
  <c r="B168"/>
  <c r="C168"/>
  <c r="D168"/>
  <c r="E168"/>
  <c r="G168"/>
  <c r="H168"/>
  <c r="I168"/>
  <c r="J168"/>
  <c r="K168"/>
  <c r="L168"/>
  <c r="M168"/>
  <c r="P168"/>
  <c r="C171"/>
  <c r="D171"/>
  <c r="E171"/>
  <c r="A172"/>
  <c r="B172"/>
  <c r="D172"/>
  <c r="G172"/>
  <c r="H172"/>
  <c r="L172"/>
  <c r="M172"/>
  <c r="A173"/>
  <c r="B173"/>
  <c r="D173"/>
  <c r="G173"/>
  <c r="H173"/>
  <c r="L173"/>
  <c r="M173"/>
  <c r="A174"/>
  <c r="B174"/>
  <c r="C174"/>
  <c r="D174"/>
  <c r="E174"/>
  <c r="G174"/>
  <c r="H174"/>
  <c r="I174"/>
  <c r="J174"/>
  <c r="K174"/>
  <c r="L174"/>
  <c r="M174"/>
  <c r="P174"/>
  <c r="A175"/>
  <c r="B175"/>
  <c r="C175"/>
  <c r="D175"/>
  <c r="E175"/>
  <c r="G175"/>
  <c r="H175"/>
  <c r="I175"/>
  <c r="J175"/>
  <c r="K175"/>
  <c r="L175"/>
  <c r="M175"/>
  <c r="P175" s="1"/>
  <c r="A176"/>
  <c r="B176"/>
  <c r="D176"/>
  <c r="G176"/>
  <c r="H176"/>
  <c r="L176"/>
  <c r="M176"/>
  <c r="A177"/>
  <c r="B177"/>
  <c r="C177"/>
  <c r="D177"/>
  <c r="E177"/>
  <c r="G177"/>
  <c r="H177"/>
  <c r="I177"/>
  <c r="J177"/>
  <c r="K177"/>
  <c r="L177"/>
  <c r="M177"/>
  <c r="P177" s="1"/>
  <c r="A178"/>
  <c r="B178"/>
  <c r="C178"/>
  <c r="D178"/>
  <c r="E178"/>
  <c r="G178"/>
  <c r="H178"/>
  <c r="I178"/>
  <c r="J178"/>
  <c r="K178"/>
  <c r="L178"/>
  <c r="M178"/>
  <c r="P178"/>
  <c r="A179"/>
  <c r="B179"/>
  <c r="C179"/>
  <c r="D179"/>
  <c r="E179"/>
  <c r="G179"/>
  <c r="H179"/>
  <c r="I179"/>
  <c r="J179"/>
  <c r="K179"/>
  <c r="L179"/>
  <c r="M179"/>
  <c r="P179" s="1"/>
  <c r="A180"/>
  <c r="B180"/>
  <c r="D180"/>
  <c r="G180"/>
  <c r="H180"/>
  <c r="L180"/>
  <c r="M180"/>
  <c r="A181"/>
  <c r="B181"/>
  <c r="C181"/>
  <c r="D181"/>
  <c r="E181"/>
  <c r="G181"/>
  <c r="H181"/>
  <c r="I181"/>
  <c r="J181"/>
  <c r="K181"/>
  <c r="L181"/>
  <c r="M181"/>
  <c r="P181" s="1"/>
  <c r="A182"/>
  <c r="B182"/>
  <c r="D182"/>
  <c r="G182"/>
  <c r="H182"/>
  <c r="L182"/>
  <c r="M182"/>
  <c r="A183"/>
  <c r="B183"/>
  <c r="G183"/>
  <c r="H183"/>
  <c r="L183"/>
  <c r="M183"/>
  <c r="A184"/>
  <c r="B184"/>
  <c r="D184"/>
  <c r="G184"/>
  <c r="H184"/>
  <c r="L184"/>
  <c r="M184"/>
  <c r="A185"/>
  <c r="B185"/>
  <c r="D185"/>
  <c r="G185"/>
  <c r="H185"/>
  <c r="L185"/>
  <c r="M185"/>
  <c r="A186"/>
  <c r="B186"/>
  <c r="C186"/>
  <c r="D186"/>
  <c r="E186"/>
  <c r="G186"/>
  <c r="H186"/>
  <c r="I186"/>
  <c r="J186"/>
  <c r="K186"/>
  <c r="L186"/>
  <c r="M186"/>
  <c r="P186" s="1"/>
  <c r="A187"/>
  <c r="B187"/>
  <c r="C187"/>
  <c r="D187"/>
  <c r="E187"/>
  <c r="G187"/>
  <c r="H187"/>
  <c r="I187"/>
  <c r="J187"/>
  <c r="K187"/>
  <c r="L187"/>
  <c r="M187"/>
  <c r="P187"/>
  <c r="A188"/>
  <c r="B188"/>
  <c r="C188"/>
  <c r="D188"/>
  <c r="E188"/>
  <c r="G188"/>
  <c r="H188"/>
  <c r="I188"/>
  <c r="J188"/>
  <c r="K188"/>
  <c r="L188"/>
  <c r="M188"/>
  <c r="P188" s="1"/>
  <c r="A189"/>
  <c r="B189"/>
  <c r="D189"/>
  <c r="G189"/>
  <c r="H189"/>
  <c r="L189"/>
  <c r="M189"/>
  <c r="A190"/>
  <c r="B190"/>
  <c r="C190"/>
  <c r="D190"/>
  <c r="E190"/>
  <c r="G190"/>
  <c r="H190"/>
  <c r="I190"/>
  <c r="J190"/>
  <c r="K190"/>
  <c r="L190"/>
  <c r="M190"/>
  <c r="P190" s="1"/>
  <c r="A191"/>
  <c r="B191"/>
  <c r="D191"/>
  <c r="G191"/>
  <c r="H191"/>
  <c r="L191"/>
  <c r="M191"/>
  <c r="C194"/>
  <c r="D194"/>
  <c r="E194"/>
  <c r="A195"/>
  <c r="C195"/>
  <c r="D195"/>
  <c r="E195"/>
  <c r="G195"/>
  <c r="H195"/>
  <c r="I195"/>
  <c r="J195"/>
  <c r="K195"/>
  <c r="L195"/>
  <c r="M195"/>
  <c r="P195" s="1"/>
  <c r="A196"/>
  <c r="C196"/>
  <c r="D196"/>
  <c r="E196"/>
  <c r="G196"/>
  <c r="H196"/>
  <c r="I196"/>
  <c r="J196"/>
  <c r="K196"/>
  <c r="L196"/>
  <c r="M196"/>
  <c r="P196" s="1"/>
  <c r="A197"/>
  <c r="C197"/>
  <c r="D197"/>
  <c r="E197"/>
  <c r="G197"/>
  <c r="H197"/>
  <c r="I197"/>
  <c r="J197"/>
  <c r="K197"/>
  <c r="L197"/>
  <c r="M197"/>
  <c r="P197" s="1"/>
  <c r="A198"/>
  <c r="G198"/>
  <c r="H198"/>
  <c r="L198"/>
  <c r="M198"/>
  <c r="A199"/>
  <c r="C199"/>
  <c r="D199"/>
  <c r="E199"/>
  <c r="G199"/>
  <c r="H199"/>
  <c r="I199"/>
  <c r="J199"/>
  <c r="K199"/>
  <c r="L199"/>
  <c r="M199"/>
  <c r="P199"/>
  <c r="A200"/>
  <c r="B200"/>
  <c r="C200"/>
  <c r="D200"/>
  <c r="E200"/>
  <c r="G200"/>
  <c r="H200"/>
  <c r="I200"/>
  <c r="J200"/>
  <c r="K200"/>
  <c r="L200"/>
  <c r="M200"/>
  <c r="P200" s="1"/>
  <c r="A201"/>
  <c r="B201"/>
  <c r="C201"/>
  <c r="D201"/>
  <c r="E201"/>
  <c r="G201"/>
  <c r="H201"/>
  <c r="I201"/>
  <c r="J201"/>
  <c r="K201"/>
  <c r="L201"/>
  <c r="M201"/>
  <c r="P201" s="1"/>
  <c r="A202"/>
  <c r="B202"/>
  <c r="C202"/>
  <c r="D202"/>
  <c r="E202"/>
  <c r="G202"/>
  <c r="H202"/>
  <c r="I202"/>
  <c r="J202"/>
  <c r="K202"/>
  <c r="L202"/>
  <c r="M202"/>
  <c r="P202" s="1"/>
  <c r="A203"/>
  <c r="B203"/>
  <c r="H203"/>
  <c r="G203"/>
  <c r="L203"/>
  <c r="M203"/>
  <c r="A204"/>
  <c r="B204"/>
  <c r="C204"/>
  <c r="D204"/>
  <c r="E204"/>
  <c r="G204"/>
  <c r="H204"/>
  <c r="I204"/>
  <c r="J204"/>
  <c r="K204"/>
  <c r="L204"/>
  <c r="M204"/>
  <c r="P204"/>
  <c r="A205"/>
  <c r="B205"/>
  <c r="D205"/>
  <c r="E205"/>
  <c r="G205"/>
  <c r="H205"/>
  <c r="I205"/>
  <c r="L205"/>
  <c r="M205"/>
  <c r="P205"/>
  <c r="J213"/>
  <c r="K213"/>
  <c r="A3" i="36"/>
  <c r="C3"/>
  <c r="D3"/>
  <c r="E3"/>
  <c r="G3"/>
  <c r="H3"/>
  <c r="I3"/>
  <c r="J3"/>
  <c r="K3"/>
  <c r="L3"/>
  <c r="M3"/>
  <c r="P3"/>
  <c r="A4"/>
  <c r="C4"/>
  <c r="D4"/>
  <c r="E4"/>
  <c r="G4"/>
  <c r="H4"/>
  <c r="I4"/>
  <c r="J4"/>
  <c r="K4"/>
  <c r="L4"/>
  <c r="M4"/>
  <c r="P4"/>
  <c r="A5"/>
  <c r="D5"/>
  <c r="G5"/>
  <c r="H5"/>
  <c r="L5"/>
  <c r="M5"/>
  <c r="A6"/>
  <c r="C6"/>
  <c r="D6"/>
  <c r="E6"/>
  <c r="G6"/>
  <c r="H6"/>
  <c r="I6"/>
  <c r="J6"/>
  <c r="K6"/>
  <c r="L6"/>
  <c r="M6"/>
  <c r="P6"/>
  <c r="A7"/>
  <c r="C7"/>
  <c r="D7"/>
  <c r="E7"/>
  <c r="G7"/>
  <c r="H7"/>
  <c r="I7"/>
  <c r="J7"/>
  <c r="K7"/>
  <c r="L7"/>
  <c r="M7"/>
  <c r="P7"/>
  <c r="A8"/>
  <c r="C8"/>
  <c r="D8"/>
  <c r="E8"/>
  <c r="G8"/>
  <c r="H8"/>
  <c r="I8"/>
  <c r="J8"/>
  <c r="K8"/>
  <c r="L8"/>
  <c r="M8"/>
  <c r="P8"/>
  <c r="A9"/>
  <c r="D9"/>
  <c r="G9"/>
  <c r="H9"/>
  <c r="L9"/>
  <c r="M9"/>
  <c r="A10"/>
  <c r="C10"/>
  <c r="D10"/>
  <c r="E10"/>
  <c r="G10"/>
  <c r="H10"/>
  <c r="I10"/>
  <c r="J10"/>
  <c r="K10"/>
  <c r="L10"/>
  <c r="M10"/>
  <c r="P10"/>
  <c r="A11"/>
  <c r="B11"/>
  <c r="C11"/>
  <c r="D11"/>
  <c r="E11"/>
  <c r="G11"/>
  <c r="H11"/>
  <c r="I11"/>
  <c r="J11"/>
  <c r="K11"/>
  <c r="L11"/>
  <c r="M11"/>
  <c r="P11" s="1"/>
  <c r="A12"/>
  <c r="B12"/>
  <c r="C12"/>
  <c r="D12"/>
  <c r="E12"/>
  <c r="G12"/>
  <c r="H12"/>
  <c r="I12"/>
  <c r="J12"/>
  <c r="K12"/>
  <c r="L12"/>
  <c r="M12"/>
  <c r="P12"/>
  <c r="A13"/>
  <c r="B13"/>
  <c r="C13"/>
  <c r="D13"/>
  <c r="E13"/>
  <c r="G13"/>
  <c r="H13"/>
  <c r="I13"/>
  <c r="J13"/>
  <c r="K13"/>
  <c r="L13"/>
  <c r="M13"/>
  <c r="P13" s="1"/>
  <c r="A14"/>
  <c r="B14"/>
  <c r="C14"/>
  <c r="D14"/>
  <c r="E14"/>
  <c r="G14"/>
  <c r="H14"/>
  <c r="I14"/>
  <c r="J14"/>
  <c r="K14"/>
  <c r="L14"/>
  <c r="M14"/>
  <c r="P14"/>
  <c r="A15"/>
  <c r="B15"/>
  <c r="C15"/>
  <c r="D15"/>
  <c r="E15"/>
  <c r="G15"/>
  <c r="H15"/>
  <c r="I15"/>
  <c r="J15"/>
  <c r="K15"/>
  <c r="L15"/>
  <c r="M15"/>
  <c r="P15" s="1"/>
  <c r="A16"/>
  <c r="B16"/>
  <c r="C16"/>
  <c r="D16"/>
  <c r="E16"/>
  <c r="G16"/>
  <c r="H16"/>
  <c r="I16"/>
  <c r="J16"/>
  <c r="K16"/>
  <c r="L16"/>
  <c r="M16"/>
  <c r="P16"/>
  <c r="B17"/>
  <c r="C19"/>
  <c r="D19"/>
  <c r="E19"/>
  <c r="L19"/>
  <c r="L49"/>
  <c r="L92" s="1"/>
  <c r="L140" s="1"/>
  <c r="L171" s="1"/>
  <c r="L194" s="1"/>
  <c r="A20"/>
  <c r="B20"/>
  <c r="C20"/>
  <c r="D20"/>
  <c r="E20"/>
  <c r="G20"/>
  <c r="H20"/>
  <c r="I20"/>
  <c r="J20"/>
  <c r="K20"/>
  <c r="L20"/>
  <c r="M20"/>
  <c r="P20" s="1"/>
  <c r="A21"/>
  <c r="B21"/>
  <c r="C21"/>
  <c r="D21"/>
  <c r="E21"/>
  <c r="G21"/>
  <c r="H21"/>
  <c r="I21"/>
  <c r="J21"/>
  <c r="K21"/>
  <c r="L21"/>
  <c r="M21"/>
  <c r="P21"/>
  <c r="A22"/>
  <c r="B22"/>
  <c r="C22"/>
  <c r="D22"/>
  <c r="E22"/>
  <c r="G22"/>
  <c r="H22"/>
  <c r="I22"/>
  <c r="J22"/>
  <c r="K22"/>
  <c r="L22"/>
  <c r="M22"/>
  <c r="P22" s="1"/>
  <c r="A23"/>
  <c r="B23"/>
  <c r="C23"/>
  <c r="D23"/>
  <c r="E23"/>
  <c r="G23"/>
  <c r="H23"/>
  <c r="I23"/>
  <c r="J23"/>
  <c r="K23"/>
  <c r="L23"/>
  <c r="M23"/>
  <c r="P23"/>
  <c r="A24"/>
  <c r="B24"/>
  <c r="C24"/>
  <c r="D24"/>
  <c r="E24"/>
  <c r="G24"/>
  <c r="H24"/>
  <c r="I24"/>
  <c r="J24"/>
  <c r="K24"/>
  <c r="L24"/>
  <c r="M24"/>
  <c r="P24" s="1"/>
  <c r="A25"/>
  <c r="B25"/>
  <c r="C25"/>
  <c r="D25"/>
  <c r="E25"/>
  <c r="G25"/>
  <c r="H25"/>
  <c r="I25"/>
  <c r="J25"/>
  <c r="K25"/>
  <c r="L25"/>
  <c r="M25"/>
  <c r="P25"/>
  <c r="A26"/>
  <c r="B26"/>
  <c r="C26"/>
  <c r="D26"/>
  <c r="E26"/>
  <c r="G26"/>
  <c r="H26"/>
  <c r="I26"/>
  <c r="J26"/>
  <c r="K26"/>
  <c r="L26"/>
  <c r="M26"/>
  <c r="P26" s="1"/>
  <c r="A27"/>
  <c r="B27"/>
  <c r="C27"/>
  <c r="D27"/>
  <c r="E27"/>
  <c r="G27"/>
  <c r="H27"/>
  <c r="I27"/>
  <c r="J27"/>
  <c r="K27"/>
  <c r="L27"/>
  <c r="M27"/>
  <c r="P27"/>
  <c r="A28"/>
  <c r="B28"/>
  <c r="C28"/>
  <c r="D28"/>
  <c r="E28"/>
  <c r="G28"/>
  <c r="H28"/>
  <c r="I28"/>
  <c r="J28"/>
  <c r="K28"/>
  <c r="L28"/>
  <c r="M28"/>
  <c r="P28" s="1"/>
  <c r="A29"/>
  <c r="B29"/>
  <c r="D29"/>
  <c r="G29"/>
  <c r="H29"/>
  <c r="L29"/>
  <c r="M29"/>
  <c r="A30"/>
  <c r="B30"/>
  <c r="D30"/>
  <c r="G30"/>
  <c r="H30"/>
  <c r="L30"/>
  <c r="M30"/>
  <c r="A31"/>
  <c r="B31"/>
  <c r="D31"/>
  <c r="G31"/>
  <c r="H31"/>
  <c r="L31"/>
  <c r="M31"/>
  <c r="A32"/>
  <c r="B32"/>
  <c r="D32"/>
  <c r="G32"/>
  <c r="H32"/>
  <c r="L32"/>
  <c r="M32"/>
  <c r="A33"/>
  <c r="B33"/>
  <c r="C33"/>
  <c r="D33"/>
  <c r="E33"/>
  <c r="G33"/>
  <c r="H33"/>
  <c r="I33"/>
  <c r="J33"/>
  <c r="K33"/>
  <c r="L33"/>
  <c r="M33"/>
  <c r="P33"/>
  <c r="A34"/>
  <c r="B34"/>
  <c r="C34"/>
  <c r="D34"/>
  <c r="E34"/>
  <c r="G34"/>
  <c r="H34"/>
  <c r="I34"/>
  <c r="J34"/>
  <c r="K34"/>
  <c r="L34"/>
  <c r="M34"/>
  <c r="P34" s="1"/>
  <c r="A35"/>
  <c r="B35"/>
  <c r="C35"/>
  <c r="D35"/>
  <c r="E35"/>
  <c r="G35"/>
  <c r="H35"/>
  <c r="I35"/>
  <c r="J35"/>
  <c r="K35"/>
  <c r="L35"/>
  <c r="M35"/>
  <c r="P35"/>
  <c r="A36"/>
  <c r="B36"/>
  <c r="C36"/>
  <c r="D36"/>
  <c r="E36"/>
  <c r="G36"/>
  <c r="H36"/>
  <c r="I36"/>
  <c r="J36"/>
  <c r="K36"/>
  <c r="L36"/>
  <c r="M36"/>
  <c r="P36" s="1"/>
  <c r="A37"/>
  <c r="B37"/>
  <c r="C37"/>
  <c r="D37"/>
  <c r="E37"/>
  <c r="G37"/>
  <c r="H37"/>
  <c r="I37"/>
  <c r="J37"/>
  <c r="K37"/>
  <c r="L37"/>
  <c r="M37"/>
  <c r="P37"/>
  <c r="A38"/>
  <c r="B38"/>
  <c r="C38"/>
  <c r="D38"/>
  <c r="E38"/>
  <c r="G38"/>
  <c r="H38"/>
  <c r="I38"/>
  <c r="J38"/>
  <c r="K38"/>
  <c r="L38"/>
  <c r="M38"/>
  <c r="P38" s="1"/>
  <c r="A39"/>
  <c r="B39"/>
  <c r="D39"/>
  <c r="G39"/>
  <c r="H39"/>
  <c r="L39"/>
  <c r="M39"/>
  <c r="A40"/>
  <c r="B40"/>
  <c r="C40"/>
  <c r="D40"/>
  <c r="E40"/>
  <c r="G40"/>
  <c r="H40"/>
  <c r="I40"/>
  <c r="J40"/>
  <c r="K40"/>
  <c r="L40"/>
  <c r="M40"/>
  <c r="P40" s="1"/>
  <c r="A41"/>
  <c r="B41"/>
  <c r="C41"/>
  <c r="D41"/>
  <c r="E41"/>
  <c r="G41"/>
  <c r="H41"/>
  <c r="I41"/>
  <c r="J41"/>
  <c r="K41"/>
  <c r="L41"/>
  <c r="M41"/>
  <c r="P41"/>
  <c r="A42"/>
  <c r="B42"/>
  <c r="C42"/>
  <c r="D42"/>
  <c r="E42"/>
  <c r="G42"/>
  <c r="H42"/>
  <c r="I42"/>
  <c r="J42"/>
  <c r="K42"/>
  <c r="L42"/>
  <c r="M42"/>
  <c r="P42" s="1"/>
  <c r="A43"/>
  <c r="B43"/>
  <c r="C43"/>
  <c r="D43"/>
  <c r="E43"/>
  <c r="G43"/>
  <c r="H43"/>
  <c r="I43"/>
  <c r="J43"/>
  <c r="K43"/>
  <c r="L43"/>
  <c r="M43"/>
  <c r="P43"/>
  <c r="A44"/>
  <c r="B44"/>
  <c r="C44"/>
  <c r="D44"/>
  <c r="E44"/>
  <c r="G44"/>
  <c r="H44"/>
  <c r="I44"/>
  <c r="J44"/>
  <c r="K44"/>
  <c r="L44"/>
  <c r="M44"/>
  <c r="P44" s="1"/>
  <c r="A45"/>
  <c r="B45"/>
  <c r="C45"/>
  <c r="D45"/>
  <c r="E45"/>
  <c r="G45"/>
  <c r="H45"/>
  <c r="I45"/>
  <c r="J45"/>
  <c r="K45"/>
  <c r="L45"/>
  <c r="M45"/>
  <c r="P45"/>
  <c r="A46"/>
  <c r="B46"/>
  <c r="C46"/>
  <c r="D46"/>
  <c r="E46"/>
  <c r="G46"/>
  <c r="H46"/>
  <c r="I46"/>
  <c r="J46"/>
  <c r="K46"/>
  <c r="L46"/>
  <c r="M46"/>
  <c r="P46" s="1"/>
  <c r="B47"/>
  <c r="C49"/>
  <c r="D49"/>
  <c r="E49"/>
  <c r="A50"/>
  <c r="B50"/>
  <c r="C50"/>
  <c r="D50"/>
  <c r="E50"/>
  <c r="G50"/>
  <c r="H50"/>
  <c r="I50"/>
  <c r="J50"/>
  <c r="K50"/>
  <c r="L50"/>
  <c r="M50"/>
  <c r="P50"/>
  <c r="A51"/>
  <c r="B51"/>
  <c r="C51"/>
  <c r="D51"/>
  <c r="E51"/>
  <c r="G51"/>
  <c r="H51"/>
  <c r="I51"/>
  <c r="J51"/>
  <c r="K51"/>
  <c r="L51"/>
  <c r="M51"/>
  <c r="P51" s="1"/>
  <c r="A52"/>
  <c r="B52"/>
  <c r="D52"/>
  <c r="G52"/>
  <c r="H52"/>
  <c r="L52"/>
  <c r="M52"/>
  <c r="A53"/>
  <c r="B53"/>
  <c r="C53"/>
  <c r="D53"/>
  <c r="E53"/>
  <c r="G53"/>
  <c r="H53"/>
  <c r="I53"/>
  <c r="J53"/>
  <c r="K53"/>
  <c r="L53"/>
  <c r="M53"/>
  <c r="P53" s="1"/>
  <c r="A54"/>
  <c r="B54"/>
  <c r="C54"/>
  <c r="D54"/>
  <c r="E54"/>
  <c r="G54"/>
  <c r="H54"/>
  <c r="I54"/>
  <c r="J54"/>
  <c r="K54"/>
  <c r="L54"/>
  <c r="M54"/>
  <c r="P54"/>
  <c r="A55"/>
  <c r="B55"/>
  <c r="C55"/>
  <c r="D55"/>
  <c r="E55"/>
  <c r="G55"/>
  <c r="H55"/>
  <c r="I55"/>
  <c r="J55"/>
  <c r="K55"/>
  <c r="L55"/>
  <c r="M55"/>
  <c r="P55" s="1"/>
  <c r="A56"/>
  <c r="B56"/>
  <c r="C56"/>
  <c r="D56"/>
  <c r="E56"/>
  <c r="G56"/>
  <c r="H56"/>
  <c r="I56"/>
  <c r="J56"/>
  <c r="K56"/>
  <c r="L56"/>
  <c r="M56"/>
  <c r="P56"/>
  <c r="A57"/>
  <c r="B57"/>
  <c r="D57"/>
  <c r="G57"/>
  <c r="H57"/>
  <c r="L57"/>
  <c r="M57"/>
  <c r="A58"/>
  <c r="B58"/>
  <c r="C58"/>
  <c r="D58"/>
  <c r="E58"/>
  <c r="G58"/>
  <c r="H58"/>
  <c r="I58"/>
  <c r="J58"/>
  <c r="K58"/>
  <c r="L58"/>
  <c r="M58"/>
  <c r="P58"/>
  <c r="A59"/>
  <c r="B59"/>
  <c r="C59"/>
  <c r="D59"/>
  <c r="E59"/>
  <c r="G59"/>
  <c r="H59"/>
  <c r="I59"/>
  <c r="J59"/>
  <c r="K59"/>
  <c r="L59"/>
  <c r="M59"/>
  <c r="P59" s="1"/>
  <c r="A60"/>
  <c r="B60"/>
  <c r="C60"/>
  <c r="D60"/>
  <c r="E60"/>
  <c r="G60"/>
  <c r="H60"/>
  <c r="I60"/>
  <c r="J60"/>
  <c r="K60"/>
  <c r="L60"/>
  <c r="M60"/>
  <c r="P60"/>
  <c r="A61"/>
  <c r="B61"/>
  <c r="C61"/>
  <c r="D61"/>
  <c r="E61"/>
  <c r="G61"/>
  <c r="H61"/>
  <c r="I61"/>
  <c r="J61"/>
  <c r="K61"/>
  <c r="L61"/>
  <c r="M61"/>
  <c r="P61" s="1"/>
  <c r="A62"/>
  <c r="B62"/>
  <c r="D62"/>
  <c r="G62"/>
  <c r="H62"/>
  <c r="L62"/>
  <c r="M62"/>
  <c r="A63"/>
  <c r="B63"/>
  <c r="C63"/>
  <c r="D63"/>
  <c r="E63"/>
  <c r="G63"/>
  <c r="H63"/>
  <c r="I63"/>
  <c r="J63"/>
  <c r="K63"/>
  <c r="L63"/>
  <c r="M63"/>
  <c r="P63" s="1"/>
  <c r="A64"/>
  <c r="B64"/>
  <c r="C64"/>
  <c r="D64"/>
  <c r="E64"/>
  <c r="G64"/>
  <c r="H64"/>
  <c r="I64"/>
  <c r="J64"/>
  <c r="K64"/>
  <c r="L64"/>
  <c r="M64"/>
  <c r="P64"/>
  <c r="A65"/>
  <c r="B65"/>
  <c r="C65"/>
  <c r="D65"/>
  <c r="E65"/>
  <c r="G65"/>
  <c r="H65"/>
  <c r="I65"/>
  <c r="J65"/>
  <c r="K65"/>
  <c r="L65"/>
  <c r="M65"/>
  <c r="P65" s="1"/>
  <c r="A66"/>
  <c r="B66"/>
  <c r="C66"/>
  <c r="D66"/>
  <c r="E66"/>
  <c r="G66"/>
  <c r="H66"/>
  <c r="I66"/>
  <c r="J66"/>
  <c r="K66"/>
  <c r="L66"/>
  <c r="M66"/>
  <c r="P66"/>
  <c r="A67"/>
  <c r="B67"/>
  <c r="D67"/>
  <c r="G67"/>
  <c r="H67"/>
  <c r="L67"/>
  <c r="M67"/>
  <c r="A68"/>
  <c r="B68"/>
  <c r="C68"/>
  <c r="D68"/>
  <c r="E68"/>
  <c r="G68"/>
  <c r="H68"/>
  <c r="I68"/>
  <c r="J68"/>
  <c r="K68"/>
  <c r="L68"/>
  <c r="M68"/>
  <c r="P68"/>
  <c r="A69"/>
  <c r="B69"/>
  <c r="C69"/>
  <c r="D69"/>
  <c r="E69"/>
  <c r="G69"/>
  <c r="H69"/>
  <c r="I69"/>
  <c r="J69"/>
  <c r="K69"/>
  <c r="L69"/>
  <c r="M69"/>
  <c r="P69" s="1"/>
  <c r="A70"/>
  <c r="B70"/>
  <c r="C70"/>
  <c r="D70"/>
  <c r="E70"/>
  <c r="G70"/>
  <c r="H70"/>
  <c r="I70"/>
  <c r="J70"/>
  <c r="K70"/>
  <c r="L70"/>
  <c r="M70"/>
  <c r="P70"/>
  <c r="A71"/>
  <c r="B71"/>
  <c r="C71"/>
  <c r="D71"/>
  <c r="E71"/>
  <c r="G71"/>
  <c r="H71"/>
  <c r="I71"/>
  <c r="J71"/>
  <c r="K71"/>
  <c r="L71"/>
  <c r="M71"/>
  <c r="P71" s="1"/>
  <c r="A72"/>
  <c r="B72"/>
  <c r="D72"/>
  <c r="G72"/>
  <c r="H72"/>
  <c r="L72"/>
  <c r="M72"/>
  <c r="A73"/>
  <c r="B73"/>
  <c r="C73"/>
  <c r="D73"/>
  <c r="E73"/>
  <c r="G73"/>
  <c r="H73"/>
  <c r="I73"/>
  <c r="J73"/>
  <c r="K73"/>
  <c r="L73"/>
  <c r="M73"/>
  <c r="P73" s="1"/>
  <c r="A74"/>
  <c r="B74"/>
  <c r="C74"/>
  <c r="D74"/>
  <c r="E74"/>
  <c r="G74"/>
  <c r="H74"/>
  <c r="I74"/>
  <c r="J74"/>
  <c r="K74"/>
  <c r="L74"/>
  <c r="M74"/>
  <c r="P74"/>
  <c r="A75"/>
  <c r="B75"/>
  <c r="C75"/>
  <c r="D75"/>
  <c r="E75"/>
  <c r="G75"/>
  <c r="H75"/>
  <c r="I75"/>
  <c r="J75"/>
  <c r="K75"/>
  <c r="L75"/>
  <c r="M75"/>
  <c r="P75" s="1"/>
  <c r="A76"/>
  <c r="B76"/>
  <c r="C76"/>
  <c r="D76"/>
  <c r="E76"/>
  <c r="G76"/>
  <c r="H76"/>
  <c r="I76"/>
  <c r="J76"/>
  <c r="K76"/>
  <c r="L76"/>
  <c r="M76"/>
  <c r="P76"/>
  <c r="A77"/>
  <c r="B77"/>
  <c r="D77"/>
  <c r="G77"/>
  <c r="H77"/>
  <c r="L77"/>
  <c r="M77"/>
  <c r="A78"/>
  <c r="B78"/>
  <c r="C78"/>
  <c r="D78"/>
  <c r="E78"/>
  <c r="G78"/>
  <c r="H78"/>
  <c r="I78"/>
  <c r="J78"/>
  <c r="K78"/>
  <c r="L78"/>
  <c r="M78"/>
  <c r="P78"/>
  <c r="A79"/>
  <c r="B79"/>
  <c r="C79"/>
  <c r="D79"/>
  <c r="E79"/>
  <c r="G79"/>
  <c r="H79"/>
  <c r="I79"/>
  <c r="J79"/>
  <c r="K79"/>
  <c r="L79"/>
  <c r="M79"/>
  <c r="P79" s="1"/>
  <c r="A80"/>
  <c r="B80"/>
  <c r="C80"/>
  <c r="D80"/>
  <c r="E80"/>
  <c r="G80"/>
  <c r="H80"/>
  <c r="I80"/>
  <c r="J80"/>
  <c r="K80"/>
  <c r="L80"/>
  <c r="M80"/>
  <c r="P80"/>
  <c r="A81"/>
  <c r="B81"/>
  <c r="C81"/>
  <c r="D81"/>
  <c r="E81"/>
  <c r="G81"/>
  <c r="H81"/>
  <c r="I81"/>
  <c r="J81"/>
  <c r="K81"/>
  <c r="L81"/>
  <c r="M81"/>
  <c r="P81" s="1"/>
  <c r="A82"/>
  <c r="B82"/>
  <c r="D82"/>
  <c r="G82"/>
  <c r="H82"/>
  <c r="L82"/>
  <c r="M82"/>
  <c r="A83"/>
  <c r="B83"/>
  <c r="C83"/>
  <c r="D83"/>
  <c r="E83"/>
  <c r="G83"/>
  <c r="H83"/>
  <c r="I83"/>
  <c r="J83"/>
  <c r="K83"/>
  <c r="L83"/>
  <c r="M83"/>
  <c r="P83"/>
  <c r="A84"/>
  <c r="B84"/>
  <c r="C84"/>
  <c r="D84"/>
  <c r="E84"/>
  <c r="G84"/>
  <c r="H84"/>
  <c r="I84"/>
  <c r="J84"/>
  <c r="K84"/>
  <c r="L84"/>
  <c r="M84"/>
  <c r="P84"/>
  <c r="A85"/>
  <c r="B85"/>
  <c r="C85"/>
  <c r="D85"/>
  <c r="E85"/>
  <c r="G85"/>
  <c r="H85"/>
  <c r="I85"/>
  <c r="J85"/>
  <c r="K85"/>
  <c r="L85"/>
  <c r="M85"/>
  <c r="P85" s="1"/>
  <c r="A86"/>
  <c r="B86"/>
  <c r="C86"/>
  <c r="D86"/>
  <c r="E86"/>
  <c r="G86"/>
  <c r="H86"/>
  <c r="I86"/>
  <c r="J86"/>
  <c r="K86"/>
  <c r="L86"/>
  <c r="M86"/>
  <c r="P86"/>
  <c r="A87"/>
  <c r="B87"/>
  <c r="C87"/>
  <c r="D87"/>
  <c r="E87"/>
  <c r="G87"/>
  <c r="H87"/>
  <c r="I87"/>
  <c r="J87"/>
  <c r="K87"/>
  <c r="L87"/>
  <c r="M87"/>
  <c r="P87"/>
  <c r="A88"/>
  <c r="B88"/>
  <c r="C88"/>
  <c r="D88"/>
  <c r="E88"/>
  <c r="G88"/>
  <c r="H88"/>
  <c r="I88"/>
  <c r="J88"/>
  <c r="K88"/>
  <c r="L88"/>
  <c r="M88"/>
  <c r="P88"/>
  <c r="A89"/>
  <c r="B89"/>
  <c r="C89"/>
  <c r="D89"/>
  <c r="E89"/>
  <c r="G89"/>
  <c r="H89"/>
  <c r="I89"/>
  <c r="J89"/>
  <c r="K89"/>
  <c r="L89"/>
  <c r="M89"/>
  <c r="P89" s="1"/>
  <c r="B90"/>
  <c r="C92"/>
  <c r="D92"/>
  <c r="E92"/>
  <c r="A93"/>
  <c r="B93"/>
  <c r="C93"/>
  <c r="D93"/>
  <c r="E93"/>
  <c r="G93"/>
  <c r="H93"/>
  <c r="I93"/>
  <c r="J93"/>
  <c r="K93"/>
  <c r="L93"/>
  <c r="M93"/>
  <c r="P93" s="1"/>
  <c r="A94"/>
  <c r="B94"/>
  <c r="C94"/>
  <c r="D94"/>
  <c r="E94"/>
  <c r="G94"/>
  <c r="H94"/>
  <c r="I94"/>
  <c r="J94"/>
  <c r="K94"/>
  <c r="L94"/>
  <c r="M94"/>
  <c r="P94"/>
  <c r="A95"/>
  <c r="B95"/>
  <c r="C95"/>
  <c r="D95"/>
  <c r="E95"/>
  <c r="G95"/>
  <c r="H95"/>
  <c r="I95"/>
  <c r="J95"/>
  <c r="K95"/>
  <c r="L95"/>
  <c r="M95"/>
  <c r="P95"/>
  <c r="A96"/>
  <c r="B96"/>
  <c r="D96"/>
  <c r="G96"/>
  <c r="L96"/>
  <c r="M96"/>
  <c r="A97"/>
  <c r="B97"/>
  <c r="D97"/>
  <c r="G97"/>
  <c r="H97"/>
  <c r="L97"/>
  <c r="M97"/>
  <c r="A98"/>
  <c r="B98"/>
  <c r="D98"/>
  <c r="G98"/>
  <c r="H98"/>
  <c r="L98"/>
  <c r="M98"/>
  <c r="A99"/>
  <c r="B99"/>
  <c r="D99"/>
  <c r="G99"/>
  <c r="H99"/>
  <c r="L99"/>
  <c r="M99"/>
  <c r="A100"/>
  <c r="B100"/>
  <c r="C100"/>
  <c r="D100"/>
  <c r="E100"/>
  <c r="G100"/>
  <c r="H100"/>
  <c r="I100"/>
  <c r="J100"/>
  <c r="K100"/>
  <c r="L100"/>
  <c r="M100"/>
  <c r="P100"/>
  <c r="A101"/>
  <c r="B101"/>
  <c r="C101"/>
  <c r="D101"/>
  <c r="E101"/>
  <c r="G101"/>
  <c r="H101"/>
  <c r="I101"/>
  <c r="J101"/>
  <c r="K101"/>
  <c r="L101"/>
  <c r="M101"/>
  <c r="P101" s="1"/>
  <c r="A102"/>
  <c r="B102"/>
  <c r="G102"/>
  <c r="H102"/>
  <c r="L102"/>
  <c r="M102"/>
  <c r="A103"/>
  <c r="B103"/>
  <c r="C103"/>
  <c r="D103"/>
  <c r="E103"/>
  <c r="G103"/>
  <c r="H103"/>
  <c r="I103"/>
  <c r="J103"/>
  <c r="K103"/>
  <c r="L103"/>
  <c r="M103"/>
  <c r="P103"/>
  <c r="A104"/>
  <c r="B104"/>
  <c r="C104"/>
  <c r="D104"/>
  <c r="E104"/>
  <c r="G104"/>
  <c r="H104"/>
  <c r="I104"/>
  <c r="W104" s="1"/>
  <c r="J104"/>
  <c r="K104"/>
  <c r="L104"/>
  <c r="M104"/>
  <c r="P104" s="1"/>
  <c r="A105"/>
  <c r="B105"/>
  <c r="D105"/>
  <c r="G105"/>
  <c r="H105"/>
  <c r="L105"/>
  <c r="M105"/>
  <c r="A106"/>
  <c r="B106"/>
  <c r="D106"/>
  <c r="G106"/>
  <c r="L106"/>
  <c r="M106"/>
  <c r="A107"/>
  <c r="B107"/>
  <c r="C107"/>
  <c r="D107"/>
  <c r="E107"/>
  <c r="G107"/>
  <c r="H107"/>
  <c r="I107"/>
  <c r="J107"/>
  <c r="K107"/>
  <c r="L107"/>
  <c r="M107"/>
  <c r="P107"/>
  <c r="A108"/>
  <c r="B108"/>
  <c r="C108"/>
  <c r="D108"/>
  <c r="E108"/>
  <c r="G108"/>
  <c r="H108"/>
  <c r="I108"/>
  <c r="J108"/>
  <c r="K108"/>
  <c r="L108"/>
  <c r="M108"/>
  <c r="P108" s="1"/>
  <c r="A109"/>
  <c r="B109"/>
  <c r="G109"/>
  <c r="H109"/>
  <c r="L109"/>
  <c r="M109"/>
  <c r="A110"/>
  <c r="B110"/>
  <c r="C110"/>
  <c r="D110"/>
  <c r="E110"/>
  <c r="G110"/>
  <c r="H110"/>
  <c r="I110"/>
  <c r="J110"/>
  <c r="K110"/>
  <c r="L110"/>
  <c r="M110"/>
  <c r="P110"/>
  <c r="A111"/>
  <c r="B111"/>
  <c r="C111"/>
  <c r="D111"/>
  <c r="E111"/>
  <c r="G111"/>
  <c r="H111"/>
  <c r="I111"/>
  <c r="J111"/>
  <c r="K111"/>
  <c r="L111"/>
  <c r="M111"/>
  <c r="P111" s="1"/>
  <c r="A112"/>
  <c r="B112"/>
  <c r="C112"/>
  <c r="D112"/>
  <c r="E112"/>
  <c r="G112"/>
  <c r="H112"/>
  <c r="I112"/>
  <c r="J112"/>
  <c r="K112"/>
  <c r="L112"/>
  <c r="M112"/>
  <c r="P112" s="1"/>
  <c r="A113"/>
  <c r="B113"/>
  <c r="C113"/>
  <c r="D113"/>
  <c r="E113"/>
  <c r="G113"/>
  <c r="H113"/>
  <c r="I113"/>
  <c r="J113"/>
  <c r="K113"/>
  <c r="L113"/>
  <c r="M113"/>
  <c r="P113" s="1"/>
  <c r="A114"/>
  <c r="B114"/>
  <c r="C114"/>
  <c r="D114"/>
  <c r="E114"/>
  <c r="G114"/>
  <c r="H114"/>
  <c r="I114"/>
  <c r="J114"/>
  <c r="K114"/>
  <c r="L114"/>
  <c r="M114"/>
  <c r="P114"/>
  <c r="A115"/>
  <c r="B115"/>
  <c r="C115"/>
  <c r="D115"/>
  <c r="E115"/>
  <c r="G115"/>
  <c r="H115"/>
  <c r="I115"/>
  <c r="J115"/>
  <c r="K115"/>
  <c r="L115"/>
  <c r="M115"/>
  <c r="P115" s="1"/>
  <c r="A116"/>
  <c r="B116"/>
  <c r="C116"/>
  <c r="D116"/>
  <c r="E116"/>
  <c r="G116"/>
  <c r="H116"/>
  <c r="I116"/>
  <c r="J116"/>
  <c r="K116"/>
  <c r="L116"/>
  <c r="M116"/>
  <c r="P116" s="1"/>
  <c r="A117"/>
  <c r="B117"/>
  <c r="G117"/>
  <c r="H117"/>
  <c r="L117"/>
  <c r="M117"/>
  <c r="A118"/>
  <c r="B118"/>
  <c r="C118"/>
  <c r="D118"/>
  <c r="E118"/>
  <c r="G118"/>
  <c r="H118"/>
  <c r="I118"/>
  <c r="J118"/>
  <c r="K118"/>
  <c r="L118"/>
  <c r="M118"/>
  <c r="P118" s="1"/>
  <c r="A119"/>
  <c r="B119"/>
  <c r="C119"/>
  <c r="D119"/>
  <c r="E119"/>
  <c r="G119"/>
  <c r="H119"/>
  <c r="I119"/>
  <c r="J119"/>
  <c r="K119"/>
  <c r="L119"/>
  <c r="M119"/>
  <c r="P119" s="1"/>
  <c r="A120"/>
  <c r="B120"/>
  <c r="D120"/>
  <c r="G120"/>
  <c r="H120"/>
  <c r="L120"/>
  <c r="M120"/>
  <c r="A121"/>
  <c r="B121"/>
  <c r="D121"/>
  <c r="G121"/>
  <c r="H121"/>
  <c r="L121"/>
  <c r="M121"/>
  <c r="A122"/>
  <c r="B122"/>
  <c r="D122"/>
  <c r="G122"/>
  <c r="H122"/>
  <c r="L122"/>
  <c r="M122"/>
  <c r="A123"/>
  <c r="B123"/>
  <c r="C123"/>
  <c r="D123"/>
  <c r="E123"/>
  <c r="G123"/>
  <c r="H123"/>
  <c r="I123"/>
  <c r="J123"/>
  <c r="K123"/>
  <c r="L123"/>
  <c r="M123"/>
  <c r="P123"/>
  <c r="A124"/>
  <c r="B124"/>
  <c r="C124"/>
  <c r="D124"/>
  <c r="E124"/>
  <c r="G124"/>
  <c r="H124"/>
  <c r="I124"/>
  <c r="J124"/>
  <c r="K124"/>
  <c r="L124"/>
  <c r="M124"/>
  <c r="P124" s="1"/>
  <c r="A125"/>
  <c r="B125"/>
  <c r="C125"/>
  <c r="D125"/>
  <c r="E125"/>
  <c r="G125"/>
  <c r="H125"/>
  <c r="I125"/>
  <c r="J125"/>
  <c r="K125"/>
  <c r="L125"/>
  <c r="M125"/>
  <c r="P125"/>
  <c r="A126"/>
  <c r="B126"/>
  <c r="C126"/>
  <c r="D126"/>
  <c r="E126"/>
  <c r="G126"/>
  <c r="H126"/>
  <c r="I126"/>
  <c r="J126"/>
  <c r="K126"/>
  <c r="L126"/>
  <c r="M126"/>
  <c r="P126" s="1"/>
  <c r="A127"/>
  <c r="B127"/>
  <c r="C127"/>
  <c r="D127"/>
  <c r="E127"/>
  <c r="G127"/>
  <c r="H127"/>
  <c r="I127"/>
  <c r="J127"/>
  <c r="K127"/>
  <c r="L127"/>
  <c r="M127"/>
  <c r="P127"/>
  <c r="A128"/>
  <c r="B128"/>
  <c r="C128"/>
  <c r="D128"/>
  <c r="E128"/>
  <c r="G128"/>
  <c r="H128"/>
  <c r="I128"/>
  <c r="J128"/>
  <c r="K128"/>
  <c r="L128"/>
  <c r="M128"/>
  <c r="P128" s="1"/>
  <c r="A129"/>
  <c r="B129"/>
  <c r="C129"/>
  <c r="D129"/>
  <c r="E129"/>
  <c r="G129"/>
  <c r="H129"/>
  <c r="I129"/>
  <c r="J129"/>
  <c r="K129"/>
  <c r="L129"/>
  <c r="M129"/>
  <c r="P129"/>
  <c r="A130"/>
  <c r="B130"/>
  <c r="C130"/>
  <c r="D130"/>
  <c r="E130"/>
  <c r="G130"/>
  <c r="H130"/>
  <c r="I130"/>
  <c r="J130"/>
  <c r="K130"/>
  <c r="L130"/>
  <c r="M130"/>
  <c r="P130" s="1"/>
  <c r="A131"/>
  <c r="B131"/>
  <c r="C131"/>
  <c r="D131"/>
  <c r="E131"/>
  <c r="G131"/>
  <c r="H131"/>
  <c r="I131"/>
  <c r="J131"/>
  <c r="K131"/>
  <c r="L131"/>
  <c r="M131"/>
  <c r="P131"/>
  <c r="A132"/>
  <c r="B132"/>
  <c r="C132"/>
  <c r="D132"/>
  <c r="E132"/>
  <c r="G132"/>
  <c r="H132"/>
  <c r="I132"/>
  <c r="J132"/>
  <c r="K132"/>
  <c r="L132"/>
  <c r="M132"/>
  <c r="P132" s="1"/>
  <c r="A133"/>
  <c r="B133"/>
  <c r="C133"/>
  <c r="D133"/>
  <c r="E133"/>
  <c r="G133"/>
  <c r="H133"/>
  <c r="I133"/>
  <c r="J133"/>
  <c r="K133"/>
  <c r="L133"/>
  <c r="M133"/>
  <c r="P133"/>
  <c r="A134"/>
  <c r="B134"/>
  <c r="C134"/>
  <c r="D134"/>
  <c r="E134"/>
  <c r="G134"/>
  <c r="H134"/>
  <c r="I134"/>
  <c r="J134"/>
  <c r="K134"/>
  <c r="L134"/>
  <c r="M134"/>
  <c r="P134" s="1"/>
  <c r="A135"/>
  <c r="B135"/>
  <c r="C135"/>
  <c r="D135"/>
  <c r="E135"/>
  <c r="G135"/>
  <c r="H135"/>
  <c r="I135"/>
  <c r="J135"/>
  <c r="K135"/>
  <c r="L135"/>
  <c r="M135"/>
  <c r="P135"/>
  <c r="A136"/>
  <c r="B136"/>
  <c r="C136"/>
  <c r="D136"/>
  <c r="E136"/>
  <c r="G136"/>
  <c r="H136"/>
  <c r="I136"/>
  <c r="J136"/>
  <c r="K136"/>
  <c r="L136"/>
  <c r="M136"/>
  <c r="P136" s="1"/>
  <c r="A137"/>
  <c r="B137"/>
  <c r="C137"/>
  <c r="D137"/>
  <c r="E137"/>
  <c r="G137"/>
  <c r="H137"/>
  <c r="I137"/>
  <c r="J137"/>
  <c r="K137"/>
  <c r="L137"/>
  <c r="M137"/>
  <c r="P137"/>
  <c r="C140"/>
  <c r="D140"/>
  <c r="E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C159"/>
  <c r="D159"/>
  <c r="E159"/>
  <c r="G159"/>
  <c r="H159"/>
  <c r="I159"/>
  <c r="J159"/>
  <c r="K159"/>
  <c r="L159"/>
  <c r="M159"/>
  <c r="P159"/>
  <c r="A160"/>
  <c r="B160"/>
  <c r="D160"/>
  <c r="G160"/>
  <c r="H160"/>
  <c r="L160"/>
  <c r="M160"/>
  <c r="A161"/>
  <c r="B161"/>
  <c r="C161"/>
  <c r="D161"/>
  <c r="E161"/>
  <c r="G161"/>
  <c r="H161"/>
  <c r="I161"/>
  <c r="J161"/>
  <c r="K161"/>
  <c r="L161"/>
  <c r="M161"/>
  <c r="P161"/>
  <c r="A162"/>
  <c r="B162"/>
  <c r="D162"/>
  <c r="G162"/>
  <c r="H162"/>
  <c r="L162"/>
  <c r="M162"/>
  <c r="A163"/>
  <c r="B163"/>
  <c r="D163"/>
  <c r="G163"/>
  <c r="H163"/>
  <c r="L163"/>
  <c r="M163"/>
  <c r="A164"/>
  <c r="B164"/>
  <c r="C164"/>
  <c r="D164"/>
  <c r="E164"/>
  <c r="G164"/>
  <c r="H164"/>
  <c r="I164"/>
  <c r="J164"/>
  <c r="K164"/>
  <c r="L164"/>
  <c r="M164"/>
  <c r="P164" s="1"/>
  <c r="A165"/>
  <c r="B165"/>
  <c r="C165"/>
  <c r="D165"/>
  <c r="E165"/>
  <c r="G165"/>
  <c r="H165"/>
  <c r="I165"/>
  <c r="J165"/>
  <c r="K165"/>
  <c r="L165"/>
  <c r="M165"/>
  <c r="P165"/>
  <c r="A166"/>
  <c r="B166"/>
  <c r="C166"/>
  <c r="D166"/>
  <c r="E166"/>
  <c r="G166"/>
  <c r="H166"/>
  <c r="I166"/>
  <c r="J166"/>
  <c r="K166"/>
  <c r="L166"/>
  <c r="M166"/>
  <c r="P166" s="1"/>
  <c r="A167"/>
  <c r="B167"/>
  <c r="C167"/>
  <c r="D167"/>
  <c r="E167"/>
  <c r="G167"/>
  <c r="H167"/>
  <c r="I167"/>
  <c r="J167"/>
  <c r="K167"/>
  <c r="L167"/>
  <c r="M167"/>
  <c r="P167"/>
  <c r="A168"/>
  <c r="B168"/>
  <c r="C168"/>
  <c r="D168"/>
  <c r="E168"/>
  <c r="G168"/>
  <c r="H168"/>
  <c r="I168"/>
  <c r="J168"/>
  <c r="K168"/>
  <c r="L168"/>
  <c r="M168"/>
  <c r="P168" s="1"/>
  <c r="C171"/>
  <c r="D171"/>
  <c r="E171"/>
  <c r="A172"/>
  <c r="B172"/>
  <c r="D172"/>
  <c r="G172"/>
  <c r="H172"/>
  <c r="L172"/>
  <c r="M172"/>
  <c r="A173"/>
  <c r="B173"/>
  <c r="D173"/>
  <c r="G173"/>
  <c r="H173"/>
  <c r="L173"/>
  <c r="M173"/>
  <c r="A174"/>
  <c r="B174"/>
  <c r="C174"/>
  <c r="D174"/>
  <c r="E174"/>
  <c r="G174"/>
  <c r="H174"/>
  <c r="I174"/>
  <c r="J174"/>
  <c r="K174"/>
  <c r="L174"/>
  <c r="M174"/>
  <c r="P174" s="1"/>
  <c r="A175"/>
  <c r="B175"/>
  <c r="D175"/>
  <c r="G175"/>
  <c r="H175"/>
  <c r="L175"/>
  <c r="M175"/>
  <c r="A176"/>
  <c r="B176"/>
  <c r="C176"/>
  <c r="D176"/>
  <c r="E176"/>
  <c r="G176"/>
  <c r="H176"/>
  <c r="I176"/>
  <c r="J176"/>
  <c r="K176"/>
  <c r="L176"/>
  <c r="M176"/>
  <c r="P176" s="1"/>
  <c r="A177"/>
  <c r="B177"/>
  <c r="C177"/>
  <c r="D177"/>
  <c r="E177"/>
  <c r="G177"/>
  <c r="H177"/>
  <c r="I177"/>
  <c r="J177"/>
  <c r="K177"/>
  <c r="L177"/>
  <c r="M177"/>
  <c r="P177"/>
  <c r="A178"/>
  <c r="B178"/>
  <c r="C178"/>
  <c r="D178"/>
  <c r="E178"/>
  <c r="G178"/>
  <c r="H178"/>
  <c r="I178"/>
  <c r="J178"/>
  <c r="K178"/>
  <c r="L178"/>
  <c r="M178"/>
  <c r="P178" s="1"/>
  <c r="A179"/>
  <c r="B179"/>
  <c r="D179"/>
  <c r="G179"/>
  <c r="H179"/>
  <c r="L179"/>
  <c r="M179"/>
  <c r="A180"/>
  <c r="B180"/>
  <c r="C180"/>
  <c r="D180"/>
  <c r="E180"/>
  <c r="G180"/>
  <c r="H180"/>
  <c r="I180"/>
  <c r="J180"/>
  <c r="K180"/>
  <c r="L180"/>
  <c r="M180"/>
  <c r="P180" s="1"/>
  <c r="A181"/>
  <c r="B181"/>
  <c r="C181"/>
  <c r="D181"/>
  <c r="E181"/>
  <c r="G181"/>
  <c r="H181"/>
  <c r="I181"/>
  <c r="J181"/>
  <c r="K181"/>
  <c r="L181"/>
  <c r="M181"/>
  <c r="P181" s="1"/>
  <c r="A182"/>
  <c r="B182"/>
  <c r="D182"/>
  <c r="G182"/>
  <c r="H182"/>
  <c r="L182"/>
  <c r="M182"/>
  <c r="A183"/>
  <c r="B183"/>
  <c r="G183"/>
  <c r="H183"/>
  <c r="L183"/>
  <c r="M183"/>
  <c r="A184"/>
  <c r="B184"/>
  <c r="D184"/>
  <c r="G184"/>
  <c r="H184"/>
  <c r="L184"/>
  <c r="M184"/>
  <c r="A185"/>
  <c r="B185"/>
  <c r="D185"/>
  <c r="G185"/>
  <c r="H185"/>
  <c r="L185"/>
  <c r="M185"/>
  <c r="A186"/>
  <c r="B186"/>
  <c r="C186"/>
  <c r="D186"/>
  <c r="E186"/>
  <c r="G186"/>
  <c r="H186"/>
  <c r="I186"/>
  <c r="J186"/>
  <c r="K186"/>
  <c r="L186"/>
  <c r="M186"/>
  <c r="P186"/>
  <c r="A187"/>
  <c r="B187"/>
  <c r="C187"/>
  <c r="D187"/>
  <c r="E187"/>
  <c r="G187"/>
  <c r="H187"/>
  <c r="I187"/>
  <c r="J187"/>
  <c r="K187"/>
  <c r="L187"/>
  <c r="M187"/>
  <c r="P187"/>
  <c r="A188"/>
  <c r="B188"/>
  <c r="D188"/>
  <c r="G188"/>
  <c r="H188"/>
  <c r="L188"/>
  <c r="M188"/>
  <c r="A189"/>
  <c r="B189"/>
  <c r="C189"/>
  <c r="D189"/>
  <c r="E189"/>
  <c r="G189"/>
  <c r="H189"/>
  <c r="I189"/>
  <c r="J189"/>
  <c r="K189"/>
  <c r="L189"/>
  <c r="M189"/>
  <c r="P189"/>
  <c r="A190"/>
  <c r="B190"/>
  <c r="C190"/>
  <c r="D190"/>
  <c r="E190"/>
  <c r="G190"/>
  <c r="H190"/>
  <c r="I190"/>
  <c r="J190"/>
  <c r="K190"/>
  <c r="L190"/>
  <c r="M190"/>
  <c r="P190"/>
  <c r="A191"/>
  <c r="B191"/>
  <c r="D191"/>
  <c r="G191"/>
  <c r="H191"/>
  <c r="L191"/>
  <c r="M191"/>
  <c r="C194"/>
  <c r="D194"/>
  <c r="E194"/>
  <c r="A195"/>
  <c r="C195"/>
  <c r="D195"/>
  <c r="E195"/>
  <c r="G195"/>
  <c r="H195"/>
  <c r="I195"/>
  <c r="J195"/>
  <c r="K195"/>
  <c r="L195"/>
  <c r="M195"/>
  <c r="P195" s="1"/>
  <c r="A196"/>
  <c r="C196"/>
  <c r="D196"/>
  <c r="E196"/>
  <c r="G196"/>
  <c r="H196"/>
  <c r="I196"/>
  <c r="J196"/>
  <c r="K196"/>
  <c r="L196"/>
  <c r="M196"/>
  <c r="P196" s="1"/>
  <c r="A197"/>
  <c r="H197"/>
  <c r="G197"/>
  <c r="L197"/>
  <c r="M197"/>
  <c r="A198"/>
  <c r="C198"/>
  <c r="D198"/>
  <c r="E198"/>
  <c r="G198"/>
  <c r="H198"/>
  <c r="I198"/>
  <c r="J198"/>
  <c r="K198"/>
  <c r="L198"/>
  <c r="M198"/>
  <c r="P198"/>
  <c r="A199"/>
  <c r="C199"/>
  <c r="D199"/>
  <c r="E199"/>
  <c r="G199"/>
  <c r="H199"/>
  <c r="I199"/>
  <c r="J199"/>
  <c r="K199"/>
  <c r="L199"/>
  <c r="M199"/>
  <c r="P199"/>
  <c r="A200"/>
  <c r="B200"/>
  <c r="C200"/>
  <c r="D200"/>
  <c r="E200"/>
  <c r="G200"/>
  <c r="H200"/>
  <c r="I200"/>
  <c r="J200"/>
  <c r="K200"/>
  <c r="L200"/>
  <c r="M200"/>
  <c r="P200"/>
  <c r="A201"/>
  <c r="B201"/>
  <c r="C201"/>
  <c r="D201"/>
  <c r="E201"/>
  <c r="G201"/>
  <c r="H201"/>
  <c r="I201"/>
  <c r="J201"/>
  <c r="K201"/>
  <c r="L201"/>
  <c r="M201"/>
  <c r="P201" s="1"/>
  <c r="A202"/>
  <c r="B202"/>
  <c r="G202"/>
  <c r="L202"/>
  <c r="M202"/>
  <c r="A203"/>
  <c r="B203"/>
  <c r="C203"/>
  <c r="D203"/>
  <c r="E203"/>
  <c r="G203"/>
  <c r="H203"/>
  <c r="I203"/>
  <c r="J203"/>
  <c r="K203"/>
  <c r="L203"/>
  <c r="M203"/>
  <c r="P203"/>
  <c r="A204"/>
  <c r="B204"/>
  <c r="C204"/>
  <c r="D204"/>
  <c r="E204"/>
  <c r="G204"/>
  <c r="H204"/>
  <c r="I204"/>
  <c r="J204"/>
  <c r="K204"/>
  <c r="L204"/>
  <c r="M204"/>
  <c r="P204"/>
  <c r="A205"/>
  <c r="B205"/>
  <c r="C205"/>
  <c r="D205"/>
  <c r="E205"/>
  <c r="G205"/>
  <c r="H205"/>
  <c r="I205"/>
  <c r="J205"/>
  <c r="K205"/>
  <c r="L205"/>
  <c r="M205"/>
  <c r="P205" s="1"/>
  <c r="J213"/>
  <c r="K213"/>
  <c r="A3" i="35"/>
  <c r="C3"/>
  <c r="D3"/>
  <c r="E3"/>
  <c r="G3"/>
  <c r="H3"/>
  <c r="I3"/>
  <c r="J3"/>
  <c r="K3"/>
  <c r="L3"/>
  <c r="M3"/>
  <c r="P3"/>
  <c r="A4"/>
  <c r="D4"/>
  <c r="G4"/>
  <c r="H4"/>
  <c r="L4"/>
  <c r="M4"/>
  <c r="A5"/>
  <c r="C5"/>
  <c r="D5"/>
  <c r="E5"/>
  <c r="G5"/>
  <c r="H5"/>
  <c r="I5"/>
  <c r="J5"/>
  <c r="K5"/>
  <c r="L5"/>
  <c r="M5"/>
  <c r="P5" s="1"/>
  <c r="A6"/>
  <c r="C6"/>
  <c r="D6"/>
  <c r="E6"/>
  <c r="G6"/>
  <c r="H6"/>
  <c r="I6"/>
  <c r="J6"/>
  <c r="K6"/>
  <c r="L6"/>
  <c r="M6"/>
  <c r="P6" s="1"/>
  <c r="A7"/>
  <c r="C7"/>
  <c r="D7"/>
  <c r="E7"/>
  <c r="G7"/>
  <c r="H7"/>
  <c r="I7"/>
  <c r="J7"/>
  <c r="K7"/>
  <c r="L7"/>
  <c r="M7"/>
  <c r="P7" s="1"/>
  <c r="A8"/>
  <c r="C8"/>
  <c r="D8"/>
  <c r="E8"/>
  <c r="G8"/>
  <c r="H8"/>
  <c r="I8"/>
  <c r="J8"/>
  <c r="K8"/>
  <c r="L8"/>
  <c r="M8"/>
  <c r="P8" s="1"/>
  <c r="A9"/>
  <c r="C9"/>
  <c r="D9"/>
  <c r="E9"/>
  <c r="G9"/>
  <c r="H9"/>
  <c r="I9"/>
  <c r="J9"/>
  <c r="K9"/>
  <c r="L9"/>
  <c r="M9"/>
  <c r="P9" s="1"/>
  <c r="A10"/>
  <c r="C10"/>
  <c r="D10"/>
  <c r="E10"/>
  <c r="G10"/>
  <c r="H10"/>
  <c r="I10"/>
  <c r="J10"/>
  <c r="K10"/>
  <c r="L10"/>
  <c r="M10"/>
  <c r="P10" s="1"/>
  <c r="A11"/>
  <c r="B11"/>
  <c r="C11"/>
  <c r="D11"/>
  <c r="E11"/>
  <c r="G11"/>
  <c r="H11"/>
  <c r="I11"/>
  <c r="J11"/>
  <c r="K11"/>
  <c r="L11"/>
  <c r="M11"/>
  <c r="P11"/>
  <c r="A12"/>
  <c r="B12"/>
  <c r="C12"/>
  <c r="D12"/>
  <c r="E12"/>
  <c r="G12"/>
  <c r="H12"/>
  <c r="I12"/>
  <c r="J12"/>
  <c r="K12"/>
  <c r="L12"/>
  <c r="M12"/>
  <c r="P12" s="1"/>
  <c r="A13"/>
  <c r="B13"/>
  <c r="C13"/>
  <c r="D13"/>
  <c r="E13"/>
  <c r="G13"/>
  <c r="H13"/>
  <c r="I13"/>
  <c r="J13"/>
  <c r="K13"/>
  <c r="L13"/>
  <c r="M13"/>
  <c r="P13"/>
  <c r="A14"/>
  <c r="B14"/>
  <c r="C14"/>
  <c r="D14"/>
  <c r="E14"/>
  <c r="G14"/>
  <c r="H14"/>
  <c r="I14"/>
  <c r="J14"/>
  <c r="K14"/>
  <c r="L14"/>
  <c r="M14"/>
  <c r="P14" s="1"/>
  <c r="A15"/>
  <c r="B15"/>
  <c r="C15"/>
  <c r="D15"/>
  <c r="E15"/>
  <c r="G15"/>
  <c r="H15"/>
  <c r="I15"/>
  <c r="J15"/>
  <c r="K15"/>
  <c r="L15"/>
  <c r="M15"/>
  <c r="P15"/>
  <c r="A16"/>
  <c r="B16"/>
  <c r="C16"/>
  <c r="D16"/>
  <c r="E16"/>
  <c r="G16"/>
  <c r="H16"/>
  <c r="I16"/>
  <c r="J16"/>
  <c r="K16"/>
  <c r="L16"/>
  <c r="M16"/>
  <c r="P16"/>
  <c r="B17"/>
  <c r="C19"/>
  <c r="D19"/>
  <c r="E19"/>
  <c r="L19"/>
  <c r="L49" s="1"/>
  <c r="L92" s="1"/>
  <c r="L140" s="1"/>
  <c r="L171" s="1"/>
  <c r="L194" s="1"/>
  <c r="A20"/>
  <c r="B20"/>
  <c r="C20"/>
  <c r="D20"/>
  <c r="E20"/>
  <c r="G20"/>
  <c r="H20"/>
  <c r="I20"/>
  <c r="J20"/>
  <c r="K20"/>
  <c r="L20"/>
  <c r="M20"/>
  <c r="P20"/>
  <c r="A21"/>
  <c r="B21"/>
  <c r="C21"/>
  <c r="D21"/>
  <c r="E21"/>
  <c r="G21"/>
  <c r="H21"/>
  <c r="I21"/>
  <c r="J21"/>
  <c r="K21"/>
  <c r="L21"/>
  <c r="M21"/>
  <c r="P21"/>
  <c r="A22"/>
  <c r="B22"/>
  <c r="C22"/>
  <c r="D22"/>
  <c r="E22"/>
  <c r="G22"/>
  <c r="H22"/>
  <c r="I22"/>
  <c r="J22"/>
  <c r="K22"/>
  <c r="L22"/>
  <c r="M22"/>
  <c r="P22"/>
  <c r="A23"/>
  <c r="B23"/>
  <c r="C23"/>
  <c r="D23"/>
  <c r="E23"/>
  <c r="G23"/>
  <c r="H23"/>
  <c r="I23"/>
  <c r="J23"/>
  <c r="K23"/>
  <c r="L23"/>
  <c r="M23"/>
  <c r="P23" s="1"/>
  <c r="A24"/>
  <c r="B24"/>
  <c r="D24"/>
  <c r="G24"/>
  <c r="H24"/>
  <c r="L24"/>
  <c r="M24"/>
  <c r="A25"/>
  <c r="B25"/>
  <c r="D25"/>
  <c r="G25"/>
  <c r="H25"/>
  <c r="L25"/>
  <c r="M25"/>
  <c r="A26"/>
  <c r="B26"/>
  <c r="D26"/>
  <c r="G26"/>
  <c r="H26"/>
  <c r="L26"/>
  <c r="M26"/>
  <c r="A27"/>
  <c r="B27"/>
  <c r="D27"/>
  <c r="G27"/>
  <c r="H27"/>
  <c r="L27"/>
  <c r="M27"/>
  <c r="A28"/>
  <c r="B28"/>
  <c r="C28"/>
  <c r="D28"/>
  <c r="E28"/>
  <c r="G28"/>
  <c r="H28"/>
  <c r="I28"/>
  <c r="J28"/>
  <c r="K28"/>
  <c r="L28"/>
  <c r="M28"/>
  <c r="P28"/>
  <c r="A29"/>
  <c r="B29"/>
  <c r="C29"/>
  <c r="D29"/>
  <c r="E29"/>
  <c r="G29"/>
  <c r="H29"/>
  <c r="I29"/>
  <c r="J29"/>
  <c r="K29"/>
  <c r="L29"/>
  <c r="M29"/>
  <c r="P29"/>
  <c r="A30"/>
  <c r="B30"/>
  <c r="C30"/>
  <c r="D30"/>
  <c r="E30"/>
  <c r="G30"/>
  <c r="H30"/>
  <c r="I30"/>
  <c r="J30"/>
  <c r="K30"/>
  <c r="L30"/>
  <c r="M30"/>
  <c r="P30"/>
  <c r="A31"/>
  <c r="B31"/>
  <c r="C31"/>
  <c r="D31"/>
  <c r="E31"/>
  <c r="G31"/>
  <c r="H31"/>
  <c r="I31"/>
  <c r="J31"/>
  <c r="K31"/>
  <c r="L31"/>
  <c r="M31"/>
  <c r="P31" s="1"/>
  <c r="A32"/>
  <c r="B32"/>
  <c r="C32"/>
  <c r="D32"/>
  <c r="E32"/>
  <c r="G32"/>
  <c r="H32"/>
  <c r="I32"/>
  <c r="J32"/>
  <c r="K32"/>
  <c r="L32"/>
  <c r="M32"/>
  <c r="P32"/>
  <c r="A33"/>
  <c r="B33"/>
  <c r="C33"/>
  <c r="D33"/>
  <c r="E33"/>
  <c r="G33"/>
  <c r="H33"/>
  <c r="I33"/>
  <c r="J33"/>
  <c r="K33"/>
  <c r="L33"/>
  <c r="M33"/>
  <c r="P33"/>
  <c r="A34"/>
  <c r="B34"/>
  <c r="C34"/>
  <c r="D34"/>
  <c r="E34"/>
  <c r="G34"/>
  <c r="H34"/>
  <c r="I34"/>
  <c r="J34"/>
  <c r="K34"/>
  <c r="L34"/>
  <c r="M34"/>
  <c r="P34"/>
  <c r="A35"/>
  <c r="B35"/>
  <c r="C35"/>
  <c r="D35"/>
  <c r="E35"/>
  <c r="G35"/>
  <c r="H35"/>
  <c r="I35"/>
  <c r="J35"/>
  <c r="K35"/>
  <c r="L35"/>
  <c r="M35"/>
  <c r="P35" s="1"/>
  <c r="A36"/>
  <c r="B36"/>
  <c r="C36"/>
  <c r="D36"/>
  <c r="E36"/>
  <c r="G36"/>
  <c r="H36"/>
  <c r="I36"/>
  <c r="J36"/>
  <c r="K36"/>
  <c r="L36"/>
  <c r="M36"/>
  <c r="P36"/>
  <c r="A37"/>
  <c r="B37"/>
  <c r="C37"/>
  <c r="D37"/>
  <c r="E37"/>
  <c r="G37"/>
  <c r="H37"/>
  <c r="I37"/>
  <c r="J37"/>
  <c r="K37"/>
  <c r="L37"/>
  <c r="M37"/>
  <c r="P37"/>
  <c r="A38"/>
  <c r="B38"/>
  <c r="C38"/>
  <c r="D38"/>
  <c r="E38"/>
  <c r="G38"/>
  <c r="H38"/>
  <c r="I38"/>
  <c r="J38"/>
  <c r="K38"/>
  <c r="L38"/>
  <c r="M38"/>
  <c r="P38"/>
  <c r="A39"/>
  <c r="B39"/>
  <c r="C39"/>
  <c r="D39"/>
  <c r="E39"/>
  <c r="G39"/>
  <c r="H39"/>
  <c r="I39"/>
  <c r="J39"/>
  <c r="K39"/>
  <c r="L39"/>
  <c r="M39"/>
  <c r="P39" s="1"/>
  <c r="A40"/>
  <c r="B40"/>
  <c r="C40"/>
  <c r="D40"/>
  <c r="E40"/>
  <c r="G40"/>
  <c r="H40"/>
  <c r="I40"/>
  <c r="J40"/>
  <c r="K40"/>
  <c r="L40"/>
  <c r="M40"/>
  <c r="P40"/>
  <c r="A41"/>
  <c r="B41"/>
  <c r="C41"/>
  <c r="D41"/>
  <c r="E41"/>
  <c r="G41"/>
  <c r="H41"/>
  <c r="I41"/>
  <c r="J41"/>
  <c r="K41"/>
  <c r="L41"/>
  <c r="M41"/>
  <c r="P41" s="1"/>
  <c r="A42"/>
  <c r="B42"/>
  <c r="C42"/>
  <c r="D42"/>
  <c r="E42"/>
  <c r="G42"/>
  <c r="H42"/>
  <c r="I42"/>
  <c r="J42"/>
  <c r="K42"/>
  <c r="L42"/>
  <c r="M42"/>
  <c r="P42"/>
  <c r="A43"/>
  <c r="B43"/>
  <c r="C43"/>
  <c r="D43"/>
  <c r="E43"/>
  <c r="G43"/>
  <c r="H43"/>
  <c r="I43"/>
  <c r="J43"/>
  <c r="K43"/>
  <c r="L43"/>
  <c r="M43"/>
  <c r="P43" s="1"/>
  <c r="A44"/>
  <c r="B44"/>
  <c r="C44"/>
  <c r="D44"/>
  <c r="E44"/>
  <c r="G44"/>
  <c r="H44"/>
  <c r="I44"/>
  <c r="J44"/>
  <c r="K44"/>
  <c r="L44"/>
  <c r="M44"/>
  <c r="P44"/>
  <c r="A45"/>
  <c r="B45"/>
  <c r="C45"/>
  <c r="D45"/>
  <c r="E45"/>
  <c r="G45"/>
  <c r="H45"/>
  <c r="I45"/>
  <c r="J45"/>
  <c r="K45"/>
  <c r="L45"/>
  <c r="M45"/>
  <c r="P45" s="1"/>
  <c r="A46"/>
  <c r="B46"/>
  <c r="C46"/>
  <c r="D46"/>
  <c r="E46"/>
  <c r="G46"/>
  <c r="H46"/>
  <c r="I46"/>
  <c r="J46"/>
  <c r="K46"/>
  <c r="L46"/>
  <c r="M46"/>
  <c r="P46"/>
  <c r="B47"/>
  <c r="C49"/>
  <c r="D49"/>
  <c r="E49"/>
  <c r="A50"/>
  <c r="B50"/>
  <c r="C50"/>
  <c r="D50"/>
  <c r="E50"/>
  <c r="G50"/>
  <c r="H50"/>
  <c r="I50"/>
  <c r="J50"/>
  <c r="K50"/>
  <c r="L50"/>
  <c r="M50"/>
  <c r="P50" s="1"/>
  <c r="A51"/>
  <c r="B51"/>
  <c r="D51"/>
  <c r="G51"/>
  <c r="H51"/>
  <c r="L51"/>
  <c r="M51"/>
  <c r="A52"/>
  <c r="B52"/>
  <c r="C52"/>
  <c r="D52"/>
  <c r="E52"/>
  <c r="G52"/>
  <c r="H52"/>
  <c r="I52"/>
  <c r="J52"/>
  <c r="K52"/>
  <c r="L52"/>
  <c r="M52"/>
  <c r="P52" s="1"/>
  <c r="A53"/>
  <c r="B53"/>
  <c r="C53"/>
  <c r="D53"/>
  <c r="E53"/>
  <c r="G53"/>
  <c r="H53"/>
  <c r="I53"/>
  <c r="J53"/>
  <c r="K53"/>
  <c r="L53"/>
  <c r="M53"/>
  <c r="P53"/>
  <c r="A54"/>
  <c r="B54"/>
  <c r="C54"/>
  <c r="D54"/>
  <c r="E54"/>
  <c r="G54"/>
  <c r="H54"/>
  <c r="I54"/>
  <c r="J54"/>
  <c r="K54"/>
  <c r="L54"/>
  <c r="M54"/>
  <c r="P54" s="1"/>
  <c r="A55"/>
  <c r="B55"/>
  <c r="C55"/>
  <c r="D55"/>
  <c r="E55"/>
  <c r="G55"/>
  <c r="H55"/>
  <c r="I55"/>
  <c r="J55"/>
  <c r="K55"/>
  <c r="L55"/>
  <c r="M55"/>
  <c r="P55"/>
  <c r="A56"/>
  <c r="B56"/>
  <c r="D56"/>
  <c r="G56"/>
  <c r="H56"/>
  <c r="L56"/>
  <c r="M56"/>
  <c r="A57"/>
  <c r="B57"/>
  <c r="C57"/>
  <c r="D57"/>
  <c r="E57"/>
  <c r="G57"/>
  <c r="H57"/>
  <c r="I57"/>
  <c r="J57"/>
  <c r="K57"/>
  <c r="L57"/>
  <c r="M57"/>
  <c r="P57"/>
  <c r="A58"/>
  <c r="B58"/>
  <c r="C58"/>
  <c r="D58"/>
  <c r="E58"/>
  <c r="G58"/>
  <c r="H58"/>
  <c r="I58"/>
  <c r="J58"/>
  <c r="K58"/>
  <c r="L58"/>
  <c r="M58"/>
  <c r="P58" s="1"/>
  <c r="A59"/>
  <c r="B59"/>
  <c r="C59"/>
  <c r="D59"/>
  <c r="E59"/>
  <c r="G59"/>
  <c r="H59"/>
  <c r="I59"/>
  <c r="J59"/>
  <c r="K59"/>
  <c r="L59"/>
  <c r="M59"/>
  <c r="P59"/>
  <c r="A60"/>
  <c r="B60"/>
  <c r="C60"/>
  <c r="D60"/>
  <c r="E60"/>
  <c r="G60"/>
  <c r="H60"/>
  <c r="I60"/>
  <c r="J60"/>
  <c r="K60"/>
  <c r="L60"/>
  <c r="M60"/>
  <c r="P60" s="1"/>
  <c r="A61"/>
  <c r="B61"/>
  <c r="D61"/>
  <c r="G61"/>
  <c r="H61"/>
  <c r="L61"/>
  <c r="M61"/>
  <c r="A62"/>
  <c r="B62"/>
  <c r="C62"/>
  <c r="D62"/>
  <c r="E62"/>
  <c r="G62"/>
  <c r="H62"/>
  <c r="I62"/>
  <c r="J62"/>
  <c r="K62"/>
  <c r="L62"/>
  <c r="M62"/>
  <c r="P62"/>
  <c r="A63"/>
  <c r="B63"/>
  <c r="C63"/>
  <c r="D63"/>
  <c r="E63"/>
  <c r="G63"/>
  <c r="H63"/>
  <c r="I63"/>
  <c r="J63"/>
  <c r="K63"/>
  <c r="L63"/>
  <c r="M63"/>
  <c r="P63"/>
  <c r="A64"/>
  <c r="B64"/>
  <c r="C64"/>
  <c r="D64"/>
  <c r="E64"/>
  <c r="G64"/>
  <c r="H64"/>
  <c r="I64"/>
  <c r="J64"/>
  <c r="K64"/>
  <c r="L64"/>
  <c r="M64"/>
  <c r="P64" s="1"/>
  <c r="A65"/>
  <c r="B65"/>
  <c r="C65"/>
  <c r="D65"/>
  <c r="E65"/>
  <c r="G65"/>
  <c r="H65"/>
  <c r="I65"/>
  <c r="J65"/>
  <c r="K65"/>
  <c r="L65"/>
  <c r="M65"/>
  <c r="P65"/>
  <c r="A66"/>
  <c r="B66"/>
  <c r="D66"/>
  <c r="G66"/>
  <c r="H66"/>
  <c r="L66"/>
  <c r="M66"/>
  <c r="A67"/>
  <c r="B67"/>
  <c r="C67"/>
  <c r="D67"/>
  <c r="E67"/>
  <c r="G67"/>
  <c r="H67"/>
  <c r="I67"/>
  <c r="J67"/>
  <c r="K67"/>
  <c r="L67"/>
  <c r="M67"/>
  <c r="P67"/>
  <c r="A68"/>
  <c r="B68"/>
  <c r="C68"/>
  <c r="D68"/>
  <c r="E68"/>
  <c r="G68"/>
  <c r="H68"/>
  <c r="I68"/>
  <c r="J68"/>
  <c r="K68"/>
  <c r="L68"/>
  <c r="M68"/>
  <c r="P68"/>
  <c r="A69"/>
  <c r="B69"/>
  <c r="C69"/>
  <c r="D69"/>
  <c r="E69"/>
  <c r="G69"/>
  <c r="H69"/>
  <c r="I69"/>
  <c r="J69"/>
  <c r="K69"/>
  <c r="L69"/>
  <c r="M69"/>
  <c r="P69"/>
  <c r="A70"/>
  <c r="B70"/>
  <c r="C70"/>
  <c r="D70"/>
  <c r="E70"/>
  <c r="G70"/>
  <c r="H70"/>
  <c r="I70"/>
  <c r="J70"/>
  <c r="K70"/>
  <c r="L70"/>
  <c r="M70"/>
  <c r="P70" s="1"/>
  <c r="A71"/>
  <c r="B71"/>
  <c r="D71"/>
  <c r="G71"/>
  <c r="H71"/>
  <c r="L71"/>
  <c r="M71"/>
  <c r="A72"/>
  <c r="B72"/>
  <c r="C72"/>
  <c r="D72"/>
  <c r="E72"/>
  <c r="G72"/>
  <c r="H72"/>
  <c r="I72"/>
  <c r="J72"/>
  <c r="K72"/>
  <c r="L72"/>
  <c r="M72"/>
  <c r="P72" s="1"/>
  <c r="A73"/>
  <c r="B73"/>
  <c r="C73"/>
  <c r="D73"/>
  <c r="E73"/>
  <c r="G73"/>
  <c r="H73"/>
  <c r="I73"/>
  <c r="J73"/>
  <c r="K73"/>
  <c r="L73"/>
  <c r="M73"/>
  <c r="P73"/>
  <c r="A74"/>
  <c r="B74"/>
  <c r="C74"/>
  <c r="D74"/>
  <c r="E74"/>
  <c r="G74"/>
  <c r="H74"/>
  <c r="I74"/>
  <c r="J74"/>
  <c r="K74"/>
  <c r="L74"/>
  <c r="M74"/>
  <c r="P74" s="1"/>
  <c r="A75"/>
  <c r="B75"/>
  <c r="C75"/>
  <c r="D75"/>
  <c r="E75"/>
  <c r="G75"/>
  <c r="H75"/>
  <c r="I75"/>
  <c r="J75"/>
  <c r="K75"/>
  <c r="L75"/>
  <c r="M75"/>
  <c r="P75"/>
  <c r="A76"/>
  <c r="B76"/>
  <c r="D76"/>
  <c r="G76"/>
  <c r="H76"/>
  <c r="L76"/>
  <c r="M76"/>
  <c r="A77"/>
  <c r="B77"/>
  <c r="C77"/>
  <c r="D77"/>
  <c r="E77"/>
  <c r="G77"/>
  <c r="H77"/>
  <c r="I77"/>
  <c r="J77"/>
  <c r="K77"/>
  <c r="L77"/>
  <c r="M77"/>
  <c r="P77"/>
  <c r="A78"/>
  <c r="B78"/>
  <c r="C78"/>
  <c r="D78"/>
  <c r="E78"/>
  <c r="G78"/>
  <c r="H78"/>
  <c r="I78"/>
  <c r="J78"/>
  <c r="K78"/>
  <c r="L78"/>
  <c r="M78"/>
  <c r="P78" s="1"/>
  <c r="A79"/>
  <c r="B79"/>
  <c r="C79"/>
  <c r="D79"/>
  <c r="E79"/>
  <c r="G79"/>
  <c r="H79"/>
  <c r="I79"/>
  <c r="J79"/>
  <c r="K79"/>
  <c r="L79"/>
  <c r="M79"/>
  <c r="P79"/>
  <c r="A80"/>
  <c r="B80"/>
  <c r="C80"/>
  <c r="D80"/>
  <c r="E80"/>
  <c r="G80"/>
  <c r="H80"/>
  <c r="I80"/>
  <c r="J80"/>
  <c r="K80"/>
  <c r="L80"/>
  <c r="M80"/>
  <c r="P80" s="1"/>
  <c r="A81"/>
  <c r="B81"/>
  <c r="D81"/>
  <c r="G81"/>
  <c r="H81"/>
  <c r="L81"/>
  <c r="M81"/>
  <c r="A82"/>
  <c r="B82"/>
  <c r="C82"/>
  <c r="D82"/>
  <c r="E82"/>
  <c r="G82"/>
  <c r="H82"/>
  <c r="I82"/>
  <c r="J82"/>
  <c r="K82"/>
  <c r="L82"/>
  <c r="M82"/>
  <c r="P82"/>
  <c r="A83"/>
  <c r="B83"/>
  <c r="C83"/>
  <c r="D83"/>
  <c r="E83"/>
  <c r="G83"/>
  <c r="H83"/>
  <c r="I83"/>
  <c r="J83"/>
  <c r="K83"/>
  <c r="L83"/>
  <c r="M83"/>
  <c r="P83"/>
  <c r="A84"/>
  <c r="B84"/>
  <c r="C84"/>
  <c r="D84"/>
  <c r="E84"/>
  <c r="G84"/>
  <c r="H84"/>
  <c r="I84"/>
  <c r="J84"/>
  <c r="K84"/>
  <c r="L84"/>
  <c r="M84"/>
  <c r="P84" s="1"/>
  <c r="A85"/>
  <c r="B85"/>
  <c r="C85"/>
  <c r="D85"/>
  <c r="E85"/>
  <c r="G85"/>
  <c r="H85"/>
  <c r="I85"/>
  <c r="J85"/>
  <c r="K85"/>
  <c r="L85"/>
  <c r="M85"/>
  <c r="P85"/>
  <c r="A86"/>
  <c r="B86"/>
  <c r="C86"/>
  <c r="D86"/>
  <c r="E86"/>
  <c r="G86"/>
  <c r="H86"/>
  <c r="I86"/>
  <c r="J86"/>
  <c r="K86"/>
  <c r="L86"/>
  <c r="M86"/>
  <c r="P86"/>
  <c r="A87"/>
  <c r="B87"/>
  <c r="C87"/>
  <c r="D87"/>
  <c r="E87"/>
  <c r="G87"/>
  <c r="H87"/>
  <c r="I87"/>
  <c r="J87"/>
  <c r="K87"/>
  <c r="L87"/>
  <c r="M87"/>
  <c r="P87"/>
  <c r="A88"/>
  <c r="B88"/>
  <c r="C88"/>
  <c r="D88"/>
  <c r="E88"/>
  <c r="G88"/>
  <c r="H88"/>
  <c r="I88"/>
  <c r="J88"/>
  <c r="K88"/>
  <c r="L88"/>
  <c r="M88"/>
  <c r="P88" s="1"/>
  <c r="A89"/>
  <c r="B89"/>
  <c r="C89"/>
  <c r="D89"/>
  <c r="E89"/>
  <c r="G89"/>
  <c r="H89"/>
  <c r="I89"/>
  <c r="J89"/>
  <c r="K89"/>
  <c r="L89"/>
  <c r="M89"/>
  <c r="P89"/>
  <c r="B90"/>
  <c r="C92"/>
  <c r="D92"/>
  <c r="E92"/>
  <c r="A93"/>
  <c r="B93"/>
  <c r="C93"/>
  <c r="D93"/>
  <c r="E93"/>
  <c r="G93"/>
  <c r="H93"/>
  <c r="I93"/>
  <c r="J93"/>
  <c r="K93"/>
  <c r="L93"/>
  <c r="M93"/>
  <c r="P93"/>
  <c r="A94"/>
  <c r="B94"/>
  <c r="G94"/>
  <c r="H94"/>
  <c r="L94"/>
  <c r="M94"/>
  <c r="A95"/>
  <c r="B95"/>
  <c r="C95"/>
  <c r="D95"/>
  <c r="E95"/>
  <c r="G95"/>
  <c r="H95"/>
  <c r="I95"/>
  <c r="J95"/>
  <c r="K95"/>
  <c r="L95"/>
  <c r="M95"/>
  <c r="P95"/>
  <c r="A96"/>
  <c r="B96"/>
  <c r="D96"/>
  <c r="G96"/>
  <c r="L96"/>
  <c r="M96"/>
  <c r="A97"/>
  <c r="B97"/>
  <c r="D97"/>
  <c r="G97"/>
  <c r="H97"/>
  <c r="L97"/>
  <c r="M97"/>
  <c r="A98"/>
  <c r="B98"/>
  <c r="D98"/>
  <c r="G98"/>
  <c r="H98"/>
  <c r="L98"/>
  <c r="M98"/>
  <c r="A99"/>
  <c r="B99"/>
  <c r="D99"/>
  <c r="G99"/>
  <c r="H99"/>
  <c r="L99"/>
  <c r="M99"/>
  <c r="A100"/>
  <c r="B100"/>
  <c r="C100"/>
  <c r="D100"/>
  <c r="E100"/>
  <c r="G100"/>
  <c r="H100"/>
  <c r="I100"/>
  <c r="J100"/>
  <c r="K100"/>
  <c r="L100"/>
  <c r="M100"/>
  <c r="P100"/>
  <c r="A101"/>
  <c r="B101"/>
  <c r="G101"/>
  <c r="H101"/>
  <c r="L101"/>
  <c r="M101"/>
  <c r="A102"/>
  <c r="B102"/>
  <c r="C102"/>
  <c r="D102"/>
  <c r="E102"/>
  <c r="G102"/>
  <c r="H102"/>
  <c r="I102"/>
  <c r="J102"/>
  <c r="K102"/>
  <c r="L102"/>
  <c r="M102"/>
  <c r="P102" s="1"/>
  <c r="A103"/>
  <c r="B103"/>
  <c r="C103"/>
  <c r="D103"/>
  <c r="E103"/>
  <c r="G103"/>
  <c r="H103"/>
  <c r="I103"/>
  <c r="J103"/>
  <c r="K103"/>
  <c r="L103"/>
  <c r="M103"/>
  <c r="P103"/>
  <c r="A104"/>
  <c r="B104"/>
  <c r="C104"/>
  <c r="D104"/>
  <c r="E104"/>
  <c r="G104"/>
  <c r="H104"/>
  <c r="I104"/>
  <c r="W104"/>
  <c r="J104"/>
  <c r="K104"/>
  <c r="L104"/>
  <c r="M104"/>
  <c r="P104"/>
  <c r="A105"/>
  <c r="B105"/>
  <c r="D105"/>
  <c r="G105"/>
  <c r="H105"/>
  <c r="L105"/>
  <c r="M105"/>
  <c r="A106"/>
  <c r="B106"/>
  <c r="D106"/>
  <c r="G106"/>
  <c r="H106"/>
  <c r="L106"/>
  <c r="M106"/>
  <c r="A107"/>
  <c r="B107"/>
  <c r="C107"/>
  <c r="D107"/>
  <c r="E107"/>
  <c r="G107"/>
  <c r="H107"/>
  <c r="I107"/>
  <c r="J107"/>
  <c r="K107"/>
  <c r="L107"/>
  <c r="M107"/>
  <c r="P107"/>
  <c r="A108"/>
  <c r="B108"/>
  <c r="G108"/>
  <c r="H108"/>
  <c r="L108"/>
  <c r="M108"/>
  <c r="A109"/>
  <c r="B109"/>
  <c r="C109"/>
  <c r="D109"/>
  <c r="E109"/>
  <c r="G109"/>
  <c r="H109"/>
  <c r="I109"/>
  <c r="J109"/>
  <c r="K109"/>
  <c r="L109"/>
  <c r="M109"/>
  <c r="P109"/>
  <c r="A110"/>
  <c r="B110"/>
  <c r="C110"/>
  <c r="D110"/>
  <c r="E110"/>
  <c r="G110"/>
  <c r="H110"/>
  <c r="I110"/>
  <c r="J110"/>
  <c r="K110"/>
  <c r="L110"/>
  <c r="M110"/>
  <c r="P110"/>
  <c r="A111"/>
  <c r="B111"/>
  <c r="C111"/>
  <c r="D111"/>
  <c r="E111"/>
  <c r="G111"/>
  <c r="H111"/>
  <c r="I111"/>
  <c r="J111"/>
  <c r="K111"/>
  <c r="L111"/>
  <c r="M111"/>
  <c r="P111"/>
  <c r="A112"/>
  <c r="B112"/>
  <c r="D112"/>
  <c r="G112"/>
  <c r="H112"/>
  <c r="L112"/>
  <c r="M112"/>
  <c r="A113"/>
  <c r="B113"/>
  <c r="C113"/>
  <c r="D113"/>
  <c r="E113"/>
  <c r="G113"/>
  <c r="H113"/>
  <c r="I113"/>
  <c r="J113"/>
  <c r="K113"/>
  <c r="L113"/>
  <c r="M113"/>
  <c r="P113"/>
  <c r="A114"/>
  <c r="B114"/>
  <c r="D114"/>
  <c r="G114"/>
  <c r="H114"/>
  <c r="L114"/>
  <c r="M114"/>
  <c r="A115"/>
  <c r="B115"/>
  <c r="C115"/>
  <c r="D115"/>
  <c r="E115"/>
  <c r="G115"/>
  <c r="H115"/>
  <c r="I115"/>
  <c r="J115"/>
  <c r="K115"/>
  <c r="L115"/>
  <c r="M115"/>
  <c r="P115"/>
  <c r="A116"/>
  <c r="B116"/>
  <c r="D116"/>
  <c r="G116"/>
  <c r="H116"/>
  <c r="L116"/>
  <c r="M116"/>
  <c r="A117"/>
  <c r="B117"/>
  <c r="C117"/>
  <c r="D117"/>
  <c r="E117"/>
  <c r="G117"/>
  <c r="H117"/>
  <c r="I117"/>
  <c r="J117"/>
  <c r="K117"/>
  <c r="L117"/>
  <c r="M117"/>
  <c r="P117"/>
  <c r="A118"/>
  <c r="B118"/>
  <c r="C118"/>
  <c r="D118"/>
  <c r="E118"/>
  <c r="G118"/>
  <c r="H118"/>
  <c r="I118"/>
  <c r="J118"/>
  <c r="K118"/>
  <c r="L118"/>
  <c r="M118"/>
  <c r="P118" s="1"/>
  <c r="A119"/>
  <c r="B119"/>
  <c r="C119"/>
  <c r="D119"/>
  <c r="E119"/>
  <c r="G119"/>
  <c r="H119"/>
  <c r="I119"/>
  <c r="J119"/>
  <c r="K119"/>
  <c r="L119"/>
  <c r="M119"/>
  <c r="P119"/>
  <c r="A120"/>
  <c r="B120"/>
  <c r="D120"/>
  <c r="G120"/>
  <c r="H120"/>
  <c r="L120"/>
  <c r="M120"/>
  <c r="A121"/>
  <c r="B121"/>
  <c r="D121"/>
  <c r="G121"/>
  <c r="H121"/>
  <c r="L121"/>
  <c r="M121"/>
  <c r="A122"/>
  <c r="B122"/>
  <c r="D122"/>
  <c r="G122"/>
  <c r="H122"/>
  <c r="L122"/>
  <c r="M122"/>
  <c r="A123"/>
  <c r="B123"/>
  <c r="C123"/>
  <c r="D123"/>
  <c r="E123"/>
  <c r="G123"/>
  <c r="H123"/>
  <c r="I123"/>
  <c r="J123"/>
  <c r="K123"/>
  <c r="L123"/>
  <c r="M123"/>
  <c r="P123"/>
  <c r="A124"/>
  <c r="B124"/>
  <c r="C124"/>
  <c r="D124"/>
  <c r="E124"/>
  <c r="G124"/>
  <c r="H124"/>
  <c r="I124"/>
  <c r="J124"/>
  <c r="K124"/>
  <c r="L124"/>
  <c r="M124"/>
  <c r="P124" s="1"/>
  <c r="A125"/>
  <c r="B125"/>
  <c r="C125"/>
  <c r="D125"/>
  <c r="E125"/>
  <c r="G125"/>
  <c r="H125"/>
  <c r="I125"/>
  <c r="J125"/>
  <c r="K125"/>
  <c r="L125"/>
  <c r="M125"/>
  <c r="P125"/>
  <c r="A126"/>
  <c r="B126"/>
  <c r="C126"/>
  <c r="D126"/>
  <c r="E126"/>
  <c r="G126"/>
  <c r="H126"/>
  <c r="I126"/>
  <c r="J126"/>
  <c r="K126"/>
  <c r="L126"/>
  <c r="M126"/>
  <c r="P126" s="1"/>
  <c r="A127"/>
  <c r="B127"/>
  <c r="C127"/>
  <c r="D127"/>
  <c r="E127"/>
  <c r="G127"/>
  <c r="H127"/>
  <c r="I127"/>
  <c r="J127"/>
  <c r="K127"/>
  <c r="L127"/>
  <c r="M127"/>
  <c r="P127"/>
  <c r="A128"/>
  <c r="B128"/>
  <c r="C128"/>
  <c r="D128"/>
  <c r="E128"/>
  <c r="G128"/>
  <c r="H128"/>
  <c r="I128"/>
  <c r="J128"/>
  <c r="K128"/>
  <c r="L128"/>
  <c r="M128"/>
  <c r="P128" s="1"/>
  <c r="A129"/>
  <c r="B129"/>
  <c r="C129"/>
  <c r="D129"/>
  <c r="E129"/>
  <c r="G129"/>
  <c r="H129"/>
  <c r="I129"/>
  <c r="J129"/>
  <c r="K129"/>
  <c r="L129"/>
  <c r="M129"/>
  <c r="P129"/>
  <c r="A130"/>
  <c r="B130"/>
  <c r="C130"/>
  <c r="D130"/>
  <c r="E130"/>
  <c r="G130"/>
  <c r="H130"/>
  <c r="I130"/>
  <c r="J130"/>
  <c r="K130"/>
  <c r="L130"/>
  <c r="M130"/>
  <c r="P130" s="1"/>
  <c r="A131"/>
  <c r="B131"/>
  <c r="C131"/>
  <c r="D131"/>
  <c r="E131"/>
  <c r="G131"/>
  <c r="H131"/>
  <c r="I131"/>
  <c r="J131"/>
  <c r="K131"/>
  <c r="L131"/>
  <c r="M131"/>
  <c r="P131"/>
  <c r="A132"/>
  <c r="B132"/>
  <c r="C132"/>
  <c r="D132"/>
  <c r="E132"/>
  <c r="G132"/>
  <c r="H132"/>
  <c r="I132"/>
  <c r="J132"/>
  <c r="K132"/>
  <c r="L132"/>
  <c r="M132"/>
  <c r="P132" s="1"/>
  <c r="A133"/>
  <c r="B133"/>
  <c r="C133"/>
  <c r="D133"/>
  <c r="E133"/>
  <c r="G133"/>
  <c r="H133"/>
  <c r="I133"/>
  <c r="J133"/>
  <c r="K133"/>
  <c r="L133"/>
  <c r="M133"/>
  <c r="P133"/>
  <c r="A134"/>
  <c r="B134"/>
  <c r="C134"/>
  <c r="D134"/>
  <c r="E134"/>
  <c r="G134"/>
  <c r="H134"/>
  <c r="I134"/>
  <c r="J134"/>
  <c r="K134"/>
  <c r="L134"/>
  <c r="M134"/>
  <c r="P134" s="1"/>
  <c r="A135"/>
  <c r="B135"/>
  <c r="C135"/>
  <c r="D135"/>
  <c r="E135"/>
  <c r="G135"/>
  <c r="H135"/>
  <c r="I135"/>
  <c r="J135"/>
  <c r="K135"/>
  <c r="L135"/>
  <c r="M135"/>
  <c r="P135"/>
  <c r="A136"/>
  <c r="B136"/>
  <c r="C136"/>
  <c r="D136"/>
  <c r="E136"/>
  <c r="G136"/>
  <c r="H136"/>
  <c r="I136"/>
  <c r="J136"/>
  <c r="K136"/>
  <c r="L136"/>
  <c r="M136"/>
  <c r="P136" s="1"/>
  <c r="A137"/>
  <c r="B137"/>
  <c r="C137"/>
  <c r="D137"/>
  <c r="E137"/>
  <c r="G137"/>
  <c r="H137"/>
  <c r="I137"/>
  <c r="J137"/>
  <c r="K137"/>
  <c r="L137"/>
  <c r="M137"/>
  <c r="P137"/>
  <c r="C140"/>
  <c r="D140"/>
  <c r="E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C159"/>
  <c r="D159"/>
  <c r="E159"/>
  <c r="G159"/>
  <c r="H159"/>
  <c r="I159"/>
  <c r="J159"/>
  <c r="K159"/>
  <c r="L159"/>
  <c r="M159"/>
  <c r="P159"/>
  <c r="A160"/>
  <c r="B160"/>
  <c r="C160"/>
  <c r="D160"/>
  <c r="G160"/>
  <c r="H160"/>
  <c r="L160"/>
  <c r="M160"/>
  <c r="A161"/>
  <c r="B161"/>
  <c r="C161"/>
  <c r="D161"/>
  <c r="E161"/>
  <c r="G161"/>
  <c r="H161"/>
  <c r="I161"/>
  <c r="J161"/>
  <c r="K161"/>
  <c r="L161"/>
  <c r="M161"/>
  <c r="P161" s="1"/>
  <c r="A162"/>
  <c r="B162"/>
  <c r="C162"/>
  <c r="D162"/>
  <c r="E162"/>
  <c r="G162"/>
  <c r="H162"/>
  <c r="I162"/>
  <c r="J162"/>
  <c r="K162"/>
  <c r="L162"/>
  <c r="M162"/>
  <c r="P162"/>
  <c r="A163"/>
  <c r="B163"/>
  <c r="C163"/>
  <c r="D163"/>
  <c r="E163"/>
  <c r="G163"/>
  <c r="H163"/>
  <c r="I163"/>
  <c r="J163"/>
  <c r="K163"/>
  <c r="L163"/>
  <c r="M163"/>
  <c r="P163" s="1"/>
  <c r="A164"/>
  <c r="B164"/>
  <c r="C164"/>
  <c r="D164"/>
  <c r="E164"/>
  <c r="G164"/>
  <c r="H164"/>
  <c r="I164"/>
  <c r="J164"/>
  <c r="K164"/>
  <c r="L164"/>
  <c r="M164"/>
  <c r="P164"/>
  <c r="A165"/>
  <c r="B165"/>
  <c r="C165"/>
  <c r="D165"/>
  <c r="E165"/>
  <c r="G165"/>
  <c r="H165"/>
  <c r="I165"/>
  <c r="J165"/>
  <c r="K165"/>
  <c r="L165"/>
  <c r="M165"/>
  <c r="P165" s="1"/>
  <c r="A166"/>
  <c r="B166"/>
  <c r="C166"/>
  <c r="D166"/>
  <c r="E166"/>
  <c r="G166"/>
  <c r="H166"/>
  <c r="I166"/>
  <c r="J166"/>
  <c r="K166"/>
  <c r="L166"/>
  <c r="M166"/>
  <c r="P166"/>
  <c r="A167"/>
  <c r="B167"/>
  <c r="C167"/>
  <c r="D167"/>
  <c r="E167"/>
  <c r="G167"/>
  <c r="H167"/>
  <c r="I167"/>
  <c r="J167"/>
  <c r="K167"/>
  <c r="L167"/>
  <c r="M167"/>
  <c r="P167" s="1"/>
  <c r="A168"/>
  <c r="B168"/>
  <c r="C168"/>
  <c r="D168"/>
  <c r="E168"/>
  <c r="G168"/>
  <c r="H168"/>
  <c r="I168"/>
  <c r="J168"/>
  <c r="K168"/>
  <c r="L168"/>
  <c r="M168"/>
  <c r="P168"/>
  <c r="C171"/>
  <c r="D171"/>
  <c r="E171"/>
  <c r="A172"/>
  <c r="B172"/>
  <c r="D172"/>
  <c r="G172"/>
  <c r="H172"/>
  <c r="L172"/>
  <c r="M172"/>
  <c r="A173"/>
  <c r="B173"/>
  <c r="D173"/>
  <c r="G173"/>
  <c r="H173"/>
  <c r="L173"/>
  <c r="M173"/>
  <c r="A174"/>
  <c r="B174"/>
  <c r="D174"/>
  <c r="G174"/>
  <c r="H174"/>
  <c r="L174"/>
  <c r="M174"/>
  <c r="A175"/>
  <c r="B175"/>
  <c r="C175"/>
  <c r="D175"/>
  <c r="E175"/>
  <c r="G175"/>
  <c r="H175"/>
  <c r="I175"/>
  <c r="J175"/>
  <c r="K175"/>
  <c r="L175"/>
  <c r="M175"/>
  <c r="P175" s="1"/>
  <c r="A176"/>
  <c r="B176"/>
  <c r="C176"/>
  <c r="D176"/>
  <c r="E176"/>
  <c r="G176"/>
  <c r="H176"/>
  <c r="I176"/>
  <c r="J176"/>
  <c r="K176"/>
  <c r="L176"/>
  <c r="M176"/>
  <c r="P176"/>
  <c r="A177"/>
  <c r="B177"/>
  <c r="C177"/>
  <c r="D177"/>
  <c r="E177"/>
  <c r="G177"/>
  <c r="H177"/>
  <c r="I177"/>
  <c r="J177"/>
  <c r="K177"/>
  <c r="L177"/>
  <c r="M177"/>
  <c r="P177" s="1"/>
  <c r="A178"/>
  <c r="B178"/>
  <c r="D178"/>
  <c r="G178"/>
  <c r="H178"/>
  <c r="L178"/>
  <c r="M178"/>
  <c r="A179"/>
  <c r="B179"/>
  <c r="C179"/>
  <c r="D179"/>
  <c r="E179"/>
  <c r="G179"/>
  <c r="H179"/>
  <c r="I179"/>
  <c r="J179"/>
  <c r="K179"/>
  <c r="L179"/>
  <c r="M179"/>
  <c r="P179" s="1"/>
  <c r="A180"/>
  <c r="B180"/>
  <c r="C180"/>
  <c r="D180"/>
  <c r="E180"/>
  <c r="G180"/>
  <c r="H180"/>
  <c r="I180"/>
  <c r="J180"/>
  <c r="K180"/>
  <c r="L180"/>
  <c r="M180"/>
  <c r="P180"/>
  <c r="A181"/>
  <c r="B181"/>
  <c r="C181"/>
  <c r="D181"/>
  <c r="E181"/>
  <c r="G181"/>
  <c r="H181"/>
  <c r="I181"/>
  <c r="J181"/>
  <c r="K181"/>
  <c r="L181"/>
  <c r="M181"/>
  <c r="P181" s="1"/>
  <c r="A182"/>
  <c r="B182"/>
  <c r="D182"/>
  <c r="G182"/>
  <c r="H182"/>
  <c r="L182"/>
  <c r="M182"/>
  <c r="A183"/>
  <c r="B183"/>
  <c r="G183"/>
  <c r="H183"/>
  <c r="L183"/>
  <c r="M183"/>
  <c r="A184"/>
  <c r="B184"/>
  <c r="D184"/>
  <c r="G184"/>
  <c r="H184"/>
  <c r="L184"/>
  <c r="M184"/>
  <c r="A185"/>
  <c r="B185"/>
  <c r="D185"/>
  <c r="G185"/>
  <c r="H185"/>
  <c r="L185"/>
  <c r="M185"/>
  <c r="A186"/>
  <c r="B186"/>
  <c r="C186"/>
  <c r="D186"/>
  <c r="E186"/>
  <c r="G186"/>
  <c r="H186"/>
  <c r="I186"/>
  <c r="J186"/>
  <c r="K186"/>
  <c r="L186"/>
  <c r="M186"/>
  <c r="P186" s="1"/>
  <c r="A187"/>
  <c r="B187"/>
  <c r="D187"/>
  <c r="G187"/>
  <c r="H187"/>
  <c r="L187"/>
  <c r="M187"/>
  <c r="A188"/>
  <c r="B188"/>
  <c r="C188"/>
  <c r="D188"/>
  <c r="E188"/>
  <c r="G188"/>
  <c r="H188"/>
  <c r="I188"/>
  <c r="J188"/>
  <c r="K188"/>
  <c r="L188"/>
  <c r="M188"/>
  <c r="P188" s="1"/>
  <c r="A189"/>
  <c r="B189"/>
  <c r="C189"/>
  <c r="D189"/>
  <c r="E189"/>
  <c r="G189"/>
  <c r="H189"/>
  <c r="I189"/>
  <c r="J189"/>
  <c r="K189"/>
  <c r="L189"/>
  <c r="M189"/>
  <c r="P189"/>
  <c r="A190"/>
  <c r="B190"/>
  <c r="C190"/>
  <c r="D190"/>
  <c r="E190"/>
  <c r="G190"/>
  <c r="H190"/>
  <c r="I190"/>
  <c r="J190"/>
  <c r="K190"/>
  <c r="L190"/>
  <c r="M190"/>
  <c r="P190" s="1"/>
  <c r="A191"/>
  <c r="B191"/>
  <c r="D191"/>
  <c r="G191"/>
  <c r="H191"/>
  <c r="L191"/>
  <c r="M191"/>
  <c r="C194"/>
  <c r="D194"/>
  <c r="E194"/>
  <c r="G194"/>
  <c r="H194"/>
  <c r="I194"/>
  <c r="A195"/>
  <c r="C195"/>
  <c r="D195"/>
  <c r="E195"/>
  <c r="G195"/>
  <c r="H195"/>
  <c r="I195"/>
  <c r="J195"/>
  <c r="K195"/>
  <c r="L195"/>
  <c r="M195"/>
  <c r="P195"/>
  <c r="A196"/>
  <c r="H196"/>
  <c r="G196"/>
  <c r="L196"/>
  <c r="M196"/>
  <c r="A197"/>
  <c r="C197"/>
  <c r="D197"/>
  <c r="E197"/>
  <c r="G197"/>
  <c r="H197"/>
  <c r="I197"/>
  <c r="J197"/>
  <c r="K197"/>
  <c r="L197"/>
  <c r="M197"/>
  <c r="P197" s="1"/>
  <c r="A198"/>
  <c r="C198"/>
  <c r="D198"/>
  <c r="E198"/>
  <c r="G198"/>
  <c r="H198"/>
  <c r="I198"/>
  <c r="J198"/>
  <c r="K198"/>
  <c r="L198"/>
  <c r="M198"/>
  <c r="P198" s="1"/>
  <c r="A199"/>
  <c r="C199"/>
  <c r="D199"/>
  <c r="E199"/>
  <c r="G199"/>
  <c r="H199"/>
  <c r="I199"/>
  <c r="J199"/>
  <c r="K199"/>
  <c r="L199"/>
  <c r="M199"/>
  <c r="P199" s="1"/>
  <c r="A200"/>
  <c r="B200"/>
  <c r="C200"/>
  <c r="D200"/>
  <c r="E200"/>
  <c r="G200"/>
  <c r="H200"/>
  <c r="I200"/>
  <c r="J200"/>
  <c r="K200"/>
  <c r="L200"/>
  <c r="M200"/>
  <c r="P200"/>
  <c r="A201"/>
  <c r="B201"/>
  <c r="G201"/>
  <c r="L201"/>
  <c r="M201"/>
  <c r="A202"/>
  <c r="B202"/>
  <c r="C202"/>
  <c r="D202"/>
  <c r="E202"/>
  <c r="G202"/>
  <c r="H202"/>
  <c r="I202"/>
  <c r="J202"/>
  <c r="K202"/>
  <c r="L202"/>
  <c r="M202"/>
  <c r="P202"/>
  <c r="A203"/>
  <c r="B203"/>
  <c r="C203"/>
  <c r="D203"/>
  <c r="E203"/>
  <c r="G203"/>
  <c r="H203"/>
  <c r="I203"/>
  <c r="J203"/>
  <c r="K203"/>
  <c r="L203"/>
  <c r="M203"/>
  <c r="P203" s="1"/>
  <c r="A204"/>
  <c r="B204"/>
  <c r="C204"/>
  <c r="D204"/>
  <c r="E204"/>
  <c r="G204"/>
  <c r="H204"/>
  <c r="I204"/>
  <c r="J204"/>
  <c r="K204"/>
  <c r="L204"/>
  <c r="M204"/>
  <c r="P204"/>
  <c r="A205"/>
  <c r="B205"/>
  <c r="C205"/>
  <c r="D205"/>
  <c r="E205"/>
  <c r="G205"/>
  <c r="H205"/>
  <c r="I205"/>
  <c r="J205"/>
  <c r="K205"/>
  <c r="L205"/>
  <c r="M205"/>
  <c r="P205" s="1"/>
  <c r="J213"/>
  <c r="K213"/>
  <c r="A3" i="34"/>
  <c r="D3"/>
  <c r="G3"/>
  <c r="H3"/>
  <c r="L3"/>
  <c r="M3"/>
  <c r="A4"/>
  <c r="C4"/>
  <c r="D4"/>
  <c r="E4"/>
  <c r="G4"/>
  <c r="H4"/>
  <c r="I4"/>
  <c r="J4"/>
  <c r="K4"/>
  <c r="L4"/>
  <c r="M4"/>
  <c r="P4" s="1"/>
  <c r="A5"/>
  <c r="C5"/>
  <c r="D5"/>
  <c r="E5"/>
  <c r="G5"/>
  <c r="H5"/>
  <c r="I5"/>
  <c r="J5"/>
  <c r="K5"/>
  <c r="L5"/>
  <c r="M5"/>
  <c r="P5" s="1"/>
  <c r="A6"/>
  <c r="C6"/>
  <c r="D6"/>
  <c r="E6"/>
  <c r="G6"/>
  <c r="H6"/>
  <c r="I6"/>
  <c r="J6"/>
  <c r="K6"/>
  <c r="L6"/>
  <c r="M6"/>
  <c r="P6" s="1"/>
  <c r="A7"/>
  <c r="C7"/>
  <c r="D7"/>
  <c r="E7"/>
  <c r="G7"/>
  <c r="H7"/>
  <c r="I7"/>
  <c r="J7"/>
  <c r="K7"/>
  <c r="L7"/>
  <c r="M7"/>
  <c r="P7" s="1"/>
  <c r="A8"/>
  <c r="D8"/>
  <c r="G8"/>
  <c r="L8"/>
  <c r="M8"/>
  <c r="A9"/>
  <c r="C9"/>
  <c r="D9"/>
  <c r="E9"/>
  <c r="G9"/>
  <c r="H9"/>
  <c r="I9"/>
  <c r="J9"/>
  <c r="K9"/>
  <c r="L9"/>
  <c r="M9"/>
  <c r="P9"/>
  <c r="A10"/>
  <c r="C10"/>
  <c r="D10"/>
  <c r="E10"/>
  <c r="G10"/>
  <c r="H10"/>
  <c r="I10"/>
  <c r="J10"/>
  <c r="K10"/>
  <c r="L10"/>
  <c r="M10"/>
  <c r="P10"/>
  <c r="A11"/>
  <c r="B11"/>
  <c r="C11"/>
  <c r="D11"/>
  <c r="E11"/>
  <c r="G11"/>
  <c r="H11"/>
  <c r="I11"/>
  <c r="J11"/>
  <c r="K11"/>
  <c r="L11"/>
  <c r="M11"/>
  <c r="P11" s="1"/>
  <c r="A12"/>
  <c r="B12"/>
  <c r="C12"/>
  <c r="D12"/>
  <c r="E12"/>
  <c r="G12"/>
  <c r="H12"/>
  <c r="I12"/>
  <c r="J12"/>
  <c r="K12"/>
  <c r="L12"/>
  <c r="M12"/>
  <c r="P12"/>
  <c r="A13"/>
  <c r="B13"/>
  <c r="C13"/>
  <c r="D13"/>
  <c r="E13"/>
  <c r="G13"/>
  <c r="H13"/>
  <c r="I13"/>
  <c r="J13"/>
  <c r="K13"/>
  <c r="L13"/>
  <c r="M13"/>
  <c r="P13" s="1"/>
  <c r="A14"/>
  <c r="B14"/>
  <c r="C14"/>
  <c r="D14"/>
  <c r="E14"/>
  <c r="G14"/>
  <c r="H14"/>
  <c r="I14"/>
  <c r="J14"/>
  <c r="K14"/>
  <c r="L14"/>
  <c r="M14"/>
  <c r="P14"/>
  <c r="A15"/>
  <c r="B15"/>
  <c r="C15"/>
  <c r="D15"/>
  <c r="E15"/>
  <c r="G15"/>
  <c r="H15"/>
  <c r="I15"/>
  <c r="J15"/>
  <c r="K15"/>
  <c r="L15"/>
  <c r="M15"/>
  <c r="P15" s="1"/>
  <c r="A16"/>
  <c r="B16"/>
  <c r="C16"/>
  <c r="D16"/>
  <c r="E16"/>
  <c r="G16"/>
  <c r="H16"/>
  <c r="I16"/>
  <c r="J16"/>
  <c r="K16"/>
  <c r="L16"/>
  <c r="M16"/>
  <c r="P16"/>
  <c r="P18"/>
  <c r="C19"/>
  <c r="D19"/>
  <c r="E19"/>
  <c r="L19"/>
  <c r="L49"/>
  <c r="L92"/>
  <c r="L140"/>
  <c r="L171"/>
  <c r="L194"/>
  <c r="P19"/>
  <c r="A20"/>
  <c r="B20"/>
  <c r="D20"/>
  <c r="G20"/>
  <c r="H20"/>
  <c r="M20"/>
  <c r="A21"/>
  <c r="B21"/>
  <c r="D21"/>
  <c r="G21"/>
  <c r="H21"/>
  <c r="M21"/>
  <c r="A22"/>
  <c r="B22"/>
  <c r="D22"/>
  <c r="G22"/>
  <c r="H22"/>
  <c r="M22"/>
  <c r="A23"/>
  <c r="B23"/>
  <c r="D23"/>
  <c r="G23"/>
  <c r="H23"/>
  <c r="M23"/>
  <c r="A24"/>
  <c r="B24"/>
  <c r="C24"/>
  <c r="D24"/>
  <c r="E24"/>
  <c r="G24"/>
  <c r="H24"/>
  <c r="I24"/>
  <c r="J24"/>
  <c r="K24"/>
  <c r="M24"/>
  <c r="P24" s="1"/>
  <c r="A25"/>
  <c r="B25"/>
  <c r="C25"/>
  <c r="D25"/>
  <c r="E25"/>
  <c r="G25"/>
  <c r="H25"/>
  <c r="I25"/>
  <c r="J25"/>
  <c r="K25"/>
  <c r="M25"/>
  <c r="P25" s="1"/>
  <c r="A26"/>
  <c r="B26"/>
  <c r="C26"/>
  <c r="D26"/>
  <c r="E26"/>
  <c r="G26"/>
  <c r="H26"/>
  <c r="I26"/>
  <c r="J26"/>
  <c r="K26"/>
  <c r="M26"/>
  <c r="P26" s="1"/>
  <c r="A27"/>
  <c r="B27"/>
  <c r="C27"/>
  <c r="D27"/>
  <c r="E27"/>
  <c r="G27"/>
  <c r="H27"/>
  <c r="I27"/>
  <c r="J27"/>
  <c r="K27"/>
  <c r="M27"/>
  <c r="P27" s="1"/>
  <c r="A28"/>
  <c r="B28"/>
  <c r="D28"/>
  <c r="G28"/>
  <c r="H28"/>
  <c r="M28"/>
  <c r="A29"/>
  <c r="B29"/>
  <c r="C29"/>
  <c r="D29"/>
  <c r="E29"/>
  <c r="G29"/>
  <c r="H29"/>
  <c r="I29"/>
  <c r="J29"/>
  <c r="K29"/>
  <c r="M29"/>
  <c r="P29" s="1"/>
  <c r="A30"/>
  <c r="B30"/>
  <c r="C30"/>
  <c r="D30"/>
  <c r="E30"/>
  <c r="G30"/>
  <c r="H30"/>
  <c r="I30"/>
  <c r="J30"/>
  <c r="K30"/>
  <c r="M30"/>
  <c r="P30" s="1"/>
  <c r="A31"/>
  <c r="B31"/>
  <c r="C31"/>
  <c r="D31"/>
  <c r="E31"/>
  <c r="G31"/>
  <c r="H31"/>
  <c r="I31"/>
  <c r="J31"/>
  <c r="K31"/>
  <c r="M31"/>
  <c r="P31" s="1"/>
  <c r="A32"/>
  <c r="B32"/>
  <c r="C32"/>
  <c r="D32"/>
  <c r="E32"/>
  <c r="G32"/>
  <c r="H32"/>
  <c r="I32"/>
  <c r="J32"/>
  <c r="K32"/>
  <c r="M32"/>
  <c r="P32" s="1"/>
  <c r="A33"/>
  <c r="B33"/>
  <c r="C33"/>
  <c r="D33"/>
  <c r="E33"/>
  <c r="G33"/>
  <c r="H33"/>
  <c r="I33"/>
  <c r="J33"/>
  <c r="K33"/>
  <c r="M33"/>
  <c r="P33" s="1"/>
  <c r="A34"/>
  <c r="B34"/>
  <c r="C34"/>
  <c r="D34"/>
  <c r="E34"/>
  <c r="G34"/>
  <c r="H34"/>
  <c r="I34"/>
  <c r="J34"/>
  <c r="K34"/>
  <c r="M34"/>
  <c r="P34" s="1"/>
  <c r="A35"/>
  <c r="B35"/>
  <c r="C35"/>
  <c r="D35"/>
  <c r="E35"/>
  <c r="G35"/>
  <c r="H35"/>
  <c r="I35"/>
  <c r="J35"/>
  <c r="K35"/>
  <c r="M35"/>
  <c r="P35" s="1"/>
  <c r="A36"/>
  <c r="B36"/>
  <c r="C36"/>
  <c r="D36"/>
  <c r="E36"/>
  <c r="G36"/>
  <c r="H36"/>
  <c r="I36"/>
  <c r="J36"/>
  <c r="K36"/>
  <c r="M36"/>
  <c r="P36" s="1"/>
  <c r="A37"/>
  <c r="B37"/>
  <c r="C37"/>
  <c r="D37"/>
  <c r="E37"/>
  <c r="G37"/>
  <c r="H37"/>
  <c r="I37"/>
  <c r="J37"/>
  <c r="K37"/>
  <c r="M37"/>
  <c r="P37" s="1"/>
  <c r="A38"/>
  <c r="B38"/>
  <c r="C38"/>
  <c r="D38"/>
  <c r="E38"/>
  <c r="G38"/>
  <c r="H38"/>
  <c r="I38"/>
  <c r="J38"/>
  <c r="K38"/>
  <c r="M38"/>
  <c r="P38" s="1"/>
  <c r="A39"/>
  <c r="B39"/>
  <c r="C39"/>
  <c r="D39"/>
  <c r="E39"/>
  <c r="G39"/>
  <c r="H39"/>
  <c r="I39"/>
  <c r="J39"/>
  <c r="K39"/>
  <c r="M39"/>
  <c r="P39" s="1"/>
  <c r="A40"/>
  <c r="B40"/>
  <c r="C40"/>
  <c r="D40"/>
  <c r="E40"/>
  <c r="G40"/>
  <c r="H40"/>
  <c r="I40"/>
  <c r="J40"/>
  <c r="K40"/>
  <c r="M40"/>
  <c r="P40" s="1"/>
  <c r="A41"/>
  <c r="B41"/>
  <c r="C41"/>
  <c r="D41"/>
  <c r="E41"/>
  <c r="G41"/>
  <c r="H41"/>
  <c r="I41"/>
  <c r="J41"/>
  <c r="K41"/>
  <c r="M41"/>
  <c r="P41" s="1"/>
  <c r="A42"/>
  <c r="B42"/>
  <c r="C42"/>
  <c r="D42"/>
  <c r="E42"/>
  <c r="G42"/>
  <c r="H42"/>
  <c r="I42"/>
  <c r="J42"/>
  <c r="K42"/>
  <c r="M42"/>
  <c r="P42" s="1"/>
  <c r="A43"/>
  <c r="B43"/>
  <c r="C43"/>
  <c r="D43"/>
  <c r="E43"/>
  <c r="G43"/>
  <c r="H43"/>
  <c r="I43"/>
  <c r="J43"/>
  <c r="K43"/>
  <c r="M43"/>
  <c r="P43" s="1"/>
  <c r="A44"/>
  <c r="B44"/>
  <c r="C44"/>
  <c r="D44"/>
  <c r="E44"/>
  <c r="G44"/>
  <c r="H44"/>
  <c r="I44"/>
  <c r="J44"/>
  <c r="K44"/>
  <c r="M44"/>
  <c r="P44" s="1"/>
  <c r="A45"/>
  <c r="B45"/>
  <c r="C45"/>
  <c r="D45"/>
  <c r="E45"/>
  <c r="G45"/>
  <c r="H45"/>
  <c r="I45"/>
  <c r="J45"/>
  <c r="K45"/>
  <c r="M45"/>
  <c r="P45" s="1"/>
  <c r="A46"/>
  <c r="B46"/>
  <c r="C46"/>
  <c r="D46"/>
  <c r="E46"/>
  <c r="G46"/>
  <c r="H46"/>
  <c r="I46"/>
  <c r="J46"/>
  <c r="K46"/>
  <c r="M46"/>
  <c r="P46" s="1"/>
  <c r="B47"/>
  <c r="P48"/>
  <c r="C49"/>
  <c r="D49"/>
  <c r="E49"/>
  <c r="P49"/>
  <c r="A50"/>
  <c r="B50"/>
  <c r="D50"/>
  <c r="G50"/>
  <c r="H50"/>
  <c r="M50"/>
  <c r="A51"/>
  <c r="B51"/>
  <c r="C51"/>
  <c r="D51"/>
  <c r="E51"/>
  <c r="G51"/>
  <c r="H51"/>
  <c r="I51"/>
  <c r="J51"/>
  <c r="K51"/>
  <c r="M51"/>
  <c r="P51" s="1"/>
  <c r="A52"/>
  <c r="B52"/>
  <c r="C52"/>
  <c r="D52"/>
  <c r="E52"/>
  <c r="G52"/>
  <c r="H52"/>
  <c r="I52"/>
  <c r="J52"/>
  <c r="K52"/>
  <c r="M52"/>
  <c r="P52" s="1"/>
  <c r="A53"/>
  <c r="B53"/>
  <c r="C53"/>
  <c r="D53"/>
  <c r="E53"/>
  <c r="G53"/>
  <c r="H53"/>
  <c r="I53"/>
  <c r="J53"/>
  <c r="K53"/>
  <c r="M53"/>
  <c r="P53" s="1"/>
  <c r="A54"/>
  <c r="B54"/>
  <c r="C54"/>
  <c r="D54"/>
  <c r="E54"/>
  <c r="G54"/>
  <c r="H54"/>
  <c r="I54"/>
  <c r="J54"/>
  <c r="K54"/>
  <c r="M54"/>
  <c r="P54" s="1"/>
  <c r="A55"/>
  <c r="B55"/>
  <c r="D55"/>
  <c r="G55"/>
  <c r="H55"/>
  <c r="M55"/>
  <c r="A56"/>
  <c r="B56"/>
  <c r="C56"/>
  <c r="D56"/>
  <c r="E56"/>
  <c r="G56"/>
  <c r="H56"/>
  <c r="I56"/>
  <c r="J56"/>
  <c r="K56"/>
  <c r="M56"/>
  <c r="P56" s="1"/>
  <c r="A57"/>
  <c r="B57"/>
  <c r="C57"/>
  <c r="D57"/>
  <c r="E57"/>
  <c r="G57"/>
  <c r="H57"/>
  <c r="I57"/>
  <c r="J57"/>
  <c r="K57"/>
  <c r="M57"/>
  <c r="P57" s="1"/>
  <c r="A58"/>
  <c r="B58"/>
  <c r="C58"/>
  <c r="D58"/>
  <c r="E58"/>
  <c r="G58"/>
  <c r="H58"/>
  <c r="I58"/>
  <c r="J58"/>
  <c r="K58"/>
  <c r="M58"/>
  <c r="P58" s="1"/>
  <c r="A59"/>
  <c r="B59"/>
  <c r="C59"/>
  <c r="D59"/>
  <c r="E59"/>
  <c r="G59"/>
  <c r="H59"/>
  <c r="I59"/>
  <c r="J59"/>
  <c r="K59"/>
  <c r="M59"/>
  <c r="P59" s="1"/>
  <c r="A60"/>
  <c r="B60"/>
  <c r="D60"/>
  <c r="G60"/>
  <c r="H60"/>
  <c r="M60"/>
  <c r="A61"/>
  <c r="B61"/>
  <c r="C61"/>
  <c r="D61"/>
  <c r="E61"/>
  <c r="G61"/>
  <c r="H61"/>
  <c r="I61"/>
  <c r="J61"/>
  <c r="K61"/>
  <c r="M61"/>
  <c r="P61" s="1"/>
  <c r="A62"/>
  <c r="B62"/>
  <c r="C62"/>
  <c r="D62"/>
  <c r="E62"/>
  <c r="G62"/>
  <c r="H62"/>
  <c r="I62"/>
  <c r="J62"/>
  <c r="K62"/>
  <c r="M62"/>
  <c r="P62" s="1"/>
  <c r="A63"/>
  <c r="B63"/>
  <c r="C63"/>
  <c r="D63"/>
  <c r="E63"/>
  <c r="G63"/>
  <c r="H63"/>
  <c r="I63"/>
  <c r="J63"/>
  <c r="K63"/>
  <c r="M63"/>
  <c r="P63" s="1"/>
  <c r="A64"/>
  <c r="B64"/>
  <c r="C64"/>
  <c r="D64"/>
  <c r="E64"/>
  <c r="G64"/>
  <c r="H64"/>
  <c r="I64"/>
  <c r="J64"/>
  <c r="K64"/>
  <c r="M64"/>
  <c r="P64" s="1"/>
  <c r="A65"/>
  <c r="B65"/>
  <c r="D65"/>
  <c r="G65"/>
  <c r="H65"/>
  <c r="M65"/>
  <c r="A66"/>
  <c r="B66"/>
  <c r="C66"/>
  <c r="D66"/>
  <c r="E66"/>
  <c r="G66"/>
  <c r="H66"/>
  <c r="I66"/>
  <c r="J66"/>
  <c r="K66"/>
  <c r="M66"/>
  <c r="P66" s="1"/>
  <c r="A67"/>
  <c r="B67"/>
  <c r="C67"/>
  <c r="D67"/>
  <c r="E67"/>
  <c r="G67"/>
  <c r="H67"/>
  <c r="I67"/>
  <c r="J67"/>
  <c r="K67"/>
  <c r="M67"/>
  <c r="P67" s="1"/>
  <c r="A68"/>
  <c r="B68"/>
  <c r="C68"/>
  <c r="D68"/>
  <c r="E68"/>
  <c r="G68"/>
  <c r="H68"/>
  <c r="I68"/>
  <c r="J68"/>
  <c r="K68"/>
  <c r="M68"/>
  <c r="P68" s="1"/>
  <c r="A69"/>
  <c r="B69"/>
  <c r="C69"/>
  <c r="D69"/>
  <c r="E69"/>
  <c r="G69"/>
  <c r="H69"/>
  <c r="I69"/>
  <c r="J69"/>
  <c r="K69"/>
  <c r="M69"/>
  <c r="P69" s="1"/>
  <c r="A70"/>
  <c r="B70"/>
  <c r="D70"/>
  <c r="G70"/>
  <c r="H70"/>
  <c r="M70"/>
  <c r="A71"/>
  <c r="B71"/>
  <c r="C71"/>
  <c r="D71"/>
  <c r="E71"/>
  <c r="G71"/>
  <c r="H71"/>
  <c r="I71"/>
  <c r="J71"/>
  <c r="K71"/>
  <c r="M71"/>
  <c r="P71" s="1"/>
  <c r="A72"/>
  <c r="B72"/>
  <c r="C72"/>
  <c r="D72"/>
  <c r="E72"/>
  <c r="G72"/>
  <c r="H72"/>
  <c r="I72"/>
  <c r="J72"/>
  <c r="K72"/>
  <c r="M72"/>
  <c r="P72" s="1"/>
  <c r="A73"/>
  <c r="B73"/>
  <c r="C73"/>
  <c r="D73"/>
  <c r="E73"/>
  <c r="G73"/>
  <c r="H73"/>
  <c r="I73"/>
  <c r="J73"/>
  <c r="K73"/>
  <c r="M73"/>
  <c r="P73" s="1"/>
  <c r="A74"/>
  <c r="B74"/>
  <c r="C74"/>
  <c r="D74"/>
  <c r="E74"/>
  <c r="G74"/>
  <c r="H74"/>
  <c r="I74"/>
  <c r="J74"/>
  <c r="K74"/>
  <c r="M74"/>
  <c r="P74" s="1"/>
  <c r="A75"/>
  <c r="B75"/>
  <c r="D75"/>
  <c r="G75"/>
  <c r="H75"/>
  <c r="M75"/>
  <c r="A76"/>
  <c r="B76"/>
  <c r="C76"/>
  <c r="D76"/>
  <c r="E76"/>
  <c r="G76"/>
  <c r="H76"/>
  <c r="I76"/>
  <c r="J76"/>
  <c r="K76"/>
  <c r="M76"/>
  <c r="P76" s="1"/>
  <c r="A77"/>
  <c r="B77"/>
  <c r="C77"/>
  <c r="D77"/>
  <c r="E77"/>
  <c r="G77"/>
  <c r="H77"/>
  <c r="I77"/>
  <c r="J77"/>
  <c r="K77"/>
  <c r="M77"/>
  <c r="P77" s="1"/>
  <c r="A78"/>
  <c r="B78"/>
  <c r="C78"/>
  <c r="D78"/>
  <c r="E78"/>
  <c r="G78"/>
  <c r="H78"/>
  <c r="I78"/>
  <c r="J78"/>
  <c r="K78"/>
  <c r="M78"/>
  <c r="P78" s="1"/>
  <c r="A79"/>
  <c r="B79"/>
  <c r="C79"/>
  <c r="D79"/>
  <c r="E79"/>
  <c r="G79"/>
  <c r="H79"/>
  <c r="I79"/>
  <c r="J79"/>
  <c r="K79"/>
  <c r="M79"/>
  <c r="P79" s="1"/>
  <c r="A80"/>
  <c r="B80"/>
  <c r="D80"/>
  <c r="G80"/>
  <c r="H80"/>
  <c r="M80"/>
  <c r="A81"/>
  <c r="B81"/>
  <c r="C81"/>
  <c r="D81"/>
  <c r="E81"/>
  <c r="G81"/>
  <c r="H81"/>
  <c r="I81"/>
  <c r="J81"/>
  <c r="K81"/>
  <c r="M81"/>
  <c r="P81" s="1"/>
  <c r="A82"/>
  <c r="B82"/>
  <c r="C82"/>
  <c r="D82"/>
  <c r="E82"/>
  <c r="G82"/>
  <c r="H82"/>
  <c r="I82"/>
  <c r="J82"/>
  <c r="K82"/>
  <c r="M82"/>
  <c r="P82" s="1"/>
  <c r="A83"/>
  <c r="B83"/>
  <c r="C83"/>
  <c r="D83"/>
  <c r="E83"/>
  <c r="G83"/>
  <c r="H83"/>
  <c r="I83"/>
  <c r="J83"/>
  <c r="K83"/>
  <c r="M83"/>
  <c r="P83" s="1"/>
  <c r="A84"/>
  <c r="B84"/>
  <c r="C84"/>
  <c r="D84"/>
  <c r="E84"/>
  <c r="G84"/>
  <c r="H84"/>
  <c r="I84"/>
  <c r="J84"/>
  <c r="K84"/>
  <c r="M84"/>
  <c r="P84" s="1"/>
  <c r="A85"/>
  <c r="B85"/>
  <c r="C85"/>
  <c r="D85"/>
  <c r="E85"/>
  <c r="G85"/>
  <c r="H85"/>
  <c r="I85"/>
  <c r="J85"/>
  <c r="K85"/>
  <c r="M85"/>
  <c r="P85" s="1"/>
  <c r="A86"/>
  <c r="B86"/>
  <c r="C86"/>
  <c r="D86"/>
  <c r="E86"/>
  <c r="G86"/>
  <c r="H86"/>
  <c r="I86"/>
  <c r="J86"/>
  <c r="K86"/>
  <c r="M86"/>
  <c r="P86" s="1"/>
  <c r="A87"/>
  <c r="B87"/>
  <c r="C87"/>
  <c r="D87"/>
  <c r="E87"/>
  <c r="G87"/>
  <c r="H87"/>
  <c r="I87"/>
  <c r="J87"/>
  <c r="K87"/>
  <c r="M87"/>
  <c r="P87" s="1"/>
  <c r="A88"/>
  <c r="B88"/>
  <c r="C88"/>
  <c r="D88"/>
  <c r="E88"/>
  <c r="G88"/>
  <c r="H88"/>
  <c r="I88"/>
  <c r="J88"/>
  <c r="K88"/>
  <c r="M88"/>
  <c r="P88" s="1"/>
  <c r="A89"/>
  <c r="B89"/>
  <c r="C89"/>
  <c r="D89"/>
  <c r="E89"/>
  <c r="G89"/>
  <c r="H89"/>
  <c r="I89"/>
  <c r="J89"/>
  <c r="K89"/>
  <c r="M89"/>
  <c r="P89" s="1"/>
  <c r="B90"/>
  <c r="P91"/>
  <c r="C92"/>
  <c r="D92"/>
  <c r="E92"/>
  <c r="P92"/>
  <c r="A93"/>
  <c r="B93"/>
  <c r="G93"/>
  <c r="H93"/>
  <c r="M93"/>
  <c r="A94"/>
  <c r="B94"/>
  <c r="C94"/>
  <c r="D94"/>
  <c r="E94"/>
  <c r="G94"/>
  <c r="H94"/>
  <c r="I94"/>
  <c r="J94"/>
  <c r="K94"/>
  <c r="M94"/>
  <c r="P94" s="1"/>
  <c r="A95"/>
  <c r="B95"/>
  <c r="C95"/>
  <c r="D95"/>
  <c r="E95"/>
  <c r="G95"/>
  <c r="H95"/>
  <c r="I95"/>
  <c r="J95"/>
  <c r="K95"/>
  <c r="M95"/>
  <c r="P95" s="1"/>
  <c r="A96"/>
  <c r="B96"/>
  <c r="D96"/>
  <c r="G96"/>
  <c r="M96"/>
  <c r="A97"/>
  <c r="B97"/>
  <c r="D97"/>
  <c r="G97"/>
  <c r="H97"/>
  <c r="M97"/>
  <c r="A98"/>
  <c r="B98"/>
  <c r="D98"/>
  <c r="G98"/>
  <c r="H98"/>
  <c r="M98"/>
  <c r="A99"/>
  <c r="B99"/>
  <c r="D99"/>
  <c r="G99"/>
  <c r="H99"/>
  <c r="M99"/>
  <c r="A100"/>
  <c r="B100"/>
  <c r="G100"/>
  <c r="H100"/>
  <c r="M100"/>
  <c r="A101"/>
  <c r="B101"/>
  <c r="C101"/>
  <c r="D101"/>
  <c r="E101"/>
  <c r="G101"/>
  <c r="H101"/>
  <c r="I101"/>
  <c r="J101"/>
  <c r="K101"/>
  <c r="M101"/>
  <c r="P101" s="1"/>
  <c r="A102"/>
  <c r="B102"/>
  <c r="C102"/>
  <c r="D102"/>
  <c r="E102"/>
  <c r="G102"/>
  <c r="H102"/>
  <c r="I102"/>
  <c r="J102"/>
  <c r="K102"/>
  <c r="M102"/>
  <c r="P102" s="1"/>
  <c r="A103"/>
  <c r="B103"/>
  <c r="C103"/>
  <c r="D103"/>
  <c r="E103"/>
  <c r="G103"/>
  <c r="H103"/>
  <c r="I103"/>
  <c r="J103"/>
  <c r="K103"/>
  <c r="M103"/>
  <c r="P103" s="1"/>
  <c r="A104"/>
  <c r="B104"/>
  <c r="C104"/>
  <c r="D104"/>
  <c r="E104"/>
  <c r="G104"/>
  <c r="H104"/>
  <c r="I104"/>
  <c r="J104"/>
  <c r="K104"/>
  <c r="M104"/>
  <c r="P104" s="1"/>
  <c r="A105"/>
  <c r="B105"/>
  <c r="D105"/>
  <c r="G105"/>
  <c r="H105"/>
  <c r="M105"/>
  <c r="A106"/>
  <c r="B106"/>
  <c r="D106"/>
  <c r="G106"/>
  <c r="M106"/>
  <c r="A107"/>
  <c r="B107"/>
  <c r="G107"/>
  <c r="H107"/>
  <c r="M107"/>
  <c r="A108"/>
  <c r="B108"/>
  <c r="C108"/>
  <c r="D108"/>
  <c r="E108"/>
  <c r="G108"/>
  <c r="H108"/>
  <c r="I108"/>
  <c r="J108"/>
  <c r="K108"/>
  <c r="M108"/>
  <c r="P108"/>
  <c r="A109"/>
  <c r="B109"/>
  <c r="C109"/>
  <c r="D109"/>
  <c r="E109"/>
  <c r="G109"/>
  <c r="H109"/>
  <c r="I109"/>
  <c r="J109"/>
  <c r="K109"/>
  <c r="M109"/>
  <c r="P109"/>
  <c r="A110"/>
  <c r="B110"/>
  <c r="C110"/>
  <c r="D110"/>
  <c r="E110"/>
  <c r="G110"/>
  <c r="H110"/>
  <c r="I110"/>
  <c r="J110"/>
  <c r="K110"/>
  <c r="M110"/>
  <c r="P110"/>
  <c r="A111"/>
  <c r="B111"/>
  <c r="C111"/>
  <c r="D111"/>
  <c r="E111"/>
  <c r="G111"/>
  <c r="H111"/>
  <c r="I111"/>
  <c r="J111"/>
  <c r="K111"/>
  <c r="M111"/>
  <c r="P111"/>
  <c r="A112"/>
  <c r="B112"/>
  <c r="C112"/>
  <c r="D112"/>
  <c r="E112"/>
  <c r="G112"/>
  <c r="H112"/>
  <c r="I112"/>
  <c r="J112"/>
  <c r="K112"/>
  <c r="M112"/>
  <c r="P112"/>
  <c r="A113"/>
  <c r="B113"/>
  <c r="C113"/>
  <c r="D113"/>
  <c r="E113"/>
  <c r="G113"/>
  <c r="H113"/>
  <c r="I113"/>
  <c r="J113"/>
  <c r="K113"/>
  <c r="M113"/>
  <c r="P113"/>
  <c r="A114"/>
  <c r="B114"/>
  <c r="C114"/>
  <c r="D114"/>
  <c r="E114"/>
  <c r="G114"/>
  <c r="H114"/>
  <c r="I114"/>
  <c r="J114"/>
  <c r="K114"/>
  <c r="M114"/>
  <c r="P114"/>
  <c r="A115"/>
  <c r="B115"/>
  <c r="G115"/>
  <c r="H115"/>
  <c r="M115"/>
  <c r="A116"/>
  <c r="B116"/>
  <c r="C116"/>
  <c r="D116"/>
  <c r="E116"/>
  <c r="G116"/>
  <c r="H116"/>
  <c r="I116"/>
  <c r="J116"/>
  <c r="K116"/>
  <c r="M116"/>
  <c r="P116"/>
  <c r="A117"/>
  <c r="B117"/>
  <c r="C117"/>
  <c r="D117"/>
  <c r="E117"/>
  <c r="G117"/>
  <c r="H117"/>
  <c r="I117"/>
  <c r="J117"/>
  <c r="K117"/>
  <c r="M117"/>
  <c r="P117"/>
  <c r="A118"/>
  <c r="B118"/>
  <c r="C118"/>
  <c r="D118"/>
  <c r="E118"/>
  <c r="G118"/>
  <c r="H118"/>
  <c r="I118"/>
  <c r="J118"/>
  <c r="K118"/>
  <c r="M118"/>
  <c r="P118"/>
  <c r="A119"/>
  <c r="B119"/>
  <c r="C119"/>
  <c r="D119"/>
  <c r="E119"/>
  <c r="G119"/>
  <c r="H119"/>
  <c r="I119"/>
  <c r="J119"/>
  <c r="K119"/>
  <c r="M119"/>
  <c r="P119"/>
  <c r="A120"/>
  <c r="B120"/>
  <c r="D120"/>
  <c r="G120"/>
  <c r="H120"/>
  <c r="M120"/>
  <c r="A121"/>
  <c r="B121"/>
  <c r="D121"/>
  <c r="G121"/>
  <c r="H121"/>
  <c r="M121"/>
  <c r="A122"/>
  <c r="B122"/>
  <c r="D122"/>
  <c r="G122"/>
  <c r="H122"/>
  <c r="M122"/>
  <c r="A123"/>
  <c r="B123"/>
  <c r="C123"/>
  <c r="D123"/>
  <c r="E123"/>
  <c r="G123"/>
  <c r="H123"/>
  <c r="I123"/>
  <c r="J123"/>
  <c r="K123"/>
  <c r="M123"/>
  <c r="P123" s="1"/>
  <c r="A124"/>
  <c r="B124"/>
  <c r="C124"/>
  <c r="D124"/>
  <c r="E124"/>
  <c r="G124"/>
  <c r="H124"/>
  <c r="I124"/>
  <c r="J124"/>
  <c r="K124"/>
  <c r="M124"/>
  <c r="P124" s="1"/>
  <c r="A125"/>
  <c r="B125"/>
  <c r="C125"/>
  <c r="D125"/>
  <c r="E125"/>
  <c r="G125"/>
  <c r="H125"/>
  <c r="I125"/>
  <c r="J125"/>
  <c r="K125"/>
  <c r="M125"/>
  <c r="P125" s="1"/>
  <c r="A126"/>
  <c r="B126"/>
  <c r="C126"/>
  <c r="D126"/>
  <c r="E126"/>
  <c r="G126"/>
  <c r="H126"/>
  <c r="I126"/>
  <c r="J126"/>
  <c r="K126"/>
  <c r="M126"/>
  <c r="P126" s="1"/>
  <c r="A127"/>
  <c r="B127"/>
  <c r="C127"/>
  <c r="D127"/>
  <c r="E127"/>
  <c r="G127"/>
  <c r="H127"/>
  <c r="I127"/>
  <c r="J127"/>
  <c r="K127"/>
  <c r="M127"/>
  <c r="P127" s="1"/>
  <c r="A128"/>
  <c r="B128"/>
  <c r="C128"/>
  <c r="D128"/>
  <c r="E128"/>
  <c r="G128"/>
  <c r="H128"/>
  <c r="I128"/>
  <c r="J128"/>
  <c r="K128"/>
  <c r="M128"/>
  <c r="P128" s="1"/>
  <c r="A129"/>
  <c r="B129"/>
  <c r="C129"/>
  <c r="D129"/>
  <c r="E129"/>
  <c r="G129"/>
  <c r="H129"/>
  <c r="I129"/>
  <c r="J129"/>
  <c r="K129"/>
  <c r="M129"/>
  <c r="P129" s="1"/>
  <c r="A130"/>
  <c r="B130"/>
  <c r="C130"/>
  <c r="D130"/>
  <c r="E130"/>
  <c r="G130"/>
  <c r="H130"/>
  <c r="I130"/>
  <c r="J130"/>
  <c r="K130"/>
  <c r="M130"/>
  <c r="P130" s="1"/>
  <c r="A131"/>
  <c r="B131"/>
  <c r="C131"/>
  <c r="D131"/>
  <c r="E131"/>
  <c r="G131"/>
  <c r="H131"/>
  <c r="I131"/>
  <c r="J131"/>
  <c r="K131"/>
  <c r="M131"/>
  <c r="P131" s="1"/>
  <c r="A132"/>
  <c r="B132"/>
  <c r="C132"/>
  <c r="D132"/>
  <c r="E132"/>
  <c r="G132"/>
  <c r="H132"/>
  <c r="I132"/>
  <c r="J132"/>
  <c r="K132"/>
  <c r="M132"/>
  <c r="P132" s="1"/>
  <c r="A133"/>
  <c r="B133"/>
  <c r="C133"/>
  <c r="D133"/>
  <c r="E133"/>
  <c r="G133"/>
  <c r="H133"/>
  <c r="I133"/>
  <c r="J133"/>
  <c r="K133"/>
  <c r="M133"/>
  <c r="P133" s="1"/>
  <c r="A134"/>
  <c r="B134"/>
  <c r="C134"/>
  <c r="D134"/>
  <c r="E134"/>
  <c r="G134"/>
  <c r="H134"/>
  <c r="I134"/>
  <c r="J134"/>
  <c r="K134"/>
  <c r="M134"/>
  <c r="P134" s="1"/>
  <c r="A135"/>
  <c r="B135"/>
  <c r="C135"/>
  <c r="D135"/>
  <c r="E135"/>
  <c r="G135"/>
  <c r="H135"/>
  <c r="I135"/>
  <c r="J135"/>
  <c r="K135"/>
  <c r="M135"/>
  <c r="P135" s="1"/>
  <c r="A136"/>
  <c r="B136"/>
  <c r="C136"/>
  <c r="D136"/>
  <c r="E136"/>
  <c r="G136"/>
  <c r="H136"/>
  <c r="I136"/>
  <c r="J136"/>
  <c r="K136"/>
  <c r="M136"/>
  <c r="P136" s="1"/>
  <c r="A137"/>
  <c r="B137"/>
  <c r="J137"/>
  <c r="K137"/>
  <c r="M137"/>
  <c r="P137"/>
  <c r="P139"/>
  <c r="C140"/>
  <c r="D140"/>
  <c r="E140"/>
  <c r="P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D159"/>
  <c r="G159"/>
  <c r="H159"/>
  <c r="M159"/>
  <c r="A160"/>
  <c r="B160"/>
  <c r="D160"/>
  <c r="G160"/>
  <c r="H160"/>
  <c r="M160"/>
  <c r="A161"/>
  <c r="B161"/>
  <c r="C161"/>
  <c r="D161"/>
  <c r="E161"/>
  <c r="G161"/>
  <c r="H161"/>
  <c r="I161"/>
  <c r="J161"/>
  <c r="K161"/>
  <c r="M161"/>
  <c r="P161"/>
  <c r="A162"/>
  <c r="B162"/>
  <c r="C162"/>
  <c r="D162"/>
  <c r="E162"/>
  <c r="G162"/>
  <c r="H162"/>
  <c r="I162"/>
  <c r="J162"/>
  <c r="K162"/>
  <c r="M162"/>
  <c r="P162"/>
  <c r="A163"/>
  <c r="B163"/>
  <c r="C163"/>
  <c r="D163"/>
  <c r="E163"/>
  <c r="G163"/>
  <c r="H163"/>
  <c r="I163"/>
  <c r="J163"/>
  <c r="K163"/>
  <c r="M163"/>
  <c r="P163"/>
  <c r="A164"/>
  <c r="B164"/>
  <c r="C164"/>
  <c r="D164"/>
  <c r="E164"/>
  <c r="G164"/>
  <c r="H164"/>
  <c r="I164"/>
  <c r="J164"/>
  <c r="K164"/>
  <c r="M164"/>
  <c r="P164"/>
  <c r="A165"/>
  <c r="B165"/>
  <c r="C165"/>
  <c r="D165"/>
  <c r="E165"/>
  <c r="G165"/>
  <c r="H165"/>
  <c r="I165"/>
  <c r="J165"/>
  <c r="K165"/>
  <c r="M165"/>
  <c r="P165"/>
  <c r="A166"/>
  <c r="B166"/>
  <c r="C166"/>
  <c r="D166"/>
  <c r="E166"/>
  <c r="G166"/>
  <c r="H166"/>
  <c r="I166"/>
  <c r="J166"/>
  <c r="K166"/>
  <c r="M166"/>
  <c r="P166"/>
  <c r="A167"/>
  <c r="B167"/>
  <c r="C167"/>
  <c r="D167"/>
  <c r="E167"/>
  <c r="G167"/>
  <c r="H167"/>
  <c r="I167"/>
  <c r="J167"/>
  <c r="K167"/>
  <c r="M167"/>
  <c r="P167"/>
  <c r="A168"/>
  <c r="B168"/>
  <c r="C168"/>
  <c r="D168"/>
  <c r="E168"/>
  <c r="G168"/>
  <c r="H168"/>
  <c r="I168"/>
  <c r="J168"/>
  <c r="K168"/>
  <c r="M168"/>
  <c r="P168"/>
  <c r="P170"/>
  <c r="C171"/>
  <c r="D171"/>
  <c r="E171"/>
  <c r="P171"/>
  <c r="A172"/>
  <c r="B172"/>
  <c r="D172"/>
  <c r="G172"/>
  <c r="H172"/>
  <c r="M172"/>
  <c r="A173"/>
  <c r="B173"/>
  <c r="D173"/>
  <c r="G173"/>
  <c r="H173"/>
  <c r="M173"/>
  <c r="A174"/>
  <c r="B174"/>
  <c r="C174"/>
  <c r="D174"/>
  <c r="E174"/>
  <c r="G174"/>
  <c r="H174"/>
  <c r="I174"/>
  <c r="J174"/>
  <c r="K174"/>
  <c r="M174"/>
  <c r="P174" s="1"/>
  <c r="A175"/>
  <c r="B175"/>
  <c r="C175"/>
  <c r="D175"/>
  <c r="E175"/>
  <c r="G175"/>
  <c r="H175"/>
  <c r="I175"/>
  <c r="J175"/>
  <c r="K175"/>
  <c r="M175"/>
  <c r="P175" s="1"/>
  <c r="A176"/>
  <c r="B176"/>
  <c r="C176"/>
  <c r="D176"/>
  <c r="E176"/>
  <c r="G176"/>
  <c r="H176"/>
  <c r="I176"/>
  <c r="J176"/>
  <c r="K176"/>
  <c r="M176"/>
  <c r="P176" s="1"/>
  <c r="A177"/>
  <c r="B177"/>
  <c r="D177"/>
  <c r="G177"/>
  <c r="H177"/>
  <c r="M177"/>
  <c r="A178"/>
  <c r="B178"/>
  <c r="C178"/>
  <c r="D178"/>
  <c r="E178"/>
  <c r="G178"/>
  <c r="H178"/>
  <c r="I178"/>
  <c r="J178"/>
  <c r="K178"/>
  <c r="M178"/>
  <c r="P178" s="1"/>
  <c r="A179"/>
  <c r="B179"/>
  <c r="C179"/>
  <c r="D179"/>
  <c r="E179"/>
  <c r="G179"/>
  <c r="H179"/>
  <c r="I179"/>
  <c r="J179"/>
  <c r="K179"/>
  <c r="M179"/>
  <c r="P179" s="1"/>
  <c r="A180"/>
  <c r="B180"/>
  <c r="C180"/>
  <c r="D180"/>
  <c r="E180"/>
  <c r="G180"/>
  <c r="H180"/>
  <c r="I180"/>
  <c r="J180"/>
  <c r="K180"/>
  <c r="M180"/>
  <c r="P180" s="1"/>
  <c r="A181"/>
  <c r="B181"/>
  <c r="C181"/>
  <c r="D181"/>
  <c r="E181"/>
  <c r="G181"/>
  <c r="H181"/>
  <c r="I181"/>
  <c r="J181"/>
  <c r="K181"/>
  <c r="M181"/>
  <c r="P181" s="1"/>
  <c r="A182"/>
  <c r="B182"/>
  <c r="D182"/>
  <c r="G182"/>
  <c r="H182"/>
  <c r="M182"/>
  <c r="A183"/>
  <c r="B183"/>
  <c r="G183"/>
  <c r="H183"/>
  <c r="M183"/>
  <c r="A184"/>
  <c r="B184"/>
  <c r="D184"/>
  <c r="G184"/>
  <c r="H184"/>
  <c r="M184"/>
  <c r="A185"/>
  <c r="B185"/>
  <c r="D185"/>
  <c r="G185"/>
  <c r="H185"/>
  <c r="M185"/>
  <c r="A186"/>
  <c r="B186"/>
  <c r="D186"/>
  <c r="G186"/>
  <c r="H186"/>
  <c r="M186"/>
  <c r="A187"/>
  <c r="B187"/>
  <c r="C187"/>
  <c r="D187"/>
  <c r="E187"/>
  <c r="G187"/>
  <c r="H187"/>
  <c r="I187"/>
  <c r="J187"/>
  <c r="K187"/>
  <c r="M187"/>
  <c r="P187"/>
  <c r="A188"/>
  <c r="B188"/>
  <c r="C188"/>
  <c r="D188"/>
  <c r="E188"/>
  <c r="G188"/>
  <c r="H188"/>
  <c r="I188"/>
  <c r="J188"/>
  <c r="K188"/>
  <c r="M188"/>
  <c r="P188"/>
  <c r="A189"/>
  <c r="B189"/>
  <c r="C189"/>
  <c r="D189"/>
  <c r="E189"/>
  <c r="G189"/>
  <c r="H189"/>
  <c r="I189"/>
  <c r="J189"/>
  <c r="K189"/>
  <c r="M189"/>
  <c r="P189"/>
  <c r="A190"/>
  <c r="B190"/>
  <c r="C190"/>
  <c r="D190"/>
  <c r="E190"/>
  <c r="G190"/>
  <c r="H190"/>
  <c r="I190"/>
  <c r="J190"/>
  <c r="K190"/>
  <c r="M190"/>
  <c r="P190"/>
  <c r="A191"/>
  <c r="B191"/>
  <c r="D191"/>
  <c r="G191"/>
  <c r="H191"/>
  <c r="M191"/>
  <c r="P193"/>
  <c r="C194"/>
  <c r="D194"/>
  <c r="E194"/>
  <c r="P194"/>
  <c r="A195"/>
  <c r="G195"/>
  <c r="H195"/>
  <c r="M195"/>
  <c r="A196"/>
  <c r="C196"/>
  <c r="D196"/>
  <c r="E196"/>
  <c r="G196"/>
  <c r="H196"/>
  <c r="I196"/>
  <c r="J196"/>
  <c r="K196"/>
  <c r="M196"/>
  <c r="P196"/>
  <c r="A197"/>
  <c r="C197"/>
  <c r="D197"/>
  <c r="E197"/>
  <c r="G197"/>
  <c r="H197"/>
  <c r="I197"/>
  <c r="J197"/>
  <c r="K197"/>
  <c r="M197"/>
  <c r="P197" s="1"/>
  <c r="A198"/>
  <c r="C198"/>
  <c r="D198"/>
  <c r="E198"/>
  <c r="G198"/>
  <c r="H198"/>
  <c r="I198"/>
  <c r="J198"/>
  <c r="K198"/>
  <c r="M198"/>
  <c r="P198"/>
  <c r="A199"/>
  <c r="C199"/>
  <c r="D199"/>
  <c r="E199"/>
  <c r="G199"/>
  <c r="H199"/>
  <c r="I199"/>
  <c r="J199"/>
  <c r="K199"/>
  <c r="M199"/>
  <c r="P199" s="1"/>
  <c r="A200"/>
  <c r="B200"/>
  <c r="C200"/>
  <c r="G200"/>
  <c r="M200"/>
  <c r="A201"/>
  <c r="B201"/>
  <c r="C201"/>
  <c r="D201"/>
  <c r="E201"/>
  <c r="G201"/>
  <c r="H201"/>
  <c r="I201"/>
  <c r="J201"/>
  <c r="K201"/>
  <c r="M201"/>
  <c r="P201"/>
  <c r="A202"/>
  <c r="B202"/>
  <c r="C202"/>
  <c r="D202"/>
  <c r="E202"/>
  <c r="G202"/>
  <c r="H202"/>
  <c r="I202"/>
  <c r="J202"/>
  <c r="K202"/>
  <c r="M202"/>
  <c r="P202"/>
  <c r="A203"/>
  <c r="B203"/>
  <c r="C203"/>
  <c r="D203"/>
  <c r="E203"/>
  <c r="G203"/>
  <c r="H203"/>
  <c r="I203"/>
  <c r="J203"/>
  <c r="K203"/>
  <c r="M203"/>
  <c r="P203"/>
  <c r="A204"/>
  <c r="B204"/>
  <c r="C204"/>
  <c r="D204"/>
  <c r="E204"/>
  <c r="G204"/>
  <c r="H204"/>
  <c r="I204"/>
  <c r="J204"/>
  <c r="K204"/>
  <c r="M204"/>
  <c r="P204"/>
  <c r="A205"/>
  <c r="B205"/>
  <c r="C205"/>
  <c r="D205"/>
  <c r="E205"/>
  <c r="G205"/>
  <c r="I205"/>
  <c r="J213"/>
  <c r="K213"/>
  <c r="B4" i="37"/>
  <c r="B5" i="35"/>
  <c r="B6"/>
  <c r="B7" i="36"/>
  <c r="B8" i="34"/>
  <c r="B9"/>
  <c r="B10" i="35"/>
  <c r="E11" i="1"/>
  <c r="E12"/>
  <c r="E13"/>
  <c r="E14"/>
  <c r="E15"/>
  <c r="E16"/>
  <c r="B17" i="34"/>
  <c r="E19" i="1"/>
  <c r="E49"/>
  <c r="E92"/>
  <c r="F19"/>
  <c r="F49"/>
  <c r="F92"/>
  <c r="J2" i="40"/>
  <c r="F141" i="36"/>
  <c r="F143" i="38"/>
  <c r="L144" i="35"/>
  <c r="F145" i="36"/>
  <c r="H147"/>
  <c r="F148" i="37"/>
  <c r="L149" i="38"/>
  <c r="L151" i="36"/>
  <c r="D152" i="37"/>
  <c r="F154" i="35"/>
  <c r="F155" i="38"/>
  <c r="K157" i="36"/>
  <c r="F158" i="35"/>
  <c r="B195" i="37"/>
  <c r="B196"/>
  <c r="B197" i="34"/>
  <c r="B198" i="35"/>
  <c r="H202" i="36"/>
  <c r="H204" i="38"/>
  <c r="J205" i="34"/>
  <c r="J205" i="37"/>
  <c r="K205"/>
  <c r="C12" i="40"/>
  <c r="D12"/>
  <c r="E12"/>
  <c r="M5" i="2"/>
  <c r="Q5"/>
  <c r="M6"/>
  <c r="Q6"/>
  <c r="M7"/>
  <c r="Q7"/>
  <c r="M8"/>
  <c r="Q8"/>
  <c r="M9"/>
  <c r="Q9"/>
  <c r="C10"/>
  <c r="D10"/>
  <c r="E10"/>
  <c r="E14"/>
  <c r="E15"/>
  <c r="E16"/>
  <c r="E17"/>
  <c r="E18"/>
  <c r="B22"/>
  <c r="B23"/>
  <c r="B24"/>
  <c r="B25"/>
  <c r="B26"/>
  <c r="B27"/>
  <c r="B196" i="38"/>
  <c r="F200" i="39"/>
  <c r="H150" i="36"/>
  <c r="B9" i="38"/>
  <c r="B9" i="37"/>
  <c r="B9" i="36"/>
  <c r="D150" i="34"/>
  <c r="L150" i="36"/>
  <c r="B197" i="37"/>
  <c r="B197" i="36"/>
  <c r="B197" i="35"/>
  <c r="B197" i="38"/>
  <c r="B198" i="37"/>
  <c r="B198" i="38"/>
  <c r="B10"/>
  <c r="B10" i="37"/>
  <c r="B10" i="36"/>
  <c r="B6" i="37"/>
  <c r="G247" i="44"/>
  <c r="N229"/>
  <c r="E224" i="45"/>
  <c r="D224"/>
  <c r="J224" i="44"/>
  <c r="I224"/>
  <c r="F224" i="43"/>
  <c r="D224" i="42"/>
  <c r="G224"/>
  <c r="D224" i="43"/>
  <c r="E224" i="42"/>
  <c r="K224" i="43"/>
  <c r="L200" i="45"/>
  <c r="M200"/>
  <c r="F200" i="44"/>
  <c r="M200" i="43"/>
  <c r="H200" i="42"/>
  <c r="G200"/>
  <c r="I193" i="44"/>
  <c r="E171"/>
  <c r="N171" i="39"/>
  <c r="G162" i="44"/>
  <c r="I143"/>
  <c r="F143" i="42"/>
  <c r="C108" i="45"/>
  <c r="K108"/>
  <c r="F108"/>
  <c r="L108"/>
  <c r="I108"/>
  <c r="H108"/>
  <c r="E108" i="44"/>
  <c r="D108"/>
  <c r="N108"/>
  <c r="G108"/>
  <c r="M108"/>
  <c r="J108"/>
  <c r="C108" i="43"/>
  <c r="K108"/>
  <c r="F108"/>
  <c r="L108"/>
  <c r="I108"/>
  <c r="H108"/>
  <c r="C108" i="42"/>
  <c r="K108"/>
  <c r="G108" i="39"/>
  <c r="F108" i="42"/>
  <c r="L108"/>
  <c r="E108"/>
  <c r="H108"/>
  <c r="D108"/>
  <c r="M108" i="39"/>
  <c r="M106" i="45"/>
  <c r="I106" i="44"/>
  <c r="K106"/>
  <c r="J106" i="43"/>
  <c r="N106"/>
  <c r="L106" i="39"/>
  <c r="D106" i="42"/>
  <c r="F87" i="45"/>
  <c r="D87"/>
  <c r="E87" i="44"/>
  <c r="I87"/>
  <c r="N87"/>
  <c r="C87"/>
  <c r="M87"/>
  <c r="F87"/>
  <c r="E87" i="43"/>
  <c r="I87"/>
  <c r="N87"/>
  <c r="C87"/>
  <c r="M87"/>
  <c r="F87"/>
  <c r="E87" i="42"/>
  <c r="I87"/>
  <c r="D87"/>
  <c r="H87"/>
  <c r="H87" i="39"/>
  <c r="N87"/>
  <c r="K87" i="42"/>
  <c r="M87"/>
  <c r="K87" i="39"/>
  <c r="M87"/>
  <c r="J87" i="42"/>
  <c r="F87" i="39"/>
  <c r="M85" i="44"/>
  <c r="N85"/>
  <c r="F85" i="39"/>
  <c r="H85"/>
  <c r="D77" i="45"/>
  <c r="H77"/>
  <c r="N77"/>
  <c r="C77"/>
  <c r="G77"/>
  <c r="K77"/>
  <c r="M77"/>
  <c r="F77"/>
  <c r="J77"/>
  <c r="L77"/>
  <c r="E77"/>
  <c r="I77"/>
  <c r="D77" i="44"/>
  <c r="H77"/>
  <c r="M77"/>
  <c r="G77"/>
  <c r="L77"/>
  <c r="F77"/>
  <c r="D77" i="43"/>
  <c r="H77"/>
  <c r="N77"/>
  <c r="C77"/>
  <c r="G77"/>
  <c r="K77"/>
  <c r="M77"/>
  <c r="F77"/>
  <c r="J77"/>
  <c r="L77"/>
  <c r="E77"/>
  <c r="I77"/>
  <c r="D77" i="42"/>
  <c r="H77"/>
  <c r="N77"/>
  <c r="D77" i="39"/>
  <c r="H77"/>
  <c r="N77"/>
  <c r="C77" i="42"/>
  <c r="G77"/>
  <c r="K77"/>
  <c r="M77"/>
  <c r="C77" i="39"/>
  <c r="G77"/>
  <c r="K77"/>
  <c r="M77"/>
  <c r="F77" i="42"/>
  <c r="J77"/>
  <c r="L77"/>
  <c r="F77" i="39"/>
  <c r="J77"/>
  <c r="L77"/>
  <c r="I77"/>
  <c r="I77" i="42"/>
  <c r="E77" i="39"/>
  <c r="J70"/>
  <c r="E67" i="45"/>
  <c r="I67"/>
  <c r="D67"/>
  <c r="H67"/>
  <c r="N67"/>
  <c r="C67"/>
  <c r="G67"/>
  <c r="K67"/>
  <c r="M67"/>
  <c r="F67"/>
  <c r="J67"/>
  <c r="L67"/>
  <c r="F67" i="44"/>
  <c r="J67"/>
  <c r="L67"/>
  <c r="E67"/>
  <c r="I67"/>
  <c r="D67"/>
  <c r="H67"/>
  <c r="N67"/>
  <c r="C67"/>
  <c r="G67"/>
  <c r="K67"/>
  <c r="M67"/>
  <c r="D67" i="43"/>
  <c r="H67"/>
  <c r="M67"/>
  <c r="G67"/>
  <c r="L67"/>
  <c r="F67"/>
  <c r="E67" i="42"/>
  <c r="I67"/>
  <c r="E67" i="39"/>
  <c r="I67"/>
  <c r="D67" i="42"/>
  <c r="H67"/>
  <c r="N67"/>
  <c r="D67" i="39"/>
  <c r="H67"/>
  <c r="N67"/>
  <c r="C67" i="42"/>
  <c r="G67"/>
  <c r="K67"/>
  <c r="M67"/>
  <c r="C67" i="39"/>
  <c r="G67"/>
  <c r="K67"/>
  <c r="M67"/>
  <c r="J67" i="42"/>
  <c r="F67" i="39"/>
  <c r="F67" i="42"/>
  <c r="L67" i="39"/>
  <c r="G32" i="44"/>
  <c r="H18" i="45"/>
  <c r="C18"/>
  <c r="K18"/>
  <c r="F18"/>
  <c r="L18"/>
  <c r="I18"/>
  <c r="G18" i="44"/>
  <c r="M18"/>
  <c r="I18"/>
  <c r="H18"/>
  <c r="F18"/>
  <c r="D18"/>
  <c r="D18" i="43"/>
  <c r="M18"/>
  <c r="L18"/>
  <c r="I18" i="42"/>
  <c r="H18" i="39"/>
  <c r="D18" i="42"/>
  <c r="N18"/>
  <c r="G18" i="39"/>
  <c r="M18"/>
  <c r="G18" i="42"/>
  <c r="M18"/>
  <c r="J18" i="39"/>
  <c r="L18" i="42"/>
  <c r="J18"/>
  <c r="K13" i="45"/>
  <c r="E13" i="44"/>
  <c r="J13" i="43"/>
  <c r="L13" i="42"/>
  <c r="B196" i="34"/>
  <c r="G150"/>
  <c r="G154" i="35"/>
  <c r="K150"/>
  <c r="B199" i="36"/>
  <c r="B198"/>
  <c r="L143"/>
  <c r="B199" i="37"/>
  <c r="L150"/>
  <c r="J143"/>
  <c r="L150" i="38"/>
  <c r="E247" i="39"/>
  <c r="G247" i="42"/>
  <c r="M200"/>
  <c r="E77"/>
  <c r="L67"/>
  <c r="D401" i="43"/>
  <c r="G299" i="42"/>
  <c r="J299"/>
  <c r="G231" i="45"/>
  <c r="K231"/>
  <c r="I231"/>
  <c r="D231"/>
  <c r="N231"/>
  <c r="F231"/>
  <c r="I231" i="44"/>
  <c r="D231"/>
  <c r="C231"/>
  <c r="G231"/>
  <c r="F231"/>
  <c r="J231"/>
  <c r="I231" i="43"/>
  <c r="D231" i="42"/>
  <c r="H231" i="43"/>
  <c r="N231"/>
  <c r="G231"/>
  <c r="K231"/>
  <c r="M231" i="42"/>
  <c r="F223" i="43"/>
  <c r="J220" i="45"/>
  <c r="E220"/>
  <c r="D220"/>
  <c r="N220"/>
  <c r="K220"/>
  <c r="G220"/>
  <c r="J220" i="44"/>
  <c r="E220"/>
  <c r="D220"/>
  <c r="N220"/>
  <c r="G220"/>
  <c r="M220"/>
  <c r="F220" i="43"/>
  <c r="J220"/>
  <c r="L220"/>
  <c r="D220" i="42"/>
  <c r="H220"/>
  <c r="N220"/>
  <c r="E220" i="43"/>
  <c r="I220"/>
  <c r="C220" i="42"/>
  <c r="G220"/>
  <c r="K220"/>
  <c r="M220"/>
  <c r="D220" i="43"/>
  <c r="H220"/>
  <c r="N220"/>
  <c r="F220" i="42"/>
  <c r="J220"/>
  <c r="L220"/>
  <c r="K197" i="44"/>
  <c r="M177" i="45"/>
  <c r="K177" i="44"/>
  <c r="G177" i="43"/>
  <c r="H177"/>
  <c r="C177" i="42"/>
  <c r="M174" i="43"/>
  <c r="M161" i="45"/>
  <c r="G161" i="43"/>
  <c r="D161" i="42"/>
  <c r="G155" i="45"/>
  <c r="M155"/>
  <c r="J155"/>
  <c r="E155"/>
  <c r="H155"/>
  <c r="E155" i="44"/>
  <c r="D155"/>
  <c r="N155"/>
  <c r="C155"/>
  <c r="K155"/>
  <c r="F155"/>
  <c r="L155"/>
  <c r="L155" i="43"/>
  <c r="D155"/>
  <c r="M155"/>
  <c r="J155" i="42"/>
  <c r="E155"/>
  <c r="D155"/>
  <c r="N155"/>
  <c r="I152" i="45"/>
  <c r="L152" i="44"/>
  <c r="C152" i="42"/>
  <c r="G150" i="45"/>
  <c r="M150"/>
  <c r="N150"/>
  <c r="E150" i="44"/>
  <c r="C150"/>
  <c r="K150"/>
  <c r="J150" i="43"/>
  <c r="E150"/>
  <c r="G150"/>
  <c r="M150"/>
  <c r="D137" i="45"/>
  <c r="J137"/>
  <c r="I137" i="44"/>
  <c r="C137" i="43"/>
  <c r="I137"/>
  <c r="G137" i="42"/>
  <c r="E134" i="45"/>
  <c r="F134" i="44"/>
  <c r="J134" i="43"/>
  <c r="D79" i="45"/>
  <c r="G79"/>
  <c r="J79"/>
  <c r="D79" i="44"/>
  <c r="L79"/>
  <c r="H79" i="43"/>
  <c r="K79"/>
  <c r="L79"/>
  <c r="H79" i="42"/>
  <c r="N79" i="39"/>
  <c r="M79" i="42"/>
  <c r="M79" i="39"/>
  <c r="F79"/>
  <c r="H69" i="44"/>
  <c r="M69" i="43"/>
  <c r="I69" i="42"/>
  <c r="H58" i="45"/>
  <c r="K58"/>
  <c r="L58"/>
  <c r="I58" i="44"/>
  <c r="C58"/>
  <c r="F58"/>
  <c r="H58" i="43"/>
  <c r="K58"/>
  <c r="L58"/>
  <c r="H58" i="42"/>
  <c r="N58" i="39"/>
  <c r="G58"/>
  <c r="F58"/>
  <c r="D50" i="45"/>
  <c r="H50"/>
  <c r="G50"/>
  <c r="K50"/>
  <c r="J50"/>
  <c r="L50"/>
  <c r="L50" i="44"/>
  <c r="G50"/>
  <c r="N50"/>
  <c r="D50"/>
  <c r="C50"/>
  <c r="H50"/>
  <c r="D50" i="43"/>
  <c r="H50"/>
  <c r="G50"/>
  <c r="K50"/>
  <c r="J50"/>
  <c r="L50"/>
  <c r="D50" i="39"/>
  <c r="M50"/>
  <c r="N50" i="42"/>
  <c r="G50" i="39"/>
  <c r="G50" i="42"/>
  <c r="K50"/>
  <c r="F35" i="45"/>
  <c r="G35" i="44"/>
  <c r="L35"/>
  <c r="H35" i="43"/>
  <c r="I35" i="42"/>
  <c r="K35"/>
  <c r="F30" i="45"/>
  <c r="L30"/>
  <c r="F30" i="44"/>
  <c r="H30"/>
  <c r="D30" i="43"/>
  <c r="N30"/>
  <c r="J30"/>
  <c r="D30" i="42"/>
  <c r="M30" i="39"/>
  <c r="G30" i="42"/>
  <c r="F30"/>
  <c r="L30"/>
  <c r="F28" i="45"/>
  <c r="G26" i="43"/>
  <c r="G12" i="45"/>
  <c r="K12"/>
  <c r="J12"/>
  <c r="L12"/>
  <c r="D12"/>
  <c r="H12"/>
  <c r="J12" i="44"/>
  <c r="L12"/>
  <c r="N12"/>
  <c r="G12"/>
  <c r="C12"/>
  <c r="K12"/>
  <c r="I12" i="43"/>
  <c r="D12"/>
  <c r="C12"/>
  <c r="G12"/>
  <c r="F12"/>
  <c r="J12"/>
  <c r="C12" i="39"/>
  <c r="G12"/>
  <c r="F12"/>
  <c r="J12"/>
  <c r="H12" i="42"/>
  <c r="M12"/>
  <c r="L6" i="45"/>
  <c r="F6" i="44"/>
  <c r="E6" i="43"/>
  <c r="M310" i="39"/>
  <c r="H299"/>
  <c r="J251"/>
  <c r="N238"/>
  <c r="H238"/>
  <c r="D238"/>
  <c r="I231"/>
  <c r="E231"/>
  <c r="I227"/>
  <c r="E227"/>
  <c r="L222"/>
  <c r="L220"/>
  <c r="G220"/>
  <c r="I205"/>
  <c r="E205"/>
  <c r="G184"/>
  <c r="D181"/>
  <c r="H179"/>
  <c r="D177"/>
  <c r="N175"/>
  <c r="I170"/>
  <c r="E161"/>
  <c r="I155"/>
  <c r="E155"/>
  <c r="E150"/>
  <c r="F139"/>
  <c r="L135"/>
  <c r="G135"/>
  <c r="D134"/>
  <c r="I130"/>
  <c r="E130"/>
  <c r="E128"/>
  <c r="E113"/>
  <c r="M60"/>
  <c r="I400" i="42"/>
  <c r="K251"/>
  <c r="D227"/>
  <c r="E205"/>
  <c r="E184"/>
  <c r="L182"/>
  <c r="J179"/>
  <c r="F172"/>
  <c r="G155"/>
  <c r="D130"/>
  <c r="L52"/>
  <c r="F50"/>
  <c r="F35"/>
  <c r="M27"/>
  <c r="E251" i="43"/>
  <c r="J231"/>
  <c r="J227"/>
  <c r="K220"/>
  <c r="M205"/>
  <c r="C400" i="45"/>
  <c r="M400"/>
  <c r="E400"/>
  <c r="J400"/>
  <c r="H400"/>
  <c r="L400"/>
  <c r="C400" i="44"/>
  <c r="M400"/>
  <c r="F400"/>
  <c r="E400"/>
  <c r="I400"/>
  <c r="N400"/>
  <c r="M400" i="43"/>
  <c r="N400" i="42"/>
  <c r="D400" i="43"/>
  <c r="C400" i="42"/>
  <c r="G400"/>
  <c r="G400" i="43"/>
  <c r="F400" i="42"/>
  <c r="N298" i="45"/>
  <c r="E298" i="43"/>
  <c r="F298" i="42"/>
  <c r="D296"/>
  <c r="G252" i="44"/>
  <c r="F238" i="45"/>
  <c r="J238"/>
  <c r="L238"/>
  <c r="D238"/>
  <c r="H238"/>
  <c r="N238"/>
  <c r="E238"/>
  <c r="C238"/>
  <c r="K238"/>
  <c r="I238"/>
  <c r="G238"/>
  <c r="M238"/>
  <c r="D238" i="44"/>
  <c r="H238"/>
  <c r="N238"/>
  <c r="C238"/>
  <c r="G238"/>
  <c r="K238"/>
  <c r="M238"/>
  <c r="F238"/>
  <c r="J238"/>
  <c r="L238"/>
  <c r="E238"/>
  <c r="I238"/>
  <c r="G238" i="43"/>
  <c r="D238" i="42"/>
  <c r="H238"/>
  <c r="N238"/>
  <c r="F238" i="43"/>
  <c r="C238" i="42"/>
  <c r="G238"/>
  <c r="K238"/>
  <c r="M238"/>
  <c r="M238" i="43"/>
  <c r="F238" i="42"/>
  <c r="J238"/>
  <c r="L238"/>
  <c r="J228" i="45"/>
  <c r="J228" i="44"/>
  <c r="E186" i="45"/>
  <c r="M186" i="44"/>
  <c r="E186" i="42"/>
  <c r="D184" i="45"/>
  <c r="H184"/>
  <c r="N184"/>
  <c r="C184"/>
  <c r="G184"/>
  <c r="K184"/>
  <c r="M184"/>
  <c r="F184"/>
  <c r="J184"/>
  <c r="L184"/>
  <c r="E184"/>
  <c r="C184" i="44"/>
  <c r="G184"/>
  <c r="K184"/>
  <c r="M184"/>
  <c r="I184" i="45"/>
  <c r="F184" i="44"/>
  <c r="J184"/>
  <c r="L184"/>
  <c r="E184"/>
  <c r="I184"/>
  <c r="D184"/>
  <c r="H184"/>
  <c r="N184"/>
  <c r="E184" i="43"/>
  <c r="I184"/>
  <c r="D184"/>
  <c r="H184"/>
  <c r="N184"/>
  <c r="J184"/>
  <c r="D184" i="42"/>
  <c r="H184"/>
  <c r="N184"/>
  <c r="G184" i="43"/>
  <c r="M184"/>
  <c r="C184" i="42"/>
  <c r="G184"/>
  <c r="K184"/>
  <c r="M184"/>
  <c r="F184" i="43"/>
  <c r="L184"/>
  <c r="F184" i="42"/>
  <c r="J184"/>
  <c r="L184"/>
  <c r="N182"/>
  <c r="D179" i="45"/>
  <c r="H179"/>
  <c r="M179"/>
  <c r="G179"/>
  <c r="L179"/>
  <c r="D179" i="44"/>
  <c r="H179"/>
  <c r="N179"/>
  <c r="C179"/>
  <c r="G179"/>
  <c r="K179"/>
  <c r="M179"/>
  <c r="F179" i="45"/>
  <c r="F179" i="44"/>
  <c r="J179"/>
  <c r="L179"/>
  <c r="E179"/>
  <c r="I179"/>
  <c r="F179" i="43"/>
  <c r="J179"/>
  <c r="L179"/>
  <c r="E179"/>
  <c r="I179"/>
  <c r="C179"/>
  <c r="K179"/>
  <c r="E179" i="42"/>
  <c r="I179"/>
  <c r="H179" i="43"/>
  <c r="N179"/>
  <c r="D179" i="42"/>
  <c r="H179"/>
  <c r="N179"/>
  <c r="G179" i="43"/>
  <c r="M179"/>
  <c r="C179" i="42"/>
  <c r="G179"/>
  <c r="K179"/>
  <c r="M179"/>
  <c r="G176"/>
  <c r="C173" i="44"/>
  <c r="L173" i="45"/>
  <c r="L173" i="43"/>
  <c r="H173"/>
  <c r="M170" i="45"/>
  <c r="F170" i="43"/>
  <c r="M163" i="45"/>
  <c r="E163" i="44"/>
  <c r="K163"/>
  <c r="D163" i="43"/>
  <c r="D163" i="42"/>
  <c r="E158" i="45"/>
  <c r="L158" i="44"/>
  <c r="M147" i="45"/>
  <c r="E147"/>
  <c r="K147" i="44"/>
  <c r="K147" i="43"/>
  <c r="N147" i="42"/>
  <c r="M147"/>
  <c r="H142" i="45"/>
  <c r="H139"/>
  <c r="L139"/>
  <c r="D139" i="44"/>
  <c r="G139" i="43"/>
  <c r="D139"/>
  <c r="K139" i="42"/>
  <c r="F133" i="45"/>
  <c r="I133"/>
  <c r="G133"/>
  <c r="N133" i="44"/>
  <c r="M133"/>
  <c r="E133"/>
  <c r="D133" i="43"/>
  <c r="G133"/>
  <c r="J133"/>
  <c r="L133" i="42"/>
  <c r="H133"/>
  <c r="C131" i="43"/>
  <c r="D128" i="45"/>
  <c r="L128"/>
  <c r="H128" i="44"/>
  <c r="K128"/>
  <c r="L128"/>
  <c r="E128" i="43"/>
  <c r="N128"/>
  <c r="M128"/>
  <c r="M128" i="42"/>
  <c r="E128"/>
  <c r="M123" i="45"/>
  <c r="E123"/>
  <c r="J123" i="43"/>
  <c r="D123"/>
  <c r="M123" i="42"/>
  <c r="J123"/>
  <c r="H121" i="45"/>
  <c r="K121"/>
  <c r="L121"/>
  <c r="D121" i="44"/>
  <c r="L121"/>
  <c r="M121" i="43"/>
  <c r="E121"/>
  <c r="N121"/>
  <c r="F121" i="39"/>
  <c r="G121" i="42"/>
  <c r="I121" i="39"/>
  <c r="D121"/>
  <c r="H118" i="45"/>
  <c r="K118"/>
  <c r="L118"/>
  <c r="M118" i="44"/>
  <c r="E118"/>
  <c r="N118"/>
  <c r="G118" i="43"/>
  <c r="I118" i="42"/>
  <c r="M118" i="39"/>
  <c r="F118"/>
  <c r="G118" i="42"/>
  <c r="I118" i="39"/>
  <c r="I117" i="44"/>
  <c r="L113" i="45"/>
  <c r="E113"/>
  <c r="H113"/>
  <c r="N113"/>
  <c r="K113"/>
  <c r="M113"/>
  <c r="N113" i="44"/>
  <c r="C113"/>
  <c r="M113"/>
  <c r="F113"/>
  <c r="E113"/>
  <c r="I113"/>
  <c r="L113" i="43"/>
  <c r="E113"/>
  <c r="H113"/>
  <c r="N113"/>
  <c r="K113"/>
  <c r="M113"/>
  <c r="H113" i="39"/>
  <c r="N113"/>
  <c r="G113"/>
  <c r="K113"/>
  <c r="F113"/>
  <c r="J113"/>
  <c r="C110" i="45"/>
  <c r="F110"/>
  <c r="I110"/>
  <c r="E110" i="44"/>
  <c r="N110"/>
  <c r="M110"/>
  <c r="C110" i="43"/>
  <c r="F110"/>
  <c r="I110"/>
  <c r="C110" i="42"/>
  <c r="G110" i="39"/>
  <c r="F110"/>
  <c r="L110"/>
  <c r="G86" i="44"/>
  <c r="C86" i="39"/>
  <c r="H78" i="42"/>
  <c r="H76" i="45"/>
  <c r="I76" i="43"/>
  <c r="E76" i="39"/>
  <c r="M60" i="45"/>
  <c r="M60" i="44"/>
  <c r="J60" i="43"/>
  <c r="N60"/>
  <c r="H60" i="42"/>
  <c r="D60" i="39"/>
  <c r="F34"/>
  <c r="E25" i="45"/>
  <c r="I25"/>
  <c r="D25"/>
  <c r="H25"/>
  <c r="N25"/>
  <c r="C25"/>
  <c r="G25"/>
  <c r="K25"/>
  <c r="M25"/>
  <c r="F25"/>
  <c r="J25"/>
  <c r="L25"/>
  <c r="D25" i="44"/>
  <c r="H25"/>
  <c r="M25"/>
  <c r="F25"/>
  <c r="L25"/>
  <c r="G25"/>
  <c r="C25" i="43"/>
  <c r="G25"/>
  <c r="K25"/>
  <c r="M25"/>
  <c r="F25"/>
  <c r="J25"/>
  <c r="L25"/>
  <c r="E25"/>
  <c r="I25"/>
  <c r="D25"/>
  <c r="H25"/>
  <c r="N25"/>
  <c r="F25" i="42"/>
  <c r="J25"/>
  <c r="L25"/>
  <c r="E25" i="39"/>
  <c r="I25"/>
  <c r="E25" i="42"/>
  <c r="I25"/>
  <c r="D25" i="39"/>
  <c r="H25"/>
  <c r="N25"/>
  <c r="D25" i="42"/>
  <c r="H25"/>
  <c r="N25"/>
  <c r="C25" i="39"/>
  <c r="G25"/>
  <c r="K25"/>
  <c r="M25"/>
  <c r="I23" i="45"/>
  <c r="F23" i="44"/>
  <c r="J21" i="45"/>
  <c r="D21"/>
  <c r="G21"/>
  <c r="I21" i="44"/>
  <c r="M21"/>
  <c r="F21"/>
  <c r="H21" i="43"/>
  <c r="F21"/>
  <c r="M21" i="42"/>
  <c r="F21"/>
  <c r="I21" i="39"/>
  <c r="H21"/>
  <c r="K5" i="45"/>
  <c r="N5" i="43"/>
  <c r="H5" i="39"/>
  <c r="G400"/>
  <c r="C400"/>
  <c r="F310"/>
  <c r="I299"/>
  <c r="E299"/>
  <c r="L295"/>
  <c r="G295"/>
  <c r="M251"/>
  <c r="K251"/>
  <c r="G251"/>
  <c r="C251"/>
  <c r="I238"/>
  <c r="E238"/>
  <c r="I237"/>
  <c r="L231"/>
  <c r="J231"/>
  <c r="F231"/>
  <c r="L227"/>
  <c r="J227"/>
  <c r="F227"/>
  <c r="M223"/>
  <c r="M220"/>
  <c r="H220"/>
  <c r="D220"/>
  <c r="D253"/>
  <c r="L205"/>
  <c r="J205"/>
  <c r="F205"/>
  <c r="H201"/>
  <c r="F196"/>
  <c r="H184"/>
  <c r="D184"/>
  <c r="I181"/>
  <c r="E181"/>
  <c r="I179"/>
  <c r="E179"/>
  <c r="E177"/>
  <c r="I175"/>
  <c r="E175"/>
  <c r="I172"/>
  <c r="F165"/>
  <c r="L161"/>
  <c r="L155"/>
  <c r="J155"/>
  <c r="F155"/>
  <c r="J154"/>
  <c r="D152"/>
  <c r="F150"/>
  <c r="G141"/>
  <c r="L139"/>
  <c r="M135"/>
  <c r="H135"/>
  <c r="L130"/>
  <c r="J130"/>
  <c r="F130"/>
  <c r="L128"/>
  <c r="I113"/>
  <c r="D110"/>
  <c r="G76"/>
  <c r="I58"/>
  <c r="E35"/>
  <c r="N30"/>
  <c r="F27"/>
  <c r="L25"/>
  <c r="L14"/>
  <c r="D12"/>
  <c r="E310" i="42"/>
  <c r="M251"/>
  <c r="H227"/>
  <c r="E220"/>
  <c r="I205"/>
  <c r="I184"/>
  <c r="L179"/>
  <c r="F173"/>
  <c r="K155"/>
  <c r="E142"/>
  <c r="I137"/>
  <c r="E79"/>
  <c r="J35"/>
  <c r="C25"/>
  <c r="D238" i="43"/>
  <c r="L231"/>
  <c r="G223"/>
  <c r="M220"/>
  <c r="M186"/>
  <c r="K184"/>
  <c r="C310" i="45"/>
  <c r="G310"/>
  <c r="K310"/>
  <c r="M310"/>
  <c r="E310"/>
  <c r="I310"/>
  <c r="I379"/>
  <c r="J310"/>
  <c r="H310"/>
  <c r="N310"/>
  <c r="F310"/>
  <c r="L310"/>
  <c r="D310"/>
  <c r="E310" i="44"/>
  <c r="I310"/>
  <c r="D310"/>
  <c r="D379"/>
  <c r="H310"/>
  <c r="H379"/>
  <c r="I25" i="32" s="1"/>
  <c r="N310" i="44"/>
  <c r="C310"/>
  <c r="G310"/>
  <c r="G379"/>
  <c r="K310"/>
  <c r="M310"/>
  <c r="F310"/>
  <c r="F379"/>
  <c r="H25" i="32" s="1"/>
  <c r="J310" i="44"/>
  <c r="L310"/>
  <c r="E310" i="43"/>
  <c r="I310"/>
  <c r="D310" i="42"/>
  <c r="D379"/>
  <c r="H310"/>
  <c r="N310"/>
  <c r="D310" i="43"/>
  <c r="H310"/>
  <c r="H379"/>
  <c r="I24" i="32" s="1"/>
  <c r="N310" i="43"/>
  <c r="C310" i="42"/>
  <c r="G310"/>
  <c r="K310"/>
  <c r="M310"/>
  <c r="C310" i="43"/>
  <c r="G310"/>
  <c r="K310"/>
  <c r="M310"/>
  <c r="F310" i="42"/>
  <c r="J310"/>
  <c r="L310"/>
  <c r="D295" i="45"/>
  <c r="D306"/>
  <c r="H295"/>
  <c r="N295"/>
  <c r="F295"/>
  <c r="J295"/>
  <c r="L295"/>
  <c r="E295"/>
  <c r="C295"/>
  <c r="K295"/>
  <c r="I295"/>
  <c r="G295"/>
  <c r="M295"/>
  <c r="E295" i="44"/>
  <c r="I295"/>
  <c r="D295"/>
  <c r="H295"/>
  <c r="N295"/>
  <c r="C295"/>
  <c r="G295"/>
  <c r="K295"/>
  <c r="M295"/>
  <c r="F295"/>
  <c r="J295"/>
  <c r="L295"/>
  <c r="E295" i="43"/>
  <c r="I295"/>
  <c r="F295" i="42"/>
  <c r="J295"/>
  <c r="L295"/>
  <c r="D295" i="43"/>
  <c r="H295"/>
  <c r="N295"/>
  <c r="E295" i="42"/>
  <c r="I295"/>
  <c r="C295" i="43"/>
  <c r="G295"/>
  <c r="K295"/>
  <c r="M295"/>
  <c r="D295" i="42"/>
  <c r="H295"/>
  <c r="N295"/>
  <c r="F251" i="45"/>
  <c r="D251"/>
  <c r="M251"/>
  <c r="L251"/>
  <c r="G251"/>
  <c r="D251" i="44"/>
  <c r="H251"/>
  <c r="N251"/>
  <c r="C251"/>
  <c r="G251"/>
  <c r="K251"/>
  <c r="M251"/>
  <c r="F251"/>
  <c r="J251"/>
  <c r="L251"/>
  <c r="E251"/>
  <c r="I251"/>
  <c r="D251" i="43"/>
  <c r="H251"/>
  <c r="N251"/>
  <c r="F251" i="42"/>
  <c r="J251"/>
  <c r="L251"/>
  <c r="C251" i="43"/>
  <c r="G251"/>
  <c r="K251"/>
  <c r="M251"/>
  <c r="E251" i="42"/>
  <c r="I251"/>
  <c r="F251" i="43"/>
  <c r="J251"/>
  <c r="L251"/>
  <c r="D251" i="42"/>
  <c r="H251"/>
  <c r="N251"/>
  <c r="H248" i="45"/>
  <c r="J248" i="44"/>
  <c r="D248" i="43"/>
  <c r="F248"/>
  <c r="H248" i="42"/>
  <c r="L237" i="45"/>
  <c r="G237"/>
  <c r="K237"/>
  <c r="N237" i="44"/>
  <c r="M237"/>
  <c r="E237"/>
  <c r="D237" i="42"/>
  <c r="C237"/>
  <c r="F237"/>
  <c r="E227" i="45"/>
  <c r="I227"/>
  <c r="D227"/>
  <c r="H227"/>
  <c r="N227"/>
  <c r="C227"/>
  <c r="G227"/>
  <c r="K227"/>
  <c r="M227"/>
  <c r="J227"/>
  <c r="F227"/>
  <c r="L227"/>
  <c r="E227" i="44"/>
  <c r="I227"/>
  <c r="D227"/>
  <c r="H227"/>
  <c r="N227"/>
  <c r="C227"/>
  <c r="G227"/>
  <c r="K227"/>
  <c r="M227"/>
  <c r="F227"/>
  <c r="J227"/>
  <c r="L227"/>
  <c r="E227" i="43"/>
  <c r="I227"/>
  <c r="G227" i="42"/>
  <c r="D227" i="43"/>
  <c r="H227"/>
  <c r="N227"/>
  <c r="F227" i="42"/>
  <c r="M227"/>
  <c r="C227" i="43"/>
  <c r="G227"/>
  <c r="K227"/>
  <c r="M227"/>
  <c r="L227" i="42"/>
  <c r="N225"/>
  <c r="L222" i="45"/>
  <c r="E222"/>
  <c r="H222"/>
  <c r="N222"/>
  <c r="M222"/>
  <c r="G222"/>
  <c r="L222" i="44"/>
  <c r="E222"/>
  <c r="H222"/>
  <c r="N222"/>
  <c r="K222"/>
  <c r="M222"/>
  <c r="L222" i="43"/>
  <c r="D222" i="42"/>
  <c r="E222" i="43"/>
  <c r="I222"/>
  <c r="K222" i="42"/>
  <c r="M222"/>
  <c r="N222" i="43"/>
  <c r="F222" i="42"/>
  <c r="D205" i="45"/>
  <c r="H205"/>
  <c r="M205"/>
  <c r="G205"/>
  <c r="L205"/>
  <c r="F205"/>
  <c r="F205" i="44"/>
  <c r="J205"/>
  <c r="L205"/>
  <c r="E205"/>
  <c r="I205"/>
  <c r="D205"/>
  <c r="H205"/>
  <c r="N205"/>
  <c r="C205"/>
  <c r="G205"/>
  <c r="K205"/>
  <c r="M205"/>
  <c r="F205" i="43"/>
  <c r="J205"/>
  <c r="L205"/>
  <c r="D205" i="42"/>
  <c r="H205"/>
  <c r="N205"/>
  <c r="E205" i="43"/>
  <c r="I205"/>
  <c r="C205" i="42"/>
  <c r="G205"/>
  <c r="K205"/>
  <c r="M205"/>
  <c r="D205" i="43"/>
  <c r="H205"/>
  <c r="N205"/>
  <c r="F205" i="42"/>
  <c r="J205"/>
  <c r="L205"/>
  <c r="J201" i="45"/>
  <c r="D201"/>
  <c r="C201"/>
  <c r="M201" i="44"/>
  <c r="F201"/>
  <c r="F201" i="42"/>
  <c r="G201" i="43"/>
  <c r="I201" i="42"/>
  <c r="D201"/>
  <c r="F196" i="45"/>
  <c r="E196"/>
  <c r="N196" i="44"/>
  <c r="H196" i="42"/>
  <c r="D181" i="45"/>
  <c r="H181"/>
  <c r="L181"/>
  <c r="F181"/>
  <c r="N181" i="44"/>
  <c r="C181"/>
  <c r="M181"/>
  <c r="F181"/>
  <c r="E181"/>
  <c r="I181"/>
  <c r="L181" i="43"/>
  <c r="E181"/>
  <c r="K181"/>
  <c r="E181" i="42"/>
  <c r="N181" i="43"/>
  <c r="D181" i="42"/>
  <c r="G181" i="43"/>
  <c r="M181"/>
  <c r="K181" i="42"/>
  <c r="M181"/>
  <c r="F175" i="45"/>
  <c r="D175"/>
  <c r="H175"/>
  <c r="M175"/>
  <c r="G175"/>
  <c r="D175" i="44"/>
  <c r="H175"/>
  <c r="N175"/>
  <c r="C175"/>
  <c r="G175"/>
  <c r="K175"/>
  <c r="M175"/>
  <c r="F175"/>
  <c r="J175"/>
  <c r="L175"/>
  <c r="L175" i="45"/>
  <c r="E175" i="44"/>
  <c r="I175"/>
  <c r="C175" i="43"/>
  <c r="G175"/>
  <c r="K175"/>
  <c r="M175"/>
  <c r="F175"/>
  <c r="J175"/>
  <c r="L175"/>
  <c r="E175"/>
  <c r="I175"/>
  <c r="D175"/>
  <c r="H175"/>
  <c r="N175"/>
  <c r="E175" i="42"/>
  <c r="I175"/>
  <c r="D175"/>
  <c r="H175"/>
  <c r="N175"/>
  <c r="C175"/>
  <c r="G175"/>
  <c r="K175"/>
  <c r="M175"/>
  <c r="M172" i="45"/>
  <c r="N172" i="44"/>
  <c r="M172"/>
  <c r="L172"/>
  <c r="G172" i="43"/>
  <c r="J172"/>
  <c r="D172"/>
  <c r="I172" i="42"/>
  <c r="C172"/>
  <c r="J167" i="45"/>
  <c r="D167"/>
  <c r="C167"/>
  <c r="M167" i="44"/>
  <c r="F167"/>
  <c r="M167" i="43"/>
  <c r="E167"/>
  <c r="N167"/>
  <c r="H167" i="42"/>
  <c r="K167"/>
  <c r="K165" i="45"/>
  <c r="M165"/>
  <c r="L165"/>
  <c r="E165"/>
  <c r="N165"/>
  <c r="E165" i="44"/>
  <c r="H165"/>
  <c r="N165"/>
  <c r="G165"/>
  <c r="K165"/>
  <c r="J165"/>
  <c r="L165"/>
  <c r="D165" i="43"/>
  <c r="L165"/>
  <c r="J165" i="42"/>
  <c r="L165"/>
  <c r="D165"/>
  <c r="H165"/>
  <c r="G157" i="43"/>
  <c r="M154" i="45"/>
  <c r="E154"/>
  <c r="E154" i="44"/>
  <c r="N154"/>
  <c r="K154"/>
  <c r="L154"/>
  <c r="G154" i="43"/>
  <c r="J154" i="42"/>
  <c r="D154"/>
  <c r="N141" i="45"/>
  <c r="M141"/>
  <c r="E141"/>
  <c r="E141" i="44"/>
  <c r="N141"/>
  <c r="K141"/>
  <c r="K141" i="43"/>
  <c r="L141"/>
  <c r="H141"/>
  <c r="N141" i="42"/>
  <c r="M141"/>
  <c r="D135" i="45"/>
  <c r="H135"/>
  <c r="N135"/>
  <c r="C135"/>
  <c r="G135"/>
  <c r="K135"/>
  <c r="M135"/>
  <c r="F135"/>
  <c r="J135"/>
  <c r="L135"/>
  <c r="E135"/>
  <c r="I135"/>
  <c r="F135" i="44"/>
  <c r="J135"/>
  <c r="L135"/>
  <c r="E135"/>
  <c r="I135"/>
  <c r="D135"/>
  <c r="H135"/>
  <c r="N135"/>
  <c r="C135"/>
  <c r="G135"/>
  <c r="K135"/>
  <c r="M135"/>
  <c r="C135" i="43"/>
  <c r="G135"/>
  <c r="K135"/>
  <c r="M135"/>
  <c r="F135"/>
  <c r="J135"/>
  <c r="L135"/>
  <c r="E135"/>
  <c r="I135"/>
  <c r="D135"/>
  <c r="H135"/>
  <c r="N135"/>
  <c r="D135" i="42"/>
  <c r="H135"/>
  <c r="N135"/>
  <c r="C135"/>
  <c r="G135"/>
  <c r="K135"/>
  <c r="M135"/>
  <c r="F135"/>
  <c r="J135"/>
  <c r="L135"/>
  <c r="F130" i="45"/>
  <c r="D130"/>
  <c r="H130"/>
  <c r="M130"/>
  <c r="C130"/>
  <c r="G130"/>
  <c r="L130"/>
  <c r="E130" i="44"/>
  <c r="I130"/>
  <c r="D130"/>
  <c r="H130"/>
  <c r="N130"/>
  <c r="C130"/>
  <c r="G130"/>
  <c r="K130"/>
  <c r="M130"/>
  <c r="F130"/>
  <c r="J130"/>
  <c r="L130"/>
  <c r="F130" i="43"/>
  <c r="J130"/>
  <c r="L130"/>
  <c r="E130"/>
  <c r="I130"/>
  <c r="D130"/>
  <c r="H130"/>
  <c r="N130"/>
  <c r="C130"/>
  <c r="G130"/>
  <c r="K130"/>
  <c r="M130"/>
  <c r="C130" i="42"/>
  <c r="G130"/>
  <c r="K130"/>
  <c r="M130"/>
  <c r="F130"/>
  <c r="J130"/>
  <c r="L130"/>
  <c r="E130"/>
  <c r="I130"/>
  <c r="L127" i="45"/>
  <c r="N127" i="43"/>
  <c r="F126" i="45"/>
  <c r="L126"/>
  <c r="C126" i="44"/>
  <c r="J126"/>
  <c r="E126" i="43"/>
  <c r="G126"/>
  <c r="K126" i="42"/>
  <c r="J126"/>
  <c r="C126" i="39"/>
  <c r="G125" i="45"/>
  <c r="F125"/>
  <c r="H125"/>
  <c r="L125"/>
  <c r="I125" i="44"/>
  <c r="D125"/>
  <c r="H125"/>
  <c r="N125"/>
  <c r="C125"/>
  <c r="G125"/>
  <c r="K125"/>
  <c r="M125"/>
  <c r="F125"/>
  <c r="J125"/>
  <c r="L125"/>
  <c r="F125" i="43"/>
  <c r="J125"/>
  <c r="L125"/>
  <c r="E125"/>
  <c r="I125"/>
  <c r="D125"/>
  <c r="H125"/>
  <c r="N125"/>
  <c r="C125"/>
  <c r="G125"/>
  <c r="K125"/>
  <c r="M125"/>
  <c r="C125" i="42"/>
  <c r="G125"/>
  <c r="K125"/>
  <c r="M125"/>
  <c r="E125" i="39"/>
  <c r="I125"/>
  <c r="F125" i="42"/>
  <c r="J125"/>
  <c r="L125"/>
  <c r="D125" i="39"/>
  <c r="H125"/>
  <c r="N125"/>
  <c r="E125" i="42"/>
  <c r="I125"/>
  <c r="C125" i="39"/>
  <c r="G125"/>
  <c r="K125"/>
  <c r="M125"/>
  <c r="H122" i="45"/>
  <c r="K122"/>
  <c r="L122"/>
  <c r="D122" i="44"/>
  <c r="L122"/>
  <c r="M122" i="43"/>
  <c r="E122"/>
  <c r="N122"/>
  <c r="F122" i="39"/>
  <c r="G122" i="42"/>
  <c r="I122" i="39"/>
  <c r="D122"/>
  <c r="E116" i="45"/>
  <c r="N116"/>
  <c r="M116"/>
  <c r="C116" i="44"/>
  <c r="F116"/>
  <c r="I116"/>
  <c r="D116" i="43"/>
  <c r="L116"/>
  <c r="C116" i="39"/>
  <c r="D116" i="42"/>
  <c r="J116" i="39"/>
  <c r="K116" i="42"/>
  <c r="F112" i="45"/>
  <c r="J112"/>
  <c r="L112"/>
  <c r="E112"/>
  <c r="I112"/>
  <c r="D112"/>
  <c r="H112"/>
  <c r="N112"/>
  <c r="C112"/>
  <c r="G112"/>
  <c r="K112"/>
  <c r="M112"/>
  <c r="D112" i="44"/>
  <c r="H112"/>
  <c r="N112"/>
  <c r="C112"/>
  <c r="G112"/>
  <c r="K112"/>
  <c r="M112"/>
  <c r="F112"/>
  <c r="J112"/>
  <c r="L112"/>
  <c r="E112"/>
  <c r="I112"/>
  <c r="F112" i="43"/>
  <c r="J112"/>
  <c r="L112"/>
  <c r="E112"/>
  <c r="I112"/>
  <c r="D112"/>
  <c r="H112"/>
  <c r="N112"/>
  <c r="C112"/>
  <c r="G112"/>
  <c r="K112"/>
  <c r="M112"/>
  <c r="F112" i="42"/>
  <c r="M112"/>
  <c r="D112" i="39"/>
  <c r="H112"/>
  <c r="N112"/>
  <c r="L112" i="42"/>
  <c r="C112" i="39"/>
  <c r="G112"/>
  <c r="K112"/>
  <c r="M112"/>
  <c r="D112" i="42"/>
  <c r="H112"/>
  <c r="F112" i="39"/>
  <c r="J112"/>
  <c r="L112"/>
  <c r="K109" i="45"/>
  <c r="L109"/>
  <c r="H109"/>
  <c r="G109" i="44"/>
  <c r="J109"/>
  <c r="K109" i="43"/>
  <c r="L109"/>
  <c r="H109"/>
  <c r="K109" i="42"/>
  <c r="F109"/>
  <c r="E109"/>
  <c r="G88" i="45"/>
  <c r="H88"/>
  <c r="D88" i="44"/>
  <c r="G88"/>
  <c r="J88"/>
  <c r="D88" i="43"/>
  <c r="G88"/>
  <c r="J88"/>
  <c r="E88" i="39"/>
  <c r="N88" i="42"/>
  <c r="C88"/>
  <c r="C88" i="39"/>
  <c r="F59" i="45"/>
  <c r="I59"/>
  <c r="C59"/>
  <c r="C59" i="44"/>
  <c r="F59"/>
  <c r="I59"/>
  <c r="F59" i="43"/>
  <c r="I59"/>
  <c r="C59"/>
  <c r="F59" i="42"/>
  <c r="E59" i="39"/>
  <c r="M59" i="42"/>
  <c r="E52" i="45"/>
  <c r="I52"/>
  <c r="D52"/>
  <c r="H52"/>
  <c r="N52"/>
  <c r="C52"/>
  <c r="G52"/>
  <c r="K52"/>
  <c r="M52"/>
  <c r="F52"/>
  <c r="J52"/>
  <c r="L52"/>
  <c r="F52" i="44"/>
  <c r="J52"/>
  <c r="D52"/>
  <c r="I52"/>
  <c r="L52"/>
  <c r="C52"/>
  <c r="H52"/>
  <c r="G52"/>
  <c r="N52"/>
  <c r="E52"/>
  <c r="K52"/>
  <c r="M52"/>
  <c r="E52" i="43"/>
  <c r="I52"/>
  <c r="D52"/>
  <c r="H52"/>
  <c r="N52"/>
  <c r="C52"/>
  <c r="G52"/>
  <c r="K52"/>
  <c r="M52"/>
  <c r="F52"/>
  <c r="J52"/>
  <c r="L52"/>
  <c r="E52" i="42"/>
  <c r="I52"/>
  <c r="G52" i="39"/>
  <c r="D52" i="42"/>
  <c r="H52"/>
  <c r="N52"/>
  <c r="F52" i="39"/>
  <c r="C52" i="42"/>
  <c r="G52"/>
  <c r="K52"/>
  <c r="M52"/>
  <c r="M52" i="39"/>
  <c r="C49" i="45"/>
  <c r="K49"/>
  <c r="F49"/>
  <c r="L49"/>
  <c r="I49"/>
  <c r="H49"/>
  <c r="D49" i="44"/>
  <c r="N49"/>
  <c r="J49"/>
  <c r="C49"/>
  <c r="L49"/>
  <c r="F49"/>
  <c r="C49" i="43"/>
  <c r="K49"/>
  <c r="F49"/>
  <c r="L49"/>
  <c r="I49"/>
  <c r="H49"/>
  <c r="C49" i="42"/>
  <c r="K49"/>
  <c r="F49" i="39"/>
  <c r="J49" i="42"/>
  <c r="E49"/>
  <c r="D49" i="39"/>
  <c r="M49"/>
  <c r="H33" i="45"/>
  <c r="E33" i="44"/>
  <c r="F33"/>
  <c r="J33"/>
  <c r="D33" i="43"/>
  <c r="G33"/>
  <c r="J33"/>
  <c r="C33" i="42"/>
  <c r="F33" i="39"/>
  <c r="J33" i="42"/>
  <c r="E33"/>
  <c r="N33" i="39"/>
  <c r="E27" i="45"/>
  <c r="I27"/>
  <c r="D27"/>
  <c r="H27"/>
  <c r="N27"/>
  <c r="C27"/>
  <c r="G27"/>
  <c r="K27"/>
  <c r="M27"/>
  <c r="F27"/>
  <c r="J27"/>
  <c r="L27"/>
  <c r="D27" i="44"/>
  <c r="H27"/>
  <c r="M27"/>
  <c r="F27"/>
  <c r="G27"/>
  <c r="L27"/>
  <c r="C27" i="43"/>
  <c r="G27"/>
  <c r="K27"/>
  <c r="M27"/>
  <c r="F27"/>
  <c r="J27"/>
  <c r="L27"/>
  <c r="E27"/>
  <c r="I27"/>
  <c r="D27"/>
  <c r="H27"/>
  <c r="N27"/>
  <c r="F27" i="42"/>
  <c r="J27"/>
  <c r="L27"/>
  <c r="E27" i="39"/>
  <c r="I27"/>
  <c r="E27" i="42"/>
  <c r="I27"/>
  <c r="D27" i="39"/>
  <c r="H27"/>
  <c r="N27"/>
  <c r="D27" i="42"/>
  <c r="H27"/>
  <c r="N27"/>
  <c r="C27" i="39"/>
  <c r="G27"/>
  <c r="K27"/>
  <c r="M27"/>
  <c r="D20" i="45"/>
  <c r="H20"/>
  <c r="N20"/>
  <c r="C20"/>
  <c r="G20"/>
  <c r="K20"/>
  <c r="M20"/>
  <c r="F20"/>
  <c r="J20"/>
  <c r="L20"/>
  <c r="E20"/>
  <c r="I20"/>
  <c r="C20" i="44"/>
  <c r="G20"/>
  <c r="K20"/>
  <c r="M20"/>
  <c r="E20"/>
  <c r="I20"/>
  <c r="H20"/>
  <c r="N20"/>
  <c r="F20"/>
  <c r="L20"/>
  <c r="D20"/>
  <c r="J20"/>
  <c r="F20" i="43"/>
  <c r="D20"/>
  <c r="H20"/>
  <c r="M20"/>
  <c r="G20"/>
  <c r="L20"/>
  <c r="D20" i="39"/>
  <c r="H20"/>
  <c r="N20"/>
  <c r="N20" i="42"/>
  <c r="C20" i="39"/>
  <c r="G20"/>
  <c r="K20"/>
  <c r="M20"/>
  <c r="F20"/>
  <c r="J20"/>
  <c r="L20"/>
  <c r="I14" i="45"/>
  <c r="H14"/>
  <c r="C14"/>
  <c r="K14"/>
  <c r="F14"/>
  <c r="L14"/>
  <c r="H14" i="44"/>
  <c r="F14"/>
  <c r="L14"/>
  <c r="M14"/>
  <c r="C14"/>
  <c r="I14"/>
  <c r="G14" i="43"/>
  <c r="M14"/>
  <c r="J14"/>
  <c r="E14"/>
  <c r="D14"/>
  <c r="N14"/>
  <c r="H14" i="42"/>
  <c r="E14" i="39"/>
  <c r="G14" i="42"/>
  <c r="D14" i="39"/>
  <c r="N14"/>
  <c r="C14"/>
  <c r="K14"/>
  <c r="E11" i="45"/>
  <c r="C11" i="39"/>
  <c r="D9" i="45"/>
  <c r="H9"/>
  <c r="N9"/>
  <c r="C9"/>
  <c r="G9"/>
  <c r="K9"/>
  <c r="M9"/>
  <c r="F9"/>
  <c r="J9"/>
  <c r="L9"/>
  <c r="E9"/>
  <c r="I9"/>
  <c r="C9" i="44"/>
  <c r="G9"/>
  <c r="K9"/>
  <c r="M9"/>
  <c r="E9"/>
  <c r="I9"/>
  <c r="F9"/>
  <c r="L9"/>
  <c r="D9"/>
  <c r="J9"/>
  <c r="H9"/>
  <c r="N9"/>
  <c r="F9" i="43"/>
  <c r="J9"/>
  <c r="L9"/>
  <c r="E9"/>
  <c r="I9"/>
  <c r="D9"/>
  <c r="H9"/>
  <c r="N9"/>
  <c r="C9"/>
  <c r="G9"/>
  <c r="K9"/>
  <c r="M9"/>
  <c r="C9" i="42"/>
  <c r="G9"/>
  <c r="K9"/>
  <c r="M9"/>
  <c r="F9" i="39"/>
  <c r="M9"/>
  <c r="F9" i="42"/>
  <c r="J9"/>
  <c r="L9"/>
  <c r="L9" i="39"/>
  <c r="E9" i="42"/>
  <c r="I9"/>
  <c r="D9" i="39"/>
  <c r="H9"/>
  <c r="D7" i="45"/>
  <c r="H7"/>
  <c r="N7"/>
  <c r="C7"/>
  <c r="G7"/>
  <c r="K7"/>
  <c r="M7"/>
  <c r="F7"/>
  <c r="J7"/>
  <c r="L7"/>
  <c r="E7"/>
  <c r="I7"/>
  <c r="C7" i="44"/>
  <c r="G7"/>
  <c r="K7"/>
  <c r="M7"/>
  <c r="E7"/>
  <c r="I7"/>
  <c r="H7"/>
  <c r="N7"/>
  <c r="F7"/>
  <c r="L7"/>
  <c r="D7"/>
  <c r="J7"/>
  <c r="F7" i="43"/>
  <c r="J7"/>
  <c r="L7"/>
  <c r="E7"/>
  <c r="I7"/>
  <c r="D7"/>
  <c r="H7"/>
  <c r="N7"/>
  <c r="C7"/>
  <c r="G7"/>
  <c r="K7"/>
  <c r="M7"/>
  <c r="C7" i="42"/>
  <c r="G7"/>
  <c r="K7"/>
  <c r="M7"/>
  <c r="D7" i="39"/>
  <c r="H7"/>
  <c r="M7"/>
  <c r="F7" i="42"/>
  <c r="J7"/>
  <c r="L7"/>
  <c r="G7" i="39"/>
  <c r="L7"/>
  <c r="E7" i="42"/>
  <c r="I7"/>
  <c r="F7" i="39"/>
  <c r="F4" i="45"/>
  <c r="J4"/>
  <c r="L4"/>
  <c r="E4"/>
  <c r="I4"/>
  <c r="D4"/>
  <c r="H4"/>
  <c r="N4"/>
  <c r="C4"/>
  <c r="G4"/>
  <c r="K4"/>
  <c r="M4"/>
  <c r="E4" i="44"/>
  <c r="I4"/>
  <c r="C4"/>
  <c r="G4"/>
  <c r="K4"/>
  <c r="M4"/>
  <c r="J4"/>
  <c r="H4"/>
  <c r="N4"/>
  <c r="F4"/>
  <c r="L4"/>
  <c r="D4"/>
  <c r="D4" i="43"/>
  <c r="H4"/>
  <c r="N4"/>
  <c r="C4"/>
  <c r="G4"/>
  <c r="K4"/>
  <c r="M4"/>
  <c r="F4"/>
  <c r="J4"/>
  <c r="L4"/>
  <c r="E4"/>
  <c r="I4"/>
  <c r="E4" i="42"/>
  <c r="I4"/>
  <c r="D4"/>
  <c r="H4"/>
  <c r="N4"/>
  <c r="D4" i="39"/>
  <c r="D45"/>
  <c r="H4"/>
  <c r="M4"/>
  <c r="C4" i="42"/>
  <c r="G4"/>
  <c r="K4"/>
  <c r="M4"/>
  <c r="G4" i="39"/>
  <c r="L4"/>
  <c r="N401"/>
  <c r="D401"/>
  <c r="N400"/>
  <c r="H400"/>
  <c r="D400"/>
  <c r="N399"/>
  <c r="H399"/>
  <c r="D399"/>
  <c r="G310"/>
  <c r="L299"/>
  <c r="J299"/>
  <c r="F299"/>
  <c r="M298"/>
  <c r="K298"/>
  <c r="G298"/>
  <c r="C298"/>
  <c r="G296"/>
  <c r="M295"/>
  <c r="H295"/>
  <c r="D295"/>
  <c r="J252"/>
  <c r="N251"/>
  <c r="H251"/>
  <c r="D251"/>
  <c r="N248"/>
  <c r="H248"/>
  <c r="D248"/>
  <c r="L238"/>
  <c r="J238"/>
  <c r="F238"/>
  <c r="L237"/>
  <c r="J237"/>
  <c r="F237"/>
  <c r="J235"/>
  <c r="L233"/>
  <c r="F233"/>
  <c r="M231"/>
  <c r="K231"/>
  <c r="G231"/>
  <c r="C231"/>
  <c r="C230"/>
  <c r="M228"/>
  <c r="K228"/>
  <c r="G228"/>
  <c r="C228"/>
  <c r="M227"/>
  <c r="K227"/>
  <c r="G227"/>
  <c r="C227"/>
  <c r="G222"/>
  <c r="F209"/>
  <c r="M206"/>
  <c r="M205"/>
  <c r="K205"/>
  <c r="G205"/>
  <c r="C205"/>
  <c r="I201"/>
  <c r="E201"/>
  <c r="L197"/>
  <c r="J197"/>
  <c r="F197"/>
  <c r="M196"/>
  <c r="K196"/>
  <c r="G196"/>
  <c r="C196"/>
  <c r="N192"/>
  <c r="H192"/>
  <c r="D192"/>
  <c r="I191"/>
  <c r="L186"/>
  <c r="H186"/>
  <c r="D186"/>
  <c r="L184"/>
  <c r="L182"/>
  <c r="J182"/>
  <c r="F182"/>
  <c r="L181"/>
  <c r="J181"/>
  <c r="F181"/>
  <c r="L179"/>
  <c r="J179"/>
  <c r="F179"/>
  <c r="L177"/>
  <c r="L176"/>
  <c r="F176"/>
  <c r="L175"/>
  <c r="J175"/>
  <c r="F175"/>
  <c r="L172"/>
  <c r="J172"/>
  <c r="F172"/>
  <c r="M170"/>
  <c r="K170"/>
  <c r="G170"/>
  <c r="C170"/>
  <c r="L167"/>
  <c r="J167"/>
  <c r="F167"/>
  <c r="M165"/>
  <c r="K165"/>
  <c r="G165"/>
  <c r="C165"/>
  <c r="M163"/>
  <c r="G163"/>
  <c r="C161"/>
  <c r="C160"/>
  <c r="M158"/>
  <c r="K158"/>
  <c r="G158"/>
  <c r="C158"/>
  <c r="M155"/>
  <c r="K155"/>
  <c r="G155"/>
  <c r="C155"/>
  <c r="M154"/>
  <c r="K154"/>
  <c r="G154"/>
  <c r="C154"/>
  <c r="I152"/>
  <c r="E152"/>
  <c r="M150"/>
  <c r="K150"/>
  <c r="G150"/>
  <c r="C150"/>
  <c r="G142"/>
  <c r="H141"/>
  <c r="M139"/>
  <c r="H137"/>
  <c r="F134"/>
  <c r="F133"/>
  <c r="M131"/>
  <c r="K131"/>
  <c r="G131"/>
  <c r="C131"/>
  <c r="M130"/>
  <c r="K130"/>
  <c r="G130"/>
  <c r="C130"/>
  <c r="M128"/>
  <c r="K127"/>
  <c r="C122"/>
  <c r="K121"/>
  <c r="H110"/>
  <c r="F88"/>
  <c r="E79"/>
  <c r="K76"/>
  <c r="H52"/>
  <c r="I35"/>
  <c r="D30"/>
  <c r="J27"/>
  <c r="K23"/>
  <c r="H12"/>
  <c r="G9"/>
  <c r="L6"/>
  <c r="E399" i="42"/>
  <c r="I310"/>
  <c r="N299"/>
  <c r="I298"/>
  <c r="G295"/>
  <c r="G306"/>
  <c r="K252"/>
  <c r="C251"/>
  <c r="K248"/>
  <c r="E237"/>
  <c r="E233"/>
  <c r="L231"/>
  <c r="E225"/>
  <c r="I220"/>
  <c r="N209"/>
  <c r="C201"/>
  <c r="N197"/>
  <c r="I196"/>
  <c r="G192"/>
  <c r="N186"/>
  <c r="F182"/>
  <c r="J181"/>
  <c r="J173"/>
  <c r="L172"/>
  <c r="K170"/>
  <c r="F167"/>
  <c r="M165"/>
  <c r="G158"/>
  <c r="M155"/>
  <c r="G154"/>
  <c r="H150"/>
  <c r="I142"/>
  <c r="E135"/>
  <c r="L134"/>
  <c r="G133"/>
  <c r="D131"/>
  <c r="D125"/>
  <c r="J116"/>
  <c r="D113"/>
  <c r="H110"/>
  <c r="N109"/>
  <c r="I79"/>
  <c r="M76"/>
  <c r="F52"/>
  <c r="L50"/>
  <c r="L35"/>
  <c r="E30"/>
  <c r="I28"/>
  <c r="G27"/>
  <c r="M26"/>
  <c r="G25"/>
  <c r="D23"/>
  <c r="G12"/>
  <c r="H9"/>
  <c r="N7"/>
  <c r="F4"/>
  <c r="J310" i="43"/>
  <c r="E299"/>
  <c r="L298"/>
  <c r="F295"/>
  <c r="I252"/>
  <c r="I248"/>
  <c r="M237"/>
  <c r="F230"/>
  <c r="L228"/>
  <c r="K223"/>
  <c r="C222"/>
  <c r="C220"/>
  <c r="L209"/>
  <c r="G205"/>
  <c r="E201"/>
  <c r="M196"/>
  <c r="K187"/>
  <c r="C186"/>
  <c r="B9" i="35"/>
  <c r="B3"/>
  <c r="B10" i="34"/>
  <c r="G112" i="42"/>
  <c r="E78"/>
  <c r="G76"/>
  <c r="D34"/>
  <c r="I401" i="39"/>
  <c r="C299"/>
  <c r="N298"/>
  <c r="G238"/>
  <c r="M237"/>
  <c r="G233"/>
  <c r="D231"/>
  <c r="N228"/>
  <c r="H227"/>
  <c r="F220"/>
  <c r="D205"/>
  <c r="C197"/>
  <c r="N196"/>
  <c r="J191"/>
  <c r="L190"/>
  <c r="D188"/>
  <c r="F184"/>
  <c r="M182"/>
  <c r="G181"/>
  <c r="K179"/>
  <c r="M175"/>
  <c r="M173"/>
  <c r="G172"/>
  <c r="M171"/>
  <c r="N170"/>
  <c r="G167"/>
  <c r="D165"/>
  <c r="H162"/>
  <c r="H158"/>
  <c r="D155"/>
  <c r="N150"/>
  <c r="H131"/>
  <c r="N130"/>
  <c r="D128"/>
  <c r="F125"/>
  <c r="E112"/>
  <c r="M107"/>
  <c r="F25"/>
  <c r="D13"/>
  <c r="G251" i="42"/>
  <c r="M248"/>
  <c r="L181"/>
  <c r="I147"/>
  <c r="I135"/>
  <c r="H125"/>
  <c r="F118"/>
  <c r="H113"/>
  <c r="C76"/>
  <c r="I30"/>
  <c r="K27"/>
  <c r="D7"/>
  <c r="I299" i="43"/>
  <c r="M223"/>
  <c r="G220"/>
  <c r="K205"/>
  <c r="H203"/>
  <c r="G188"/>
  <c r="H143" i="34"/>
  <c r="C295" i="42"/>
  <c r="E250" i="43"/>
  <c r="E248"/>
  <c r="I238" i="42"/>
  <c r="M234" i="43"/>
  <c r="L227"/>
  <c r="N195" i="39"/>
  <c r="K165" i="42"/>
  <c r="G163"/>
  <c r="N125"/>
  <c r="L117"/>
  <c r="N110"/>
  <c r="E399" i="39"/>
  <c r="D310"/>
  <c r="D379" s="1"/>
  <c r="G299"/>
  <c r="D298"/>
  <c r="E248"/>
  <c r="K238"/>
  <c r="C237"/>
  <c r="H231"/>
  <c r="D228"/>
  <c r="G208"/>
  <c r="H205"/>
  <c r="F201"/>
  <c r="G197"/>
  <c r="D196"/>
  <c r="E192"/>
  <c r="L191"/>
  <c r="C182"/>
  <c r="K181"/>
  <c r="M179"/>
  <c r="C177"/>
  <c r="K176"/>
  <c r="C175"/>
  <c r="K174"/>
  <c r="C173"/>
  <c r="K172"/>
  <c r="D170"/>
  <c r="K167"/>
  <c r="H165"/>
  <c r="D157"/>
  <c r="H155"/>
  <c r="N154"/>
  <c r="F152"/>
  <c r="D150"/>
  <c r="M137"/>
  <c r="D130"/>
  <c r="H128"/>
  <c r="G122"/>
  <c r="D116"/>
  <c r="E20"/>
  <c r="E400" i="42"/>
  <c r="E238"/>
  <c r="E222"/>
  <c r="G201"/>
  <c r="D197"/>
  <c r="D186"/>
  <c r="F175"/>
  <c r="J167"/>
  <c r="C165"/>
  <c r="C155"/>
  <c r="K133"/>
  <c r="H131"/>
  <c r="N49"/>
  <c r="F5"/>
  <c r="J295" i="43"/>
  <c r="F227"/>
  <c r="G222"/>
  <c r="I201"/>
  <c r="G197"/>
  <c r="H182"/>
  <c r="D179"/>
  <c r="L141" i="35"/>
  <c r="M155" i="38"/>
  <c r="P155"/>
  <c r="E400" i="39"/>
  <c r="I399"/>
  <c r="H310"/>
  <c r="K299"/>
  <c r="H298"/>
  <c r="G252"/>
  <c r="E251"/>
  <c r="I248"/>
  <c r="M238"/>
  <c r="G237"/>
  <c r="D230"/>
  <c r="H228"/>
  <c r="N227"/>
  <c r="D222"/>
  <c r="J201"/>
  <c r="K197"/>
  <c r="H196"/>
  <c r="I192"/>
  <c r="G182"/>
  <c r="M181"/>
  <c r="C179"/>
  <c r="G177"/>
  <c r="G175"/>
  <c r="M172"/>
  <c r="H170"/>
  <c r="M167"/>
  <c r="N163"/>
  <c r="D161"/>
  <c r="N158"/>
  <c r="D154"/>
  <c r="J152"/>
  <c r="H150"/>
  <c r="G148"/>
  <c r="G134"/>
  <c r="N131"/>
  <c r="H130"/>
  <c r="C127"/>
  <c r="J88"/>
  <c r="I79"/>
  <c r="L49"/>
  <c r="K34"/>
  <c r="I399" i="42"/>
  <c r="D299"/>
  <c r="K295"/>
  <c r="I237"/>
  <c r="M228"/>
  <c r="M170"/>
  <c r="K158"/>
  <c r="K154"/>
  <c r="N130"/>
  <c r="G59"/>
  <c r="J52"/>
  <c r="N34"/>
  <c r="J4"/>
  <c r="L310" i="43"/>
  <c r="L238"/>
  <c r="G186"/>
  <c r="D181"/>
  <c r="J143" i="36"/>
  <c r="F310" i="43"/>
  <c r="F379"/>
  <c r="H24" i="32" s="1"/>
  <c r="F298" i="43"/>
  <c r="L229"/>
  <c r="F228"/>
  <c r="G224"/>
  <c r="M222"/>
  <c r="C205"/>
  <c r="K186"/>
  <c r="N182"/>
  <c r="F181" i="42"/>
  <c r="J172"/>
  <c r="E167" i="39"/>
  <c r="M158" i="42"/>
  <c r="C154"/>
  <c r="D135" i="39"/>
  <c r="D128" i="42"/>
  <c r="D52" i="39"/>
  <c r="D9" i="42"/>
  <c r="N231" i="39"/>
  <c r="H230"/>
  <c r="F191"/>
  <c r="K182"/>
  <c r="G179"/>
  <c r="N160"/>
  <c r="L126"/>
  <c r="L98" i="42"/>
  <c r="G275"/>
  <c r="G39"/>
  <c r="H96"/>
  <c r="F266"/>
  <c r="L275"/>
  <c r="G361"/>
  <c r="D262"/>
  <c r="D366"/>
  <c r="G376"/>
  <c r="J367"/>
  <c r="F277"/>
  <c r="H370"/>
  <c r="L274" i="39"/>
  <c r="D43"/>
  <c r="G277"/>
  <c r="L44"/>
  <c r="F366"/>
  <c r="L277"/>
  <c r="L261"/>
  <c r="F42"/>
  <c r="H376" i="43"/>
  <c r="G263"/>
  <c r="L366" i="44"/>
  <c r="D94"/>
  <c r="F273"/>
  <c r="G362"/>
  <c r="D99"/>
  <c r="G269"/>
  <c r="L282"/>
  <c r="F42"/>
  <c r="G100"/>
  <c r="H267"/>
  <c r="L275"/>
  <c r="G40"/>
  <c r="H362"/>
  <c r="L265" i="43"/>
  <c r="D368" i="44"/>
  <c r="D368" i="43"/>
  <c r="F278"/>
  <c r="D259"/>
  <c r="H372" i="44"/>
  <c r="H372" i="43"/>
  <c r="H271"/>
  <c r="D98"/>
  <c r="D374" i="44"/>
  <c r="F363" i="45"/>
  <c r="G262"/>
  <c r="L95"/>
  <c r="F369"/>
  <c r="L360"/>
  <c r="L269"/>
  <c r="D263"/>
  <c r="H96"/>
  <c r="F373"/>
  <c r="L363"/>
  <c r="G282"/>
  <c r="D273"/>
  <c r="L100"/>
  <c r="H40"/>
  <c r="L372"/>
  <c r="D364"/>
  <c r="F266"/>
  <c r="G42"/>
  <c r="F369" i="39"/>
  <c r="L279"/>
  <c r="G265"/>
  <c r="L99"/>
  <c r="J35"/>
  <c r="G35" i="42"/>
  <c r="G35" i="39"/>
  <c r="H35" i="42"/>
  <c r="H35" i="39"/>
  <c r="E35" i="42"/>
  <c r="C35" i="43"/>
  <c r="D35"/>
  <c r="L35"/>
  <c r="I35" i="44"/>
  <c r="E35"/>
  <c r="H35"/>
  <c r="C35"/>
  <c r="L146" i="42"/>
  <c r="K146"/>
  <c r="I146" i="43"/>
  <c r="F146"/>
  <c r="C146"/>
  <c r="C146" i="44"/>
  <c r="D146"/>
  <c r="E146"/>
  <c r="F146"/>
  <c r="F146" i="45"/>
  <c r="C146"/>
  <c r="C238" i="39"/>
  <c r="L146"/>
  <c r="E157" i="38"/>
  <c r="D153" i="36"/>
  <c r="I150" i="37"/>
  <c r="E150" i="35"/>
  <c r="H150" i="38"/>
  <c r="K150" i="37"/>
  <c r="G150" i="36"/>
  <c r="H150" i="35"/>
  <c r="J150" i="36"/>
  <c r="M150" i="35"/>
  <c r="P150"/>
  <c r="E150" i="37"/>
  <c r="I150" i="36"/>
  <c r="L150" i="35"/>
  <c r="H150" i="37"/>
  <c r="D150" i="38"/>
  <c r="G150" i="37"/>
  <c r="C150" i="36"/>
  <c r="D150" i="35"/>
  <c r="C150"/>
  <c r="D150" i="36"/>
  <c r="I150" i="35"/>
  <c r="M150" i="34"/>
  <c r="P150"/>
  <c r="M150" i="38"/>
  <c r="M150" i="37"/>
  <c r="P150"/>
  <c r="K150" i="36"/>
  <c r="G149"/>
  <c r="H142" i="37"/>
  <c r="K142" i="36"/>
  <c r="B3"/>
  <c r="B3" i="38"/>
  <c r="M35" i="42"/>
  <c r="M35" i="39"/>
  <c r="N35" i="42"/>
  <c r="N35" i="39"/>
  <c r="K35" i="43"/>
  <c r="I35"/>
  <c r="F35"/>
  <c r="N35" i="44"/>
  <c r="F35"/>
  <c r="K35"/>
  <c r="H35" i="45"/>
  <c r="D146" i="39"/>
  <c r="F146" i="42"/>
  <c r="C146"/>
  <c r="D146"/>
  <c r="D146" i="43"/>
  <c r="L146"/>
  <c r="K146"/>
  <c r="K146" i="44"/>
  <c r="L146"/>
  <c r="L146" i="45"/>
  <c r="K146"/>
  <c r="M234" i="39"/>
  <c r="F224"/>
  <c r="L190" i="43"/>
  <c r="F190" i="39"/>
  <c r="N85"/>
  <c r="D85" i="42"/>
  <c r="F35" i="39"/>
  <c r="C35" i="42"/>
  <c r="C35" i="39"/>
  <c r="D35" i="42"/>
  <c r="D35" i="39"/>
  <c r="M35" i="43"/>
  <c r="N35"/>
  <c r="J35"/>
  <c r="D35" i="44"/>
  <c r="M35"/>
  <c r="M35" i="45"/>
  <c r="G35"/>
  <c r="M146" i="39"/>
  <c r="G146"/>
  <c r="H146"/>
  <c r="J146" i="42"/>
  <c r="G146"/>
  <c r="H146"/>
  <c r="H146" i="43"/>
  <c r="E146"/>
  <c r="M146"/>
  <c r="M146" i="44"/>
  <c r="N146"/>
  <c r="E146" i="45"/>
  <c r="I146"/>
  <c r="M146"/>
  <c r="N146"/>
  <c r="M207" i="39"/>
  <c r="C176"/>
  <c r="N155"/>
  <c r="F116" i="42"/>
  <c r="K237" i="39"/>
  <c r="J200"/>
  <c r="H235" i="43"/>
  <c r="D118" i="39"/>
  <c r="C233"/>
  <c r="N205"/>
  <c r="M201" i="42"/>
  <c r="H16"/>
  <c r="L27" i="39"/>
  <c r="G198"/>
  <c r="J190"/>
  <c r="C184" i="43"/>
  <c r="K175" i="39"/>
  <c r="H49" i="42"/>
  <c r="F400" i="43"/>
  <c r="C174" i="39"/>
  <c r="D69"/>
  <c r="C59"/>
  <c r="I2" i="43"/>
  <c r="I47"/>
  <c r="I104" s="1"/>
  <c r="I218" s="1"/>
  <c r="I255" s="1"/>
  <c r="I381" s="1"/>
  <c r="I2" i="38"/>
  <c r="I19" s="1"/>
  <c r="I49" s="1"/>
  <c r="I92" s="1"/>
  <c r="H200" i="34"/>
  <c r="H201" i="35"/>
  <c r="J46" i="32"/>
  <c r="H199" i="38"/>
  <c r="F210" i="37"/>
  <c r="J45" i="32"/>
  <c r="B4" i="34"/>
  <c r="M188" i="39"/>
  <c r="K188" i="43"/>
  <c r="M188"/>
  <c r="N188" i="42"/>
  <c r="E188"/>
  <c r="D188" i="43"/>
  <c r="K188" i="42"/>
  <c r="J188" i="43"/>
  <c r="G188" i="44"/>
  <c r="H188"/>
  <c r="E188"/>
  <c r="F188"/>
  <c r="J188" i="45"/>
  <c r="G188"/>
  <c r="E195" i="42"/>
  <c r="F195" i="39"/>
  <c r="K195"/>
  <c r="L195" i="42"/>
  <c r="C195"/>
  <c r="G195" i="43"/>
  <c r="H195" i="44"/>
  <c r="I195"/>
  <c r="F195"/>
  <c r="C195"/>
  <c r="J195" i="45"/>
  <c r="G195"/>
  <c r="H195"/>
  <c r="J229" i="39"/>
  <c r="J229" i="43"/>
  <c r="H229"/>
  <c r="K229" i="44"/>
  <c r="L229" i="45"/>
  <c r="D229"/>
  <c r="K247" i="42"/>
  <c r="G247" i="39"/>
  <c r="N247"/>
  <c r="C247" i="42"/>
  <c r="H247"/>
  <c r="F247" i="43"/>
  <c r="M247"/>
  <c r="L247" i="42"/>
  <c r="I247" i="44"/>
  <c r="F247"/>
  <c r="C247"/>
  <c r="D247"/>
  <c r="M247" i="45"/>
  <c r="F247"/>
  <c r="B6" i="38"/>
  <c r="N229" i="39"/>
  <c r="B195" i="35"/>
  <c r="B5" i="36"/>
  <c r="B195"/>
  <c r="K162" i="42"/>
  <c r="D157" i="37"/>
  <c r="B196" i="36"/>
  <c r="B8" i="35"/>
  <c r="B7"/>
  <c r="E123" i="42"/>
  <c r="J5"/>
  <c r="F188" i="39"/>
  <c r="G188"/>
  <c r="J188" i="42"/>
  <c r="E188" i="43"/>
  <c r="C188" i="42"/>
  <c r="M188" i="44"/>
  <c r="N188"/>
  <c r="L188"/>
  <c r="H188" i="45"/>
  <c r="E188"/>
  <c r="M188"/>
  <c r="I195" i="39"/>
  <c r="L195"/>
  <c r="M195" i="43"/>
  <c r="C195" i="39"/>
  <c r="F195" i="42"/>
  <c r="K195"/>
  <c r="F195" i="43"/>
  <c r="D195" i="42"/>
  <c r="N195" i="44"/>
  <c r="I195" i="45"/>
  <c r="L195" i="44"/>
  <c r="K195"/>
  <c r="E195" i="45"/>
  <c r="M195"/>
  <c r="N195"/>
  <c r="L229" i="42"/>
  <c r="C229" i="39"/>
  <c r="N229" i="43"/>
  <c r="F229" i="44"/>
  <c r="D229"/>
  <c r="K229" i="45"/>
  <c r="J247" i="39"/>
  <c r="M247"/>
  <c r="M247" i="42"/>
  <c r="H247" i="39"/>
  <c r="N247" i="42"/>
  <c r="L247" i="43"/>
  <c r="I247" i="42"/>
  <c r="G247" i="43"/>
  <c r="F247" i="42"/>
  <c r="D247" i="43"/>
  <c r="L247" i="44"/>
  <c r="K247"/>
  <c r="G247" i="45"/>
  <c r="H247"/>
  <c r="B6" i="36"/>
  <c r="M158" i="37"/>
  <c r="P158"/>
  <c r="H154" i="34"/>
  <c r="B3" i="37"/>
  <c r="B5" i="38"/>
  <c r="B199"/>
  <c r="N162" i="39"/>
  <c r="E157" i="35"/>
  <c r="G154" i="37"/>
  <c r="B195" i="34"/>
  <c r="B6"/>
  <c r="B5"/>
  <c r="B3"/>
  <c r="M299" i="39"/>
  <c r="I251"/>
  <c r="D195"/>
  <c r="D188" i="42"/>
  <c r="F171"/>
  <c r="C170"/>
  <c r="H161" i="39"/>
  <c r="M150" i="42"/>
  <c r="D131" i="39"/>
  <c r="E122" i="42"/>
  <c r="N68"/>
  <c r="H30" i="39"/>
  <c r="G13" i="42"/>
  <c r="C188" i="43"/>
  <c r="N188"/>
  <c r="L188" i="42"/>
  <c r="I188" i="43"/>
  <c r="G188" i="42"/>
  <c r="F188" i="43"/>
  <c r="C188" i="44"/>
  <c r="D188"/>
  <c r="D188" i="45"/>
  <c r="I188"/>
  <c r="F188"/>
  <c r="H195" i="43"/>
  <c r="I195" i="42"/>
  <c r="G195" i="39"/>
  <c r="J195" i="42"/>
  <c r="M195"/>
  <c r="H195"/>
  <c r="D195" i="44"/>
  <c r="E195"/>
  <c r="M195"/>
  <c r="F195" i="45"/>
  <c r="C195"/>
  <c r="F229" i="39"/>
  <c r="M229" i="42"/>
  <c r="F229"/>
  <c r="J229" i="44"/>
  <c r="H229"/>
  <c r="N229" i="45"/>
  <c r="L247" i="39"/>
  <c r="E247" i="43"/>
  <c r="C247" i="39"/>
  <c r="D247" i="42"/>
  <c r="K247" i="43"/>
  <c r="J247" i="42"/>
  <c r="H247" i="43"/>
  <c r="E247" i="44"/>
  <c r="M247"/>
  <c r="N247"/>
  <c r="J158" i="35"/>
  <c r="B196"/>
  <c r="B5" i="37"/>
  <c r="L154"/>
  <c r="J157" i="36"/>
  <c r="J157" i="35"/>
  <c r="L201" i="39"/>
  <c r="M184"/>
  <c r="N126" i="42"/>
  <c r="M123" i="39"/>
  <c r="I121" i="42"/>
  <c r="H33"/>
  <c r="K25"/>
  <c r="H393"/>
  <c r="H384" i="39"/>
  <c r="H148" i="36"/>
  <c r="L148" i="37"/>
  <c r="G148" i="34"/>
  <c r="K146" i="37"/>
  <c r="C229" i="45"/>
  <c r="C229" i="43"/>
  <c r="M221" i="45"/>
  <c r="J150" i="35"/>
  <c r="C150" i="37"/>
  <c r="M143" i="38"/>
  <c r="P143"/>
  <c r="E143" i="37"/>
  <c r="I143" i="36"/>
  <c r="I143" i="38"/>
  <c r="K143" i="34"/>
  <c r="C143" i="37"/>
  <c r="M143" i="36"/>
  <c r="P143"/>
  <c r="M143" i="35"/>
  <c r="D143" i="34"/>
  <c r="L143" i="35"/>
  <c r="L297" i="45"/>
  <c r="E297" i="44"/>
  <c r="G297"/>
  <c r="D297" i="42"/>
  <c r="G297"/>
  <c r="L297"/>
  <c r="F297" i="39"/>
  <c r="J203" i="42"/>
  <c r="H154" i="39"/>
  <c r="J86" i="42"/>
  <c r="E156" i="34"/>
  <c r="L156" i="37"/>
  <c r="H156" i="36"/>
  <c r="H247" i="44"/>
  <c r="N247" i="43"/>
  <c r="F247" i="39"/>
  <c r="I234" i="45"/>
  <c r="F180" i="42"/>
  <c r="K180"/>
  <c r="I180"/>
  <c r="E180" i="43"/>
  <c r="E294"/>
  <c r="M180" i="44"/>
  <c r="G180" i="45"/>
  <c r="M200" i="39"/>
  <c r="D200"/>
  <c r="N200" i="42"/>
  <c r="I200"/>
  <c r="F200"/>
  <c r="D200" i="44"/>
  <c r="H200" i="45"/>
  <c r="L203" i="39"/>
  <c r="C203"/>
  <c r="H203"/>
  <c r="M203" i="42"/>
  <c r="J203" i="43"/>
  <c r="E203" i="42"/>
  <c r="C203" i="43"/>
  <c r="J203" i="45"/>
  <c r="F203"/>
  <c r="G203"/>
  <c r="H203"/>
  <c r="E203"/>
  <c r="L221" i="42"/>
  <c r="K221" i="45"/>
  <c r="E229" i="43"/>
  <c r="L297" i="39"/>
  <c r="J297" i="42"/>
  <c r="H297" i="43"/>
  <c r="K297" i="45"/>
  <c r="N297"/>
  <c r="B4" i="38"/>
  <c r="J150" i="37"/>
  <c r="I203" i="39"/>
  <c r="B7" i="38"/>
  <c r="D148"/>
  <c r="M150" i="36"/>
  <c r="P150"/>
  <c r="E150"/>
  <c r="M221" i="43"/>
  <c r="G143" i="38"/>
  <c r="G143" i="35"/>
  <c r="H143"/>
  <c r="G143" i="36"/>
  <c r="G143" i="37"/>
  <c r="G143" i="34"/>
  <c r="H143" i="36"/>
  <c r="E143"/>
  <c r="J143" i="38"/>
  <c r="B7" i="34"/>
  <c r="B4" i="35"/>
  <c r="H297" i="39"/>
  <c r="N296"/>
  <c r="H180" i="43"/>
  <c r="B199" i="34"/>
  <c r="B199" i="35"/>
  <c r="D155" i="36"/>
  <c r="M155" i="35"/>
  <c r="D151"/>
  <c r="D145" i="37"/>
  <c r="H130" i="42"/>
  <c r="N180" i="39"/>
  <c r="I180"/>
  <c r="M180" i="42"/>
  <c r="N180"/>
  <c r="M180" i="43"/>
  <c r="E180" i="44"/>
  <c r="E294" s="1"/>
  <c r="H180"/>
  <c r="M180" i="45"/>
  <c r="H200" i="39"/>
  <c r="D200" i="42"/>
  <c r="J200"/>
  <c r="G200" i="44"/>
  <c r="I200" i="45"/>
  <c r="L203" i="42"/>
  <c r="G203" i="39"/>
  <c r="D203" i="43"/>
  <c r="C203" i="42"/>
  <c r="N203"/>
  <c r="L203" i="43"/>
  <c r="I203" i="42"/>
  <c r="G203" i="43"/>
  <c r="D203" i="44"/>
  <c r="F203"/>
  <c r="C203"/>
  <c r="K203" i="45"/>
  <c r="I203"/>
  <c r="G221" i="44"/>
  <c r="M229" i="39"/>
  <c r="J229" i="45"/>
  <c r="M297" i="43"/>
  <c r="F297" i="44"/>
  <c r="I297"/>
  <c r="F297" i="45"/>
  <c r="B4" i="36"/>
  <c r="B8" i="38"/>
  <c r="G150"/>
  <c r="C180" i="39"/>
  <c r="C294"/>
  <c r="K143" i="38"/>
  <c r="E143" i="34"/>
  <c r="B7" i="37"/>
  <c r="M148" i="38"/>
  <c r="D150" i="37"/>
  <c r="M180" i="39"/>
  <c r="J146" i="36"/>
  <c r="K143"/>
  <c r="K143" i="37"/>
  <c r="D143" i="38"/>
  <c r="D143" i="37"/>
  <c r="L143" i="38"/>
  <c r="B198" i="34"/>
  <c r="J207" i="43"/>
  <c r="N28" i="39"/>
  <c r="J178" i="42"/>
  <c r="N70"/>
  <c r="J67" i="39"/>
  <c r="H238" i="43"/>
  <c r="B8" i="37"/>
  <c r="L35" i="45"/>
  <c r="K44" i="32"/>
  <c r="J250" i="39"/>
  <c r="M250"/>
  <c r="G250" i="42"/>
  <c r="H250" i="39"/>
  <c r="J250" i="43"/>
  <c r="E250" i="42"/>
  <c r="C250" i="43"/>
  <c r="N250"/>
  <c r="J250" i="44"/>
  <c r="G250"/>
  <c r="H250"/>
  <c r="E297" i="39"/>
  <c r="C297" i="42"/>
  <c r="B8" i="36"/>
  <c r="G156" i="37"/>
  <c r="G150" i="35"/>
  <c r="K156" i="34"/>
  <c r="C156" i="35"/>
  <c r="D148" i="34"/>
  <c r="B195" i="38"/>
  <c r="D143" i="35"/>
  <c r="D143" i="36"/>
  <c r="M147" i="35"/>
  <c r="G151" i="37"/>
  <c r="F135" i="39"/>
  <c r="H258" i="42"/>
  <c r="H40"/>
  <c r="L96"/>
  <c r="F262"/>
  <c r="G273"/>
  <c r="J44"/>
  <c r="D94"/>
  <c r="D259"/>
  <c r="H273"/>
  <c r="L282"/>
  <c r="G370"/>
  <c r="D277"/>
  <c r="L366"/>
  <c r="L270"/>
  <c r="D300"/>
  <c r="F376"/>
  <c r="H276"/>
  <c r="J366"/>
  <c r="D40"/>
  <c r="G96"/>
  <c r="L263"/>
  <c r="L39"/>
  <c r="F99"/>
  <c r="L94"/>
  <c r="D97"/>
  <c r="F260"/>
  <c r="H271"/>
  <c r="F271"/>
  <c r="L361"/>
  <c r="C370"/>
  <c r="D276"/>
  <c r="H366"/>
  <c r="G375"/>
  <c r="G277"/>
  <c r="F368"/>
  <c r="H272"/>
  <c r="D362"/>
  <c r="G94"/>
  <c r="L268"/>
  <c r="G40"/>
  <c r="F98"/>
  <c r="H94"/>
  <c r="F101"/>
  <c r="L265"/>
  <c r="L273"/>
  <c r="G276"/>
  <c r="G362"/>
  <c r="H375"/>
  <c r="G358"/>
  <c r="C367"/>
  <c r="L374"/>
  <c r="F278"/>
  <c r="H364"/>
  <c r="G373"/>
  <c r="G300"/>
  <c r="C375" i="45"/>
  <c r="H270"/>
  <c r="L368"/>
  <c r="F278"/>
  <c r="L44"/>
  <c r="L264"/>
  <c r="H373"/>
  <c r="D94"/>
  <c r="H272"/>
  <c r="G367"/>
  <c r="F300"/>
  <c r="F263"/>
  <c r="D279"/>
  <c r="H41"/>
  <c r="D100"/>
  <c r="D272"/>
  <c r="L279"/>
  <c r="D363"/>
  <c r="G368"/>
  <c r="F376"/>
  <c r="H95"/>
  <c r="F101"/>
  <c r="D266"/>
  <c r="G274"/>
  <c r="G361"/>
  <c r="F368"/>
  <c r="D43"/>
  <c r="F100"/>
  <c r="G264"/>
  <c r="D373"/>
  <c r="G43"/>
  <c r="L373"/>
  <c r="H274"/>
  <c r="C370"/>
  <c r="C100"/>
  <c r="F276"/>
  <c r="F273"/>
  <c r="F44"/>
  <c r="F262"/>
  <c r="H366"/>
  <c r="L375"/>
  <c r="H97"/>
  <c r="H271"/>
  <c r="G279"/>
  <c r="H362"/>
  <c r="G369"/>
  <c r="L40"/>
  <c r="L268"/>
  <c r="F277"/>
  <c r="G362"/>
  <c r="H42"/>
  <c r="L262"/>
  <c r="F270"/>
  <c r="F361"/>
  <c r="H256"/>
  <c r="H99" i="43"/>
  <c r="D271"/>
  <c r="D359"/>
  <c r="L373"/>
  <c r="G43"/>
  <c r="F262"/>
  <c r="D276"/>
  <c r="G361"/>
  <c r="J374"/>
  <c r="F100"/>
  <c r="L274"/>
  <c r="C367"/>
  <c r="F259"/>
  <c r="L278"/>
  <c r="F369"/>
  <c r="L256"/>
  <c r="D99"/>
  <c r="H272"/>
  <c r="G363"/>
  <c r="L39"/>
  <c r="C100"/>
  <c r="G358"/>
  <c r="D369"/>
  <c r="F376"/>
  <c r="H96"/>
  <c r="D263"/>
  <c r="F272"/>
  <c r="F358"/>
  <c r="H40"/>
  <c r="F261"/>
  <c r="D269"/>
  <c r="H278"/>
  <c r="J366"/>
  <c r="G40"/>
  <c r="G262"/>
  <c r="L268"/>
  <c r="L282"/>
  <c r="G364"/>
  <c r="L375"/>
  <c r="G98"/>
  <c r="H261"/>
  <c r="G273"/>
  <c r="F364"/>
  <c r="G372"/>
  <c r="F43"/>
  <c r="F99"/>
  <c r="C282"/>
  <c r="L367"/>
  <c r="G41"/>
  <c r="H262"/>
  <c r="D278"/>
  <c r="L364"/>
  <c r="G234" i="39"/>
  <c r="J234" i="45"/>
  <c r="N234"/>
  <c r="G234"/>
  <c r="N234" i="44"/>
  <c r="F234"/>
  <c r="D234" i="43"/>
  <c r="C234" i="42"/>
  <c r="F234"/>
  <c r="J234" i="39"/>
  <c r="I234"/>
  <c r="N234"/>
  <c r="F234" i="45"/>
  <c r="D234" i="44"/>
  <c r="M234"/>
  <c r="H234" i="43"/>
  <c r="G234"/>
  <c r="F234"/>
  <c r="L234" i="39"/>
  <c r="D234"/>
  <c r="M234" i="45"/>
  <c r="K234" i="44"/>
  <c r="I234"/>
  <c r="N234" i="42"/>
  <c r="M234"/>
  <c r="F234" i="39"/>
  <c r="I234" i="42"/>
  <c r="E234"/>
  <c r="H234" i="45"/>
  <c r="K234"/>
  <c r="C234" i="44"/>
  <c r="E234"/>
  <c r="H234" i="42"/>
  <c r="K234"/>
  <c r="L234"/>
  <c r="E234" i="39"/>
  <c r="N221" i="45"/>
  <c r="E221"/>
  <c r="K221" i="44"/>
  <c r="D195" i="45"/>
  <c r="G195" i="44"/>
  <c r="L195" i="43"/>
  <c r="L195" i="45"/>
  <c r="N195" i="42"/>
  <c r="J195" i="39"/>
  <c r="K195" i="45"/>
  <c r="M195" i="39"/>
  <c r="H195"/>
  <c r="K180" i="44"/>
  <c r="E180" i="42"/>
  <c r="E294"/>
  <c r="L180"/>
  <c r="D180" i="44"/>
  <c r="D294" s="1"/>
  <c r="I180" i="43"/>
  <c r="N180"/>
  <c r="L180"/>
  <c r="G180" i="42"/>
  <c r="I180" i="44"/>
  <c r="M174" i="45"/>
  <c r="H174" i="44"/>
  <c r="G174"/>
  <c r="J174"/>
  <c r="I174"/>
  <c r="K174" i="43"/>
  <c r="L174"/>
  <c r="D174"/>
  <c r="E174" i="42"/>
  <c r="H174"/>
  <c r="G174"/>
  <c r="D174" i="39"/>
  <c r="L174" i="42"/>
  <c r="F174" i="39"/>
  <c r="J174" i="42"/>
  <c r="H174" i="45"/>
  <c r="D174" i="44"/>
  <c r="C174"/>
  <c r="F174"/>
  <c r="E174"/>
  <c r="G174" i="43"/>
  <c r="J174"/>
  <c r="N174"/>
  <c r="D174" i="42"/>
  <c r="C174"/>
  <c r="H174" i="39"/>
  <c r="E174"/>
  <c r="J174"/>
  <c r="F174" i="42"/>
  <c r="G174" i="39"/>
  <c r="F174" i="45"/>
  <c r="D174"/>
  <c r="L174"/>
  <c r="N174" i="44"/>
  <c r="M174"/>
  <c r="G174" i="45"/>
  <c r="C174" i="43"/>
  <c r="F174"/>
  <c r="I174"/>
  <c r="N174" i="42"/>
  <c r="M174"/>
  <c r="I174" i="39"/>
  <c r="L174"/>
  <c r="M174"/>
  <c r="C157" i="42"/>
  <c r="F157" i="39"/>
  <c r="C157" i="45"/>
  <c r="F157"/>
  <c r="I157"/>
  <c r="E157" i="44"/>
  <c r="D157"/>
  <c r="D157" i="45"/>
  <c r="M157" i="44"/>
  <c r="M157" i="43"/>
  <c r="F157" i="42"/>
  <c r="I157"/>
  <c r="G157" i="39"/>
  <c r="N157"/>
  <c r="K157" i="42"/>
  <c r="H157" i="39"/>
  <c r="E157"/>
  <c r="J157"/>
  <c r="M157" i="45"/>
  <c r="E157"/>
  <c r="N157"/>
  <c r="N157" i="44"/>
  <c r="K157"/>
  <c r="L157"/>
  <c r="F157" i="43"/>
  <c r="L157"/>
  <c r="E157" i="42"/>
  <c r="H157"/>
  <c r="K157" i="39"/>
  <c r="I157"/>
  <c r="G157" i="42"/>
  <c r="L157" i="39"/>
  <c r="K157" i="45"/>
  <c r="L157"/>
  <c r="H157"/>
  <c r="G157" i="44"/>
  <c r="J157"/>
  <c r="H157" i="43"/>
  <c r="L157" i="42"/>
  <c r="D157"/>
  <c r="M157" i="39"/>
  <c r="M157" i="42"/>
  <c r="H145" i="45"/>
  <c r="E145" i="44"/>
  <c r="J145" i="43"/>
  <c r="G145" i="39"/>
  <c r="F145" i="45"/>
  <c r="C145" i="43"/>
  <c r="L145" i="42"/>
  <c r="I145"/>
  <c r="L145" i="44"/>
  <c r="E145" i="43"/>
  <c r="J145" i="42"/>
  <c r="F114" i="45"/>
  <c r="I114"/>
  <c r="K114"/>
  <c r="E114"/>
  <c r="N114"/>
  <c r="D114" i="44"/>
  <c r="G114"/>
  <c r="J114"/>
  <c r="E114" i="43"/>
  <c r="H114"/>
  <c r="G114"/>
  <c r="N114" i="39"/>
  <c r="G114"/>
  <c r="H114" i="42"/>
  <c r="L114" i="39"/>
  <c r="G114" i="42"/>
  <c r="L114" i="45"/>
  <c r="H114"/>
  <c r="M114"/>
  <c r="C114" i="44"/>
  <c r="F114"/>
  <c r="I114"/>
  <c r="L114" i="43"/>
  <c r="D114"/>
  <c r="C114"/>
  <c r="F114" i="42"/>
  <c r="C114" i="39"/>
  <c r="D114" i="42"/>
  <c r="J114" i="39"/>
  <c r="E114"/>
  <c r="J114" i="45"/>
  <c r="D114"/>
  <c r="G114"/>
  <c r="N114" i="44"/>
  <c r="M114"/>
  <c r="E114"/>
  <c r="J114" i="43"/>
  <c r="N114"/>
  <c r="M114"/>
  <c r="H114" i="39"/>
  <c r="M114"/>
  <c r="F114"/>
  <c r="L114" i="42"/>
  <c r="J68" i="45"/>
  <c r="N68" i="44"/>
  <c r="E68"/>
  <c r="C68" i="42"/>
  <c r="F68"/>
  <c r="D68" i="39"/>
  <c r="D68" i="42"/>
  <c r="C68" i="45"/>
  <c r="I68"/>
  <c r="L68" i="44"/>
  <c r="M68" i="42"/>
  <c r="F68" i="39"/>
  <c r="M68" i="45"/>
  <c r="H68"/>
  <c r="G68" i="44"/>
  <c r="F68" i="43"/>
  <c r="K68" i="42"/>
  <c r="L68"/>
  <c r="I68" i="39"/>
  <c r="F60" i="45"/>
  <c r="I60"/>
  <c r="K60"/>
  <c r="K60" i="44"/>
  <c r="L60"/>
  <c r="D60"/>
  <c r="F60" i="43"/>
  <c r="I60"/>
  <c r="K60"/>
  <c r="M60" i="42"/>
  <c r="D60"/>
  <c r="I60" i="39"/>
  <c r="N60"/>
  <c r="E60" i="45"/>
  <c r="H60"/>
  <c r="G60"/>
  <c r="G60" i="44"/>
  <c r="J60"/>
  <c r="N60"/>
  <c r="E60" i="43"/>
  <c r="H60"/>
  <c r="G60"/>
  <c r="L60" i="39"/>
  <c r="E60"/>
  <c r="G60" i="42"/>
  <c r="K60" i="39"/>
  <c r="L60" i="45"/>
  <c r="D60"/>
  <c r="C60"/>
  <c r="C60" i="44"/>
  <c r="F60"/>
  <c r="I60"/>
  <c r="L60" i="43"/>
  <c r="D60"/>
  <c r="C60"/>
  <c r="J60" i="39"/>
  <c r="L60" i="42"/>
  <c r="H60" i="39"/>
  <c r="C60"/>
  <c r="G60"/>
  <c r="F60" i="42"/>
  <c r="L51"/>
  <c r="I51" i="45"/>
  <c r="K51"/>
  <c r="L51"/>
  <c r="E51" i="44"/>
  <c r="I51"/>
  <c r="I51" i="43"/>
  <c r="K51"/>
  <c r="L51"/>
  <c r="D51" i="39"/>
  <c r="H51" i="42"/>
  <c r="G51" i="39"/>
  <c r="K51" i="42"/>
  <c r="J51"/>
  <c r="E51" i="45"/>
  <c r="H51"/>
  <c r="G51"/>
  <c r="J51"/>
  <c r="L51" i="44"/>
  <c r="D51"/>
  <c r="H51"/>
  <c r="E51" i="43"/>
  <c r="H51"/>
  <c r="G51"/>
  <c r="J51"/>
  <c r="D51" i="42"/>
  <c r="G51"/>
  <c r="D51" i="45"/>
  <c r="C51"/>
  <c r="F51"/>
  <c r="J51" i="44"/>
  <c r="N51"/>
  <c r="C51"/>
  <c r="D51" i="43"/>
  <c r="C51"/>
  <c r="F51"/>
  <c r="I51" i="42"/>
  <c r="L51" i="39"/>
  <c r="N51" i="42"/>
  <c r="C51"/>
  <c r="F51" i="39"/>
  <c r="F51" i="42"/>
  <c r="K11" i="45"/>
  <c r="D11"/>
  <c r="H11" i="44"/>
  <c r="C11"/>
  <c r="M11" i="43"/>
  <c r="M11" i="39"/>
  <c r="M11" i="42"/>
  <c r="G11" i="45"/>
  <c r="N11"/>
  <c r="D11" i="44"/>
  <c r="I11"/>
  <c r="I11" i="43"/>
  <c r="K11"/>
  <c r="L11"/>
  <c r="K11" i="39"/>
  <c r="F11"/>
  <c r="H11" i="42"/>
  <c r="C11" i="45"/>
  <c r="F11"/>
  <c r="I11"/>
  <c r="L11" i="44"/>
  <c r="N11"/>
  <c r="E11"/>
  <c r="E11" i="43"/>
  <c r="H11"/>
  <c r="G11"/>
  <c r="J11"/>
  <c r="G11" i="39"/>
  <c r="D11" i="42"/>
  <c r="I11" i="39"/>
  <c r="D234" i="42"/>
  <c r="H234" i="44"/>
  <c r="K234" i="39"/>
  <c r="M236"/>
  <c r="C234"/>
  <c r="L234" i="44"/>
  <c r="D236" i="39"/>
  <c r="F236" i="43"/>
  <c r="J236" i="45"/>
  <c r="M236"/>
  <c r="K236"/>
  <c r="N236" i="44"/>
  <c r="M236"/>
  <c r="E236"/>
  <c r="G236" i="43"/>
  <c r="C236" i="42"/>
  <c r="L236"/>
  <c r="L236" i="39"/>
  <c r="I236"/>
  <c r="H236"/>
  <c r="L236" i="45"/>
  <c r="I236"/>
  <c r="C236"/>
  <c r="C236" i="44"/>
  <c r="J236"/>
  <c r="N236" i="42"/>
  <c r="K236"/>
  <c r="J236"/>
  <c r="M236" i="43"/>
  <c r="H236"/>
  <c r="C236" i="39"/>
  <c r="D236" i="43"/>
  <c r="F236" i="45"/>
  <c r="N236"/>
  <c r="F236" i="44"/>
  <c r="H236" i="42"/>
  <c r="G236"/>
  <c r="F236"/>
  <c r="J236" i="39"/>
  <c r="N236"/>
  <c r="K236"/>
  <c r="H236" i="45"/>
  <c r="E236"/>
  <c r="H236" i="44"/>
  <c r="K236"/>
  <c r="I236"/>
  <c r="D236" i="42"/>
  <c r="F236" i="39"/>
  <c r="E236"/>
  <c r="G234" i="44"/>
  <c r="D234" i="45"/>
  <c r="G236" i="39"/>
  <c r="H234"/>
  <c r="L234" i="43"/>
  <c r="L234" i="45"/>
  <c r="M236" i="42"/>
  <c r="G236" i="44"/>
  <c r="J297" i="45"/>
  <c r="H297"/>
  <c r="D297" i="44"/>
  <c r="F297" i="42"/>
  <c r="I297" i="39"/>
  <c r="G297"/>
  <c r="N297"/>
  <c r="I297" i="45"/>
  <c r="K297" i="44"/>
  <c r="L297" i="43"/>
  <c r="D297" i="45"/>
  <c r="C297" i="44"/>
  <c r="K297" i="42"/>
  <c r="J297" i="39"/>
  <c r="G234" i="42"/>
  <c r="J234" i="44"/>
  <c r="E234" i="45"/>
  <c r="C234"/>
  <c r="I236" i="42"/>
  <c r="L236" i="44"/>
  <c r="D236" i="45"/>
  <c r="G156" i="42"/>
  <c r="H129" i="39"/>
  <c r="L129" i="45"/>
  <c r="D129" i="44"/>
  <c r="C129"/>
  <c r="F129"/>
  <c r="J129" i="43"/>
  <c r="N129"/>
  <c r="M129"/>
  <c r="M129" i="42"/>
  <c r="E129"/>
  <c r="C129" i="39"/>
  <c r="N129" i="42"/>
  <c r="M143"/>
  <c r="D143" i="43"/>
  <c r="J143"/>
  <c r="C143"/>
  <c r="E143" i="44"/>
  <c r="E143" i="45"/>
  <c r="K143"/>
  <c r="M146" i="42"/>
  <c r="G146" i="44"/>
  <c r="L164" i="39"/>
  <c r="K164"/>
  <c r="H164" i="42"/>
  <c r="L164"/>
  <c r="M164" i="44"/>
  <c r="N164"/>
  <c r="I164"/>
  <c r="I164" i="45"/>
  <c r="M164"/>
  <c r="L185" i="39"/>
  <c r="F185"/>
  <c r="G185" i="42"/>
  <c r="N185"/>
  <c r="G185" i="43"/>
  <c r="H185" i="44"/>
  <c r="E185" i="45"/>
  <c r="K185" i="44"/>
  <c r="J185" i="45"/>
  <c r="C185"/>
  <c r="G190" i="39"/>
  <c r="H190"/>
  <c r="E190"/>
  <c r="M190" i="43"/>
  <c r="D190"/>
  <c r="L190" i="44"/>
  <c r="K190"/>
  <c r="H190"/>
  <c r="K190" i="45"/>
  <c r="D190"/>
  <c r="J190"/>
  <c r="K247" i="39"/>
  <c r="C247" i="43"/>
  <c r="J224" i="45"/>
  <c r="N224"/>
  <c r="G224"/>
  <c r="E224" i="44"/>
  <c r="H224"/>
  <c r="G224"/>
  <c r="J224" i="43"/>
  <c r="M224" i="42"/>
  <c r="N224" i="43"/>
  <c r="C224"/>
  <c r="M224"/>
  <c r="M224" i="39"/>
  <c r="L224"/>
  <c r="E203"/>
  <c r="D203" i="45"/>
  <c r="L203"/>
  <c r="M203" i="43"/>
  <c r="H203" i="42"/>
  <c r="K203"/>
  <c r="N203" i="43"/>
  <c r="J203" i="39"/>
  <c r="J159" i="45"/>
  <c r="M164" i="42"/>
  <c r="M164" i="39"/>
  <c r="N164" i="42"/>
  <c r="E164"/>
  <c r="G164" i="43"/>
  <c r="F164" i="44"/>
  <c r="D164" i="45"/>
  <c r="M185" i="39"/>
  <c r="J185" i="42"/>
  <c r="K185"/>
  <c r="F185" i="43"/>
  <c r="M185"/>
  <c r="E185" i="44"/>
  <c r="L185" i="45"/>
  <c r="G185"/>
  <c r="M190" i="39"/>
  <c r="I190"/>
  <c r="H190" i="42"/>
  <c r="L190"/>
  <c r="H190" i="43"/>
  <c r="I190"/>
  <c r="M190" i="44"/>
  <c r="E190"/>
  <c r="H190" i="45"/>
  <c r="E247" i="42"/>
  <c r="L247" i="45"/>
  <c r="D247"/>
  <c r="D247" i="39"/>
  <c r="F190" i="45"/>
  <c r="I190"/>
  <c r="G190"/>
  <c r="D190" i="44"/>
  <c r="C190"/>
  <c r="M190" i="45"/>
  <c r="E190" i="43"/>
  <c r="M190" i="42"/>
  <c r="N190" i="43"/>
  <c r="C190"/>
  <c r="D190" i="42"/>
  <c r="F190" i="43"/>
  <c r="N190" i="39"/>
  <c r="K190"/>
  <c r="N185" i="45"/>
  <c r="M185"/>
  <c r="I185"/>
  <c r="M185" i="44"/>
  <c r="L185"/>
  <c r="N185"/>
  <c r="K185" i="43"/>
  <c r="L185"/>
  <c r="M185" i="42"/>
  <c r="F185"/>
  <c r="I185"/>
  <c r="E185"/>
  <c r="H185" i="43"/>
  <c r="K164" i="42"/>
  <c r="K164" i="45"/>
  <c r="L164"/>
  <c r="N164"/>
  <c r="G164" i="44"/>
  <c r="J164"/>
  <c r="M164" i="43"/>
  <c r="F164" i="42"/>
  <c r="I164"/>
  <c r="G164" i="39"/>
  <c r="F164"/>
  <c r="E164"/>
  <c r="D146" i="45"/>
  <c r="J146" i="44"/>
  <c r="G146" i="43"/>
  <c r="N146" i="42"/>
  <c r="F146" i="39"/>
  <c r="I143" i="42"/>
  <c r="N143" i="45"/>
  <c r="M143"/>
  <c r="J143" i="44"/>
  <c r="N143"/>
  <c r="M143"/>
  <c r="M143" i="43"/>
  <c r="E143"/>
  <c r="H143"/>
  <c r="H143" i="42"/>
  <c r="G143"/>
  <c r="J143"/>
  <c r="H22" i="43"/>
  <c r="H8" i="39"/>
  <c r="F15" i="42"/>
  <c r="H15"/>
  <c r="T195" i="45"/>
  <c r="T190"/>
  <c r="X190"/>
  <c r="Y190"/>
  <c r="T184"/>
  <c r="C52" i="36"/>
  <c r="C412" i="44"/>
  <c r="C245"/>
  <c r="C371" i="45"/>
  <c r="C350"/>
  <c r="C336" i="43"/>
  <c r="C341" i="44"/>
  <c r="E165" i="43"/>
  <c r="E313" i="39"/>
  <c r="E325" i="42"/>
  <c r="E338" i="43"/>
  <c r="I333"/>
  <c r="E393" i="42"/>
  <c r="E407" i="44"/>
  <c r="E411"/>
  <c r="E420" i="45"/>
  <c r="C373"/>
  <c r="C96" i="35"/>
  <c r="C96" i="36"/>
  <c r="C96" i="37"/>
  <c r="H151" i="34"/>
  <c r="H106"/>
  <c r="H106" i="36"/>
  <c r="H106" i="38"/>
  <c r="H279" i="42"/>
  <c r="H142" i="39"/>
  <c r="H63" i="42"/>
  <c r="H418" i="45"/>
  <c r="H237" i="43"/>
  <c r="H283"/>
  <c r="H36" i="45"/>
  <c r="I2" i="35"/>
  <c r="I19" s="1"/>
  <c r="I49" s="1"/>
  <c r="I92" s="1"/>
  <c r="I140" s="1"/>
  <c r="X184" i="45"/>
  <c r="Y184"/>
  <c r="C20" i="42"/>
  <c r="G20"/>
  <c r="K20"/>
  <c r="M20"/>
  <c r="C198" i="43"/>
  <c r="C308"/>
  <c r="L191"/>
  <c r="F20" i="42"/>
  <c r="J20"/>
  <c r="L20"/>
  <c r="E20"/>
  <c r="I20"/>
  <c r="D20"/>
  <c r="H20"/>
  <c r="F2"/>
  <c r="F47"/>
  <c r="F104" s="1"/>
  <c r="F218" s="1"/>
  <c r="F255" s="1"/>
  <c r="F381" s="1"/>
  <c r="F2" i="37"/>
  <c r="F19" s="1"/>
  <c r="F49" s="1"/>
  <c r="F92" s="1"/>
  <c r="F2" i="45"/>
  <c r="F47"/>
  <c r="F104" s="1"/>
  <c r="F218" s="1"/>
  <c r="F255" s="1"/>
  <c r="F381" s="1"/>
  <c r="F2" i="39"/>
  <c r="F47"/>
  <c r="F104" s="1"/>
  <c r="F218" s="1"/>
  <c r="F255" s="1"/>
  <c r="F381" s="1"/>
  <c r="F2" i="40"/>
  <c r="F12"/>
  <c r="F2" i="35"/>
  <c r="F19"/>
  <c r="F49" s="1"/>
  <c r="F92" s="1"/>
  <c r="F2" i="34"/>
  <c r="F19"/>
  <c r="F2" i="36"/>
  <c r="F19"/>
  <c r="F49" s="1"/>
  <c r="F92" s="1"/>
  <c r="F2" i="43"/>
  <c r="F47"/>
  <c r="F104" s="1"/>
  <c r="F218" s="1"/>
  <c r="F255" s="1"/>
  <c r="F381" s="1"/>
  <c r="F2" i="44"/>
  <c r="F47"/>
  <c r="F104" s="1"/>
  <c r="F218" s="1"/>
  <c r="F255" s="1"/>
  <c r="F381" s="1"/>
  <c r="F2" i="38"/>
  <c r="F19"/>
  <c r="H401" i="43"/>
  <c r="J187" i="39"/>
  <c r="J182" i="42"/>
  <c r="F179"/>
  <c r="G178" i="39"/>
  <c r="C163" i="42"/>
  <c r="G138" i="39"/>
  <c r="J118" i="42"/>
  <c r="L113"/>
  <c r="C27"/>
  <c r="E401" i="39"/>
  <c r="G187"/>
  <c r="L116" i="42"/>
  <c r="D109"/>
  <c r="C165" i="43"/>
  <c r="C375" i="39"/>
  <c r="D100"/>
  <c r="D274"/>
  <c r="F370"/>
  <c r="J44"/>
  <c r="H266"/>
  <c r="C96" i="34"/>
  <c r="C32" i="36"/>
  <c r="C75" i="34"/>
  <c r="I18" i="39"/>
  <c r="H156" i="35"/>
  <c r="J156" i="38"/>
  <c r="G207" i="39"/>
  <c r="F164" i="45"/>
  <c r="I156" i="38"/>
  <c r="D142" i="36"/>
  <c r="C206" i="45"/>
  <c r="H156" i="37"/>
  <c r="J142" i="36"/>
  <c r="C191" i="42"/>
  <c r="C187" i="39"/>
  <c r="C207" i="45"/>
  <c r="C6" i="37"/>
  <c r="C334" i="43"/>
  <c r="C58" i="37"/>
  <c r="C106"/>
  <c r="C53"/>
  <c r="E53"/>
  <c r="C57" i="36"/>
  <c r="E57"/>
  <c r="C175"/>
  <c r="E175"/>
  <c r="E65" i="34"/>
  <c r="C69" i="38"/>
  <c r="E69"/>
  <c r="C96"/>
  <c r="E96" i="35"/>
  <c r="C39" i="36"/>
  <c r="C187" i="35"/>
  <c r="E187"/>
  <c r="C23" i="34"/>
  <c r="E23"/>
  <c r="C93"/>
  <c r="E185" i="39"/>
  <c r="C185"/>
  <c r="C105" i="37"/>
  <c r="C176"/>
  <c r="C137" i="39"/>
  <c r="C373" i="43"/>
  <c r="C373" i="42"/>
  <c r="E373" i="39"/>
  <c r="E361" i="45"/>
  <c r="C56" i="35"/>
  <c r="C151" i="38"/>
  <c r="C179" i="36"/>
  <c r="E44" i="45"/>
  <c r="C44" i="44"/>
  <c r="C44" i="43"/>
  <c r="E148" i="39"/>
  <c r="C148"/>
  <c r="E209" i="45"/>
  <c r="C361" i="43"/>
  <c r="C67" i="36"/>
  <c r="C76" i="35"/>
  <c r="C351" i="45"/>
  <c r="E351"/>
  <c r="K419"/>
  <c r="C114" i="35"/>
  <c r="C383" i="39"/>
  <c r="C426"/>
  <c r="C283" i="43"/>
  <c r="C189" i="37"/>
  <c r="F285" i="43"/>
  <c r="H256"/>
  <c r="H374"/>
  <c r="D268"/>
  <c r="F260"/>
  <c r="G39"/>
  <c r="F370"/>
  <c r="F271"/>
  <c r="G259"/>
  <c r="H95"/>
  <c r="G373"/>
  <c r="D366"/>
  <c r="D282"/>
  <c r="H270"/>
  <c r="G375"/>
  <c r="H361"/>
  <c r="G268"/>
  <c r="D100"/>
  <c r="H43"/>
  <c r="D43"/>
  <c r="C101"/>
  <c r="G269"/>
  <c r="G278"/>
  <c r="G362"/>
  <c r="D372"/>
  <c r="F40"/>
  <c r="G100"/>
  <c r="G266"/>
  <c r="L272"/>
  <c r="L358"/>
  <c r="H367"/>
  <c r="J376"/>
  <c r="F98"/>
  <c r="H265"/>
  <c r="D279"/>
  <c r="G368"/>
  <c r="D44"/>
  <c r="H267"/>
  <c r="F282"/>
  <c r="F367"/>
  <c r="H258"/>
  <c r="F39"/>
  <c r="H94"/>
  <c r="H266"/>
  <c r="H370"/>
  <c r="M27" i="32"/>
  <c r="J373" i="39"/>
  <c r="D99"/>
  <c r="H369"/>
  <c r="F271"/>
  <c r="D95"/>
  <c r="H370"/>
  <c r="H359"/>
  <c r="G262"/>
  <c r="F94"/>
  <c r="F361"/>
  <c r="G363"/>
  <c r="D368"/>
  <c r="G300"/>
  <c r="G41"/>
  <c r="L27" i="32"/>
  <c r="G285" i="43"/>
  <c r="F285" i="44"/>
  <c r="F285" i="45"/>
  <c r="H285" i="43"/>
  <c r="D285"/>
  <c r="G285" i="42"/>
  <c r="L285" i="43"/>
  <c r="C151" i="36"/>
  <c r="H151" i="37"/>
  <c r="H147" i="38"/>
  <c r="H153" i="36"/>
  <c r="L147"/>
  <c r="L151" i="38"/>
  <c r="G151" i="34"/>
  <c r="I158"/>
  <c r="E158" i="37"/>
  <c r="G153" i="38"/>
  <c r="D147" i="34"/>
  <c r="J158"/>
  <c r="C151" i="37"/>
  <c r="H151" i="36"/>
  <c r="D147"/>
  <c r="G148"/>
  <c r="L151" i="37"/>
  <c r="M148" i="35"/>
  <c r="L158" i="36"/>
  <c r="D148" i="35"/>
  <c r="D148" i="37"/>
  <c r="M157"/>
  <c r="H157" i="36"/>
  <c r="G153" i="35"/>
  <c r="L148" i="38"/>
  <c r="M148" i="34"/>
  <c r="M148" i="36"/>
  <c r="M151" i="37"/>
  <c r="C151" i="34"/>
  <c r="H152" i="35"/>
  <c r="H151"/>
  <c r="H151" i="38"/>
  <c r="M151" i="34"/>
  <c r="G147" i="37"/>
  <c r="L148" i="36"/>
  <c r="M141" i="37"/>
  <c r="G148" i="35"/>
  <c r="M148" i="37"/>
  <c r="G151" i="35"/>
  <c r="M151" i="36"/>
  <c r="H148" i="37"/>
  <c r="H144" i="35"/>
  <c r="L148"/>
  <c r="H148" i="38"/>
  <c r="E157" i="36"/>
  <c r="G158" i="35"/>
  <c r="D157"/>
  <c r="J158" i="36"/>
  <c r="D153" i="37"/>
  <c r="L157" i="36"/>
  <c r="D151" i="34"/>
  <c r="C157" i="35"/>
  <c r="D144" i="36"/>
  <c r="D144" i="35"/>
  <c r="I155" i="34"/>
  <c r="M155" i="36"/>
  <c r="P155"/>
  <c r="J155" i="38"/>
  <c r="H142"/>
  <c r="I142" i="37"/>
  <c r="J155" i="34"/>
  <c r="L142" i="37"/>
  <c r="C155" i="34"/>
  <c r="C142" i="35"/>
  <c r="L147"/>
  <c r="D151" i="36"/>
  <c r="G155"/>
  <c r="H155" i="37"/>
  <c r="E155"/>
  <c r="F138"/>
  <c r="L36" i="32" s="1"/>
  <c r="K46"/>
  <c r="M152" i="37"/>
  <c r="L152" i="38"/>
  <c r="L155" i="37"/>
  <c r="D142" i="35"/>
  <c r="E142" i="38"/>
  <c r="M155" i="34"/>
  <c r="P155"/>
  <c r="L155" i="35"/>
  <c r="D152"/>
  <c r="E155" i="34"/>
  <c r="G151" i="36"/>
  <c r="H155" i="35"/>
  <c r="H155" i="38"/>
  <c r="I155" i="36"/>
  <c r="G152" i="38"/>
  <c r="L155" i="36"/>
  <c r="C155" i="37"/>
  <c r="J142" i="38"/>
  <c r="C155"/>
  <c r="G155" i="34"/>
  <c r="G155" i="35"/>
  <c r="J155" i="37"/>
  <c r="D155" i="34"/>
  <c r="C155" i="36"/>
  <c r="D155" i="37"/>
  <c r="L155" i="38"/>
  <c r="J154" i="37"/>
  <c r="K154" i="36"/>
  <c r="D154"/>
  <c r="H154" i="37"/>
  <c r="K154" i="35"/>
  <c r="H154" i="38"/>
  <c r="I154" i="36"/>
  <c r="J154" i="38"/>
  <c r="H154" i="36"/>
  <c r="K154" i="38"/>
  <c r="H154" i="35"/>
  <c r="I154"/>
  <c r="L154" i="38"/>
  <c r="D154"/>
  <c r="C154"/>
  <c r="D154" i="34"/>
  <c r="K154" i="37"/>
  <c r="L154" i="35"/>
  <c r="L154" i="36"/>
  <c r="M154" i="38"/>
  <c r="P154"/>
  <c r="M154" i="37"/>
  <c r="P154"/>
  <c r="J154" i="35"/>
  <c r="J154" i="36"/>
  <c r="C154"/>
  <c r="E154" i="38"/>
  <c r="G154"/>
  <c r="D154" i="35"/>
  <c r="E154"/>
  <c r="M154" i="34"/>
  <c r="C154" i="37"/>
  <c r="C154" i="35"/>
  <c r="H141" i="37"/>
  <c r="H141" i="38"/>
  <c r="D141" i="35"/>
  <c r="L141" i="38"/>
  <c r="M141"/>
  <c r="H141" i="34"/>
  <c r="M141"/>
  <c r="G141"/>
  <c r="D141" i="38"/>
  <c r="G141" i="36"/>
  <c r="H141"/>
  <c r="G141" i="35"/>
  <c r="D141" i="36"/>
  <c r="G141" i="37"/>
  <c r="M141" i="35"/>
  <c r="G141" i="38"/>
  <c r="H141" i="35"/>
  <c r="L141" i="36"/>
  <c r="D145"/>
  <c r="K145"/>
  <c r="E154" i="37"/>
  <c r="M154" i="35"/>
  <c r="P154"/>
  <c r="G154" i="36"/>
  <c r="I154" i="37"/>
  <c r="J145" i="34"/>
  <c r="J145" i="35"/>
  <c r="K145" i="34"/>
  <c r="M149"/>
  <c r="M149" i="37"/>
  <c r="M149" i="35"/>
  <c r="D149" i="36"/>
  <c r="I154" i="38"/>
  <c r="G154" i="34"/>
  <c r="M145" i="38"/>
  <c r="P145"/>
  <c r="M141" i="36"/>
  <c r="E145"/>
  <c r="H145" i="37"/>
  <c r="I145" i="34"/>
  <c r="M145" i="36"/>
  <c r="P145" s="1"/>
  <c r="H145" i="34"/>
  <c r="K145" i="38"/>
  <c r="C145"/>
  <c r="G145" i="34"/>
  <c r="G145" i="38"/>
  <c r="I145" i="36"/>
  <c r="D145" i="38"/>
  <c r="M145" i="34"/>
  <c r="P145"/>
  <c r="G145" i="36"/>
  <c r="J145" i="38"/>
  <c r="E145"/>
  <c r="I145" i="35"/>
  <c r="C145" i="36"/>
  <c r="D145" i="34"/>
  <c r="J145" i="36"/>
  <c r="C145" i="35"/>
  <c r="L145" i="38"/>
  <c r="H145" i="36"/>
  <c r="H145" i="35"/>
  <c r="I145" i="38"/>
  <c r="M145" i="37"/>
  <c r="H145" i="38"/>
  <c r="G145" i="35"/>
  <c r="K145"/>
  <c r="L145"/>
  <c r="G145" i="37"/>
  <c r="M145" i="35"/>
  <c r="P145"/>
  <c r="E145" i="34"/>
  <c r="C145"/>
  <c r="K158" i="37"/>
  <c r="C158" i="36"/>
  <c r="L158" i="35"/>
  <c r="H158"/>
  <c r="I158"/>
  <c r="J158" i="37"/>
  <c r="H158" i="34"/>
  <c r="C158"/>
  <c r="H158" i="36"/>
  <c r="C158" i="38"/>
  <c r="D158" i="34"/>
  <c r="D158" i="35"/>
  <c r="G158" i="34"/>
  <c r="I158" i="37"/>
  <c r="H158" i="38"/>
  <c r="E158" i="34"/>
  <c r="K158" i="35"/>
  <c r="L158" i="38"/>
  <c r="H158" i="37"/>
  <c r="K158" i="34"/>
  <c r="M158" i="38"/>
  <c r="C158" i="37"/>
  <c r="E158" i="36"/>
  <c r="G158"/>
  <c r="M158" i="35"/>
  <c r="P158"/>
  <c r="E158"/>
  <c r="C158"/>
  <c r="M158" i="34"/>
  <c r="P158"/>
  <c r="G158" i="37"/>
  <c r="I158" i="36"/>
  <c r="K158"/>
  <c r="D158"/>
  <c r="G158" i="38"/>
  <c r="M158" i="36"/>
  <c r="P158"/>
  <c r="D158" i="37"/>
  <c r="D154"/>
  <c r="M154" i="36"/>
  <c r="P154"/>
  <c r="L145"/>
  <c r="E154"/>
  <c r="L141" i="37"/>
  <c r="L145"/>
  <c r="F210" i="34"/>
  <c r="L151" i="35"/>
  <c r="D147" i="38"/>
  <c r="M151" i="35"/>
  <c r="D151" i="38"/>
  <c r="K155" i="36"/>
  <c r="K155" i="37"/>
  <c r="H155" i="36"/>
  <c r="E155" i="38"/>
  <c r="I155" i="37"/>
  <c r="G151" i="38"/>
  <c r="J155" i="36"/>
  <c r="C151" i="35"/>
  <c r="K155" i="34"/>
  <c r="G155" i="38"/>
  <c r="H155" i="34"/>
  <c r="M151" i="38"/>
  <c r="D155" i="35"/>
  <c r="M155" i="37"/>
  <c r="P155"/>
  <c r="D155" i="38"/>
  <c r="I155"/>
  <c r="E155" i="36"/>
  <c r="F370" i="44"/>
  <c r="G365"/>
  <c r="J374"/>
  <c r="G364"/>
  <c r="F278"/>
  <c r="L266"/>
  <c r="L41"/>
  <c r="L277"/>
  <c r="F270"/>
  <c r="L259"/>
  <c r="H95"/>
  <c r="F359"/>
  <c r="H275"/>
  <c r="L100"/>
  <c r="F365"/>
  <c r="D279"/>
  <c r="F39"/>
  <c r="J372"/>
  <c r="H256"/>
  <c r="F368"/>
  <c r="G375"/>
  <c r="G372"/>
  <c r="D358"/>
  <c r="G271"/>
  <c r="H261"/>
  <c r="H44"/>
  <c r="D272"/>
  <c r="H263"/>
  <c r="H97"/>
  <c r="F362"/>
  <c r="D259"/>
  <c r="F43"/>
  <c r="L358"/>
  <c r="D269"/>
  <c r="H101"/>
  <c r="L369"/>
  <c r="G285"/>
  <c r="C369"/>
  <c r="D365"/>
  <c r="D376"/>
  <c r="C374"/>
  <c r="D370"/>
  <c r="D360"/>
  <c r="G273"/>
  <c r="G263"/>
  <c r="L96"/>
  <c r="H363"/>
  <c r="D274"/>
  <c r="L98"/>
  <c r="D40"/>
  <c r="G279"/>
  <c r="G94"/>
  <c r="G360"/>
  <c r="L270"/>
  <c r="G261"/>
  <c r="G43"/>
  <c r="C368"/>
  <c r="F256"/>
  <c r="H279"/>
  <c r="J367"/>
  <c r="J369"/>
  <c r="H373"/>
  <c r="H375"/>
  <c r="D372"/>
  <c r="L373"/>
  <c r="C375"/>
  <c r="G376"/>
  <c r="H367"/>
  <c r="H369"/>
  <c r="F374"/>
  <c r="F376"/>
  <c r="L364"/>
  <c r="L362"/>
  <c r="D361"/>
  <c r="H358"/>
  <c r="F276"/>
  <c r="L273"/>
  <c r="L271"/>
  <c r="G267"/>
  <c r="G265"/>
  <c r="L263"/>
  <c r="D262"/>
  <c r="F259"/>
  <c r="F99"/>
  <c r="G95"/>
  <c r="D43"/>
  <c r="L40"/>
  <c r="D364"/>
  <c r="G300"/>
  <c r="G278"/>
  <c r="G276"/>
  <c r="H274"/>
  <c r="H272"/>
  <c r="G268"/>
  <c r="D266"/>
  <c r="D264"/>
  <c r="F260"/>
  <c r="F101"/>
  <c r="G99"/>
  <c r="L97"/>
  <c r="D96"/>
  <c r="H40"/>
  <c r="D300"/>
  <c r="L279"/>
  <c r="D278"/>
  <c r="D276"/>
  <c r="L269"/>
  <c r="F262"/>
  <c r="H259"/>
  <c r="C101"/>
  <c r="H99"/>
  <c r="L94"/>
  <c r="J43"/>
  <c r="F366"/>
  <c r="F363"/>
  <c r="L360"/>
  <c r="G359"/>
  <c r="D282"/>
  <c r="F271"/>
  <c r="H269"/>
  <c r="F266"/>
  <c r="F264"/>
  <c r="L261"/>
  <c r="D260"/>
  <c r="F97"/>
  <c r="H94"/>
  <c r="L43"/>
  <c r="D42"/>
  <c r="F40"/>
  <c r="H366"/>
  <c r="L367"/>
  <c r="G369"/>
  <c r="F372"/>
  <c r="G258"/>
  <c r="D285"/>
  <c r="H285"/>
  <c r="C361"/>
  <c r="C373"/>
  <c r="H268"/>
  <c r="C43"/>
  <c r="F367"/>
  <c r="F369"/>
  <c r="D373"/>
  <c r="D375"/>
  <c r="L376"/>
  <c r="H365"/>
  <c r="G373"/>
  <c r="L374"/>
  <c r="D367"/>
  <c r="D369"/>
  <c r="L370"/>
  <c r="J373"/>
  <c r="G363"/>
  <c r="H361"/>
  <c r="D359"/>
  <c r="F300"/>
  <c r="F277"/>
  <c r="G274"/>
  <c r="G272"/>
  <c r="L267"/>
  <c r="L265"/>
  <c r="G264"/>
  <c r="H262"/>
  <c r="G97"/>
  <c r="L95"/>
  <c r="H43"/>
  <c r="G39"/>
  <c r="L300"/>
  <c r="F279"/>
  <c r="L276"/>
  <c r="L274"/>
  <c r="D273"/>
  <c r="D271"/>
  <c r="F269"/>
  <c r="H266"/>
  <c r="H264"/>
  <c r="L99"/>
  <c r="H96"/>
  <c r="F94"/>
  <c r="D41"/>
  <c r="D39"/>
  <c r="F360"/>
  <c r="H300"/>
  <c r="C282"/>
  <c r="H278"/>
  <c r="H276"/>
  <c r="G270"/>
  <c r="D268"/>
  <c r="G260"/>
  <c r="G101"/>
  <c r="D100"/>
  <c r="D98"/>
  <c r="F44"/>
  <c r="G361"/>
  <c r="L359"/>
  <c r="F274"/>
  <c r="D270"/>
  <c r="G262"/>
  <c r="F95"/>
  <c r="G44"/>
  <c r="H42"/>
  <c r="C366"/>
  <c r="G367"/>
  <c r="L368"/>
  <c r="G370"/>
  <c r="L258"/>
  <c r="D258"/>
  <c r="G256"/>
  <c r="L285"/>
  <c r="J366"/>
  <c r="G366"/>
  <c r="J368"/>
  <c r="J370"/>
  <c r="H374"/>
  <c r="H376"/>
  <c r="H364"/>
  <c r="L372"/>
  <c r="G374"/>
  <c r="L375"/>
  <c r="D366"/>
  <c r="H368"/>
  <c r="H370"/>
  <c r="F373"/>
  <c r="F375"/>
  <c r="L363"/>
  <c r="D362"/>
  <c r="H359"/>
  <c r="F275"/>
  <c r="L272"/>
  <c r="F268"/>
  <c r="G266"/>
  <c r="L264"/>
  <c r="L262"/>
  <c r="D261"/>
  <c r="F100"/>
  <c r="F98"/>
  <c r="G96"/>
  <c r="D44"/>
  <c r="G41"/>
  <c r="L39"/>
  <c r="D363"/>
  <c r="F282"/>
  <c r="G277"/>
  <c r="G275"/>
  <c r="H273"/>
  <c r="H271"/>
  <c r="D267"/>
  <c r="D265"/>
  <c r="D263"/>
  <c r="G259"/>
  <c r="C100"/>
  <c r="G98"/>
  <c r="D97"/>
  <c r="D95"/>
  <c r="H41"/>
  <c r="F361"/>
  <c r="F358"/>
  <c r="G282"/>
  <c r="L278"/>
  <c r="D277"/>
  <c r="D275"/>
  <c r="L268"/>
  <c r="F261"/>
  <c r="L101"/>
  <c r="H100"/>
  <c r="H98"/>
  <c r="J44"/>
  <c r="G42"/>
  <c r="F364"/>
  <c r="L361"/>
  <c r="G358"/>
  <c r="F272"/>
  <c r="H270"/>
  <c r="F267"/>
  <c r="F265"/>
  <c r="F263"/>
  <c r="L260"/>
  <c r="D101"/>
  <c r="F96"/>
  <c r="L44"/>
  <c r="L42"/>
  <c r="F41"/>
  <c r="L365"/>
  <c r="C367"/>
  <c r="G368"/>
  <c r="C370"/>
  <c r="F258"/>
  <c r="H258"/>
  <c r="L256"/>
  <c r="D256"/>
  <c r="F47" i="37"/>
  <c r="H36" i="32"/>
  <c r="F17" i="37"/>
  <c r="F36" i="32" s="1"/>
  <c r="F138" i="38"/>
  <c r="L37" i="32"/>
  <c r="G210" i="38"/>
  <c r="L143" i="37"/>
  <c r="M143" i="34"/>
  <c r="P143"/>
  <c r="H143" i="38"/>
  <c r="G155" i="37"/>
  <c r="F47" i="36"/>
  <c r="H35" i="32"/>
  <c r="F90" i="38"/>
  <c r="J37" i="32"/>
  <c r="F47" i="38"/>
  <c r="H37" i="32"/>
  <c r="G17" i="38"/>
  <c r="M143" i="37"/>
  <c r="P143" s="1"/>
  <c r="E143" i="38"/>
  <c r="C143" i="36"/>
  <c r="H143" i="37"/>
  <c r="D47" i="38"/>
  <c r="D291" i="39"/>
  <c r="H291"/>
  <c r="L256"/>
  <c r="F376"/>
  <c r="J370"/>
  <c r="D363"/>
  <c r="L282"/>
  <c r="G274"/>
  <c r="G266"/>
  <c r="C101"/>
  <c r="F96"/>
  <c r="L41"/>
  <c r="L373"/>
  <c r="L367"/>
  <c r="L359"/>
  <c r="H275"/>
  <c r="L268"/>
  <c r="L260"/>
  <c r="G96"/>
  <c r="G44"/>
  <c r="D39"/>
  <c r="D373"/>
  <c r="G368"/>
  <c r="L365"/>
  <c r="D362"/>
  <c r="H358"/>
  <c r="F282"/>
  <c r="D277"/>
  <c r="F272"/>
  <c r="H269"/>
  <c r="F264"/>
  <c r="D261"/>
  <c r="L96"/>
  <c r="D44"/>
  <c r="D365"/>
  <c r="D271"/>
  <c r="F101"/>
  <c r="G372"/>
  <c r="G273"/>
  <c r="F259"/>
  <c r="F375"/>
  <c r="G282"/>
  <c r="H263"/>
  <c r="L40"/>
  <c r="D279"/>
  <c r="D270"/>
  <c r="C369"/>
  <c r="C43"/>
  <c r="H279"/>
  <c r="J366"/>
  <c r="H372"/>
  <c r="L361"/>
  <c r="G275"/>
  <c r="D265"/>
  <c r="D98"/>
  <c r="G358"/>
  <c r="F270"/>
  <c r="H259"/>
  <c r="F256"/>
  <c r="J367"/>
  <c r="H300"/>
  <c r="D272"/>
  <c r="H100"/>
  <c r="H42"/>
  <c r="L372"/>
  <c r="H274"/>
  <c r="F262"/>
  <c r="F291"/>
  <c r="L374"/>
  <c r="H366"/>
  <c r="L360"/>
  <c r="F277"/>
  <c r="F269"/>
  <c r="D264"/>
  <c r="H99"/>
  <c r="H43"/>
  <c r="G39"/>
  <c r="C370"/>
  <c r="G362"/>
  <c r="F279"/>
  <c r="H95"/>
  <c r="L39"/>
  <c r="G374"/>
  <c r="F372"/>
  <c r="D367"/>
  <c r="F300"/>
  <c r="G278"/>
  <c r="D276"/>
  <c r="G270"/>
  <c r="L262"/>
  <c r="F98"/>
  <c r="D96"/>
  <c r="D40"/>
  <c r="G98"/>
  <c r="C282"/>
  <c r="L264"/>
  <c r="L363"/>
  <c r="F274"/>
  <c r="G43"/>
  <c r="F364"/>
  <c r="F275"/>
  <c r="C100"/>
  <c r="G94"/>
  <c r="H268"/>
  <c r="J376"/>
  <c r="F367"/>
  <c r="D300"/>
  <c r="G101"/>
  <c r="F44"/>
  <c r="F374"/>
  <c r="D364"/>
  <c r="L275"/>
  <c r="D266"/>
  <c r="F97"/>
  <c r="D256"/>
  <c r="F373"/>
  <c r="F362"/>
  <c r="F276"/>
  <c r="G95"/>
  <c r="G376"/>
  <c r="G367"/>
  <c r="G268"/>
  <c r="G256"/>
  <c r="C361"/>
  <c r="C44"/>
  <c r="H256"/>
  <c r="L375"/>
  <c r="G369"/>
  <c r="G361"/>
  <c r="D273"/>
  <c r="H264"/>
  <c r="L100"/>
  <c r="H94"/>
  <c r="F40"/>
  <c r="G373"/>
  <c r="L366"/>
  <c r="L300"/>
  <c r="D275"/>
  <c r="H267"/>
  <c r="D259"/>
  <c r="L95"/>
  <c r="L43"/>
  <c r="D376"/>
  <c r="J372"/>
  <c r="C368"/>
  <c r="L364"/>
  <c r="G360"/>
  <c r="D358"/>
  <c r="L278"/>
  <c r="H276"/>
  <c r="G271"/>
  <c r="D268"/>
  <c r="G263"/>
  <c r="H96"/>
  <c r="J43"/>
  <c r="H40"/>
  <c r="D374"/>
  <c r="L362"/>
  <c r="F267"/>
  <c r="G100"/>
  <c r="H365"/>
  <c r="C366"/>
  <c r="D278"/>
  <c r="G99"/>
  <c r="G366"/>
  <c r="H278"/>
  <c r="F266"/>
  <c r="F95"/>
  <c r="F39"/>
  <c r="H261"/>
  <c r="G258"/>
  <c r="L369"/>
  <c r="F359"/>
  <c r="H273"/>
  <c r="F261"/>
  <c r="L94"/>
  <c r="C367"/>
  <c r="F278"/>
  <c r="L267"/>
  <c r="L101"/>
  <c r="L258"/>
  <c r="G375"/>
  <c r="G364"/>
  <c r="D282"/>
  <c r="G267"/>
  <c r="H98"/>
  <c r="D41"/>
  <c r="D369"/>
  <c r="L358"/>
  <c r="L259"/>
  <c r="G291"/>
  <c r="D361"/>
  <c r="H101"/>
  <c r="D370"/>
  <c r="F265"/>
  <c r="H44"/>
  <c r="H374"/>
  <c r="D360"/>
  <c r="G272"/>
  <c r="L266"/>
  <c r="F360"/>
  <c r="D258"/>
  <c r="F258"/>
  <c r="G276"/>
  <c r="G285"/>
  <c r="F358"/>
  <c r="G259"/>
  <c r="D375"/>
  <c r="L276"/>
  <c r="D101"/>
  <c r="H373"/>
  <c r="H362"/>
  <c r="L370"/>
  <c r="G42"/>
  <c r="L98"/>
  <c r="H368"/>
  <c r="L97"/>
  <c r="F285"/>
  <c r="C291"/>
  <c r="D366"/>
  <c r="F260"/>
  <c r="F368"/>
  <c r="F263"/>
  <c r="C374"/>
  <c r="D359"/>
  <c r="L269"/>
  <c r="G97"/>
  <c r="G264"/>
  <c r="L42"/>
  <c r="H361"/>
  <c r="G370"/>
  <c r="L273"/>
  <c r="H364"/>
  <c r="L265"/>
  <c r="H41"/>
  <c r="G359"/>
  <c r="G260"/>
  <c r="H376"/>
  <c r="G365"/>
  <c r="G279"/>
  <c r="D269"/>
  <c r="F99"/>
  <c r="F41"/>
  <c r="D262"/>
  <c r="D263"/>
  <c r="H97"/>
  <c r="L263"/>
  <c r="J369"/>
  <c r="L285"/>
  <c r="D372"/>
  <c r="F268"/>
  <c r="H375"/>
  <c r="G269"/>
  <c r="F363"/>
  <c r="F273"/>
  <c r="F100"/>
  <c r="L272"/>
  <c r="H262"/>
  <c r="H363"/>
  <c r="D42"/>
  <c r="G261"/>
  <c r="J374"/>
  <c r="C373"/>
  <c r="L368"/>
  <c r="H272"/>
  <c r="D94"/>
  <c r="F365"/>
  <c r="D267"/>
  <c r="G40"/>
  <c r="H367"/>
  <c r="L270"/>
  <c r="D260"/>
  <c r="F43"/>
  <c r="H270"/>
  <c r="H271"/>
  <c r="L271"/>
  <c r="H285"/>
  <c r="D285"/>
  <c r="F192" i="34"/>
  <c r="H42" i="32"/>
  <c r="F90" i="34"/>
  <c r="J33" i="32"/>
  <c r="F210" i="35"/>
  <c r="F90" i="37"/>
  <c r="J36" i="32"/>
  <c r="H17" i="38"/>
  <c r="G37" i="32" s="1"/>
  <c r="L291" i="39"/>
  <c r="F17" i="38"/>
  <c r="F37" i="32" s="1"/>
  <c r="F291" i="43"/>
  <c r="J367"/>
  <c r="F275"/>
  <c r="D262"/>
  <c r="F373"/>
  <c r="H279"/>
  <c r="D264"/>
  <c r="F375"/>
  <c r="H276"/>
  <c r="G99"/>
  <c r="L362"/>
  <c r="F96"/>
  <c r="F41"/>
  <c r="F263"/>
  <c r="D273"/>
  <c r="D361"/>
  <c r="C375"/>
  <c r="H97"/>
  <c r="F268"/>
  <c r="L277"/>
  <c r="F363"/>
  <c r="F42"/>
  <c r="G260"/>
  <c r="G277"/>
  <c r="J372"/>
  <c r="G264"/>
  <c r="D362"/>
  <c r="D374"/>
  <c r="L100"/>
  <c r="F274"/>
  <c r="H373"/>
  <c r="J44"/>
  <c r="G272"/>
  <c r="L359"/>
  <c r="G370"/>
  <c r="L97"/>
  <c r="D265"/>
  <c r="H274"/>
  <c r="F361"/>
  <c r="G369"/>
  <c r="L41"/>
  <c r="L262"/>
  <c r="L279"/>
  <c r="F256"/>
  <c r="D42"/>
  <c r="H98"/>
  <c r="F264"/>
  <c r="D272"/>
  <c r="D358"/>
  <c r="D370"/>
  <c r="L42"/>
  <c r="L99"/>
  <c r="F267"/>
  <c r="D275"/>
  <c r="G359"/>
  <c r="H366"/>
  <c r="F94"/>
  <c r="L259"/>
  <c r="D274"/>
  <c r="F360"/>
  <c r="J370"/>
  <c r="L95"/>
  <c r="L263"/>
  <c r="G279"/>
  <c r="F366"/>
  <c r="D256"/>
  <c r="C43"/>
  <c r="D258"/>
  <c r="D291"/>
  <c r="H291"/>
  <c r="H362"/>
  <c r="L264"/>
  <c r="H44"/>
  <c r="G367"/>
  <c r="L369"/>
  <c r="D261"/>
  <c r="G42"/>
  <c r="C374"/>
  <c r="H273"/>
  <c r="G101"/>
  <c r="F95"/>
  <c r="L266"/>
  <c r="G300"/>
  <c r="F365"/>
  <c r="G271"/>
  <c r="C360"/>
  <c r="L370"/>
  <c r="L96"/>
  <c r="F273"/>
  <c r="L365"/>
  <c r="G96"/>
  <c r="F277"/>
  <c r="G365"/>
  <c r="G256"/>
  <c r="H42"/>
  <c r="L267"/>
  <c r="D360"/>
  <c r="C376"/>
  <c r="L98"/>
  <c r="L261"/>
  <c r="D367"/>
  <c r="F374"/>
  <c r="J43"/>
  <c r="G261"/>
  <c r="G270"/>
  <c r="G282"/>
  <c r="L366"/>
  <c r="H101"/>
  <c r="D267"/>
  <c r="F276"/>
  <c r="H363"/>
  <c r="D94"/>
  <c r="L101"/>
  <c r="G267"/>
  <c r="F279"/>
  <c r="L361"/>
  <c r="G374"/>
  <c r="L94"/>
  <c r="H259"/>
  <c r="L270"/>
  <c r="F362"/>
  <c r="C370"/>
  <c r="D41"/>
  <c r="G97"/>
  <c r="F266"/>
  <c r="L276"/>
  <c r="G366"/>
  <c r="D40"/>
  <c r="D101"/>
  <c r="D363"/>
  <c r="D375"/>
  <c r="G257"/>
  <c r="H268"/>
  <c r="C291"/>
  <c r="G291"/>
  <c r="L291"/>
  <c r="J369"/>
  <c r="H364"/>
  <c r="L269"/>
  <c r="G95"/>
  <c r="L368"/>
  <c r="G276"/>
  <c r="L260"/>
  <c r="G360"/>
  <c r="L271"/>
  <c r="G94"/>
  <c r="L376"/>
  <c r="L300"/>
  <c r="L44"/>
  <c r="G44"/>
  <c r="F265"/>
  <c r="L363"/>
  <c r="G376"/>
  <c r="G258"/>
  <c r="D270"/>
  <c r="F300"/>
  <c r="H369"/>
  <c r="D95"/>
  <c r="H263"/>
  <c r="F359"/>
  <c r="L40"/>
  <c r="H269"/>
  <c r="D364"/>
  <c r="D376"/>
  <c r="H358"/>
  <c r="L374"/>
  <c r="D260"/>
  <c r="H275"/>
  <c r="L372"/>
  <c r="H41"/>
  <c r="L275"/>
  <c r="H365"/>
  <c r="F372"/>
  <c r="G265"/>
  <c r="G274"/>
  <c r="H300"/>
  <c r="H375"/>
  <c r="L43"/>
  <c r="H100"/>
  <c r="D266"/>
  <c r="L273"/>
  <c r="H359"/>
  <c r="D373"/>
  <c r="F44"/>
  <c r="F101"/>
  <c r="F269"/>
  <c r="D277"/>
  <c r="L360"/>
  <c r="H368"/>
  <c r="D39"/>
  <c r="D96"/>
  <c r="H264"/>
  <c r="G275"/>
  <c r="D365"/>
  <c r="J373"/>
  <c r="F97"/>
  <c r="F270"/>
  <c r="D300"/>
  <c r="F368"/>
  <c r="F257"/>
  <c r="C369"/>
  <c r="L291" i="44"/>
  <c r="G291"/>
  <c r="C291"/>
  <c r="H291"/>
  <c r="D291"/>
  <c r="F291"/>
  <c r="E209" i="38"/>
  <c r="H209"/>
  <c r="D142" i="39"/>
  <c r="C291" i="45"/>
  <c r="L158" i="37"/>
  <c r="D158" i="38"/>
  <c r="N237" i="39"/>
  <c r="D237"/>
  <c r="L233" i="45"/>
  <c r="G233"/>
  <c r="K233"/>
  <c r="N233" i="44"/>
  <c r="M233"/>
  <c r="E233"/>
  <c r="M233" i="43"/>
  <c r="G233"/>
  <c r="K233" i="42"/>
  <c r="J233"/>
  <c r="D233" i="39"/>
  <c r="J233" i="45"/>
  <c r="N233"/>
  <c r="C233"/>
  <c r="H233" i="44"/>
  <c r="K233"/>
  <c r="L233"/>
  <c r="H233" i="43"/>
  <c r="N233" i="42"/>
  <c r="G233"/>
  <c r="F233"/>
  <c r="H233" i="39"/>
  <c r="F233" i="45"/>
  <c r="H233"/>
  <c r="E233"/>
  <c r="D233" i="44"/>
  <c r="G233"/>
  <c r="J233"/>
  <c r="D233" i="43"/>
  <c r="H233" i="42"/>
  <c r="C233"/>
  <c r="F233" i="43"/>
  <c r="N233" i="39"/>
  <c r="L190" i="45"/>
  <c r="G190" i="42"/>
  <c r="N190" i="45"/>
  <c r="G190" i="44"/>
  <c r="G190" i="43"/>
  <c r="C190" i="39"/>
  <c r="E190" i="45"/>
  <c r="N190" i="44"/>
  <c r="F190" i="42"/>
  <c r="D190" i="39"/>
  <c r="I190" i="44"/>
  <c r="J190"/>
  <c r="J190" i="43"/>
  <c r="E153" i="44"/>
  <c r="C153" i="42"/>
  <c r="K153" i="39"/>
  <c r="L153" i="45"/>
  <c r="F153" i="43"/>
  <c r="H153" i="39"/>
  <c r="I153"/>
  <c r="J153" i="44"/>
  <c r="H153" i="43"/>
  <c r="C153" i="39"/>
  <c r="M25" i="42"/>
  <c r="J25" i="39"/>
  <c r="E230"/>
  <c r="G230" i="42"/>
  <c r="G230" i="45"/>
  <c r="I230"/>
  <c r="J230"/>
  <c r="I230" i="44"/>
  <c r="C230"/>
  <c r="F230"/>
  <c r="I230" i="43"/>
  <c r="N230"/>
  <c r="K230"/>
  <c r="L230" i="42"/>
  <c r="I230" i="39"/>
  <c r="C230" i="45"/>
  <c r="E230"/>
  <c r="D230"/>
  <c r="E230" i="44"/>
  <c r="N230"/>
  <c r="M230"/>
  <c r="E230" i="43"/>
  <c r="H230"/>
  <c r="G230"/>
  <c r="H230" i="42"/>
  <c r="M230" i="45"/>
  <c r="L230"/>
  <c r="N230"/>
  <c r="H230" i="44"/>
  <c r="K230"/>
  <c r="L230"/>
  <c r="D230" i="43"/>
  <c r="C230"/>
  <c r="D230" i="42"/>
  <c r="H222" i="39"/>
  <c r="I222" i="42"/>
  <c r="K222" i="43"/>
  <c r="M187" i="45"/>
  <c r="E187"/>
  <c r="F187" i="44"/>
  <c r="E187"/>
  <c r="N187"/>
  <c r="M187"/>
  <c r="C187" i="42"/>
  <c r="E187" i="43"/>
  <c r="L187" i="42"/>
  <c r="E187"/>
  <c r="K187" i="45"/>
  <c r="L187"/>
  <c r="N187"/>
  <c r="D187"/>
  <c r="H187" i="44"/>
  <c r="K187"/>
  <c r="L187" i="43"/>
  <c r="M187" i="42"/>
  <c r="J187"/>
  <c r="N187" i="43"/>
  <c r="C187"/>
  <c r="G187" i="45"/>
  <c r="J187"/>
  <c r="H187"/>
  <c r="L187" i="44"/>
  <c r="D187"/>
  <c r="G187"/>
  <c r="J187" i="43"/>
  <c r="K187" i="42"/>
  <c r="F187"/>
  <c r="H187" i="43"/>
  <c r="D187" i="39"/>
  <c r="D185" i="45"/>
  <c r="F185"/>
  <c r="J185" i="44"/>
  <c r="D185" i="43"/>
  <c r="C185" i="42"/>
  <c r="N185" i="43"/>
  <c r="K185" i="45"/>
  <c r="F185" i="44"/>
  <c r="E185" i="43"/>
  <c r="J185"/>
  <c r="L185" i="42"/>
  <c r="H185" i="45"/>
  <c r="G185" i="44"/>
  <c r="D185"/>
  <c r="H185" i="42"/>
  <c r="I185" i="43"/>
  <c r="H185" i="39"/>
  <c r="C180" i="43"/>
  <c r="C294"/>
  <c r="L180" i="44"/>
  <c r="H180" i="39"/>
  <c r="J145" i="44"/>
  <c r="F145" i="42"/>
  <c r="K145" i="43"/>
  <c r="K145" i="45"/>
  <c r="D145" i="42"/>
  <c r="I141"/>
  <c r="E141"/>
  <c r="F141" i="39"/>
  <c r="H138" i="45"/>
  <c r="K138"/>
  <c r="L138"/>
  <c r="L138" i="44"/>
  <c r="D138"/>
  <c r="G138"/>
  <c r="G138" i="43"/>
  <c r="J138"/>
  <c r="D138"/>
  <c r="H138" i="42"/>
  <c r="K138"/>
  <c r="L138"/>
  <c r="E138"/>
  <c r="D138" i="45"/>
  <c r="G138"/>
  <c r="J138"/>
  <c r="J138" i="44"/>
  <c r="E138" i="45"/>
  <c r="C138" i="44"/>
  <c r="C138" i="43"/>
  <c r="F138"/>
  <c r="I138"/>
  <c r="D138" i="42"/>
  <c r="G138"/>
  <c r="J138"/>
  <c r="M138" i="39"/>
  <c r="H138"/>
  <c r="C138" i="45"/>
  <c r="F138"/>
  <c r="F138" i="44"/>
  <c r="I138"/>
  <c r="N138"/>
  <c r="M138"/>
  <c r="M138" i="43"/>
  <c r="E138"/>
  <c r="N138"/>
  <c r="C138" i="42"/>
  <c r="F138"/>
  <c r="F138" i="39"/>
  <c r="D138"/>
  <c r="L88" i="42"/>
  <c r="L88" i="39"/>
  <c r="C156" i="34"/>
  <c r="D156"/>
  <c r="K156" i="38"/>
  <c r="K156" i="35"/>
  <c r="G148" i="37"/>
  <c r="H148" i="35"/>
  <c r="H148" i="34"/>
  <c r="G148" i="38"/>
  <c r="D148" i="36"/>
  <c r="L175" i="42"/>
  <c r="D175" i="39"/>
  <c r="H175"/>
  <c r="J175" i="42"/>
  <c r="L85" i="45"/>
  <c r="H85"/>
  <c r="K85" i="44"/>
  <c r="L85"/>
  <c r="H85"/>
  <c r="K85" i="43"/>
  <c r="L85"/>
  <c r="H85"/>
  <c r="K85" i="42"/>
  <c r="K85" i="39"/>
  <c r="L85" i="42"/>
  <c r="E85"/>
  <c r="N85"/>
  <c r="G85" i="45"/>
  <c r="D85"/>
  <c r="G85" i="44"/>
  <c r="J85"/>
  <c r="D85"/>
  <c r="G85" i="43"/>
  <c r="J85"/>
  <c r="D85"/>
  <c r="G85" i="42"/>
  <c r="G85" i="39"/>
  <c r="J85" i="42"/>
  <c r="L85" i="39"/>
  <c r="I85"/>
  <c r="D85"/>
  <c r="C85" i="44"/>
  <c r="F85"/>
  <c r="I85"/>
  <c r="C85" i="43"/>
  <c r="F85"/>
  <c r="I85"/>
  <c r="C85" i="42"/>
  <c r="C85" i="39"/>
  <c r="F85" i="42"/>
  <c r="J85" i="39"/>
  <c r="E85"/>
  <c r="H85" i="42"/>
  <c r="C79" i="45"/>
  <c r="F79"/>
  <c r="I79"/>
  <c r="G79" i="44"/>
  <c r="D79" i="43"/>
  <c r="G79"/>
  <c r="J79"/>
  <c r="D79" i="42"/>
  <c r="H79" i="39"/>
  <c r="K79" i="42"/>
  <c r="K79" i="39"/>
  <c r="L79" i="42"/>
  <c r="N79" i="45"/>
  <c r="M79"/>
  <c r="E79"/>
  <c r="M79" i="44"/>
  <c r="C79" i="43"/>
  <c r="F79"/>
  <c r="I79"/>
  <c r="D79" i="39"/>
  <c r="G79" i="42"/>
  <c r="G79" i="39"/>
  <c r="J79" i="42"/>
  <c r="L79" i="39"/>
  <c r="H79" i="45"/>
  <c r="K79"/>
  <c r="L79"/>
  <c r="H79" i="44"/>
  <c r="F79"/>
  <c r="N79" i="43"/>
  <c r="M79"/>
  <c r="E79"/>
  <c r="N79" i="42"/>
  <c r="C79"/>
  <c r="C79" i="39"/>
  <c r="F79" i="42"/>
  <c r="J79" i="39"/>
  <c r="C69" i="45"/>
  <c r="F69"/>
  <c r="I69"/>
  <c r="D69" i="44"/>
  <c r="G69"/>
  <c r="J69"/>
  <c r="G69" i="43"/>
  <c r="H69"/>
  <c r="K69" i="42"/>
  <c r="K69" i="39"/>
  <c r="L69" i="42"/>
  <c r="E69"/>
  <c r="M69" i="45"/>
  <c r="E69"/>
  <c r="N69"/>
  <c r="C69" i="44"/>
  <c r="F69"/>
  <c r="I69"/>
  <c r="D69" i="43"/>
  <c r="G69" i="42"/>
  <c r="G69" i="39"/>
  <c r="J69" i="42"/>
  <c r="L69" i="39"/>
  <c r="I69"/>
  <c r="K69" i="45"/>
  <c r="L69"/>
  <c r="H69"/>
  <c r="N69" i="44"/>
  <c r="M69"/>
  <c r="E69"/>
  <c r="F69" i="43"/>
  <c r="C69" i="42"/>
  <c r="C69" i="39"/>
  <c r="F69" i="42"/>
  <c r="J69" i="39"/>
  <c r="E69"/>
  <c r="H69"/>
  <c r="J14"/>
  <c r="F14"/>
  <c r="F4"/>
  <c r="L4" i="42"/>
  <c r="L153" i="37"/>
  <c r="D141"/>
  <c r="D141" i="34"/>
  <c r="G399" i="45"/>
  <c r="I399"/>
  <c r="J399"/>
  <c r="G399" i="44"/>
  <c r="J399"/>
  <c r="D399"/>
  <c r="D399" i="42"/>
  <c r="C399"/>
  <c r="F399" i="43"/>
  <c r="L399" i="42"/>
  <c r="F399" i="39"/>
  <c r="C399" i="45"/>
  <c r="E399"/>
  <c r="D399"/>
  <c r="C399" i="44"/>
  <c r="F399"/>
  <c r="I399"/>
  <c r="D399" i="43"/>
  <c r="G399"/>
  <c r="M399" i="42"/>
  <c r="J399"/>
  <c r="J399" i="39"/>
  <c r="M399" i="45"/>
  <c r="L399"/>
  <c r="N399"/>
  <c r="M399" i="44"/>
  <c r="E399"/>
  <c r="N399"/>
  <c r="N399" i="42"/>
  <c r="K399"/>
  <c r="F399"/>
  <c r="D299" i="45"/>
  <c r="F299"/>
  <c r="C299" i="44"/>
  <c r="F299"/>
  <c r="I299"/>
  <c r="C299" i="42"/>
  <c r="C299" i="43"/>
  <c r="F299" i="42"/>
  <c r="J299" i="43"/>
  <c r="N299" i="39"/>
  <c r="L299" i="45"/>
  <c r="H299"/>
  <c r="N299" i="44"/>
  <c r="M299"/>
  <c r="E299"/>
  <c r="N299" i="43"/>
  <c r="M299" i="42"/>
  <c r="M299" i="43"/>
  <c r="F299"/>
  <c r="I299" i="42"/>
  <c r="G299" i="45"/>
  <c r="H299" i="44"/>
  <c r="K299"/>
  <c r="L299"/>
  <c r="H299" i="43"/>
  <c r="K299" i="42"/>
  <c r="K299" i="43"/>
  <c r="L299" i="42"/>
  <c r="E299"/>
  <c r="D299" i="39"/>
  <c r="F295"/>
  <c r="M295" i="42"/>
  <c r="L295" i="43"/>
  <c r="G249" i="42"/>
  <c r="H249" i="45"/>
  <c r="D249" i="44"/>
  <c r="G249"/>
  <c r="J249"/>
  <c r="D249" i="43"/>
  <c r="J249" i="42"/>
  <c r="K249" i="43"/>
  <c r="F249"/>
  <c r="H249" i="42"/>
  <c r="J249" i="39"/>
  <c r="L249" i="45"/>
  <c r="M249"/>
  <c r="C249" i="44"/>
  <c r="F249"/>
  <c r="I249"/>
  <c r="F249" i="42"/>
  <c r="G249" i="43"/>
  <c r="I249" i="42"/>
  <c r="D249"/>
  <c r="L249" i="39"/>
  <c r="G249" i="45"/>
  <c r="N249" i="44"/>
  <c r="M249"/>
  <c r="E249"/>
  <c r="N249" i="43"/>
  <c r="C249"/>
  <c r="E249" i="42"/>
  <c r="L249" i="43"/>
  <c r="H207" i="45"/>
  <c r="D207" i="44"/>
  <c r="C207"/>
  <c r="F207"/>
  <c r="I207" i="43"/>
  <c r="M207" i="42"/>
  <c r="F207"/>
  <c r="G207" i="43"/>
  <c r="I207" i="42"/>
  <c r="J207" i="39"/>
  <c r="L207" i="43"/>
  <c r="D207" i="45"/>
  <c r="I207" i="44"/>
  <c r="G207" i="45"/>
  <c r="M207" i="44"/>
  <c r="E207" i="43"/>
  <c r="K207" i="42"/>
  <c r="N207" i="43"/>
  <c r="C207"/>
  <c r="E207" i="42"/>
  <c r="F207" i="39"/>
  <c r="I207"/>
  <c r="H207"/>
  <c r="D207" i="42"/>
  <c r="K207" i="39"/>
  <c r="M207" i="45"/>
  <c r="E207" i="44"/>
  <c r="N207"/>
  <c r="K207"/>
  <c r="L207"/>
  <c r="G207" i="42"/>
  <c r="H207" i="43"/>
  <c r="L207" i="42"/>
  <c r="M207" i="43"/>
  <c r="N207" i="42"/>
  <c r="E207" i="39"/>
  <c r="D207"/>
  <c r="C207"/>
  <c r="G203" i="44"/>
  <c r="K203" i="43"/>
  <c r="I203"/>
  <c r="N203" i="39"/>
  <c r="M203" i="45"/>
  <c r="M203" i="44"/>
  <c r="E203" i="43"/>
  <c r="D203" i="39"/>
  <c r="F203"/>
  <c r="C203" i="45"/>
  <c r="H203" i="44"/>
  <c r="D203" i="42"/>
  <c r="F203"/>
  <c r="M203" i="39"/>
  <c r="C201" i="44"/>
  <c r="C201" i="39"/>
  <c r="G201"/>
  <c r="K201" i="42"/>
  <c r="K201" i="39"/>
  <c r="D192" i="45"/>
  <c r="G192"/>
  <c r="D192" i="44"/>
  <c r="G192"/>
  <c r="F192"/>
  <c r="E192"/>
  <c r="N192" i="43"/>
  <c r="K192"/>
  <c r="J192"/>
  <c r="L192" i="42"/>
  <c r="F192" i="39"/>
  <c r="I192" i="45"/>
  <c r="C192"/>
  <c r="J192"/>
  <c r="C192" i="44"/>
  <c r="L192" i="45"/>
  <c r="F192"/>
  <c r="H192" i="43"/>
  <c r="G192"/>
  <c r="F192"/>
  <c r="H192" i="42"/>
  <c r="J192" i="39"/>
  <c r="E192" i="45"/>
  <c r="N192"/>
  <c r="M192"/>
  <c r="N192" i="44"/>
  <c r="M192"/>
  <c r="L192"/>
  <c r="D192" i="43"/>
  <c r="C192"/>
  <c r="M192" i="42"/>
  <c r="D192"/>
  <c r="L192" i="39"/>
  <c r="E192" i="43"/>
  <c r="J164" i="45"/>
  <c r="D164" i="44"/>
  <c r="L164"/>
  <c r="L164" i="43"/>
  <c r="C164" i="39"/>
  <c r="G164" i="45"/>
  <c r="E164" i="44"/>
  <c r="K164"/>
  <c r="H164" i="43"/>
  <c r="G164" i="42"/>
  <c r="I164" i="39"/>
  <c r="N164"/>
  <c r="C164" i="45"/>
  <c r="H164"/>
  <c r="C164" i="44"/>
  <c r="D164" i="43"/>
  <c r="D164" i="42"/>
  <c r="J164" i="39"/>
  <c r="K160" i="42"/>
  <c r="I160" i="39"/>
  <c r="M160" i="45"/>
  <c r="E160"/>
  <c r="E160" i="44"/>
  <c r="N160"/>
  <c r="K160"/>
  <c r="L160"/>
  <c r="G160" i="43"/>
  <c r="F160" i="42"/>
  <c r="I160"/>
  <c r="K160" i="45"/>
  <c r="L160"/>
  <c r="H160"/>
  <c r="H160" i="44"/>
  <c r="G160"/>
  <c r="J160"/>
  <c r="M160" i="43"/>
  <c r="E160" i="42"/>
  <c r="N160"/>
  <c r="G160" i="45"/>
  <c r="J160"/>
  <c r="N160"/>
  <c r="D160" i="44"/>
  <c r="C160"/>
  <c r="F160"/>
  <c r="H160" i="43"/>
  <c r="F160"/>
  <c r="L160" i="42"/>
  <c r="H160"/>
  <c r="N156"/>
  <c r="F156"/>
  <c r="G156" i="43"/>
  <c r="M136" i="45"/>
  <c r="E136"/>
  <c r="K136" i="44"/>
  <c r="L136" i="43"/>
  <c r="N136" i="42"/>
  <c r="H136" i="45"/>
  <c r="L136"/>
  <c r="D136" i="44"/>
  <c r="G136" i="43"/>
  <c r="D136"/>
  <c r="K136" i="42"/>
  <c r="G136" i="39"/>
  <c r="G136" i="45"/>
  <c r="J136" i="44"/>
  <c r="C136"/>
  <c r="F136" i="43"/>
  <c r="D136" i="42"/>
  <c r="G133" i="39"/>
  <c r="H133"/>
  <c r="D126" i="42"/>
  <c r="F126" i="39"/>
  <c r="N126"/>
  <c r="D58" i="45"/>
  <c r="G58"/>
  <c r="J58"/>
  <c r="E58" i="44"/>
  <c r="N58"/>
  <c r="M58"/>
  <c r="D58" i="43"/>
  <c r="G58"/>
  <c r="J58"/>
  <c r="D58" i="42"/>
  <c r="H58" i="39"/>
  <c r="C58"/>
  <c r="F58" i="42"/>
  <c r="C58" i="45"/>
  <c r="F58"/>
  <c r="I58"/>
  <c r="H58" i="44"/>
  <c r="K58"/>
  <c r="L58"/>
  <c r="C58" i="43"/>
  <c r="F58"/>
  <c r="I58"/>
  <c r="D58" i="39"/>
  <c r="L58" i="42"/>
  <c r="M58" i="39"/>
  <c r="L58"/>
  <c r="N58" i="45"/>
  <c r="M58"/>
  <c r="E58"/>
  <c r="D58" i="44"/>
  <c r="G58"/>
  <c r="J58"/>
  <c r="N58" i="43"/>
  <c r="M58"/>
  <c r="E58"/>
  <c r="M58" i="42"/>
  <c r="G58"/>
  <c r="K58" i="39"/>
  <c r="J58"/>
  <c r="E58"/>
  <c r="J198" i="43"/>
  <c r="J193" i="42"/>
  <c r="J207" i="45"/>
  <c r="J203" i="44"/>
  <c r="J192" i="42"/>
  <c r="H224" i="39"/>
  <c r="H251" i="45"/>
  <c r="P208" i="37"/>
  <c r="F208" i="1"/>
  <c r="K208" i="37"/>
  <c r="F207" i="1"/>
  <c r="K207" i="36"/>
  <c r="P207"/>
  <c r="F206" i="1"/>
  <c r="K206" i="35"/>
  <c r="H265" i="44"/>
  <c r="V195"/>
  <c r="Z195"/>
  <c r="AA195"/>
  <c r="V184"/>
  <c r="Z184"/>
  <c r="AA184"/>
  <c r="T200" i="42"/>
  <c r="H260" i="44"/>
  <c r="H260" i="39"/>
  <c r="H260" i="43"/>
  <c r="H277" i="39"/>
  <c r="H277" i="43"/>
  <c r="H277" i="44"/>
  <c r="H277" i="42"/>
  <c r="H282" i="45"/>
  <c r="H282" i="43"/>
  <c r="H282" i="39"/>
  <c r="H360" i="43"/>
  <c r="H360" i="44"/>
  <c r="H360" i="39"/>
  <c r="H29" i="44"/>
  <c r="H399" i="43"/>
  <c r="H409" i="44"/>
  <c r="H265" i="42"/>
  <c r="H265" i="39"/>
  <c r="H165" i="43"/>
  <c r="H147" i="39"/>
  <c r="H129" i="45"/>
  <c r="H123" i="44"/>
  <c r="H89" i="45"/>
  <c r="H39" i="44"/>
  <c r="H39" i="39"/>
  <c r="H39" i="43"/>
  <c r="J375" i="44"/>
  <c r="J375" i="39"/>
  <c r="J375" i="43"/>
  <c r="J368" i="39"/>
  <c r="J368" i="43"/>
  <c r="H282" i="44"/>
  <c r="H386" i="39"/>
  <c r="H161" i="43"/>
  <c r="F17" i="35"/>
  <c r="P31" i="36"/>
  <c r="H150" i="34"/>
  <c r="H96"/>
  <c r="H138"/>
  <c r="M33" i="32" s="1"/>
  <c r="H96" i="36"/>
  <c r="H96" i="38"/>
  <c r="H138"/>
  <c r="M37" i="32" s="1"/>
  <c r="H96" i="37"/>
  <c r="H96" i="35"/>
  <c r="H149" i="38"/>
  <c r="H149" i="37"/>
  <c r="H149" i="35"/>
  <c r="H149" i="36"/>
  <c r="F90" i="35"/>
  <c r="J34" i="32" s="1"/>
  <c r="F47" i="35"/>
  <c r="H34" i="32"/>
  <c r="I2" i="36"/>
  <c r="I19" s="1"/>
  <c r="I49" s="1"/>
  <c r="I92" s="1"/>
  <c r="I2" i="44"/>
  <c r="I47" s="1"/>
  <c r="I104" s="1"/>
  <c r="I218" s="1"/>
  <c r="I255" s="1"/>
  <c r="I381" s="1"/>
  <c r="I2" i="40"/>
  <c r="I12" s="1"/>
  <c r="I2" i="39"/>
  <c r="I47" s="1"/>
  <c r="I104" s="1"/>
  <c r="I218" s="1"/>
  <c r="I255" s="1"/>
  <c r="I381" s="1"/>
  <c r="I2" i="37"/>
  <c r="I19" s="1"/>
  <c r="I49" s="1"/>
  <c r="I92" s="1"/>
  <c r="I2" i="42"/>
  <c r="I47" s="1"/>
  <c r="I104" s="1"/>
  <c r="I218" s="1"/>
  <c r="I255" s="1"/>
  <c r="I381" s="1"/>
  <c r="I2" i="34"/>
  <c r="I19" s="1"/>
  <c r="I49" s="1"/>
  <c r="I92" s="1"/>
  <c r="I2" i="45"/>
  <c r="I47" s="1"/>
  <c r="I104" s="1"/>
  <c r="I218" s="1"/>
  <c r="I255" s="1"/>
  <c r="I381" s="1"/>
  <c r="H205" i="34"/>
  <c r="P205"/>
  <c r="F90" i="36"/>
  <c r="J35" i="32"/>
  <c r="F17" i="34"/>
  <c r="F33" i="32"/>
  <c r="F17" i="36"/>
  <c r="F35" i="32"/>
  <c r="V200" i="44"/>
  <c r="Z200"/>
  <c r="T184" i="43"/>
  <c r="X205" i="45"/>
  <c r="Y205"/>
  <c r="X195"/>
  <c r="Y195"/>
  <c r="I431" i="43"/>
  <c r="T200" i="39"/>
  <c r="X200"/>
  <c r="AA200" i="44"/>
  <c r="F210" i="38"/>
  <c r="I431" i="42"/>
  <c r="J202" i="44"/>
  <c r="J197" i="43"/>
  <c r="J188" i="39"/>
  <c r="D151" i="37"/>
  <c r="M152" i="34"/>
  <c r="E364" i="43"/>
  <c r="C364" i="42"/>
  <c r="C364" i="44"/>
  <c r="C364" i="43"/>
  <c r="C364" i="39"/>
  <c r="C364" i="45"/>
  <c r="F138" i="34"/>
  <c r="F138" i="36"/>
  <c r="L35" i="32"/>
  <c r="C181" i="38"/>
  <c r="C192" i="42"/>
  <c r="F160" i="39"/>
  <c r="C192"/>
  <c r="I235"/>
  <c r="J298"/>
  <c r="M399"/>
  <c r="L68"/>
  <c r="N76" i="42"/>
  <c r="C76" i="43"/>
  <c r="K76" i="45"/>
  <c r="H142" i="42"/>
  <c r="G142" i="44"/>
  <c r="K142" i="45"/>
  <c r="I170" i="43"/>
  <c r="M170" i="44"/>
  <c r="G182" i="42"/>
  <c r="F182" i="43"/>
  <c r="M182" i="45"/>
  <c r="C186" i="42"/>
  <c r="F186" i="44"/>
  <c r="M202" i="43"/>
  <c r="G202" i="45"/>
  <c r="D235" i="42"/>
  <c r="M235" i="45"/>
  <c r="N298" i="42"/>
  <c r="G298" i="45"/>
  <c r="J186" i="39"/>
  <c r="N26"/>
  <c r="J26" i="43"/>
  <c r="K26" i="45"/>
  <c r="G61" i="42"/>
  <c r="I61" i="45"/>
  <c r="E134" i="42"/>
  <c r="I134" i="44"/>
  <c r="N134" i="45"/>
  <c r="F152" i="42"/>
  <c r="D152" i="44"/>
  <c r="C152" i="45"/>
  <c r="L206"/>
  <c r="G13" i="39"/>
  <c r="G13" i="44"/>
  <c r="L13" i="45"/>
  <c r="H32" i="39"/>
  <c r="I32" i="43"/>
  <c r="N32" i="44"/>
  <c r="K129" i="39"/>
  <c r="E178"/>
  <c r="K68" i="45"/>
  <c r="F76" i="42"/>
  <c r="F76" i="44"/>
  <c r="K142" i="42"/>
  <c r="G142" i="43"/>
  <c r="L142" i="45"/>
  <c r="F160"/>
  <c r="E170" i="42"/>
  <c r="L170" i="44"/>
  <c r="L170" i="45"/>
  <c r="I182" i="43"/>
  <c r="H182" i="44"/>
  <c r="E186" i="43"/>
  <c r="E186" i="44"/>
  <c r="J202" i="43"/>
  <c r="L202" i="45"/>
  <c r="C235" i="42"/>
  <c r="N235" i="44"/>
  <c r="C298" i="42"/>
  <c r="K298" i="45"/>
  <c r="K399" i="44"/>
  <c r="E152" i="42"/>
  <c r="C26" i="39"/>
  <c r="D26" i="43"/>
  <c r="L26" i="45"/>
  <c r="D61" i="39"/>
  <c r="C61" i="44"/>
  <c r="N134" i="42"/>
  <c r="D134" i="43"/>
  <c r="M134" i="45"/>
  <c r="H152" i="43"/>
  <c r="J152" i="45"/>
  <c r="K192"/>
  <c r="H206" i="44"/>
  <c r="J13" i="39"/>
  <c r="D13" i="43"/>
  <c r="H13" i="45"/>
  <c r="C32" i="39"/>
  <c r="M32" i="42"/>
  <c r="J32" i="44"/>
  <c r="D32" i="45"/>
  <c r="G170" i="42"/>
  <c r="E206"/>
  <c r="F142" i="39"/>
  <c r="J76"/>
  <c r="F76" i="43"/>
  <c r="L76" i="45"/>
  <c r="L142" i="42"/>
  <c r="J142" i="43"/>
  <c r="N170" i="42"/>
  <c r="C170" i="43"/>
  <c r="I182" i="42"/>
  <c r="G182" i="44"/>
  <c r="L186" i="42"/>
  <c r="N186" i="44"/>
  <c r="N202" i="42"/>
  <c r="F235"/>
  <c r="M235" i="44"/>
  <c r="L235" i="45"/>
  <c r="C298" i="43"/>
  <c r="M152" i="39"/>
  <c r="J26" i="42"/>
  <c r="M134"/>
  <c r="G134" i="43"/>
  <c r="F152"/>
  <c r="K178" i="39"/>
  <c r="M13" i="42"/>
  <c r="G13" i="43"/>
  <c r="F32" i="42"/>
  <c r="C32" i="43"/>
  <c r="N122" i="39"/>
  <c r="J122" i="42"/>
  <c r="M122"/>
  <c r="L122" i="39"/>
  <c r="H122" i="42"/>
  <c r="D122" i="43"/>
  <c r="J122"/>
  <c r="G122"/>
  <c r="M122" i="44"/>
  <c r="I122" i="45"/>
  <c r="F122"/>
  <c r="C122"/>
  <c r="I127" i="42"/>
  <c r="G127"/>
  <c r="D127" i="43"/>
  <c r="F127" i="44"/>
  <c r="I127"/>
  <c r="N154" i="42"/>
  <c r="E154"/>
  <c r="M154" i="43"/>
  <c r="H154"/>
  <c r="F154" i="44"/>
  <c r="C154"/>
  <c r="D154"/>
  <c r="N154" i="45"/>
  <c r="J154"/>
  <c r="G154"/>
  <c r="C167" i="42"/>
  <c r="I167"/>
  <c r="D167" i="43"/>
  <c r="J167"/>
  <c r="G167"/>
  <c r="G167" i="44"/>
  <c r="D167"/>
  <c r="N167" i="45"/>
  <c r="E167"/>
  <c r="K172" i="42"/>
  <c r="H172"/>
  <c r="N172" i="43"/>
  <c r="E172"/>
  <c r="M172"/>
  <c r="I172" i="44"/>
  <c r="F172"/>
  <c r="G172"/>
  <c r="D172"/>
  <c r="D172" i="45"/>
  <c r="N201" i="42"/>
  <c r="J201" i="43"/>
  <c r="M201"/>
  <c r="L201" i="42"/>
  <c r="H201" i="43"/>
  <c r="G201" i="44"/>
  <c r="D201"/>
  <c r="N201" i="45"/>
  <c r="E201"/>
  <c r="L237" i="42"/>
  <c r="K237"/>
  <c r="N237"/>
  <c r="G237" i="43"/>
  <c r="J237" i="44"/>
  <c r="G237"/>
  <c r="D237"/>
  <c r="E237" i="45"/>
  <c r="H237"/>
  <c r="F237"/>
  <c r="L248" i="43"/>
  <c r="E248" i="42"/>
  <c r="C248" i="43"/>
  <c r="N248"/>
  <c r="E248" i="44"/>
  <c r="M248"/>
  <c r="N248"/>
  <c r="D248" i="45"/>
  <c r="G248"/>
  <c r="L5" i="42"/>
  <c r="C158"/>
  <c r="G252"/>
  <c r="C34" i="39"/>
  <c r="E78"/>
  <c r="J131"/>
  <c r="M144"/>
  <c r="J158"/>
  <c r="I167"/>
  <c r="I176"/>
  <c r="N191"/>
  <c r="I197"/>
  <c r="D223"/>
  <c r="J228"/>
  <c r="M248"/>
  <c r="M258"/>
  <c r="J296"/>
  <c r="G401"/>
  <c r="G5"/>
  <c r="C5" i="42"/>
  <c r="N5"/>
  <c r="E5"/>
  <c r="J5" i="43"/>
  <c r="G5"/>
  <c r="D5"/>
  <c r="F5" i="44"/>
  <c r="K5"/>
  <c r="E5"/>
  <c r="C5" i="45"/>
  <c r="I5"/>
  <c r="F5"/>
  <c r="N23" i="39"/>
  <c r="E23" i="42"/>
  <c r="J23"/>
  <c r="F23" i="39"/>
  <c r="C23" i="42"/>
  <c r="M23" i="43"/>
  <c r="D23" i="44"/>
  <c r="H23"/>
  <c r="C23"/>
  <c r="K23" i="45"/>
  <c r="H23"/>
  <c r="L23"/>
  <c r="D34" i="39"/>
  <c r="E34"/>
  <c r="L34"/>
  <c r="K34" i="42"/>
  <c r="E34" i="43"/>
  <c r="M34"/>
  <c r="N34"/>
  <c r="L34" i="44"/>
  <c r="J34"/>
  <c r="F34"/>
  <c r="L34" i="45"/>
  <c r="F34"/>
  <c r="L78" i="39"/>
  <c r="J78" i="42"/>
  <c r="G78" i="39"/>
  <c r="G78" i="42"/>
  <c r="D78" i="39"/>
  <c r="I78" i="43"/>
  <c r="F78"/>
  <c r="C78"/>
  <c r="F78" i="44"/>
  <c r="H78"/>
  <c r="L78" i="45"/>
  <c r="K78"/>
  <c r="D78"/>
  <c r="C86" i="42"/>
  <c r="E86" i="39"/>
  <c r="G86" i="43"/>
  <c r="J86" i="44"/>
  <c r="D86"/>
  <c r="L86" i="45"/>
  <c r="G107" i="39"/>
  <c r="I107" i="43"/>
  <c r="J107" i="44"/>
  <c r="L107" i="45"/>
  <c r="G117" i="43"/>
  <c r="F131" i="42"/>
  <c r="F131" i="43"/>
  <c r="H131" i="45"/>
  <c r="N144" i="43"/>
  <c r="N144" i="44"/>
  <c r="C144" i="45"/>
  <c r="J158" i="42"/>
  <c r="N158" i="44"/>
  <c r="H176" i="43"/>
  <c r="M176" i="44"/>
  <c r="L191"/>
  <c r="N191" i="45"/>
  <c r="H228" i="43"/>
  <c r="D228" i="44"/>
  <c r="H252" i="42"/>
  <c r="D252" i="43"/>
  <c r="D296"/>
  <c r="E296" i="44"/>
  <c r="E223" i="42"/>
  <c r="L144" i="39"/>
  <c r="D197"/>
  <c r="L248"/>
  <c r="J401"/>
  <c r="F28" i="42"/>
  <c r="J28" i="43"/>
  <c r="F28" i="44"/>
  <c r="E148" i="43"/>
  <c r="I148" i="44"/>
  <c r="L197" i="45"/>
  <c r="L209" i="44"/>
  <c r="J223" i="42"/>
  <c r="K223" i="45"/>
  <c r="D233" i="42"/>
  <c r="G401"/>
  <c r="F401" i="44"/>
  <c r="C401" i="45"/>
  <c r="D16" i="43"/>
  <c r="I16" i="45"/>
  <c r="D70" i="43"/>
  <c r="C140" i="42"/>
  <c r="M140" i="44"/>
  <c r="F140" i="45"/>
  <c r="M162" i="39"/>
  <c r="L162" i="43"/>
  <c r="H162" i="45"/>
  <c r="J180" i="42"/>
  <c r="K193" i="39"/>
  <c r="K193" i="43"/>
  <c r="G193" i="44"/>
  <c r="G203" i="42"/>
  <c r="L122"/>
  <c r="E122" i="39"/>
  <c r="C122" i="42"/>
  <c r="N122"/>
  <c r="H122" i="43"/>
  <c r="L122"/>
  <c r="K122"/>
  <c r="G122" i="44"/>
  <c r="F122"/>
  <c r="J122" i="45"/>
  <c r="G122"/>
  <c r="D122"/>
  <c r="K127" i="42"/>
  <c r="H127" i="43"/>
  <c r="J127" i="44"/>
  <c r="D127"/>
  <c r="F127" i="45"/>
  <c r="I154" i="42"/>
  <c r="F154"/>
  <c r="L154" i="43"/>
  <c r="J154" i="44"/>
  <c r="G154"/>
  <c r="H154"/>
  <c r="H154" i="45"/>
  <c r="L154"/>
  <c r="K154"/>
  <c r="G167" i="42"/>
  <c r="D167"/>
  <c r="H167" i="43"/>
  <c r="L167"/>
  <c r="K167"/>
  <c r="L167" i="44"/>
  <c r="H167"/>
  <c r="K167" i="45"/>
  <c r="I167"/>
  <c r="M172" i="42"/>
  <c r="N172"/>
  <c r="E172"/>
  <c r="I172" i="43"/>
  <c r="F172"/>
  <c r="C172"/>
  <c r="J172" i="44"/>
  <c r="K172"/>
  <c r="H172"/>
  <c r="H172" i="45"/>
  <c r="L201" i="43"/>
  <c r="E201" i="42"/>
  <c r="C201" i="43"/>
  <c r="N201"/>
  <c r="L201" i="44"/>
  <c r="H201"/>
  <c r="K201" i="45"/>
  <c r="I201"/>
  <c r="F201"/>
  <c r="M237" i="42"/>
  <c r="F237" i="43"/>
  <c r="L237"/>
  <c r="L237" i="44"/>
  <c r="K237"/>
  <c r="H237"/>
  <c r="C237" i="45"/>
  <c r="N237"/>
  <c r="D248" i="42"/>
  <c r="I248"/>
  <c r="G248" i="43"/>
  <c r="F248" i="42"/>
  <c r="I248" i="44"/>
  <c r="F248"/>
  <c r="C248"/>
  <c r="M248" i="45"/>
  <c r="L248"/>
  <c r="J228" i="43"/>
  <c r="L296"/>
  <c r="N23" i="42"/>
  <c r="H34"/>
  <c r="I78"/>
  <c r="I223"/>
  <c r="F131" i="39"/>
  <c r="L136"/>
  <c r="H144"/>
  <c r="F158"/>
  <c r="E176"/>
  <c r="H191"/>
  <c r="E197"/>
  <c r="N201"/>
  <c r="F228"/>
  <c r="F296"/>
  <c r="C401"/>
  <c r="L5"/>
  <c r="G5" i="42"/>
  <c r="D5" i="39"/>
  <c r="I5" i="42"/>
  <c r="L5" i="43"/>
  <c r="K5"/>
  <c r="H5"/>
  <c r="L5" i="44"/>
  <c r="M5"/>
  <c r="I5"/>
  <c r="G5" i="45"/>
  <c r="D5"/>
  <c r="J5"/>
  <c r="I23" i="42"/>
  <c r="L23"/>
  <c r="J23" i="39"/>
  <c r="G23" i="42"/>
  <c r="G23" i="43"/>
  <c r="J23" i="44"/>
  <c r="N23"/>
  <c r="G23"/>
  <c r="M23" i="45"/>
  <c r="N23"/>
  <c r="E23"/>
  <c r="H34" i="39"/>
  <c r="I34"/>
  <c r="F34" i="42"/>
  <c r="M34"/>
  <c r="I34" i="43"/>
  <c r="F34"/>
  <c r="C34"/>
  <c r="G34" i="44"/>
  <c r="M34"/>
  <c r="K34"/>
  <c r="G34" i="45"/>
  <c r="M34"/>
  <c r="L78" i="42"/>
  <c r="K78" i="39"/>
  <c r="K78" i="42"/>
  <c r="H78" i="39"/>
  <c r="D78" i="42"/>
  <c r="J78" i="43"/>
  <c r="G78"/>
  <c r="D78"/>
  <c r="M78" i="44"/>
  <c r="E78" i="45"/>
  <c r="M78"/>
  <c r="N78"/>
  <c r="K86" i="42"/>
  <c r="D86"/>
  <c r="M86" i="43"/>
  <c r="E86"/>
  <c r="N86" i="44"/>
  <c r="F107" i="42"/>
  <c r="H107" i="43"/>
  <c r="K107"/>
  <c r="C117" i="39"/>
  <c r="I131" i="42"/>
  <c r="I131" i="43"/>
  <c r="C144" i="42"/>
  <c r="M144" i="44"/>
  <c r="D158" i="42"/>
  <c r="K158" i="44"/>
  <c r="D176" i="42"/>
  <c r="E176" i="44"/>
  <c r="H191" i="42"/>
  <c r="E191" i="44"/>
  <c r="G228" i="43"/>
  <c r="G228" i="44"/>
  <c r="J252" i="42"/>
  <c r="D252" i="44"/>
  <c r="C296" i="43"/>
  <c r="N296" i="44"/>
  <c r="H148" i="39"/>
  <c r="G223"/>
  <c r="I28"/>
  <c r="N28" i="42"/>
  <c r="L28" i="44"/>
  <c r="N148" i="43"/>
  <c r="E148" i="45"/>
  <c r="F401" i="42"/>
  <c r="I401" i="44"/>
  <c r="L16" i="42"/>
  <c r="C70" i="39"/>
  <c r="F140" i="42"/>
  <c r="M140" i="43"/>
  <c r="L162" i="39"/>
  <c r="F162" i="42"/>
  <c r="J193" i="39"/>
  <c r="F193" i="43"/>
  <c r="J193" i="44"/>
  <c r="M401" i="45"/>
  <c r="H401"/>
  <c r="D401"/>
  <c r="M401" i="44"/>
  <c r="E401"/>
  <c r="N401"/>
  <c r="H401" i="42"/>
  <c r="C401"/>
  <c r="F401" i="43"/>
  <c r="L401" i="39"/>
  <c r="K401" i="45"/>
  <c r="J401"/>
  <c r="L401"/>
  <c r="K401" i="44"/>
  <c r="L401"/>
  <c r="H401"/>
  <c r="D401" i="42"/>
  <c r="L401" i="43"/>
  <c r="M401" i="42"/>
  <c r="L401"/>
  <c r="G401" i="45"/>
  <c r="I401"/>
  <c r="F401"/>
  <c r="G401" i="44"/>
  <c r="J401"/>
  <c r="D401"/>
  <c r="M401" i="43"/>
  <c r="G401"/>
  <c r="K401" i="42"/>
  <c r="J401"/>
  <c r="F401" i="39"/>
  <c r="G296" i="42"/>
  <c r="F296" i="45"/>
  <c r="K296"/>
  <c r="E296"/>
  <c r="H296" i="44"/>
  <c r="K296"/>
  <c r="L296"/>
  <c r="M296" i="42"/>
  <c r="L296"/>
  <c r="M296" i="43"/>
  <c r="I296" i="39"/>
  <c r="N296" i="45"/>
  <c r="C296"/>
  <c r="M296"/>
  <c r="D296" i="44"/>
  <c r="G296"/>
  <c r="J296"/>
  <c r="F296" i="42"/>
  <c r="N296" i="43"/>
  <c r="K296"/>
  <c r="H296" i="45"/>
  <c r="L296"/>
  <c r="G296"/>
  <c r="I296" i="44"/>
  <c r="C296"/>
  <c r="F296"/>
  <c r="I296" i="43"/>
  <c r="H296"/>
  <c r="G296"/>
  <c r="H296" i="42"/>
  <c r="M258" i="45"/>
  <c r="F258"/>
  <c r="M258" i="42"/>
  <c r="M258" i="43"/>
  <c r="H252" i="45"/>
  <c r="N252" i="39"/>
  <c r="F252" i="45"/>
  <c r="L252"/>
  <c r="C252" i="44"/>
  <c r="F252"/>
  <c r="I252"/>
  <c r="F252" i="42"/>
  <c r="G252" i="43"/>
  <c r="I252" i="42"/>
  <c r="D252"/>
  <c r="G252" i="45"/>
  <c r="N252" i="44"/>
  <c r="M252"/>
  <c r="E252"/>
  <c r="N252" i="43"/>
  <c r="C252"/>
  <c r="E252" i="42"/>
  <c r="L252" i="43"/>
  <c r="D252" i="39"/>
  <c r="M252" i="45"/>
  <c r="H252" i="44"/>
  <c r="K252"/>
  <c r="L252"/>
  <c r="H252" i="43"/>
  <c r="L252" i="42"/>
  <c r="M252" i="43"/>
  <c r="J252"/>
  <c r="N252" i="42"/>
  <c r="F248" i="39"/>
  <c r="C248" i="42"/>
  <c r="J248" i="39"/>
  <c r="H237"/>
  <c r="D237" i="43"/>
  <c r="F233" i="44"/>
  <c r="I233" i="45"/>
  <c r="D233"/>
  <c r="M233" i="42"/>
  <c r="I228" i="39"/>
  <c r="I228" i="45"/>
  <c r="C228"/>
  <c r="G228"/>
  <c r="I228" i="44"/>
  <c r="C228"/>
  <c r="F228"/>
  <c r="I228" i="43"/>
  <c r="D228"/>
  <c r="C228"/>
  <c r="F228" i="42"/>
  <c r="E228" i="45"/>
  <c r="N228"/>
  <c r="L228"/>
  <c r="E228" i="44"/>
  <c r="N228"/>
  <c r="M228"/>
  <c r="E228" i="43"/>
  <c r="L228" i="42"/>
  <c r="G228"/>
  <c r="M228" i="43"/>
  <c r="E228" i="39"/>
  <c r="H228" i="45"/>
  <c r="F228"/>
  <c r="K228"/>
  <c r="H228" i="44"/>
  <c r="K228"/>
  <c r="L228"/>
  <c r="H228" i="42"/>
  <c r="N228" i="43"/>
  <c r="K228"/>
  <c r="H223" i="45"/>
  <c r="L223" i="44"/>
  <c r="K223"/>
  <c r="E223" i="43"/>
  <c r="N223"/>
  <c r="I223" i="45"/>
  <c r="F223" i="44"/>
  <c r="C223"/>
  <c r="H223" i="42"/>
  <c r="D223" i="43"/>
  <c r="L223" i="45"/>
  <c r="M223"/>
  <c r="H223" i="44"/>
  <c r="L223" i="43"/>
  <c r="K223" i="42"/>
  <c r="C223" i="43"/>
  <c r="N209" i="39"/>
  <c r="F209" i="44"/>
  <c r="D209" i="43"/>
  <c r="F209"/>
  <c r="N209" i="44"/>
  <c r="C209" i="43"/>
  <c r="K209" i="44"/>
  <c r="J209" i="42"/>
  <c r="N207" i="39"/>
  <c r="C207" i="42"/>
  <c r="G207" i="44"/>
  <c r="H207" i="42"/>
  <c r="L207" i="45"/>
  <c r="F207" i="43"/>
  <c r="F197" i="45"/>
  <c r="J197" i="44"/>
  <c r="C197"/>
  <c r="M197" i="42"/>
  <c r="I197"/>
  <c r="N197" i="39"/>
  <c r="H197" i="42"/>
  <c r="K197" i="45"/>
  <c r="N197"/>
  <c r="N197" i="44"/>
  <c r="G197" i="42"/>
  <c r="M197" i="43"/>
  <c r="C197" i="45"/>
  <c r="I197"/>
  <c r="D197" i="44"/>
  <c r="F197" i="43"/>
  <c r="D197"/>
  <c r="L197"/>
  <c r="E193" i="39"/>
  <c r="D193" i="45"/>
  <c r="G193"/>
  <c r="F193"/>
  <c r="C193" i="44"/>
  <c r="F193"/>
  <c r="E193"/>
  <c r="N193" i="43"/>
  <c r="G193"/>
  <c r="G193" i="42"/>
  <c r="F193"/>
  <c r="H193" i="39"/>
  <c r="G193"/>
  <c r="F193"/>
  <c r="I193" i="45"/>
  <c r="C193"/>
  <c r="L193"/>
  <c r="N193" i="44"/>
  <c r="M193"/>
  <c r="J193" i="45"/>
  <c r="H193" i="43"/>
  <c r="C193"/>
  <c r="C193" i="42"/>
  <c r="L193" i="43"/>
  <c r="D193" i="39"/>
  <c r="C193"/>
  <c r="L193" i="42"/>
  <c r="E193" i="45"/>
  <c r="N193"/>
  <c r="M193"/>
  <c r="H193" i="44"/>
  <c r="K193"/>
  <c r="L193"/>
  <c r="D193" i="43"/>
  <c r="H193" i="42"/>
  <c r="M193" i="43"/>
  <c r="J193"/>
  <c r="I193"/>
  <c r="E193"/>
  <c r="M193" i="39"/>
  <c r="L193"/>
  <c r="G191"/>
  <c r="L191" i="45"/>
  <c r="H191"/>
  <c r="G191"/>
  <c r="H191" i="44"/>
  <c r="K191"/>
  <c r="J191"/>
  <c r="D191" i="42"/>
  <c r="H191" i="43"/>
  <c r="G191"/>
  <c r="K191" i="39"/>
  <c r="J191" i="45"/>
  <c r="D191"/>
  <c r="C191"/>
  <c r="D191" i="44"/>
  <c r="G191"/>
  <c r="F191"/>
  <c r="I191" i="43"/>
  <c r="D191"/>
  <c r="C191"/>
  <c r="F191" i="42"/>
  <c r="M191" i="39"/>
  <c r="F191" i="45"/>
  <c r="I191"/>
  <c r="K191"/>
  <c r="I191" i="44"/>
  <c r="C191"/>
  <c r="M191" i="45"/>
  <c r="E191" i="43"/>
  <c r="L191" i="42"/>
  <c r="G191"/>
  <c r="M191" i="43"/>
  <c r="F187" i="45"/>
  <c r="C187" i="44"/>
  <c r="D187" i="43"/>
  <c r="C187" i="45"/>
  <c r="I187" i="44"/>
  <c r="I187" i="43"/>
  <c r="J187" i="44"/>
  <c r="G187" i="42"/>
  <c r="H187" i="39"/>
  <c r="C185" i="44"/>
  <c r="D185" i="39"/>
  <c r="C185" i="43"/>
  <c r="D185" i="42"/>
  <c r="H176" i="39"/>
  <c r="M176" i="45"/>
  <c r="H176" i="44"/>
  <c r="K176"/>
  <c r="L176"/>
  <c r="G176" i="43"/>
  <c r="J176"/>
  <c r="D176"/>
  <c r="I176" i="42"/>
  <c r="C176"/>
  <c r="N176" i="39"/>
  <c r="H176" i="45"/>
  <c r="D176" i="44"/>
  <c r="G176"/>
  <c r="J176"/>
  <c r="C176" i="43"/>
  <c r="F176"/>
  <c r="I176"/>
  <c r="E176" i="42"/>
  <c r="N176"/>
  <c r="M176"/>
  <c r="D176" i="45"/>
  <c r="G176"/>
  <c r="C176" i="44"/>
  <c r="F176"/>
  <c r="I176"/>
  <c r="M176" i="43"/>
  <c r="E176"/>
  <c r="N176"/>
  <c r="H176" i="42"/>
  <c r="K176"/>
  <c r="C172" i="39"/>
  <c r="N172"/>
  <c r="D172"/>
  <c r="C167"/>
  <c r="N167"/>
  <c r="D167"/>
  <c r="L167" i="42"/>
  <c r="D162" i="39"/>
  <c r="G162" i="45"/>
  <c r="J162"/>
  <c r="N162"/>
  <c r="D162" i="44"/>
  <c r="C162"/>
  <c r="F162"/>
  <c r="M162" i="43"/>
  <c r="G162"/>
  <c r="E162" i="42"/>
  <c r="N162"/>
  <c r="K162" i="39"/>
  <c r="J162"/>
  <c r="I162"/>
  <c r="C162" i="45"/>
  <c r="F162"/>
  <c r="I162"/>
  <c r="I162" i="44"/>
  <c r="D162" i="45"/>
  <c r="M162" i="44"/>
  <c r="F162" i="43"/>
  <c r="H162"/>
  <c r="L162" i="42"/>
  <c r="H162"/>
  <c r="G162" i="39"/>
  <c r="F162"/>
  <c r="E162"/>
  <c r="M162" i="45"/>
  <c r="E162"/>
  <c r="E162" i="44"/>
  <c r="N162"/>
  <c r="K162"/>
  <c r="L162"/>
  <c r="D162" i="43"/>
  <c r="J162" i="42"/>
  <c r="D162"/>
  <c r="C162" i="39"/>
  <c r="C162" i="42"/>
  <c r="M162"/>
  <c r="D158" i="39"/>
  <c r="E158"/>
  <c r="K158" i="45"/>
  <c r="L158"/>
  <c r="H158"/>
  <c r="H158" i="44"/>
  <c r="G158"/>
  <c r="J158"/>
  <c r="H158" i="43"/>
  <c r="F158" i="42"/>
  <c r="I158"/>
  <c r="I158" i="39"/>
  <c r="G158" i="45"/>
  <c r="J158"/>
  <c r="N158"/>
  <c r="D158" i="44"/>
  <c r="C158"/>
  <c r="F158"/>
  <c r="D158" i="43"/>
  <c r="F158"/>
  <c r="E158" i="42"/>
  <c r="N158"/>
  <c r="C158" i="45"/>
  <c r="F158"/>
  <c r="I158"/>
  <c r="I158" i="44"/>
  <c r="D158" i="45"/>
  <c r="M158" i="44"/>
  <c r="M158" i="43"/>
  <c r="G158"/>
  <c r="L158" i="42"/>
  <c r="H158"/>
  <c r="E154" i="39"/>
  <c r="I154"/>
  <c r="M154" i="42"/>
  <c r="E148"/>
  <c r="N148" i="45"/>
  <c r="M148"/>
  <c r="I148"/>
  <c r="E148" i="44"/>
  <c r="N148"/>
  <c r="K148"/>
  <c r="K148" i="43"/>
  <c r="L148"/>
  <c r="H148"/>
  <c r="N148" i="42"/>
  <c r="M148"/>
  <c r="M148" i="39"/>
  <c r="I148" i="42"/>
  <c r="H148" i="45"/>
  <c r="K148"/>
  <c r="L148"/>
  <c r="L148" i="44"/>
  <c r="H148"/>
  <c r="G148"/>
  <c r="G148" i="43"/>
  <c r="J148"/>
  <c r="D148"/>
  <c r="H148" i="42"/>
  <c r="K148"/>
  <c r="L148"/>
  <c r="D148" i="45"/>
  <c r="G148"/>
  <c r="J148"/>
  <c r="J148" i="44"/>
  <c r="D148"/>
  <c r="C148"/>
  <c r="C148" i="43"/>
  <c r="F148"/>
  <c r="I148"/>
  <c r="D148" i="42"/>
  <c r="G148"/>
  <c r="J148"/>
  <c r="D148" i="39"/>
  <c r="N144" i="45"/>
  <c r="M144"/>
  <c r="I144"/>
  <c r="E144"/>
  <c r="H144" i="44"/>
  <c r="K144"/>
  <c r="K144" i="43"/>
  <c r="L144"/>
  <c r="H144"/>
  <c r="N144" i="42"/>
  <c r="M144"/>
  <c r="H144" i="45"/>
  <c r="K144"/>
  <c r="L144"/>
  <c r="L144" i="44"/>
  <c r="D144"/>
  <c r="G144"/>
  <c r="G144" i="43"/>
  <c r="J144"/>
  <c r="D144"/>
  <c r="H144" i="42"/>
  <c r="K144"/>
  <c r="L144"/>
  <c r="G144" i="39"/>
  <c r="D144" i="45"/>
  <c r="G144"/>
  <c r="J144"/>
  <c r="J144" i="44"/>
  <c r="I144"/>
  <c r="C144"/>
  <c r="C144" i="43"/>
  <c r="F144"/>
  <c r="I144"/>
  <c r="D144" i="42"/>
  <c r="G144"/>
  <c r="J144"/>
  <c r="N140" i="45"/>
  <c r="M140"/>
  <c r="I140"/>
  <c r="E140" i="44"/>
  <c r="N140"/>
  <c r="K140"/>
  <c r="K140" i="43"/>
  <c r="L140"/>
  <c r="H140"/>
  <c r="N140" i="42"/>
  <c r="M140"/>
  <c r="D140" i="39"/>
  <c r="L140"/>
  <c r="H140" i="45"/>
  <c r="K140"/>
  <c r="L140"/>
  <c r="L140" i="44"/>
  <c r="H140"/>
  <c r="G140"/>
  <c r="G140" i="43"/>
  <c r="J140"/>
  <c r="D140"/>
  <c r="H140" i="42"/>
  <c r="K140"/>
  <c r="L140"/>
  <c r="G140" i="39"/>
  <c r="D140" i="45"/>
  <c r="G140"/>
  <c r="J140"/>
  <c r="J140" i="44"/>
  <c r="D140"/>
  <c r="C140"/>
  <c r="C140" i="43"/>
  <c r="F140"/>
  <c r="I140"/>
  <c r="D140" i="42"/>
  <c r="G140"/>
  <c r="J140"/>
  <c r="M140" i="39"/>
  <c r="F140"/>
  <c r="M136" i="43"/>
  <c r="F136" i="45"/>
  <c r="C136" i="42"/>
  <c r="N136" i="44"/>
  <c r="L136" i="42"/>
  <c r="D131" i="45"/>
  <c r="G131"/>
  <c r="H131" i="44"/>
  <c r="K131"/>
  <c r="L131"/>
  <c r="E131" i="43"/>
  <c r="N131"/>
  <c r="M131"/>
  <c r="M131" i="42"/>
  <c r="E131"/>
  <c r="F131" i="45"/>
  <c r="L131"/>
  <c r="D131" i="44"/>
  <c r="G131"/>
  <c r="J131"/>
  <c r="L131" i="43"/>
  <c r="H131"/>
  <c r="K131"/>
  <c r="K131" i="42"/>
  <c r="L131"/>
  <c r="E131" i="39"/>
  <c r="M131" i="45"/>
  <c r="I131" i="44"/>
  <c r="C131"/>
  <c r="F131"/>
  <c r="J131" i="43"/>
  <c r="D131"/>
  <c r="G131"/>
  <c r="G131" i="42"/>
  <c r="J131"/>
  <c r="I127" i="39"/>
  <c r="K122"/>
  <c r="I122" i="42"/>
  <c r="H117" i="45"/>
  <c r="L117"/>
  <c r="E117" i="44"/>
  <c r="L117" i="43"/>
  <c r="M117" i="39"/>
  <c r="G117" i="42"/>
  <c r="D117" i="45"/>
  <c r="J117"/>
  <c r="L117" i="44"/>
  <c r="H117" i="43"/>
  <c r="K117" i="39"/>
  <c r="C117" i="42"/>
  <c r="I117" i="45"/>
  <c r="F117"/>
  <c r="J117" i="44"/>
  <c r="D117" i="43"/>
  <c r="G117" i="39"/>
  <c r="L117"/>
  <c r="H107" i="42"/>
  <c r="G107" i="45"/>
  <c r="J107"/>
  <c r="D107"/>
  <c r="I107" i="44"/>
  <c r="C107"/>
  <c r="F107"/>
  <c r="G107" i="43"/>
  <c r="J107"/>
  <c r="D107"/>
  <c r="G107" i="42"/>
  <c r="L107" i="39"/>
  <c r="F107"/>
  <c r="C107" i="45"/>
  <c r="F107"/>
  <c r="I107"/>
  <c r="E107" i="44"/>
  <c r="N107"/>
  <c r="M107"/>
  <c r="C107" i="43"/>
  <c r="M107" i="45"/>
  <c r="E107"/>
  <c r="N107"/>
  <c r="H107" i="44"/>
  <c r="K107"/>
  <c r="L107"/>
  <c r="M107" i="43"/>
  <c r="E107"/>
  <c r="N107"/>
  <c r="M107" i="42"/>
  <c r="J107"/>
  <c r="I107"/>
  <c r="D86" i="45"/>
  <c r="M86"/>
  <c r="H86" i="44"/>
  <c r="K86"/>
  <c r="L86"/>
  <c r="H86" i="43"/>
  <c r="K86"/>
  <c r="L86"/>
  <c r="I86" i="39"/>
  <c r="D86"/>
  <c r="G86" i="42"/>
  <c r="G86" i="39"/>
  <c r="F86"/>
  <c r="G86" i="45"/>
  <c r="I86" i="44"/>
  <c r="C86"/>
  <c r="F86"/>
  <c r="I86" i="43"/>
  <c r="C86"/>
  <c r="F86"/>
  <c r="I86" i="42"/>
  <c r="H86"/>
  <c r="N86" i="39"/>
  <c r="M86" i="42"/>
  <c r="M86" i="39"/>
  <c r="C70" i="45"/>
  <c r="I70"/>
  <c r="G70" i="44"/>
  <c r="F70" i="43"/>
  <c r="K70" i="42"/>
  <c r="L70"/>
  <c r="H70" i="39"/>
  <c r="L70" i="45"/>
  <c r="N70" i="44"/>
  <c r="E70"/>
  <c r="C70" i="42"/>
  <c r="F70"/>
  <c r="E70" i="39"/>
  <c r="F70" i="45"/>
  <c r="D70" i="44"/>
  <c r="J70"/>
  <c r="L70" i="43"/>
  <c r="K70" i="39"/>
  <c r="E70" i="42"/>
  <c r="N70" i="39"/>
  <c r="K59"/>
  <c r="L59" i="42"/>
  <c r="G59" i="39"/>
  <c r="K51" i="44"/>
  <c r="M51" i="39"/>
  <c r="M51" i="45"/>
  <c r="H51" i="39"/>
  <c r="M51" i="43"/>
  <c r="M28" i="45"/>
  <c r="E28"/>
  <c r="N28"/>
  <c r="M28" i="44"/>
  <c r="I28" i="43"/>
  <c r="C28"/>
  <c r="F28"/>
  <c r="H28" i="42"/>
  <c r="K28" i="39"/>
  <c r="K28" i="42"/>
  <c r="L28" i="39"/>
  <c r="E28"/>
  <c r="D28"/>
  <c r="K28" i="45"/>
  <c r="L28"/>
  <c r="H28"/>
  <c r="H28" i="44"/>
  <c r="E28" i="43"/>
  <c r="N28"/>
  <c r="M28"/>
  <c r="D28" i="42"/>
  <c r="G28" i="39"/>
  <c r="G28" i="42"/>
  <c r="J28" i="39"/>
  <c r="L28" i="42"/>
  <c r="G28" i="45"/>
  <c r="J28"/>
  <c r="D28"/>
  <c r="D28" i="44"/>
  <c r="G28"/>
  <c r="H28" i="43"/>
  <c r="K28"/>
  <c r="L28"/>
  <c r="C28" i="39"/>
  <c r="C28" i="42"/>
  <c r="F28" i="39"/>
  <c r="J28" i="42"/>
  <c r="E16" i="45"/>
  <c r="M16"/>
  <c r="J16" i="44"/>
  <c r="C16" i="43"/>
  <c r="I16"/>
  <c r="F16" i="42"/>
  <c r="D16"/>
  <c r="H16" i="45"/>
  <c r="L16"/>
  <c r="C16" i="44"/>
  <c r="M16" i="43"/>
  <c r="N16"/>
  <c r="N16" i="39"/>
  <c r="M16" i="42"/>
  <c r="G16" i="45"/>
  <c r="N16" i="44"/>
  <c r="G16"/>
  <c r="L16" i="43"/>
  <c r="E16" i="39"/>
  <c r="K16"/>
  <c r="H122"/>
  <c r="F122" i="42"/>
  <c r="K122"/>
  <c r="J122" i="39"/>
  <c r="D122" i="42"/>
  <c r="I122" i="43"/>
  <c r="F122"/>
  <c r="C122"/>
  <c r="H122" i="44"/>
  <c r="E122" i="45"/>
  <c r="M122"/>
  <c r="N122"/>
  <c r="E127" i="42"/>
  <c r="C127"/>
  <c r="I127" i="43"/>
  <c r="M127" i="44"/>
  <c r="E127"/>
  <c r="H154" i="42"/>
  <c r="L154"/>
  <c r="F154" i="43"/>
  <c r="D154"/>
  <c r="M154" i="44"/>
  <c r="D154" i="45"/>
  <c r="I154" i="44"/>
  <c r="I154" i="45"/>
  <c r="F154"/>
  <c r="C154"/>
  <c r="M167" i="42"/>
  <c r="N167"/>
  <c r="E167"/>
  <c r="I167" i="43"/>
  <c r="F167"/>
  <c r="C167"/>
  <c r="G167" i="45"/>
  <c r="M167"/>
  <c r="H167"/>
  <c r="L167"/>
  <c r="G172" i="42"/>
  <c r="D172"/>
  <c r="H172" i="43"/>
  <c r="L172"/>
  <c r="K172"/>
  <c r="E172" i="44"/>
  <c r="G172" i="45"/>
  <c r="C172" i="44"/>
  <c r="L172" i="45"/>
  <c r="F172"/>
  <c r="H201" i="42"/>
  <c r="F201" i="43"/>
  <c r="K201"/>
  <c r="J201" i="42"/>
  <c r="D201" i="43"/>
  <c r="G201" i="45"/>
  <c r="M201"/>
  <c r="H201"/>
  <c r="L201"/>
  <c r="J237" i="42"/>
  <c r="G237"/>
  <c r="H237"/>
  <c r="I237" i="44"/>
  <c r="F237"/>
  <c r="C237"/>
  <c r="I237" i="45"/>
  <c r="M237"/>
  <c r="D237"/>
  <c r="N248" i="42"/>
  <c r="J248" i="43"/>
  <c r="M248"/>
  <c r="L248" i="42"/>
  <c r="H248" i="43"/>
  <c r="L248" i="44"/>
  <c r="K248"/>
  <c r="H248"/>
  <c r="F248" i="45"/>
  <c r="L86" i="42"/>
  <c r="J176"/>
  <c r="D187"/>
  <c r="G248"/>
  <c r="H28" i="39"/>
  <c r="J86"/>
  <c r="L131"/>
  <c r="F154"/>
  <c r="L158"/>
  <c r="E172"/>
  <c r="L187"/>
  <c r="D201"/>
  <c r="H223"/>
  <c r="L228"/>
  <c r="E237"/>
  <c r="C248"/>
  <c r="E252"/>
  <c r="L296"/>
  <c r="K401"/>
  <c r="M5" i="42"/>
  <c r="M5" i="39"/>
  <c r="H5" i="42"/>
  <c r="I5" i="43"/>
  <c r="F5"/>
  <c r="C5"/>
  <c r="J5" i="44"/>
  <c r="N5"/>
  <c r="G5"/>
  <c r="M5" i="45"/>
  <c r="N5"/>
  <c r="E5"/>
  <c r="H23" i="39"/>
  <c r="H45"/>
  <c r="G13" i="32" s="1"/>
  <c r="I23" i="39"/>
  <c r="F23" i="42"/>
  <c r="M23"/>
  <c r="F23" i="43"/>
  <c r="H23"/>
  <c r="L23" i="44"/>
  <c r="M23"/>
  <c r="I23"/>
  <c r="G23" i="45"/>
  <c r="D23"/>
  <c r="J23"/>
  <c r="I34" i="42"/>
  <c r="L34"/>
  <c r="J34" i="39"/>
  <c r="G34" i="42"/>
  <c r="L34" i="43"/>
  <c r="K34"/>
  <c r="H34"/>
  <c r="H34" i="44"/>
  <c r="D34"/>
  <c r="I34"/>
  <c r="H34" i="45"/>
  <c r="J78" i="39"/>
  <c r="F78" i="42"/>
  <c r="C78" i="39"/>
  <c r="C78" i="42"/>
  <c r="N78"/>
  <c r="E78" i="43"/>
  <c r="M78"/>
  <c r="N78"/>
  <c r="L78" i="44"/>
  <c r="D78"/>
  <c r="J78" i="45"/>
  <c r="G78"/>
  <c r="K86" i="39"/>
  <c r="H86"/>
  <c r="E86" i="42"/>
  <c r="N86" i="43"/>
  <c r="M86" i="44"/>
  <c r="E86"/>
  <c r="E107" i="42"/>
  <c r="K107"/>
  <c r="L107" i="43"/>
  <c r="G107" i="44"/>
  <c r="K107" i="45"/>
  <c r="M117" i="43"/>
  <c r="C131" i="42"/>
  <c r="M131" i="44"/>
  <c r="J136" i="42"/>
  <c r="E144" i="43"/>
  <c r="E144" i="44"/>
  <c r="L158" i="43"/>
  <c r="E158" i="44"/>
  <c r="L176" i="43"/>
  <c r="N176" i="44"/>
  <c r="K191" i="43"/>
  <c r="M191" i="44"/>
  <c r="E191" i="45"/>
  <c r="D228" i="42"/>
  <c r="M228" i="45"/>
  <c r="F252" i="43"/>
  <c r="J252" i="44"/>
  <c r="M258"/>
  <c r="E296" i="43"/>
  <c r="I296" i="45"/>
  <c r="C23" i="39"/>
  <c r="I131"/>
  <c r="H167"/>
  <c r="M28" i="42"/>
  <c r="G28" i="43"/>
  <c r="I28" i="45"/>
  <c r="F148" i="42"/>
  <c r="M148" i="43"/>
  <c r="F148" i="44"/>
  <c r="F187" i="43"/>
  <c r="J197" i="42"/>
  <c r="E209"/>
  <c r="C223"/>
  <c r="F223" i="45"/>
  <c r="N401" i="42"/>
  <c r="C401" i="44"/>
  <c r="G16" i="39"/>
  <c r="H16" i="44"/>
  <c r="D70" i="39"/>
  <c r="M70" i="44"/>
  <c r="I140" i="42"/>
  <c r="N140" i="43"/>
  <c r="E140" i="45"/>
  <c r="C140"/>
  <c r="G162" i="42"/>
  <c r="J162" i="44"/>
  <c r="L162" i="45"/>
  <c r="I185" i="44"/>
  <c r="N193" i="39"/>
  <c r="D193" i="42"/>
  <c r="D193" i="44"/>
  <c r="J207" i="42"/>
  <c r="K399" i="45"/>
  <c r="L399" i="44"/>
  <c r="M399" i="43"/>
  <c r="K399" i="39"/>
  <c r="L399"/>
  <c r="H399" i="45"/>
  <c r="H399" i="42"/>
  <c r="C399" i="39"/>
  <c r="F399" i="45"/>
  <c r="H399" i="44"/>
  <c r="G399" i="39"/>
  <c r="L399" i="43"/>
  <c r="E298" i="39"/>
  <c r="F298" i="45"/>
  <c r="M298"/>
  <c r="I298"/>
  <c r="G298" i="44"/>
  <c r="I298" i="43"/>
  <c r="D298"/>
  <c r="G298" i="42"/>
  <c r="G298" i="43"/>
  <c r="J298" i="42"/>
  <c r="F298" i="39"/>
  <c r="E298" i="42"/>
  <c r="I298" i="39"/>
  <c r="H298" i="45"/>
  <c r="L298"/>
  <c r="C298"/>
  <c r="H298" i="44"/>
  <c r="F298"/>
  <c r="F306"/>
  <c r="F25" i="32" s="1"/>
  <c r="H298" i="42"/>
  <c r="N298" i="43"/>
  <c r="M298" i="42"/>
  <c r="M298" i="43"/>
  <c r="L298" i="39"/>
  <c r="J298" i="43"/>
  <c r="D298" i="45"/>
  <c r="J298"/>
  <c r="E298"/>
  <c r="D298" i="44"/>
  <c r="L298"/>
  <c r="D298" i="42"/>
  <c r="D306"/>
  <c r="H298" i="43"/>
  <c r="K298" i="42"/>
  <c r="K298" i="43"/>
  <c r="L298" i="42"/>
  <c r="M256"/>
  <c r="M256" i="39"/>
  <c r="M256" i="45"/>
  <c r="E250" i="39"/>
  <c r="I250" i="44"/>
  <c r="D250" i="39"/>
  <c r="F250" i="45"/>
  <c r="M250" i="43"/>
  <c r="L250" i="39"/>
  <c r="J250" i="42"/>
  <c r="K250" i="39"/>
  <c r="I250"/>
  <c r="H235"/>
  <c r="H253"/>
  <c r="D235"/>
  <c r="D235" i="45"/>
  <c r="K235"/>
  <c r="E235"/>
  <c r="C235" i="44"/>
  <c r="F235"/>
  <c r="I235"/>
  <c r="H235" i="42"/>
  <c r="G235"/>
  <c r="J235"/>
  <c r="E235" i="39"/>
  <c r="J235" i="45"/>
  <c r="N235"/>
  <c r="G235"/>
  <c r="H235" i="44"/>
  <c r="K235"/>
  <c r="L235"/>
  <c r="L235" i="43"/>
  <c r="F235"/>
  <c r="M235" i="42"/>
  <c r="I235"/>
  <c r="E235"/>
  <c r="F235" i="45"/>
  <c r="H235"/>
  <c r="I235"/>
  <c r="D235" i="44"/>
  <c r="G235"/>
  <c r="J235"/>
  <c r="G235" i="43"/>
  <c r="N235" i="42"/>
  <c r="K235"/>
  <c r="L235"/>
  <c r="H230" i="45"/>
  <c r="F230" i="42"/>
  <c r="F230" i="39"/>
  <c r="K230" i="45"/>
  <c r="G230" i="44"/>
  <c r="M230" i="43"/>
  <c r="L230" i="39"/>
  <c r="D230" i="44"/>
  <c r="M230" i="42"/>
  <c r="C225" i="43"/>
  <c r="H225" i="39"/>
  <c r="L225" i="45"/>
  <c r="H225"/>
  <c r="M225"/>
  <c r="L225" i="44"/>
  <c r="H225"/>
  <c r="K225"/>
  <c r="L225" i="43"/>
  <c r="E225"/>
  <c r="K225" i="42"/>
  <c r="N225" i="43"/>
  <c r="G225" i="39"/>
  <c r="F225" i="45"/>
  <c r="I225"/>
  <c r="K225"/>
  <c r="F225" i="44"/>
  <c r="I225"/>
  <c r="C225"/>
  <c r="F225" i="43"/>
  <c r="H225" i="42"/>
  <c r="C225"/>
  <c r="D225" i="43"/>
  <c r="J225" i="42"/>
  <c r="D225" i="39"/>
  <c r="E225" i="45"/>
  <c r="N225"/>
  <c r="G225"/>
  <c r="E225" i="44"/>
  <c r="N225"/>
  <c r="M225"/>
  <c r="D225" i="42"/>
  <c r="I225" i="43"/>
  <c r="M225" i="42"/>
  <c r="F225"/>
  <c r="G221" i="45"/>
  <c r="N208" i="39"/>
  <c r="H208"/>
  <c r="J208" i="43"/>
  <c r="I208" i="39"/>
  <c r="M208" i="45"/>
  <c r="J208"/>
  <c r="F208" i="44"/>
  <c r="M208"/>
  <c r="H208"/>
  <c r="C208" i="42"/>
  <c r="D208" i="43"/>
  <c r="J208" i="42"/>
  <c r="K208" i="43"/>
  <c r="D208" i="42"/>
  <c r="D208" i="45"/>
  <c r="G208"/>
  <c r="I208" i="44"/>
  <c r="L208"/>
  <c r="C208"/>
  <c r="E208" i="43"/>
  <c r="K208" i="42"/>
  <c r="N208" i="43"/>
  <c r="C208"/>
  <c r="E208" i="42"/>
  <c r="N208"/>
  <c r="E208" i="39"/>
  <c r="C208" i="45"/>
  <c r="E208" i="44"/>
  <c r="J208"/>
  <c r="D208"/>
  <c r="N208"/>
  <c r="G208" i="42"/>
  <c r="H208" i="43"/>
  <c r="L208" i="42"/>
  <c r="M208" i="43"/>
  <c r="F206" i="44"/>
  <c r="C206"/>
  <c r="H206" i="42"/>
  <c r="D206" i="43"/>
  <c r="F206" i="39"/>
  <c r="M206" i="45"/>
  <c r="I206" i="44"/>
  <c r="F206" i="43"/>
  <c r="C206" i="42"/>
  <c r="J206"/>
  <c r="L206" i="39"/>
  <c r="D206" i="45"/>
  <c r="L206" i="44"/>
  <c r="K206"/>
  <c r="E206" i="43"/>
  <c r="N206"/>
  <c r="I206" i="39"/>
  <c r="G206" i="43"/>
  <c r="L202" i="39"/>
  <c r="H202" i="45"/>
  <c r="K202"/>
  <c r="D202" i="44"/>
  <c r="C202"/>
  <c r="C202" i="43"/>
  <c r="E202" i="42"/>
  <c r="L202" i="43"/>
  <c r="E202"/>
  <c r="K202" i="42"/>
  <c r="M202" i="39"/>
  <c r="H202" i="43"/>
  <c r="I202" i="45"/>
  <c r="C202"/>
  <c r="J202"/>
  <c r="L202" i="44"/>
  <c r="F202"/>
  <c r="K202" i="43"/>
  <c r="F202"/>
  <c r="H202" i="42"/>
  <c r="C202"/>
  <c r="G202" i="39"/>
  <c r="F202"/>
  <c r="E202" i="45"/>
  <c r="N202"/>
  <c r="M202"/>
  <c r="H202" i="44"/>
  <c r="G202"/>
  <c r="G202" i="43"/>
  <c r="I202" i="42"/>
  <c r="D202"/>
  <c r="I202" i="43"/>
  <c r="M202" i="42"/>
  <c r="K202" i="39"/>
  <c r="F202" i="42"/>
  <c r="G198" i="45"/>
  <c r="F198" i="44"/>
  <c r="E198" i="39"/>
  <c r="E308"/>
  <c r="K198"/>
  <c r="K198" i="42"/>
  <c r="D198" i="45"/>
  <c r="D308"/>
  <c r="H196" i="43"/>
  <c r="I196" i="39"/>
  <c r="D196" i="43"/>
  <c r="D196" i="45"/>
  <c r="G196"/>
  <c r="J196"/>
  <c r="C196" i="44"/>
  <c r="F196"/>
  <c r="I196"/>
  <c r="G196" i="43"/>
  <c r="N196" i="42"/>
  <c r="K196"/>
  <c r="L196"/>
  <c r="J196" i="39"/>
  <c r="E196" i="42"/>
  <c r="N196" i="45"/>
  <c r="M196"/>
  <c r="I196"/>
  <c r="K196" i="44"/>
  <c r="L196"/>
  <c r="H196"/>
  <c r="D196" i="42"/>
  <c r="C196"/>
  <c r="F196"/>
  <c r="E196" i="39"/>
  <c r="L196"/>
  <c r="H196" i="45"/>
  <c r="K196"/>
  <c r="L196"/>
  <c r="G196" i="44"/>
  <c r="J196"/>
  <c r="D196"/>
  <c r="L196" i="43"/>
  <c r="F196"/>
  <c r="M196" i="42"/>
  <c r="H192" i="44"/>
  <c r="F192" i="42"/>
  <c r="M192" i="39"/>
  <c r="H192" i="45"/>
  <c r="J192" i="44"/>
  <c r="L192" i="43"/>
  <c r="G192" i="39"/>
  <c r="K192" i="44"/>
  <c r="M192" i="43"/>
  <c r="K192" i="39"/>
  <c r="I192" i="43"/>
  <c r="C188" i="45"/>
  <c r="L188"/>
  <c r="H188" i="43"/>
  <c r="K188" i="44"/>
  <c r="H188" i="39"/>
  <c r="M186"/>
  <c r="F186"/>
  <c r="C186" i="45"/>
  <c r="F186"/>
  <c r="I186"/>
  <c r="J186" i="44"/>
  <c r="I186"/>
  <c r="C186"/>
  <c r="F186" i="43"/>
  <c r="G186" i="42"/>
  <c r="I186" i="43"/>
  <c r="D186"/>
  <c r="I186" i="42"/>
  <c r="G186" i="39"/>
  <c r="K186" i="45"/>
  <c r="L186"/>
  <c r="H186"/>
  <c r="D186"/>
  <c r="H186" i="44"/>
  <c r="K186"/>
  <c r="L186" i="43"/>
  <c r="M186" i="42"/>
  <c r="J186"/>
  <c r="N186" i="43"/>
  <c r="H186" i="42"/>
  <c r="G186" i="45"/>
  <c r="J186"/>
  <c r="N186"/>
  <c r="L186" i="44"/>
  <c r="D186"/>
  <c r="G186"/>
  <c r="J186" i="43"/>
  <c r="K186" i="42"/>
  <c r="F186"/>
  <c r="H186" i="43"/>
  <c r="C186" i="39"/>
  <c r="D182"/>
  <c r="G182" i="45"/>
  <c r="N182" i="44"/>
  <c r="K182"/>
  <c r="L182"/>
  <c r="J182" i="43"/>
  <c r="G182"/>
  <c r="D182"/>
  <c r="C182"/>
  <c r="K182" i="42"/>
  <c r="I182" i="39"/>
  <c r="N182"/>
  <c r="H182" i="45"/>
  <c r="D182" i="44"/>
  <c r="C182"/>
  <c r="F182"/>
  <c r="I182"/>
  <c r="E182" i="43"/>
  <c r="E182" i="42"/>
  <c r="H182"/>
  <c r="C182"/>
  <c r="D182" i="45"/>
  <c r="L182"/>
  <c r="F182"/>
  <c r="M182" i="44"/>
  <c r="E182"/>
  <c r="L182" i="43"/>
  <c r="M182"/>
  <c r="D182" i="42"/>
  <c r="K182" i="43"/>
  <c r="M182" i="42"/>
  <c r="E182" i="39"/>
  <c r="M178"/>
  <c r="F178" i="44"/>
  <c r="D178" i="42"/>
  <c r="D178" i="39"/>
  <c r="D178" i="44"/>
  <c r="F178" i="43"/>
  <c r="F178" i="42"/>
  <c r="D178" i="45"/>
  <c r="I178" i="44"/>
  <c r="C178" i="42"/>
  <c r="D178" i="43"/>
  <c r="E174"/>
  <c r="L174" i="44"/>
  <c r="I174" i="42"/>
  <c r="N174" i="39"/>
  <c r="K174" i="44"/>
  <c r="H174" i="43"/>
  <c r="E170" i="39"/>
  <c r="F170" i="45"/>
  <c r="D170" i="44"/>
  <c r="C170"/>
  <c r="D170" i="45"/>
  <c r="D170" i="43"/>
  <c r="G170"/>
  <c r="J170"/>
  <c r="F170" i="42"/>
  <c r="I170"/>
  <c r="L170" i="39"/>
  <c r="G170" i="45"/>
  <c r="E170" i="44"/>
  <c r="N170"/>
  <c r="K170"/>
  <c r="J170"/>
  <c r="N170" i="43"/>
  <c r="M170"/>
  <c r="E170"/>
  <c r="L170" i="42"/>
  <c r="H170"/>
  <c r="F170" i="39"/>
  <c r="H170" i="45"/>
  <c r="H170" i="44"/>
  <c r="G170"/>
  <c r="F170"/>
  <c r="H170" i="43"/>
  <c r="K170"/>
  <c r="L170"/>
  <c r="J170" i="42"/>
  <c r="D170"/>
  <c r="J170" i="39"/>
  <c r="J164" i="42"/>
  <c r="E164" i="45"/>
  <c r="E160" i="39"/>
  <c r="I160" i="45"/>
  <c r="D160" i="43"/>
  <c r="C160" i="45"/>
  <c r="D160"/>
  <c r="J160" i="42"/>
  <c r="J160" i="39"/>
  <c r="C160" i="42"/>
  <c r="I160" i="44"/>
  <c r="L160" i="43"/>
  <c r="L160" i="39"/>
  <c r="L152"/>
  <c r="D152" i="45"/>
  <c r="G152"/>
  <c r="F152"/>
  <c r="M152" i="44"/>
  <c r="E152"/>
  <c r="H152"/>
  <c r="M152" i="43"/>
  <c r="D152" i="42"/>
  <c r="G152"/>
  <c r="J152"/>
  <c r="K152" i="39"/>
  <c r="E152" i="45"/>
  <c r="N152"/>
  <c r="M152"/>
  <c r="G152" i="44"/>
  <c r="J152"/>
  <c r="L152" i="45"/>
  <c r="D152" i="43"/>
  <c r="L152"/>
  <c r="N152" i="42"/>
  <c r="M152"/>
  <c r="C152" i="39"/>
  <c r="H152"/>
  <c r="H152" i="45"/>
  <c r="K152"/>
  <c r="C152" i="44"/>
  <c r="F152"/>
  <c r="I152"/>
  <c r="N152"/>
  <c r="G152" i="43"/>
  <c r="H152" i="42"/>
  <c r="K152"/>
  <c r="L152"/>
  <c r="G152" i="39"/>
  <c r="N152"/>
  <c r="I152" i="42"/>
  <c r="G146" i="45"/>
  <c r="I146" i="42"/>
  <c r="I146" i="44"/>
  <c r="L142" i="39"/>
  <c r="N142" i="45"/>
  <c r="M142"/>
  <c r="I142"/>
  <c r="L142" i="44"/>
  <c r="H142"/>
  <c r="K142"/>
  <c r="K142" i="43"/>
  <c r="L142"/>
  <c r="H142"/>
  <c r="N142" i="42"/>
  <c r="M142"/>
  <c r="D142" i="45"/>
  <c r="G142"/>
  <c r="J142"/>
  <c r="F142" i="44"/>
  <c r="I142"/>
  <c r="C142"/>
  <c r="C142" i="43"/>
  <c r="F142"/>
  <c r="I142"/>
  <c r="D142" i="42"/>
  <c r="G142"/>
  <c r="J142"/>
  <c r="M142" i="39"/>
  <c r="C142" i="45"/>
  <c r="F142"/>
  <c r="E142"/>
  <c r="E142" i="44"/>
  <c r="N142"/>
  <c r="M142"/>
  <c r="M142" i="43"/>
  <c r="E142"/>
  <c r="N142"/>
  <c r="C142" i="42"/>
  <c r="F142"/>
  <c r="N138" i="45"/>
  <c r="M138"/>
  <c r="N138" i="42"/>
  <c r="K138" i="44"/>
  <c r="L134" i="39"/>
  <c r="I134" i="45"/>
  <c r="C134"/>
  <c r="F134"/>
  <c r="G134" i="44"/>
  <c r="J134"/>
  <c r="D134"/>
  <c r="H134" i="43"/>
  <c r="K134"/>
  <c r="L134"/>
  <c r="I134" i="42"/>
  <c r="C134"/>
  <c r="H134" i="45"/>
  <c r="K134"/>
  <c r="J134"/>
  <c r="M134" i="44"/>
  <c r="E134"/>
  <c r="N134"/>
  <c r="C134" i="43"/>
  <c r="F134"/>
  <c r="I134"/>
  <c r="H134" i="42"/>
  <c r="K134"/>
  <c r="H134" i="39"/>
  <c r="F134" i="42"/>
  <c r="D134" i="45"/>
  <c r="G134"/>
  <c r="L134"/>
  <c r="K134" i="44"/>
  <c r="L134"/>
  <c r="H134"/>
  <c r="N134" i="43"/>
  <c r="M134"/>
  <c r="E134"/>
  <c r="D134" i="42"/>
  <c r="G134"/>
  <c r="M134" i="39"/>
  <c r="J134" i="42"/>
  <c r="C129" i="45"/>
  <c r="G129"/>
  <c r="C129" i="43"/>
  <c r="L129" i="39"/>
  <c r="J129" i="44"/>
  <c r="L129" i="42"/>
  <c r="D129" i="39"/>
  <c r="H129" i="42"/>
  <c r="N129" i="44"/>
  <c r="G129" i="42"/>
  <c r="L125" i="39"/>
  <c r="D125" i="45"/>
  <c r="J125" i="39"/>
  <c r="M125" i="45"/>
  <c r="E125" i="44"/>
  <c r="G120" i="45"/>
  <c r="C120" i="42"/>
  <c r="H120" i="44"/>
  <c r="H120" i="39"/>
  <c r="E120" i="43"/>
  <c r="C114" i="45"/>
  <c r="I114" i="43"/>
  <c r="H114" i="44"/>
  <c r="G109" i="39"/>
  <c r="H109" i="42"/>
  <c r="M76" i="39"/>
  <c r="E76" i="45"/>
  <c r="N76"/>
  <c r="M76"/>
  <c r="D76" i="44"/>
  <c r="J76" i="43"/>
  <c r="D76"/>
  <c r="G76"/>
  <c r="J76" i="42"/>
  <c r="L76" i="39"/>
  <c r="I76"/>
  <c r="D76"/>
  <c r="K76" i="42"/>
  <c r="J76" i="45"/>
  <c r="D76"/>
  <c r="G76"/>
  <c r="L76" i="44"/>
  <c r="M76"/>
  <c r="E76" i="43"/>
  <c r="N76"/>
  <c r="M76"/>
  <c r="F76" i="39"/>
  <c r="I76" i="42"/>
  <c r="H76"/>
  <c r="N76" i="39"/>
  <c r="F76" i="45"/>
  <c r="I76"/>
  <c r="C76"/>
  <c r="G76" i="44"/>
  <c r="H76"/>
  <c r="L76" i="43"/>
  <c r="H76"/>
  <c r="K76"/>
  <c r="L76" i="42"/>
  <c r="E76"/>
  <c r="D76"/>
  <c r="H76" i="39"/>
  <c r="L68" i="45"/>
  <c r="F68" i="44"/>
  <c r="G68" i="42"/>
  <c r="E68" i="39"/>
  <c r="D68" i="44"/>
  <c r="L68" i="43"/>
  <c r="J68" i="42"/>
  <c r="D68" i="45"/>
  <c r="I68" i="44"/>
  <c r="G68" i="39"/>
  <c r="H61" i="45"/>
  <c r="K61" i="44"/>
  <c r="H61"/>
  <c r="H61" i="43"/>
  <c r="J61" i="39"/>
  <c r="N61"/>
  <c r="G61"/>
  <c r="K61"/>
  <c r="L61" i="45"/>
  <c r="K61"/>
  <c r="L61" i="44"/>
  <c r="L61" i="43"/>
  <c r="K61"/>
  <c r="I61" i="39"/>
  <c r="D61" i="42"/>
  <c r="H61"/>
  <c r="F61" i="45"/>
  <c r="C61"/>
  <c r="F61" i="44"/>
  <c r="F61" i="43"/>
  <c r="C61"/>
  <c r="F61" i="42"/>
  <c r="N32"/>
  <c r="H32" i="45"/>
  <c r="E32" i="44"/>
  <c r="K32"/>
  <c r="F32"/>
  <c r="D32" i="43"/>
  <c r="G32"/>
  <c r="J32"/>
  <c r="C32" i="42"/>
  <c r="F32" i="39"/>
  <c r="J32" i="42"/>
  <c r="E32"/>
  <c r="N32" i="39"/>
  <c r="D32" i="42"/>
  <c r="F32" i="45"/>
  <c r="G32"/>
  <c r="C32" i="44"/>
  <c r="H32"/>
  <c r="D32"/>
  <c r="N32" i="43"/>
  <c r="M32"/>
  <c r="E32"/>
  <c r="K32" i="42"/>
  <c r="L32" i="39"/>
  <c r="E32"/>
  <c r="D32"/>
  <c r="H32" i="42"/>
  <c r="M32" i="45"/>
  <c r="I32" i="44"/>
  <c r="M32"/>
  <c r="L32"/>
  <c r="H32" i="43"/>
  <c r="K32"/>
  <c r="L32"/>
  <c r="G32" i="42"/>
  <c r="J32" i="39"/>
  <c r="L32" i="42"/>
  <c r="I32"/>
  <c r="G32" i="39"/>
  <c r="M32"/>
  <c r="C26" i="42"/>
  <c r="E26" i="45"/>
  <c r="N26"/>
  <c r="M26"/>
  <c r="D26" i="44"/>
  <c r="L26"/>
  <c r="K26" i="43"/>
  <c r="L26"/>
  <c r="H26"/>
  <c r="L26" i="42"/>
  <c r="I26"/>
  <c r="D26"/>
  <c r="G26" i="39"/>
  <c r="J26"/>
  <c r="D26" i="45"/>
  <c r="G26"/>
  <c r="J26"/>
  <c r="M26" i="44"/>
  <c r="C26" i="43"/>
  <c r="F26"/>
  <c r="I26"/>
  <c r="F26" i="42"/>
  <c r="I26" i="39"/>
  <c r="H26"/>
  <c r="N26" i="42"/>
  <c r="M26" i="39"/>
  <c r="I26" i="45"/>
  <c r="C26"/>
  <c r="F26"/>
  <c r="H26" i="44"/>
  <c r="G26"/>
  <c r="M26" i="43"/>
  <c r="E26"/>
  <c r="N26"/>
  <c r="E26" i="39"/>
  <c r="D26"/>
  <c r="H26" i="42"/>
  <c r="K26" i="39"/>
  <c r="F26"/>
  <c r="G26" i="42"/>
  <c r="M13" i="45"/>
  <c r="E13"/>
  <c r="N13"/>
  <c r="D13" i="44"/>
  <c r="C13"/>
  <c r="M13"/>
  <c r="H13" i="43"/>
  <c r="K13"/>
  <c r="L13"/>
  <c r="K13" i="39"/>
  <c r="L13"/>
  <c r="E13"/>
  <c r="H13"/>
  <c r="G13" i="45"/>
  <c r="J13"/>
  <c r="D13"/>
  <c r="J13" i="44"/>
  <c r="N13"/>
  <c r="I13"/>
  <c r="I13" i="43"/>
  <c r="C13"/>
  <c r="F13"/>
  <c r="C13" i="39"/>
  <c r="F13"/>
  <c r="H13" i="42"/>
  <c r="N13" i="39"/>
  <c r="C13" i="45"/>
  <c r="F13"/>
  <c r="I13"/>
  <c r="F13" i="44"/>
  <c r="H13"/>
  <c r="K13"/>
  <c r="E13" i="43"/>
  <c r="N13"/>
  <c r="M13"/>
  <c r="F13" i="42"/>
  <c r="M13" i="39"/>
  <c r="D13" i="42"/>
  <c r="I13" i="39"/>
  <c r="I114"/>
  <c r="K114" i="43"/>
  <c r="K114" i="44"/>
  <c r="E129" i="39"/>
  <c r="M129"/>
  <c r="I129" i="42"/>
  <c r="K129"/>
  <c r="G129" i="43"/>
  <c r="I129"/>
  <c r="L129" i="44"/>
  <c r="G129"/>
  <c r="E129"/>
  <c r="D129" i="45"/>
  <c r="M138" i="42"/>
  <c r="K138" i="43"/>
  <c r="I138" i="45"/>
  <c r="E146" i="42"/>
  <c r="H146" i="44"/>
  <c r="H164"/>
  <c r="H178" i="39"/>
  <c r="I178"/>
  <c r="F178"/>
  <c r="G178" i="42"/>
  <c r="H178"/>
  <c r="M178" i="43"/>
  <c r="J178"/>
  <c r="C178"/>
  <c r="J178" i="44"/>
  <c r="G178"/>
  <c r="H178"/>
  <c r="H178" i="45"/>
  <c r="I188" i="42"/>
  <c r="L188" i="43"/>
  <c r="N188" i="45"/>
  <c r="G198" i="43"/>
  <c r="H198" i="42"/>
  <c r="F198"/>
  <c r="G198" i="44"/>
  <c r="L198"/>
  <c r="J198" i="45"/>
  <c r="I250" i="43"/>
  <c r="N250" i="39"/>
  <c r="H250" i="42"/>
  <c r="I250"/>
  <c r="L250"/>
  <c r="D250" i="43"/>
  <c r="F250" i="44"/>
  <c r="D250"/>
  <c r="M250" i="45"/>
  <c r="M250" i="42"/>
  <c r="N211" i="45"/>
  <c r="D114" i="39"/>
  <c r="L114" i="44"/>
  <c r="I129" i="39"/>
  <c r="F129"/>
  <c r="D129" i="42"/>
  <c r="F129"/>
  <c r="K129" i="43"/>
  <c r="D129"/>
  <c r="F129"/>
  <c r="K129" i="44"/>
  <c r="I129"/>
  <c r="M129" i="45"/>
  <c r="I138" i="42"/>
  <c r="L138" i="43"/>
  <c r="E138" i="44"/>
  <c r="J146" i="43"/>
  <c r="H146" i="45"/>
  <c r="F164" i="43"/>
  <c r="N178" i="39"/>
  <c r="N178" i="43"/>
  <c r="J178" i="39"/>
  <c r="K178" i="42"/>
  <c r="N178"/>
  <c r="E178"/>
  <c r="L178" i="43"/>
  <c r="G178"/>
  <c r="L178" i="44"/>
  <c r="K178"/>
  <c r="N178"/>
  <c r="L178" i="45"/>
  <c r="F178"/>
  <c r="C188" i="39"/>
  <c r="M188" i="42"/>
  <c r="J188" i="44"/>
  <c r="D198" i="39"/>
  <c r="D308" s="1"/>
  <c r="J198"/>
  <c r="L198" i="42"/>
  <c r="M198" i="44"/>
  <c r="I198"/>
  <c r="E198" i="45"/>
  <c r="E308"/>
  <c r="C250" i="42"/>
  <c r="C250" i="39"/>
  <c r="N250" i="42"/>
  <c r="F250" i="43"/>
  <c r="G250"/>
  <c r="H250"/>
  <c r="L250" i="44"/>
  <c r="N250"/>
  <c r="D250" i="45"/>
  <c r="C178" i="39"/>
  <c r="K114"/>
  <c r="F114" i="43"/>
  <c r="J129" i="39"/>
  <c r="G129"/>
  <c r="J129" i="42"/>
  <c r="C129"/>
  <c r="H129" i="43"/>
  <c r="L129"/>
  <c r="M129" i="44"/>
  <c r="H129"/>
  <c r="L138" i="39"/>
  <c r="H138" i="43"/>
  <c r="H138" i="44"/>
  <c r="N146" i="43"/>
  <c r="J146" i="45"/>
  <c r="I156" i="39"/>
  <c r="L178" i="42"/>
  <c r="L178" i="39"/>
  <c r="M178" i="42"/>
  <c r="H178" i="43"/>
  <c r="I178" i="42"/>
  <c r="E178" i="43"/>
  <c r="K178"/>
  <c r="E178" i="44"/>
  <c r="M178"/>
  <c r="G178" i="45"/>
  <c r="C178"/>
  <c r="M178"/>
  <c r="H188" i="42"/>
  <c r="F188"/>
  <c r="I188" i="44"/>
  <c r="K188" i="45"/>
  <c r="N198" i="39"/>
  <c r="L198" i="43"/>
  <c r="H198"/>
  <c r="C198" i="42"/>
  <c r="C308" s="1"/>
  <c r="H198" i="44"/>
  <c r="N198" i="45"/>
  <c r="F250" i="39"/>
  <c r="G250"/>
  <c r="K250" i="42"/>
  <c r="L250" i="43"/>
  <c r="K250"/>
  <c r="F250" i="42"/>
  <c r="E250" i="44"/>
  <c r="K250"/>
  <c r="L250" i="45"/>
  <c r="F47" i="34"/>
  <c r="H33" i="32"/>
  <c r="H38" s="1"/>
  <c r="H2" i="40"/>
  <c r="H12"/>
  <c r="H2" i="34"/>
  <c r="H19"/>
  <c r="H49" s="1"/>
  <c r="H92" s="1"/>
  <c r="H2" i="38"/>
  <c r="H19"/>
  <c r="H49" s="1"/>
  <c r="H92" s="1"/>
  <c r="H2" i="35"/>
  <c r="H19"/>
  <c r="H49" s="1"/>
  <c r="H92" s="1"/>
  <c r="H140" s="1"/>
  <c r="H2" i="36"/>
  <c r="H19" s="1"/>
  <c r="H49" s="1"/>
  <c r="H92" s="1"/>
  <c r="H2" i="43"/>
  <c r="H47" s="1"/>
  <c r="H104" s="1"/>
  <c r="H218" s="1"/>
  <c r="H255" s="1"/>
  <c r="H381" s="1"/>
  <c r="H2" i="45"/>
  <c r="H47"/>
  <c r="H104"/>
  <c r="H218" s="1"/>
  <c r="H255" s="1"/>
  <c r="H381" s="1"/>
  <c r="H2" i="39"/>
  <c r="H47" s="1"/>
  <c r="H104" s="1"/>
  <c r="H218" s="1"/>
  <c r="H255" s="1"/>
  <c r="H381" s="1"/>
  <c r="H2" i="37"/>
  <c r="H19"/>
  <c r="H49"/>
  <c r="H92" s="1"/>
  <c r="H2" i="42"/>
  <c r="H47"/>
  <c r="H104"/>
  <c r="H218" s="1"/>
  <c r="H255" s="1"/>
  <c r="H381" s="1"/>
  <c r="H2" i="44"/>
  <c r="H47" s="1"/>
  <c r="H104" s="1"/>
  <c r="H218" s="1"/>
  <c r="H255" s="1"/>
  <c r="H381" s="1"/>
  <c r="C363" i="39"/>
  <c r="C363" i="43"/>
  <c r="C363" i="42"/>
  <c r="C363" i="44"/>
  <c r="E363" i="43"/>
  <c r="E358"/>
  <c r="C359" i="44"/>
  <c r="C359" i="43"/>
  <c r="E359"/>
  <c r="C359" i="39"/>
  <c r="D117" i="36"/>
  <c r="C196" i="43"/>
  <c r="C160" i="38"/>
  <c r="E160"/>
  <c r="G221" i="48"/>
  <c r="C50" i="34"/>
  <c r="E50"/>
  <c r="E54" i="38"/>
  <c r="C54"/>
  <c r="C184" i="37"/>
  <c r="G127" i="48"/>
  <c r="M79"/>
  <c r="G294"/>
  <c r="E5" i="36"/>
  <c r="C5"/>
  <c r="E98"/>
  <c r="C98" i="34"/>
  <c r="C98" i="38"/>
  <c r="C98" i="37"/>
  <c r="E177" i="34"/>
  <c r="C177"/>
  <c r="C128" i="45"/>
  <c r="C142" i="39"/>
  <c r="C197" i="43"/>
  <c r="K197"/>
  <c r="C332"/>
  <c r="E360"/>
  <c r="C360" i="39"/>
  <c r="C360" i="44"/>
  <c r="E368"/>
  <c r="C368" i="42"/>
  <c r="C368" i="43"/>
  <c r="C372"/>
  <c r="C372" i="45"/>
  <c r="C372" i="44"/>
  <c r="C372" i="39"/>
  <c r="E376" i="44"/>
  <c r="C376" i="42"/>
  <c r="C376" i="44"/>
  <c r="C376" i="39"/>
  <c r="C394" i="42"/>
  <c r="E415" i="45"/>
  <c r="C415"/>
  <c r="D111" i="38"/>
  <c r="E362" i="39"/>
  <c r="C157" i="37"/>
  <c r="E157" i="1"/>
  <c r="J157" i="37"/>
  <c r="C180"/>
  <c r="D102" i="36"/>
  <c r="C98"/>
  <c r="C98" i="35"/>
  <c r="D104" i="38"/>
  <c r="C363" i="45"/>
  <c r="G291"/>
  <c r="H265"/>
  <c r="H260"/>
  <c r="L291"/>
  <c r="F291"/>
  <c r="C44"/>
  <c r="H261"/>
  <c r="L256"/>
  <c r="H372"/>
  <c r="F272"/>
  <c r="G265"/>
  <c r="J367"/>
  <c r="F279"/>
  <c r="G271"/>
  <c r="G99"/>
  <c r="D44"/>
  <c r="L370"/>
  <c r="G365"/>
  <c r="L282"/>
  <c r="H273"/>
  <c r="H99"/>
  <c r="D39"/>
  <c r="H368"/>
  <c r="H276"/>
  <c r="F95"/>
  <c r="H375"/>
  <c r="L260"/>
  <c r="F282"/>
  <c r="H262"/>
  <c r="J374"/>
  <c r="L278"/>
  <c r="F42"/>
  <c r="F261"/>
  <c r="D375"/>
  <c r="L265"/>
  <c r="D259"/>
  <c r="G44"/>
  <c r="F370"/>
  <c r="L362"/>
  <c r="G300"/>
  <c r="L267"/>
  <c r="D260"/>
  <c r="L39"/>
  <c r="L369"/>
  <c r="G364"/>
  <c r="D300"/>
  <c r="D274"/>
  <c r="G101"/>
  <c r="J43"/>
  <c r="G373"/>
  <c r="D365"/>
  <c r="F265"/>
  <c r="C43"/>
  <c r="J372"/>
  <c r="G277"/>
  <c r="H369"/>
  <c r="D258"/>
  <c r="G267"/>
  <c r="G95"/>
  <c r="G360"/>
  <c r="H264"/>
  <c r="J376"/>
  <c r="C282"/>
  <c r="D40"/>
  <c r="G259"/>
  <c r="F264"/>
  <c r="D282"/>
  <c r="D370"/>
  <c r="L376"/>
  <c r="D99"/>
  <c r="D271"/>
  <c r="L277"/>
  <c r="D362"/>
  <c r="G370"/>
  <c r="L41"/>
  <c r="D261"/>
  <c r="G268"/>
  <c r="G359"/>
  <c r="F367"/>
  <c r="L43"/>
  <c r="L259"/>
  <c r="F360"/>
  <c r="D376"/>
  <c r="I431"/>
  <c r="J368"/>
  <c r="J375"/>
  <c r="H39"/>
  <c r="H277"/>
  <c r="H291"/>
  <c r="C369"/>
  <c r="H374"/>
  <c r="F274"/>
  <c r="L266"/>
  <c r="J369"/>
  <c r="G358"/>
  <c r="G379"/>
  <c r="L272"/>
  <c r="H263"/>
  <c r="D95"/>
  <c r="J373"/>
  <c r="L366"/>
  <c r="D358"/>
  <c r="H275"/>
  <c r="C101"/>
  <c r="D41"/>
  <c r="H370"/>
  <c r="H278"/>
  <c r="H101"/>
  <c r="G263"/>
  <c r="L361"/>
  <c r="H266"/>
  <c r="G41"/>
  <c r="H361"/>
  <c r="H100"/>
  <c r="H279"/>
  <c r="G256"/>
  <c r="F359"/>
  <c r="G260"/>
  <c r="G96"/>
  <c r="F39"/>
  <c r="F364"/>
  <c r="L358"/>
  <c r="G270"/>
  <c r="D262"/>
  <c r="G98"/>
  <c r="F372"/>
  <c r="L365"/>
  <c r="H358"/>
  <c r="L275"/>
  <c r="D268"/>
  <c r="G94"/>
  <c r="L374"/>
  <c r="D367"/>
  <c r="F267"/>
  <c r="J44"/>
  <c r="L98"/>
  <c r="H300"/>
  <c r="G376"/>
  <c r="L258"/>
  <c r="F271"/>
  <c r="J370"/>
  <c r="L270"/>
  <c r="F94"/>
  <c r="D359"/>
  <c r="L94"/>
  <c r="H365"/>
  <c r="D101"/>
  <c r="D278"/>
  <c r="D368"/>
  <c r="G375"/>
  <c r="D269"/>
  <c r="G276"/>
  <c r="H359"/>
  <c r="L367"/>
  <c r="G40"/>
  <c r="G100"/>
  <c r="D267"/>
  <c r="L273"/>
  <c r="F365"/>
  <c r="D42"/>
  <c r="F99"/>
  <c r="G266"/>
  <c r="D374"/>
  <c r="H258"/>
  <c r="C359"/>
  <c r="H360"/>
  <c r="D291"/>
  <c r="H285"/>
  <c r="G285"/>
  <c r="L285"/>
  <c r="C361"/>
  <c r="H376"/>
  <c r="F358"/>
  <c r="F268"/>
  <c r="G261"/>
  <c r="L359"/>
  <c r="G275"/>
  <c r="H267"/>
  <c r="L96"/>
  <c r="G39"/>
  <c r="C368"/>
  <c r="D360"/>
  <c r="L276"/>
  <c r="H269"/>
  <c r="F43"/>
  <c r="G374"/>
  <c r="H364"/>
  <c r="F260"/>
  <c r="L42"/>
  <c r="F269"/>
  <c r="H43"/>
  <c r="G269"/>
  <c r="D96"/>
  <c r="C366"/>
  <c r="H268"/>
  <c r="H367"/>
  <c r="F362"/>
  <c r="L261"/>
  <c r="F98"/>
  <c r="F41"/>
  <c r="F366"/>
  <c r="C360"/>
  <c r="L271"/>
  <c r="D264"/>
  <c r="L99"/>
  <c r="H44"/>
  <c r="F374"/>
  <c r="C367"/>
  <c r="D361"/>
  <c r="G278"/>
  <c r="D270"/>
  <c r="D98"/>
  <c r="C376"/>
  <c r="D369"/>
  <c r="D277"/>
  <c r="F96"/>
  <c r="L274"/>
  <c r="H363"/>
  <c r="H98"/>
  <c r="D256"/>
  <c r="D292"/>
  <c r="F275"/>
  <c r="H259"/>
  <c r="G273"/>
  <c r="G97"/>
  <c r="L364"/>
  <c r="L101"/>
  <c r="G372"/>
  <c r="H94"/>
  <c r="D276"/>
  <c r="D366"/>
  <c r="C374"/>
  <c r="F259"/>
  <c r="D275"/>
  <c r="L300"/>
  <c r="G366"/>
  <c r="F375"/>
  <c r="L97"/>
  <c r="D265"/>
  <c r="G272"/>
  <c r="G363"/>
  <c r="F40"/>
  <c r="F97"/>
  <c r="L263"/>
  <c r="D372"/>
  <c r="G258"/>
  <c r="J366"/>
  <c r="T184" i="42"/>
  <c r="X184"/>
  <c r="Y184"/>
  <c r="I400" i="39"/>
  <c r="F400"/>
  <c r="L400"/>
  <c r="K249" i="44"/>
  <c r="M249" i="43"/>
  <c r="F249" i="45"/>
  <c r="H249" i="43"/>
  <c r="N249" i="42"/>
  <c r="G225" i="43"/>
  <c r="L225" i="39"/>
  <c r="F221" i="42"/>
  <c r="D208" i="39"/>
  <c r="H206" i="45"/>
  <c r="F206"/>
  <c r="E206" i="44"/>
  <c r="N206"/>
  <c r="M206"/>
  <c r="D206" i="42"/>
  <c r="I206" i="43"/>
  <c r="M206" i="42"/>
  <c r="F206"/>
  <c r="E206" i="39"/>
  <c r="G206" i="45"/>
  <c r="J206" i="44"/>
  <c r="D206"/>
  <c r="G206"/>
  <c r="J206" i="43"/>
  <c r="N206" i="42"/>
  <c r="G206"/>
  <c r="H206" i="43"/>
  <c r="L206" i="42"/>
  <c r="E202" i="39"/>
  <c r="J202"/>
  <c r="C198"/>
  <c r="C308"/>
  <c r="C198" i="45"/>
  <c r="C308"/>
  <c r="F198"/>
  <c r="I198"/>
  <c r="J198" i="44"/>
  <c r="D198"/>
  <c r="D308"/>
  <c r="C198"/>
  <c r="C308" s="1"/>
  <c r="F198" i="43"/>
  <c r="M198" i="42"/>
  <c r="D198" i="43"/>
  <c r="D308"/>
  <c r="I198" i="42"/>
  <c r="L198" i="39"/>
  <c r="I198"/>
  <c r="H198"/>
  <c r="K198" i="45"/>
  <c r="L198"/>
  <c r="H198"/>
  <c r="E198" i="44"/>
  <c r="E308" s="1"/>
  <c r="N198"/>
  <c r="K198"/>
  <c r="G198" i="42"/>
  <c r="J198"/>
  <c r="M198" i="43"/>
  <c r="F198" i="39"/>
  <c r="D198" i="42"/>
  <c r="D308" s="1"/>
  <c r="N198"/>
  <c r="K190" i="43"/>
  <c r="C190" i="45"/>
  <c r="D179" i="39"/>
  <c r="N179"/>
  <c r="N171" i="44"/>
  <c r="L171"/>
  <c r="J171" i="43"/>
  <c r="I171" i="42"/>
  <c r="F171" i="39"/>
  <c r="H171"/>
  <c r="D171" i="44"/>
  <c r="F171"/>
  <c r="M171" i="43"/>
  <c r="N171"/>
  <c r="K171" i="42"/>
  <c r="J171"/>
  <c r="N165" i="39"/>
  <c r="I165"/>
  <c r="K161" i="45"/>
  <c r="L161"/>
  <c r="N161"/>
  <c r="H161" i="44"/>
  <c r="G161"/>
  <c r="J161"/>
  <c r="C161" i="43"/>
  <c r="F161" i="42"/>
  <c r="I161"/>
  <c r="C161" i="45"/>
  <c r="F161"/>
  <c r="I161"/>
  <c r="I161" i="44"/>
  <c r="D161" i="45"/>
  <c r="M161" i="44"/>
  <c r="D161" i="43"/>
  <c r="F161"/>
  <c r="L161" i="42"/>
  <c r="H161"/>
  <c r="C153" i="45"/>
  <c r="J153" i="42"/>
  <c r="D153" i="43"/>
  <c r="H143" i="45"/>
  <c r="D143"/>
  <c r="J143"/>
  <c r="L143" i="44"/>
  <c r="C143"/>
  <c r="K143" i="43"/>
  <c r="N143"/>
  <c r="K143" i="42"/>
  <c r="D143" i="39"/>
  <c r="L143"/>
  <c r="F143"/>
  <c r="G143" i="45"/>
  <c r="I143"/>
  <c r="D143" i="44"/>
  <c r="K143"/>
  <c r="L143" i="43"/>
  <c r="N143" i="42"/>
  <c r="L143"/>
  <c r="M143" i="39"/>
  <c r="K106" i="45"/>
  <c r="L106"/>
  <c r="H106"/>
  <c r="D106" i="44"/>
  <c r="G106"/>
  <c r="J106"/>
  <c r="K106" i="43"/>
  <c r="L106"/>
  <c r="H106"/>
  <c r="K106" i="42"/>
  <c r="F106"/>
  <c r="E106"/>
  <c r="H106"/>
  <c r="H216"/>
  <c r="K14" i="32" s="1"/>
  <c r="C106" i="45"/>
  <c r="F106"/>
  <c r="I106"/>
  <c r="E106" i="44"/>
  <c r="N106"/>
  <c r="M106"/>
  <c r="C106" i="43"/>
  <c r="F106"/>
  <c r="I106"/>
  <c r="C106" i="42"/>
  <c r="C216"/>
  <c r="F106" i="39"/>
  <c r="L106" i="42"/>
  <c r="D106" i="39"/>
  <c r="D216"/>
  <c r="N106" i="42"/>
  <c r="G70" i="45"/>
  <c r="J70"/>
  <c r="D70"/>
  <c r="H70" i="44"/>
  <c r="K70"/>
  <c r="L70"/>
  <c r="M70" i="43"/>
  <c r="G70"/>
  <c r="M70" i="42"/>
  <c r="M70" i="39"/>
  <c r="F70"/>
  <c r="I70" i="42"/>
  <c r="H70"/>
  <c r="M70" i="45"/>
  <c r="E70"/>
  <c r="N70"/>
  <c r="C70" i="44"/>
  <c r="F70"/>
  <c r="I70"/>
  <c r="H70" i="43"/>
  <c r="G70" i="42"/>
  <c r="G70" i="39"/>
  <c r="J70" i="42"/>
  <c r="L70" i="39"/>
  <c r="I70"/>
  <c r="D70" i="42"/>
  <c r="N51" i="45"/>
  <c r="M51" i="44"/>
  <c r="E51" i="42"/>
  <c r="F51" i="44"/>
  <c r="N51" i="43"/>
  <c r="M51" i="42"/>
  <c r="D35" i="45"/>
  <c r="E35" i="43"/>
  <c r="K35" i="39"/>
  <c r="J35" i="44"/>
  <c r="G35" i="43"/>
  <c r="L35" i="39"/>
  <c r="G30" i="45"/>
  <c r="J30"/>
  <c r="D30"/>
  <c r="D30" i="44"/>
  <c r="L30"/>
  <c r="H30" i="43"/>
  <c r="K30"/>
  <c r="L30"/>
  <c r="C30" i="39"/>
  <c r="C30" i="42"/>
  <c r="F30" i="39"/>
  <c r="J30" i="42"/>
  <c r="M30" i="45"/>
  <c r="E30"/>
  <c r="N30"/>
  <c r="M30" i="44"/>
  <c r="I30" i="43"/>
  <c r="C30"/>
  <c r="F30"/>
  <c r="H30" i="42"/>
  <c r="K30" i="39"/>
  <c r="K30" i="42"/>
  <c r="L30" i="39"/>
  <c r="E30"/>
  <c r="D18" i="45"/>
  <c r="G18"/>
  <c r="J18"/>
  <c r="C18" i="44"/>
  <c r="E18"/>
  <c r="N18"/>
  <c r="F18" i="43"/>
  <c r="G18"/>
  <c r="D18" i="39"/>
  <c r="H18" i="42"/>
  <c r="K18" i="39"/>
  <c r="K18" i="42"/>
  <c r="L18" i="39"/>
  <c r="F18" i="42"/>
  <c r="N18" i="45"/>
  <c r="M18"/>
  <c r="E18"/>
  <c r="K18" i="44"/>
  <c r="J18"/>
  <c r="L18"/>
  <c r="H18" i="43"/>
  <c r="E18" i="42"/>
  <c r="N18" i="39"/>
  <c r="C18"/>
  <c r="C18" i="42"/>
  <c r="F18" i="39"/>
  <c r="E18"/>
  <c r="J296" i="43"/>
  <c r="E296" i="39"/>
  <c r="F256" i="45"/>
  <c r="G256" i="42"/>
  <c r="M256" i="44"/>
  <c r="I251" i="43"/>
  <c r="F251" i="39"/>
  <c r="L251"/>
  <c r="I247" i="43"/>
  <c r="I247" i="39"/>
  <c r="J247" i="44"/>
  <c r="M233" i="45"/>
  <c r="I233" i="44"/>
  <c r="L233" i="42"/>
  <c r="C233" i="44"/>
  <c r="L233" i="43"/>
  <c r="F223" i="39"/>
  <c r="J223" i="45"/>
  <c r="D223"/>
  <c r="C223"/>
  <c r="J223" i="44"/>
  <c r="D223"/>
  <c r="G223"/>
  <c r="J223" i="43"/>
  <c r="N223" i="42"/>
  <c r="G223"/>
  <c r="H223" i="43"/>
  <c r="L223" i="42"/>
  <c r="L223" i="39"/>
  <c r="E223" i="45"/>
  <c r="N223"/>
  <c r="G223"/>
  <c r="E223" i="44"/>
  <c r="N223"/>
  <c r="M223"/>
  <c r="D223" i="42"/>
  <c r="I223" i="43"/>
  <c r="M223" i="42"/>
  <c r="F223"/>
  <c r="G209" i="39"/>
  <c r="F209" i="45"/>
  <c r="H209" i="44"/>
  <c r="G209" i="42"/>
  <c r="L209"/>
  <c r="G209" i="45"/>
  <c r="C209" i="44"/>
  <c r="I209" i="43"/>
  <c r="F209" i="42"/>
  <c r="I209"/>
  <c r="H207" i="44"/>
  <c r="D207" i="43"/>
  <c r="L207" i="39"/>
  <c r="F207" i="45"/>
  <c r="J207" i="44"/>
  <c r="K207" i="43"/>
  <c r="F203"/>
  <c r="N203" i="45"/>
  <c r="K203" i="39"/>
  <c r="M197"/>
  <c r="G197" i="45"/>
  <c r="J197"/>
  <c r="H197"/>
  <c r="L197" i="44"/>
  <c r="H197"/>
  <c r="G197"/>
  <c r="C197" i="42"/>
  <c r="F197"/>
  <c r="H197" i="43"/>
  <c r="H197" i="39"/>
  <c r="M197" i="45"/>
  <c r="E197"/>
  <c r="F197" i="44"/>
  <c r="I197"/>
  <c r="D197" i="45"/>
  <c r="M197" i="44"/>
  <c r="K197" i="42"/>
  <c r="L197"/>
  <c r="E197"/>
  <c r="E195" i="39"/>
  <c r="J195" i="44"/>
  <c r="D195" i="43"/>
  <c r="C181" i="39"/>
  <c r="H181"/>
  <c r="K177"/>
  <c r="F177" i="45"/>
  <c r="G177"/>
  <c r="N177" i="44"/>
  <c r="M177"/>
  <c r="E177"/>
  <c r="K177" i="43"/>
  <c r="L177"/>
  <c r="E177" i="42"/>
  <c r="H177"/>
  <c r="G177"/>
  <c r="H177" i="45"/>
  <c r="D177" i="44"/>
  <c r="G177"/>
  <c r="J177"/>
  <c r="C177" i="43"/>
  <c r="F177"/>
  <c r="I177"/>
  <c r="D177"/>
  <c r="N177"/>
  <c r="M177" i="42"/>
  <c r="H177" i="39"/>
  <c r="L173" i="42"/>
  <c r="H173" i="39"/>
  <c r="M159" i="43"/>
  <c r="G159" i="44"/>
  <c r="G159" i="39"/>
  <c r="C155" i="45"/>
  <c r="F155"/>
  <c r="I155"/>
  <c r="I155" i="44"/>
  <c r="D155" i="45"/>
  <c r="M155" i="44"/>
  <c r="G155" i="43"/>
  <c r="H155"/>
  <c r="L155" i="42"/>
  <c r="H155"/>
  <c r="K155" i="45"/>
  <c r="L155"/>
  <c r="N155"/>
  <c r="H155" i="44"/>
  <c r="G155"/>
  <c r="J155"/>
  <c r="F155" i="43"/>
  <c r="F155" i="42"/>
  <c r="I155"/>
  <c r="K150" i="45"/>
  <c r="L150"/>
  <c r="H150"/>
  <c r="H150" i="44"/>
  <c r="G150"/>
  <c r="J150"/>
  <c r="L150" i="43"/>
  <c r="H150"/>
  <c r="K150"/>
  <c r="F150" i="42"/>
  <c r="C150" i="45"/>
  <c r="F150"/>
  <c r="I150"/>
  <c r="I150" i="44"/>
  <c r="D150" i="45"/>
  <c r="M150" i="44"/>
  <c r="F150" i="43"/>
  <c r="I150"/>
  <c r="C150"/>
  <c r="G150" i="42"/>
  <c r="C137" i="45"/>
  <c r="F137"/>
  <c r="F137" i="44"/>
  <c r="E137"/>
  <c r="N137"/>
  <c r="M137"/>
  <c r="M137" i="43"/>
  <c r="E137"/>
  <c r="N137"/>
  <c r="C137" i="42"/>
  <c r="F137"/>
  <c r="H137" i="45"/>
  <c r="K137"/>
  <c r="L137"/>
  <c r="L137" i="44"/>
  <c r="D137"/>
  <c r="G137"/>
  <c r="G137" i="43"/>
  <c r="J137"/>
  <c r="D137"/>
  <c r="H137" i="42"/>
  <c r="K137"/>
  <c r="L137"/>
  <c r="M108" i="45"/>
  <c r="E108"/>
  <c r="N108"/>
  <c r="H108" i="44"/>
  <c r="K108"/>
  <c r="L108"/>
  <c r="M108" i="43"/>
  <c r="E108"/>
  <c r="N108"/>
  <c r="M108" i="42"/>
  <c r="J108"/>
  <c r="I108"/>
  <c r="N108"/>
  <c r="G108" i="45"/>
  <c r="J108"/>
  <c r="D108"/>
  <c r="I108" i="44"/>
  <c r="C108"/>
  <c r="F108"/>
  <c r="G108" i="43"/>
  <c r="J108"/>
  <c r="D108"/>
  <c r="G108" i="42"/>
  <c r="L108" i="39"/>
  <c r="F108"/>
  <c r="D108"/>
  <c r="H108"/>
  <c r="C61"/>
  <c r="E61" i="45"/>
  <c r="N61"/>
  <c r="M61"/>
  <c r="M61" i="44"/>
  <c r="E61"/>
  <c r="N61"/>
  <c r="E61" i="43"/>
  <c r="N61"/>
  <c r="M61"/>
  <c r="L61" i="39"/>
  <c r="M61" i="42"/>
  <c r="J61" i="45"/>
  <c r="D61"/>
  <c r="G61"/>
  <c r="G61" i="44"/>
  <c r="J61"/>
  <c r="D61"/>
  <c r="J61" i="43"/>
  <c r="D61"/>
  <c r="G61"/>
  <c r="F61" i="39"/>
  <c r="E61"/>
  <c r="H61"/>
  <c r="V205" i="44"/>
  <c r="Z205"/>
  <c r="T195" i="39"/>
  <c r="X195"/>
  <c r="Y184"/>
  <c r="C250" i="44"/>
  <c r="H250" i="45"/>
  <c r="G250"/>
  <c r="D145" i="35"/>
  <c r="M198" i="39"/>
  <c r="C143" i="34"/>
  <c r="J209" i="45"/>
  <c r="D101" i="35"/>
  <c r="C150" i="34"/>
  <c r="D94" i="35"/>
  <c r="E94"/>
  <c r="F94" i="1"/>
  <c r="K94" i="35"/>
  <c r="D100" i="34"/>
  <c r="D109" i="36"/>
  <c r="D138"/>
  <c r="D103" i="37"/>
  <c r="F294" i="39"/>
  <c r="F294" i="42"/>
  <c r="F294" i="43"/>
  <c r="F294" i="45"/>
  <c r="F294" i="44"/>
  <c r="D107" i="34"/>
  <c r="D119" i="38"/>
  <c r="E150" i="34"/>
  <c r="D108" i="35"/>
  <c r="D110" i="37"/>
  <c r="D138"/>
  <c r="F308" i="43"/>
  <c r="F308" i="44"/>
  <c r="F308" i="42"/>
  <c r="F308" i="45"/>
  <c r="F308" i="39"/>
  <c r="D95" i="38"/>
  <c r="D138"/>
  <c r="I150" i="34"/>
  <c r="K150"/>
  <c r="J150"/>
  <c r="D115"/>
  <c r="I93"/>
  <c r="D93"/>
  <c r="C155" i="35"/>
  <c r="C184" i="38"/>
  <c r="C178" i="35"/>
  <c r="C68" i="37"/>
  <c r="C184" i="36"/>
  <c r="C78" i="37"/>
  <c r="C59" i="38"/>
  <c r="C40"/>
  <c r="C105" i="36"/>
  <c r="E184"/>
  <c r="C105" i="35"/>
  <c r="C95" i="38"/>
  <c r="C105" i="34"/>
  <c r="C51" i="35"/>
  <c r="C184"/>
  <c r="C55" i="34"/>
  <c r="C105" i="38"/>
  <c r="C174" i="35"/>
  <c r="D90" i="38"/>
  <c r="H47"/>
  <c r="I37" i="32" s="1"/>
  <c r="G90" i="38"/>
  <c r="G212" i="39"/>
  <c r="K212"/>
  <c r="D423"/>
  <c r="J423"/>
  <c r="L423" i="42"/>
  <c r="F423" i="43"/>
  <c r="K423"/>
  <c r="D423" i="44"/>
  <c r="J423"/>
  <c r="G423" i="45"/>
  <c r="L423"/>
  <c r="J212" i="42"/>
  <c r="F212" i="43"/>
  <c r="J212"/>
  <c r="F212" i="44"/>
  <c r="J212"/>
  <c r="F212" i="45"/>
  <c r="J212"/>
  <c r="F212" i="39"/>
  <c r="J212"/>
  <c r="H423"/>
  <c r="D423" i="43"/>
  <c r="J423"/>
  <c r="H423" i="44"/>
  <c r="F423" i="45"/>
  <c r="K423"/>
  <c r="G423" i="39"/>
  <c r="L423"/>
  <c r="D423" i="42"/>
  <c r="H423" i="43"/>
  <c r="G423" i="44"/>
  <c r="L423"/>
  <c r="D423" i="45"/>
  <c r="J423"/>
  <c r="H212" i="42"/>
  <c r="D212" i="43"/>
  <c r="H212"/>
  <c r="L212"/>
  <c r="D212" i="44"/>
  <c r="H212"/>
  <c r="L212"/>
  <c r="D212" i="45"/>
  <c r="H212"/>
  <c r="L212"/>
  <c r="D212" i="39"/>
  <c r="H212"/>
  <c r="L212"/>
  <c r="F423"/>
  <c r="G423" i="43"/>
  <c r="L423"/>
  <c r="F423" i="44"/>
  <c r="K423"/>
  <c r="H423" i="45"/>
  <c r="G212" i="43"/>
  <c r="G212" i="44"/>
  <c r="G212" i="45"/>
  <c r="C201" i="35"/>
  <c r="C204" i="38"/>
  <c r="C202" i="36"/>
  <c r="G431" i="48"/>
  <c r="G432"/>
  <c r="E375" i="39"/>
  <c r="D183" i="36"/>
  <c r="D183" i="35"/>
  <c r="D183" i="38"/>
  <c r="D192"/>
  <c r="D183" i="37"/>
  <c r="D183" i="34"/>
  <c r="D192"/>
  <c r="K212" i="44"/>
  <c r="K212" i="45"/>
  <c r="C265" i="39"/>
  <c r="E265" i="44"/>
  <c r="C265" i="43"/>
  <c r="C265" i="44"/>
  <c r="C265" i="45"/>
  <c r="G267" i="48"/>
  <c r="L269"/>
  <c r="C268"/>
  <c r="L12" i="42"/>
  <c r="F141" i="34"/>
  <c r="F143"/>
  <c r="F145"/>
  <c r="F147"/>
  <c r="F149"/>
  <c r="F151"/>
  <c r="F153"/>
  <c r="F155"/>
  <c r="F157"/>
  <c r="F141" i="35"/>
  <c r="F145"/>
  <c r="F149"/>
  <c r="F153"/>
  <c r="F157"/>
  <c r="F144" i="36"/>
  <c r="F148"/>
  <c r="F152"/>
  <c r="F156"/>
  <c r="F143" i="37"/>
  <c r="F147"/>
  <c r="F151"/>
  <c r="F155"/>
  <c r="F142" i="38"/>
  <c r="F154"/>
  <c r="F158"/>
  <c r="K155"/>
  <c r="M149"/>
  <c r="L154" i="39"/>
  <c r="F144" i="35"/>
  <c r="F148"/>
  <c r="F152"/>
  <c r="F156"/>
  <c r="F143" i="36"/>
  <c r="F147"/>
  <c r="F151"/>
  <c r="F155"/>
  <c r="F142" i="37"/>
  <c r="F146"/>
  <c r="F154"/>
  <c r="F158"/>
  <c r="F141" i="38"/>
  <c r="F145"/>
  <c r="F149"/>
  <c r="F153"/>
  <c r="F157"/>
  <c r="K180" i="39"/>
  <c r="F140" i="44"/>
  <c r="F142" i="34"/>
  <c r="F144"/>
  <c r="F146"/>
  <c r="F148"/>
  <c r="F152"/>
  <c r="F154"/>
  <c r="F156"/>
  <c r="F158"/>
  <c r="F143" i="35"/>
  <c r="F147"/>
  <c r="F151"/>
  <c r="F155"/>
  <c r="F142" i="36"/>
  <c r="F154"/>
  <c r="F158"/>
  <c r="F141" i="37"/>
  <c r="F145"/>
  <c r="F149"/>
  <c r="F153"/>
  <c r="F157"/>
  <c r="F144" i="38"/>
  <c r="F148"/>
  <c r="F152"/>
  <c r="F156"/>
  <c r="D142"/>
  <c r="E40"/>
  <c r="F40" i="1"/>
  <c r="K40" i="38"/>
  <c r="H17" i="35"/>
  <c r="G34" i="32" s="1"/>
  <c r="C203" i="37"/>
  <c r="C113" i="38"/>
  <c r="E113"/>
  <c r="C112" i="35"/>
  <c r="C154" i="34"/>
  <c r="P154"/>
  <c r="E375" i="45"/>
  <c r="C366" i="43"/>
  <c r="C161" i="38"/>
  <c r="C366" i="42"/>
  <c r="D227" i="39"/>
  <c r="D157" i="38"/>
  <c r="F151"/>
  <c r="F144" i="37"/>
  <c r="E145" i="35"/>
  <c r="C220" i="44"/>
  <c r="I220"/>
  <c r="F220"/>
  <c r="C220" i="45"/>
  <c r="I220"/>
  <c r="F220"/>
  <c r="L299" i="43"/>
  <c r="D299"/>
  <c r="M299" i="45"/>
  <c r="I85" i="42"/>
  <c r="N85" i="43"/>
  <c r="E85" i="44"/>
  <c r="D153" i="42"/>
  <c r="F153" i="45"/>
  <c r="D171" i="39"/>
  <c r="M171" i="42"/>
  <c r="E171"/>
  <c r="F171" i="43"/>
  <c r="J171" i="44"/>
  <c r="H171"/>
  <c r="I178" i="43"/>
  <c r="K193" i="45"/>
  <c r="I297" i="42"/>
  <c r="M250" i="44"/>
  <c r="F144" i="45"/>
  <c r="I112" i="39"/>
  <c r="K220" i="44"/>
  <c r="H220"/>
  <c r="L220"/>
  <c r="M220" i="45"/>
  <c r="H220"/>
  <c r="G299" i="43"/>
  <c r="E157" i="34"/>
  <c r="M85" i="39"/>
  <c r="M85" i="43"/>
  <c r="L171" i="42"/>
  <c r="N171"/>
  <c r="I171" i="43"/>
  <c r="C171"/>
  <c r="G171" i="44"/>
  <c r="M193" i="42"/>
  <c r="M198" i="45"/>
  <c r="I431" i="39"/>
  <c r="K423"/>
  <c r="H258"/>
  <c r="G210" i="35"/>
  <c r="E375" i="43"/>
  <c r="G502" i="48"/>
  <c r="E367" i="42"/>
  <c r="E367" i="39"/>
  <c r="E367" i="44"/>
  <c r="I367" i="39"/>
  <c r="E367" i="43"/>
  <c r="I143" i="37"/>
  <c r="E350" i="45"/>
  <c r="N350"/>
  <c r="C144" i="39"/>
  <c r="M165" i="48"/>
  <c r="M266"/>
  <c r="G283"/>
  <c r="C263"/>
  <c r="C263" i="44"/>
  <c r="E186" i="39"/>
  <c r="E341" i="44"/>
  <c r="I341"/>
  <c r="E374"/>
  <c r="E374" i="43"/>
  <c r="E374" i="39"/>
  <c r="E374" i="45"/>
  <c r="H210" i="35"/>
  <c r="G192" i="36"/>
  <c r="G17" i="37"/>
  <c r="F192" i="38"/>
  <c r="H46" i="32"/>
  <c r="G2" i="36"/>
  <c r="G19" s="1"/>
  <c r="G49" s="1"/>
  <c r="G92" s="1"/>
  <c r="G2" i="39"/>
  <c r="G47"/>
  <c r="G104"/>
  <c r="G218"/>
  <c r="G255" s="1"/>
  <c r="G381" s="1"/>
  <c r="G2" i="38"/>
  <c r="G19"/>
  <c r="G49" s="1"/>
  <c r="G92" s="1"/>
  <c r="G2" i="45"/>
  <c r="G47"/>
  <c r="G104" s="1"/>
  <c r="G218" s="1"/>
  <c r="G255" s="1"/>
  <c r="G381" s="1"/>
  <c r="G2" i="44"/>
  <c r="G47"/>
  <c r="G104" s="1"/>
  <c r="G218" s="1"/>
  <c r="G255" s="1"/>
  <c r="G381" s="1"/>
  <c r="G2" i="35"/>
  <c r="G19"/>
  <c r="G49" s="1"/>
  <c r="G92" s="1"/>
  <c r="G140" s="1"/>
  <c r="G2" i="42"/>
  <c r="G47" s="1"/>
  <c r="G104" s="1"/>
  <c r="G218" s="1"/>
  <c r="G255" s="1"/>
  <c r="G381" s="1"/>
  <c r="G2" i="37"/>
  <c r="G19" s="1"/>
  <c r="G49" s="1"/>
  <c r="G92" s="1"/>
  <c r="G2" i="40"/>
  <c r="G12"/>
  <c r="G2" i="43"/>
  <c r="G47" s="1"/>
  <c r="G104" s="1"/>
  <c r="G218" s="1"/>
  <c r="G255" s="1"/>
  <c r="G381" s="1"/>
  <c r="G2" i="34"/>
  <c r="G19"/>
  <c r="G49"/>
  <c r="G92"/>
  <c r="I209" i="38"/>
  <c r="G17" i="35"/>
  <c r="E196" i="43"/>
  <c r="E67" i="36"/>
  <c r="I67"/>
  <c r="E32"/>
  <c r="F89" i="1"/>
  <c r="E89"/>
  <c r="K193" i="42"/>
  <c r="E193"/>
  <c r="F129" i="1"/>
  <c r="E129"/>
  <c r="E43" i="44"/>
  <c r="E43" i="39"/>
  <c r="E43" i="45"/>
  <c r="E43" i="43"/>
  <c r="E43" i="42"/>
  <c r="E179" i="36"/>
  <c r="I179"/>
  <c r="C212" i="39"/>
  <c r="C107" i="34"/>
  <c r="E181" i="38"/>
  <c r="E165" i="1"/>
  <c r="F165"/>
  <c r="G138" i="34"/>
  <c r="D90"/>
  <c r="E361" i="44"/>
  <c r="E144" i="39"/>
  <c r="E43" i="1"/>
  <c r="F43"/>
  <c r="E124"/>
  <c r="E135"/>
  <c r="F135"/>
  <c r="E155" i="35"/>
  <c r="I155"/>
  <c r="P189" i="37"/>
  <c r="E189"/>
  <c r="E123" i="44"/>
  <c r="E130" i="1"/>
  <c r="F130"/>
  <c r="F133"/>
  <c r="E133"/>
  <c r="E168"/>
  <c r="F168"/>
  <c r="E178" i="35"/>
  <c r="E178" i="1"/>
  <c r="J178" i="35"/>
  <c r="F14" i="1"/>
  <c r="I52" i="36"/>
  <c r="E52"/>
  <c r="F87" i="1"/>
  <c r="E87"/>
  <c r="E151" i="37"/>
  <c r="E151" i="35"/>
  <c r="E151" i="38"/>
  <c r="F167" i="1"/>
  <c r="E167"/>
  <c r="E366" i="39"/>
  <c r="E366" i="43"/>
  <c r="E366" i="45"/>
  <c r="E366" i="44"/>
  <c r="E366" i="42"/>
  <c r="I291" i="45"/>
  <c r="E291" i="39"/>
  <c r="E291" i="45"/>
  <c r="E291" i="44"/>
  <c r="E291" i="43"/>
  <c r="F11" i="1"/>
  <c r="E51" i="35"/>
  <c r="P51"/>
  <c r="F55" i="1"/>
  <c r="K55" i="34"/>
  <c r="E55"/>
  <c r="F68" i="1"/>
  <c r="K68" i="37"/>
  <c r="E68"/>
  <c r="E123" i="1"/>
  <c r="F123"/>
  <c r="E131"/>
  <c r="F131"/>
  <c r="E134"/>
  <c r="F137"/>
  <c r="E137"/>
  <c r="E164"/>
  <c r="F13"/>
  <c r="F125"/>
  <c r="E125"/>
  <c r="E127"/>
  <c r="F127"/>
  <c r="I161" i="38"/>
  <c r="I361" i="44"/>
  <c r="E106" i="38"/>
  <c r="I374" i="44"/>
  <c r="E361" i="43"/>
  <c r="E361" i="39"/>
  <c r="E115" i="34"/>
  <c r="E96" i="37"/>
  <c r="N209" i="45"/>
  <c r="K411" i="44"/>
  <c r="E207" i="45"/>
  <c r="I372" i="44"/>
  <c r="E94" i="1"/>
  <c r="J94" i="35"/>
  <c r="C362" i="44"/>
  <c r="C362" i="39"/>
  <c r="E388"/>
  <c r="C106" i="35"/>
  <c r="C106" i="36"/>
  <c r="F57" i="1"/>
  <c r="K57" i="36"/>
  <c r="C106" i="38"/>
  <c r="C106" i="34"/>
  <c r="E131" i="45"/>
  <c r="C131"/>
  <c r="I129"/>
  <c r="E129"/>
  <c r="E383" i="39"/>
  <c r="C311"/>
  <c r="E76" i="35"/>
  <c r="E28" i="34"/>
  <c r="C28"/>
  <c r="C235" i="43"/>
  <c r="C349" i="45"/>
  <c r="C379"/>
  <c r="C655" i="48"/>
  <c r="C257" i="45"/>
  <c r="E180" i="37"/>
  <c r="N407" i="44"/>
  <c r="E156" i="36"/>
  <c r="I156"/>
  <c r="C60" i="34"/>
  <c r="C198" i="37"/>
  <c r="C144" i="36"/>
  <c r="E267" i="39"/>
  <c r="C267"/>
  <c r="C251" i="45"/>
  <c r="C387" i="39"/>
  <c r="E30" i="36"/>
  <c r="C30"/>
  <c r="C70" i="34"/>
  <c r="F56" i="1"/>
  <c r="K56" i="35"/>
  <c r="E56"/>
  <c r="E283" i="43"/>
  <c r="K283"/>
  <c r="C99" i="34"/>
  <c r="C99" i="37"/>
  <c r="C99" i="36"/>
  <c r="C99" i="35"/>
  <c r="C99" i="38"/>
  <c r="E240" i="44"/>
  <c r="C240"/>
  <c r="C36" i="38"/>
  <c r="I36"/>
  <c r="P107" i="34"/>
  <c r="C259" i="48"/>
  <c r="C656"/>
  <c r="I282" i="43"/>
  <c r="E282"/>
  <c r="E282" i="45"/>
  <c r="E282" i="44"/>
  <c r="E282" i="39"/>
  <c r="C323" i="42"/>
  <c r="C29" i="36"/>
  <c r="C379" i="48"/>
  <c r="C281" i="43"/>
  <c r="E281"/>
  <c r="C143" i="39"/>
  <c r="E74" i="38"/>
  <c r="C74"/>
  <c r="C79"/>
  <c r="C162" i="36"/>
  <c r="E108" i="35"/>
  <c r="C108"/>
  <c r="C127" i="45"/>
  <c r="N127"/>
  <c r="E151" i="36"/>
  <c r="I151" i="34"/>
  <c r="E151"/>
  <c r="C312" i="39"/>
  <c r="I238" i="43"/>
  <c r="C238"/>
  <c r="E266" i="39"/>
  <c r="C266"/>
  <c r="C266" i="43"/>
  <c r="C266" i="44"/>
  <c r="C266" i="45"/>
  <c r="L248" i="48"/>
  <c r="L247"/>
  <c r="C241"/>
  <c r="L244"/>
  <c r="L245"/>
  <c r="C228"/>
  <c r="L246"/>
  <c r="C27" i="35"/>
  <c r="E73" i="37"/>
  <c r="C73"/>
  <c r="C84" i="38"/>
  <c r="E84"/>
  <c r="C163" i="36"/>
  <c r="E95" i="1"/>
  <c r="J95" i="38"/>
  <c r="E95"/>
  <c r="E130" i="45"/>
  <c r="K130"/>
  <c r="C386" i="39"/>
  <c r="L261" i="48"/>
  <c r="C256"/>
  <c r="L258"/>
  <c r="C236"/>
  <c r="L259"/>
  <c r="C243"/>
  <c r="L260"/>
  <c r="C250"/>
  <c r="L256"/>
  <c r="C223"/>
  <c r="L257"/>
  <c r="C230"/>
  <c r="C31" i="36"/>
  <c r="E80" i="1"/>
  <c r="J80" i="34"/>
  <c r="C80"/>
  <c r="L610" i="48"/>
  <c r="L608"/>
  <c r="L612"/>
  <c r="L609"/>
  <c r="L611"/>
  <c r="C652"/>
  <c r="C613"/>
  <c r="E105" i="35"/>
  <c r="E105" i="38"/>
  <c r="I105" i="37"/>
  <c r="E105"/>
  <c r="E105" i="36"/>
  <c r="E105" i="34"/>
  <c r="E208" i="45"/>
  <c r="E182"/>
  <c r="C182"/>
  <c r="C146" i="39"/>
  <c r="E146"/>
  <c r="E249" i="45"/>
  <c r="C249"/>
  <c r="C330" i="48"/>
  <c r="C91"/>
  <c r="C90"/>
  <c r="C72" i="36"/>
  <c r="J144" i="39"/>
  <c r="K144"/>
  <c r="N144"/>
  <c r="E174" i="35"/>
  <c r="I174"/>
  <c r="F65" i="1"/>
  <c r="K65" i="34"/>
  <c r="C183"/>
  <c r="E183" i="37"/>
  <c r="C183" i="36"/>
  <c r="C183" i="38"/>
  <c r="C183" i="35"/>
  <c r="C362" i="43"/>
  <c r="C362" i="45"/>
  <c r="C267" i="43"/>
  <c r="C267" i="44"/>
  <c r="C267" i="45"/>
  <c r="C153" i="38"/>
  <c r="C153" i="34"/>
  <c r="E153" i="35"/>
  <c r="C153" i="37"/>
  <c r="C153" i="36"/>
  <c r="E237" i="43"/>
  <c r="C237"/>
  <c r="C71" i="35"/>
  <c r="C77" i="36"/>
  <c r="C123" i="44"/>
  <c r="E137" i="39"/>
  <c r="I137"/>
  <c r="E6" i="37"/>
  <c r="F6" i="1"/>
  <c r="K6" i="37"/>
  <c r="K17"/>
  <c r="G210" i="34"/>
  <c r="I363" i="45"/>
  <c r="I363" i="39"/>
  <c r="G90" i="34"/>
  <c r="D203" i="37"/>
  <c r="E265" i="39"/>
  <c r="F138" i="35"/>
  <c r="L34" i="32"/>
  <c r="F192" i="35"/>
  <c r="F192" i="36"/>
  <c r="H44" i="32"/>
  <c r="H17" i="34"/>
  <c r="G33" i="32" s="1"/>
  <c r="G38" s="1"/>
  <c r="G17" i="34"/>
  <c r="C143" i="38"/>
  <c r="I143" i="34"/>
  <c r="G143" i="39"/>
  <c r="C143" i="42"/>
  <c r="G143" i="43"/>
  <c r="F143" i="44"/>
  <c r="M153" i="39"/>
  <c r="D159" i="43"/>
  <c r="K162" i="45"/>
  <c r="D224" i="39"/>
  <c r="J224" i="42"/>
  <c r="K224"/>
  <c r="E224" i="43"/>
  <c r="L224"/>
  <c r="C224" i="44"/>
  <c r="L224"/>
  <c r="K224" i="45"/>
  <c r="I224"/>
  <c r="G236"/>
  <c r="C297"/>
  <c r="E143" i="42"/>
  <c r="I143" i="43"/>
  <c r="H143" i="44"/>
  <c r="I153"/>
  <c r="F159" i="42"/>
  <c r="I162"/>
  <c r="G224" i="39"/>
  <c r="G253"/>
  <c r="I224" i="42"/>
  <c r="H224" i="43"/>
  <c r="C224" i="42"/>
  <c r="H224"/>
  <c r="M224" i="44"/>
  <c r="D224"/>
  <c r="F224"/>
  <c r="H224" i="45"/>
  <c r="E236" i="42"/>
  <c r="J143" i="34"/>
  <c r="E419" i="45"/>
  <c r="E310" i="39"/>
  <c r="E379"/>
  <c r="E380"/>
  <c r="H192" i="35"/>
  <c r="I43" i="32" s="1"/>
  <c r="G138" i="35"/>
  <c r="H138"/>
  <c r="M34" i="32" s="1"/>
  <c r="K206" i="45"/>
  <c r="E206"/>
  <c r="D47" i="34"/>
  <c r="H47"/>
  <c r="I33" i="32" s="1"/>
  <c r="I38" s="1"/>
  <c r="H47" i="36"/>
  <c r="I35" i="32"/>
  <c r="G192" i="37"/>
  <c r="H138"/>
  <c r="M36" i="32"/>
  <c r="D47" i="37"/>
  <c r="H192" i="38"/>
  <c r="I46" i="32" s="1"/>
  <c r="G192" i="38"/>
  <c r="E191" i="42"/>
  <c r="D47" i="35"/>
  <c r="G47"/>
  <c r="D90" i="36"/>
  <c r="G90"/>
  <c r="G47"/>
  <c r="I144" i="39"/>
  <c r="E390" i="42"/>
  <c r="D90" i="35"/>
  <c r="H210" i="34"/>
  <c r="F94" i="42"/>
  <c r="D271"/>
  <c r="L358"/>
  <c r="F375"/>
  <c r="I361" i="39"/>
  <c r="P30" i="36"/>
  <c r="F74" i="1"/>
  <c r="K74" i="38"/>
  <c r="E238" i="43"/>
  <c r="I94" i="35"/>
  <c r="H90"/>
  <c r="K34" i="32" s="1"/>
  <c r="H90" i="36"/>
  <c r="K35" i="32"/>
  <c r="D47" i="36"/>
  <c r="H17"/>
  <c r="G35" i="32" s="1"/>
  <c r="G90" i="37"/>
  <c r="H47"/>
  <c r="I36" i="32" s="1"/>
  <c r="H17" i="37"/>
  <c r="G36" i="32"/>
  <c r="H210" i="38"/>
  <c r="P94" i="35"/>
  <c r="H192" i="34"/>
  <c r="I42" i="32"/>
  <c r="I47"/>
  <c r="G192" i="35"/>
  <c r="H192" i="36"/>
  <c r="I44" i="32" s="1"/>
  <c r="G210" i="37"/>
  <c r="G138"/>
  <c r="I31" i="36"/>
  <c r="J47" i="32"/>
  <c r="G192" i="34"/>
  <c r="H90"/>
  <c r="K33" i="32" s="1"/>
  <c r="K38" s="1"/>
  <c r="D192" i="36"/>
  <c r="H138"/>
  <c r="M35" i="32" s="1"/>
  <c r="H210" i="37"/>
  <c r="H90"/>
  <c r="K36" i="32"/>
  <c r="G138" i="38"/>
  <c r="H90"/>
  <c r="K37" i="32"/>
  <c r="G47" i="38"/>
  <c r="G90" i="35"/>
  <c r="H47"/>
  <c r="I34" i="32"/>
  <c r="G138" i="36"/>
  <c r="G17"/>
  <c r="D192" i="37"/>
  <c r="H192"/>
  <c r="I45" i="32"/>
  <c r="D90" i="37"/>
  <c r="G47"/>
  <c r="G210" i="36"/>
  <c r="I286" i="39"/>
  <c r="N383"/>
  <c r="I338" i="43"/>
  <c r="E160" i="34"/>
  <c r="E160" i="35"/>
  <c r="E160" i="37"/>
  <c r="E157"/>
  <c r="J341" i="44"/>
  <c r="E160" i="36"/>
  <c r="E98" i="37"/>
  <c r="E331" i="43"/>
  <c r="E373"/>
  <c r="C280" i="48"/>
  <c r="H306" i="45"/>
  <c r="G26" i="32" s="1"/>
  <c r="E367" i="45"/>
  <c r="E375" i="44"/>
  <c r="J370" i="42"/>
  <c r="H278"/>
  <c r="D100"/>
  <c r="D369"/>
  <c r="E375"/>
  <c r="E374"/>
  <c r="G212"/>
  <c r="L212"/>
  <c r="J423"/>
  <c r="C359"/>
  <c r="L256"/>
  <c r="J375"/>
  <c r="H39"/>
  <c r="H282"/>
  <c r="L291"/>
  <c r="F291"/>
  <c r="L285"/>
  <c r="C44"/>
  <c r="H268"/>
  <c r="C369"/>
  <c r="C372"/>
  <c r="J376"/>
  <c r="L365"/>
  <c r="L279"/>
  <c r="L264"/>
  <c r="G368"/>
  <c r="L359"/>
  <c r="H264"/>
  <c r="F364"/>
  <c r="D278"/>
  <c r="H275"/>
  <c r="H267"/>
  <c r="H259"/>
  <c r="D96"/>
  <c r="F43"/>
  <c r="D42"/>
  <c r="F270"/>
  <c r="L95"/>
  <c r="G372"/>
  <c r="F279"/>
  <c r="L372"/>
  <c r="F359"/>
  <c r="F263"/>
  <c r="L367"/>
  <c r="G278"/>
  <c r="J372"/>
  <c r="F363"/>
  <c r="H274"/>
  <c r="D273"/>
  <c r="H263"/>
  <c r="D99"/>
  <c r="H100"/>
  <c r="D101"/>
  <c r="F41"/>
  <c r="G265"/>
  <c r="L97"/>
  <c r="G41"/>
  <c r="J374"/>
  <c r="F373"/>
  <c r="D264"/>
  <c r="D364"/>
  <c r="D274"/>
  <c r="J369"/>
  <c r="G282"/>
  <c r="D375"/>
  <c r="H358"/>
  <c r="D275"/>
  <c r="G262"/>
  <c r="H95"/>
  <c r="L100"/>
  <c r="L274"/>
  <c r="F264"/>
  <c r="G99"/>
  <c r="L41"/>
  <c r="F256"/>
  <c r="L363"/>
  <c r="L278"/>
  <c r="H372"/>
  <c r="F282"/>
  <c r="G367"/>
  <c r="D272"/>
  <c r="L369"/>
  <c r="F261"/>
  <c r="L267"/>
  <c r="C100"/>
  <c r="J43"/>
  <c r="H42"/>
  <c r="D256"/>
  <c r="D292"/>
  <c r="G258"/>
  <c r="F269"/>
  <c r="H368"/>
  <c r="H98"/>
  <c r="F100"/>
  <c r="C266"/>
  <c r="C267"/>
  <c r="E44"/>
  <c r="E361"/>
  <c r="C265"/>
  <c r="F423"/>
  <c r="C360"/>
  <c r="H360"/>
  <c r="H260"/>
  <c r="D291"/>
  <c r="G291"/>
  <c r="F285"/>
  <c r="H261"/>
  <c r="C43"/>
  <c r="G364"/>
  <c r="D268"/>
  <c r="F367"/>
  <c r="H300"/>
  <c r="G268"/>
  <c r="F370"/>
  <c r="F361"/>
  <c r="G274"/>
  <c r="D368"/>
  <c r="F300"/>
  <c r="F306"/>
  <c r="F23" i="32" s="1"/>
  <c r="G260" i="42"/>
  <c r="D269"/>
  <c r="D261"/>
  <c r="D98"/>
  <c r="C101"/>
  <c r="G43"/>
  <c r="L271"/>
  <c r="G98"/>
  <c r="L40"/>
  <c r="H369"/>
  <c r="C374"/>
  <c r="H363"/>
  <c r="H266"/>
  <c r="F369"/>
  <c r="C282"/>
  <c r="H376"/>
  <c r="D367"/>
  <c r="D358"/>
  <c r="F276"/>
  <c r="D265"/>
  <c r="G100"/>
  <c r="L101"/>
  <c r="F40"/>
  <c r="L42"/>
  <c r="L266"/>
  <c r="D43"/>
  <c r="L257"/>
  <c r="F366"/>
  <c r="F267"/>
  <c r="G365"/>
  <c r="L277"/>
  <c r="H374"/>
  <c r="G359"/>
  <c r="G379"/>
  <c r="L376"/>
  <c r="L360"/>
  <c r="L262"/>
  <c r="D267"/>
  <c r="H97"/>
  <c r="F39"/>
  <c r="H101"/>
  <c r="G44"/>
  <c r="L269"/>
  <c r="G259"/>
  <c r="H43"/>
  <c r="D258"/>
  <c r="H256"/>
  <c r="L370"/>
  <c r="D370"/>
  <c r="L373"/>
  <c r="F358"/>
  <c r="H373"/>
  <c r="F275"/>
  <c r="F372"/>
  <c r="D282"/>
  <c r="H269"/>
  <c r="G101"/>
  <c r="L43"/>
  <c r="G261"/>
  <c r="H44"/>
  <c r="L364"/>
  <c r="F259"/>
  <c r="D263"/>
  <c r="F272"/>
  <c r="E282"/>
  <c r="C362"/>
  <c r="E364"/>
  <c r="E291"/>
  <c r="E212"/>
  <c r="K212"/>
  <c r="H423"/>
  <c r="D212"/>
  <c r="K423"/>
  <c r="F212"/>
  <c r="G423"/>
  <c r="J368"/>
  <c r="C291"/>
  <c r="D285"/>
  <c r="H285"/>
  <c r="C361"/>
  <c r="L300"/>
  <c r="J373"/>
  <c r="D372"/>
  <c r="F360"/>
  <c r="L276"/>
  <c r="D373"/>
  <c r="H365"/>
  <c r="D279"/>
  <c r="G369"/>
  <c r="D359"/>
  <c r="L272"/>
  <c r="G272"/>
  <c r="G264"/>
  <c r="L99"/>
  <c r="H41"/>
  <c r="F96"/>
  <c r="D39"/>
  <c r="G267"/>
  <c r="D44"/>
  <c r="D361"/>
  <c r="G266"/>
  <c r="G366"/>
  <c r="F273"/>
  <c r="D374"/>
  <c r="G360"/>
  <c r="D260"/>
  <c r="L368"/>
  <c r="D360"/>
  <c r="F265"/>
  <c r="F268"/>
  <c r="L258"/>
  <c r="D95"/>
  <c r="F44"/>
  <c r="F97"/>
  <c r="G269"/>
  <c r="L261"/>
  <c r="L44"/>
  <c r="L362"/>
  <c r="F374"/>
  <c r="D270"/>
  <c r="G374"/>
  <c r="G279"/>
  <c r="L375"/>
  <c r="D365"/>
  <c r="H270"/>
  <c r="H367"/>
  <c r="D266"/>
  <c r="G270"/>
  <c r="H99"/>
  <c r="D41"/>
  <c r="G42"/>
  <c r="F95"/>
  <c r="G271"/>
  <c r="L260"/>
  <c r="G95"/>
  <c r="F365"/>
  <c r="F258"/>
  <c r="H361"/>
  <c r="H362"/>
  <c r="G363"/>
  <c r="H262"/>
  <c r="D363"/>
  <c r="C375"/>
  <c r="F362"/>
  <c r="D376"/>
  <c r="H359"/>
  <c r="F274"/>
  <c r="L259"/>
  <c r="F42"/>
  <c r="G263"/>
  <c r="G97"/>
  <c r="D379" i="43"/>
  <c r="E363" i="39"/>
  <c r="M208"/>
  <c r="I249"/>
  <c r="D173"/>
  <c r="D202" i="43"/>
  <c r="C161" i="42"/>
  <c r="M187" i="43"/>
  <c r="F208"/>
  <c r="H69" i="42"/>
  <c r="N128"/>
  <c r="G147" i="39"/>
  <c r="H164"/>
  <c r="N206"/>
  <c r="N230"/>
  <c r="H296"/>
  <c r="D164"/>
  <c r="J230" i="43"/>
  <c r="I225" i="42"/>
  <c r="M23" i="39"/>
  <c r="C147"/>
  <c r="M177"/>
  <c r="C208"/>
  <c r="F88" i="42"/>
  <c r="D69"/>
  <c r="E147"/>
  <c r="J202"/>
  <c r="N69" i="39"/>
  <c r="K128"/>
  <c r="F147"/>
  <c r="C157"/>
  <c r="M161"/>
  <c r="D169"/>
  <c r="L173"/>
  <c r="J177"/>
  <c r="M187"/>
  <c r="H202"/>
  <c r="K206"/>
  <c r="L208"/>
  <c r="M230"/>
  <c r="F235"/>
  <c r="D249"/>
  <c r="C296"/>
  <c r="L11"/>
  <c r="D11" i="43"/>
  <c r="H11" i="45"/>
  <c r="D59" i="39"/>
  <c r="I59"/>
  <c r="F59"/>
  <c r="G59" i="43"/>
  <c r="D59"/>
  <c r="J59"/>
  <c r="D59" i="44"/>
  <c r="D102"/>
  <c r="J59"/>
  <c r="G59"/>
  <c r="G59" i="45"/>
  <c r="D59"/>
  <c r="J59"/>
  <c r="G88" i="39"/>
  <c r="G88" i="42"/>
  <c r="D88" i="39"/>
  <c r="I88"/>
  <c r="L88" i="43"/>
  <c r="K88"/>
  <c r="H88"/>
  <c r="L88" i="44"/>
  <c r="K88"/>
  <c r="H88"/>
  <c r="M88" i="45"/>
  <c r="L88"/>
  <c r="I109" i="42"/>
  <c r="J109"/>
  <c r="M109"/>
  <c r="N109" i="43"/>
  <c r="E109"/>
  <c r="M109"/>
  <c r="L109" i="44"/>
  <c r="K109"/>
  <c r="H109"/>
  <c r="N109" i="45"/>
  <c r="E109"/>
  <c r="M109"/>
  <c r="D157" i="43"/>
  <c r="H157" i="44"/>
  <c r="K169" i="43"/>
  <c r="E169" i="44"/>
  <c r="F208" i="42"/>
  <c r="G208" i="44"/>
  <c r="G225" i="42"/>
  <c r="D225" i="44"/>
  <c r="J225" i="45"/>
  <c r="D398" i="42"/>
  <c r="L398" i="44"/>
  <c r="H398" i="45"/>
  <c r="H426"/>
  <c r="K26" i="32" s="1"/>
  <c r="E28" i="42"/>
  <c r="H128"/>
  <c r="G23" i="39"/>
  <c r="G123"/>
  <c r="J128"/>
  <c r="H136"/>
  <c r="J161"/>
  <c r="C202"/>
  <c r="J206"/>
  <c r="M225"/>
  <c r="J230"/>
  <c r="M249"/>
  <c r="K5" i="42"/>
  <c r="M5" i="43"/>
  <c r="C5" i="44"/>
  <c r="E23" i="39"/>
  <c r="D23" i="43"/>
  <c r="C23" i="45"/>
  <c r="J34" i="42"/>
  <c r="G34" i="43"/>
  <c r="E34" i="44"/>
  <c r="K118" i="42"/>
  <c r="J118" i="39"/>
  <c r="D118" i="42"/>
  <c r="C118" i="39"/>
  <c r="L118" i="43"/>
  <c r="D118"/>
  <c r="I118" i="44"/>
  <c r="F118"/>
  <c r="C118"/>
  <c r="M118" i="45"/>
  <c r="N118"/>
  <c r="E118"/>
  <c r="L123" i="42"/>
  <c r="E123" i="39"/>
  <c r="C123" i="42"/>
  <c r="N123"/>
  <c r="H123" i="43"/>
  <c r="L123"/>
  <c r="K123"/>
  <c r="G123" i="44"/>
  <c r="I123" i="45"/>
  <c r="F123"/>
  <c r="C123"/>
  <c r="I128" i="42"/>
  <c r="F128"/>
  <c r="C128"/>
  <c r="C128" i="43"/>
  <c r="I128"/>
  <c r="F128"/>
  <c r="M128" i="44"/>
  <c r="N128"/>
  <c r="E128"/>
  <c r="H128" i="45"/>
  <c r="F147" i="42"/>
  <c r="C147"/>
  <c r="N147" i="43"/>
  <c r="E147"/>
  <c r="M147"/>
  <c r="M147" i="44"/>
  <c r="N147"/>
  <c r="I147"/>
  <c r="F147"/>
  <c r="F147" i="45"/>
  <c r="C147"/>
  <c r="K173" i="42"/>
  <c r="H173"/>
  <c r="N173" i="43"/>
  <c r="E173"/>
  <c r="M173"/>
  <c r="I173" i="44"/>
  <c r="F173"/>
  <c r="G173"/>
  <c r="D173"/>
  <c r="D173" i="45"/>
  <c r="D202"/>
  <c r="E235" i="44"/>
  <c r="K249" i="42"/>
  <c r="C123" i="39"/>
  <c r="M147"/>
  <c r="D28" i="43"/>
  <c r="M69" i="42"/>
  <c r="K69" i="44"/>
  <c r="G69" i="45"/>
  <c r="N161" i="42"/>
  <c r="M161" i="43"/>
  <c r="F161" i="44"/>
  <c r="D161"/>
  <c r="J161" i="45"/>
  <c r="K177" i="42"/>
  <c r="I177"/>
  <c r="M177" i="43"/>
  <c r="F177" i="44"/>
  <c r="L177" i="45"/>
  <c r="J249" i="43"/>
  <c r="D16" i="39"/>
  <c r="H143"/>
  <c r="G143" i="44"/>
  <c r="G153" i="42"/>
  <c r="N325"/>
  <c r="E363"/>
  <c r="H379" i="39"/>
  <c r="I22" i="32"/>
  <c r="G379" i="39"/>
  <c r="K173"/>
  <c r="H206"/>
  <c r="M235"/>
  <c r="K208"/>
  <c r="K235"/>
  <c r="E249"/>
  <c r="N202" i="43"/>
  <c r="E140" i="42"/>
  <c r="L202"/>
  <c r="N161" i="39"/>
  <c r="G235"/>
  <c r="L208" i="43"/>
  <c r="C235" i="39"/>
  <c r="D296"/>
  <c r="D306"/>
  <c r="K225" i="43"/>
  <c r="J88" i="42"/>
  <c r="J177"/>
  <c r="H187"/>
  <c r="G128" i="39"/>
  <c r="K161"/>
  <c r="J173"/>
  <c r="F177"/>
  <c r="F187"/>
  <c r="D202"/>
  <c r="G206"/>
  <c r="J208"/>
  <c r="K230"/>
  <c r="M296"/>
  <c r="E11"/>
  <c r="C11" i="43"/>
  <c r="J11" i="44"/>
  <c r="H59" i="39"/>
  <c r="D59" i="42"/>
  <c r="J59" i="39"/>
  <c r="K59" i="43"/>
  <c r="H59"/>
  <c r="L59"/>
  <c r="H59" i="44"/>
  <c r="L59"/>
  <c r="K59"/>
  <c r="K59" i="45"/>
  <c r="H59"/>
  <c r="L59"/>
  <c r="K88" i="39"/>
  <c r="K88" i="42"/>
  <c r="H88" i="39"/>
  <c r="D88" i="42"/>
  <c r="E88"/>
  <c r="M88" i="43"/>
  <c r="N88"/>
  <c r="E88"/>
  <c r="M88" i="44"/>
  <c r="N88"/>
  <c r="E88"/>
  <c r="F88" i="45"/>
  <c r="D109" i="39"/>
  <c r="L109" i="42"/>
  <c r="F109" i="39"/>
  <c r="C109" i="42"/>
  <c r="I109" i="43"/>
  <c r="F109"/>
  <c r="C109"/>
  <c r="M109" i="44"/>
  <c r="N109"/>
  <c r="E109"/>
  <c r="I109" i="45"/>
  <c r="F109"/>
  <c r="C109"/>
  <c r="J157" i="42"/>
  <c r="C157" i="44"/>
  <c r="G157" i="45"/>
  <c r="F169" i="42"/>
  <c r="E169" i="43"/>
  <c r="M169" i="45"/>
  <c r="G208" i="43"/>
  <c r="K208" i="44"/>
  <c r="H208" i="45"/>
  <c r="H225" i="43"/>
  <c r="G225" i="44"/>
  <c r="D225" i="45"/>
  <c r="J398"/>
  <c r="N69" i="42"/>
  <c r="I123"/>
  <c r="K161"/>
  <c r="F128" i="39"/>
  <c r="F161"/>
  <c r="M169"/>
  <c r="K249"/>
  <c r="E5" i="43"/>
  <c r="H5" i="44"/>
  <c r="L5" i="45"/>
  <c r="D23" i="39"/>
  <c r="L23" i="43"/>
  <c r="E23" i="44"/>
  <c r="E34" i="42"/>
  <c r="J34" i="43"/>
  <c r="N34" i="44"/>
  <c r="M118" i="42"/>
  <c r="L118" i="39"/>
  <c r="H118" i="42"/>
  <c r="G118" i="39"/>
  <c r="F118" i="43"/>
  <c r="H118"/>
  <c r="D118" i="44"/>
  <c r="J118"/>
  <c r="G118"/>
  <c r="F118" i="45"/>
  <c r="C118"/>
  <c r="I118"/>
  <c r="D123" i="39"/>
  <c r="I123"/>
  <c r="G123" i="42"/>
  <c r="F123" i="39"/>
  <c r="N123" i="43"/>
  <c r="E123"/>
  <c r="M123"/>
  <c r="L123" i="44"/>
  <c r="F123"/>
  <c r="J123" i="45"/>
  <c r="G123"/>
  <c r="D123"/>
  <c r="J128" i="42"/>
  <c r="G128"/>
  <c r="G128" i="43"/>
  <c r="D128"/>
  <c r="J128"/>
  <c r="F128" i="44"/>
  <c r="C128"/>
  <c r="I128"/>
  <c r="M128" i="45"/>
  <c r="J147" i="42"/>
  <c r="G147"/>
  <c r="D147"/>
  <c r="I147" i="43"/>
  <c r="F147"/>
  <c r="C147"/>
  <c r="C147" i="44"/>
  <c r="I147" i="45"/>
  <c r="J147" i="44"/>
  <c r="J147" i="45"/>
  <c r="G147"/>
  <c r="D147"/>
  <c r="M173" i="42"/>
  <c r="N173"/>
  <c r="E173"/>
  <c r="I173" i="43"/>
  <c r="F173"/>
  <c r="C173"/>
  <c r="J173" i="44"/>
  <c r="K173"/>
  <c r="H173"/>
  <c r="H173" i="45"/>
  <c r="M202" i="44"/>
  <c r="F230" i="45"/>
  <c r="J296"/>
  <c r="G161" i="42"/>
  <c r="D147" i="39"/>
  <c r="F249"/>
  <c r="M28"/>
  <c r="M69"/>
  <c r="L69" i="44"/>
  <c r="J69" i="45"/>
  <c r="J161" i="42"/>
  <c r="L161" i="44"/>
  <c r="N161"/>
  <c r="E161" i="45"/>
  <c r="D177" i="42"/>
  <c r="J177" i="43"/>
  <c r="L177" i="44"/>
  <c r="H177"/>
  <c r="I187" i="45"/>
  <c r="H249" i="44"/>
  <c r="E153" i="39"/>
  <c r="I140" i="44"/>
  <c r="F143" i="43"/>
  <c r="C143" i="45"/>
  <c r="E363"/>
  <c r="K313" i="39"/>
  <c r="E372"/>
  <c r="E363" i="44"/>
  <c r="L230" i="43"/>
  <c r="L177" i="42"/>
  <c r="G173" i="39"/>
  <c r="D206"/>
  <c r="F225"/>
  <c r="M225" i="43"/>
  <c r="M235"/>
  <c r="F296"/>
  <c r="I202" i="39"/>
  <c r="M206" i="43"/>
  <c r="M161" i="42"/>
  <c r="H208"/>
  <c r="C249"/>
  <c r="N11" i="39"/>
  <c r="G34"/>
  <c r="M59"/>
  <c r="N118"/>
  <c r="K123"/>
  <c r="C128"/>
  <c r="G161"/>
  <c r="F173"/>
  <c r="C206"/>
  <c r="F208"/>
  <c r="G230"/>
  <c r="L235"/>
  <c r="N249"/>
  <c r="K296"/>
  <c r="F11" i="43"/>
  <c r="M11" i="44"/>
  <c r="N59" i="39"/>
  <c r="H59" i="42"/>
  <c r="L59" i="39"/>
  <c r="M59" i="43"/>
  <c r="N59"/>
  <c r="E59"/>
  <c r="N59" i="44"/>
  <c r="E59"/>
  <c r="M59"/>
  <c r="M59" i="45"/>
  <c r="N59"/>
  <c r="M88" i="39"/>
  <c r="M88" i="42"/>
  <c r="N88" i="39"/>
  <c r="H88" i="42"/>
  <c r="I88"/>
  <c r="F88" i="43"/>
  <c r="C88"/>
  <c r="I88"/>
  <c r="F88" i="44"/>
  <c r="C88"/>
  <c r="I88"/>
  <c r="H109" i="39"/>
  <c r="L109"/>
  <c r="M109"/>
  <c r="G109" i="42"/>
  <c r="D109" i="43"/>
  <c r="J109"/>
  <c r="G109"/>
  <c r="F109" i="44"/>
  <c r="C109"/>
  <c r="I109"/>
  <c r="D109" i="45"/>
  <c r="J109"/>
  <c r="N157" i="42"/>
  <c r="F157" i="44"/>
  <c r="J169" i="42"/>
  <c r="I169" i="43"/>
  <c r="G169" i="45"/>
  <c r="I208" i="42"/>
  <c r="I208" i="43"/>
  <c r="L225" i="42"/>
  <c r="J225" i="43"/>
  <c r="N398" i="42"/>
  <c r="I398" i="44"/>
  <c r="F398" i="45"/>
  <c r="C398"/>
  <c r="K206" i="43"/>
  <c r="L118" i="42"/>
  <c r="F177"/>
  <c r="K169" i="39"/>
  <c r="I173"/>
  <c r="I177"/>
  <c r="G249"/>
  <c r="D5" i="42"/>
  <c r="D5" i="44"/>
  <c r="H5" i="45"/>
  <c r="K23" i="42"/>
  <c r="K23" i="44"/>
  <c r="F23" i="45"/>
  <c r="N34" i="39"/>
  <c r="C34" i="42"/>
  <c r="C34" i="44"/>
  <c r="E118" i="39"/>
  <c r="C118" i="42"/>
  <c r="N118"/>
  <c r="K118" i="39"/>
  <c r="E118" i="42"/>
  <c r="M118" i="43"/>
  <c r="H118" i="44"/>
  <c r="L118"/>
  <c r="K118"/>
  <c r="J118" i="45"/>
  <c r="G118"/>
  <c r="D118"/>
  <c r="H123" i="39"/>
  <c r="F123" i="42"/>
  <c r="K123"/>
  <c r="J123" i="39"/>
  <c r="D123" i="42"/>
  <c r="I123" i="43"/>
  <c r="F123"/>
  <c r="C123"/>
  <c r="D123" i="44"/>
  <c r="L123" i="45"/>
  <c r="K123"/>
  <c r="L128" i="42"/>
  <c r="K128"/>
  <c r="K128" i="43"/>
  <c r="H128"/>
  <c r="L128"/>
  <c r="J128" i="44"/>
  <c r="G128"/>
  <c r="D128"/>
  <c r="G128" i="45"/>
  <c r="F128"/>
  <c r="L147" i="42"/>
  <c r="K147"/>
  <c r="H147"/>
  <c r="D147" i="43"/>
  <c r="J147"/>
  <c r="G147"/>
  <c r="G147" i="44"/>
  <c r="D147"/>
  <c r="L147"/>
  <c r="L147" i="45"/>
  <c r="K147"/>
  <c r="H147"/>
  <c r="C173" i="42"/>
  <c r="I173"/>
  <c r="D173" i="43"/>
  <c r="J173"/>
  <c r="G173"/>
  <c r="L173" i="44"/>
  <c r="M173"/>
  <c r="N173"/>
  <c r="M173" i="45"/>
  <c r="G202" i="42"/>
  <c r="M296" i="44"/>
  <c r="I128" i="39"/>
  <c r="I161"/>
  <c r="N177"/>
  <c r="F69"/>
  <c r="L69" i="43"/>
  <c r="E161" i="42"/>
  <c r="L161" i="43"/>
  <c r="C161" i="44"/>
  <c r="H161" i="45"/>
  <c r="N177" i="42"/>
  <c r="E177" i="43"/>
  <c r="I177" i="44"/>
  <c r="C177"/>
  <c r="F16" i="45"/>
  <c r="H140" i="39"/>
  <c r="D143" i="42"/>
  <c r="L143" i="45"/>
  <c r="F155" i="1"/>
  <c r="K155" i="35"/>
  <c r="N123" i="44"/>
  <c r="F108" i="1"/>
  <c r="K108" i="35"/>
  <c r="E387" i="39"/>
  <c r="C94" i="43"/>
  <c r="C94" i="44"/>
  <c r="C94" i="42"/>
  <c r="C94" i="45"/>
  <c r="C94" i="39"/>
  <c r="C386" i="48"/>
  <c r="I105" i="36"/>
  <c r="E115" i="1"/>
  <c r="J115" i="34"/>
  <c r="P179" i="36"/>
  <c r="N351" i="45"/>
  <c r="E6" i="1"/>
  <c r="J6" i="37"/>
  <c r="J17"/>
  <c r="I105" i="34"/>
  <c r="C358" i="44"/>
  <c r="E364" i="39"/>
  <c r="I367" i="44"/>
  <c r="E358" i="45"/>
  <c r="F66" i="1"/>
  <c r="K66" i="35"/>
  <c r="I66"/>
  <c r="I419" i="45"/>
  <c r="I151" i="36"/>
  <c r="E36" i="38"/>
  <c r="I411" i="44"/>
  <c r="E373"/>
  <c r="E66" i="35"/>
  <c r="C358" i="42"/>
  <c r="E359" i="45"/>
  <c r="C358" i="39"/>
  <c r="E373" i="45"/>
  <c r="F77" i="1"/>
  <c r="K77" i="36"/>
  <c r="E373" i="42"/>
  <c r="P187" i="35"/>
  <c r="E358" i="42"/>
  <c r="E69" i="1"/>
  <c r="J69" i="38"/>
  <c r="I359" i="45"/>
  <c r="I130"/>
  <c r="C358" i="43"/>
  <c r="C358" i="45"/>
  <c r="E359" i="42"/>
  <c r="G467" i="48"/>
  <c r="C117" i="43"/>
  <c r="C4" i="48"/>
  <c r="I206" i="45"/>
  <c r="J206"/>
  <c r="N419"/>
  <c r="K407" i="44"/>
  <c r="I57" i="36"/>
  <c r="N420" i="45"/>
  <c r="E360" i="42"/>
  <c r="I187" i="39"/>
  <c r="D201" i="35"/>
  <c r="G52" i="48"/>
  <c r="C52"/>
  <c r="G45"/>
  <c r="C33"/>
  <c r="G41"/>
  <c r="C5"/>
  <c r="G70"/>
  <c r="C70"/>
  <c r="N206" i="45"/>
  <c r="E266" i="43"/>
  <c r="N411" i="44"/>
  <c r="E39" i="36"/>
  <c r="P23" i="34"/>
  <c r="N187" i="39"/>
  <c r="E187"/>
  <c r="E201" i="44"/>
  <c r="C81" i="48"/>
  <c r="C81" i="44"/>
  <c r="C64" i="48"/>
  <c r="C64" i="42"/>
  <c r="C96" i="48"/>
  <c r="C116"/>
  <c r="C110"/>
  <c r="C16"/>
  <c r="C16" i="42"/>
  <c r="G9" i="48"/>
  <c r="C9"/>
  <c r="G42"/>
  <c r="C12"/>
  <c r="G27"/>
  <c r="C32"/>
  <c r="G71"/>
  <c r="C71"/>
  <c r="G61"/>
  <c r="C61"/>
  <c r="G107"/>
  <c r="C107"/>
  <c r="C89"/>
  <c r="C89" i="45"/>
  <c r="C98" i="48"/>
  <c r="C98" i="45"/>
  <c r="C121" i="48"/>
  <c r="C112"/>
  <c r="C112" i="42"/>
  <c r="C78" i="48"/>
  <c r="G18"/>
  <c r="C18"/>
  <c r="G43"/>
  <c r="C19"/>
  <c r="G39"/>
  <c r="C39"/>
  <c r="G28"/>
  <c r="C34"/>
  <c r="G20"/>
  <c r="C21"/>
  <c r="G62"/>
  <c r="C62"/>
  <c r="G108"/>
  <c r="C108"/>
  <c r="N281" i="43"/>
  <c r="E376" i="42"/>
  <c r="N371" i="45"/>
  <c r="E155" i="1"/>
  <c r="J155" i="35"/>
  <c r="I291" i="39"/>
  <c r="C92" i="48"/>
  <c r="C72"/>
  <c r="C54"/>
  <c r="C54" i="39"/>
  <c r="C41" i="48"/>
  <c r="C41" i="45"/>
  <c r="C122" i="48"/>
  <c r="C118"/>
  <c r="C113"/>
  <c r="C113" i="42"/>
  <c r="C79" i="48"/>
  <c r="C60"/>
  <c r="C60" i="42"/>
  <c r="C37" i="48"/>
  <c r="C30"/>
  <c r="G7"/>
  <c r="C6"/>
  <c r="G51"/>
  <c r="C51"/>
  <c r="G44"/>
  <c r="C26"/>
  <c r="C26" i="44"/>
  <c r="G40" i="48"/>
  <c r="C42"/>
  <c r="G29"/>
  <c r="C35"/>
  <c r="G25"/>
  <c r="C28"/>
  <c r="G21"/>
  <c r="C23"/>
  <c r="G80"/>
  <c r="C80"/>
  <c r="G69"/>
  <c r="C69"/>
  <c r="G63"/>
  <c r="C63"/>
  <c r="G119"/>
  <c r="C120"/>
  <c r="G114"/>
  <c r="C114"/>
  <c r="G110"/>
  <c r="C109"/>
  <c r="G103"/>
  <c r="C99"/>
  <c r="G95"/>
  <c r="C95"/>
  <c r="G89"/>
  <c r="C88"/>
  <c r="F49" i="34"/>
  <c r="L33" i="32"/>
  <c r="K47"/>
  <c r="I753" i="48"/>
  <c r="I153" i="36"/>
  <c r="E60" i="34"/>
  <c r="D192" i="35"/>
  <c r="I72" i="36"/>
  <c r="E153" i="38"/>
  <c r="E17" i="37"/>
  <c r="E177" i="1"/>
  <c r="J177" i="34"/>
  <c r="F209" i="1"/>
  <c r="K209" i="38"/>
  <c r="J313" i="39"/>
  <c r="N367"/>
  <c r="N374" i="43"/>
  <c r="C221" i="48"/>
  <c r="I367" i="43"/>
  <c r="I372" i="45"/>
  <c r="E98" i="35"/>
  <c r="I186" i="39"/>
  <c r="K338" i="43"/>
  <c r="E266" i="44"/>
  <c r="I367" i="45"/>
  <c r="K367" i="39"/>
  <c r="E98" i="38"/>
  <c r="E98" i="34"/>
  <c r="P36" i="38"/>
  <c r="N338" i="43"/>
  <c r="E266" i="42"/>
  <c r="J283" i="43"/>
  <c r="E175" i="1"/>
  <c r="J175" i="36"/>
  <c r="I367" i="42"/>
  <c r="I374" i="39"/>
  <c r="I44" i="44"/>
  <c r="E96" i="36"/>
  <c r="E332" i="43"/>
  <c r="K333"/>
  <c r="C172" i="36"/>
  <c r="C172" i="38"/>
  <c r="C172" i="37"/>
  <c r="C172" i="34"/>
  <c r="C172" i="35"/>
  <c r="C263" i="43"/>
  <c r="E80" i="34"/>
  <c r="E127" i="45"/>
  <c r="I73" i="37"/>
  <c r="J129" i="45"/>
  <c r="I376" i="42"/>
  <c r="E376" i="39"/>
  <c r="E360" i="44"/>
  <c r="J291"/>
  <c r="E212" i="45"/>
  <c r="E333" i="43"/>
  <c r="E145" i="39"/>
  <c r="I212" i="42"/>
  <c r="I154" i="34"/>
  <c r="K145" i="39"/>
  <c r="E364" i="45"/>
  <c r="P50" i="34"/>
  <c r="E368" i="43"/>
  <c r="E154" i="1"/>
  <c r="J154" i="34"/>
  <c r="E128" i="45"/>
  <c r="E364" i="44"/>
  <c r="C160" i="36"/>
  <c r="K390" i="42"/>
  <c r="P28" i="34"/>
  <c r="I407" i="44"/>
  <c r="N129" i="45"/>
  <c r="K372" i="39"/>
  <c r="E5" i="1"/>
  <c r="J5" i="36"/>
  <c r="E376" i="45"/>
  <c r="K341" i="44"/>
  <c r="I360" i="39"/>
  <c r="E368" i="42"/>
  <c r="E44" i="44"/>
  <c r="E44" i="43"/>
  <c r="E159" i="34"/>
  <c r="N207" i="45"/>
  <c r="E212" i="39"/>
  <c r="E179" i="1"/>
  <c r="J179" i="36"/>
  <c r="C160" i="34"/>
  <c r="I372" i="43"/>
  <c r="I160" i="35"/>
  <c r="E376" i="43"/>
  <c r="N341" i="44"/>
  <c r="E360" i="39"/>
  <c r="E368"/>
  <c r="C47" i="36"/>
  <c r="C248" i="48"/>
  <c r="E154" i="34"/>
  <c r="E44" i="39"/>
  <c r="E337" i="43"/>
  <c r="E96" i="34"/>
  <c r="E394" i="42"/>
  <c r="E96" i="38"/>
  <c r="E360" i="45"/>
  <c r="E368"/>
  <c r="J130"/>
  <c r="E174" i="1"/>
  <c r="J174" i="35"/>
  <c r="E108" i="1"/>
  <c r="J108" i="35"/>
  <c r="E72" i="36"/>
  <c r="F174" i="1"/>
  <c r="K174" i="35"/>
  <c r="F69" i="1"/>
  <c r="K69" i="38"/>
  <c r="N390" i="42"/>
  <c r="N130" i="45"/>
  <c r="I283" i="43"/>
  <c r="E153" i="34"/>
  <c r="E153" i="37"/>
  <c r="K415" i="45"/>
  <c r="N193" i="42"/>
  <c r="I68" i="37"/>
  <c r="C324" i="42"/>
  <c r="E324"/>
  <c r="C661" i="48"/>
  <c r="C153" i="35"/>
  <c r="C116" i="43"/>
  <c r="C310" i="39"/>
  <c r="C276" i="48"/>
  <c r="C272" i="39"/>
  <c r="C272" i="45"/>
  <c r="C272" i="44"/>
  <c r="C272" i="43"/>
  <c r="C272" i="42"/>
  <c r="E314" i="39"/>
  <c r="C314"/>
  <c r="C274" i="45"/>
  <c r="C274" i="44"/>
  <c r="C274" i="39"/>
  <c r="C274" i="43"/>
  <c r="C274" i="42"/>
  <c r="E274" i="44"/>
  <c r="C270" i="43"/>
  <c r="C270" i="44"/>
  <c r="C270" i="45"/>
  <c r="C270" i="42"/>
  <c r="C270" i="39"/>
  <c r="C269" i="45"/>
  <c r="C269" i="39"/>
  <c r="C269" i="42"/>
  <c r="C269" i="43"/>
  <c r="E269" i="39"/>
  <c r="C269" i="44"/>
  <c r="C275" i="42"/>
  <c r="C275" i="39"/>
  <c r="C275" i="45"/>
  <c r="C275" i="44"/>
  <c r="C275" i="43"/>
  <c r="C222" i="39"/>
  <c r="C273" i="42"/>
  <c r="C273" i="45"/>
  <c r="C273" i="39"/>
  <c r="C273" i="44"/>
  <c r="E273"/>
  <c r="C273" i="43"/>
  <c r="E271" i="42"/>
  <c r="C271" i="45"/>
  <c r="C271" i="42"/>
  <c r="C271" i="43"/>
  <c r="C271" i="44"/>
  <c r="C271" i="39"/>
  <c r="C14" i="48"/>
  <c r="C185" i="38"/>
  <c r="C185" i="34"/>
  <c r="C185" i="36"/>
  <c r="C185" i="35"/>
  <c r="C185" i="37"/>
  <c r="C13" i="48"/>
  <c r="C13" i="42"/>
  <c r="C25" i="48"/>
  <c r="C25" i="44"/>
  <c r="E336" i="43"/>
  <c r="J336"/>
  <c r="C258" i="42"/>
  <c r="C258" i="43"/>
  <c r="C258" i="45"/>
  <c r="C258" i="39"/>
  <c r="E258" i="43"/>
  <c r="C258" i="44"/>
  <c r="C11" i="48"/>
  <c r="C11" i="42"/>
  <c r="C20" i="48"/>
  <c r="C20" i="43"/>
  <c r="C27" i="48"/>
  <c r="C7"/>
  <c r="I203" i="37"/>
  <c r="P203"/>
  <c r="E267" i="45"/>
  <c r="E323" i="42"/>
  <c r="I361"/>
  <c r="F31" i="1"/>
  <c r="K31" i="36"/>
  <c r="P6" i="37"/>
  <c r="E203"/>
  <c r="I65" i="34"/>
  <c r="P65"/>
  <c r="E266" i="45"/>
  <c r="E105" i="1"/>
  <c r="J105" i="37"/>
  <c r="N182" i="45"/>
  <c r="I282" i="44"/>
  <c r="E144" i="36"/>
  <c r="E99"/>
  <c r="E76" i="1"/>
  <c r="J76" i="35"/>
  <c r="J324" i="42"/>
  <c r="I131" i="45"/>
  <c r="N361" i="44"/>
  <c r="I361" i="43"/>
  <c r="F113" i="1"/>
  <c r="K113" i="38"/>
  <c r="D204"/>
  <c r="F160" i="1"/>
  <c r="I375" i="45"/>
  <c r="I375" i="39"/>
  <c r="E265" i="42"/>
  <c r="E93" i="34"/>
  <c r="I6" i="37"/>
  <c r="I17"/>
  <c r="J237" i="43"/>
  <c r="J240" i="44"/>
  <c r="I105" i="35"/>
  <c r="I313" i="39"/>
  <c r="E265" i="45"/>
  <c r="E265" i="43"/>
  <c r="L613" i="48"/>
  <c r="I366" i="44"/>
  <c r="I375" i="43"/>
  <c r="E161" i="1"/>
  <c r="J161" i="38"/>
  <c r="I265" i="43"/>
  <c r="E143" i="39"/>
  <c r="N366" i="44"/>
  <c r="I375"/>
  <c r="C118" i="37"/>
  <c r="C117" i="36"/>
  <c r="E117" i="1"/>
  <c r="J117" i="36"/>
  <c r="C103" i="37"/>
  <c r="C119" i="38"/>
  <c r="I5" i="36"/>
  <c r="E94" i="42"/>
  <c r="D202" i="36"/>
  <c r="C104" i="38"/>
  <c r="P104"/>
  <c r="E386" i="39"/>
  <c r="F95" i="1"/>
  <c r="K95" i="38"/>
  <c r="P95"/>
  <c r="I95"/>
  <c r="N312" i="39"/>
  <c r="E312"/>
  <c r="E273"/>
  <c r="C384"/>
  <c r="I282" i="42"/>
  <c r="I282" i="39"/>
  <c r="N282" i="42"/>
  <c r="I282" i="45"/>
  <c r="F107" i="1"/>
  <c r="K107" i="34"/>
  <c r="I107"/>
  <c r="E107" i="1"/>
  <c r="J107" i="34"/>
  <c r="E70"/>
  <c r="K387" i="39"/>
  <c r="I387"/>
  <c r="E251" i="45"/>
  <c r="E267" i="44"/>
  <c r="I267" i="43"/>
  <c r="E267"/>
  <c r="E267" i="42"/>
  <c r="E106" i="36"/>
  <c r="E106" i="34"/>
  <c r="I291" i="42"/>
  <c r="K291" i="45"/>
  <c r="I291" i="44"/>
  <c r="I291" i="43"/>
  <c r="K43" i="45"/>
  <c r="I43" i="43"/>
  <c r="P67" i="36"/>
  <c r="E67" i="1"/>
  <c r="J67" i="36"/>
  <c r="F67" i="1"/>
  <c r="K67" i="36"/>
  <c r="P77"/>
  <c r="F115" i="1"/>
  <c r="K115" i="34"/>
  <c r="K363" i="44"/>
  <c r="I363" i="42"/>
  <c r="J363"/>
  <c r="I363" i="44"/>
  <c r="I363" i="43"/>
  <c r="C143" i="35"/>
  <c r="P93" i="34"/>
  <c r="E93" i="1"/>
  <c r="J93" i="34"/>
  <c r="F93" i="1"/>
  <c r="K93" i="34"/>
  <c r="I74" i="38"/>
  <c r="E74" i="1"/>
  <c r="J74" i="38"/>
  <c r="P74"/>
  <c r="F30" i="1"/>
  <c r="K30" i="36"/>
  <c r="I30"/>
  <c r="E30" i="1"/>
  <c r="J30" i="36"/>
  <c r="E113" i="1"/>
  <c r="J113" i="38"/>
  <c r="K137" i="39"/>
  <c r="J137"/>
  <c r="N137"/>
  <c r="E71" i="35"/>
  <c r="E183" i="34"/>
  <c r="E183" i="36"/>
  <c r="E183" i="38"/>
  <c r="E183" i="35"/>
  <c r="I368" i="45"/>
  <c r="C263"/>
  <c r="C263" i="39"/>
  <c r="C263" i="42"/>
  <c r="J238" i="43"/>
  <c r="K238"/>
  <c r="N238"/>
  <c r="I127" i="45"/>
  <c r="K127"/>
  <c r="J127"/>
  <c r="E311" i="39"/>
  <c r="P181" i="38"/>
  <c r="E181" i="1"/>
  <c r="J181" i="38"/>
  <c r="F181" i="1"/>
  <c r="K181" i="38"/>
  <c r="I181"/>
  <c r="C268" i="45"/>
  <c r="C268" i="44"/>
  <c r="C268" i="39"/>
  <c r="C631" i="48"/>
  <c r="C122" i="38"/>
  <c r="F36" i="1"/>
  <c r="K36" i="38"/>
  <c r="I390" i="42"/>
  <c r="I360" i="44"/>
  <c r="I105" i="38"/>
  <c r="F105" i="1"/>
  <c r="K208" i="45"/>
  <c r="I151" i="37"/>
  <c r="I151" i="38"/>
  <c r="K383" i="39"/>
  <c r="E65" i="1"/>
  <c r="J65" i="34"/>
  <c r="K129" i="45"/>
  <c r="I415"/>
  <c r="E257"/>
  <c r="K123" i="44"/>
  <c r="I372" i="39"/>
  <c r="M296" i="48"/>
  <c r="M297"/>
  <c r="M299"/>
  <c r="E36" i="1"/>
  <c r="J36" i="38"/>
  <c r="F151" i="1"/>
  <c r="E274" i="39"/>
  <c r="N265" i="45"/>
  <c r="E51" i="1"/>
  <c r="J51" i="35"/>
  <c r="P155"/>
  <c r="I51"/>
  <c r="I372" i="42"/>
  <c r="P300" i="48"/>
  <c r="G450"/>
  <c r="F15" i="1"/>
  <c r="E100" i="43"/>
  <c r="E100" i="44"/>
  <c r="E100" i="39"/>
  <c r="E100" i="45"/>
  <c r="E100" i="42"/>
  <c r="E59" i="38"/>
  <c r="E245" i="44"/>
  <c r="I245"/>
  <c r="E75" i="34"/>
  <c r="I75"/>
  <c r="I366" i="42"/>
  <c r="E32" i="1"/>
  <c r="J32" i="36"/>
  <c r="I375" i="42"/>
  <c r="P68" i="37"/>
  <c r="I43" i="39"/>
  <c r="I366" i="43"/>
  <c r="E68" i="1"/>
  <c r="J68" i="37"/>
  <c r="I209" i="45"/>
  <c r="K209"/>
  <c r="I366" i="39"/>
  <c r="C138"/>
  <c r="C3" i="34"/>
  <c r="C24" i="35"/>
  <c r="E104" i="1"/>
  <c r="J104" i="38"/>
  <c r="E46" i="1"/>
  <c r="F46"/>
  <c r="E101" i="39"/>
  <c r="E101" i="45"/>
  <c r="E101" i="42"/>
  <c r="E101" i="43"/>
  <c r="E101" i="44"/>
  <c r="C140" i="39"/>
  <c r="E136" i="1"/>
  <c r="F136"/>
  <c r="C139" i="39"/>
  <c r="F203" i="1"/>
  <c r="K203" i="37"/>
  <c r="N387" i="39"/>
  <c r="N131" i="45"/>
  <c r="I153" i="35"/>
  <c r="C135" i="48"/>
  <c r="C135" i="39"/>
  <c r="C294" i="48"/>
  <c r="I448"/>
  <c r="I449"/>
  <c r="C171"/>
  <c r="C167"/>
  <c r="C167" i="44"/>
  <c r="C97" i="48"/>
  <c r="E203" i="1"/>
  <c r="J203" i="37"/>
  <c r="E31" i="1"/>
  <c r="J31" i="36"/>
  <c r="E144" i="1"/>
  <c r="J144" i="36"/>
  <c r="E153"/>
  <c r="C542" i="48"/>
  <c r="C33" i="37"/>
  <c r="C412" i="48"/>
  <c r="C205"/>
  <c r="C150"/>
  <c r="C150" i="42"/>
  <c r="C360" i="48"/>
  <c r="C91" i="45"/>
  <c r="E147" i="39"/>
  <c r="C289" i="48"/>
  <c r="C175" i="45"/>
  <c r="C162" i="43"/>
  <c r="C157"/>
  <c r="C284"/>
  <c r="C262" i="39"/>
  <c r="C262" i="45"/>
  <c r="C262" i="43"/>
  <c r="C262" i="44"/>
  <c r="C262" i="42"/>
  <c r="L38" i="48"/>
  <c r="C15"/>
  <c r="L40"/>
  <c r="C29"/>
  <c r="L37"/>
  <c r="C8"/>
  <c r="L39"/>
  <c r="C22"/>
  <c r="L41"/>
  <c r="C36"/>
  <c r="C659"/>
  <c r="I724"/>
  <c r="I726"/>
  <c r="C278"/>
  <c r="F16" i="1"/>
  <c r="C225" i="39"/>
  <c r="C176" i="45"/>
  <c r="C172"/>
  <c r="C163" i="43"/>
  <c r="C158"/>
  <c r="C153"/>
  <c r="C264" i="44"/>
  <c r="C264" i="42"/>
  <c r="C264" i="45"/>
  <c r="C264" i="39"/>
  <c r="C264" i="43"/>
  <c r="L145" i="48"/>
  <c r="L143"/>
  <c r="C133"/>
  <c r="L144"/>
  <c r="C152"/>
  <c r="C152" i="43"/>
  <c r="C279" i="44"/>
  <c r="C279" i="45"/>
  <c r="C279" i="43"/>
  <c r="C279" i="39"/>
  <c r="C279" i="42"/>
  <c r="C126" i="45"/>
  <c r="C518" i="48"/>
  <c r="J526"/>
  <c r="C37" i="38"/>
  <c r="C64"/>
  <c r="C90"/>
  <c r="C657" i="48"/>
  <c r="I731"/>
  <c r="I732"/>
  <c r="C100" i="34"/>
  <c r="E88" i="1"/>
  <c r="F88"/>
  <c r="C177" i="45"/>
  <c r="C173"/>
  <c r="C164" i="43"/>
  <c r="C155"/>
  <c r="C134" i="39"/>
  <c r="C260" i="42"/>
  <c r="C260" i="43"/>
  <c r="C260" i="45"/>
  <c r="C260" i="44"/>
  <c r="C260" i="39"/>
  <c r="C40" i="48"/>
  <c r="C169"/>
  <c r="J323" i="42"/>
  <c r="N323"/>
  <c r="I323"/>
  <c r="K323"/>
  <c r="F166" i="1"/>
  <c r="E166"/>
  <c r="E334" i="43"/>
  <c r="C179" i="45"/>
  <c r="C174"/>
  <c r="C154" i="43"/>
  <c r="C160"/>
  <c r="C156"/>
  <c r="L99" i="48"/>
  <c r="C68" s="1"/>
  <c r="L97"/>
  <c r="C50" s="1"/>
  <c r="L98"/>
  <c r="C59"/>
  <c r="L100"/>
  <c r="C77" s="1"/>
  <c r="L101"/>
  <c r="C86"/>
  <c r="L87"/>
  <c r="C85" s="1"/>
  <c r="L84"/>
  <c r="C58"/>
  <c r="L83"/>
  <c r="C49"/>
  <c r="L86"/>
  <c r="C76"/>
  <c r="L85"/>
  <c r="C67"/>
  <c r="C41" i="43"/>
  <c r="C261" i="42"/>
  <c r="C261" i="44"/>
  <c r="C261" i="45"/>
  <c r="C261" i="43"/>
  <c r="C261" i="39"/>
  <c r="C423" i="42"/>
  <c r="C423" i="44"/>
  <c r="C21" i="34"/>
  <c r="C34" i="37"/>
  <c r="C25" i="35"/>
  <c r="C182" i="34"/>
  <c r="C182" i="36"/>
  <c r="C182" i="37"/>
  <c r="C182" i="35"/>
  <c r="C182" i="38"/>
  <c r="C196" i="35"/>
  <c r="C293" i="48"/>
  <c r="C298" i="44"/>
  <c r="C380" i="48"/>
  <c r="C395"/>
  <c r="J299"/>
  <c r="G505"/>
  <c r="J428"/>
  <c r="C700"/>
  <c r="C234"/>
  <c r="E86" i="1"/>
  <c r="F86"/>
  <c r="F126"/>
  <c r="E126"/>
  <c r="E188" i="39"/>
  <c r="E198" i="43"/>
  <c r="E308"/>
  <c r="E370" i="45"/>
  <c r="E370" i="44"/>
  <c r="E370" i="42"/>
  <c r="E370" i="43"/>
  <c r="E370" i="39"/>
  <c r="C413" i="48"/>
  <c r="C418" i="45"/>
  <c r="I431" i="48"/>
  <c r="I432"/>
  <c r="C408" i="44"/>
  <c r="C401" i="43"/>
  <c r="C184" i="39"/>
  <c r="C335" i="48"/>
  <c r="J374"/>
  <c r="I127"/>
  <c r="C8" i="34"/>
  <c r="C10" i="38"/>
  <c r="C22" i="34"/>
  <c r="C38" i="38"/>
  <c r="C63" i="37"/>
  <c r="C697" i="48"/>
  <c r="C188" i="36"/>
  <c r="C699" i="48"/>
  <c r="C695"/>
  <c r="J700"/>
  <c r="C110" i="37"/>
  <c r="C116" i="35"/>
  <c r="C152"/>
  <c r="C152" i="34"/>
  <c r="C152" i="37"/>
  <c r="C152" i="38"/>
  <c r="C152" i="36"/>
  <c r="E176" i="37"/>
  <c r="E369" i="39"/>
  <c r="E369" i="44"/>
  <c r="E369" i="45"/>
  <c r="E369" i="43"/>
  <c r="E369" i="42"/>
  <c r="C409" i="44"/>
  <c r="E72" i="43"/>
  <c r="C72"/>
  <c r="C392" i="42"/>
  <c r="C200" i="44"/>
  <c r="C244"/>
  <c r="C233" i="43"/>
  <c r="C220" i="39"/>
  <c r="C106" i="48"/>
  <c r="J216"/>
  <c r="C87" i="45"/>
  <c r="C26" i="35"/>
  <c r="J599" i="48"/>
  <c r="C571"/>
  <c r="C121" i="37"/>
  <c r="C121" i="35"/>
  <c r="C121" i="34"/>
  <c r="C121" i="38"/>
  <c r="C121" i="36"/>
  <c r="C82"/>
  <c r="C173" i="37"/>
  <c r="C173" i="38"/>
  <c r="C173" i="36"/>
  <c r="C173" i="34"/>
  <c r="C173" i="35"/>
  <c r="C101"/>
  <c r="C109" i="36"/>
  <c r="J422" i="48"/>
  <c r="C256" i="39"/>
  <c r="C292"/>
  <c r="E42" i="1"/>
  <c r="F42"/>
  <c r="E203" i="44"/>
  <c r="C416" i="45"/>
  <c r="C410" i="44"/>
  <c r="C190" i="42"/>
  <c r="C247" i="45"/>
  <c r="C229" i="42"/>
  <c r="C224" i="39"/>
  <c r="C78" i="44"/>
  <c r="C7" i="38"/>
  <c r="C141" i="37"/>
  <c r="C141" i="38"/>
  <c r="C141" i="34"/>
  <c r="C141" i="35"/>
  <c r="C141" i="36"/>
  <c r="I720" i="48"/>
  <c r="C708"/>
  <c r="C120" i="35"/>
  <c r="C120" i="38"/>
  <c r="C120" i="37"/>
  <c r="C120" i="34"/>
  <c r="C120" i="36"/>
  <c r="I289" i="48"/>
  <c r="C14" i="42"/>
  <c r="C276" i="45"/>
  <c r="C276" i="42"/>
  <c r="C276" i="44"/>
  <c r="C276" i="39"/>
  <c r="C276" i="43"/>
  <c r="E178" i="45"/>
  <c r="E192" i="42"/>
  <c r="E202" i="44"/>
  <c r="C252" i="45"/>
  <c r="I434" i="48"/>
  <c r="I435"/>
  <c r="C277"/>
  <c r="C277" i="42"/>
  <c r="C53" i="48"/>
  <c r="C195" i="43"/>
  <c r="C285" i="39"/>
  <c r="C285" i="45"/>
  <c r="C285" i="42"/>
  <c r="C285" i="43"/>
  <c r="C285" i="44"/>
  <c r="C181" i="45"/>
  <c r="C170"/>
  <c r="C242" i="44"/>
  <c r="C231" i="42"/>
  <c r="J253" i="48"/>
  <c r="C227"/>
  <c r="C402" i="43"/>
  <c r="J555" i="48"/>
  <c r="H713"/>
  <c r="C529"/>
  <c r="I719"/>
  <c r="C81" i="35"/>
  <c r="C83" i="37"/>
  <c r="C651" i="48"/>
  <c r="J677"/>
  <c r="D197" i="36"/>
  <c r="C197"/>
  <c r="C611" i="48"/>
  <c r="J646"/>
  <c r="C111" i="38"/>
  <c r="I440" i="48"/>
  <c r="I444"/>
  <c r="C654"/>
  <c r="C4" i="39"/>
  <c r="C45" s="1"/>
  <c r="C90" i="45"/>
  <c r="C15" i="42"/>
  <c r="C259" i="44"/>
  <c r="C259" i="42"/>
  <c r="C259" i="45"/>
  <c r="C259" i="39"/>
  <c r="C259" i="43"/>
  <c r="C146" i="38"/>
  <c r="C122" i="34"/>
  <c r="C122" i="35"/>
  <c r="C122" i="36"/>
  <c r="C223" i="39"/>
  <c r="C236" i="43"/>
  <c r="C7" i="39"/>
  <c r="C241" i="44"/>
  <c r="C230" i="42"/>
  <c r="C243" i="44"/>
  <c r="C147" i="35"/>
  <c r="C147" i="34"/>
  <c r="C147" i="38"/>
  <c r="C147" i="37"/>
  <c r="C147" i="36"/>
  <c r="C365" i="44"/>
  <c r="C250" i="45"/>
  <c r="C228" i="42"/>
  <c r="C248" i="45"/>
  <c r="E106" i="37"/>
  <c r="E106" i="35"/>
  <c r="C61"/>
  <c r="E44" i="1"/>
  <c r="F44"/>
  <c r="E158" i="38"/>
  <c r="P55" i="34"/>
  <c r="I55"/>
  <c r="E55" i="1"/>
  <c r="J55" i="34"/>
  <c r="P75"/>
  <c r="E75" i="1"/>
  <c r="J75" i="34"/>
  <c r="F75" i="1"/>
  <c r="K75" i="34"/>
  <c r="I43" i="45"/>
  <c r="I43" i="44"/>
  <c r="I43" i="42"/>
  <c r="D200" i="34"/>
  <c r="C136" i="39"/>
  <c r="C125" i="45"/>
  <c r="P161" i="38"/>
  <c r="F161" i="1"/>
  <c r="K161" i="38"/>
  <c r="F52" i="1"/>
  <c r="K52" i="36"/>
  <c r="P52"/>
  <c r="E52" i="1"/>
  <c r="J52" i="36"/>
  <c r="F178" i="1"/>
  <c r="K178" i="35"/>
  <c r="I178"/>
  <c r="P178"/>
  <c r="E189" i="1"/>
  <c r="J189" i="37"/>
  <c r="F189" i="1"/>
  <c r="K189" i="37"/>
  <c r="I189"/>
  <c r="E172" i="38"/>
  <c r="E172" i="36"/>
  <c r="E201" i="35"/>
  <c r="F157" i="1"/>
  <c r="K157" i="37"/>
  <c r="P157"/>
  <c r="I157"/>
  <c r="E78"/>
  <c r="E161" i="43"/>
  <c r="E398"/>
  <c r="E412" i="44"/>
  <c r="C399" i="43"/>
  <c r="C212" i="44"/>
  <c r="C212" i="43"/>
  <c r="C212" i="45"/>
  <c r="C212" i="42"/>
  <c r="C35" i="37"/>
  <c r="E212" i="44"/>
  <c r="E212" i="43"/>
  <c r="C268" i="42"/>
  <c r="C268" i="43"/>
  <c r="N333"/>
  <c r="J333"/>
  <c r="C141" i="39"/>
  <c r="C423" i="43"/>
  <c r="E423" i="42"/>
  <c r="C423" i="45"/>
  <c r="C423" i="39"/>
  <c r="E204" i="38"/>
  <c r="E349" i="45"/>
  <c r="E379"/>
  <c r="E380"/>
  <c r="F117" i="1"/>
  <c r="K117" i="36"/>
  <c r="F51" i="1"/>
  <c r="I193" i="42"/>
  <c r="E114" i="35"/>
  <c r="C41" i="39"/>
  <c r="E41" i="45"/>
  <c r="E50" i="1"/>
  <c r="J50" i="34"/>
  <c r="I108" i="35"/>
  <c r="E122" i="34"/>
  <c r="C122" i="37"/>
  <c r="C280" i="45"/>
  <c r="C41" i="44"/>
  <c r="C41" i="42"/>
  <c r="C98"/>
  <c r="K131" i="45"/>
  <c r="P115" i="34"/>
  <c r="E94" i="39"/>
  <c r="I99" i="36"/>
  <c r="P108" i="35"/>
  <c r="I115" i="34"/>
  <c r="C98" i="39"/>
  <c r="I77" i="36"/>
  <c r="E94" i="43"/>
  <c r="K325" i="42"/>
  <c r="I325"/>
  <c r="C92" i="45"/>
  <c r="J44" i="48"/>
  <c r="C98" i="44"/>
  <c r="E98" i="45"/>
  <c r="K372" i="42"/>
  <c r="I28" i="34"/>
  <c r="N366" i="45"/>
  <c r="C98" i="43"/>
  <c r="F28" i="1"/>
  <c r="K28" i="34"/>
  <c r="K393" i="42"/>
  <c r="J393"/>
  <c r="N393"/>
  <c r="N366"/>
  <c r="C40" i="45"/>
  <c r="C365" i="42"/>
  <c r="C379"/>
  <c r="J101" i="48"/>
  <c r="N313" i="39"/>
  <c r="I376"/>
  <c r="I368" i="44"/>
  <c r="N245"/>
  <c r="J291" i="42"/>
  <c r="I359" i="43"/>
  <c r="I99" i="34"/>
  <c r="I376" i="44"/>
  <c r="I376" i="45"/>
  <c r="J291"/>
  <c r="C30" i="44"/>
  <c r="N324" i="42"/>
  <c r="K372" i="45"/>
  <c r="E117" i="43"/>
  <c r="E28" i="1"/>
  <c r="J28" i="34"/>
  <c r="I265" i="44"/>
  <c r="I265" i="42"/>
  <c r="I265" i="39"/>
  <c r="I265" i="45"/>
  <c r="E77" i="1"/>
  <c r="J77" i="36"/>
  <c r="N237" i="43"/>
  <c r="J265" i="45"/>
  <c r="C29" i="44"/>
  <c r="I153" i="34"/>
  <c r="I360" i="45"/>
  <c r="E273" i="43"/>
  <c r="I364" i="39"/>
  <c r="J131" i="45"/>
  <c r="I360" i="42"/>
  <c r="E258" i="39"/>
  <c r="I257" i="45"/>
  <c r="K360" i="43"/>
  <c r="J360" i="39"/>
  <c r="C277"/>
  <c r="J266" i="45"/>
  <c r="N366" i="39"/>
  <c r="C110"/>
  <c r="C102" i="36"/>
  <c r="N336" i="43"/>
  <c r="I258"/>
  <c r="I364" i="42"/>
  <c r="J364"/>
  <c r="E30" i="44"/>
  <c r="I30"/>
  <c r="C365" i="39"/>
  <c r="E135"/>
  <c r="K376" i="44"/>
  <c r="I376" i="43"/>
  <c r="K368" i="45"/>
  <c r="J291" i="39"/>
  <c r="K359" i="42"/>
  <c r="P177" i="34"/>
  <c r="I359" i="44"/>
  <c r="C40" i="42"/>
  <c r="I721" i="48"/>
  <c r="I733"/>
  <c r="C205" i="45"/>
  <c r="I153" i="38"/>
  <c r="K182" i="45"/>
  <c r="E153" i="1"/>
  <c r="J153" i="36"/>
  <c r="K43" i="44"/>
  <c r="N367" i="45"/>
  <c r="J291" i="43"/>
  <c r="K281"/>
  <c r="C90" i="35"/>
  <c r="C227" i="42"/>
  <c r="C40" i="43"/>
  <c r="C40" i="44"/>
  <c r="C365" i="43"/>
  <c r="C365" i="45"/>
  <c r="I368" i="43"/>
  <c r="N212" i="45"/>
  <c r="I359" i="39"/>
  <c r="N374" i="44"/>
  <c r="C37" i="45"/>
  <c r="C40" i="39"/>
  <c r="E298" i="44"/>
  <c r="I368" i="39"/>
  <c r="I368" i="42"/>
  <c r="I359"/>
  <c r="J359" i="44"/>
  <c r="E23" i="1"/>
  <c r="J23" i="34"/>
  <c r="K351" i="45"/>
  <c r="I351"/>
  <c r="I373" i="43"/>
  <c r="N373" i="45"/>
  <c r="I373" i="39"/>
  <c r="I373" i="45"/>
  <c r="I373" i="42"/>
  <c r="I373" i="44"/>
  <c r="I69" i="38"/>
  <c r="P69"/>
  <c r="I185" i="39"/>
  <c r="N185"/>
  <c r="K185"/>
  <c r="J185"/>
  <c r="F187" i="1"/>
  <c r="K187" i="35"/>
  <c r="I187"/>
  <c r="E187" i="1"/>
  <c r="J187" i="35"/>
  <c r="C400" i="43"/>
  <c r="C97" i="42"/>
  <c r="C253" i="48"/>
  <c r="C36" i="45"/>
  <c r="C256" i="43"/>
  <c r="K367" i="42"/>
  <c r="E258" i="44"/>
  <c r="P113" i="38"/>
  <c r="N367" i="43"/>
  <c r="K372"/>
  <c r="E273" i="45"/>
  <c r="I266" i="43"/>
  <c r="I212" i="44"/>
  <c r="P175" i="36"/>
  <c r="I99" i="35"/>
  <c r="I44" i="42"/>
  <c r="I44" i="45"/>
  <c r="I281" i="43"/>
  <c r="E197" i="36"/>
  <c r="E210"/>
  <c r="C385" i="39"/>
  <c r="C97" i="45"/>
  <c r="C47" i="35"/>
  <c r="J105" i="34"/>
  <c r="K372" i="44"/>
  <c r="I336" i="43"/>
  <c r="K367" i="44"/>
  <c r="I113" i="38"/>
  <c r="E273" i="42"/>
  <c r="I212" i="39"/>
  <c r="F175" i="1"/>
  <c r="K175" i="36"/>
  <c r="I153" i="37"/>
  <c r="F99" i="1"/>
  <c r="K99" i="37"/>
  <c r="E99" i="1"/>
  <c r="J99" i="36"/>
  <c r="C122" i="44"/>
  <c r="N374" i="42"/>
  <c r="J281" i="43"/>
  <c r="C256" i="42"/>
  <c r="C292"/>
  <c r="E269" i="43"/>
  <c r="E271" i="45"/>
  <c r="N266" i="42"/>
  <c r="I266" i="45"/>
  <c r="I237" i="43"/>
  <c r="I212"/>
  <c r="N366"/>
  <c r="I175" i="36"/>
  <c r="K367" i="45"/>
  <c r="C256" i="44"/>
  <c r="C526" i="48"/>
  <c r="J527"/>
  <c r="C171" i="45"/>
  <c r="I267" i="44"/>
  <c r="I267" i="39"/>
  <c r="J363" i="44"/>
  <c r="K267"/>
  <c r="K312" i="39"/>
  <c r="J363" i="45"/>
  <c r="E271" i="44"/>
  <c r="E271" i="43"/>
  <c r="I266" i="44"/>
  <c r="I266" i="42"/>
  <c r="I212" i="45"/>
  <c r="N374"/>
  <c r="K367" i="43"/>
  <c r="N374" i="39"/>
  <c r="F153" i="1"/>
  <c r="I183" i="35"/>
  <c r="E271" i="39"/>
  <c r="K237" i="43"/>
  <c r="C99" i="39"/>
  <c r="C99" i="43"/>
  <c r="C99" i="44"/>
  <c r="C99" i="45"/>
  <c r="C99" i="42"/>
  <c r="C63"/>
  <c r="C28" i="44"/>
  <c r="E28"/>
  <c r="C51" i="39"/>
  <c r="C62" i="42"/>
  <c r="C19" i="43"/>
  <c r="C61" i="42"/>
  <c r="C9" i="39"/>
  <c r="C33" i="45"/>
  <c r="C95" i="42"/>
  <c r="C95" i="43"/>
  <c r="C95" i="45"/>
  <c r="E95"/>
  <c r="C95" i="39"/>
  <c r="C95" i="44"/>
  <c r="C120"/>
  <c r="E23" i="43"/>
  <c r="C23"/>
  <c r="C108" i="39"/>
  <c r="C39" i="43"/>
  <c r="C39" i="39"/>
  <c r="C39" i="45"/>
  <c r="C39" i="44"/>
  <c r="C39" i="42"/>
  <c r="C12"/>
  <c r="C5" i="39"/>
  <c r="C88" i="45"/>
  <c r="C114" i="42"/>
  <c r="C80" i="44"/>
  <c r="E80"/>
  <c r="C42" i="45"/>
  <c r="C42" i="44"/>
  <c r="C42" i="43"/>
  <c r="C42" i="39"/>
  <c r="C42" i="42"/>
  <c r="C34" i="45"/>
  <c r="C32"/>
  <c r="E32"/>
  <c r="C70" i="43"/>
  <c r="C109" i="39"/>
  <c r="C69" i="43"/>
  <c r="E35" i="45"/>
  <c r="C35"/>
  <c r="C6" i="39"/>
  <c r="E6"/>
  <c r="C21" i="43"/>
  <c r="C18"/>
  <c r="C71"/>
  <c r="C52" i="39"/>
  <c r="C118" i="43"/>
  <c r="K165"/>
  <c r="I165"/>
  <c r="N165"/>
  <c r="J165"/>
  <c r="C121" i="44"/>
  <c r="E116" i="43"/>
  <c r="C107" i="39"/>
  <c r="C96"/>
  <c r="C96" i="42"/>
  <c r="C96" i="44"/>
  <c r="C96" i="43"/>
  <c r="C96" i="45"/>
  <c r="K420"/>
  <c r="I420"/>
  <c r="C79" i="44"/>
  <c r="I99" i="37"/>
  <c r="I99" i="38"/>
  <c r="F92" i="34"/>
  <c r="I177"/>
  <c r="F177" i="1"/>
  <c r="K177" i="34"/>
  <c r="C27" i="44"/>
  <c r="C22" i="43"/>
  <c r="N44" i="45"/>
  <c r="I44" i="39"/>
  <c r="I44" i="43"/>
  <c r="N367" i="42"/>
  <c r="N367" i="44"/>
  <c r="E98" i="1"/>
  <c r="I98" i="36"/>
  <c r="I98" i="38"/>
  <c r="I98" i="37"/>
  <c r="I98" i="35"/>
  <c r="F98" i="1"/>
  <c r="I98" i="34"/>
  <c r="I96" i="37"/>
  <c r="I96" i="34"/>
  <c r="I96" i="35"/>
  <c r="I96" i="36"/>
  <c r="F96" i="1"/>
  <c r="I96" i="38"/>
  <c r="E96" i="1"/>
  <c r="N360" i="45"/>
  <c r="I360" i="43"/>
  <c r="E73" i="1"/>
  <c r="J73" i="37"/>
  <c r="P73"/>
  <c r="F73" i="1"/>
  <c r="K73" i="37"/>
  <c r="I364" i="43"/>
  <c r="I364" i="45"/>
  <c r="I53" i="37"/>
  <c r="P53"/>
  <c r="E53" i="1"/>
  <c r="J53" i="37"/>
  <c r="F53" i="1"/>
  <c r="K53" i="37"/>
  <c r="E172"/>
  <c r="E172" i="34"/>
  <c r="E172" i="35"/>
  <c r="F50" i="1"/>
  <c r="K50" i="34"/>
  <c r="I50"/>
  <c r="I148" i="39"/>
  <c r="J148"/>
  <c r="K148"/>
  <c r="N148"/>
  <c r="E110"/>
  <c r="K153" i="37"/>
  <c r="K153" i="36"/>
  <c r="E113" i="42"/>
  <c r="E272" i="45"/>
  <c r="E272" i="44"/>
  <c r="E272" i="43"/>
  <c r="E272" i="42"/>
  <c r="E272" i="39"/>
  <c r="E60" i="42"/>
  <c r="E270" i="45"/>
  <c r="E270" i="44"/>
  <c r="E270" i="43"/>
  <c r="E270" i="42"/>
  <c r="E112"/>
  <c r="E274"/>
  <c r="E274" i="43"/>
  <c r="E274" i="45"/>
  <c r="E109" i="39"/>
  <c r="E269" i="44"/>
  <c r="E269" i="42"/>
  <c r="E269" i="45"/>
  <c r="E275"/>
  <c r="E275" i="43"/>
  <c r="E275" i="44"/>
  <c r="E275" i="39"/>
  <c r="E275" i="42"/>
  <c r="K291" i="39"/>
  <c r="N282"/>
  <c r="J105" i="36"/>
  <c r="K360" i="44"/>
  <c r="I324" i="42"/>
  <c r="N240" i="44"/>
  <c r="E51" i="39"/>
  <c r="I117" i="36"/>
  <c r="C190" i="38"/>
  <c r="E183" i="1"/>
  <c r="N282" i="43"/>
  <c r="J105" i="38"/>
  <c r="I183"/>
  <c r="K360" i="39"/>
  <c r="K324" i="42"/>
  <c r="K240" i="44"/>
  <c r="E185" i="34"/>
  <c r="E185" i="35"/>
  <c r="E185" i="37"/>
  <c r="E185" i="38"/>
  <c r="E185" i="36"/>
  <c r="P117"/>
  <c r="J105" i="35"/>
  <c r="E117" i="36"/>
  <c r="I240" i="44"/>
  <c r="E18" i="43"/>
  <c r="E19"/>
  <c r="E258" i="45"/>
  <c r="E258" i="42"/>
  <c r="K336" i="43"/>
  <c r="E5" i="39"/>
  <c r="E12" i="42"/>
  <c r="E26" i="44"/>
  <c r="E16" i="42"/>
  <c r="K360"/>
  <c r="J364" i="39"/>
  <c r="N359" i="43"/>
  <c r="N359" i="44"/>
  <c r="N359" i="45"/>
  <c r="N359" i="39"/>
  <c r="N359" i="42"/>
  <c r="N361" i="43"/>
  <c r="I266" i="39"/>
  <c r="K359"/>
  <c r="N314"/>
  <c r="I314"/>
  <c r="K160" i="38"/>
  <c r="K160" i="36"/>
  <c r="K160" i="35"/>
  <c r="K160" i="34"/>
  <c r="K160" i="37"/>
  <c r="K146" i="39"/>
  <c r="J146"/>
  <c r="I146"/>
  <c r="N146"/>
  <c r="K99" i="34"/>
  <c r="J99" i="38"/>
  <c r="E90" i="34"/>
  <c r="E91"/>
  <c r="C299" i="45"/>
  <c r="E400" i="43"/>
  <c r="N400"/>
  <c r="E103" i="37"/>
  <c r="E118"/>
  <c r="C97" i="44"/>
  <c r="C277" i="45"/>
  <c r="C295" i="48"/>
  <c r="C292"/>
  <c r="I183" i="36"/>
  <c r="F104" i="1"/>
  <c r="K104" i="38"/>
  <c r="E119"/>
  <c r="C97" i="43"/>
  <c r="E91" i="45"/>
  <c r="C97" i="39"/>
  <c r="C277" i="44"/>
  <c r="C150" i="38"/>
  <c r="C417" i="45"/>
  <c r="C256"/>
  <c r="C292" s="1"/>
  <c r="E256" i="42"/>
  <c r="C47" i="38"/>
  <c r="C421" i="48"/>
  <c r="J423"/>
  <c r="C291"/>
  <c r="I104" i="38"/>
  <c r="W104"/>
  <c r="C277" i="43"/>
  <c r="E104" i="38"/>
  <c r="I183" i="34"/>
  <c r="F183" i="1"/>
  <c r="I183" i="37"/>
  <c r="F71" i="1"/>
  <c r="K71" i="35"/>
  <c r="I71"/>
  <c r="P71"/>
  <c r="E71" i="1"/>
  <c r="J71" i="35"/>
  <c r="J312" i="39"/>
  <c r="I312"/>
  <c r="N212" i="44"/>
  <c r="I94"/>
  <c r="I94" i="45"/>
  <c r="I94" i="42"/>
  <c r="I94" i="39"/>
  <c r="E268" i="42"/>
  <c r="E268" i="44"/>
  <c r="E268" i="45"/>
  <c r="E268" i="39"/>
  <c r="E268" i="43"/>
  <c r="I258" i="44"/>
  <c r="I311" i="39"/>
  <c r="N311"/>
  <c r="J311"/>
  <c r="K311"/>
  <c r="E263"/>
  <c r="E263" i="45"/>
  <c r="E263" i="44"/>
  <c r="E263" i="43"/>
  <c r="E263" i="42"/>
  <c r="E143" i="35"/>
  <c r="N363" i="43"/>
  <c r="N363" i="44"/>
  <c r="N363" i="45"/>
  <c r="N363" i="42"/>
  <c r="N363" i="39"/>
  <c r="K363" i="45"/>
  <c r="K363" i="39"/>
  <c r="E198" i="37"/>
  <c r="E210"/>
  <c r="N251" i="45"/>
  <c r="K251"/>
  <c r="I251"/>
  <c r="J251"/>
  <c r="I70" i="34"/>
  <c r="E70" i="1"/>
  <c r="J70" i="34"/>
  <c r="F70" i="1"/>
  <c r="K70" i="34"/>
  <c r="P70"/>
  <c r="K282" i="45"/>
  <c r="K282" i="44"/>
  <c r="K282" i="43"/>
  <c r="K282" i="39"/>
  <c r="K282" i="42"/>
  <c r="E384" i="39"/>
  <c r="I271"/>
  <c r="J386"/>
  <c r="N386"/>
  <c r="K386"/>
  <c r="I386"/>
  <c r="J266"/>
  <c r="N257" i="42"/>
  <c r="P105" i="36"/>
  <c r="P105" i="34"/>
  <c r="P105" i="38"/>
  <c r="P105" i="35"/>
  <c r="P105" i="37"/>
  <c r="K291" i="44"/>
  <c r="K291" i="42"/>
  <c r="K291" i="43"/>
  <c r="N282" i="45"/>
  <c r="N282" i="44"/>
  <c r="J282"/>
  <c r="J282" i="43"/>
  <c r="J282" i="45"/>
  <c r="J282" i="39"/>
  <c r="J282" i="42"/>
  <c r="N266" i="43"/>
  <c r="N265" i="42"/>
  <c r="N265" i="44"/>
  <c r="N265" i="43"/>
  <c r="N265" i="39"/>
  <c r="K151" i="35"/>
  <c r="K151" i="38"/>
  <c r="K151" i="36"/>
  <c r="K151" i="37"/>
  <c r="K151" i="34"/>
  <c r="K105"/>
  <c r="K105" i="37"/>
  <c r="K105" i="36"/>
  <c r="K105" i="35"/>
  <c r="K105" i="38"/>
  <c r="J363" i="39"/>
  <c r="J363" i="43"/>
  <c r="N291" i="39"/>
  <c r="N291" i="42"/>
  <c r="N291" i="43"/>
  <c r="N291" i="44"/>
  <c r="N291" i="45"/>
  <c r="I267" i="42"/>
  <c r="I267" i="45"/>
  <c r="I273" i="44"/>
  <c r="I273" i="45"/>
  <c r="I273" i="39"/>
  <c r="I273" i="43"/>
  <c r="I273" i="42"/>
  <c r="E202" i="36"/>
  <c r="C45" i="48"/>
  <c r="J45"/>
  <c r="I290"/>
  <c r="I291"/>
  <c r="C424"/>
  <c r="J254"/>
  <c r="C216"/>
  <c r="J217"/>
  <c r="C9" i="36"/>
  <c r="F59" i="1"/>
  <c r="K59" i="38"/>
  <c r="P59"/>
  <c r="I59"/>
  <c r="E59" i="1"/>
  <c r="J59" i="38"/>
  <c r="N375" i="42"/>
  <c r="N375" i="39"/>
  <c r="N375" i="45"/>
  <c r="N375" i="44"/>
  <c r="N375" i="43"/>
  <c r="K245" i="44"/>
  <c r="I100" i="43"/>
  <c r="K100" i="42"/>
  <c r="I100" i="44"/>
  <c r="I100" i="39"/>
  <c r="I100" i="45"/>
  <c r="I100" i="42"/>
  <c r="K376" i="45"/>
  <c r="J183" i="38"/>
  <c r="J183" i="35"/>
  <c r="J183" i="34"/>
  <c r="J183" i="37"/>
  <c r="J183" i="36"/>
  <c r="E3" i="34"/>
  <c r="E139" i="39"/>
  <c r="J153" i="37"/>
  <c r="E140" i="39"/>
  <c r="I101" i="45"/>
  <c r="I101" i="42"/>
  <c r="I101" i="39"/>
  <c r="I101" i="43"/>
  <c r="I101" i="44"/>
  <c r="E24" i="35"/>
  <c r="K267" i="43"/>
  <c r="E138" i="39"/>
  <c r="C234" i="43"/>
  <c r="E25" i="35"/>
  <c r="E21" i="34"/>
  <c r="E179" i="45"/>
  <c r="E134" i="39"/>
  <c r="C148" i="34"/>
  <c r="C148" i="37"/>
  <c r="C148" i="35"/>
  <c r="C148" i="38"/>
  <c r="C148" i="36"/>
  <c r="E95" i="39"/>
  <c r="E163" i="43"/>
  <c r="E176" i="45"/>
  <c r="E34" i="37"/>
  <c r="E261" i="45"/>
  <c r="E261" i="43"/>
  <c r="E261" i="42"/>
  <c r="E261" i="44"/>
  <c r="E261" i="39"/>
  <c r="E174" i="45"/>
  <c r="K334" i="43"/>
  <c r="I334"/>
  <c r="J334"/>
  <c r="N334"/>
  <c r="E260"/>
  <c r="E260" i="45"/>
  <c r="E260" i="39"/>
  <c r="E260" i="42"/>
  <c r="E260" i="44"/>
  <c r="E164" i="43"/>
  <c r="E177" i="45"/>
  <c r="F58" i="1"/>
  <c r="K58" i="37"/>
  <c r="P58"/>
  <c r="I58"/>
  <c r="E58" i="1"/>
  <c r="J58" i="37"/>
  <c r="E37" i="38"/>
  <c r="E126" i="45"/>
  <c r="E264" i="44"/>
  <c r="E264" i="45"/>
  <c r="E264" i="39"/>
  <c r="E264" i="42"/>
  <c r="E264" i="43"/>
  <c r="E172" i="45"/>
  <c r="E262" i="39"/>
  <c r="E262" i="44"/>
  <c r="E262" i="43"/>
  <c r="E262" i="42"/>
  <c r="E262" i="45"/>
  <c r="E162" i="43"/>
  <c r="E175" i="45"/>
  <c r="N147" i="39"/>
  <c r="K147"/>
  <c r="J147"/>
  <c r="I147"/>
  <c r="C290" i="48"/>
  <c r="E160" i="43"/>
  <c r="E98" i="44"/>
  <c r="E155" i="43"/>
  <c r="E279" i="45"/>
  <c r="E279" i="39"/>
  <c r="E279" i="42"/>
  <c r="E279" i="44"/>
  <c r="E279" i="43"/>
  <c r="E99" i="39"/>
  <c r="E158" i="43"/>
  <c r="E225" i="39"/>
  <c r="C278" i="44"/>
  <c r="C278" i="43"/>
  <c r="C278" i="42"/>
  <c r="C278" i="45"/>
  <c r="C278" i="39"/>
  <c r="E284" i="43"/>
  <c r="C191" i="38"/>
  <c r="C191" i="34"/>
  <c r="C191" i="35"/>
  <c r="C192"/>
  <c r="C191" i="37"/>
  <c r="C191" i="36"/>
  <c r="E182" i="37"/>
  <c r="E182" i="34"/>
  <c r="E182" i="35"/>
  <c r="E182" i="38"/>
  <c r="E182" i="36"/>
  <c r="E41" i="42"/>
  <c r="E41" i="39"/>
  <c r="E41" i="43"/>
  <c r="E154"/>
  <c r="E173" i="45"/>
  <c r="E100" i="34"/>
  <c r="E64" i="38"/>
  <c r="E153" i="43"/>
  <c r="E39"/>
  <c r="E39" i="44"/>
  <c r="E39" i="39"/>
  <c r="E39" i="45"/>
  <c r="E39" i="42"/>
  <c r="E157" i="43"/>
  <c r="E167" i="44"/>
  <c r="C180" i="45"/>
  <c r="C294"/>
  <c r="C192" i="36"/>
  <c r="E242" i="44"/>
  <c r="E285" i="45"/>
  <c r="E285" i="44"/>
  <c r="E285" i="43"/>
  <c r="E285" i="39"/>
  <c r="E285" i="42"/>
  <c r="E195" i="43"/>
  <c r="E276" i="45"/>
  <c r="E276" i="43"/>
  <c r="E276" i="44"/>
  <c r="E276" i="42"/>
  <c r="E276" i="39"/>
  <c r="C195" i="34"/>
  <c r="E141" i="38"/>
  <c r="E141" i="34"/>
  <c r="E141" i="37"/>
  <c r="E141" i="35"/>
  <c r="E141" i="36"/>
  <c r="E7" i="38"/>
  <c r="E247" i="45"/>
  <c r="E410" i="44"/>
  <c r="E101" i="35"/>
  <c r="E220" i="39"/>
  <c r="I369" i="42"/>
  <c r="I369" i="45"/>
  <c r="I369" i="44"/>
  <c r="I369" i="39"/>
  <c r="I369" i="43"/>
  <c r="F176" i="1"/>
  <c r="K176" i="37"/>
  <c r="I176"/>
  <c r="E176" i="1"/>
  <c r="J176" i="37"/>
  <c r="P176"/>
  <c r="E401" i="43"/>
  <c r="E89" i="45"/>
  <c r="K188" i="39"/>
  <c r="I188"/>
  <c r="N188"/>
  <c r="E83" i="37"/>
  <c r="C556" i="48"/>
  <c r="J556"/>
  <c r="E231" i="42"/>
  <c r="E170" i="45"/>
  <c r="E64" i="42"/>
  <c r="N202" i="44"/>
  <c r="I202"/>
  <c r="K202"/>
  <c r="E120" i="35"/>
  <c r="E120" i="37"/>
  <c r="E120" i="38"/>
  <c r="E120" i="36"/>
  <c r="E120" i="34"/>
  <c r="E224" i="39"/>
  <c r="E205" i="45"/>
  <c r="K203" i="44"/>
  <c r="N203"/>
  <c r="I203"/>
  <c r="E173" i="38"/>
  <c r="E173" i="37"/>
  <c r="E173" i="36"/>
  <c r="E173" i="34"/>
  <c r="E173" i="35"/>
  <c r="E82" i="36"/>
  <c r="C599" i="48"/>
  <c r="J600"/>
  <c r="E87" i="45"/>
  <c r="E244" i="44"/>
  <c r="E54" i="39"/>
  <c r="E110" i="37"/>
  <c r="E38" i="38"/>
  <c r="E10"/>
  <c r="E8" i="34"/>
  <c r="E17"/>
  <c r="C715" i="48"/>
  <c r="C145" i="37"/>
  <c r="E111" i="38"/>
  <c r="E402" i="43"/>
  <c r="E81" i="44"/>
  <c r="N178" i="45"/>
  <c r="J178"/>
  <c r="K178"/>
  <c r="I178"/>
  <c r="E14" i="42"/>
  <c r="E229"/>
  <c r="E109" i="36"/>
  <c r="E26" i="35"/>
  <c r="C106" i="39"/>
  <c r="C216"/>
  <c r="E200" i="44"/>
  <c r="E116" i="35"/>
  <c r="C701" i="48"/>
  <c r="J701"/>
  <c r="E63" i="37"/>
  <c r="C374" i="48"/>
  <c r="J375"/>
  <c r="E184" i="39"/>
  <c r="E408" i="44"/>
  <c r="C647" i="48"/>
  <c r="J647"/>
  <c r="C287"/>
  <c r="J300"/>
  <c r="C142" i="34"/>
  <c r="E81" i="35"/>
  <c r="E181" i="45"/>
  <c r="C53" i="39"/>
  <c r="N192" i="42"/>
  <c r="K192"/>
  <c r="I192"/>
  <c r="E25" i="44"/>
  <c r="C199" i="38"/>
  <c r="C97" i="36"/>
  <c r="C97" i="37"/>
  <c r="C138"/>
  <c r="C97" i="34"/>
  <c r="C138"/>
  <c r="C97" i="35"/>
  <c r="C138"/>
  <c r="C97" i="38"/>
  <c r="C138"/>
  <c r="E9" i="36"/>
  <c r="E17"/>
  <c r="E190" i="42"/>
  <c r="E63"/>
  <c r="E416" i="45"/>
  <c r="E121" i="36"/>
  <c r="E121" i="38"/>
  <c r="E121" i="35"/>
  <c r="E121" i="37"/>
  <c r="E121" i="34"/>
  <c r="E233" i="43"/>
  <c r="E392" i="42"/>
  <c r="E409" i="44"/>
  <c r="E152" i="38"/>
  <c r="E152" i="34"/>
  <c r="E152" i="35"/>
  <c r="E152" i="37"/>
  <c r="E152" i="36"/>
  <c r="E11" i="42"/>
  <c r="E22" i="34"/>
  <c r="C4" i="35"/>
  <c r="C391" i="42"/>
  <c r="I370" i="43"/>
  <c r="I370" i="45"/>
  <c r="I370" i="39"/>
  <c r="I370" i="42"/>
  <c r="K370" i="43"/>
  <c r="I370" i="44"/>
  <c r="I198" i="43"/>
  <c r="K198"/>
  <c r="N198"/>
  <c r="C90" i="37"/>
  <c r="C678" i="48"/>
  <c r="E423" i="44"/>
  <c r="K412"/>
  <c r="N412"/>
  <c r="I412"/>
  <c r="J161" i="43"/>
  <c r="N161"/>
  <c r="I161"/>
  <c r="K161"/>
  <c r="E78" i="1"/>
  <c r="J78" i="37"/>
  <c r="P78"/>
  <c r="I78"/>
  <c r="F78" i="1"/>
  <c r="K78" i="37"/>
  <c r="F201" i="1"/>
  <c r="K201" i="35"/>
  <c r="I201"/>
  <c r="P201"/>
  <c r="E201" i="1"/>
  <c r="J201" i="35"/>
  <c r="E200" i="34"/>
  <c r="E61" i="35"/>
  <c r="E90"/>
  <c r="E91"/>
  <c r="E152" i="43"/>
  <c r="E228" i="42"/>
  <c r="E250" i="45"/>
  <c r="N91"/>
  <c r="I91"/>
  <c r="J91"/>
  <c r="K91"/>
  <c r="E169"/>
  <c r="E236" i="43"/>
  <c r="E22"/>
  <c r="E227" i="42"/>
  <c r="E141" i="39"/>
  <c r="E71" i="43"/>
  <c r="N43" i="39"/>
  <c r="N43" i="43"/>
  <c r="N43" i="45"/>
  <c r="N43" i="44"/>
  <c r="N43" i="42"/>
  <c r="I106" i="36"/>
  <c r="I106" i="35"/>
  <c r="I106" i="34"/>
  <c r="E106" i="1"/>
  <c r="F106"/>
  <c r="I106" i="37"/>
  <c r="I106" i="38"/>
  <c r="E248" i="45"/>
  <c r="E230" i="42"/>
  <c r="E241" i="44"/>
  <c r="E122" i="35"/>
  <c r="E122" i="36"/>
  <c r="E122" i="38"/>
  <c r="E259" i="43"/>
  <c r="E259" i="45"/>
  <c r="E259" i="42"/>
  <c r="E259" i="39"/>
  <c r="E259" i="44"/>
  <c r="E35" i="37"/>
  <c r="E399" i="43"/>
  <c r="E125" i="45"/>
  <c r="F158" i="1"/>
  <c r="K158" i="38"/>
  <c r="I158"/>
  <c r="P158"/>
  <c r="E158" i="1"/>
  <c r="J158" i="38"/>
  <c r="E29" i="44"/>
  <c r="E147" i="37"/>
  <c r="E147" i="34"/>
  <c r="E147" i="38"/>
  <c r="E147" i="36"/>
  <c r="E147" i="35"/>
  <c r="C221" i="39"/>
  <c r="E150" i="38"/>
  <c r="E7" i="39"/>
  <c r="E15" i="42"/>
  <c r="E102" i="36"/>
  <c r="E418" i="45"/>
  <c r="E70" i="43"/>
  <c r="E136" i="39"/>
  <c r="E365" i="45"/>
  <c r="E365" i="43"/>
  <c r="E365" i="44"/>
  <c r="E365" i="39"/>
  <c r="E365" i="42"/>
  <c r="E243" i="44"/>
  <c r="C8" i="39"/>
  <c r="E223"/>
  <c r="E36" i="45"/>
  <c r="C133" i="39"/>
  <c r="E92" i="45"/>
  <c r="E90"/>
  <c r="C47" i="37"/>
  <c r="E146" i="1"/>
  <c r="F146"/>
  <c r="K146" i="38"/>
  <c r="J349" i="45"/>
  <c r="I349"/>
  <c r="N349"/>
  <c r="K400" i="43"/>
  <c r="P204" i="38"/>
  <c r="E204" i="1"/>
  <c r="J204" i="38"/>
  <c r="F204" i="1"/>
  <c r="K204" i="38"/>
  <c r="I204"/>
  <c r="K51" i="35"/>
  <c r="I114"/>
  <c r="F114" i="1"/>
  <c r="K114" i="35"/>
  <c r="E114" i="1"/>
  <c r="J114" i="35"/>
  <c r="P114"/>
  <c r="E99" i="45"/>
  <c r="K359"/>
  <c r="K30" i="44"/>
  <c r="J265" i="42"/>
  <c r="N271" i="43"/>
  <c r="I400"/>
  <c r="E122" i="37"/>
  <c r="E41" i="44"/>
  <c r="E99"/>
  <c r="E99" i="43"/>
  <c r="J153" i="34"/>
  <c r="K376" i="39"/>
  <c r="I271" i="44"/>
  <c r="I94" i="43"/>
  <c r="K99" i="35"/>
  <c r="K359" i="43"/>
  <c r="J265"/>
  <c r="E99" i="42"/>
  <c r="J153" i="35"/>
  <c r="K376" i="42"/>
  <c r="K99" i="36"/>
  <c r="K359" i="44"/>
  <c r="J30"/>
  <c r="J265"/>
  <c r="E95" i="42"/>
  <c r="K267" i="45"/>
  <c r="K376" i="43"/>
  <c r="I271" i="45"/>
  <c r="K99" i="38"/>
  <c r="J265" i="39"/>
  <c r="N30" i="44"/>
  <c r="E33" i="45"/>
  <c r="I271" i="43"/>
  <c r="I271" i="42"/>
  <c r="J153" i="38"/>
  <c r="E20" i="43"/>
  <c r="J98" i="39"/>
  <c r="E98" i="43"/>
  <c r="E95"/>
  <c r="N271" i="44"/>
  <c r="K267" i="39"/>
  <c r="N212" i="43"/>
  <c r="K28" i="44"/>
  <c r="E88" i="45"/>
  <c r="E98" i="39"/>
  <c r="E98" i="42"/>
  <c r="E95" i="44"/>
  <c r="N271" i="42"/>
  <c r="K267"/>
  <c r="E13"/>
  <c r="N212" i="39"/>
  <c r="I6"/>
  <c r="C138" i="36"/>
  <c r="N212" i="42"/>
  <c r="E150"/>
  <c r="E256" i="44"/>
  <c r="I450" i="48"/>
  <c r="I451"/>
  <c r="N135" i="39"/>
  <c r="N266"/>
  <c r="N266" i="45"/>
  <c r="J266" i="44"/>
  <c r="K368"/>
  <c r="N258" i="45"/>
  <c r="I258" i="42"/>
  <c r="I258" i="39"/>
  <c r="J360" i="44"/>
  <c r="E256" i="45"/>
  <c r="E256" i="43"/>
  <c r="N266" i="44"/>
  <c r="J266" i="42"/>
  <c r="J266" i="43"/>
  <c r="J258" i="45"/>
  <c r="I258"/>
  <c r="I298" i="44"/>
  <c r="E114" i="42"/>
  <c r="J360"/>
  <c r="J360" i="45"/>
  <c r="J360" i="43"/>
  <c r="E256" i="39"/>
  <c r="K373" i="42"/>
  <c r="K373" i="39"/>
  <c r="K373" i="43"/>
  <c r="K373" i="44"/>
  <c r="K373" i="45"/>
  <c r="N373" i="44"/>
  <c r="J99" i="34"/>
  <c r="J99" i="35"/>
  <c r="J99" i="37"/>
  <c r="K44" i="42"/>
  <c r="K44" i="44"/>
  <c r="K44" i="39"/>
  <c r="K44" i="45"/>
  <c r="K44" i="43"/>
  <c r="K153" i="38"/>
  <c r="K153" i="35"/>
  <c r="K153" i="34"/>
  <c r="J314" i="39"/>
  <c r="K314"/>
  <c r="N267" i="44"/>
  <c r="N267" i="42"/>
  <c r="N267" i="39"/>
  <c r="N267" i="43"/>
  <c r="N267" i="45"/>
  <c r="K116" i="43"/>
  <c r="E61" i="42"/>
  <c r="E96"/>
  <c r="E96" i="44"/>
  <c r="E96" i="39"/>
  <c r="E96" i="45"/>
  <c r="E96" i="43"/>
  <c r="E108" i="39"/>
  <c r="E62" i="42"/>
  <c r="E79" i="44"/>
  <c r="E121"/>
  <c r="E9" i="39"/>
  <c r="E107"/>
  <c r="F140" i="34"/>
  <c r="F171"/>
  <c r="E299" i="45"/>
  <c r="K98" i="37"/>
  <c r="P98" i="34"/>
  <c r="J98" i="36"/>
  <c r="J98" i="38"/>
  <c r="J98" i="34"/>
  <c r="J98" i="35"/>
  <c r="J98" i="37"/>
  <c r="N110" i="39"/>
  <c r="K110"/>
  <c r="I110"/>
  <c r="J110"/>
  <c r="I172" i="36"/>
  <c r="I172" i="34"/>
  <c r="F172" i="1"/>
  <c r="I172" i="37"/>
  <c r="I172" i="35"/>
  <c r="E172" i="1"/>
  <c r="I172" i="38"/>
  <c r="N360" i="39"/>
  <c r="N360" i="43"/>
  <c r="N376" i="44"/>
  <c r="N376" i="42"/>
  <c r="N376" i="43"/>
  <c r="N376" i="45"/>
  <c r="N376" i="39"/>
  <c r="K364" i="43"/>
  <c r="K364" i="39"/>
  <c r="K96" i="37"/>
  <c r="K96" i="36"/>
  <c r="K96" i="34"/>
  <c r="K96" i="38"/>
  <c r="K96" i="35"/>
  <c r="P96"/>
  <c r="J96" i="36"/>
  <c r="J96" i="34"/>
  <c r="J96" i="38"/>
  <c r="J96" i="35"/>
  <c r="J96" i="37"/>
  <c r="J6" i="39"/>
  <c r="J113" i="42"/>
  <c r="K113"/>
  <c r="N113"/>
  <c r="I113"/>
  <c r="I272"/>
  <c r="K60"/>
  <c r="J60"/>
  <c r="I60"/>
  <c r="N60"/>
  <c r="J274" i="45"/>
  <c r="I274" i="43"/>
  <c r="I274" i="45"/>
  <c r="I274" i="44"/>
  <c r="I274" i="39"/>
  <c r="I274" i="42"/>
  <c r="K112"/>
  <c r="N112"/>
  <c r="J112"/>
  <c r="I112"/>
  <c r="I275" i="39"/>
  <c r="I275" i="42"/>
  <c r="I275" i="45"/>
  <c r="I275" i="44"/>
  <c r="I275" i="43"/>
  <c r="K33" i="45"/>
  <c r="N33"/>
  <c r="I33"/>
  <c r="J33"/>
  <c r="J269"/>
  <c r="I269" i="43"/>
  <c r="I269" i="42"/>
  <c r="I269" i="44"/>
  <c r="I269" i="45"/>
  <c r="I269" i="39"/>
  <c r="L753" i="48"/>
  <c r="I734"/>
  <c r="I185" i="38"/>
  <c r="I185" i="36"/>
  <c r="C429" i="43"/>
  <c r="I429" s="1"/>
  <c r="E429" s="1"/>
  <c r="L461" i="48"/>
  <c r="K51" i="39"/>
  <c r="N51"/>
  <c r="I51"/>
  <c r="J51"/>
  <c r="I28" i="44"/>
  <c r="J5" i="39"/>
  <c r="K5"/>
  <c r="I5"/>
  <c r="N5"/>
  <c r="J35" i="45"/>
  <c r="I35"/>
  <c r="N35"/>
  <c r="K35"/>
  <c r="J19" i="43"/>
  <c r="I19"/>
  <c r="K19"/>
  <c r="K12" i="42"/>
  <c r="I26" i="44"/>
  <c r="J26"/>
  <c r="K266" i="39"/>
  <c r="K266" i="45"/>
  <c r="C297" i="43"/>
  <c r="E47" i="38"/>
  <c r="C296" i="42"/>
  <c r="J72" i="43"/>
  <c r="N72"/>
  <c r="K72"/>
  <c r="I72"/>
  <c r="I103" i="37"/>
  <c r="E103" i="1"/>
  <c r="J103" i="37"/>
  <c r="P103"/>
  <c r="F103" i="1"/>
  <c r="K103" i="37"/>
  <c r="F118" i="1"/>
  <c r="K118" i="37"/>
  <c r="I118"/>
  <c r="E118" i="1"/>
  <c r="J118" i="37"/>
  <c r="P118"/>
  <c r="P119" i="38"/>
  <c r="C300" i="43"/>
  <c r="J273" i="44"/>
  <c r="J273" i="43"/>
  <c r="J273" i="39"/>
  <c r="J273" i="42"/>
  <c r="J273" i="45"/>
  <c r="J267" i="42"/>
  <c r="J267" i="39"/>
  <c r="J267" i="44"/>
  <c r="J267" i="45"/>
  <c r="J267" i="43"/>
  <c r="J271"/>
  <c r="J271" i="44"/>
  <c r="J271" i="45"/>
  <c r="J271" i="42"/>
  <c r="J271" i="39"/>
  <c r="K183" i="35"/>
  <c r="K183" i="38"/>
  <c r="K183" i="37"/>
  <c r="K183" i="36"/>
  <c r="K183" i="34"/>
  <c r="N273" i="43"/>
  <c r="N273" i="44"/>
  <c r="N273" i="42"/>
  <c r="N273" i="45"/>
  <c r="N273" i="39"/>
  <c r="J384"/>
  <c r="I384"/>
  <c r="N384"/>
  <c r="K384"/>
  <c r="E143" i="1"/>
  <c r="J143" i="35"/>
  <c r="I143"/>
  <c r="P143"/>
  <c r="F143" i="1"/>
  <c r="K143" i="35"/>
  <c r="K258" i="43"/>
  <c r="K258" i="39"/>
  <c r="K258" i="44"/>
  <c r="K258" i="42"/>
  <c r="K258" i="45"/>
  <c r="J94" i="43"/>
  <c r="J94" i="42"/>
  <c r="J94" i="44"/>
  <c r="J94" i="45"/>
  <c r="J94" i="39"/>
  <c r="F202" i="1"/>
  <c r="K202" i="36"/>
  <c r="E202" i="1"/>
  <c r="J202" i="36"/>
  <c r="P202"/>
  <c r="I202"/>
  <c r="K273" i="44"/>
  <c r="K263" i="45"/>
  <c r="I263"/>
  <c r="I263" i="43"/>
  <c r="I263" i="39"/>
  <c r="I263" i="42"/>
  <c r="I263" i="44"/>
  <c r="N258" i="43"/>
  <c r="N258" i="44"/>
  <c r="I268" i="43"/>
  <c r="I268" i="39"/>
  <c r="I268" i="45"/>
  <c r="I268" i="42"/>
  <c r="I268" i="44"/>
  <c r="N94" i="39"/>
  <c r="N94" i="43"/>
  <c r="N94" i="44"/>
  <c r="N94" i="45"/>
  <c r="N94" i="42"/>
  <c r="E188" i="36"/>
  <c r="K100" i="45"/>
  <c r="N100"/>
  <c r="N100" i="39"/>
  <c r="N100" i="42"/>
  <c r="N100" i="43"/>
  <c r="N100" i="44"/>
  <c r="N101" i="39"/>
  <c r="N101" i="45"/>
  <c r="N101" i="43"/>
  <c r="N101" i="42"/>
  <c r="N101" i="44"/>
  <c r="N140" i="39"/>
  <c r="J140"/>
  <c r="K140"/>
  <c r="I140"/>
  <c r="K138"/>
  <c r="J138"/>
  <c r="I138"/>
  <c r="N138"/>
  <c r="K101" i="45"/>
  <c r="K101" i="43"/>
  <c r="K101" i="42"/>
  <c r="K101" i="39"/>
  <c r="K101" i="44"/>
  <c r="I24" i="35"/>
  <c r="F3" i="1"/>
  <c r="K3" i="34"/>
  <c r="I3"/>
  <c r="P3"/>
  <c r="E3" i="1"/>
  <c r="J3" i="34"/>
  <c r="N139" i="39"/>
  <c r="I139"/>
  <c r="K139"/>
  <c r="J139"/>
  <c r="E182" i="1"/>
  <c r="F182"/>
  <c r="I182" i="38"/>
  <c r="I182" i="35"/>
  <c r="I182" i="36"/>
  <c r="I182" i="34"/>
  <c r="I182" i="37"/>
  <c r="I162" i="43"/>
  <c r="K162"/>
  <c r="J162"/>
  <c r="N162"/>
  <c r="I261"/>
  <c r="I261" i="44"/>
  <c r="N261" i="43"/>
  <c r="I261" i="39"/>
  <c r="I261" i="45"/>
  <c r="I261" i="42"/>
  <c r="J261" i="43"/>
  <c r="N176" i="45"/>
  <c r="J176"/>
  <c r="K176"/>
  <c r="I176"/>
  <c r="K134" i="39"/>
  <c r="N134"/>
  <c r="I134"/>
  <c r="J134"/>
  <c r="J179" i="45"/>
  <c r="N179"/>
  <c r="K179"/>
  <c r="I179"/>
  <c r="I167" i="44"/>
  <c r="N173" i="45"/>
  <c r="J173"/>
  <c r="N154" i="43"/>
  <c r="K154"/>
  <c r="I154"/>
  <c r="J154"/>
  <c r="I41" i="42"/>
  <c r="I41" i="39"/>
  <c r="I41" i="43"/>
  <c r="I41" i="45"/>
  <c r="I41" i="44"/>
  <c r="N41" i="42"/>
  <c r="I284" i="43"/>
  <c r="N284"/>
  <c r="J284"/>
  <c r="K284"/>
  <c r="N225" i="39"/>
  <c r="I225"/>
  <c r="J225"/>
  <c r="K225"/>
  <c r="I155" i="43"/>
  <c r="K155"/>
  <c r="J155"/>
  <c r="N155"/>
  <c r="N160"/>
  <c r="J160"/>
  <c r="K160"/>
  <c r="I160"/>
  <c r="N172" i="45"/>
  <c r="J172"/>
  <c r="I172"/>
  <c r="K172"/>
  <c r="I126"/>
  <c r="N126"/>
  <c r="J126"/>
  <c r="K126"/>
  <c r="J177"/>
  <c r="N177"/>
  <c r="I177"/>
  <c r="K177"/>
  <c r="I260" i="44"/>
  <c r="I260" i="45"/>
  <c r="J260" i="43"/>
  <c r="I260" i="39"/>
  <c r="I260" i="42"/>
  <c r="I260" i="43"/>
  <c r="K95" i="45"/>
  <c r="I95" i="39"/>
  <c r="I95" i="43"/>
  <c r="I95" i="45"/>
  <c r="I95" i="44"/>
  <c r="I95" i="42"/>
  <c r="E25" i="1"/>
  <c r="J25" i="35"/>
  <c r="E234" i="43"/>
  <c r="E180" i="45"/>
  <c r="E294"/>
  <c r="K153" i="43"/>
  <c r="J153"/>
  <c r="N153"/>
  <c r="I153"/>
  <c r="E278" i="44"/>
  <c r="E278" i="45"/>
  <c r="E278" i="39"/>
  <c r="E278" i="42"/>
  <c r="E278" i="43"/>
  <c r="J158"/>
  <c r="K158"/>
  <c r="I158"/>
  <c r="N158"/>
  <c r="I279" i="45"/>
  <c r="I279" i="43"/>
  <c r="I279" i="42"/>
  <c r="I279" i="39"/>
  <c r="I279" i="44"/>
  <c r="I98" i="39"/>
  <c r="I98" i="44"/>
  <c r="I98" i="45"/>
  <c r="I98" i="42"/>
  <c r="I98" i="43"/>
  <c r="C301" i="48"/>
  <c r="J175" i="45"/>
  <c r="N175"/>
  <c r="K175"/>
  <c r="I175"/>
  <c r="I264" i="44"/>
  <c r="J264" i="39"/>
  <c r="I264" i="43"/>
  <c r="I264" i="39"/>
  <c r="I264" i="45"/>
  <c r="I264" i="42"/>
  <c r="N164" i="43"/>
  <c r="K164"/>
  <c r="I174" i="45"/>
  <c r="J174"/>
  <c r="K174"/>
  <c r="N174"/>
  <c r="P34" i="37"/>
  <c r="I34"/>
  <c r="F34" i="1"/>
  <c r="K34" i="37"/>
  <c r="E34" i="1"/>
  <c r="J34" i="37"/>
  <c r="I163" i="43"/>
  <c r="I21" i="34"/>
  <c r="F21" i="1"/>
  <c r="K21" i="34"/>
  <c r="P21"/>
  <c r="E21" i="1"/>
  <c r="J21" i="34"/>
  <c r="E196" i="35"/>
  <c r="E210"/>
  <c r="K157" i="43"/>
  <c r="I157"/>
  <c r="N157"/>
  <c r="J157"/>
  <c r="I39" i="44"/>
  <c r="I39" i="43"/>
  <c r="I39" i="45"/>
  <c r="I39" i="42"/>
  <c r="I39" i="39"/>
  <c r="I100" i="34"/>
  <c r="P100"/>
  <c r="F100" i="1"/>
  <c r="K100" i="34"/>
  <c r="E100" i="1"/>
  <c r="J100" i="34"/>
  <c r="I159" i="43"/>
  <c r="K156"/>
  <c r="J156"/>
  <c r="E191" i="38"/>
  <c r="I262" i="43"/>
  <c r="I262" i="39"/>
  <c r="I262" i="45"/>
  <c r="P37" i="38"/>
  <c r="E148" i="37"/>
  <c r="E148" i="35"/>
  <c r="E148" i="36"/>
  <c r="E148" i="38"/>
  <c r="E148" i="34"/>
  <c r="K370" i="39"/>
  <c r="E4" i="35"/>
  <c r="E17"/>
  <c r="K233" i="43"/>
  <c r="J233"/>
  <c r="I233"/>
  <c r="N233"/>
  <c r="E97" i="36"/>
  <c r="E138"/>
  <c r="K181" i="45"/>
  <c r="N181"/>
  <c r="I181"/>
  <c r="J181"/>
  <c r="N408" i="44"/>
  <c r="C340"/>
  <c r="C379"/>
  <c r="C186" i="34"/>
  <c r="C192"/>
  <c r="I26" i="35"/>
  <c r="E26" i="1"/>
  <c r="J26" i="35"/>
  <c r="P26"/>
  <c r="F26" i="1"/>
  <c r="K26" i="35"/>
  <c r="K229" i="42"/>
  <c r="I229"/>
  <c r="J229"/>
  <c r="N229"/>
  <c r="I135" i="39"/>
  <c r="I402" i="43"/>
  <c r="K402"/>
  <c r="N402"/>
  <c r="E8" i="1"/>
  <c r="J8" i="34"/>
  <c r="P8"/>
  <c r="F8" i="1"/>
  <c r="K8" i="34"/>
  <c r="K17"/>
  <c r="I8"/>
  <c r="I17"/>
  <c r="N205" i="45"/>
  <c r="C20" i="34"/>
  <c r="C47"/>
  <c r="F141" i="1"/>
  <c r="E141"/>
  <c r="I141" i="35"/>
  <c r="I141" i="37"/>
  <c r="I141" i="38"/>
  <c r="I141" i="36"/>
  <c r="I141" i="34"/>
  <c r="I276" i="43"/>
  <c r="I276" i="45"/>
  <c r="J242" i="44"/>
  <c r="N242"/>
  <c r="I242"/>
  <c r="K242"/>
  <c r="P22" i="34"/>
  <c r="I22"/>
  <c r="E22" i="1"/>
  <c r="J22" i="34"/>
  <c r="F22" i="1"/>
  <c r="K22" i="34"/>
  <c r="I121" i="36"/>
  <c r="E121" i="1"/>
  <c r="F121"/>
  <c r="I121" i="38"/>
  <c r="I121" i="35"/>
  <c r="I121" i="37"/>
  <c r="I121" i="34"/>
  <c r="E53" i="39"/>
  <c r="J200" i="44"/>
  <c r="N200"/>
  <c r="K200"/>
  <c r="I200"/>
  <c r="F111" i="1"/>
  <c r="K111" i="38"/>
  <c r="I111"/>
  <c r="P111"/>
  <c r="E111" i="1"/>
  <c r="J111" i="38"/>
  <c r="F38" i="1"/>
  <c r="K38" i="38"/>
  <c r="I38"/>
  <c r="I54" i="39"/>
  <c r="E82" i="1"/>
  <c r="J82" i="36"/>
  <c r="P82"/>
  <c r="I82"/>
  <c r="F82" i="1"/>
  <c r="K82" i="36"/>
  <c r="I170" i="45"/>
  <c r="J170"/>
  <c r="K170"/>
  <c r="N170"/>
  <c r="N401" i="43"/>
  <c r="K401"/>
  <c r="I401"/>
  <c r="J401"/>
  <c r="E101" i="1"/>
  <c r="J101" i="35"/>
  <c r="I101"/>
  <c r="I247" i="45"/>
  <c r="I195" i="43"/>
  <c r="K195"/>
  <c r="N195"/>
  <c r="J195"/>
  <c r="E391" i="42"/>
  <c r="I152" i="38"/>
  <c r="F152" i="1"/>
  <c r="I152" i="34"/>
  <c r="I152" i="37"/>
  <c r="I152" i="35"/>
  <c r="I152" i="36"/>
  <c r="E152" i="1"/>
  <c r="N392" i="42"/>
  <c r="J392"/>
  <c r="K392"/>
  <c r="I392"/>
  <c r="J63"/>
  <c r="K63"/>
  <c r="I63"/>
  <c r="N63"/>
  <c r="I25" i="44"/>
  <c r="J25"/>
  <c r="N25"/>
  <c r="K25"/>
  <c r="J184" i="39"/>
  <c r="N184"/>
  <c r="K184"/>
  <c r="I184"/>
  <c r="P63" i="37"/>
  <c r="E63" i="1"/>
  <c r="J63" i="37"/>
  <c r="I63"/>
  <c r="F63" i="1"/>
  <c r="K63" i="37"/>
  <c r="E116" i="1"/>
  <c r="J116" i="35"/>
  <c r="E109" i="1"/>
  <c r="J109" i="36"/>
  <c r="J14" i="42"/>
  <c r="K14"/>
  <c r="J81" i="44"/>
  <c r="N81"/>
  <c r="I81"/>
  <c r="K81"/>
  <c r="P83" i="37"/>
  <c r="E83" i="1"/>
  <c r="J83" i="37"/>
  <c r="F83" i="1"/>
  <c r="K83" i="37"/>
  <c r="I83"/>
  <c r="K369" i="45"/>
  <c r="K369" i="43"/>
  <c r="K369" i="44"/>
  <c r="K369" i="42"/>
  <c r="K369" i="39"/>
  <c r="J220"/>
  <c r="N220"/>
  <c r="K220"/>
  <c r="I220"/>
  <c r="K410" i="44"/>
  <c r="I410"/>
  <c r="N410"/>
  <c r="J410"/>
  <c r="E7" i="1"/>
  <c r="J7" i="38"/>
  <c r="F7" i="1"/>
  <c r="K7" i="38"/>
  <c r="I7"/>
  <c r="P7"/>
  <c r="I285" i="39"/>
  <c r="N370"/>
  <c r="I416" i="45"/>
  <c r="K80" i="44"/>
  <c r="J80"/>
  <c r="I80"/>
  <c r="N80"/>
  <c r="E142" i="34"/>
  <c r="I10" i="38"/>
  <c r="E10" i="1"/>
  <c r="J10" i="38"/>
  <c r="F10" i="1"/>
  <c r="K10" i="38"/>
  <c r="P10"/>
  <c r="F110" i="1"/>
  <c r="K110" i="37"/>
  <c r="E110" i="1"/>
  <c r="J110" i="37"/>
  <c r="I110"/>
  <c r="P110"/>
  <c r="I244" i="44"/>
  <c r="J244"/>
  <c r="N244"/>
  <c r="K244"/>
  <c r="I173" i="37"/>
  <c r="E173" i="1"/>
  <c r="I173" i="35"/>
  <c r="F173" i="1"/>
  <c r="I173" i="34"/>
  <c r="I173" i="36"/>
  <c r="I173" i="38"/>
  <c r="N224" i="39"/>
  <c r="J224"/>
  <c r="I224"/>
  <c r="K224"/>
  <c r="F120" i="1"/>
  <c r="I120" i="37"/>
  <c r="I120" i="35"/>
  <c r="I120" i="38"/>
  <c r="E120" i="1"/>
  <c r="I120" i="36"/>
  <c r="I120" i="34"/>
  <c r="K64" i="42"/>
  <c r="J64"/>
  <c r="N64"/>
  <c r="I64"/>
  <c r="J231"/>
  <c r="I231"/>
  <c r="N231"/>
  <c r="K231"/>
  <c r="N369" i="39"/>
  <c r="N369" i="43"/>
  <c r="N369" i="42"/>
  <c r="N369" i="45"/>
  <c r="N369" i="44"/>
  <c r="D195" i="34"/>
  <c r="E17" i="38"/>
  <c r="E133" i="39"/>
  <c r="J223"/>
  <c r="K223"/>
  <c r="N223"/>
  <c r="I223"/>
  <c r="N15" i="42"/>
  <c r="I15"/>
  <c r="J15"/>
  <c r="K15"/>
  <c r="N7" i="39"/>
  <c r="J7"/>
  <c r="K7"/>
  <c r="I7"/>
  <c r="P35" i="37"/>
  <c r="F35" i="1"/>
  <c r="K35" i="37"/>
  <c r="E35" i="1"/>
  <c r="J35" i="37"/>
  <c r="I35"/>
  <c r="I241" i="44"/>
  <c r="J241"/>
  <c r="N241"/>
  <c r="K241"/>
  <c r="P106" i="37"/>
  <c r="K20" i="43"/>
  <c r="N20"/>
  <c r="I20"/>
  <c r="J20"/>
  <c r="K299" i="45"/>
  <c r="J236" i="43"/>
  <c r="N236"/>
  <c r="K236"/>
  <c r="I236"/>
  <c r="N169" i="45"/>
  <c r="J169"/>
  <c r="E61" i="1"/>
  <c r="I61" i="35"/>
  <c r="P61"/>
  <c r="F61" i="1"/>
  <c r="K243" i="44"/>
  <c r="J243"/>
  <c r="N243"/>
  <c r="I243"/>
  <c r="I70" i="43"/>
  <c r="K70"/>
  <c r="J70"/>
  <c r="N70"/>
  <c r="I147" i="34"/>
  <c r="I147" i="37"/>
  <c r="E147" i="1"/>
  <c r="F147"/>
  <c r="I147" i="36"/>
  <c r="I147" i="38"/>
  <c r="I147" i="35"/>
  <c r="K259" i="45"/>
  <c r="I259" i="42"/>
  <c r="I259" i="43"/>
  <c r="N259" i="42"/>
  <c r="I259" i="44"/>
  <c r="I259" i="39"/>
  <c r="I259" i="45"/>
  <c r="I122" i="38"/>
  <c r="F122" i="1"/>
  <c r="I122" i="36"/>
  <c r="I122" i="37"/>
  <c r="I122" i="34"/>
  <c r="E122" i="1"/>
  <c r="I122" i="35"/>
  <c r="J106" i="37"/>
  <c r="J106" i="36"/>
  <c r="J106" i="35"/>
  <c r="J106" i="34"/>
  <c r="J106" i="38"/>
  <c r="J141" i="39"/>
  <c r="K141"/>
  <c r="N141"/>
  <c r="I141"/>
  <c r="I256" i="43"/>
  <c r="K227" i="42"/>
  <c r="N227"/>
  <c r="J227"/>
  <c r="I227"/>
  <c r="N22" i="43"/>
  <c r="I22"/>
  <c r="K22"/>
  <c r="J22"/>
  <c r="N250" i="45"/>
  <c r="J678" i="48"/>
  <c r="C716"/>
  <c r="C717"/>
  <c r="J90" i="45"/>
  <c r="N36"/>
  <c r="I36"/>
  <c r="I365" i="43"/>
  <c r="I365" i="44"/>
  <c r="I365" i="39"/>
  <c r="I365" i="45"/>
  <c r="I365" i="42"/>
  <c r="I136" i="39"/>
  <c r="K136"/>
  <c r="N136"/>
  <c r="J136"/>
  <c r="I418" i="45"/>
  <c r="I230" i="42"/>
  <c r="K106" i="34"/>
  <c r="K106" i="36"/>
  <c r="K106" i="37"/>
  <c r="K106" i="38"/>
  <c r="K106" i="35"/>
  <c r="J71" i="43"/>
  <c r="K71"/>
  <c r="I71"/>
  <c r="N71"/>
  <c r="P190" i="38"/>
  <c r="I190"/>
  <c r="F190" i="1"/>
  <c r="K190" i="38"/>
  <c r="E190" i="1"/>
  <c r="J190" i="38"/>
  <c r="C149" i="34"/>
  <c r="K92" i="45"/>
  <c r="I92"/>
  <c r="N92"/>
  <c r="J92"/>
  <c r="E8" i="39"/>
  <c r="P102" i="36"/>
  <c r="F102" i="1"/>
  <c r="K102" i="36"/>
  <c r="I102"/>
  <c r="E102" i="1"/>
  <c r="J102" i="36"/>
  <c r="E221" i="39"/>
  <c r="I125" i="45"/>
  <c r="N125"/>
  <c r="N248"/>
  <c r="K248"/>
  <c r="J248"/>
  <c r="I248"/>
  <c r="N228" i="42"/>
  <c r="J228"/>
  <c r="I228"/>
  <c r="K228"/>
  <c r="F200" i="1"/>
  <c r="K200" i="34"/>
  <c r="I200"/>
  <c r="P200"/>
  <c r="E200" i="1"/>
  <c r="J200" i="34"/>
  <c r="J400" i="43"/>
  <c r="K349" i="45"/>
  <c r="N258" i="39"/>
  <c r="N258" i="42"/>
  <c r="J28" i="44"/>
  <c r="N6" i="39"/>
  <c r="K6"/>
  <c r="N28" i="44"/>
  <c r="K135" i="39"/>
  <c r="J135"/>
  <c r="N23" i="43"/>
  <c r="K23"/>
  <c r="J23"/>
  <c r="I23"/>
  <c r="K298" i="44"/>
  <c r="N298"/>
  <c r="J298"/>
  <c r="I90" i="37"/>
  <c r="K90"/>
  <c r="J17" i="34"/>
  <c r="N121" i="44"/>
  <c r="I121"/>
  <c r="K121"/>
  <c r="J121"/>
  <c r="K62" i="42"/>
  <c r="J62"/>
  <c r="N62"/>
  <c r="I62"/>
  <c r="N108" i="39"/>
  <c r="K108"/>
  <c r="J108"/>
  <c r="I108"/>
  <c r="K32" i="45"/>
  <c r="I32"/>
  <c r="N32"/>
  <c r="J32"/>
  <c r="N107" i="39"/>
  <c r="J107"/>
  <c r="I107"/>
  <c r="K107"/>
  <c r="I79" i="44"/>
  <c r="K79"/>
  <c r="J79"/>
  <c r="N79"/>
  <c r="I120"/>
  <c r="K120"/>
  <c r="I61" i="42"/>
  <c r="K61"/>
  <c r="J61"/>
  <c r="N61"/>
  <c r="K9" i="39"/>
  <c r="I9"/>
  <c r="J9"/>
  <c r="N9"/>
  <c r="I96"/>
  <c r="I96" i="44"/>
  <c r="I96" i="45"/>
  <c r="N96" i="44"/>
  <c r="I96" i="42"/>
  <c r="I96" i="43"/>
  <c r="F194" i="34"/>
  <c r="P172" i="36"/>
  <c r="P172" i="37"/>
  <c r="P172" i="35"/>
  <c r="P172" i="34"/>
  <c r="P172" i="38"/>
  <c r="J172" i="36"/>
  <c r="J172" i="38"/>
  <c r="J172" i="34"/>
  <c r="J172" i="37"/>
  <c r="J172" i="35"/>
  <c r="K172" i="38"/>
  <c r="K172" i="36"/>
  <c r="K172" i="34"/>
  <c r="K172" i="37"/>
  <c r="K172" i="35"/>
  <c r="N274" i="44"/>
  <c r="N274" i="45"/>
  <c r="N274" i="39"/>
  <c r="N274" i="43"/>
  <c r="N274" i="42"/>
  <c r="J274" i="43"/>
  <c r="K274" i="44"/>
  <c r="K274" i="43"/>
  <c r="K274" i="45"/>
  <c r="K274" i="39"/>
  <c r="K274" i="42"/>
  <c r="K269" i="45"/>
  <c r="K269" i="44"/>
  <c r="K269" i="43"/>
  <c r="K269" i="42"/>
  <c r="K269" i="39"/>
  <c r="J275"/>
  <c r="J275" i="44"/>
  <c r="J275" i="43"/>
  <c r="J275" i="45"/>
  <c r="J275" i="42"/>
  <c r="N275" i="45"/>
  <c r="N275" i="42"/>
  <c r="N275" i="43"/>
  <c r="N275" i="39"/>
  <c r="N275" i="44"/>
  <c r="K275" i="42"/>
  <c r="K275" i="44"/>
  <c r="K275" i="39"/>
  <c r="K275" i="43"/>
  <c r="K275" i="45"/>
  <c r="N269" i="39"/>
  <c r="N269" i="45"/>
  <c r="N269" i="43"/>
  <c r="N269" i="44"/>
  <c r="N269" i="42"/>
  <c r="J269" i="39"/>
  <c r="E296" i="42"/>
  <c r="E297" i="43"/>
  <c r="I277" i="45"/>
  <c r="I277" i="43"/>
  <c r="N277" i="45"/>
  <c r="I277" i="44"/>
  <c r="I277" i="42"/>
  <c r="J277" i="45"/>
  <c r="I277" i="39"/>
  <c r="K268" i="42"/>
  <c r="K268" i="43"/>
  <c r="K268" i="44"/>
  <c r="K268" i="39"/>
  <c r="K268" i="45"/>
  <c r="J263" i="44"/>
  <c r="J263" i="42"/>
  <c r="J263" i="43"/>
  <c r="J263" i="45"/>
  <c r="J263" i="39"/>
  <c r="N268" i="44"/>
  <c r="N268" i="43"/>
  <c r="N268" i="45"/>
  <c r="N268" i="39"/>
  <c r="N268" i="42"/>
  <c r="J268"/>
  <c r="J268" i="39"/>
  <c r="J268" i="45"/>
  <c r="J268" i="43"/>
  <c r="J268" i="44"/>
  <c r="K263" i="42"/>
  <c r="N263"/>
  <c r="N263" i="44"/>
  <c r="N263" i="43"/>
  <c r="N263" i="45"/>
  <c r="N263" i="39"/>
  <c r="F188" i="1"/>
  <c r="K188" i="36"/>
  <c r="I188"/>
  <c r="E188" i="1"/>
  <c r="J188" i="36"/>
  <c r="P188"/>
  <c r="F148" i="1"/>
  <c r="I148" i="37"/>
  <c r="E148" i="1"/>
  <c r="I148" i="36"/>
  <c r="I148" i="34"/>
  <c r="I148" i="38"/>
  <c r="I148" i="35"/>
  <c r="N264" i="45"/>
  <c r="N264" i="39"/>
  <c r="N264" i="42"/>
  <c r="N264" i="44"/>
  <c r="N264" i="43"/>
  <c r="K264" i="44"/>
  <c r="K264" i="42"/>
  <c r="K264" i="45"/>
  <c r="K264" i="43"/>
  <c r="K264" i="39"/>
  <c r="N279" i="42"/>
  <c r="N279" i="39"/>
  <c r="N279" i="43"/>
  <c r="N279" i="45"/>
  <c r="N279" i="44"/>
  <c r="N95" i="42"/>
  <c r="N95" i="39"/>
  <c r="N95" i="45"/>
  <c r="N95" i="43"/>
  <c r="N95" i="44"/>
  <c r="K260" i="42"/>
  <c r="K260" i="39"/>
  <c r="K260" i="43"/>
  <c r="K260" i="45"/>
  <c r="K260" i="44"/>
  <c r="J182" i="37"/>
  <c r="J182" i="36"/>
  <c r="J182" i="38"/>
  <c r="J182" i="34"/>
  <c r="J182" i="35"/>
  <c r="J39" i="45"/>
  <c r="J39" i="39"/>
  <c r="J39" i="43"/>
  <c r="J39" i="44"/>
  <c r="J39" i="42"/>
  <c r="K39"/>
  <c r="K39" i="43"/>
  <c r="K39" i="45"/>
  <c r="K39" i="39"/>
  <c r="K39" i="44"/>
  <c r="K98" i="45"/>
  <c r="K98" i="39"/>
  <c r="K98" i="42"/>
  <c r="K98" i="44"/>
  <c r="K98" i="43"/>
  <c r="J279" i="39"/>
  <c r="J279" i="43"/>
  <c r="J279" i="44"/>
  <c r="J279" i="42"/>
  <c r="J279" i="45"/>
  <c r="I278"/>
  <c r="I278" i="43"/>
  <c r="I278" i="44"/>
  <c r="I278" i="42"/>
  <c r="I278" i="39"/>
  <c r="N234" i="43"/>
  <c r="J234"/>
  <c r="K234"/>
  <c r="I234"/>
  <c r="K95" i="42"/>
  <c r="J260"/>
  <c r="J260" i="44"/>
  <c r="N41" i="43"/>
  <c r="K261"/>
  <c r="K261" i="42"/>
  <c r="K261" i="44"/>
  <c r="K261" i="45"/>
  <c r="K261" i="39"/>
  <c r="K182" i="36"/>
  <c r="K182" i="37"/>
  <c r="K182" i="34"/>
  <c r="K182" i="38"/>
  <c r="K182" i="35"/>
  <c r="J264" i="42"/>
  <c r="J264" i="44"/>
  <c r="C295" i="39"/>
  <c r="J41"/>
  <c r="J41" i="43"/>
  <c r="J41" i="44"/>
  <c r="J41" i="42"/>
  <c r="J41" i="45"/>
  <c r="K41" i="43"/>
  <c r="K41" i="45"/>
  <c r="K41" i="42"/>
  <c r="K41" i="44"/>
  <c r="K41" i="39"/>
  <c r="P182" i="38"/>
  <c r="P182" i="36"/>
  <c r="P182" i="34"/>
  <c r="P182" i="37"/>
  <c r="P182" i="35"/>
  <c r="N39" i="44"/>
  <c r="N39" i="43"/>
  <c r="N39" i="45"/>
  <c r="N39" i="39"/>
  <c r="N39" i="42"/>
  <c r="N98" i="39"/>
  <c r="N98" i="44"/>
  <c r="N98" i="43"/>
  <c r="N98" i="42"/>
  <c r="N98" i="45"/>
  <c r="K279" i="42"/>
  <c r="K279" i="45"/>
  <c r="K279" i="44"/>
  <c r="K279" i="39"/>
  <c r="K279" i="43"/>
  <c r="N180" i="45"/>
  <c r="J180"/>
  <c r="K180"/>
  <c r="I180"/>
  <c r="J95"/>
  <c r="J95" i="42"/>
  <c r="J95" i="43"/>
  <c r="J95" i="44"/>
  <c r="J95" i="39"/>
  <c r="N260" i="44"/>
  <c r="N260" i="39"/>
  <c r="N260" i="42"/>
  <c r="N260" i="45"/>
  <c r="N260" i="43"/>
  <c r="J261" i="45"/>
  <c r="N261" i="42"/>
  <c r="E195" i="34"/>
  <c r="E210"/>
  <c r="J120" i="37"/>
  <c r="J120" i="36"/>
  <c r="J120" i="35"/>
  <c r="J120" i="38"/>
  <c r="J120" i="34"/>
  <c r="K120" i="36"/>
  <c r="K120" i="34"/>
  <c r="K120" i="35"/>
  <c r="K120" i="38"/>
  <c r="K120" i="37"/>
  <c r="P173"/>
  <c r="P173" i="36"/>
  <c r="P173" i="35"/>
  <c r="P173" i="38"/>
  <c r="P173" i="34"/>
  <c r="J173" i="37"/>
  <c r="J173" i="34"/>
  <c r="J173" i="36"/>
  <c r="J173" i="35"/>
  <c r="J173" i="38"/>
  <c r="I53" i="39"/>
  <c r="N53"/>
  <c r="J53"/>
  <c r="K53"/>
  <c r="K121" i="37"/>
  <c r="K121" i="35"/>
  <c r="K121" i="36"/>
  <c r="K121" i="34"/>
  <c r="K121" i="38"/>
  <c r="J141" i="37"/>
  <c r="J141" i="35"/>
  <c r="J141" i="34"/>
  <c r="J141" i="38"/>
  <c r="J141" i="36"/>
  <c r="E186" i="34"/>
  <c r="J17" i="38"/>
  <c r="J152"/>
  <c r="J152" i="34"/>
  <c r="J152" i="37"/>
  <c r="J152" i="36"/>
  <c r="J152" i="35"/>
  <c r="I391" i="42"/>
  <c r="N391"/>
  <c r="K17" i="38"/>
  <c r="K173" i="37"/>
  <c r="K173" i="35"/>
  <c r="K173" i="36"/>
  <c r="K173" i="34"/>
  <c r="K173" i="38"/>
  <c r="F142" i="1"/>
  <c r="K142" i="34"/>
  <c r="E142" i="1"/>
  <c r="J142" i="34"/>
  <c r="I142"/>
  <c r="P152"/>
  <c r="P152" i="37"/>
  <c r="E340" i="44"/>
  <c r="F97" i="1"/>
  <c r="I97" i="36"/>
  <c r="E97" i="1"/>
  <c r="I97" i="37"/>
  <c r="I138"/>
  <c r="I97" i="35"/>
  <c r="I97" i="38"/>
  <c r="I97" i="34"/>
  <c r="I138"/>
  <c r="E4" i="1"/>
  <c r="F4"/>
  <c r="P4" i="35"/>
  <c r="I4"/>
  <c r="I17"/>
  <c r="P17" i="34"/>
  <c r="I17" i="38"/>
  <c r="P120"/>
  <c r="P120" i="37"/>
  <c r="P120" i="35"/>
  <c r="P120" i="36"/>
  <c r="P120" i="34"/>
  <c r="E62" i="36"/>
  <c r="K152"/>
  <c r="K152" i="37"/>
  <c r="K152" i="38"/>
  <c r="K152" i="34"/>
  <c r="K152" i="35"/>
  <c r="P121"/>
  <c r="P121" i="34"/>
  <c r="P121" i="36"/>
  <c r="P121" i="38"/>
  <c r="P121" i="37"/>
  <c r="J121"/>
  <c r="J121" i="38"/>
  <c r="J121" i="36"/>
  <c r="J121" i="34"/>
  <c r="J121" i="35"/>
  <c r="K276" i="43"/>
  <c r="K276" i="45"/>
  <c r="K276" i="42"/>
  <c r="K276" i="39"/>
  <c r="K276" i="44"/>
  <c r="P141" i="38"/>
  <c r="P141" i="35"/>
  <c r="P141" i="36"/>
  <c r="P141" i="34"/>
  <c r="P141" i="37"/>
  <c r="K141" i="35"/>
  <c r="K141" i="34"/>
  <c r="K141" i="36"/>
  <c r="K141" i="37"/>
  <c r="K141" i="38"/>
  <c r="E20" i="34"/>
  <c r="E47"/>
  <c r="J122" i="38"/>
  <c r="J122" i="35"/>
  <c r="J122" i="36"/>
  <c r="J122" i="37"/>
  <c r="J122" i="34"/>
  <c r="P147" i="35"/>
  <c r="J125" i="45"/>
  <c r="N221" i="39"/>
  <c r="I221"/>
  <c r="D6" i="49"/>
  <c r="C718" i="48"/>
  <c r="N259" i="43"/>
  <c r="N259" i="45"/>
  <c r="K259" i="42"/>
  <c r="K61" i="35"/>
  <c r="K365" i="45"/>
  <c r="K365" i="44"/>
  <c r="K365" i="39"/>
  <c r="K365" i="43"/>
  <c r="K365" i="42"/>
  <c r="J365" i="45"/>
  <c r="J365" i="42"/>
  <c r="J365" i="39"/>
  <c r="J365" i="44"/>
  <c r="J365" i="43"/>
  <c r="N256" i="45"/>
  <c r="N256" i="44"/>
  <c r="N256" i="39"/>
  <c r="N256" i="42"/>
  <c r="N256" i="43"/>
  <c r="P122" i="35"/>
  <c r="P122" i="37"/>
  <c r="P122" i="36"/>
  <c r="P122" i="34"/>
  <c r="P122" i="38"/>
  <c r="J259" i="44"/>
  <c r="J259" i="42"/>
  <c r="J259" i="45"/>
  <c r="J259" i="43"/>
  <c r="J259" i="39"/>
  <c r="J147" i="37"/>
  <c r="J147" i="38"/>
  <c r="J147" i="36"/>
  <c r="J147" i="34"/>
  <c r="J147" i="35"/>
  <c r="J61"/>
  <c r="K133" i="39"/>
  <c r="I133"/>
  <c r="N133"/>
  <c r="J133"/>
  <c r="K125" i="45"/>
  <c r="J8" i="39"/>
  <c r="N8"/>
  <c r="K8"/>
  <c r="I8"/>
  <c r="E149" i="38"/>
  <c r="E149" i="34"/>
  <c r="E149" i="35"/>
  <c r="E149" i="37"/>
  <c r="E149" i="36"/>
  <c r="N365" i="39"/>
  <c r="N365" i="44"/>
  <c r="N365" i="43"/>
  <c r="N365" i="42"/>
  <c r="N365" i="45"/>
  <c r="K122" i="38"/>
  <c r="K122" i="37"/>
  <c r="K122" i="35"/>
  <c r="K122" i="36"/>
  <c r="K122" i="34"/>
  <c r="K147" i="35"/>
  <c r="K147" i="38"/>
  <c r="K147" i="34"/>
  <c r="K147" i="37"/>
  <c r="K147" i="36"/>
  <c r="N96" i="45"/>
  <c r="J96" i="42"/>
  <c r="J96" i="43"/>
  <c r="J96" i="39"/>
  <c r="J96" i="44"/>
  <c r="J96" i="45"/>
  <c r="K96"/>
  <c r="K96" i="43"/>
  <c r="K96" i="44"/>
  <c r="K96" i="39"/>
  <c r="K96" i="42"/>
  <c r="K277"/>
  <c r="K277" i="39"/>
  <c r="K277" i="43"/>
  <c r="K277" i="45"/>
  <c r="K277" i="44"/>
  <c r="J297" i="43"/>
  <c r="K297"/>
  <c r="N297"/>
  <c r="I297"/>
  <c r="J277"/>
  <c r="N277"/>
  <c r="N277" i="42"/>
  <c r="N296"/>
  <c r="K296"/>
  <c r="I296"/>
  <c r="J296"/>
  <c r="K148" i="35"/>
  <c r="K148" i="34"/>
  <c r="K148" i="37"/>
  <c r="K148" i="38"/>
  <c r="K148" i="36"/>
  <c r="N278" i="45"/>
  <c r="N278" i="39"/>
  <c r="N278" i="42"/>
  <c r="N278" i="43"/>
  <c r="N278" i="44"/>
  <c r="J278" i="43"/>
  <c r="J278" i="42"/>
  <c r="J278" i="39"/>
  <c r="J278" i="44"/>
  <c r="J278" i="45"/>
  <c r="K278" i="42"/>
  <c r="K278" i="39"/>
  <c r="K278" i="44"/>
  <c r="K278" i="45"/>
  <c r="K278" i="43"/>
  <c r="P148" i="36"/>
  <c r="P148" i="38"/>
  <c r="P148" i="34"/>
  <c r="P148" i="35"/>
  <c r="J148" i="34"/>
  <c r="J148" i="38"/>
  <c r="J148" i="35"/>
  <c r="J148" i="36"/>
  <c r="J148" i="37"/>
  <c r="E295" i="39"/>
  <c r="J4" i="35"/>
  <c r="J17"/>
  <c r="J340" i="44"/>
  <c r="I340"/>
  <c r="N340"/>
  <c r="P20" i="34"/>
  <c r="E20" i="1"/>
  <c r="I20" i="34"/>
  <c r="F20" i="1"/>
  <c r="K4" i="35"/>
  <c r="K17"/>
  <c r="P97"/>
  <c r="P97" i="36"/>
  <c r="P97" i="38"/>
  <c r="P97" i="37"/>
  <c r="P97" i="34"/>
  <c r="J97" i="38"/>
  <c r="J97" i="34"/>
  <c r="J97" i="37"/>
  <c r="J97" i="35"/>
  <c r="J97" i="36"/>
  <c r="J138"/>
  <c r="P186" i="34"/>
  <c r="E186" i="1"/>
  <c r="F186"/>
  <c r="I186" i="34"/>
  <c r="P62" i="36"/>
  <c r="F62" i="1"/>
  <c r="I62" i="36"/>
  <c r="I90"/>
  <c r="E62" i="1"/>
  <c r="K97" i="35"/>
  <c r="K97" i="34"/>
  <c r="K97" i="36"/>
  <c r="K97" i="38"/>
  <c r="K97" i="37"/>
  <c r="K138"/>
  <c r="J391" i="42"/>
  <c r="K391"/>
  <c r="K221" i="39"/>
  <c r="I149" i="38"/>
  <c r="F149" i="1"/>
  <c r="K149" i="34"/>
  <c r="I149" i="36"/>
  <c r="I149" i="35"/>
  <c r="I149" i="34"/>
  <c r="I149" i="37"/>
  <c r="P149" i="38"/>
  <c r="E149" i="1"/>
  <c r="J149" i="38"/>
  <c r="E444" i="44"/>
  <c r="E444" i="42"/>
  <c r="E444" i="43"/>
  <c r="E444" i="45"/>
  <c r="E444" i="39"/>
  <c r="J221"/>
  <c r="N295"/>
  <c r="I295"/>
  <c r="K295"/>
  <c r="K62" i="36"/>
  <c r="K186" i="34"/>
  <c r="K340" i="44"/>
  <c r="J20" i="34"/>
  <c r="J62" i="36"/>
  <c r="J186" i="34"/>
  <c r="K20"/>
  <c r="P149" i="37"/>
  <c r="P149" i="35"/>
  <c r="P149" i="34"/>
  <c r="J149"/>
  <c r="K149" i="37"/>
  <c r="K149" i="36"/>
  <c r="K149" i="35"/>
  <c r="J295" i="39"/>
  <c r="E97" i="44"/>
  <c r="D97" i="43"/>
  <c r="D97" i="39"/>
  <c r="L146" i="38"/>
  <c r="L146" i="37"/>
  <c r="J146" i="34"/>
  <c r="M146"/>
  <c r="P146"/>
  <c r="K146" i="36"/>
  <c r="D146" i="38"/>
  <c r="L146" i="36"/>
  <c r="D146" i="34"/>
  <c r="C146" i="37"/>
  <c r="H146" i="38"/>
  <c r="K146" i="35"/>
  <c r="I146" i="36"/>
  <c r="I146" i="37"/>
  <c r="C146" i="36"/>
  <c r="G146" i="35"/>
  <c r="D146" i="36"/>
  <c r="H146"/>
  <c r="C146" i="35"/>
  <c r="E146" i="37"/>
  <c r="I146" i="34"/>
  <c r="G146"/>
  <c r="F146" i="35"/>
  <c r="C146" i="34"/>
  <c r="D146" i="35"/>
  <c r="J146"/>
  <c r="H146"/>
  <c r="E146"/>
  <c r="M146"/>
  <c r="P146" s="1"/>
  <c r="E146" i="34"/>
  <c r="H146" i="37"/>
  <c r="K146" i="34"/>
  <c r="G398" i="44"/>
  <c r="M398" i="43"/>
  <c r="K398" i="39"/>
  <c r="L398" i="45"/>
  <c r="J398" i="43"/>
  <c r="J398" i="44"/>
  <c r="H398" i="39"/>
  <c r="E398" i="42"/>
  <c r="F398" i="39"/>
  <c r="I398" i="45"/>
  <c r="F398" i="42"/>
  <c r="G398" i="43"/>
  <c r="G426"/>
  <c r="M398" i="39"/>
  <c r="G398" i="45"/>
  <c r="M398" i="42"/>
  <c r="M257"/>
  <c r="M257" i="43"/>
  <c r="D257" i="39"/>
  <c r="D292"/>
  <c r="H257" i="43"/>
  <c r="L257" i="45"/>
  <c r="D257" i="42"/>
  <c r="M257" i="44"/>
  <c r="H257"/>
  <c r="L257"/>
  <c r="F257" i="39"/>
  <c r="D257" i="44"/>
  <c r="D292"/>
  <c r="M257" i="39"/>
  <c r="D257" i="45"/>
  <c r="F257" i="44"/>
  <c r="L257" i="39"/>
  <c r="L257" i="43"/>
  <c r="D257"/>
  <c r="D292"/>
  <c r="H257" i="45"/>
  <c r="L169"/>
  <c r="D169" i="43"/>
  <c r="L169" i="42"/>
  <c r="D169" i="45"/>
  <c r="K169" i="44"/>
  <c r="K169" i="42"/>
  <c r="G169" i="39"/>
  <c r="H169" i="44"/>
  <c r="E169" i="39"/>
  <c r="L169"/>
  <c r="L169" i="44"/>
  <c r="I169" i="39"/>
  <c r="J169"/>
  <c r="J169" i="43"/>
  <c r="F169" i="39"/>
  <c r="C159" i="45"/>
  <c r="J159" i="44"/>
  <c r="F159" i="39"/>
  <c r="I159" i="45"/>
  <c r="D159"/>
  <c r="M159" i="42"/>
  <c r="N159" i="45"/>
  <c r="G159"/>
  <c r="C159" i="44"/>
  <c r="E159" i="42"/>
  <c r="G159"/>
  <c r="H159" i="45"/>
  <c r="J159" i="42"/>
  <c r="K159" i="45"/>
  <c r="L159"/>
  <c r="I159" i="39"/>
  <c r="H159"/>
  <c r="H159" i="44"/>
  <c r="L159" i="43"/>
  <c r="K159" i="42"/>
  <c r="L159"/>
  <c r="I159" i="44"/>
  <c r="H159" i="43"/>
  <c r="C159" i="39"/>
  <c r="M159" i="44"/>
  <c r="M159" i="39"/>
  <c r="E159" i="44"/>
  <c r="F156" i="45"/>
  <c r="D156"/>
  <c r="D156" i="42"/>
  <c r="J156" i="44"/>
  <c r="C156" i="42"/>
  <c r="N156" i="44"/>
  <c r="H156" i="42"/>
  <c r="E156" i="45"/>
  <c r="M156" i="43"/>
  <c r="I156" i="44"/>
  <c r="C156" i="39"/>
  <c r="D156" i="43"/>
  <c r="K156" i="42"/>
  <c r="D156" i="39"/>
  <c r="C156" i="45"/>
  <c r="D156" i="44"/>
  <c r="L156" i="42"/>
  <c r="L156" i="39"/>
  <c r="H156"/>
  <c r="N156"/>
  <c r="E156" i="44"/>
  <c r="H156" i="43"/>
  <c r="M156" i="39"/>
  <c r="H156" i="45"/>
  <c r="J156" i="42"/>
  <c r="M156" i="45"/>
  <c r="L156" i="43"/>
  <c r="M156" i="42"/>
  <c r="K156" i="44"/>
  <c r="G156" i="39"/>
  <c r="L156" i="45"/>
  <c r="L156" i="44"/>
  <c r="L120" i="39"/>
  <c r="G120" i="43"/>
  <c r="M120" i="42"/>
  <c r="H120"/>
  <c r="J120" i="45"/>
  <c r="L120" i="43"/>
  <c r="E120" i="39"/>
  <c r="N120" i="45"/>
  <c r="C120" i="43"/>
  <c r="J120" i="39"/>
  <c r="E120" i="42"/>
  <c r="D120" i="44"/>
  <c r="N120" i="43"/>
  <c r="D120" i="39"/>
  <c r="I120" i="42"/>
  <c r="G120" i="39"/>
  <c r="M120" i="44"/>
  <c r="F120" i="45"/>
  <c r="D120" i="43"/>
  <c r="D120" i="45"/>
  <c r="G120" i="44"/>
  <c r="N120" i="42"/>
  <c r="K120" i="39"/>
  <c r="E120" i="45"/>
  <c r="I120" i="43"/>
  <c r="F120" i="42"/>
  <c r="K120" i="45"/>
  <c r="M120" i="43"/>
  <c r="G120" i="42"/>
  <c r="F156" i="37"/>
  <c r="G156" i="35"/>
  <c r="D156" i="37"/>
  <c r="C156" i="36"/>
  <c r="J156" i="37"/>
  <c r="I156" i="34"/>
  <c r="J156" i="35"/>
  <c r="M156" i="34"/>
  <c r="P156"/>
  <c r="E156" i="35"/>
  <c r="D156" i="38"/>
  <c r="D156" i="36"/>
  <c r="L156"/>
  <c r="L156" i="35"/>
  <c r="D156"/>
  <c r="E156" i="38"/>
  <c r="C156"/>
  <c r="M156" i="36"/>
  <c r="G156" i="38"/>
  <c r="G156" i="36"/>
  <c r="G156" i="34"/>
  <c r="M156" i="35"/>
  <c r="P156" s="1"/>
  <c r="L156" i="38"/>
  <c r="C156" i="37"/>
  <c r="I156" i="35"/>
  <c r="J156" i="34"/>
  <c r="M156" i="38"/>
  <c r="P156"/>
  <c r="K156" i="37"/>
  <c r="M156"/>
  <c r="P156"/>
  <c r="E156"/>
  <c r="I156"/>
  <c r="H156" i="34"/>
  <c r="H156" i="38"/>
  <c r="I153" i="45"/>
  <c r="M153" i="43"/>
  <c r="N153" i="39"/>
  <c r="K153" i="45"/>
  <c r="G153" i="44"/>
  <c r="E153" i="42"/>
  <c r="H153"/>
  <c r="J153" i="45"/>
  <c r="G153" i="43"/>
  <c r="D153" i="39"/>
  <c r="E153" i="45"/>
  <c r="N153" i="42"/>
  <c r="M153" i="45"/>
  <c r="K153" i="44"/>
  <c r="I153" i="42"/>
  <c r="H153" i="45"/>
  <c r="H153" i="44"/>
  <c r="M153" i="42"/>
  <c r="J153" i="39"/>
  <c r="G153" i="45"/>
  <c r="C153" i="44"/>
  <c r="L153" i="42"/>
  <c r="M153" i="44"/>
  <c r="N153" i="45"/>
  <c r="N153" i="44"/>
  <c r="F153" i="42"/>
  <c r="L153" i="39"/>
  <c r="L153" i="44"/>
  <c r="L153" i="43"/>
  <c r="G153" i="39"/>
  <c r="D153" i="45"/>
  <c r="D153" i="44"/>
  <c r="K153" i="42"/>
  <c r="F153" i="39"/>
  <c r="F153" i="44"/>
  <c r="D145" i="43"/>
  <c r="I145" i="44"/>
  <c r="F145"/>
  <c r="G145" i="43"/>
  <c r="M145" i="42"/>
  <c r="C145" i="45"/>
  <c r="C145" i="44"/>
  <c r="K145" i="42"/>
  <c r="H145" i="39"/>
  <c r="E145" i="45"/>
  <c r="M145" i="43"/>
  <c r="G145" i="42"/>
  <c r="L145" i="45"/>
  <c r="K145" i="44"/>
  <c r="J145" i="45"/>
  <c r="G145" i="44"/>
  <c r="N145" i="42"/>
  <c r="D145" i="45"/>
  <c r="D145" i="44"/>
  <c r="I145" i="43"/>
  <c r="E145" i="42"/>
  <c r="M145" i="45"/>
  <c r="M145" i="44"/>
  <c r="H145" i="42"/>
  <c r="F145" i="39"/>
  <c r="C145"/>
  <c r="G145" i="45"/>
  <c r="H145" i="44"/>
  <c r="N145" i="43"/>
  <c r="D145" i="39"/>
  <c r="I145" i="45"/>
  <c r="F145" i="43"/>
  <c r="L145" i="39"/>
  <c r="N145" i="45"/>
  <c r="N145" i="44"/>
  <c r="H145" i="43"/>
  <c r="M145" i="39"/>
  <c r="L145" i="43"/>
  <c r="C145" i="42"/>
  <c r="C139" i="45"/>
  <c r="F139"/>
  <c r="F139" i="44"/>
  <c r="I139"/>
  <c r="N139"/>
  <c r="M139"/>
  <c r="M139" i="43"/>
  <c r="E139"/>
  <c r="N139"/>
  <c r="C139" i="42"/>
  <c r="F139"/>
  <c r="N139" i="45"/>
  <c r="M139"/>
  <c r="E139"/>
  <c r="E139" i="44"/>
  <c r="H139"/>
  <c r="K139"/>
  <c r="K139" i="43"/>
  <c r="L139"/>
  <c r="H139"/>
  <c r="N139" i="42"/>
  <c r="M139"/>
  <c r="D139" i="45"/>
  <c r="J139"/>
  <c r="I139"/>
  <c r="C139" i="43"/>
  <c r="I139"/>
  <c r="G139" i="42"/>
  <c r="I139"/>
  <c r="K139" i="45"/>
  <c r="L139" i="44"/>
  <c r="G139"/>
  <c r="J139" i="43"/>
  <c r="H139" i="42"/>
  <c r="L139"/>
  <c r="D139" i="39"/>
  <c r="E139" i="42"/>
  <c r="G139" i="45"/>
  <c r="J139" i="44"/>
  <c r="C139"/>
  <c r="F139" i="43"/>
  <c r="D139" i="42"/>
  <c r="J139"/>
  <c r="G139" i="39"/>
  <c r="H139"/>
  <c r="N117" i="45"/>
  <c r="F117" i="42"/>
  <c r="K117"/>
  <c r="K117" i="45"/>
  <c r="N117" i="44"/>
  <c r="F117" i="39"/>
  <c r="G117" i="45"/>
  <c r="H117" i="44"/>
  <c r="N117" i="42"/>
  <c r="C117" i="45"/>
  <c r="D117" i="44"/>
  <c r="H117" i="42"/>
  <c r="J117" i="39"/>
  <c r="E117" i="45"/>
  <c r="D117" i="42"/>
  <c r="H117" i="39"/>
  <c r="J117" i="42"/>
  <c r="C117" i="44"/>
  <c r="F117"/>
  <c r="N117" i="39"/>
  <c r="M117" i="44"/>
  <c r="I117" i="42"/>
  <c r="I117" i="39"/>
  <c r="K117" i="44"/>
  <c r="E117" i="42"/>
  <c r="E117" i="39"/>
  <c r="G117" i="44"/>
  <c r="F117" i="43"/>
  <c r="M117" i="42"/>
  <c r="D117" i="39"/>
  <c r="M117" i="45"/>
  <c r="K33" i="39"/>
  <c r="D33" i="45"/>
  <c r="L33"/>
  <c r="G33" i="44"/>
  <c r="N33"/>
  <c r="L33"/>
  <c r="C33" i="43"/>
  <c r="F33"/>
  <c r="I33"/>
  <c r="M33" i="42"/>
  <c r="F33"/>
  <c r="I33" i="39"/>
  <c r="H33"/>
  <c r="D33" i="42"/>
  <c r="C33" i="39"/>
  <c r="G33"/>
  <c r="F33" i="45"/>
  <c r="G33"/>
  <c r="C33" i="44"/>
  <c r="K33"/>
  <c r="H33"/>
  <c r="N33" i="43"/>
  <c r="M33"/>
  <c r="E33"/>
  <c r="K33" i="42"/>
  <c r="L33" i="39"/>
  <c r="E33"/>
  <c r="D33"/>
  <c r="M33"/>
  <c r="N33" i="42"/>
  <c r="M33" i="45"/>
  <c r="I33" i="44"/>
  <c r="D33"/>
  <c r="M33"/>
  <c r="H33" i="43"/>
  <c r="K33"/>
  <c r="L33"/>
  <c r="G33" i="42"/>
  <c r="J33" i="39"/>
  <c r="L33" i="42"/>
  <c r="I33"/>
  <c r="I169" i="45"/>
  <c r="I156" i="43"/>
  <c r="J159"/>
  <c r="J257" i="44"/>
  <c r="J257" i="42"/>
  <c r="J146" i="38"/>
  <c r="K398" i="43"/>
  <c r="N257"/>
  <c r="J257" i="39"/>
  <c r="C169" i="45"/>
  <c r="E257" i="44"/>
  <c r="E257" i="42"/>
  <c r="F398" i="44"/>
  <c r="F426"/>
  <c r="J25" i="32"/>
  <c r="F398" i="43"/>
  <c r="F426"/>
  <c r="J24" i="32"/>
  <c r="G169" i="44"/>
  <c r="G169" i="42"/>
  <c r="N398" i="39"/>
  <c r="N169"/>
  <c r="I398" i="42"/>
  <c r="J398" i="39"/>
  <c r="N398" i="45"/>
  <c r="N398" i="44"/>
  <c r="G398" i="42"/>
  <c r="C169" i="44"/>
  <c r="C169" i="42"/>
  <c r="C398" i="43"/>
  <c r="C426"/>
  <c r="C169" i="39"/>
  <c r="K398" i="45"/>
  <c r="K398" i="44"/>
  <c r="H398"/>
  <c r="J398" i="42"/>
  <c r="F169" i="45"/>
  <c r="H169" i="43"/>
  <c r="E169" i="42"/>
  <c r="D398" i="39"/>
  <c r="D426"/>
  <c r="F257" i="42"/>
  <c r="K159" i="44"/>
  <c r="D159"/>
  <c r="F146" i="38"/>
  <c r="J159" i="39"/>
  <c r="L159" i="44"/>
  <c r="N159" i="42"/>
  <c r="F156" i="39"/>
  <c r="F120"/>
  <c r="H120" i="45"/>
  <c r="F120" i="43"/>
  <c r="L120" i="42"/>
  <c r="F120" i="44"/>
  <c r="I156" i="42"/>
  <c r="K156" i="39"/>
  <c r="E156"/>
  <c r="J156" i="45"/>
  <c r="G257" i="44"/>
  <c r="G292"/>
  <c r="M146" i="38"/>
  <c r="P146"/>
  <c r="G146"/>
  <c r="G146" i="36"/>
  <c r="E146"/>
  <c r="F159" i="44"/>
  <c r="M146" i="36"/>
  <c r="P146" s="1"/>
  <c r="C120" i="39"/>
  <c r="G159" i="43"/>
  <c r="J144" i="38"/>
  <c r="D144" i="37"/>
  <c r="M144"/>
  <c r="P144"/>
  <c r="E144"/>
  <c r="D144" i="34"/>
  <c r="G144" i="37"/>
  <c r="J144" i="34"/>
  <c r="L144" i="37"/>
  <c r="I144" i="34"/>
  <c r="G144" i="36"/>
  <c r="I144" i="35"/>
  <c r="D144" i="38"/>
  <c r="C144" i="35"/>
  <c r="H144" i="38"/>
  <c r="L144"/>
  <c r="G144"/>
  <c r="M144" i="34"/>
  <c r="P144"/>
  <c r="G144" i="35"/>
  <c r="H144" i="34"/>
  <c r="H144" i="36"/>
  <c r="E144" i="34"/>
  <c r="E169"/>
  <c r="E170" s="1"/>
  <c r="J144" i="37"/>
  <c r="E144" i="35"/>
  <c r="C144" i="34"/>
  <c r="M144" i="38"/>
  <c r="P144" s="1"/>
  <c r="H144" i="37"/>
  <c r="H169"/>
  <c r="K144" i="35"/>
  <c r="I144" i="38"/>
  <c r="M144" i="35"/>
  <c r="P144"/>
  <c r="G144" i="34"/>
  <c r="C144" i="37"/>
  <c r="K144" i="34"/>
  <c r="J144" i="35"/>
  <c r="K144" i="38"/>
  <c r="M144" i="36"/>
  <c r="P144"/>
  <c r="I221" i="45"/>
  <c r="H221" i="39"/>
  <c r="H221" i="42"/>
  <c r="J221" i="44"/>
  <c r="M221" i="39"/>
  <c r="J221" i="43"/>
  <c r="C221" i="45"/>
  <c r="H221" i="43"/>
  <c r="G221"/>
  <c r="G221" i="42"/>
  <c r="F221" i="44"/>
  <c r="C221" i="43"/>
  <c r="N221" i="42"/>
  <c r="D221" i="39"/>
  <c r="F221" i="45"/>
  <c r="I221" i="43"/>
  <c r="D221" i="44"/>
  <c r="L221" i="39"/>
  <c r="M221" i="42"/>
  <c r="E221" i="44"/>
  <c r="E221" i="43"/>
  <c r="D221"/>
  <c r="L221"/>
  <c r="L221" i="45"/>
  <c r="J221" i="42"/>
  <c r="L221" i="44"/>
  <c r="K221" i="42"/>
  <c r="C221" i="44"/>
  <c r="G221" i="39"/>
  <c r="N221" i="43"/>
  <c r="H221" i="44"/>
  <c r="J221" i="45"/>
  <c r="M221" i="44"/>
  <c r="D221" i="42"/>
  <c r="I221" i="44"/>
  <c r="F221" i="39"/>
  <c r="C221" i="42"/>
  <c r="N221" i="44"/>
  <c r="E136" i="43"/>
  <c r="I136" i="42"/>
  <c r="N136" i="45"/>
  <c r="H136" i="44"/>
  <c r="H136" i="43"/>
  <c r="K136" i="45"/>
  <c r="G136" i="44"/>
  <c r="H136" i="42"/>
  <c r="D136" i="45"/>
  <c r="I136" i="44"/>
  <c r="I136" i="43"/>
  <c r="F136" i="42"/>
  <c r="C136" i="45"/>
  <c r="D136" i="39"/>
  <c r="M136"/>
  <c r="E136" i="44"/>
  <c r="F136" i="39"/>
  <c r="I136" i="45"/>
  <c r="K136" i="43"/>
  <c r="M136" i="42"/>
  <c r="L136" i="44"/>
  <c r="J136" i="43"/>
  <c r="E136" i="42"/>
  <c r="J136" i="45"/>
  <c r="C136" i="43"/>
  <c r="G136" i="42"/>
  <c r="F136" i="44"/>
  <c r="M136"/>
  <c r="N136" i="43"/>
  <c r="J120" i="44"/>
  <c r="K169" i="45"/>
  <c r="N156" i="43"/>
  <c r="K159"/>
  <c r="E120" i="44"/>
  <c r="J257" i="43"/>
  <c r="I146" i="38"/>
  <c r="E159" i="43"/>
  <c r="E156"/>
  <c r="N257" i="44"/>
  <c r="N257" i="45"/>
  <c r="I257" i="44"/>
  <c r="I257" i="43"/>
  <c r="K257"/>
  <c r="C159"/>
  <c r="K257" i="42"/>
  <c r="C257" i="44"/>
  <c r="C257" i="43"/>
  <c r="C292"/>
  <c r="L398"/>
  <c r="D169" i="44"/>
  <c r="F169" i="43"/>
  <c r="H169" i="42"/>
  <c r="E398" i="39"/>
  <c r="C398"/>
  <c r="M398" i="45"/>
  <c r="E398" i="44"/>
  <c r="H398" i="42"/>
  <c r="L398"/>
  <c r="I169" i="44"/>
  <c r="M169" i="43"/>
  <c r="D398" i="45"/>
  <c r="D398" i="43"/>
  <c r="H169" i="45"/>
  <c r="M169" i="44"/>
  <c r="M169" i="42"/>
  <c r="C257"/>
  <c r="M159" i="45"/>
  <c r="L159" i="39"/>
  <c r="E257" i="43"/>
  <c r="D159" i="39"/>
  <c r="F159" i="43"/>
  <c r="E159" i="39"/>
  <c r="F159" i="45"/>
  <c r="L398" i="39"/>
  <c r="G156" i="45"/>
  <c r="G156" i="44"/>
  <c r="I120" i="39"/>
  <c r="L120" i="45"/>
  <c r="D120" i="42"/>
  <c r="M120" i="39"/>
  <c r="K120" i="43"/>
  <c r="E156" i="42"/>
  <c r="J120"/>
  <c r="J156" i="39"/>
  <c r="K156" i="45"/>
  <c r="N156"/>
  <c r="C156" i="44"/>
  <c r="D169" i="42"/>
  <c r="M146" i="37"/>
  <c r="P146"/>
  <c r="J146"/>
  <c r="H159" i="42"/>
  <c r="M257" i="45"/>
  <c r="I156"/>
  <c r="I146" i="35"/>
  <c r="H169" i="39"/>
  <c r="G169" i="43"/>
  <c r="D398" i="44"/>
  <c r="C120" i="45"/>
  <c r="M153" i="35"/>
  <c r="P153" s="1"/>
  <c r="D153" i="38"/>
  <c r="H153" i="35"/>
  <c r="M153" i="37"/>
  <c r="P153" s="1"/>
  <c r="G153" i="36"/>
  <c r="D153" i="34"/>
  <c r="M153"/>
  <c r="P153" s="1"/>
  <c r="L153" i="35"/>
  <c r="H153" i="34"/>
  <c r="L153" i="36"/>
  <c r="D153" i="35"/>
  <c r="H153" i="38"/>
  <c r="G153" i="34"/>
  <c r="G153" i="37"/>
  <c r="L153" i="38"/>
  <c r="M153"/>
  <c r="P153" s="1"/>
  <c r="F153" i="36"/>
  <c r="H153" i="37"/>
  <c r="M153" i="36"/>
  <c r="P153" s="1"/>
  <c r="K142" i="35"/>
  <c r="K169"/>
  <c r="D142" i="37"/>
  <c r="H142" i="35"/>
  <c r="H169"/>
  <c r="C142" i="36"/>
  <c r="I142" i="35"/>
  <c r="L142"/>
  <c r="K142" i="38"/>
  <c r="G142" i="37"/>
  <c r="G169"/>
  <c r="G211" s="1"/>
  <c r="G16" i="40" s="1"/>
  <c r="G444" i="44" s="1"/>
  <c r="J142" i="35"/>
  <c r="C142" i="37"/>
  <c r="M142"/>
  <c r="P142"/>
  <c r="G142" i="34"/>
  <c r="G169"/>
  <c r="L142" i="36"/>
  <c r="G142" i="35"/>
  <c r="G169"/>
  <c r="D142" i="34"/>
  <c r="M142"/>
  <c r="P142"/>
  <c r="M142" i="36"/>
  <c r="P142" s="1"/>
  <c r="K142" i="37"/>
  <c r="G142" i="38"/>
  <c r="G169"/>
  <c r="G211"/>
  <c r="G17" i="40" s="1"/>
  <c r="G444" i="45" s="1"/>
  <c r="E142" i="36"/>
  <c r="C142" i="38"/>
  <c r="E142" i="37"/>
  <c r="F142" i="35"/>
  <c r="M142"/>
  <c r="P142"/>
  <c r="E142"/>
  <c r="E169"/>
  <c r="E170" s="1"/>
  <c r="G142" i="36"/>
  <c r="I142"/>
  <c r="J142" i="37"/>
  <c r="M142" i="38"/>
  <c r="P142"/>
  <c r="L142"/>
  <c r="I142"/>
  <c r="H142" i="34"/>
  <c r="H142" i="36"/>
  <c r="H169"/>
  <c r="G44" i="32"/>
  <c r="I209" i="39"/>
  <c r="N209" i="43"/>
  <c r="J209" i="39"/>
  <c r="D209" i="42"/>
  <c r="J209" i="43"/>
  <c r="D209" i="39"/>
  <c r="M209" i="44"/>
  <c r="E209"/>
  <c r="L209" i="45"/>
  <c r="H209" i="42"/>
  <c r="J209" i="44"/>
  <c r="H209" i="43"/>
  <c r="I209" i="44"/>
  <c r="M209" i="42"/>
  <c r="H209" i="39"/>
  <c r="L209"/>
  <c r="E209" i="43"/>
  <c r="K209" i="39"/>
  <c r="M209"/>
  <c r="C209"/>
  <c r="C209" i="45"/>
  <c r="D209"/>
  <c r="K209" i="43"/>
  <c r="K209" i="42"/>
  <c r="C209"/>
  <c r="E209" i="39"/>
  <c r="M209" i="45"/>
  <c r="H209"/>
  <c r="D209" i="44"/>
  <c r="M209" i="43"/>
  <c r="G209" i="44"/>
  <c r="G209" i="43"/>
  <c r="L171" i="45"/>
  <c r="L171" i="43"/>
  <c r="J171" i="39"/>
  <c r="G171" i="45"/>
  <c r="K171" i="43"/>
  <c r="G171" i="42"/>
  <c r="C171" i="39"/>
  <c r="M171" i="44"/>
  <c r="I171" i="39"/>
  <c r="K171"/>
  <c r="K171" i="44"/>
  <c r="D171" i="43"/>
  <c r="E171" i="39"/>
  <c r="C171" i="44"/>
  <c r="E171" i="43"/>
  <c r="L171" i="39"/>
  <c r="F171" i="45"/>
  <c r="D171" i="42"/>
  <c r="G171" i="39"/>
  <c r="H171" i="45"/>
  <c r="H171" i="43"/>
  <c r="M171" i="45"/>
  <c r="G171" i="43"/>
  <c r="C171" i="42"/>
  <c r="D171" i="45"/>
  <c r="I171" i="44"/>
  <c r="H171" i="42"/>
  <c r="J127" i="39"/>
  <c r="F127"/>
  <c r="D127" i="45"/>
  <c r="L127" i="44"/>
  <c r="M127" i="42"/>
  <c r="E127" i="43"/>
  <c r="M127" i="39"/>
  <c r="D127" i="42"/>
  <c r="N127" i="39"/>
  <c r="G127" i="43"/>
  <c r="C127" i="44"/>
  <c r="J127" i="42"/>
  <c r="L127" i="43"/>
  <c r="G127" i="45"/>
  <c r="C127" i="43"/>
  <c r="N127" i="44"/>
  <c r="K127"/>
  <c r="L127" i="42"/>
  <c r="H127" i="44"/>
  <c r="M127" i="43"/>
  <c r="G127" i="39"/>
  <c r="H127" i="42"/>
  <c r="N127"/>
  <c r="H127" i="39"/>
  <c r="F127" i="42"/>
  <c r="J127" i="43"/>
  <c r="M127" i="45"/>
  <c r="L127" i="39"/>
  <c r="K127" i="43"/>
  <c r="G127" i="44"/>
  <c r="D127" i="39"/>
  <c r="E127"/>
  <c r="F127" i="43"/>
  <c r="H127" i="45"/>
  <c r="C16"/>
  <c r="G16" i="43"/>
  <c r="L16" i="39"/>
  <c r="D16" i="44"/>
  <c r="F16" i="43"/>
  <c r="C16" i="39"/>
  <c r="K16" i="45"/>
  <c r="M16" i="44"/>
  <c r="I16" i="39"/>
  <c r="D16" i="45"/>
  <c r="E16" i="44"/>
  <c r="H16" i="43"/>
  <c r="J16" i="39"/>
  <c r="J16" i="43"/>
  <c r="L16" i="44"/>
  <c r="I16"/>
  <c r="N16" i="45"/>
  <c r="K16" i="44"/>
  <c r="G16" i="42"/>
  <c r="F16" i="39"/>
  <c r="F16" i="44"/>
  <c r="E16" i="43"/>
  <c r="M16" i="39"/>
  <c r="J16" i="45"/>
  <c r="K16" i="43"/>
  <c r="H16" i="39"/>
  <c r="N120" i="44"/>
  <c r="N159" i="43"/>
  <c r="J257" i="45"/>
  <c r="N398" i="43"/>
  <c r="I398"/>
  <c r="N257" i="39"/>
  <c r="I257"/>
  <c r="E146" i="38"/>
  <c r="I257" i="42"/>
  <c r="K257" i="44"/>
  <c r="E257" i="39"/>
  <c r="C257"/>
  <c r="E398" i="45"/>
  <c r="C398" i="44"/>
  <c r="K398" i="42"/>
  <c r="J169" i="44"/>
  <c r="C169" i="43"/>
  <c r="M398" i="44"/>
  <c r="H398" i="43"/>
  <c r="H426"/>
  <c r="K24" i="32"/>
  <c r="F169" i="44"/>
  <c r="N169" i="43"/>
  <c r="I169" i="42"/>
  <c r="G398" i="39"/>
  <c r="G426"/>
  <c r="C398" i="42"/>
  <c r="N169" i="44"/>
  <c r="L169" i="43"/>
  <c r="I398" i="39"/>
  <c r="G257" i="42"/>
  <c r="G292"/>
  <c r="H257"/>
  <c r="F169" i="34"/>
  <c r="F42" i="32" s="1"/>
  <c r="K159" i="39"/>
  <c r="D159" i="42"/>
  <c r="F146" i="36"/>
  <c r="C159" i="42"/>
  <c r="I159"/>
  <c r="E159" i="45"/>
  <c r="N159" i="44"/>
  <c r="F257" i="45"/>
  <c r="G257"/>
  <c r="L120" i="44"/>
  <c r="K120" i="42"/>
  <c r="M120" i="45"/>
  <c r="H120" i="43"/>
  <c r="N120" i="39"/>
  <c r="I120" i="45"/>
  <c r="J120" i="43"/>
  <c r="H156" i="44"/>
  <c r="F156"/>
  <c r="F156" i="43"/>
  <c r="N169" i="42"/>
  <c r="L146" i="35"/>
  <c r="H257" i="39"/>
  <c r="G257"/>
  <c r="G292"/>
  <c r="D146" i="37"/>
  <c r="G146"/>
  <c r="M156" i="44"/>
  <c r="H146" i="34"/>
  <c r="N159" i="39"/>
  <c r="K400" i="45"/>
  <c r="D400"/>
  <c r="F400"/>
  <c r="K400" i="44"/>
  <c r="L400"/>
  <c r="H400"/>
  <c r="H400" i="42"/>
  <c r="L400" i="43"/>
  <c r="M400" i="42"/>
  <c r="L400"/>
  <c r="K400" i="39"/>
  <c r="J400"/>
  <c r="G400" i="45"/>
  <c r="G426"/>
  <c r="I400"/>
  <c r="N400"/>
  <c r="G400" i="44"/>
  <c r="J400"/>
  <c r="D400"/>
  <c r="D400" i="42"/>
  <c r="D426"/>
  <c r="H400" i="43"/>
  <c r="K400" i="42"/>
  <c r="J400"/>
  <c r="M400" i="39"/>
  <c r="F224" i="45"/>
  <c r="M224"/>
  <c r="K224" i="44"/>
  <c r="I224" i="43"/>
  <c r="L224" i="42"/>
  <c r="L224" i="45"/>
  <c r="C224"/>
  <c r="N224" i="44"/>
  <c r="N224" i="42"/>
  <c r="F224"/>
  <c r="F222" i="39"/>
  <c r="J222" i="45"/>
  <c r="D222"/>
  <c r="K222"/>
  <c r="J222" i="44"/>
  <c r="D222"/>
  <c r="G222"/>
  <c r="J222" i="43"/>
  <c r="N222" i="42"/>
  <c r="G222"/>
  <c r="H222" i="43"/>
  <c r="L222" i="42"/>
  <c r="M222" i="39"/>
  <c r="F222" i="45"/>
  <c r="I222"/>
  <c r="C222"/>
  <c r="F222" i="44"/>
  <c r="I222"/>
  <c r="C222"/>
  <c r="F222" i="43"/>
  <c r="H222" i="42"/>
  <c r="C222"/>
  <c r="D222" i="43"/>
  <c r="J222" i="42"/>
  <c r="G173" i="45"/>
  <c r="K173" i="43"/>
  <c r="G173" i="42"/>
  <c r="E173" i="39"/>
  <c r="N173"/>
  <c r="F173" i="45"/>
  <c r="E173" i="44"/>
  <c r="D173" i="42"/>
  <c r="G165"/>
  <c r="J165" i="39"/>
  <c r="G165" i="45"/>
  <c r="J165"/>
  <c r="H165"/>
  <c r="D165" i="44"/>
  <c r="C165"/>
  <c r="F165"/>
  <c r="M165" i="43"/>
  <c r="F165" i="42"/>
  <c r="I165"/>
  <c r="E165" i="39"/>
  <c r="L165"/>
  <c r="C165" i="45"/>
  <c r="F165"/>
  <c r="I165"/>
  <c r="I165" i="44"/>
  <c r="D165" i="45"/>
  <c r="M165" i="44"/>
  <c r="F165" i="43"/>
  <c r="G165"/>
  <c r="E165" i="42"/>
  <c r="N165"/>
  <c r="I157" i="44"/>
  <c r="J157" i="45"/>
  <c r="E150"/>
  <c r="N150" i="44"/>
  <c r="L150"/>
  <c r="N150" i="43"/>
  <c r="I150" i="39"/>
  <c r="J150"/>
  <c r="D150" i="42"/>
  <c r="J150" i="45"/>
  <c r="D150" i="44"/>
  <c r="F150"/>
  <c r="D150" i="43"/>
  <c r="L150" i="42"/>
  <c r="L150" i="39"/>
  <c r="N131" i="44"/>
  <c r="N131" i="42"/>
  <c r="N123" i="45"/>
  <c r="G123" i="43"/>
  <c r="L123" i="39"/>
  <c r="H123" i="45"/>
  <c r="M123" i="44"/>
  <c r="H123" i="42"/>
  <c r="N123" i="39"/>
  <c r="J113" i="45"/>
  <c r="D113"/>
  <c r="G113"/>
  <c r="H113" i="44"/>
  <c r="K113"/>
  <c r="L113"/>
  <c r="J113" i="43"/>
  <c r="D113"/>
  <c r="G113"/>
  <c r="D113" i="39"/>
  <c r="C113"/>
  <c r="M113" i="42"/>
  <c r="F113" i="45"/>
  <c r="I113"/>
  <c r="C113"/>
  <c r="D113" i="44"/>
  <c r="G113"/>
  <c r="J113"/>
  <c r="F113" i="43"/>
  <c r="I113"/>
  <c r="C113"/>
  <c r="G113" i="42"/>
  <c r="F113"/>
  <c r="M113" i="39"/>
  <c r="L113"/>
  <c r="N60" i="45"/>
  <c r="H60" i="44"/>
  <c r="F60" i="39"/>
  <c r="J60" i="45"/>
  <c r="E60" i="44"/>
  <c r="M60" i="43"/>
  <c r="I50" i="45"/>
  <c r="C50"/>
  <c r="F50"/>
  <c r="J50" i="44"/>
  <c r="K50"/>
  <c r="M50"/>
  <c r="I50" i="43"/>
  <c r="C50"/>
  <c r="F50"/>
  <c r="I50" i="42"/>
  <c r="H50"/>
  <c r="C50"/>
  <c r="F50" i="39"/>
  <c r="E50" i="45"/>
  <c r="N50"/>
  <c r="M50"/>
  <c r="F50" i="44"/>
  <c r="E50"/>
  <c r="I50"/>
  <c r="E50" i="43"/>
  <c r="N50"/>
  <c r="M50"/>
  <c r="E50" i="42"/>
  <c r="D50"/>
  <c r="L50" i="39"/>
  <c r="M50" i="42"/>
  <c r="J50"/>
  <c r="D34" i="43"/>
  <c r="M34" i="39"/>
  <c r="D34" i="45"/>
  <c r="C12"/>
  <c r="F12"/>
  <c r="I12"/>
  <c r="F12" i="44"/>
  <c r="H12"/>
  <c r="E12"/>
  <c r="E12" i="43"/>
  <c r="N12"/>
  <c r="M12"/>
  <c r="F12" i="42"/>
  <c r="M12" i="39"/>
  <c r="D12" i="42"/>
  <c r="I12" i="39"/>
  <c r="N12"/>
  <c r="M12" i="45"/>
  <c r="E12"/>
  <c r="N12"/>
  <c r="D12" i="44"/>
  <c r="M12"/>
  <c r="I12"/>
  <c r="H12" i="43"/>
  <c r="K12"/>
  <c r="L12"/>
  <c r="K12" i="39"/>
  <c r="L12"/>
  <c r="E12"/>
  <c r="J299" i="44"/>
  <c r="G299"/>
  <c r="G306"/>
  <c r="D299"/>
  <c r="H299" i="42"/>
  <c r="N191" i="43"/>
  <c r="N191" i="44"/>
  <c r="I187" i="42"/>
  <c r="N187"/>
  <c r="N181" i="39"/>
  <c r="G181" i="45"/>
  <c r="H181" i="44"/>
  <c r="K181"/>
  <c r="L181"/>
  <c r="J181" i="43"/>
  <c r="C181"/>
  <c r="H181"/>
  <c r="N181" i="42"/>
  <c r="G181"/>
  <c r="M181" i="45"/>
  <c r="D181" i="44"/>
  <c r="G181"/>
  <c r="J181"/>
  <c r="F181" i="43"/>
  <c r="I181"/>
  <c r="I181" i="42"/>
  <c r="H181"/>
  <c r="C181"/>
  <c r="D176" i="39"/>
  <c r="L176" i="45"/>
  <c r="E163" i="39"/>
  <c r="G163" i="45"/>
  <c r="J163"/>
  <c r="H163"/>
  <c r="D163" i="44"/>
  <c r="C163"/>
  <c r="F163"/>
  <c r="F163" i="43"/>
  <c r="L163"/>
  <c r="E163" i="42"/>
  <c r="N163"/>
  <c r="F163" i="39"/>
  <c r="I163"/>
  <c r="C163" i="45"/>
  <c r="F163"/>
  <c r="I163"/>
  <c r="I163" i="44"/>
  <c r="D163" i="45"/>
  <c r="M163" i="44"/>
  <c r="G163" i="43"/>
  <c r="H163"/>
  <c r="L163" i="42"/>
  <c r="H163"/>
  <c r="J163" i="39"/>
  <c r="N147" i="45"/>
  <c r="H147" i="44"/>
  <c r="H147" i="43"/>
  <c r="L147" i="39"/>
  <c r="E147" i="44"/>
  <c r="L147" i="43"/>
  <c r="G106" i="45"/>
  <c r="D106"/>
  <c r="C106" i="44"/>
  <c r="G106" i="43"/>
  <c r="D106"/>
  <c r="M106" i="39"/>
  <c r="H106"/>
  <c r="H216"/>
  <c r="E106" i="45"/>
  <c r="H106" i="44"/>
  <c r="L106"/>
  <c r="E106" i="43"/>
  <c r="M106" i="42"/>
  <c r="I106"/>
  <c r="L87" i="45"/>
  <c r="M87"/>
  <c r="H87" i="44"/>
  <c r="K87"/>
  <c r="L87"/>
  <c r="H87" i="43"/>
  <c r="K87"/>
  <c r="L87"/>
  <c r="I87" i="39"/>
  <c r="D87"/>
  <c r="D102"/>
  <c r="G87" i="42"/>
  <c r="G87" i="39"/>
  <c r="J87"/>
  <c r="G87" i="45"/>
  <c r="H87"/>
  <c r="D87" i="44"/>
  <c r="G87"/>
  <c r="J87"/>
  <c r="D87" i="43"/>
  <c r="G87"/>
  <c r="J87"/>
  <c r="E87" i="39"/>
  <c r="N87" i="42"/>
  <c r="C87"/>
  <c r="C87" i="39"/>
  <c r="L87" i="42"/>
  <c r="F87"/>
  <c r="F85" i="45"/>
  <c r="M85" i="42"/>
  <c r="E85" i="43"/>
  <c r="F78" i="45"/>
  <c r="K78" i="43"/>
  <c r="M78" i="42"/>
  <c r="C78" i="45"/>
  <c r="H78" i="43"/>
  <c r="N78" i="39"/>
  <c r="K30" i="45"/>
  <c r="H30"/>
  <c r="E30" i="43"/>
  <c r="M30"/>
  <c r="G30" i="39"/>
  <c r="J30"/>
  <c r="C30" i="45"/>
  <c r="I30"/>
  <c r="G30" i="44"/>
  <c r="G30" i="43"/>
  <c r="N30" i="42"/>
  <c r="M30"/>
  <c r="I30" i="39"/>
  <c r="G248" i="44"/>
  <c r="K248" i="43"/>
  <c r="G248" i="39"/>
  <c r="D248" i="44"/>
  <c r="J248" i="42"/>
  <c r="C235" i="45"/>
  <c r="N235" i="39"/>
  <c r="C196" i="45"/>
  <c r="E196" i="44"/>
  <c r="J196" i="42"/>
  <c r="M196" i="44"/>
  <c r="G196" i="42"/>
  <c r="J182" i="44"/>
  <c r="H182" i="39"/>
  <c r="K161" i="44"/>
  <c r="G161" i="45"/>
  <c r="E161" i="44"/>
  <c r="M144" i="43"/>
  <c r="F144" i="44"/>
  <c r="D142" i="43"/>
  <c r="D142" i="44"/>
  <c r="E129" i="43"/>
  <c r="F129" i="45"/>
  <c r="J126" i="39"/>
  <c r="H126" i="45"/>
  <c r="E126" i="44"/>
  <c r="N126"/>
  <c r="M126"/>
  <c r="F126" i="43"/>
  <c r="I126"/>
  <c r="C126"/>
  <c r="C126" i="42"/>
  <c r="E126" i="39"/>
  <c r="L126" i="42"/>
  <c r="I126"/>
  <c r="M126" i="39"/>
  <c r="L107" i="42"/>
  <c r="D107" i="39"/>
  <c r="H107" i="45"/>
  <c r="C107" i="42"/>
  <c r="C191" i="39"/>
  <c r="F176" i="45"/>
  <c r="L87" i="39"/>
  <c r="M85" i="45"/>
  <c r="H78"/>
  <c r="E97" i="43"/>
  <c r="E97" i="45"/>
  <c r="J97" i="39"/>
  <c r="E97"/>
  <c r="E97" i="42"/>
  <c r="H426"/>
  <c r="K23" i="32" s="1"/>
  <c r="H169" i="34"/>
  <c r="G42" i="32" s="1"/>
  <c r="H169" i="38"/>
  <c r="G46" i="32" s="1"/>
  <c r="H253" i="43"/>
  <c r="M15" i="32"/>
  <c r="I97" i="45"/>
  <c r="I97" i="44"/>
  <c r="N97" i="42"/>
  <c r="I97"/>
  <c r="K97" i="39"/>
  <c r="I97" i="43"/>
  <c r="I97" i="39"/>
  <c r="N97" i="43"/>
  <c r="K97"/>
  <c r="C426" i="42"/>
  <c r="D426" i="43"/>
  <c r="E423" i="39"/>
  <c r="F426" i="45"/>
  <c r="J26" i="32" s="1"/>
  <c r="H426" i="39"/>
  <c r="E423" i="43"/>
  <c r="E426"/>
  <c r="E428" s="1"/>
  <c r="C426" i="44"/>
  <c r="E426"/>
  <c r="E428"/>
  <c r="E426" i="42"/>
  <c r="E428"/>
  <c r="E423" i="45"/>
  <c r="X200"/>
  <c r="Y200"/>
  <c r="AA205" i="44"/>
  <c r="Z190"/>
  <c r="AA190"/>
  <c r="X205" i="43"/>
  <c r="Y205"/>
  <c r="X200"/>
  <c r="Y200"/>
  <c r="X190"/>
  <c r="Y190"/>
  <c r="Y184"/>
  <c r="X184"/>
  <c r="Y190" i="42"/>
  <c r="X190"/>
  <c r="Y205"/>
  <c r="X200"/>
  <c r="Y200"/>
  <c r="X195"/>
  <c r="Y195"/>
  <c r="X205" i="39"/>
  <c r="Y205"/>
  <c r="Y200"/>
  <c r="Y195"/>
  <c r="X190"/>
  <c r="Y190"/>
  <c r="N415" i="45"/>
  <c r="N388" i="39"/>
  <c r="K388"/>
  <c r="I388"/>
  <c r="K374" i="43"/>
  <c r="K374" i="39"/>
  <c r="K374" i="42"/>
  <c r="K374" i="45"/>
  <c r="K374" i="44"/>
  <c r="N368"/>
  <c r="N368" i="42"/>
  <c r="N368" i="43"/>
  <c r="N368" i="39"/>
  <c r="N368" i="45"/>
  <c r="F379" i="39"/>
  <c r="H22" i="32" s="1"/>
  <c r="E362" i="43"/>
  <c r="E362" i="44"/>
  <c r="I350" i="45"/>
  <c r="K350"/>
  <c r="I332" i="43"/>
  <c r="N332"/>
  <c r="K332"/>
  <c r="K289" i="44"/>
  <c r="J288" i="43"/>
  <c r="J286" i="39"/>
  <c r="K201" i="44"/>
  <c r="N201"/>
  <c r="J201"/>
  <c r="I201"/>
  <c r="K191" i="42"/>
  <c r="N191"/>
  <c r="J191"/>
  <c r="I191"/>
  <c r="I182" i="45"/>
  <c r="J182"/>
  <c r="N128"/>
  <c r="K128"/>
  <c r="I128"/>
  <c r="J128"/>
  <c r="F154" i="1"/>
  <c r="K154" i="34"/>
  <c r="E184" i="38"/>
  <c r="F180" i="1"/>
  <c r="K180" i="37"/>
  <c r="I180"/>
  <c r="F179" i="1"/>
  <c r="K179" i="36"/>
  <c r="F211" i="34"/>
  <c r="F13" i="40" s="1"/>
  <c r="F444" i="39" s="1"/>
  <c r="P156" i="36"/>
  <c r="E156" i="1"/>
  <c r="J156" i="36"/>
  <c r="F156" i="1"/>
  <c r="K156" i="36"/>
  <c r="F132" i="1"/>
  <c r="E132"/>
  <c r="E128"/>
  <c r="F128"/>
  <c r="E85"/>
  <c r="F85"/>
  <c r="G211" i="35"/>
  <c r="G14" i="40" s="1"/>
  <c r="G444" i="42" s="1"/>
  <c r="E45" i="1"/>
  <c r="F45"/>
  <c r="G47" i="34"/>
  <c r="E41" i="1"/>
  <c r="J47" i="34"/>
  <c r="I23"/>
  <c r="I47"/>
  <c r="F23" i="1"/>
  <c r="K23" i="34"/>
  <c r="K47"/>
  <c r="F12" i="1"/>
  <c r="P5" i="36"/>
  <c r="F5" i="1"/>
  <c r="K5" i="36"/>
  <c r="K17"/>
  <c r="H211" i="38"/>
  <c r="H17" i="40" s="1"/>
  <c r="H444" i="45" s="1"/>
  <c r="F34" i="32"/>
  <c r="H211" i="34"/>
  <c r="H13" i="40" s="1"/>
  <c r="G306" i="39"/>
  <c r="D426" i="44"/>
  <c r="G292" i="43"/>
  <c r="G379"/>
  <c r="D253" i="42"/>
  <c r="J235" i="43"/>
  <c r="K235"/>
  <c r="I235"/>
  <c r="N235"/>
  <c r="D235"/>
  <c r="G43" i="32"/>
  <c r="H211" i="35"/>
  <c r="H14" i="40"/>
  <c r="H444" i="42" s="1"/>
  <c r="G169" i="36"/>
  <c r="G211" s="1"/>
  <c r="H23" i="42"/>
  <c r="C50" i="39"/>
  <c r="E40" i="43"/>
  <c r="E40" i="39"/>
  <c r="E40" i="42"/>
  <c r="E40" i="45"/>
  <c r="E40" i="44"/>
  <c r="P183" i="36"/>
  <c r="P183" i="35"/>
  <c r="P183" i="38"/>
  <c r="P183" i="37"/>
  <c r="P183" i="34"/>
  <c r="N117" i="43"/>
  <c r="K117"/>
  <c r="J117"/>
  <c r="I117"/>
  <c r="K149" i="38"/>
  <c r="C426" i="45"/>
  <c r="J16" i="42"/>
  <c r="N16"/>
  <c r="I16"/>
  <c r="K16"/>
  <c r="K271" i="45"/>
  <c r="K271" i="44"/>
  <c r="K271" i="42"/>
  <c r="K271" i="43"/>
  <c r="K271" i="39"/>
  <c r="C76" i="44"/>
  <c r="E417" i="45"/>
  <c r="J97" i="42"/>
  <c r="J97" i="45"/>
  <c r="J152" i="43"/>
  <c r="N152"/>
  <c r="K152"/>
  <c r="I152"/>
  <c r="K94" i="39"/>
  <c r="K94" i="45"/>
  <c r="K94" i="42"/>
  <c r="K94" i="43"/>
  <c r="K94" i="44"/>
  <c r="K89" i="45"/>
  <c r="I89"/>
  <c r="J89"/>
  <c r="N89"/>
  <c r="C59" i="42"/>
  <c r="C68" i="43"/>
  <c r="E171" i="45"/>
  <c r="E78" i="44"/>
  <c r="E4" i="39"/>
  <c r="K13" i="42"/>
  <c r="N13"/>
  <c r="J13"/>
  <c r="I13"/>
  <c r="N18" i="43"/>
  <c r="I18"/>
  <c r="K18"/>
  <c r="J18"/>
  <c r="J109" i="39"/>
  <c r="N109"/>
  <c r="I109"/>
  <c r="K88" i="45"/>
  <c r="J88"/>
  <c r="I88"/>
  <c r="N88"/>
  <c r="J99" i="39"/>
  <c r="I99" i="42"/>
  <c r="I99" i="44"/>
  <c r="I99" i="43"/>
  <c r="I99" i="39"/>
  <c r="I99" i="45"/>
  <c r="F9" i="1"/>
  <c r="I9" i="36"/>
  <c r="I17"/>
  <c r="P9"/>
  <c r="E9" i="1"/>
  <c r="I150" i="42"/>
  <c r="J150"/>
  <c r="N150"/>
  <c r="K150"/>
  <c r="C67" i="43"/>
  <c r="C49" i="39"/>
  <c r="C102"/>
  <c r="G171" i="34"/>
  <c r="G194" s="1"/>
  <c r="G140"/>
  <c r="J101" i="44"/>
  <c r="J101" i="42"/>
  <c r="J101" i="43"/>
  <c r="J101" i="45"/>
  <c r="J101" i="39"/>
  <c r="E94" i="45"/>
  <c r="E94" i="44"/>
  <c r="I80" i="34"/>
  <c r="P80"/>
  <c r="E27" i="35"/>
  <c r="E47"/>
  <c r="E162" i="36"/>
  <c r="E99" i="35"/>
  <c r="E99" i="34"/>
  <c r="E99" i="37"/>
  <c r="I123" i="44"/>
  <c r="F32" i="1"/>
  <c r="K32" i="36"/>
  <c r="I32"/>
  <c r="I371" i="45"/>
  <c r="K371"/>
  <c r="K196" i="43"/>
  <c r="I196"/>
  <c r="N196"/>
  <c r="J196"/>
  <c r="J98" i="42"/>
  <c r="E270" i="39"/>
  <c r="E151" i="1"/>
  <c r="I151" i="35"/>
  <c r="E79" i="38"/>
  <c r="E90"/>
  <c r="E91" s="1"/>
  <c r="N283" i="43"/>
  <c r="F76" i="1"/>
  <c r="K76" i="35"/>
  <c r="I76"/>
  <c r="P76"/>
  <c r="K361" i="45"/>
  <c r="I361"/>
  <c r="E112" i="35"/>
  <c r="E39" i="1"/>
  <c r="J39" i="36"/>
  <c r="I39"/>
  <c r="P39"/>
  <c r="F39" i="1"/>
  <c r="K39" i="36"/>
  <c r="J145" i="39"/>
  <c r="I145"/>
  <c r="N145"/>
  <c r="C379"/>
  <c r="I393" i="42"/>
  <c r="E77" i="36"/>
  <c r="F80" i="1"/>
  <c r="K80" i="34"/>
  <c r="E31" i="36"/>
  <c r="E99" i="38"/>
  <c r="J123" i="44"/>
  <c r="P32" i="36"/>
  <c r="J100" i="45"/>
  <c r="J100" i="44"/>
  <c r="J100" i="39"/>
  <c r="J100" i="43"/>
  <c r="H43" i="32"/>
  <c r="I56" i="35"/>
  <c r="P56"/>
  <c r="I383" i="39"/>
  <c r="N186"/>
  <c r="K186"/>
  <c r="P40" i="38"/>
  <c r="I40"/>
  <c r="E40" i="1"/>
  <c r="J40" i="38"/>
  <c r="N197" i="43"/>
  <c r="I197"/>
  <c r="P66" i="35"/>
  <c r="E66" i="1"/>
  <c r="J66" i="35"/>
  <c r="K187" i="39"/>
  <c r="J100" i="42"/>
  <c r="P148" i="37"/>
  <c r="I364" i="44"/>
  <c r="E160" i="1"/>
  <c r="I160" i="34"/>
  <c r="I160" i="37"/>
  <c r="I160" i="36"/>
  <c r="I160" i="38"/>
  <c r="E72" i="1"/>
  <c r="J72" i="36"/>
  <c r="F72" i="1"/>
  <c r="K72" i="36"/>
  <c r="K90"/>
  <c r="P72"/>
  <c r="C335" i="43"/>
  <c r="C379"/>
  <c r="N208" i="45"/>
  <c r="I208"/>
  <c r="E29" i="36"/>
  <c r="F144" i="1"/>
  <c r="I144" i="36"/>
  <c r="E57" i="1"/>
  <c r="J57" i="36"/>
  <c r="P57"/>
  <c r="I366" i="45"/>
  <c r="I374" i="43"/>
  <c r="I374" i="45"/>
  <c r="I374" i="42"/>
  <c r="F159" i="1"/>
  <c r="K159" i="34"/>
  <c r="E159" i="1"/>
  <c r="J159" i="34"/>
  <c r="P159"/>
  <c r="I159"/>
  <c r="E184"/>
  <c r="E184" i="37"/>
  <c r="E184" i="35"/>
  <c r="I207" i="45"/>
  <c r="K207"/>
  <c r="F379" i="42"/>
  <c r="H23" i="32" s="1"/>
  <c r="E56" i="1"/>
  <c r="J56" i="35"/>
  <c r="E235" i="43"/>
  <c r="E358" i="44"/>
  <c r="E358" i="39"/>
  <c r="E372" i="43"/>
  <c r="E372" i="45"/>
  <c r="J332" i="43"/>
  <c r="E197"/>
  <c r="E180" i="1"/>
  <c r="E362" i="45"/>
  <c r="E359" i="39"/>
  <c r="E359" i="44"/>
  <c r="E372"/>
  <c r="E372" i="42"/>
  <c r="E362"/>
  <c r="P180" i="37"/>
  <c r="H210" i="36"/>
  <c r="H211"/>
  <c r="D97" i="45"/>
  <c r="F198" i="1"/>
  <c r="K198" i="37"/>
  <c r="K210"/>
  <c r="E198" i="1"/>
  <c r="J198" i="37"/>
  <c r="J210"/>
  <c r="P198"/>
  <c r="I198"/>
  <c r="I210"/>
  <c r="D198"/>
  <c r="P197" i="36"/>
  <c r="F197" i="1"/>
  <c r="K197" i="36"/>
  <c r="K210"/>
  <c r="E197" i="1"/>
  <c r="J197" i="36"/>
  <c r="J210"/>
  <c r="I197"/>
  <c r="I210"/>
  <c r="P196" i="35"/>
  <c r="I196"/>
  <c r="E196" i="1"/>
  <c r="J196" i="35"/>
  <c r="F196" i="1"/>
  <c r="K196" i="35"/>
  <c r="K210"/>
  <c r="D196"/>
  <c r="I210"/>
  <c r="F195" i="1"/>
  <c r="E195"/>
  <c r="E210"/>
  <c r="P195" i="34"/>
  <c r="I195"/>
  <c r="I210"/>
  <c r="C723" i="48"/>
  <c r="D109" i="44"/>
  <c r="H70" i="45"/>
  <c r="I423" i="44"/>
  <c r="I423" i="45"/>
  <c r="I423" i="39"/>
  <c r="I423" i="43"/>
  <c r="I423" i="42"/>
  <c r="H444" i="39"/>
  <c r="J249" i="45"/>
  <c r="N249"/>
  <c r="K249"/>
  <c r="I249"/>
  <c r="E252"/>
  <c r="E222" i="39"/>
  <c r="E253"/>
  <c r="E254"/>
  <c r="P54" i="38"/>
  <c r="I54"/>
  <c r="E54" i="1"/>
  <c r="F54"/>
  <c r="P90" i="34"/>
  <c r="F84" i="1"/>
  <c r="K84" i="38"/>
  <c r="P84"/>
  <c r="E84" i="1"/>
  <c r="J84" i="38"/>
  <c r="I84"/>
  <c r="J160" i="35"/>
  <c r="J160" i="34"/>
  <c r="J160" i="38"/>
  <c r="J160" i="36"/>
  <c r="J160" i="37"/>
  <c r="J361" i="39"/>
  <c r="J361" i="44"/>
  <c r="J361" i="42"/>
  <c r="J361" i="43"/>
  <c r="J361" i="45"/>
  <c r="E49" i="39"/>
  <c r="E67" i="43"/>
  <c r="N99" i="45"/>
  <c r="N99" i="43"/>
  <c r="N99" i="39"/>
  <c r="N99" i="42"/>
  <c r="N99" i="44"/>
  <c r="E68" i="43"/>
  <c r="I417" i="45"/>
  <c r="N417"/>
  <c r="E50" i="39"/>
  <c r="N358" i="42"/>
  <c r="I358" i="44"/>
  <c r="I358" i="42"/>
  <c r="I358" i="39"/>
  <c r="I358" i="43"/>
  <c r="I358" i="45"/>
  <c r="E335" i="43"/>
  <c r="E379"/>
  <c r="E380" s="1"/>
  <c r="P160" i="36"/>
  <c r="P160" i="38"/>
  <c r="P160" i="35"/>
  <c r="P160" i="37"/>
  <c r="P160" i="34"/>
  <c r="E79" i="1"/>
  <c r="J79" i="38"/>
  <c r="I79"/>
  <c r="P79"/>
  <c r="F79" i="1"/>
  <c r="K79" i="38"/>
  <c r="E27" i="1"/>
  <c r="I27" i="35"/>
  <c r="P27"/>
  <c r="F27" i="1"/>
  <c r="K99" i="43"/>
  <c r="K99" i="42"/>
  <c r="K99" i="44"/>
  <c r="K99" i="39"/>
  <c r="K99" i="45"/>
  <c r="K109" i="39"/>
  <c r="K78" i="44"/>
  <c r="I78"/>
  <c r="N78"/>
  <c r="J78"/>
  <c r="N171" i="45"/>
  <c r="K171"/>
  <c r="J171"/>
  <c r="I171"/>
  <c r="E59" i="42"/>
  <c r="I40"/>
  <c r="I40" i="45"/>
  <c r="I40" i="43"/>
  <c r="I40" i="39"/>
  <c r="I40" i="44"/>
  <c r="N40" i="39"/>
  <c r="E379" i="42"/>
  <c r="E380" s="1"/>
  <c r="J180" i="37"/>
  <c r="I184"/>
  <c r="I184" i="36"/>
  <c r="I184" i="34"/>
  <c r="I184" i="35"/>
  <c r="I184" i="38"/>
  <c r="F184" i="1"/>
  <c r="E184"/>
  <c r="P29" i="36"/>
  <c r="E29" i="1"/>
  <c r="J29" i="36"/>
  <c r="J47"/>
  <c r="F29" i="1"/>
  <c r="K29" i="36"/>
  <c r="I29"/>
  <c r="I47"/>
  <c r="N364" i="44"/>
  <c r="N364" i="43"/>
  <c r="N364" i="39"/>
  <c r="N364" i="45"/>
  <c r="N364" i="42"/>
  <c r="J151" i="34"/>
  <c r="J151" i="36"/>
  <c r="J151" i="38"/>
  <c r="J151" i="35"/>
  <c r="J151" i="37"/>
  <c r="J9" i="36"/>
  <c r="J17"/>
  <c r="E17" i="1"/>
  <c r="J99" i="43"/>
  <c r="J99" i="42"/>
  <c r="I4" i="39"/>
  <c r="N4"/>
  <c r="E76" i="44"/>
  <c r="I362" i="43"/>
  <c r="I362" i="39"/>
  <c r="I362" i="44"/>
  <c r="I362" i="42"/>
  <c r="I362" i="45"/>
  <c r="N362" i="44"/>
  <c r="N310" i="39"/>
  <c r="J310"/>
  <c r="I310"/>
  <c r="I379" s="1"/>
  <c r="K366" i="42"/>
  <c r="K366" i="39"/>
  <c r="K366" i="43"/>
  <c r="K366" i="45"/>
  <c r="K366" i="44"/>
  <c r="K144" i="36"/>
  <c r="P112" i="35"/>
  <c r="E112" i="1"/>
  <c r="I112" i="35"/>
  <c r="F112" i="1"/>
  <c r="P138" i="34"/>
  <c r="K361" i="42"/>
  <c r="I270" i="39"/>
  <c r="I270" i="44"/>
  <c r="I270" i="43"/>
  <c r="K270" i="44"/>
  <c r="I270" i="42"/>
  <c r="I270" i="45"/>
  <c r="N270" i="42"/>
  <c r="P162" i="36"/>
  <c r="I162"/>
  <c r="F162" i="1"/>
  <c r="K162" i="36"/>
  <c r="E162" i="1"/>
  <c r="J162" i="36"/>
  <c r="K9"/>
  <c r="F17" i="1"/>
  <c r="E379" i="44"/>
  <c r="E380"/>
  <c r="E199" i="1"/>
  <c r="J199" i="38"/>
  <c r="J210"/>
  <c r="F199" i="1"/>
  <c r="K199" i="38"/>
  <c r="K210"/>
  <c r="P199"/>
  <c r="I199"/>
  <c r="I210"/>
  <c r="F210" i="1"/>
  <c r="K195" i="34"/>
  <c r="J195"/>
  <c r="P210"/>
  <c r="N252" i="45"/>
  <c r="K252"/>
  <c r="I252"/>
  <c r="J252"/>
  <c r="I222" i="39"/>
  <c r="N222"/>
  <c r="K222"/>
  <c r="K112" i="35"/>
  <c r="K417" i="45"/>
  <c r="K310" i="39"/>
  <c r="K362" i="43"/>
  <c r="K362" i="39"/>
  <c r="K362" i="42"/>
  <c r="K362" i="45"/>
  <c r="K362" i="44"/>
  <c r="N40"/>
  <c r="K27" i="35"/>
  <c r="N358" i="39"/>
  <c r="N358" i="45"/>
  <c r="J417"/>
  <c r="K67" i="43"/>
  <c r="I67"/>
  <c r="N67"/>
  <c r="J67"/>
  <c r="N49" i="39"/>
  <c r="K49"/>
  <c r="I49"/>
  <c r="J184" i="34"/>
  <c r="J184" i="38"/>
  <c r="J184" i="36"/>
  <c r="J184" i="37"/>
  <c r="J184" i="35"/>
  <c r="K40" i="45"/>
  <c r="K40" i="43"/>
  <c r="K40" i="44"/>
  <c r="K40" i="39"/>
  <c r="K40" i="42"/>
  <c r="J358" i="44"/>
  <c r="J358" i="42"/>
  <c r="J358" i="45"/>
  <c r="J358" i="43"/>
  <c r="J358" i="39"/>
  <c r="J270" i="45"/>
  <c r="J270" i="43"/>
  <c r="J270" i="44"/>
  <c r="J270" i="39"/>
  <c r="J270" i="42"/>
  <c r="J112" i="35"/>
  <c r="J138"/>
  <c r="J362" i="43"/>
  <c r="J362" i="45"/>
  <c r="J362" i="44"/>
  <c r="J362" i="42"/>
  <c r="J362" i="39"/>
  <c r="K4"/>
  <c r="J40" i="44"/>
  <c r="J40" i="43"/>
  <c r="J40" i="45"/>
  <c r="J40" i="42"/>
  <c r="J40" i="39"/>
  <c r="J27" i="35"/>
  <c r="K358" i="44"/>
  <c r="K358" i="45"/>
  <c r="K358" i="42"/>
  <c r="K358" i="43"/>
  <c r="K358" i="39"/>
  <c r="N50"/>
  <c r="I50"/>
  <c r="K50"/>
  <c r="J50"/>
  <c r="J54" i="38"/>
  <c r="N270" i="44"/>
  <c r="K270" i="45"/>
  <c r="N362" i="39"/>
  <c r="N362" i="43"/>
  <c r="J76" i="44"/>
  <c r="K76"/>
  <c r="I76"/>
  <c r="N76"/>
  <c r="K184" i="35"/>
  <c r="K184" i="38"/>
  <c r="K184" i="37"/>
  <c r="K184" i="34"/>
  <c r="K184" i="36"/>
  <c r="P184" i="38"/>
  <c r="P184" i="34"/>
  <c r="P184" i="35"/>
  <c r="P184" i="37"/>
  <c r="P184" i="36"/>
  <c r="I59" i="42"/>
  <c r="N59"/>
  <c r="J59"/>
  <c r="K59"/>
  <c r="I335" i="43"/>
  <c r="J335"/>
  <c r="N335"/>
  <c r="K335"/>
  <c r="I68"/>
  <c r="N68"/>
  <c r="K68"/>
  <c r="J68"/>
  <c r="K54" i="38"/>
  <c r="J222" i="39"/>
  <c r="J49"/>
  <c r="D306" i="44"/>
  <c r="H306" i="43"/>
  <c r="G24" i="32" s="1"/>
  <c r="H292" i="44"/>
  <c r="H292" i="43"/>
  <c r="C306"/>
  <c r="C102"/>
  <c r="H292" i="45"/>
  <c r="O17" i="32"/>
  <c r="H292" i="39"/>
  <c r="D379" i="45"/>
  <c r="H379"/>
  <c r="I26" i="32"/>
  <c r="H306" i="39"/>
  <c r="G22" i="32" s="1"/>
  <c r="G27" s="1"/>
  <c r="H102" i="43"/>
  <c r="I15" i="32"/>
  <c r="C253" i="42"/>
  <c r="G45" i="39"/>
  <c r="F306" i="45"/>
  <c r="F26" i="32"/>
  <c r="C292" i="44"/>
  <c r="H292" i="42"/>
  <c r="O14" i="32"/>
  <c r="F292" i="45"/>
  <c r="N17" i="32" s="1"/>
  <c r="F306" i="39"/>
  <c r="F22" i="32"/>
  <c r="F292" i="44"/>
  <c r="N16" i="32" s="1"/>
  <c r="F292" i="39"/>
  <c r="AC292"/>
  <c r="J426" i="42"/>
  <c r="I379" i="44"/>
  <c r="F426" i="39"/>
  <c r="J22" i="32"/>
  <c r="J27" s="1"/>
  <c r="K97" i="42"/>
  <c r="N297"/>
  <c r="E297" i="45"/>
  <c r="J297" i="44"/>
  <c r="G297" i="43"/>
  <c r="E297" i="42"/>
  <c r="M297" i="39"/>
  <c r="M297" i="44"/>
  <c r="H297" i="42"/>
  <c r="M297" i="45"/>
  <c r="C297" i="39"/>
  <c r="D297"/>
  <c r="H297" i="44"/>
  <c r="H306"/>
  <c r="G25" i="32"/>
  <c r="D297" i="43"/>
  <c r="D306"/>
  <c r="K297" i="39"/>
  <c r="M297" i="42"/>
  <c r="G297" i="45"/>
  <c r="G306"/>
  <c r="F297" i="43"/>
  <c r="F306"/>
  <c r="F24" i="32" s="1"/>
  <c r="N297" i="44"/>
  <c r="L297"/>
  <c r="L236" i="43"/>
  <c r="D236" i="44"/>
  <c r="D253"/>
  <c r="M160"/>
  <c r="M160" i="39"/>
  <c r="D160"/>
  <c r="D160" i="42"/>
  <c r="G160" i="39"/>
  <c r="M160" i="42"/>
  <c r="H107" i="39"/>
  <c r="F107" i="43"/>
  <c r="D107" i="44"/>
  <c r="J6" i="45"/>
  <c r="D6"/>
  <c r="G6"/>
  <c r="I6" i="44"/>
  <c r="M6"/>
  <c r="J6"/>
  <c r="H6" i="43"/>
  <c r="K6"/>
  <c r="L6"/>
  <c r="I6" i="42"/>
  <c r="H6"/>
  <c r="H45"/>
  <c r="G14" i="32"/>
  <c r="G6" i="42"/>
  <c r="M6" i="39"/>
  <c r="F6" i="42"/>
  <c r="F6" i="45"/>
  <c r="I6"/>
  <c r="C6"/>
  <c r="E6" i="44"/>
  <c r="K6"/>
  <c r="D6"/>
  <c r="D6" i="43"/>
  <c r="G6"/>
  <c r="J6"/>
  <c r="E6" i="42"/>
  <c r="D6"/>
  <c r="C6"/>
  <c r="C45"/>
  <c r="F6" i="39"/>
  <c r="E6" i="45"/>
  <c r="N6"/>
  <c r="M6"/>
  <c r="G6" i="44"/>
  <c r="L6"/>
  <c r="N6"/>
  <c r="C6" i="43"/>
  <c r="F6"/>
  <c r="I6"/>
  <c r="H6" i="39"/>
  <c r="G6"/>
  <c r="M6" i="42"/>
  <c r="H426" i="44"/>
  <c r="K25" i="32" s="1"/>
  <c r="I426" i="45"/>
  <c r="F426" i="42"/>
  <c r="J23" i="32" s="1"/>
  <c r="F292" i="42"/>
  <c r="N14" i="32"/>
  <c r="L258" i="43"/>
  <c r="F258"/>
  <c r="F292"/>
  <c r="N15" i="32"/>
  <c r="J233" i="39"/>
  <c r="J253"/>
  <c r="I233" i="42"/>
  <c r="E233" i="39"/>
  <c r="I233"/>
  <c r="K233"/>
  <c r="M233"/>
  <c r="E229" i="45"/>
  <c r="H229" i="42"/>
  <c r="I229" i="39"/>
  <c r="M229" i="43"/>
  <c r="I229" i="44"/>
  <c r="I253"/>
  <c r="G229" i="43"/>
  <c r="G253"/>
  <c r="C229" i="44"/>
  <c r="I229" i="45"/>
  <c r="G229" i="39"/>
  <c r="D229" i="43"/>
  <c r="E229" i="44"/>
  <c r="L229" i="39"/>
  <c r="D229" i="42"/>
  <c r="G229"/>
  <c r="H229" i="39"/>
  <c r="K229"/>
  <c r="L229" i="44"/>
  <c r="M229" i="45"/>
  <c r="F229" i="43"/>
  <c r="I229"/>
  <c r="F229" i="45"/>
  <c r="F253"/>
  <c r="D229" i="39"/>
  <c r="E229"/>
  <c r="K229" i="43"/>
  <c r="G229" i="44"/>
  <c r="G253"/>
  <c r="G229" i="45"/>
  <c r="M229" i="44"/>
  <c r="H229" i="45"/>
  <c r="C148" i="42"/>
  <c r="L148" i="39"/>
  <c r="M148" i="44"/>
  <c r="C148" i="45"/>
  <c r="F148"/>
  <c r="F148" i="39"/>
  <c r="E144" i="42"/>
  <c r="F144" i="39"/>
  <c r="F144" i="42"/>
  <c r="D144" i="39"/>
  <c r="I144" i="42"/>
  <c r="L141" i="39"/>
  <c r="H141" i="45"/>
  <c r="K141"/>
  <c r="L141"/>
  <c r="L141" i="44"/>
  <c r="H141"/>
  <c r="G141"/>
  <c r="G141" i="43"/>
  <c r="J141"/>
  <c r="D141"/>
  <c r="H141" i="42"/>
  <c r="K141"/>
  <c r="L141"/>
  <c r="M141" i="39"/>
  <c r="D141" i="45"/>
  <c r="G141"/>
  <c r="J141"/>
  <c r="J141" i="44"/>
  <c r="D141"/>
  <c r="C141"/>
  <c r="C141" i="43"/>
  <c r="F141"/>
  <c r="I141"/>
  <c r="D141" i="42"/>
  <c r="G141"/>
  <c r="J141"/>
  <c r="C141" i="45"/>
  <c r="F141"/>
  <c r="F141" i="44"/>
  <c r="I141"/>
  <c r="I141" i="45"/>
  <c r="M141" i="44"/>
  <c r="M141" i="43"/>
  <c r="E141"/>
  <c r="N141"/>
  <c r="C141" i="42"/>
  <c r="F141"/>
  <c r="D141" i="39"/>
  <c r="M137" i="45"/>
  <c r="I137"/>
  <c r="K137" i="44"/>
  <c r="L137" i="43"/>
  <c r="N137" i="42"/>
  <c r="L137" i="39"/>
  <c r="G137" i="45"/>
  <c r="J137" i="44"/>
  <c r="C137"/>
  <c r="F137" i="43"/>
  <c r="D137" i="42"/>
  <c r="J137"/>
  <c r="F137" i="39"/>
  <c r="G137"/>
  <c r="N137" i="45"/>
  <c r="E137"/>
  <c r="H137" i="44"/>
  <c r="K137" i="43"/>
  <c r="H137"/>
  <c r="M137" i="42"/>
  <c r="E137"/>
  <c r="D137" i="39"/>
  <c r="D133" i="45"/>
  <c r="C133"/>
  <c r="M133"/>
  <c r="H133" i="44"/>
  <c r="K133"/>
  <c r="L133"/>
  <c r="I133" i="43"/>
  <c r="C133"/>
  <c r="F133"/>
  <c r="J133" i="42"/>
  <c r="D133"/>
  <c r="M133" i="39"/>
  <c r="M133" i="42"/>
  <c r="D133" i="39"/>
  <c r="E133" i="45"/>
  <c r="L133"/>
  <c r="N133"/>
  <c r="D133" i="44"/>
  <c r="G133"/>
  <c r="J133"/>
  <c r="E133" i="43"/>
  <c r="N133"/>
  <c r="M133"/>
  <c r="F133" i="42"/>
  <c r="I133"/>
  <c r="J133" i="45"/>
  <c r="H133"/>
  <c r="K133"/>
  <c r="C133" i="44"/>
  <c r="F133"/>
  <c r="I133"/>
  <c r="H133" i="43"/>
  <c r="K133"/>
  <c r="L133"/>
  <c r="E133" i="42"/>
  <c r="N133"/>
  <c r="L133" i="39"/>
  <c r="C133" i="42"/>
  <c r="H86" i="45"/>
  <c r="F86"/>
  <c r="N86" i="42"/>
  <c r="F86"/>
  <c r="J86" i="43"/>
  <c r="D86"/>
  <c r="L86" i="39"/>
  <c r="L78" i="43"/>
  <c r="I78" i="39"/>
  <c r="G78" i="44"/>
  <c r="F78" i="39"/>
  <c r="F102"/>
  <c r="H13" i="32" s="1"/>
  <c r="I78" i="45"/>
  <c r="M78" i="39"/>
  <c r="G253" i="45"/>
  <c r="C253" i="44"/>
  <c r="C216" i="43"/>
  <c r="L6" i="42"/>
  <c r="D6" i="39"/>
  <c r="H6" i="44"/>
  <c r="H45"/>
  <c r="G16" i="32"/>
  <c r="H6" i="45"/>
  <c r="N401"/>
  <c r="E401" i="42"/>
  <c r="I401"/>
  <c r="E401" i="45"/>
  <c r="E426"/>
  <c r="E428"/>
  <c r="M401" i="39"/>
  <c r="H401"/>
  <c r="D252" i="45"/>
  <c r="F252" i="39"/>
  <c r="M252"/>
  <c r="K252"/>
  <c r="H252"/>
  <c r="K252" i="43"/>
  <c r="I252" i="39"/>
  <c r="E252" i="43"/>
  <c r="L252" i="39"/>
  <c r="C252"/>
  <c r="M252" i="42"/>
  <c r="C252"/>
  <c r="C225" i="45"/>
  <c r="J225" i="44"/>
  <c r="J253"/>
  <c r="K221" i="43"/>
  <c r="H221" i="45"/>
  <c r="I221" i="42"/>
  <c r="I253"/>
  <c r="F221" i="43"/>
  <c r="D221" i="45"/>
  <c r="D253"/>
  <c r="E221" i="42"/>
  <c r="E253"/>
  <c r="E254"/>
  <c r="L208" i="45"/>
  <c r="M208" i="42"/>
  <c r="F208" i="45"/>
  <c r="L206" i="43"/>
  <c r="I206" i="42"/>
  <c r="K206"/>
  <c r="C206" i="43"/>
  <c r="F202" i="45"/>
  <c r="N202" i="39"/>
  <c r="J200" i="45"/>
  <c r="C200"/>
  <c r="L200" i="44"/>
  <c r="C200" i="43"/>
  <c r="J200"/>
  <c r="E200"/>
  <c r="K200" i="39"/>
  <c r="L200"/>
  <c r="C200" i="42"/>
  <c r="L200" i="43"/>
  <c r="D200"/>
  <c r="E200" i="45"/>
  <c r="C200" i="39"/>
  <c r="K200" i="43"/>
  <c r="H200" i="44"/>
  <c r="N200" i="45"/>
  <c r="G200"/>
  <c r="L200" i="42"/>
  <c r="F200" i="43"/>
  <c r="E200" i="39"/>
  <c r="G200"/>
  <c r="D200" i="45"/>
  <c r="M200" i="44"/>
  <c r="N200" i="43"/>
  <c r="E200" i="42"/>
  <c r="K200"/>
  <c r="N200" i="39"/>
  <c r="I200"/>
  <c r="G200" i="43"/>
  <c r="K200" i="45"/>
  <c r="I200" i="43"/>
  <c r="H200"/>
  <c r="F200" i="45"/>
  <c r="N68"/>
  <c r="G68" i="43"/>
  <c r="J68" i="39"/>
  <c r="N68"/>
  <c r="K68" i="44"/>
  <c r="M68" i="39"/>
  <c r="E68" i="45"/>
  <c r="J68" i="44"/>
  <c r="K68" i="39"/>
  <c r="H68" i="42"/>
  <c r="D68" i="43"/>
  <c r="C68" i="44"/>
  <c r="G68" i="45"/>
  <c r="M68" i="44"/>
  <c r="C68" i="39"/>
  <c r="H68"/>
  <c r="F68" i="45"/>
  <c r="M68" i="43"/>
  <c r="I68" i="42"/>
  <c r="H68" i="44"/>
  <c r="H68" i="43"/>
  <c r="E68" i="42"/>
  <c r="I61" i="44"/>
  <c r="I61" i="43"/>
  <c r="M61" i="39"/>
  <c r="L61" i="42"/>
  <c r="D49"/>
  <c r="D102"/>
  <c r="G49" i="45"/>
  <c r="G102"/>
  <c r="J49"/>
  <c r="D49"/>
  <c r="D102" s="1"/>
  <c r="D427" s="1"/>
  <c r="H49" i="44"/>
  <c r="H102" s="1"/>
  <c r="M49"/>
  <c r="G49"/>
  <c r="G102"/>
  <c r="G49" i="43"/>
  <c r="G102" s="1"/>
  <c r="G427" s="1"/>
  <c r="J49"/>
  <c r="D49"/>
  <c r="D102" s="1"/>
  <c r="D427" s="1"/>
  <c r="G49" i="42"/>
  <c r="G102"/>
  <c r="F49"/>
  <c r="F102" s="1"/>
  <c r="I49"/>
  <c r="G49" i="39"/>
  <c r="G102"/>
  <c r="M49" i="45"/>
  <c r="E49"/>
  <c r="N49"/>
  <c r="E49" i="44"/>
  <c r="I49"/>
  <c r="K49"/>
  <c r="M49" i="43"/>
  <c r="E49"/>
  <c r="N49"/>
  <c r="M49" i="42"/>
  <c r="L49"/>
  <c r="H49" i="39"/>
  <c r="H102" s="1"/>
  <c r="L32" i="45"/>
  <c r="K32" i="39"/>
  <c r="I32"/>
  <c r="F32" i="43"/>
  <c r="F26" i="44"/>
  <c r="H26" i="45"/>
  <c r="L26" i="39"/>
  <c r="E26" i="42"/>
  <c r="K26"/>
  <c r="F21" i="45"/>
  <c r="I21"/>
  <c r="C21"/>
  <c r="C45"/>
  <c r="E21" i="44"/>
  <c r="K21"/>
  <c r="N21"/>
  <c r="D21" i="43"/>
  <c r="L21"/>
  <c r="K21" i="42"/>
  <c r="L21" i="39"/>
  <c r="E21"/>
  <c r="D21"/>
  <c r="M21"/>
  <c r="H21" i="42"/>
  <c r="G21" i="39"/>
  <c r="D21" i="42"/>
  <c r="K21" i="39"/>
  <c r="E21" i="45"/>
  <c r="N21"/>
  <c r="M21"/>
  <c r="G21" i="44"/>
  <c r="H21"/>
  <c r="D21"/>
  <c r="G21" i="43"/>
  <c r="G21" i="42"/>
  <c r="J21" i="39"/>
  <c r="L21" i="42"/>
  <c r="I21"/>
  <c r="L21" i="45"/>
  <c r="H21"/>
  <c r="K21"/>
  <c r="C21" i="44"/>
  <c r="J21"/>
  <c r="L21"/>
  <c r="M21" i="43"/>
  <c r="C21" i="42"/>
  <c r="F21" i="39"/>
  <c r="J21" i="42"/>
  <c r="E21"/>
  <c r="N21" i="39"/>
  <c r="C21"/>
  <c r="N21" i="42"/>
  <c r="E14" i="45"/>
  <c r="N14"/>
  <c r="M14"/>
  <c r="D14" i="44"/>
  <c r="J14"/>
  <c r="E14"/>
  <c r="C14" i="43"/>
  <c r="C45"/>
  <c r="F14"/>
  <c r="I14"/>
  <c r="D14" i="42"/>
  <c r="I14" i="39"/>
  <c r="H14"/>
  <c r="G14"/>
  <c r="D14" i="45"/>
  <c r="G14"/>
  <c r="J14"/>
  <c r="N14" i="44"/>
  <c r="G14"/>
  <c r="K14"/>
  <c r="K14" i="43"/>
  <c r="L14"/>
  <c r="H14"/>
  <c r="M14" i="42"/>
  <c r="L14"/>
  <c r="F14"/>
  <c r="M14" i="39"/>
  <c r="D45" i="42"/>
  <c r="D426" i="45"/>
  <c r="D45" i="43"/>
  <c r="C253" i="45"/>
  <c r="F253" i="39"/>
  <c r="L13" i="32" s="1"/>
  <c r="L18" s="1"/>
  <c r="G45" i="43"/>
  <c r="D107" i="42"/>
  <c r="H160" i="39"/>
  <c r="N107" i="42"/>
  <c r="N6"/>
  <c r="N6" i="43"/>
  <c r="K6" i="45"/>
  <c r="D249"/>
  <c r="L249" i="42"/>
  <c r="H249" i="39"/>
  <c r="C249"/>
  <c r="L249" i="44"/>
  <c r="M249" i="42"/>
  <c r="E249" i="43"/>
  <c r="I249"/>
  <c r="H193" i="45"/>
  <c r="I193" i="39"/>
  <c r="E191"/>
  <c r="J191" i="43"/>
  <c r="D191" i="39"/>
  <c r="M191" i="42"/>
  <c r="F191" i="43"/>
  <c r="J180" i="39"/>
  <c r="G180" i="43"/>
  <c r="C180" i="44"/>
  <c r="C294"/>
  <c r="L180" i="39"/>
  <c r="D180" i="42"/>
  <c r="D294"/>
  <c r="F180" i="44"/>
  <c r="J180" i="43"/>
  <c r="D180" i="45"/>
  <c r="D294"/>
  <c r="F180" i="39"/>
  <c r="D180" i="43"/>
  <c r="D294"/>
  <c r="E180" i="39"/>
  <c r="E294"/>
  <c r="K180" i="43"/>
  <c r="F180" i="45"/>
  <c r="H180"/>
  <c r="D180" i="39"/>
  <c r="D294" s="1"/>
  <c r="C180" i="42"/>
  <c r="C294"/>
  <c r="F180" i="43"/>
  <c r="L180" i="45"/>
  <c r="G180" i="39"/>
  <c r="H180" i="42"/>
  <c r="J180" i="44"/>
  <c r="G180"/>
  <c r="N180"/>
  <c r="K176" i="43"/>
  <c r="J176" i="39"/>
  <c r="L176" i="42"/>
  <c r="M176" i="39"/>
  <c r="G176"/>
  <c r="F176" i="42"/>
  <c r="K163" i="45"/>
  <c r="N163"/>
  <c r="G163" i="44"/>
  <c r="M163" i="43"/>
  <c r="I163" i="42"/>
  <c r="K163" i="39"/>
  <c r="E163" i="45"/>
  <c r="N163" i="44"/>
  <c r="L163"/>
  <c r="J163" i="42"/>
  <c r="L163" i="39"/>
  <c r="L163" i="45"/>
  <c r="H163" i="44"/>
  <c r="J163"/>
  <c r="F163" i="42"/>
  <c r="K163"/>
  <c r="C163" i="39"/>
  <c r="M163" i="42"/>
  <c r="H163" i="39"/>
  <c r="D163"/>
  <c r="G126" i="45"/>
  <c r="H126" i="44"/>
  <c r="F126"/>
  <c r="L126" i="43"/>
  <c r="N126"/>
  <c r="G126" i="42"/>
  <c r="F126"/>
  <c r="E126"/>
  <c r="H126"/>
  <c r="M126" i="45"/>
  <c r="D126" i="44"/>
  <c r="K126"/>
  <c r="J126" i="43"/>
  <c r="H126"/>
  <c r="M126"/>
  <c r="I126" i="39"/>
  <c r="H126"/>
  <c r="K126"/>
  <c r="D126" i="45"/>
  <c r="I126" i="44"/>
  <c r="G126"/>
  <c r="L126"/>
  <c r="D126" i="43"/>
  <c r="K126"/>
  <c r="M126" i="42"/>
  <c r="D126" i="39"/>
  <c r="G126"/>
  <c r="D121" i="45"/>
  <c r="G121"/>
  <c r="J121"/>
  <c r="F121" i="44"/>
  <c r="G121"/>
  <c r="K121" i="43"/>
  <c r="L121"/>
  <c r="H121"/>
  <c r="N121" i="42"/>
  <c r="C121"/>
  <c r="E121" i="39"/>
  <c r="L121" i="42"/>
  <c r="C121" i="39"/>
  <c r="C121" i="45"/>
  <c r="F121"/>
  <c r="I121"/>
  <c r="M121" i="44"/>
  <c r="G121" i="43"/>
  <c r="J121"/>
  <c r="D121"/>
  <c r="H121" i="42"/>
  <c r="L121" i="39"/>
  <c r="M121" i="42"/>
  <c r="J121"/>
  <c r="N121" i="39"/>
  <c r="G121"/>
  <c r="N121" i="45"/>
  <c r="M121"/>
  <c r="E121"/>
  <c r="H121" i="44"/>
  <c r="C121" i="43"/>
  <c r="F121"/>
  <c r="I121"/>
  <c r="D121" i="42"/>
  <c r="J121" i="39"/>
  <c r="K121" i="42"/>
  <c r="F121"/>
  <c r="H121" i="39"/>
  <c r="E121" i="42"/>
  <c r="M121" i="39"/>
  <c r="H116"/>
  <c r="H116" i="45"/>
  <c r="K116"/>
  <c r="L116"/>
  <c r="M116" i="44"/>
  <c r="E116"/>
  <c r="N116"/>
  <c r="G116" i="43"/>
  <c r="I116" i="42"/>
  <c r="M116" i="39"/>
  <c r="F116"/>
  <c r="F216"/>
  <c r="G116" i="42"/>
  <c r="I116" i="39"/>
  <c r="D116" i="45"/>
  <c r="G116"/>
  <c r="J116"/>
  <c r="K116" i="44"/>
  <c r="L116"/>
  <c r="H116"/>
  <c r="M116" i="43"/>
  <c r="E116" i="42"/>
  <c r="K116" i="39"/>
  <c r="N116" i="42"/>
  <c r="C116"/>
  <c r="E116" i="39"/>
  <c r="I116" i="45"/>
  <c r="C116"/>
  <c r="C216"/>
  <c r="F116"/>
  <c r="G116" i="44"/>
  <c r="J116"/>
  <c r="D116"/>
  <c r="H116" i="43"/>
  <c r="F116"/>
  <c r="G116" i="39"/>
  <c r="H116" i="42"/>
  <c r="L116" i="39"/>
  <c r="M116" i="42"/>
  <c r="N116" i="39"/>
  <c r="M110" i="45"/>
  <c r="E110"/>
  <c r="N110"/>
  <c r="H110" i="44"/>
  <c r="K110"/>
  <c r="L110"/>
  <c r="M110" i="43"/>
  <c r="E110"/>
  <c r="N110"/>
  <c r="M110" i="42"/>
  <c r="L110"/>
  <c r="I110"/>
  <c r="K110" i="45"/>
  <c r="L110"/>
  <c r="H110"/>
  <c r="D110" i="44"/>
  <c r="G110"/>
  <c r="G216"/>
  <c r="J110"/>
  <c r="K110" i="43"/>
  <c r="L110"/>
  <c r="H110"/>
  <c r="H216"/>
  <c r="K110" i="42"/>
  <c r="J110"/>
  <c r="E110"/>
  <c r="E216"/>
  <c r="E217"/>
  <c r="D110"/>
  <c r="G110" i="45"/>
  <c r="G216"/>
  <c r="J110"/>
  <c r="D110"/>
  <c r="D216"/>
  <c r="I110" i="44"/>
  <c r="C110"/>
  <c r="C216"/>
  <c r="F110"/>
  <c r="G110" i="43"/>
  <c r="G216"/>
  <c r="J110"/>
  <c r="D110"/>
  <c r="D216"/>
  <c r="G110" i="42"/>
  <c r="F110"/>
  <c r="F216"/>
  <c r="J14" i="32"/>
  <c r="M110" i="39"/>
  <c r="M11" i="45"/>
  <c r="K11" i="44"/>
  <c r="D11" i="39"/>
  <c r="H11"/>
  <c r="F11" i="44"/>
  <c r="N11" i="43"/>
  <c r="J11" i="39"/>
  <c r="J11" i="45"/>
  <c r="G11" i="42"/>
  <c r="G45"/>
  <c r="L11" i="45"/>
  <c r="G11" i="44"/>
  <c r="F11" i="42"/>
  <c r="L11"/>
  <c r="F253" i="44"/>
  <c r="L16" i="32"/>
  <c r="I379" i="42"/>
  <c r="G306" i="43"/>
  <c r="F379" i="45"/>
  <c r="H26" i="32"/>
  <c r="G160" i="42"/>
  <c r="K160" i="39"/>
  <c r="J6" i="42"/>
  <c r="K6"/>
  <c r="M6" i="43"/>
  <c r="C6" i="44"/>
  <c r="C45"/>
  <c r="G426" i="42"/>
  <c r="F45" i="39"/>
  <c r="AC45" s="1"/>
  <c r="G294" i="43"/>
  <c r="G294" i="39"/>
  <c r="G294" i="44"/>
  <c r="G294" i="45"/>
  <c r="G294" i="42"/>
  <c r="F216" i="45"/>
  <c r="J17" i="32" s="1"/>
  <c r="K13"/>
  <c r="K18"/>
  <c r="H294" i="44"/>
  <c r="H294" i="43"/>
  <c r="H294" i="39"/>
  <c r="H294" i="42"/>
  <c r="H294" i="45"/>
  <c r="F231" i="43"/>
  <c r="N362" i="45"/>
  <c r="K270" i="43"/>
  <c r="N270"/>
  <c r="N358" i="44"/>
  <c r="N40" i="43"/>
  <c r="K361" i="39"/>
  <c r="J99" i="44"/>
  <c r="J98"/>
  <c r="J97" i="43"/>
  <c r="J253"/>
  <c r="F45" i="42"/>
  <c r="F14" i="32" s="1"/>
  <c r="F102" i="44"/>
  <c r="H16" i="32"/>
  <c r="F102" i="43"/>
  <c r="H15" i="32" s="1"/>
  <c r="N24" s="1"/>
  <c r="N277" i="39"/>
  <c r="J277" i="44"/>
  <c r="N96" i="43"/>
  <c r="K259" i="39"/>
  <c r="K259" i="43"/>
  <c r="N259" i="39"/>
  <c r="N261" i="45"/>
  <c r="J261" i="42"/>
  <c r="J264" i="43"/>
  <c r="N41" i="44"/>
  <c r="N41" i="39"/>
  <c r="J260"/>
  <c r="K95" i="44"/>
  <c r="K263" i="39"/>
  <c r="J269" i="43"/>
  <c r="J274" i="42"/>
  <c r="N271" i="39"/>
  <c r="K370" i="44"/>
  <c r="K100" i="43"/>
  <c r="N360" i="44"/>
  <c r="N44" i="39"/>
  <c r="N373" i="42"/>
  <c r="J359" i="43"/>
  <c r="J359" i="45"/>
  <c r="K363" i="43"/>
  <c r="K368"/>
  <c r="N361" i="39"/>
  <c r="N361" i="42"/>
  <c r="J364" i="44"/>
  <c r="J379"/>
  <c r="K360" i="45"/>
  <c r="J359" i="39"/>
  <c r="M231" i="43"/>
  <c r="G231" i="42"/>
  <c r="G253"/>
  <c r="H231"/>
  <c r="H253"/>
  <c r="M14" i="32"/>
  <c r="L231" i="44"/>
  <c r="K231"/>
  <c r="K253"/>
  <c r="H231"/>
  <c r="H253"/>
  <c r="M16" i="32" s="1"/>
  <c r="L231" i="45"/>
  <c r="J231"/>
  <c r="M231"/>
  <c r="G106" i="39"/>
  <c r="G216" s="1"/>
  <c r="G427" s="1"/>
  <c r="G106" i="42"/>
  <c r="G216"/>
  <c r="F106" i="44"/>
  <c r="J106" i="45"/>
  <c r="N362" i="42"/>
  <c r="K270" i="39"/>
  <c r="N270" i="45"/>
  <c r="N270" i="39"/>
  <c r="N358" i="43"/>
  <c r="N40" i="45"/>
  <c r="N40" i="42"/>
  <c r="K361" i="44"/>
  <c r="J99" i="45"/>
  <c r="H102"/>
  <c r="I17" i="32" s="1"/>
  <c r="O26" s="1"/>
  <c r="N46" s="1"/>
  <c r="K22"/>
  <c r="K27"/>
  <c r="J98" i="43"/>
  <c r="J97" i="44"/>
  <c r="N97"/>
  <c r="H216"/>
  <c r="K16" i="32"/>
  <c r="H306" i="42"/>
  <c r="G23" i="32"/>
  <c r="D427" i="39"/>
  <c r="N277" i="44"/>
  <c r="J277" i="39"/>
  <c r="N96" i="42"/>
  <c r="K259" i="44"/>
  <c r="N259"/>
  <c r="N261" i="39"/>
  <c r="J261"/>
  <c r="J261" i="44"/>
  <c r="J264" i="45"/>
  <c r="N41"/>
  <c r="J260"/>
  <c r="K95" i="43"/>
  <c r="K263"/>
  <c r="K263" i="44"/>
  <c r="J269" i="42"/>
  <c r="J269" i="44"/>
  <c r="J274" i="39"/>
  <c r="N271" i="45"/>
  <c r="K370" i="42"/>
  <c r="K100" i="44"/>
  <c r="K100" i="39"/>
  <c r="N360" i="42"/>
  <c r="N373" i="43"/>
  <c r="N373" i="39"/>
  <c r="K368" i="42"/>
  <c r="J359"/>
  <c r="J379"/>
  <c r="C253" i="39"/>
  <c r="K363" i="42"/>
  <c r="N361" i="45"/>
  <c r="J364" i="43"/>
  <c r="J364" i="45"/>
  <c r="K43" i="42"/>
  <c r="K43" i="43"/>
  <c r="F231" i="42"/>
  <c r="F253"/>
  <c r="C231" i="43"/>
  <c r="C253"/>
  <c r="D231"/>
  <c r="D253"/>
  <c r="E231"/>
  <c r="E253"/>
  <c r="E254"/>
  <c r="M231" i="44"/>
  <c r="N231"/>
  <c r="E231"/>
  <c r="E253"/>
  <c r="E254"/>
  <c r="H231" i="45"/>
  <c r="E231"/>
  <c r="E253"/>
  <c r="E254"/>
  <c r="J106" i="42"/>
  <c r="M106" i="43"/>
  <c r="K270" i="42"/>
  <c r="K253" i="39"/>
  <c r="I253"/>
  <c r="K361" i="43"/>
  <c r="J98" i="45"/>
  <c r="E216"/>
  <c r="E217" s="1"/>
  <c r="AC379" i="39"/>
  <c r="H102" i="42"/>
  <c r="I14" i="32"/>
  <c r="G292" i="45"/>
  <c r="J277" i="42"/>
  <c r="N96" i="39"/>
  <c r="N261" i="44"/>
  <c r="K95" i="39"/>
  <c r="J274" i="44"/>
  <c r="K370" i="45"/>
  <c r="K368" i="39"/>
  <c r="K43"/>
  <c r="H379" i="42"/>
  <c r="I23" i="32"/>
  <c r="I27"/>
  <c r="J379" i="39"/>
  <c r="K97" i="45"/>
  <c r="K97" i="44"/>
  <c r="F169" i="35"/>
  <c r="F140" i="1"/>
  <c r="F171"/>
  <c r="F194"/>
  <c r="M46" i="32"/>
  <c r="C192" i="37"/>
  <c r="C90" i="34"/>
  <c r="E190" i="38"/>
  <c r="E192"/>
  <c r="E193" s="1"/>
  <c r="E58" i="37"/>
  <c r="E90"/>
  <c r="E91"/>
  <c r="G171" i="38"/>
  <c r="G194" s="1"/>
  <c r="G140"/>
  <c r="E171" i="1"/>
  <c r="E194"/>
  <c r="E140"/>
  <c r="G140" i="36"/>
  <c r="G171"/>
  <c r="G194" s="1"/>
  <c r="E199" i="38"/>
  <c r="E210"/>
  <c r="G211" i="34"/>
  <c r="G13" i="40" s="1"/>
  <c r="G444" i="39" s="1"/>
  <c r="J138" i="34"/>
  <c r="F38" i="32"/>
  <c r="E47" i="36"/>
  <c r="J90" i="37"/>
  <c r="K2" i="44"/>
  <c r="K47"/>
  <c r="K104" s="1"/>
  <c r="K218" s="1"/>
  <c r="K255" s="1"/>
  <c r="K381" s="1"/>
  <c r="K2" i="35"/>
  <c r="K19" s="1"/>
  <c r="K49" s="1"/>
  <c r="K92" s="1"/>
  <c r="K2" i="43"/>
  <c r="K47"/>
  <c r="K104" s="1"/>
  <c r="K218" s="1"/>
  <c r="K255" s="1"/>
  <c r="K381" s="1"/>
  <c r="D138" i="35"/>
  <c r="L149" i="36"/>
  <c r="M149"/>
  <c r="P149"/>
  <c r="D149" i="34"/>
  <c r="G149"/>
  <c r="D149" i="37"/>
  <c r="H152" i="34"/>
  <c r="G152" i="36"/>
  <c r="H152"/>
  <c r="G152" i="34"/>
  <c r="M147" i="37"/>
  <c r="P147" s="1"/>
  <c r="L152" i="35"/>
  <c r="D152" i="36"/>
  <c r="H157" i="38"/>
  <c r="C157" i="36"/>
  <c r="G147" i="34"/>
  <c r="I157"/>
  <c r="I169"/>
  <c r="K157"/>
  <c r="M157" i="36"/>
  <c r="P157"/>
  <c r="H147" i="35"/>
  <c r="M147" i="34"/>
  <c r="P147" s="1"/>
  <c r="L147" i="37"/>
  <c r="L147" i="38"/>
  <c r="M157" i="34"/>
  <c r="P157" s="1"/>
  <c r="I157" i="38"/>
  <c r="I157" i="36"/>
  <c r="K157" i="38"/>
  <c r="H157" i="35"/>
  <c r="M157" i="38"/>
  <c r="P157"/>
  <c r="F157" i="36"/>
  <c r="F152" i="37"/>
  <c r="F149" i="36"/>
  <c r="F147" i="38"/>
  <c r="J210" i="35"/>
  <c r="E90" i="36"/>
  <c r="E91"/>
  <c r="K2" i="42"/>
  <c r="K47" s="1"/>
  <c r="K104" s="1"/>
  <c r="K218" s="1"/>
  <c r="K255" s="1"/>
  <c r="K381" s="1"/>
  <c r="K2" i="45"/>
  <c r="K47"/>
  <c r="K104"/>
  <c r="K218" s="1"/>
  <c r="K255" s="1"/>
  <c r="K381" s="1"/>
  <c r="M147" i="38"/>
  <c r="P147" s="1"/>
  <c r="G149"/>
  <c r="D149"/>
  <c r="L149" i="35"/>
  <c r="G149"/>
  <c r="I144" i="37"/>
  <c r="L152"/>
  <c r="G147" i="36"/>
  <c r="G147" i="38"/>
  <c r="E144"/>
  <c r="E169"/>
  <c r="E170"/>
  <c r="K144" i="37"/>
  <c r="G152" i="35"/>
  <c r="G152" i="37"/>
  <c r="C144" i="38"/>
  <c r="H152"/>
  <c r="D147" i="37"/>
  <c r="D169"/>
  <c r="D157" i="34"/>
  <c r="C157"/>
  <c r="C169"/>
  <c r="G157" i="37"/>
  <c r="K157" i="35"/>
  <c r="D157" i="36"/>
  <c r="H147" i="37"/>
  <c r="H147" i="34"/>
  <c r="M147" i="36"/>
  <c r="P147" s="1"/>
  <c r="G157" i="38"/>
  <c r="G157" i="34"/>
  <c r="J157" i="38"/>
  <c r="H157" i="34"/>
  <c r="J210"/>
  <c r="K2" i="36"/>
  <c r="K19"/>
  <c r="K49" s="1"/>
  <c r="K92" s="1"/>
  <c r="K2" i="34"/>
  <c r="K19" s="1"/>
  <c r="K49" s="1"/>
  <c r="K92" s="1"/>
  <c r="D138"/>
  <c r="G149" i="37"/>
  <c r="L149"/>
  <c r="D149" i="35"/>
  <c r="M152" i="38"/>
  <c r="P152" s="1"/>
  <c r="L144" i="36"/>
  <c r="M152"/>
  <c r="P152" s="1"/>
  <c r="D152" i="38"/>
  <c r="D152" i="34"/>
  <c r="C157" i="38"/>
  <c r="J157" i="34"/>
  <c r="L157" i="35"/>
  <c r="M157"/>
  <c r="P157"/>
  <c r="M152"/>
  <c r="P152" s="1"/>
  <c r="H157" i="37"/>
  <c r="L157" i="38"/>
  <c r="G157" i="35"/>
  <c r="D147"/>
  <c r="D169"/>
  <c r="G147"/>
  <c r="L152" i="36"/>
  <c r="H152" i="37"/>
  <c r="I157" i="35"/>
  <c r="I169"/>
  <c r="L157" i="37"/>
  <c r="G157" i="36"/>
  <c r="F210"/>
  <c r="F192" i="37"/>
  <c r="I140" i="38"/>
  <c r="I171"/>
  <c r="I194" s="1"/>
  <c r="K210" i="34"/>
  <c r="J138" i="37"/>
  <c r="K47" i="36"/>
  <c r="F171"/>
  <c r="F194"/>
  <c r="F140"/>
  <c r="L38" i="32"/>
  <c r="J38"/>
  <c r="M38"/>
  <c r="M43"/>
  <c r="J149" i="37"/>
  <c r="J149" i="36"/>
  <c r="J149" i="35"/>
  <c r="J169"/>
  <c r="M44" i="32"/>
  <c r="J169" i="34"/>
  <c r="M42" i="32"/>
  <c r="G18"/>
  <c r="O13"/>
  <c r="L42"/>
  <c r="H211" i="37"/>
  <c r="H16" i="40" s="1"/>
  <c r="H444" i="44" s="1"/>
  <c r="G45" i="32"/>
  <c r="M45"/>
  <c r="H212" i="36"/>
  <c r="H15" i="40"/>
  <c r="H444" i="43" s="1"/>
  <c r="H445" s="1"/>
  <c r="H27" i="32"/>
  <c r="G15" i="40"/>
  <c r="G444" i="43"/>
  <c r="G212" i="36"/>
  <c r="O15" i="32"/>
  <c r="K169" i="34"/>
  <c r="O16" i="32"/>
  <c r="J90" i="36"/>
  <c r="C169" i="35"/>
  <c r="I250" i="45"/>
  <c r="K250"/>
  <c r="J250"/>
  <c r="C149" i="36"/>
  <c r="C169"/>
  <c r="C149" i="38"/>
  <c r="C169"/>
  <c r="C149" i="35"/>
  <c r="C149" i="37"/>
  <c r="C169"/>
  <c r="E81" i="1"/>
  <c r="J81" i="35"/>
  <c r="J90"/>
  <c r="F81" i="1"/>
  <c r="K81" i="35"/>
  <c r="K90"/>
  <c r="I81"/>
  <c r="I90"/>
  <c r="P81"/>
  <c r="K408" i="44"/>
  <c r="I408"/>
  <c r="J408"/>
  <c r="P116" i="35"/>
  <c r="F116" i="1"/>
  <c r="K116" i="35"/>
  <c r="I116"/>
  <c r="I138"/>
  <c r="E106" i="39"/>
  <c r="P109" i="36"/>
  <c r="F109" i="1"/>
  <c r="K109" i="36"/>
  <c r="I109"/>
  <c r="I138"/>
  <c r="I14" i="42"/>
  <c r="N14"/>
  <c r="P38" i="38"/>
  <c r="E38" i="1"/>
  <c r="J38" i="38"/>
  <c r="K54" i="39"/>
  <c r="N54"/>
  <c r="J54"/>
  <c r="K87" i="45"/>
  <c r="N87"/>
  <c r="I87"/>
  <c r="J87"/>
  <c r="C62" i="36"/>
  <c r="C90"/>
  <c r="J205" i="45"/>
  <c r="I205"/>
  <c r="K205"/>
  <c r="I164" i="43"/>
  <c r="J164"/>
  <c r="N26" i="44"/>
  <c r="K26"/>
  <c r="N116" i="43"/>
  <c r="J116"/>
  <c r="I116"/>
  <c r="E21"/>
  <c r="E69"/>
  <c r="J12" i="42"/>
  <c r="N12"/>
  <c r="I12"/>
  <c r="E385" i="39"/>
  <c r="E426"/>
  <c r="C102" i="48"/>
  <c r="E27" i="44"/>
  <c r="E122"/>
  <c r="E216"/>
  <c r="E217" s="1"/>
  <c r="J143" i="39"/>
  <c r="I143"/>
  <c r="K143"/>
  <c r="N143"/>
  <c r="N394" i="42"/>
  <c r="K394"/>
  <c r="K426"/>
  <c r="I394"/>
  <c r="I426"/>
  <c r="N142" i="39"/>
  <c r="J142"/>
  <c r="K142"/>
  <c r="I142"/>
  <c r="H171" i="36"/>
  <c r="H194"/>
  <c r="H140"/>
  <c r="H171" i="34"/>
  <c r="H194" s="1"/>
  <c r="H140"/>
  <c r="I140"/>
  <c r="I171"/>
  <c r="I194" s="1"/>
  <c r="M13" i="32"/>
  <c r="M18"/>
  <c r="N97" i="45"/>
  <c r="N97" i="39"/>
  <c r="K90" i="45"/>
  <c r="N90"/>
  <c r="I90"/>
  <c r="J36"/>
  <c r="K36"/>
  <c r="K418"/>
  <c r="J418"/>
  <c r="N418"/>
  <c r="E150" i="1"/>
  <c r="J150" i="38"/>
  <c r="J169"/>
  <c r="F150" i="1"/>
  <c r="K150" i="38"/>
  <c r="K169"/>
  <c r="P150"/>
  <c r="I150"/>
  <c r="I169"/>
  <c r="N370" i="43"/>
  <c r="N370" i="45"/>
  <c r="N370" i="44"/>
  <c r="N370" i="42"/>
  <c r="I11"/>
  <c r="N11"/>
  <c r="N409" i="44"/>
  <c r="J409"/>
  <c r="J426"/>
  <c r="I409"/>
  <c r="K409"/>
  <c r="K416" i="45"/>
  <c r="K426"/>
  <c r="N416"/>
  <c r="J416"/>
  <c r="N190" i="42"/>
  <c r="K190"/>
  <c r="I190"/>
  <c r="J190"/>
  <c r="E97" i="34"/>
  <c r="E138"/>
  <c r="E97" i="37"/>
  <c r="E138"/>
  <c r="E97" i="35"/>
  <c r="E138"/>
  <c r="E97" i="38"/>
  <c r="E138"/>
  <c r="E211"/>
  <c r="F101" i="1"/>
  <c r="P101" i="35"/>
  <c r="J247" i="45"/>
  <c r="J253"/>
  <c r="K247"/>
  <c r="K253"/>
  <c r="N247"/>
  <c r="I276" i="42"/>
  <c r="I276" i="44"/>
  <c r="I276" i="39"/>
  <c r="I285" i="44"/>
  <c r="I285" i="43"/>
  <c r="I285" i="45"/>
  <c r="I285" i="42"/>
  <c r="N167" i="44"/>
  <c r="J167"/>
  <c r="K167"/>
  <c r="F64" i="1"/>
  <c r="K64" i="38"/>
  <c r="K90"/>
  <c r="E64" i="1"/>
  <c r="J64" i="38"/>
  <c r="J90"/>
  <c r="P64"/>
  <c r="I64"/>
  <c r="I90"/>
  <c r="I173" i="45"/>
  <c r="K173"/>
  <c r="E191" i="37"/>
  <c r="E192"/>
  <c r="E191" i="34"/>
  <c r="E192"/>
  <c r="E193" s="1"/>
  <c r="E191" i="35"/>
  <c r="E192"/>
  <c r="E191" i="36"/>
  <c r="N163" i="43"/>
  <c r="J163"/>
  <c r="K163"/>
  <c r="E185" i="1"/>
  <c r="I185" i="35"/>
  <c r="I185" i="37"/>
  <c r="I185" i="34"/>
  <c r="F185" i="1"/>
  <c r="E118" i="43"/>
  <c r="E216"/>
  <c r="E217"/>
  <c r="J258" i="42"/>
  <c r="J258" i="44"/>
  <c r="J258" i="43"/>
  <c r="J258" i="39"/>
  <c r="K29" i="44"/>
  <c r="I29"/>
  <c r="J29"/>
  <c r="N29"/>
  <c r="K399" i="43"/>
  <c r="K426"/>
  <c r="J399"/>
  <c r="J426"/>
  <c r="I399"/>
  <c r="I426"/>
  <c r="N399"/>
  <c r="N230" i="42"/>
  <c r="K230"/>
  <c r="K253"/>
  <c r="P106" i="36"/>
  <c r="P106" i="38"/>
  <c r="P106" i="34"/>
  <c r="P106" i="35"/>
  <c r="I256" i="45"/>
  <c r="I256" i="42"/>
  <c r="I256" i="39"/>
  <c r="I256" i="44"/>
  <c r="E277" i="39"/>
  <c r="E292"/>
  <c r="E293" s="1"/>
  <c r="E277" i="43"/>
  <c r="E292"/>
  <c r="E277" i="42"/>
  <c r="E292"/>
  <c r="E277" i="45"/>
  <c r="E277" i="44"/>
  <c r="E292"/>
  <c r="E33" i="37"/>
  <c r="E47"/>
  <c r="I272" i="39"/>
  <c r="I272" i="45"/>
  <c r="I272" i="43"/>
  <c r="I292"/>
  <c r="I272" i="44"/>
  <c r="P96" i="38"/>
  <c r="P96" i="34"/>
  <c r="P96" i="36"/>
  <c r="P96" i="37"/>
  <c r="K98" i="35"/>
  <c r="K98" i="38"/>
  <c r="K98" i="36"/>
  <c r="K98" i="34"/>
  <c r="K138"/>
  <c r="P98" i="37"/>
  <c r="P98" i="38"/>
  <c r="P98" i="36"/>
  <c r="P98" i="35"/>
  <c r="N44" i="42"/>
  <c r="N44" i="44"/>
  <c r="N44" i="43"/>
  <c r="E52" i="39"/>
  <c r="E102"/>
  <c r="E103"/>
  <c r="E34" i="45"/>
  <c r="E145" i="37"/>
  <c r="E169"/>
  <c r="E170"/>
  <c r="I262" i="44"/>
  <c r="I262" i="42"/>
  <c r="E37" i="1"/>
  <c r="J37" i="38"/>
  <c r="F37" i="1"/>
  <c r="K37" i="38"/>
  <c r="K47"/>
  <c r="I37"/>
  <c r="I47"/>
  <c r="P25" i="35"/>
  <c r="F25" i="1"/>
  <c r="K25" i="35"/>
  <c r="I25"/>
  <c r="I47"/>
  <c r="E24" i="1"/>
  <c r="F24"/>
  <c r="P24" i="35"/>
  <c r="C429" i="39"/>
  <c r="I429" s="1"/>
  <c r="C429" i="44"/>
  <c r="I429" s="1"/>
  <c r="C429" i="42"/>
  <c r="I429" s="1"/>
  <c r="C429" i="45"/>
  <c r="I429" s="1"/>
  <c r="K273" i="42"/>
  <c r="K273" i="45"/>
  <c r="K273" i="43"/>
  <c r="K273" i="39"/>
  <c r="I119" i="38"/>
  <c r="I138"/>
  <c r="F119" i="1"/>
  <c r="K119" i="38"/>
  <c r="E119" i="1"/>
  <c r="C300" i="44"/>
  <c r="C306"/>
  <c r="C300" i="39"/>
  <c r="C306"/>
  <c r="C300" i="42"/>
  <c r="C306"/>
  <c r="C300" i="45"/>
  <c r="C306"/>
  <c r="N299"/>
  <c r="I299"/>
  <c r="K266" i="43"/>
  <c r="K266" i="42"/>
  <c r="K266" i="44"/>
  <c r="K364" i="42"/>
  <c r="K364" i="45"/>
  <c r="K364" i="44"/>
  <c r="E42" i="45"/>
  <c r="E42" i="42"/>
  <c r="E45"/>
  <c r="E46"/>
  <c r="E42" i="43"/>
  <c r="E42" i="44"/>
  <c r="E42" i="39"/>
  <c r="E45"/>
  <c r="E46" s="1"/>
  <c r="J114" i="42"/>
  <c r="N114"/>
  <c r="I114"/>
  <c r="I216"/>
  <c r="K114"/>
  <c r="C77" i="44"/>
  <c r="E280" i="45"/>
  <c r="G140" i="37"/>
  <c r="G171"/>
  <c r="G194" s="1"/>
  <c r="H171" i="38"/>
  <c r="H194" s="1"/>
  <c r="H140"/>
  <c r="F171" i="35"/>
  <c r="F140"/>
  <c r="F171" i="37"/>
  <c r="F194"/>
  <c r="F140"/>
  <c r="I331" i="43"/>
  <c r="N331"/>
  <c r="E192" i="36"/>
  <c r="C86" i="45"/>
  <c r="P99" i="35"/>
  <c r="P99" i="37"/>
  <c r="P99" i="38"/>
  <c r="P99" i="34"/>
  <c r="P99" i="36"/>
  <c r="P163"/>
  <c r="I163"/>
  <c r="I169"/>
  <c r="E163" i="1"/>
  <c r="J163" i="36"/>
  <c r="J169"/>
  <c r="F163" i="1"/>
  <c r="K163" i="36"/>
  <c r="K169"/>
  <c r="K375" i="45"/>
  <c r="K375" i="43"/>
  <c r="K375" i="39"/>
  <c r="K379"/>
  <c r="K375" i="44"/>
  <c r="K375" i="42"/>
  <c r="N372" i="45"/>
  <c r="N372" i="42"/>
  <c r="N372" i="43"/>
  <c r="N372" i="39"/>
  <c r="N372" i="44"/>
  <c r="I140" i="36"/>
  <c r="I171"/>
  <c r="I194" s="1"/>
  <c r="I337" i="43"/>
  <c r="N337"/>
  <c r="K337"/>
  <c r="F49" i="38"/>
  <c r="C85" i="45"/>
  <c r="C102"/>
  <c r="K257" i="39"/>
  <c r="K257" i="45"/>
  <c r="E37"/>
  <c r="K265" i="42"/>
  <c r="K265" i="39"/>
  <c r="K265" i="45"/>
  <c r="K265" i="43"/>
  <c r="K265" i="44"/>
  <c r="P60" i="34"/>
  <c r="I60"/>
  <c r="I90"/>
  <c r="F60" i="1"/>
  <c r="E60"/>
  <c r="F41"/>
  <c r="C192" i="38"/>
  <c r="P174" i="35"/>
  <c r="E163" i="36"/>
  <c r="E169"/>
  <c r="E170" s="1"/>
  <c r="E142" i="39"/>
  <c r="G426" i="44"/>
  <c r="AC306" i="39"/>
  <c r="F27" i="32"/>
  <c r="N13"/>
  <c r="N18" s="1"/>
  <c r="AC426" i="39"/>
  <c r="F13" i="32"/>
  <c r="F18"/>
  <c r="J216" i="42"/>
  <c r="C427" i="39"/>
  <c r="D216" i="44"/>
  <c r="D45"/>
  <c r="F253" i="43"/>
  <c r="L15" i="32"/>
  <c r="H45" i="45"/>
  <c r="G17" i="32"/>
  <c r="G45" i="44"/>
  <c r="G427"/>
  <c r="G441" s="1"/>
  <c r="F45" i="45"/>
  <c r="F17" i="32" s="1"/>
  <c r="N26" s="1"/>
  <c r="H45" i="43"/>
  <c r="G15" i="32" s="1"/>
  <c r="O24" s="1"/>
  <c r="N44" s="1"/>
  <c r="G45" i="45"/>
  <c r="F216" i="43"/>
  <c r="J15" i="32"/>
  <c r="K253" i="43"/>
  <c r="I253"/>
  <c r="K15" i="32"/>
  <c r="J13"/>
  <c r="AC216" i="39"/>
  <c r="O23" i="32"/>
  <c r="N43" s="1"/>
  <c r="L17"/>
  <c r="F45" i="43"/>
  <c r="F15" i="32"/>
  <c r="C102" i="44"/>
  <c r="C427"/>
  <c r="I216" i="45"/>
  <c r="E102" i="43"/>
  <c r="E103"/>
  <c r="F427" i="39"/>
  <c r="F443" s="1"/>
  <c r="F445" s="1"/>
  <c r="H427" i="42"/>
  <c r="H441"/>
  <c r="G427" i="45"/>
  <c r="H253"/>
  <c r="G427" i="42"/>
  <c r="G443"/>
  <c r="G445" s="1"/>
  <c r="D216"/>
  <c r="D427"/>
  <c r="F45" i="44"/>
  <c r="F16" i="32" s="1"/>
  <c r="N25" s="1"/>
  <c r="F102" i="45"/>
  <c r="H17" i="32"/>
  <c r="C427" i="45"/>
  <c r="I253"/>
  <c r="H216"/>
  <c r="K17" i="32"/>
  <c r="J216" i="45"/>
  <c r="C427" i="43"/>
  <c r="F216" i="44"/>
  <c r="AC253" i="39"/>
  <c r="D45" i="45"/>
  <c r="L14" i="32"/>
  <c r="G308" i="39"/>
  <c r="G308" i="42"/>
  <c r="G308" i="44"/>
  <c r="G308" i="43"/>
  <c r="G308" i="45"/>
  <c r="H308" i="42"/>
  <c r="H308" i="45"/>
  <c r="H308" i="44"/>
  <c r="H308" i="39"/>
  <c r="H308" i="43"/>
  <c r="J379" i="45"/>
  <c r="K216" i="42"/>
  <c r="K216" i="45"/>
  <c r="J426"/>
  <c r="F211" i="35"/>
  <c r="F14" i="40"/>
  <c r="F444" i="42" s="1"/>
  <c r="F43" i="32"/>
  <c r="L43"/>
  <c r="K2" i="37"/>
  <c r="K19" s="1"/>
  <c r="K49" s="1"/>
  <c r="K92" s="1"/>
  <c r="K2" i="38"/>
  <c r="K19" s="1"/>
  <c r="K49" s="1"/>
  <c r="K92" s="1"/>
  <c r="J2" i="43"/>
  <c r="J47" s="1"/>
  <c r="J104" s="1"/>
  <c r="J218" s="1"/>
  <c r="J255" s="1"/>
  <c r="J381" s="1"/>
  <c r="J2" i="45"/>
  <c r="J47"/>
  <c r="J104"/>
  <c r="J218" s="1"/>
  <c r="J255" s="1"/>
  <c r="J381" s="1"/>
  <c r="J2" i="44"/>
  <c r="J47" s="1"/>
  <c r="J104" s="1"/>
  <c r="J218" s="1"/>
  <c r="J255" s="1"/>
  <c r="J381" s="1"/>
  <c r="J2" i="38"/>
  <c r="J19"/>
  <c r="J49"/>
  <c r="J92" s="1"/>
  <c r="J2" i="36"/>
  <c r="J19"/>
  <c r="J49"/>
  <c r="J92" s="1"/>
  <c r="J2" i="39"/>
  <c r="J47"/>
  <c r="J104"/>
  <c r="J218" s="1"/>
  <c r="J255" s="1"/>
  <c r="J381" s="1"/>
  <c r="J2" i="35"/>
  <c r="J19" s="1"/>
  <c r="J49" s="1"/>
  <c r="J92" s="1"/>
  <c r="J2" i="42"/>
  <c r="J47" s="1"/>
  <c r="J104" s="1"/>
  <c r="J218" s="1"/>
  <c r="J255" s="1"/>
  <c r="J381" s="1"/>
  <c r="J2" i="34"/>
  <c r="J19"/>
  <c r="J49"/>
  <c r="J92" s="1"/>
  <c r="J2" i="37"/>
  <c r="J19"/>
  <c r="J49"/>
  <c r="J92" s="1"/>
  <c r="F169"/>
  <c r="F169" i="36"/>
  <c r="H45" i="32"/>
  <c r="D169" i="34"/>
  <c r="F169" i="38"/>
  <c r="D169"/>
  <c r="D169" i="36"/>
  <c r="K138"/>
  <c r="J47" i="38"/>
  <c r="E293" i="42"/>
  <c r="E211" i="35"/>
  <c r="E193"/>
  <c r="P151" i="36"/>
  <c r="P151" i="34"/>
  <c r="P151" i="38"/>
  <c r="P151" i="35"/>
  <c r="P151" i="37"/>
  <c r="J60" i="34"/>
  <c r="J90"/>
  <c r="E90" i="1"/>
  <c r="E300" i="39"/>
  <c r="E306"/>
  <c r="E300" i="42"/>
  <c r="E306"/>
  <c r="E300" i="43"/>
  <c r="E306"/>
  <c r="E300" i="44"/>
  <c r="E306"/>
  <c r="E300" i="45"/>
  <c r="E306"/>
  <c r="J272" i="39"/>
  <c r="J272" i="42"/>
  <c r="J272" i="44"/>
  <c r="J272" i="43"/>
  <c r="J272" i="45"/>
  <c r="K256" i="42"/>
  <c r="K256" i="44"/>
  <c r="K256" i="43"/>
  <c r="K256" i="39"/>
  <c r="K256" i="45"/>
  <c r="N118" i="43"/>
  <c r="I118"/>
  <c r="I216"/>
  <c r="J118"/>
  <c r="K118"/>
  <c r="K216"/>
  <c r="P185" i="36"/>
  <c r="P185" i="35"/>
  <c r="P185" i="34"/>
  <c r="P185" i="38"/>
  <c r="P185" i="37"/>
  <c r="N285" i="44"/>
  <c r="N285" i="39"/>
  <c r="N285" i="45"/>
  <c r="N285" i="42"/>
  <c r="N285" i="43"/>
  <c r="J11" i="42"/>
  <c r="J27" i="44"/>
  <c r="K27"/>
  <c r="I27"/>
  <c r="N27"/>
  <c r="E428" i="39"/>
  <c r="K379" i="45"/>
  <c r="E45" i="43"/>
  <c r="E46"/>
  <c r="G47" i="32"/>
  <c r="F92" i="38"/>
  <c r="E86" i="45"/>
  <c r="K331" i="43"/>
  <c r="K379"/>
  <c r="F194" i="35"/>
  <c r="E77" i="44"/>
  <c r="E102"/>
  <c r="E103"/>
  <c r="J24" i="35"/>
  <c r="J47"/>
  <c r="N262" i="39"/>
  <c r="N262" i="42"/>
  <c r="N262" i="44"/>
  <c r="N262" i="43"/>
  <c r="N262" i="45"/>
  <c r="I34"/>
  <c r="J34"/>
  <c r="N34"/>
  <c r="K34"/>
  <c r="N272"/>
  <c r="N272" i="39"/>
  <c r="N272" i="43"/>
  <c r="N272" i="42"/>
  <c r="N272" i="44"/>
  <c r="E193" i="37"/>
  <c r="E211"/>
  <c r="K285" i="45"/>
  <c r="K285" i="44"/>
  <c r="K285" i="39"/>
  <c r="K285" i="43"/>
  <c r="K285" i="42"/>
  <c r="N276" i="44"/>
  <c r="N276" i="42"/>
  <c r="N276" i="45"/>
  <c r="N276" i="39"/>
  <c r="N276" i="43"/>
  <c r="C58" i="42"/>
  <c r="C102"/>
  <c r="C427"/>
  <c r="J21" i="43"/>
  <c r="I21"/>
  <c r="K21"/>
  <c r="N21"/>
  <c r="M47" i="32"/>
  <c r="I379" i="43"/>
  <c r="K379" i="44"/>
  <c r="K138" i="38"/>
  <c r="E292" i="45"/>
  <c r="I292" i="42"/>
  <c r="I426" i="44"/>
  <c r="E211" i="34"/>
  <c r="I42" i="45"/>
  <c r="I42" i="44"/>
  <c r="I42" i="42"/>
  <c r="I45"/>
  <c r="I42" i="39"/>
  <c r="I45"/>
  <c r="I42" i="43"/>
  <c r="J299" i="45"/>
  <c r="J119" i="38"/>
  <c r="J138"/>
  <c r="E138" i="1"/>
  <c r="K24" i="35"/>
  <c r="K47"/>
  <c r="J262" i="45"/>
  <c r="J262" i="44"/>
  <c r="J262" i="43"/>
  <c r="J262" i="39"/>
  <c r="J262" i="42"/>
  <c r="K262" i="44"/>
  <c r="K262" i="45"/>
  <c r="K262" i="39"/>
  <c r="K262" i="43"/>
  <c r="K262" i="42"/>
  <c r="E293" i="44"/>
  <c r="J230" i="42"/>
  <c r="J253"/>
  <c r="J185" i="36"/>
  <c r="J185" i="34"/>
  <c r="J185" i="37"/>
  <c r="J185" i="35"/>
  <c r="J185" i="38"/>
  <c r="F191" i="1"/>
  <c r="I191" i="37"/>
  <c r="I192"/>
  <c r="I191" i="36"/>
  <c r="I192"/>
  <c r="I211" s="1"/>
  <c r="I15" i="40" s="1"/>
  <c r="I444" i="43" s="1"/>
  <c r="E191" i="1"/>
  <c r="P192" i="34"/>
  <c r="I191" i="35"/>
  <c r="I191" i="38"/>
  <c r="I192"/>
  <c r="I211" s="1"/>
  <c r="I191" i="34"/>
  <c r="I192"/>
  <c r="I211" s="1"/>
  <c r="J285" i="39"/>
  <c r="J285" i="45"/>
  <c r="J285" i="43"/>
  <c r="J285" i="42"/>
  <c r="J285" i="44"/>
  <c r="J276" i="43"/>
  <c r="J276" i="42"/>
  <c r="J276" i="39"/>
  <c r="J276" i="44"/>
  <c r="J276" i="45"/>
  <c r="J122" i="44"/>
  <c r="J216"/>
  <c r="K122"/>
  <c r="K216"/>
  <c r="N122"/>
  <c r="I122"/>
  <c r="I216"/>
  <c r="J102" i="48"/>
  <c r="J427"/>
  <c r="J429" s="1"/>
  <c r="J430" s="1"/>
  <c r="C422"/>
  <c r="C426"/>
  <c r="E45" i="45"/>
  <c r="E46" s="1"/>
  <c r="I292" i="39"/>
  <c r="J216" i="43"/>
  <c r="E216" i="39"/>
  <c r="E217" s="1"/>
  <c r="O18" i="32"/>
  <c r="K60" i="34"/>
  <c r="K90"/>
  <c r="F90" i="1"/>
  <c r="I37" i="45"/>
  <c r="N37"/>
  <c r="J37"/>
  <c r="K37"/>
  <c r="E85"/>
  <c r="E102"/>
  <c r="E103"/>
  <c r="E193" i="36"/>
  <c r="E211"/>
  <c r="J331" i="43"/>
  <c r="J379"/>
  <c r="N280" i="45"/>
  <c r="I280"/>
  <c r="I292"/>
  <c r="K280"/>
  <c r="J280"/>
  <c r="P145" i="37"/>
  <c r="F145" i="1"/>
  <c r="E145"/>
  <c r="I145" i="37"/>
  <c r="I169"/>
  <c r="N52" i="39"/>
  <c r="I52"/>
  <c r="I102"/>
  <c r="K272"/>
  <c r="K272" i="43"/>
  <c r="K272" i="44"/>
  <c r="K272" i="42"/>
  <c r="K272" i="45"/>
  <c r="E33" i="1"/>
  <c r="J33" i="37"/>
  <c r="J47"/>
  <c r="F33" i="1"/>
  <c r="K33" i="37"/>
  <c r="K47"/>
  <c r="I33"/>
  <c r="I47"/>
  <c r="P33"/>
  <c r="P47" i="34"/>
  <c r="E293" i="43"/>
  <c r="J256" i="39"/>
  <c r="J256" i="43"/>
  <c r="J256" i="45"/>
  <c r="J256" i="44"/>
  <c r="J256" i="42"/>
  <c r="K185" i="34"/>
  <c r="K185" i="38"/>
  <c r="K185" i="36"/>
  <c r="K185" i="37"/>
  <c r="K185" i="35"/>
  <c r="F192" i="1"/>
  <c r="K101" i="35"/>
  <c r="K138"/>
  <c r="F138" i="1"/>
  <c r="K11" i="42"/>
  <c r="I385" i="39"/>
  <c r="I426"/>
  <c r="N385"/>
  <c r="I69" i="43"/>
  <c r="I102"/>
  <c r="N69"/>
  <c r="J69"/>
  <c r="J102"/>
  <c r="K69"/>
  <c r="K102"/>
  <c r="N106" i="39"/>
  <c r="I106"/>
  <c r="I216" s="1"/>
  <c r="I427" s="1"/>
  <c r="K379" i="42"/>
  <c r="I292" i="44"/>
  <c r="I192" i="35"/>
  <c r="I211" s="1"/>
  <c r="I14" i="40" s="1"/>
  <c r="I444" i="42" s="1"/>
  <c r="E45" i="44"/>
  <c r="E46" s="1"/>
  <c r="K426"/>
  <c r="H427" i="43"/>
  <c r="E427"/>
  <c r="E443"/>
  <c r="E445"/>
  <c r="D427" i="44"/>
  <c r="H443" i="42"/>
  <c r="H445"/>
  <c r="G441"/>
  <c r="G443" i="44"/>
  <c r="G445"/>
  <c r="G443" i="45"/>
  <c r="G445" s="1"/>
  <c r="G441"/>
  <c r="F427"/>
  <c r="J16" i="32"/>
  <c r="F427" i="44"/>
  <c r="M17" i="32"/>
  <c r="H427" i="45"/>
  <c r="J18" i="32"/>
  <c r="F427" i="43"/>
  <c r="J292" i="42"/>
  <c r="J292" i="44"/>
  <c r="J292" i="39"/>
  <c r="J292" i="43"/>
  <c r="K2" i="39"/>
  <c r="K47" s="1"/>
  <c r="K104" s="1"/>
  <c r="K218" s="1"/>
  <c r="K255" s="1"/>
  <c r="K381" s="1"/>
  <c r="F211" i="38"/>
  <c r="F17" i="40"/>
  <c r="F444" i="45"/>
  <c r="F46" i="32"/>
  <c r="L46" s="1"/>
  <c r="F44"/>
  <c r="F211" i="36"/>
  <c r="F15" i="40" s="1"/>
  <c r="F444" i="43" s="1"/>
  <c r="F445" s="1"/>
  <c r="H47" i="32"/>
  <c r="F211" i="37"/>
  <c r="F16" i="40"/>
  <c r="F444" i="44" s="1"/>
  <c r="F445" s="1"/>
  <c r="F45" i="32"/>
  <c r="L45"/>
  <c r="J106" i="39"/>
  <c r="J216" s="1"/>
  <c r="J427" s="1"/>
  <c r="J385"/>
  <c r="J426"/>
  <c r="K52"/>
  <c r="K102"/>
  <c r="J145" i="37"/>
  <c r="J169"/>
  <c r="E169" i="1"/>
  <c r="N85" i="45"/>
  <c r="K85"/>
  <c r="K102"/>
  <c r="J85"/>
  <c r="I85"/>
  <c r="K191" i="36"/>
  <c r="K191" i="35"/>
  <c r="K192"/>
  <c r="K211" s="1"/>
  <c r="K215" s="1"/>
  <c r="K191" i="38"/>
  <c r="K191" i="34"/>
  <c r="K191" i="37"/>
  <c r="J42" i="44"/>
  <c r="J45"/>
  <c r="J42" i="42"/>
  <c r="J45"/>
  <c r="J42" i="43"/>
  <c r="J45"/>
  <c r="J42" i="39"/>
  <c r="J45"/>
  <c r="J42" i="45"/>
  <c r="N86"/>
  <c r="J86"/>
  <c r="K86"/>
  <c r="I86"/>
  <c r="F171" i="38"/>
  <c r="F140"/>
  <c r="I300" i="45"/>
  <c r="I306"/>
  <c r="I300" i="44"/>
  <c r="I306"/>
  <c r="I300" i="43"/>
  <c r="I306"/>
  <c r="I300" i="39"/>
  <c r="I306"/>
  <c r="I300" i="42"/>
  <c r="I306"/>
  <c r="K192" i="38"/>
  <c r="K211"/>
  <c r="I45" i="44"/>
  <c r="I427" s="1"/>
  <c r="K292" i="43"/>
  <c r="K385" i="39"/>
  <c r="K426"/>
  <c r="C427" i="48"/>
  <c r="C429" s="1"/>
  <c r="D3" i="49" s="1"/>
  <c r="K192" i="36"/>
  <c r="K211"/>
  <c r="K215" s="1"/>
  <c r="I211" i="37"/>
  <c r="I16" i="40"/>
  <c r="I444" i="44"/>
  <c r="I45" i="43"/>
  <c r="I45" i="45"/>
  <c r="K292" i="39"/>
  <c r="K106"/>
  <c r="K216"/>
  <c r="P169" i="34"/>
  <c r="E293" i="45"/>
  <c r="E427"/>
  <c r="K192" i="37"/>
  <c r="J45" i="45"/>
  <c r="K292"/>
  <c r="K292" i="42"/>
  <c r="J52" i="39"/>
  <c r="J102"/>
  <c r="F169" i="1"/>
  <c r="K145" i="37"/>
  <c r="K169"/>
  <c r="K211" s="1"/>
  <c r="K215" s="1"/>
  <c r="P191" i="34"/>
  <c r="P191" i="38"/>
  <c r="P191" i="37"/>
  <c r="P191" i="36"/>
  <c r="P191" i="35"/>
  <c r="J191" i="38"/>
  <c r="J192"/>
  <c r="J211"/>
  <c r="J191" i="37"/>
  <c r="J192"/>
  <c r="J191" i="36"/>
  <c r="J192"/>
  <c r="J211"/>
  <c r="J215" s="1"/>
  <c r="J191" i="34"/>
  <c r="J191" i="35"/>
  <c r="J192"/>
  <c r="J211" s="1"/>
  <c r="J215" s="1"/>
  <c r="N42" i="43"/>
  <c r="N42" i="39"/>
  <c r="N42" i="44"/>
  <c r="N42" i="42"/>
  <c r="N42" i="45"/>
  <c r="K42" i="44"/>
  <c r="K45"/>
  <c r="K42" i="43"/>
  <c r="K45"/>
  <c r="K42" i="45"/>
  <c r="K45"/>
  <c r="K42" i="39"/>
  <c r="K45"/>
  <c r="K42" i="42"/>
  <c r="E58"/>
  <c r="E102"/>
  <c r="K77" i="44"/>
  <c r="K102"/>
  <c r="N77"/>
  <c r="I77"/>
  <c r="I102"/>
  <c r="J77"/>
  <c r="J102"/>
  <c r="G506" i="48"/>
  <c r="K45" i="42"/>
  <c r="K192" i="34"/>
  <c r="K211" s="1"/>
  <c r="K215" s="1"/>
  <c r="J292" i="45"/>
  <c r="E192" i="1"/>
  <c r="J192" i="34"/>
  <c r="J211" s="1"/>
  <c r="J215" s="1"/>
  <c r="E427" i="44"/>
  <c r="F47" i="1"/>
  <c r="E47"/>
  <c r="E427" i="39"/>
  <c r="K292" i="44"/>
  <c r="H441" i="43"/>
  <c r="H443"/>
  <c r="I427"/>
  <c r="I441" s="1"/>
  <c r="I443" s="1"/>
  <c r="F441"/>
  <c r="F443"/>
  <c r="F441" i="44"/>
  <c r="F443"/>
  <c r="H443" i="45"/>
  <c r="H445"/>
  <c r="H441"/>
  <c r="F443"/>
  <c r="F445"/>
  <c r="F441"/>
  <c r="L44" i="32"/>
  <c r="L47"/>
  <c r="F47"/>
  <c r="F212" i="36"/>
  <c r="J294" i="39"/>
  <c r="J294" i="43"/>
  <c r="J294" i="45"/>
  <c r="J294" i="42"/>
  <c r="J294" i="44"/>
  <c r="F211" i="1"/>
  <c r="E103" i="42"/>
  <c r="E427"/>
  <c r="N216" i="44"/>
  <c r="N216" i="45"/>
  <c r="N216" i="43"/>
  <c r="N216" i="42"/>
  <c r="I102" i="45"/>
  <c r="I427"/>
  <c r="E211" i="1"/>
  <c r="F212"/>
  <c r="C722" i="48"/>
  <c r="C724"/>
  <c r="C725" s="1"/>
  <c r="D9" i="49" s="1"/>
  <c r="E212" i="1"/>
  <c r="P211" i="34"/>
  <c r="I58" i="42"/>
  <c r="I102"/>
  <c r="I427"/>
  <c r="N58"/>
  <c r="K300" i="43"/>
  <c r="K306"/>
  <c r="K427"/>
  <c r="K300" i="42"/>
  <c r="K306"/>
  <c r="K300" i="45"/>
  <c r="K306"/>
  <c r="K427" s="1"/>
  <c r="K300" i="44"/>
  <c r="K306"/>
  <c r="K427"/>
  <c r="K300" i="39"/>
  <c r="K306"/>
  <c r="K427"/>
  <c r="N300" i="45"/>
  <c r="N300" i="42"/>
  <c r="N300" i="43"/>
  <c r="N300" i="39"/>
  <c r="N300" i="44"/>
  <c r="J300" i="43"/>
  <c r="J306"/>
  <c r="J427"/>
  <c r="J300" i="44"/>
  <c r="J306"/>
  <c r="J427" s="1"/>
  <c r="J300" i="39"/>
  <c r="J306"/>
  <c r="J300" i="45"/>
  <c r="J306"/>
  <c r="J300" i="42"/>
  <c r="J306"/>
  <c r="F194" i="38"/>
  <c r="J102" i="45"/>
  <c r="J427" s="1"/>
  <c r="J211" i="37"/>
  <c r="J215" s="1"/>
  <c r="K294" i="39"/>
  <c r="K294" i="42"/>
  <c r="K294" i="43"/>
  <c r="K294" i="44"/>
  <c r="K294" i="45"/>
  <c r="J308" i="44"/>
  <c r="J308" i="45"/>
  <c r="J308" i="42"/>
  <c r="J308" i="39"/>
  <c r="J308" i="43"/>
  <c r="I294" i="39"/>
  <c r="I294" i="42"/>
  <c r="I294" i="43"/>
  <c r="I294" i="45"/>
  <c r="I294" i="44"/>
  <c r="K58" i="42"/>
  <c r="K102"/>
  <c r="K427"/>
  <c r="C719" i="48"/>
  <c r="D7" i="49" s="1"/>
  <c r="L754" i="48"/>
  <c r="J58" i="42"/>
  <c r="J102"/>
  <c r="J427" s="1"/>
  <c r="K308" i="39"/>
  <c r="K308" i="43"/>
  <c r="K308" i="44"/>
  <c r="K308" i="45"/>
  <c r="K308" i="42"/>
  <c r="I308" i="44"/>
  <c r="I308" i="42"/>
  <c r="I308" i="43"/>
  <c r="I308" i="39"/>
  <c r="I308" i="45"/>
  <c r="C431" i="48"/>
  <c r="C432" s="1"/>
  <c r="D4" i="49" s="1"/>
  <c r="E429" i="45" l="1"/>
  <c r="E443" s="1"/>
  <c r="E445" s="1"/>
  <c r="I441"/>
  <c r="I443" s="1"/>
  <c r="K140" i="35"/>
  <c r="K171"/>
  <c r="K194" s="1"/>
  <c r="I444" i="39"/>
  <c r="I13" i="40"/>
  <c r="J171" i="37"/>
  <c r="J194" s="1"/>
  <c r="J140"/>
  <c r="E429" i="39"/>
  <c r="I441"/>
  <c r="K171" i="36"/>
  <c r="K194" s="1"/>
  <c r="K140"/>
  <c r="G441" i="39"/>
  <c r="G443"/>
  <c r="I13" i="32"/>
  <c r="AC102" i="39"/>
  <c r="H427"/>
  <c r="G441" i="43"/>
  <c r="G443"/>
  <c r="G445" s="1"/>
  <c r="H427" i="44"/>
  <c r="I16" i="32"/>
  <c r="O25" s="1"/>
  <c r="N45" s="1"/>
  <c r="B13" i="49"/>
  <c r="G445" i="39"/>
  <c r="J171" i="34"/>
  <c r="J194" s="1"/>
  <c r="J140"/>
  <c r="J171" i="35"/>
  <c r="J194" s="1"/>
  <c r="J140"/>
  <c r="J171" i="36"/>
  <c r="J194" s="1"/>
  <c r="J140"/>
  <c r="K171" i="37"/>
  <c r="K194" s="1"/>
  <c r="K140"/>
  <c r="E429" i="44"/>
  <c r="E443" s="1"/>
  <c r="E445" s="1"/>
  <c r="I441"/>
  <c r="I443" s="1"/>
  <c r="I445" s="1"/>
  <c r="I214" i="37" s="1"/>
  <c r="I215" s="1"/>
  <c r="K171" i="34"/>
  <c r="K194" s="1"/>
  <c r="K140"/>
  <c r="H14" i="32"/>
  <c r="F427" i="42"/>
  <c r="N22" i="32"/>
  <c r="N27" s="1"/>
  <c r="H18"/>
  <c r="I445" i="43"/>
  <c r="I214" i="36" s="1"/>
  <c r="I215" s="1"/>
  <c r="J215" i="38"/>
  <c r="K215"/>
  <c r="I17" i="40"/>
  <c r="I444" i="45" s="1"/>
  <c r="I445" s="1"/>
  <c r="I214" i="38" s="1"/>
  <c r="I215" s="1"/>
  <c r="J140"/>
  <c r="J171"/>
  <c r="J194" s="1"/>
  <c r="K171"/>
  <c r="K194" s="1"/>
  <c r="K140"/>
  <c r="E429" i="42"/>
  <c r="E443" s="1"/>
  <c r="E445" s="1"/>
  <c r="I441"/>
  <c r="I443" s="1"/>
  <c r="I445" s="1"/>
  <c r="I214" i="35" s="1"/>
  <c r="I215" s="1"/>
  <c r="E443" i="39"/>
  <c r="E445" s="1"/>
  <c r="N23" i="32"/>
  <c r="I140" i="37"/>
  <c r="I171"/>
  <c r="I194" s="1"/>
  <c r="H171"/>
  <c r="H194" s="1"/>
  <c r="H140"/>
  <c r="I18" i="32" l="1"/>
  <c r="O22"/>
  <c r="H441" i="44"/>
  <c r="H443"/>
  <c r="H445" s="1"/>
  <c r="H443" i="39"/>
  <c r="H445" s="1"/>
  <c r="H441"/>
  <c r="F443" i="42"/>
  <c r="F445" s="1"/>
  <c r="F441"/>
  <c r="F441" i="39"/>
  <c r="I443"/>
  <c r="I445" s="1"/>
  <c r="I214" i="34" s="1"/>
  <c r="I215" s="1"/>
  <c r="O27" i="32" l="1"/>
  <c r="N42"/>
  <c r="N47" s="1"/>
</calcChain>
</file>

<file path=xl/sharedStrings.xml><?xml version="1.0" encoding="utf-8"?>
<sst xmlns="http://schemas.openxmlformats.org/spreadsheetml/2006/main" count="7314" uniqueCount="1749">
  <si>
    <t xml:space="preserve">TAXI SOCIALE MONTECHIARUGOLO   </t>
  </si>
  <si>
    <t xml:space="preserve">             </t>
  </si>
  <si>
    <t>CONTO</t>
  </si>
  <si>
    <t>Codice conto</t>
  </si>
  <si>
    <t>C</t>
  </si>
  <si>
    <t>F</t>
  </si>
  <si>
    <t>M</t>
  </si>
  <si>
    <t>S</t>
  </si>
  <si>
    <t>T</t>
  </si>
  <si>
    <t>G</t>
  </si>
  <si>
    <t>coeff moltiplicazione</t>
  </si>
  <si>
    <t>Collecchio</t>
  </si>
  <si>
    <t>Felino</t>
  </si>
  <si>
    <t>Montechiarugolo</t>
  </si>
  <si>
    <t>Sala Baganza</t>
  </si>
  <si>
    <t>Traversetolo</t>
  </si>
  <si>
    <t xml:space="preserve">  66/25/501  </t>
  </si>
  <si>
    <t>CENTRI RESIDENZ. DISABILI COLLE</t>
  </si>
  <si>
    <t xml:space="preserve">  66/25/503  </t>
  </si>
  <si>
    <t xml:space="preserve">  66/25/507  </t>
  </si>
  <si>
    <t xml:space="preserve">  66/25/510  </t>
  </si>
  <si>
    <t xml:space="preserve">INSERIMENTO COOP LAVORO COLLEC </t>
  </si>
  <si>
    <t xml:space="preserve">  66/25/520  </t>
  </si>
  <si>
    <t xml:space="preserve">CENTRI RESID. DISABILI FELINO  </t>
  </si>
  <si>
    <t xml:space="preserve">  66/25/521  </t>
  </si>
  <si>
    <t>CENTRI SEMI RES.DISABILI FELINO</t>
  </si>
  <si>
    <t xml:space="preserve">  66/25/522  </t>
  </si>
  <si>
    <t xml:space="preserve">  66/25/526  </t>
  </si>
  <si>
    <t xml:space="preserve">  66/25/529  </t>
  </si>
  <si>
    <t xml:space="preserve">INSERIMENTO COOP LAVORO FELINO </t>
  </si>
  <si>
    <t xml:space="preserve">  66/25/540  </t>
  </si>
  <si>
    <t>CENTRI RESID. DISABILI MONTECH.</t>
  </si>
  <si>
    <t xml:space="preserve">  66/25/542  </t>
  </si>
  <si>
    <t xml:space="preserve">  66/25/546  </t>
  </si>
  <si>
    <t xml:space="preserve">  66/25/549  </t>
  </si>
  <si>
    <t xml:space="preserve">INSERIMENTO COOP LAVORO MONTEC </t>
  </si>
  <si>
    <t xml:space="preserve">  66/25/560  </t>
  </si>
  <si>
    <t>CENTRI RESID. DISABILI SALA BAG</t>
  </si>
  <si>
    <t xml:space="preserve">  66/25/561  </t>
  </si>
  <si>
    <t xml:space="preserve">  66/25/562  </t>
  </si>
  <si>
    <t xml:space="preserve">  66/25/566  </t>
  </si>
  <si>
    <t xml:space="preserve">  66/25/569  </t>
  </si>
  <si>
    <t>INSERIMENTO COOP LAVORO SALA B.</t>
  </si>
  <si>
    <t xml:space="preserve">  66/25/580  </t>
  </si>
  <si>
    <t>CENTRI RESIDENZ. DISABILI TRAVE</t>
  </si>
  <si>
    <t xml:space="preserve">  66/25/581  </t>
  </si>
  <si>
    <t xml:space="preserve">  66/25/582  </t>
  </si>
  <si>
    <t xml:space="preserve">  66/25/586  </t>
  </si>
  <si>
    <t xml:space="preserve">  66/25/601  </t>
  </si>
  <si>
    <t xml:space="preserve">  66/25/603  </t>
  </si>
  <si>
    <t>RETTE ISTITUTI MINORI COLLECCHI</t>
  </si>
  <si>
    <t xml:space="preserve">  66/25/604  </t>
  </si>
  <si>
    <t>ASSIST. SCOLAST. MINORI COLLECC</t>
  </si>
  <si>
    <t xml:space="preserve">  66/25/616  </t>
  </si>
  <si>
    <t>COORDINAMENTO MINORI COLLECCHIO</t>
  </si>
  <si>
    <t xml:space="preserve">  66/25/630  </t>
  </si>
  <si>
    <t xml:space="preserve">  66/25/632  </t>
  </si>
  <si>
    <t xml:space="preserve">RETTE ISTIT. MINORI FELINO     </t>
  </si>
  <si>
    <t xml:space="preserve">  66/25/633  </t>
  </si>
  <si>
    <t xml:space="preserve">ASSIST. SCOLAST. MINORI FELINO </t>
  </si>
  <si>
    <t xml:space="preserve">  66/25/637  </t>
  </si>
  <si>
    <t xml:space="preserve">COORDINAMENTO MINORI FELINO    </t>
  </si>
  <si>
    <t xml:space="preserve">  66/25/650  </t>
  </si>
  <si>
    <t xml:space="preserve">  66/25/652  </t>
  </si>
  <si>
    <t xml:space="preserve">RETTE IST. MINORI MONTECH.     </t>
  </si>
  <si>
    <t xml:space="preserve">  66/25/653  </t>
  </si>
  <si>
    <t>ASSIST. SCOLAST. MINORI MONTECH</t>
  </si>
  <si>
    <t xml:space="preserve">  66/25/657  </t>
  </si>
  <si>
    <t xml:space="preserve">COORD. MINORI MONTECHIARUGULO  </t>
  </si>
  <si>
    <t xml:space="preserve">  66/25/670  </t>
  </si>
  <si>
    <t xml:space="preserve">  66/25/672  </t>
  </si>
  <si>
    <t xml:space="preserve">RETTE IST. MINORI SALA BAG.    </t>
  </si>
  <si>
    <t xml:space="preserve">  66/25/673  </t>
  </si>
  <si>
    <t>ASSIST. SCOLAST. MINORI SALA B.</t>
  </si>
  <si>
    <t xml:space="preserve">  66/25/677  </t>
  </si>
  <si>
    <t xml:space="preserve">COORDINAMENTO MINORI SALA B.   </t>
  </si>
  <si>
    <t xml:space="preserve">  66/25/690  </t>
  </si>
  <si>
    <t xml:space="preserve">  66/25/692  </t>
  </si>
  <si>
    <t>RETTE ISTIT. MINORI TRAVERSETOL</t>
  </si>
  <si>
    <t xml:space="preserve">  66/25/693  </t>
  </si>
  <si>
    <t>ASSIST. SCOLAST. MINORI TRAVERS</t>
  </si>
  <si>
    <t xml:space="preserve">  66/25/697  </t>
  </si>
  <si>
    <t xml:space="preserve">COORDINAM. MINORI TRAVERSETOLO </t>
  </si>
  <si>
    <t xml:space="preserve">  66/25/710  </t>
  </si>
  <si>
    <t xml:space="preserve">TRASFERIMENTO SAA COLLECCHIO   </t>
  </si>
  <si>
    <t xml:space="preserve">  66/25/711  </t>
  </si>
  <si>
    <t xml:space="preserve">RETTE CASE RIPOSO COLLECCHIO   </t>
  </si>
  <si>
    <t xml:space="preserve">  66/25/712  </t>
  </si>
  <si>
    <t xml:space="preserve">SOCIALIZZAZIONE COLLECCHIO     </t>
  </si>
  <si>
    <t xml:space="preserve">  66/25/715  </t>
  </si>
  <si>
    <t xml:space="preserve">UTENZE CENTRI SOC. COLLECHIO   </t>
  </si>
  <si>
    <t xml:space="preserve">  66/25/716  </t>
  </si>
  <si>
    <t xml:space="preserve">PULIZIE CENTRI SOC. COLLECCHIO </t>
  </si>
  <si>
    <t xml:space="preserve">  66/25/725  </t>
  </si>
  <si>
    <t xml:space="preserve">TRASFERIMENTO SAA FELINO       </t>
  </si>
  <si>
    <t xml:space="preserve">  66/25/726  </t>
  </si>
  <si>
    <t xml:space="preserve">RETTE CASE RIPOSO FELINO       </t>
  </si>
  <si>
    <t xml:space="preserve">  66/25/727  </t>
  </si>
  <si>
    <t xml:space="preserve">SOCIALIZZAZIONE FELINO         </t>
  </si>
  <si>
    <t xml:space="preserve">  66/25/745  </t>
  </si>
  <si>
    <t xml:space="preserve">TRASFERIM. SAA MONTECGIARUGOLO </t>
  </si>
  <si>
    <t xml:space="preserve">  66/25/746  </t>
  </si>
  <si>
    <t>RETTE CASE RIPOSO MONTECHIARUGO</t>
  </si>
  <si>
    <t xml:space="preserve">  66/25/747  </t>
  </si>
  <si>
    <t>SOCIALIZZAZIONE MONTECHIARUGOLO</t>
  </si>
  <si>
    <t xml:space="preserve">  66/25/765  </t>
  </si>
  <si>
    <t xml:space="preserve">TRASFER. SAA SALA BAG.         </t>
  </si>
  <si>
    <t xml:space="preserve">  66/25/766  </t>
  </si>
  <si>
    <t xml:space="preserve">RETTE CASE RIPOSO SALA BAGANZA </t>
  </si>
  <si>
    <t xml:space="preserve">  66/25/767  </t>
  </si>
  <si>
    <t xml:space="preserve">SOCIALIZZIONE SALA BAGANZA     </t>
  </si>
  <si>
    <t xml:space="preserve">  66/25/768  </t>
  </si>
  <si>
    <t xml:space="preserve">  66/25/771  </t>
  </si>
  <si>
    <t>PULIZIE CENTRI SOCIALI SALA BAG</t>
  </si>
  <si>
    <t xml:space="preserve">  66/25/785  </t>
  </si>
  <si>
    <t xml:space="preserve">TRASFERIMENTO SAA TRAVERSETOLO </t>
  </si>
  <si>
    <t xml:space="preserve">  66/25/786  </t>
  </si>
  <si>
    <t xml:space="preserve">RETTE CASE RIPOSO TRAVERSETOLO </t>
  </si>
  <si>
    <t xml:space="preserve">  66/25/787  </t>
  </si>
  <si>
    <t xml:space="preserve">SOCIALIZZAZIONE TRAVERSETOLO   </t>
  </si>
  <si>
    <t xml:space="preserve">  66/25/788  </t>
  </si>
  <si>
    <t>CONVENZIONI CON VOLONTAR. TRAVE</t>
  </si>
  <si>
    <t xml:space="preserve">  66/25/789  </t>
  </si>
  <si>
    <t xml:space="preserve">AFFITTO CENTRI SOCIALI TRAVERS </t>
  </si>
  <si>
    <t xml:space="preserve">  66/25/790  </t>
  </si>
  <si>
    <t xml:space="preserve">UTENZE CENTRI SOCIALI TRAVERS. </t>
  </si>
  <si>
    <t xml:space="preserve">  66/25/791  </t>
  </si>
  <si>
    <t>PULIZIE CENTRI SOCIALI TRAVERS.</t>
  </si>
  <si>
    <t xml:space="preserve">  66/30/501  </t>
  </si>
  <si>
    <t xml:space="preserve">TAXI SOCIALE COLLECCHIO        </t>
  </si>
  <si>
    <t xml:space="preserve">  66/30/502  </t>
  </si>
  <si>
    <t xml:space="preserve">CARBURANTE COLLECCHIO          </t>
  </si>
  <si>
    <t xml:space="preserve">  66/30/503  </t>
  </si>
  <si>
    <t xml:space="preserve">MANUTENZIONE AUTOM. COLLECCHIO </t>
  </si>
  <si>
    <t xml:space="preserve">  66/30/504  </t>
  </si>
  <si>
    <t>ASSICURAZ. AUTOMEZZI COLLECCHIO</t>
  </si>
  <si>
    <t xml:space="preserve">  66/30/505  </t>
  </si>
  <si>
    <t xml:space="preserve">TASSA PROPR. AUTOM. COLLECCHIO </t>
  </si>
  <si>
    <t xml:space="preserve">  66/30/506  </t>
  </si>
  <si>
    <t xml:space="preserve">NOLEGGIO AUTOMEZZI COLLECCHIO  </t>
  </si>
  <si>
    <t xml:space="preserve">  66/30/510  </t>
  </si>
  <si>
    <t xml:space="preserve">TAXI SOCIALE FELINO            </t>
  </si>
  <si>
    <t xml:space="preserve">  66/30/511  </t>
  </si>
  <si>
    <t xml:space="preserve">CARBURANTE FELINO              </t>
  </si>
  <si>
    <t xml:space="preserve">  66/30/512  </t>
  </si>
  <si>
    <t xml:space="preserve">MANUTENZ. AUTOMEZZI FELINO     </t>
  </si>
  <si>
    <t xml:space="preserve">  66/30/513  </t>
  </si>
  <si>
    <t xml:space="preserve">ASSICURAZ. AUTOMEZZI FELINO    </t>
  </si>
  <si>
    <t xml:space="preserve">  66/30/514  </t>
  </si>
  <si>
    <t xml:space="preserve">TASSA PROPR. AUTOMEZZI FELINO  </t>
  </si>
  <si>
    <t xml:space="preserve">  66/30/520  </t>
  </si>
  <si>
    <t xml:space="preserve">  66/30/521  </t>
  </si>
  <si>
    <t xml:space="preserve">CARBURANTE MONTECHIARUGOLO     </t>
  </si>
  <si>
    <t xml:space="preserve">  66/30/522  </t>
  </si>
  <si>
    <t>MANUTENZ. AUTOMEZ. MONTECHIARUG</t>
  </si>
  <si>
    <t xml:space="preserve">  66/30/523  </t>
  </si>
  <si>
    <t>ASSICURAZ. AUTOM. MONTECHIARUGO</t>
  </si>
  <si>
    <t xml:space="preserve">  66/30/524  </t>
  </si>
  <si>
    <t>TASSA PROPR. AUTOM. MONTECHIARU</t>
  </si>
  <si>
    <t xml:space="preserve">  66/30/525  </t>
  </si>
  <si>
    <t>NOLEGGIO AUTOM. MONTECHIARUGOLO</t>
  </si>
  <si>
    <t xml:space="preserve">  66/30/540  </t>
  </si>
  <si>
    <t xml:space="preserve">TAXI SOCIALE TRAVERSETOLO      </t>
  </si>
  <si>
    <t xml:space="preserve">  66/30/541  </t>
  </si>
  <si>
    <t xml:space="preserve">CARBURANTE TRAVERSETOLO        </t>
  </si>
  <si>
    <t xml:space="preserve">  66/30/542  </t>
  </si>
  <si>
    <t xml:space="preserve">MANUTENZ. AUTOM. TRAVERSETOLO  </t>
  </si>
  <si>
    <t xml:space="preserve">  66/30/543  </t>
  </si>
  <si>
    <t>ASSICURAZ. AUTOMEZZI TRAVERSETO</t>
  </si>
  <si>
    <t xml:space="preserve">  66/30/544  </t>
  </si>
  <si>
    <t>TASSA PROPR. AUTOM. TRAVERSETOL</t>
  </si>
  <si>
    <t xml:space="preserve">  66/30/545  </t>
  </si>
  <si>
    <t>NOLEGGIO AUTOMEZZI TRAVERSETOLO</t>
  </si>
  <si>
    <t xml:space="preserve">  66/30/800  </t>
  </si>
  <si>
    <t xml:space="preserve">ASSICURAZIONE RC - RCD         </t>
  </si>
  <si>
    <t xml:space="preserve">  66/30/802  </t>
  </si>
  <si>
    <t xml:space="preserve">CANCELLERIA E STAMPATI         </t>
  </si>
  <si>
    <t xml:space="preserve">  66/30/803  </t>
  </si>
  <si>
    <t xml:space="preserve">STAMPE DIVULGATIVE             </t>
  </si>
  <si>
    <t xml:space="preserve">  66/30/805  </t>
  </si>
  <si>
    <t xml:space="preserve">  66/30/810  </t>
  </si>
  <si>
    <t xml:space="preserve">  66/30/811  </t>
  </si>
  <si>
    <t xml:space="preserve">CONSULENZE PAGHE               </t>
  </si>
  <si>
    <t xml:space="preserve">  66/30/815  </t>
  </si>
  <si>
    <t xml:space="preserve">ONERI POSTALI                  </t>
  </si>
  <si>
    <t xml:space="preserve">  66/30/816  </t>
  </si>
  <si>
    <t xml:space="preserve">ONERI BANCARI                  </t>
  </si>
  <si>
    <t xml:space="preserve">  66/30/827  </t>
  </si>
  <si>
    <t xml:space="preserve">FORMAZIONE PERSONALE           </t>
  </si>
  <si>
    <t xml:space="preserve">  66/30/837  </t>
  </si>
  <si>
    <t xml:space="preserve">FORZA MOTRICE SEDE             </t>
  </si>
  <si>
    <t xml:space="preserve">  66/30/838  </t>
  </si>
  <si>
    <t xml:space="preserve">GAS SEDE                       </t>
  </si>
  <si>
    <t xml:space="preserve">  66/30/839  </t>
  </si>
  <si>
    <t xml:space="preserve">ACQUA SEDE                     </t>
  </si>
  <si>
    <t xml:space="preserve">  66/30/840  </t>
  </si>
  <si>
    <t xml:space="preserve">TELEFONO SEDE                  </t>
  </si>
  <si>
    <t xml:space="preserve">  66/30/841  </t>
  </si>
  <si>
    <t xml:space="preserve">CELLULARI SEDE                 </t>
  </si>
  <si>
    <t xml:space="preserve">  66/30/842  </t>
  </si>
  <si>
    <t xml:space="preserve">TASSA RIFIUTI SEDE             </t>
  </si>
  <si>
    <t xml:space="preserve">  66/30/843  </t>
  </si>
  <si>
    <t xml:space="preserve">PULIZIE SEDE                   </t>
  </si>
  <si>
    <t xml:space="preserve">  66/30/844  </t>
  </si>
  <si>
    <t xml:space="preserve">RAPPRESENTANZA                 </t>
  </si>
  <si>
    <t xml:space="preserve">  66/30/846  </t>
  </si>
  <si>
    <t xml:space="preserve">COSTI ACCESSORI                </t>
  </si>
  <si>
    <t xml:space="preserve">  66/30/847  </t>
  </si>
  <si>
    <t xml:space="preserve">  66/30/848  </t>
  </si>
  <si>
    <t xml:space="preserve">  66/30/851  </t>
  </si>
  <si>
    <t xml:space="preserve">MANUTENZIONE SEDE              </t>
  </si>
  <si>
    <t xml:space="preserve">  66/30/853  </t>
  </si>
  <si>
    <t>MANUTENZIONE ORDINARIE SPORTELL</t>
  </si>
  <si>
    <t xml:space="preserve">  68/05/505  </t>
  </si>
  <si>
    <t xml:space="preserve">PRESTAZIONI SERVIZI CD COLLECC </t>
  </si>
  <si>
    <t xml:space="preserve">  68/05/506  </t>
  </si>
  <si>
    <t xml:space="preserve">PASTI CD COLLECCHIO            </t>
  </si>
  <si>
    <t xml:space="preserve">  68/05/507  </t>
  </si>
  <si>
    <t xml:space="preserve">MATERIALE CONSUMO CD COLLECCHI </t>
  </si>
  <si>
    <t xml:space="preserve">  68/05/508  </t>
  </si>
  <si>
    <t xml:space="preserve">MATERIALE VARIO CD COLLECCHIO  </t>
  </si>
  <si>
    <t xml:space="preserve">  68/05/509  </t>
  </si>
  <si>
    <t xml:space="preserve">SPESE LAVANDERIA CD COLLECCHIO </t>
  </si>
  <si>
    <t xml:space="preserve">  68/05/513  </t>
  </si>
  <si>
    <t xml:space="preserve">FORZA MOTRICE CD COLLECCHIO    </t>
  </si>
  <si>
    <t xml:space="preserve">  68/05/514  </t>
  </si>
  <si>
    <t xml:space="preserve">GAS CD COLLECCHIO              </t>
  </si>
  <si>
    <t xml:space="preserve">  68/05/515  </t>
  </si>
  <si>
    <t xml:space="preserve">ACQUA CD COLLECCHIO            </t>
  </si>
  <si>
    <t xml:space="preserve">  68/05/516  </t>
  </si>
  <si>
    <t xml:space="preserve">TELEFONO CD COLLECCHIO         </t>
  </si>
  <si>
    <t xml:space="preserve">  68/05/517  </t>
  </si>
  <si>
    <t xml:space="preserve">RICARICA CELLULARE CD COLLECCH </t>
  </si>
  <si>
    <t xml:space="preserve">  68/05/518  </t>
  </si>
  <si>
    <t xml:space="preserve">TASSA RIFIUTI CD COLLECCHIO    </t>
  </si>
  <si>
    <t xml:space="preserve">  68/05/519  </t>
  </si>
  <si>
    <t xml:space="preserve">PULIZIE CD COLLECCHIO          </t>
  </si>
  <si>
    <t xml:space="preserve">  68/05/521  </t>
  </si>
  <si>
    <t xml:space="preserve">TAXI SOCIALE CD COLLECCHIO     </t>
  </si>
  <si>
    <t xml:space="preserve">  68/05/522  </t>
  </si>
  <si>
    <t xml:space="preserve">MANUTENZIONE CD COLLECCHIO     </t>
  </si>
  <si>
    <t xml:space="preserve">  68/05/523  </t>
  </si>
  <si>
    <t xml:space="preserve">BUONI PASTO PERS. CD COLLECCHI </t>
  </si>
  <si>
    <t xml:space="preserve">  68/05/532  </t>
  </si>
  <si>
    <t xml:space="preserve">VESTIARIO DIP. CD COLLECCHIO   </t>
  </si>
  <si>
    <t xml:space="preserve">  68/05/552  </t>
  </si>
  <si>
    <t xml:space="preserve">PRESTAZIONI SERVIZI CD FELINO  </t>
  </si>
  <si>
    <t xml:space="preserve">  68/05/602  </t>
  </si>
  <si>
    <t xml:space="preserve">PRESTAZ. SERVIZI CD MONTEC     </t>
  </si>
  <si>
    <t xml:space="preserve">  68/05/603  </t>
  </si>
  <si>
    <t xml:space="preserve">PASTI CD MONTECHIARUGOLO       </t>
  </si>
  <si>
    <t xml:space="preserve">  68/05/604  </t>
  </si>
  <si>
    <t xml:space="preserve">MATERIALE CONSUMO CD MONTECH.  </t>
  </si>
  <si>
    <t xml:space="preserve">  68/05/605  </t>
  </si>
  <si>
    <t>MATERIALE VARIO CD MOTNECHIARUG</t>
  </si>
  <si>
    <t xml:space="preserve">  68/05/606  </t>
  </si>
  <si>
    <t xml:space="preserve">SPESE LAVAND. CD MONTEC.       </t>
  </si>
  <si>
    <t xml:space="preserve">  68/05/607  </t>
  </si>
  <si>
    <t xml:space="preserve">FORZA MOTRICE CD MONTEC.       </t>
  </si>
  <si>
    <t xml:space="preserve">  68/05/608  </t>
  </si>
  <si>
    <t xml:space="preserve">GAS CD MONTECHIARUGOLO         </t>
  </si>
  <si>
    <t xml:space="preserve">  68/05/609  </t>
  </si>
  <si>
    <t xml:space="preserve">ACQUA CD MONTECHIARUGOLO       </t>
  </si>
  <si>
    <t xml:space="preserve">  68/05/610  </t>
  </si>
  <si>
    <t xml:space="preserve">TELEFONO CD MONTECH.           </t>
  </si>
  <si>
    <t xml:space="preserve">  68/05/611  </t>
  </si>
  <si>
    <t xml:space="preserve">RICARICA CELLULARE CD MONTEC.  </t>
  </si>
  <si>
    <t xml:space="preserve">  68/05/612  </t>
  </si>
  <si>
    <t xml:space="preserve">TASSA RIFIUTI CD MONTECH.      </t>
  </si>
  <si>
    <t xml:space="preserve">  68/05/613  </t>
  </si>
  <si>
    <t xml:space="preserve">PULIZIE CD MONTECH.            </t>
  </si>
  <si>
    <t xml:space="preserve">  68/05/615  </t>
  </si>
  <si>
    <t xml:space="preserve">MANUTENZ. CD MONTECHIAR        </t>
  </si>
  <si>
    <t xml:space="preserve">  68/05/625  </t>
  </si>
  <si>
    <t>VESTIARIO DIP.CD MONTECHIARUGOL</t>
  </si>
  <si>
    <t xml:space="preserve">  68/05/652  </t>
  </si>
  <si>
    <t xml:space="preserve">PRESTAZ. SERV. CD SALA BAGANZA </t>
  </si>
  <si>
    <t xml:space="preserve">  68/05/702  </t>
  </si>
  <si>
    <t xml:space="preserve">PRESTAZ. SERV. CD TRAVERSETOLO </t>
  </si>
  <si>
    <t xml:space="preserve">  68/05/703  </t>
  </si>
  <si>
    <t xml:space="preserve">PASTI CD TRAVERSETOLO          </t>
  </si>
  <si>
    <t xml:space="preserve">  68/05/704  </t>
  </si>
  <si>
    <t xml:space="preserve">MATERIALE CONSUMO CD TRAVERS.  </t>
  </si>
  <si>
    <t xml:space="preserve">  68/05/705  </t>
  </si>
  <si>
    <t xml:space="preserve">MATERIALE VARIO CD TRAVERS.    </t>
  </si>
  <si>
    <t xml:space="preserve">  68/05/706  </t>
  </si>
  <si>
    <t>SPESE LAVANDERIA CD TRAVERSETOL</t>
  </si>
  <si>
    <t xml:space="preserve">  68/05/707  </t>
  </si>
  <si>
    <t xml:space="preserve">FORZA MOTRICE CD TRAVERSETOLO  </t>
  </si>
  <si>
    <t xml:space="preserve">  68/05/708  </t>
  </si>
  <si>
    <t xml:space="preserve">GAS CD TRAVERSETOLO            </t>
  </si>
  <si>
    <t xml:space="preserve">  68/05/709  </t>
  </si>
  <si>
    <t xml:space="preserve">ACQUA CD TRAVERSETOLO          </t>
  </si>
  <si>
    <t xml:space="preserve">  68/05/710  </t>
  </si>
  <si>
    <t xml:space="preserve">TELEFONO CD TRAVERSETOLO       </t>
  </si>
  <si>
    <t xml:space="preserve">  68/05/711  </t>
  </si>
  <si>
    <t>RICARICA CELLULARE CD TRAVERSET</t>
  </si>
  <si>
    <t xml:space="preserve">  68/05/712  </t>
  </si>
  <si>
    <t xml:space="preserve">TASSA RIFIUTI CD TRAVERSETOLO  </t>
  </si>
  <si>
    <t xml:space="preserve">  68/05/713  </t>
  </si>
  <si>
    <t xml:space="preserve">PULIZIE CD TRAVERSETOLO        </t>
  </si>
  <si>
    <t xml:space="preserve">  68/05/715  </t>
  </si>
  <si>
    <t xml:space="preserve">MANUTENZ. CD TRAVERSETOLO      </t>
  </si>
  <si>
    <t xml:space="preserve">  68/05/716  </t>
  </si>
  <si>
    <t xml:space="preserve">BUONI PASTO PERS. CD TRAVERS.  </t>
  </si>
  <si>
    <t xml:space="preserve">  68/05/751  </t>
  </si>
  <si>
    <t xml:space="preserve">PRESTAZ. SERV. SAD COLLECCHIO  </t>
  </si>
  <si>
    <t xml:space="preserve">  68/05/752  </t>
  </si>
  <si>
    <t xml:space="preserve">PASTI SAD COLLECCHIO           </t>
  </si>
  <si>
    <t xml:space="preserve">  68/05/753  </t>
  </si>
  <si>
    <t xml:space="preserve">MATERIALE CONS. SAD COLLECCHIO </t>
  </si>
  <si>
    <t xml:space="preserve">  68/05/754  </t>
  </si>
  <si>
    <t>SPESE LAVANDERIA SAD COLLECCHIO</t>
  </si>
  <si>
    <t xml:space="preserve">  68/05/763  </t>
  </si>
  <si>
    <t xml:space="preserve">VESTIARIO DIP. SAD COLLECCHIO  </t>
  </si>
  <si>
    <t xml:space="preserve">  68/05/781  </t>
  </si>
  <si>
    <t xml:space="preserve">PRESTAZ. SERVIZI SAD FELINO    </t>
  </si>
  <si>
    <t xml:space="preserve">  68/05/782  </t>
  </si>
  <si>
    <t xml:space="preserve">PASTI SAD FELINO               </t>
  </si>
  <si>
    <t xml:space="preserve">  68/05/783  </t>
  </si>
  <si>
    <t xml:space="preserve">MATERIALE CONS. SAD FELINO     </t>
  </si>
  <si>
    <t xml:space="preserve">  68/05/784  </t>
  </si>
  <si>
    <t xml:space="preserve">SPESE LAVANDERIA SAD FELINO    </t>
  </si>
  <si>
    <t xml:space="preserve">  68/05/811  </t>
  </si>
  <si>
    <t>PRESTAZ. SERVIZI SAD MONTECHIAR</t>
  </si>
  <si>
    <t xml:space="preserve">  68/05/812  </t>
  </si>
  <si>
    <t xml:space="preserve">PASTI SAD MONTECHIARUGOLO      </t>
  </si>
  <si>
    <t xml:space="preserve">  68/05/813  </t>
  </si>
  <si>
    <t xml:space="preserve">MATERIALR CONSUO SAD MONTECH.  </t>
  </si>
  <si>
    <t xml:space="preserve">  68/05/814  </t>
  </si>
  <si>
    <t>SPESE LAVANDERIA SAD MONTECHIAR</t>
  </si>
  <si>
    <t xml:space="preserve">  68/05/841  </t>
  </si>
  <si>
    <t xml:space="preserve">PRESTAZ. SERVIZ. SAD SALA B.   </t>
  </si>
  <si>
    <t xml:space="preserve">  68/05/842  </t>
  </si>
  <si>
    <t xml:space="preserve">PASTI SAD SALA B.              </t>
  </si>
  <si>
    <t xml:space="preserve">  68/05/843  </t>
  </si>
  <si>
    <t xml:space="preserve">MATERIALE CONSUMO SAD SALA B.  </t>
  </si>
  <si>
    <t xml:space="preserve">  68/05/844  </t>
  </si>
  <si>
    <t xml:space="preserve">SPESE LAVANDERIA SAD SALA B.   </t>
  </si>
  <si>
    <t xml:space="preserve">  68/05/871  </t>
  </si>
  <si>
    <t>PRESTAZ. SERVIZI SAD TRAVERSETO</t>
  </si>
  <si>
    <t xml:space="preserve">  68/05/872  </t>
  </si>
  <si>
    <t xml:space="preserve">PASTI SAD TRAVERSETOLO         </t>
  </si>
  <si>
    <t xml:space="preserve">  68/05/873  </t>
  </si>
  <si>
    <t>MATERIALE CONSUMO SAD TRAVERSET</t>
  </si>
  <si>
    <t xml:space="preserve">  68/05/874  </t>
  </si>
  <si>
    <t>SPESE LAVANDERIA SAD TRAVERSETO</t>
  </si>
  <si>
    <t xml:space="preserve">  68/05/883  </t>
  </si>
  <si>
    <t>VESTIARIO DIP. SAD TRAVERSETOLO</t>
  </si>
  <si>
    <t xml:space="preserve">  68/05/901  </t>
  </si>
  <si>
    <t xml:space="preserve">CONTRIBUTI AFFIDI COLLECCHIO   </t>
  </si>
  <si>
    <t xml:space="preserve">  68/05/902  </t>
  </si>
  <si>
    <t xml:space="preserve">CONTRIBUTO AFFITTO COLLECCHIO  </t>
  </si>
  <si>
    <t xml:space="preserve">  68/05/903  </t>
  </si>
  <si>
    <t>CONTRIBUTO CONTINUAT. COLLECCHI</t>
  </si>
  <si>
    <t xml:space="preserve">  68/05/904  </t>
  </si>
  <si>
    <t>CONTRIBUTO UNA TANTUM COLLECCHI</t>
  </si>
  <si>
    <t xml:space="preserve">  68/05/905  </t>
  </si>
  <si>
    <t>CONTRIBUTO MINIMO VITALE COLLEC</t>
  </si>
  <si>
    <t xml:space="preserve">  68/05/911  </t>
  </si>
  <si>
    <t xml:space="preserve">  68/05/922  </t>
  </si>
  <si>
    <t xml:space="preserve">CONTRIBUTO AFFITTO FELINO      </t>
  </si>
  <si>
    <t xml:space="preserve">  68/05/923  </t>
  </si>
  <si>
    <t xml:space="preserve">CONTRIBUTO CONTINUATIVO FELINO </t>
  </si>
  <si>
    <t xml:space="preserve">  68/05/924  </t>
  </si>
  <si>
    <t xml:space="preserve">CONTRIBUTO UNA TANTUM FELINO   </t>
  </si>
  <si>
    <t xml:space="preserve">  68/05/925  </t>
  </si>
  <si>
    <t>CONTRIBUTO MINIMO VITALE FELINO</t>
  </si>
  <si>
    <t xml:space="preserve">  68/05/941  </t>
  </si>
  <si>
    <t>CONTRIBUTI AFFIDI MONTECHIARUGO</t>
  </si>
  <si>
    <t xml:space="preserve">  68/05/942  </t>
  </si>
  <si>
    <t>CONTRIBUTI AFFITTO  MONTECHIARU</t>
  </si>
  <si>
    <t xml:space="preserve">  68/05/943  </t>
  </si>
  <si>
    <t>CONTR. CONTINUATIVO MONTECHIARU</t>
  </si>
  <si>
    <t xml:space="preserve">  68/05/944  </t>
  </si>
  <si>
    <t xml:space="preserve">CONTR. UNA TANTUM MONTECH.     </t>
  </si>
  <si>
    <t xml:space="preserve">  68/05/945  </t>
  </si>
  <si>
    <t xml:space="preserve">CONTR. MINIMO VITALE MONTECH.  </t>
  </si>
  <si>
    <t xml:space="preserve">  68/05/961  </t>
  </si>
  <si>
    <t xml:space="preserve">CONTRIBUTI AFFIDI SALA BAGANZA </t>
  </si>
  <si>
    <t xml:space="preserve">  68/05/962  </t>
  </si>
  <si>
    <t>CONTRIBUTO AFFITTO SALA BAGANZA</t>
  </si>
  <si>
    <t xml:space="preserve">  68/05/963  </t>
  </si>
  <si>
    <t>CONTRIBUTO CONTIN. SALA BAGANZA</t>
  </si>
  <si>
    <t xml:space="preserve">  68/05/964  </t>
  </si>
  <si>
    <t xml:space="preserve">CONTR. UNA TANTUM SALA BAGANZA </t>
  </si>
  <si>
    <t xml:space="preserve">  68/05/965  </t>
  </si>
  <si>
    <t xml:space="preserve">CONTR. MINIMO VITALE SALA BAG. </t>
  </si>
  <si>
    <t xml:space="preserve">  68/05/981  </t>
  </si>
  <si>
    <t xml:space="preserve">CONTRIBUTI AFFIDI TRAVERSETOLO </t>
  </si>
  <si>
    <t xml:space="preserve">  68/05/982  </t>
  </si>
  <si>
    <t xml:space="preserve">CONTR. AFFITTO TRAVERSETOLO    </t>
  </si>
  <si>
    <t xml:space="preserve">  68/05/983  </t>
  </si>
  <si>
    <t xml:space="preserve">CONTR. CONTIN. TRAVERSETOLO    </t>
  </si>
  <si>
    <t xml:space="preserve">  68/05/984  </t>
  </si>
  <si>
    <t xml:space="preserve">CONTR. UNA TANTUM TRAVERSETOLO </t>
  </si>
  <si>
    <t xml:space="preserve">  68/05/985  </t>
  </si>
  <si>
    <t>CONTR. MINIMO VITALE TRAVERSETO</t>
  </si>
  <si>
    <t xml:space="preserve">  68/05/992  </t>
  </si>
  <si>
    <t xml:space="preserve">FITTI PASSIVI TRAVERSETOLO     </t>
  </si>
  <si>
    <t>VARIE DA ALTRI ENTI</t>
  </si>
  <si>
    <t>TOTALE PDZ</t>
  </si>
  <si>
    <t>TOTALE VARIE E GENERALI</t>
  </si>
  <si>
    <t>TOTALE VARIE ALTRI ENTI</t>
  </si>
  <si>
    <t>TOTALE TRASFERIMENTI COMUNI</t>
  </si>
  <si>
    <t>TOTALE ASSISTENZA DISABILI</t>
  </si>
  <si>
    <t>TOTALE ASSISTENZA MINORI</t>
  </si>
  <si>
    <t>TOTALE ASSISTENZA ANZIANI</t>
  </si>
  <si>
    <t>TOTALE TAXI SOCIALE</t>
  </si>
  <si>
    <t>TOTALE VARIE GENERALI</t>
  </si>
  <si>
    <t>TOTALE CONTRIBUTI</t>
  </si>
  <si>
    <t xml:space="preserve">TOTALE RICAVI </t>
  </si>
  <si>
    <t xml:space="preserve">TOTALE COSTI                      </t>
  </si>
  <si>
    <t>COLLEGIO DEI REVISORI</t>
  </si>
  <si>
    <t>CED</t>
  </si>
  <si>
    <t>COSTO DEL PERSONALE</t>
  </si>
  <si>
    <t>SALDO</t>
  </si>
  <si>
    <t xml:space="preserve">TOTALE COSTI </t>
  </si>
  <si>
    <t>58/05/852</t>
  </si>
  <si>
    <t>58/05/853</t>
  </si>
  <si>
    <t>58/05/854</t>
  </si>
  <si>
    <t>NOTE</t>
  </si>
  <si>
    <t>GESTIONALE</t>
  </si>
  <si>
    <t>58/05/751</t>
  </si>
  <si>
    <t>58/05/753</t>
  </si>
  <si>
    <t xml:space="preserve">FRNA DISABILI RIMB. CD FELINO  </t>
  </si>
  <si>
    <t xml:space="preserve">FRNA DISABILI RIMB. CD COLLECCHIO  </t>
  </si>
  <si>
    <t xml:space="preserve">FRNA DISABILI RIMB. CD MONTECH  </t>
  </si>
  <si>
    <t xml:space="preserve">INSERIMENTO COOP LAVORO TRAVE </t>
  </si>
  <si>
    <t>Popolazione al 01012011</t>
  </si>
  <si>
    <t>PDZ EDUCHIAMOCI COLLECCHIO</t>
  </si>
  <si>
    <t>PDZ EDUCHIAMOCI MONTECHIARUG</t>
  </si>
  <si>
    <t>PDZ EDUCHIAMOCI SALA BAGANZA</t>
  </si>
  <si>
    <t>PDZ EDUCHIAMOCI TRAVERSETOLO</t>
  </si>
  <si>
    <t>CENTRO DIURNO MONTECHIARUGOLO</t>
  </si>
  <si>
    <t>CENTRO DIURNO SALA BAGANZA</t>
  </si>
  <si>
    <t>CENTRO DIURNO FELINO</t>
  </si>
  <si>
    <t>PDZ RETE PER AFFIDO FELINO</t>
  </si>
  <si>
    <t>PDZ F.DO STRUT.MINORI FELINO</t>
  </si>
  <si>
    <t>QUOTA GAS E IDRICO FELINO</t>
  </si>
  <si>
    <t>PDZ QUOTA INDISTINTA FELINO</t>
  </si>
  <si>
    <t xml:space="preserve">VARIE COLLECCHIO     </t>
  </si>
  <si>
    <t>VARIE MONTECHIARUGOLO</t>
  </si>
  <si>
    <t>VARIE FELINO</t>
  </si>
  <si>
    <t>COLLECCHIO</t>
  </si>
  <si>
    <t>FELINO</t>
  </si>
  <si>
    <t>MONTECHIARUGOLO</t>
  </si>
  <si>
    <t>SALA BAGANZA</t>
  </si>
  <si>
    <t>TRAVERSETOLO</t>
  </si>
  <si>
    <t/>
  </si>
  <si>
    <t>68/05/921</t>
  </si>
  <si>
    <t xml:space="preserve">CONTRIBUTI AFFIDO FELINO      </t>
  </si>
  <si>
    <t>ASSIST. DOMIC. EDUCATIVA DIS. COLLEC.</t>
  </si>
  <si>
    <t xml:space="preserve">ASSIST. DOMIC. EDUCATIVA DISABILI FELINO </t>
  </si>
  <si>
    <t>ASSIST. DOMIC. EDUCATIVA  DIS. MONTECH</t>
  </si>
  <si>
    <t>ASSIST. DOMIC. EDUCATIVA  DIS. SALA B.</t>
  </si>
  <si>
    <t>ASSIST. DOMIC. EDUCATIVA DIS. TRAVERS</t>
  </si>
  <si>
    <t xml:space="preserve">TIROCINI LAVORATIVI DISAB. COLLEC.    </t>
  </si>
  <si>
    <t xml:space="preserve">TIROCINI LAVORATIVI DISABILI FELINO   </t>
  </si>
  <si>
    <t xml:space="preserve">TIROCINI LAVORATIVI DISABILI MONTEC.  </t>
  </si>
  <si>
    <t xml:space="preserve">TIROCINI LAVORATIVI DISABILI SALA B.  </t>
  </si>
  <si>
    <t xml:space="preserve">TIROCINI LAVORATIVI DISABILI TRAVERS. </t>
  </si>
  <si>
    <t>EDUCATIVA DOMIC. MINORI FELINO</t>
  </si>
  <si>
    <t>EDUCATIVA DOMIC.MINORI COLLECCHI</t>
  </si>
  <si>
    <t xml:space="preserve">EDUCAT. DOMIC. MINORI MONTEC. </t>
  </si>
  <si>
    <t>EDUCAT. DOMIC. MINORI TRAVERS.</t>
  </si>
  <si>
    <t>EDUCAT. DOMIC. MINORI SALA BAG</t>
  </si>
  <si>
    <t>RIMBORSO EDUC. DIS. COLLECCHI</t>
  </si>
  <si>
    <t xml:space="preserve">RIMBORSO EDUC.DIS. FELINO     </t>
  </si>
  <si>
    <t>RIMBORSO EDUC. MONTECHIARUGO</t>
  </si>
  <si>
    <t xml:space="preserve">RIMBORSO EDUC. SALA BAGANZA </t>
  </si>
  <si>
    <t xml:space="preserve">RIMBORSO EDUC. TRAVERSETOLO  </t>
  </si>
  <si>
    <t>VARIE COLLECCHIO</t>
  </si>
  <si>
    <t>VARIE SALA BAGANZA</t>
  </si>
  <si>
    <t>VARIE TRAVERSETOLO</t>
  </si>
  <si>
    <t>CENTRO DIURNO COLLECCHIO</t>
  </si>
  <si>
    <t>CENTRO DIURNO TRAVERSETOLO</t>
  </si>
  <si>
    <t>SAD COLLECCHIO</t>
  </si>
  <si>
    <t>SAD FELINO</t>
  </si>
  <si>
    <t>SAD MONTECHIARUGOLO</t>
  </si>
  <si>
    <t>SAD SALA BAGANZA</t>
  </si>
  <si>
    <t>SAD TRAVERSETOLO</t>
  </si>
  <si>
    <t>ONERI FRNA (ANZIANI)</t>
  </si>
  <si>
    <t>COMPARTECIPAZIONE ANZIANI</t>
  </si>
  <si>
    <t>DISABILI FRNA e COMPARTECIPAZIONE</t>
  </si>
  <si>
    <t>PDZ</t>
  </si>
  <si>
    <t>VARIE</t>
  </si>
  <si>
    <t>STIMA</t>
  </si>
  <si>
    <t>Gestionale</t>
  </si>
  <si>
    <t>PDZ PERCORSI PERSONALIZZATI  E BORSE L</t>
  </si>
  <si>
    <t>PROGRAMMA</t>
  </si>
  <si>
    <t>Interventi per l'infanzia e i minori e per asili nido</t>
  </si>
  <si>
    <t>interventi per la disabilità</t>
  </si>
  <si>
    <t>interventi per anziani</t>
  </si>
  <si>
    <t>interventi per soggetti a rischio di esclusione sociale</t>
  </si>
  <si>
    <t>interventi per le famiglie</t>
  </si>
  <si>
    <t>interventi per il diritto alla casa</t>
  </si>
  <si>
    <t>programmazione e governo della rete dei servizi socio sanitari e sociali</t>
  </si>
  <si>
    <t>2500 incarico piu' costi casa</t>
  </si>
  <si>
    <t>A marzo aumento di 400 euro</t>
  </si>
  <si>
    <t>A marzo cala di 400</t>
  </si>
  <si>
    <t>VERIFICA AUMENTO COSTI</t>
  </si>
  <si>
    <t>Accredit (da togliere)</t>
  </si>
  <si>
    <t>FRNA Anz</t>
  </si>
  <si>
    <t>FRNA dis</t>
  </si>
  <si>
    <t>Utenza</t>
  </si>
  <si>
    <t>Da iscrivere a bilancio</t>
  </si>
  <si>
    <t xml:space="preserve">Carafoli 4590, Educere 6801, Comunità educativa  </t>
  </si>
  <si>
    <t>1020 da aggiungere per AMA affido</t>
  </si>
  <si>
    <t>Vecchi</t>
  </si>
  <si>
    <t>Con Pdz</t>
  </si>
  <si>
    <t>6800 puzzle</t>
  </si>
  <si>
    <t>Da arrivare sul 2015</t>
  </si>
  <si>
    <t>risconto divisi per tutti e tre</t>
  </si>
  <si>
    <t xml:space="preserve"> incassati quest'anno</t>
  </si>
  <si>
    <t>12115,81 (tra tutti i comuni) in arrivo sul pdz 2014</t>
  </si>
  <si>
    <t>pr giov</t>
  </si>
  <si>
    <t>RATEI E RISCONTI</t>
  </si>
  <si>
    <t>58/05/594</t>
  </si>
  <si>
    <t>RIMB.ASS.DOM.DISABILI COLLECCHI</t>
  </si>
  <si>
    <t xml:space="preserve">RIMB.ASS.DOM.DISABILI FELINO   </t>
  </si>
  <si>
    <t>RIMB.ASS.DOM.DIS.LI MONTECHIARU</t>
  </si>
  <si>
    <t>RIMB.ASS.DOM.DISABILI SALA B.ZA</t>
  </si>
  <si>
    <t>RIMB.ASS.DOM.DIS.LI TRAVERSETOL</t>
  </si>
  <si>
    <t xml:space="preserve">RIMB. TAXI DISABILI COLLECCHIO </t>
  </si>
  <si>
    <t xml:space="preserve">RIMB. TAXI DISABILI FELINO     </t>
  </si>
  <si>
    <t>RIMB. TAXI DIS.LI MOTECHIARUGOL</t>
  </si>
  <si>
    <t xml:space="preserve">RIMB. TAXI DISABILI SALA B.ZA  </t>
  </si>
  <si>
    <t xml:space="preserve">RIMB. TAXI DIS.LI TRAVERSETOLO </t>
  </si>
  <si>
    <t>RIMB. PASTI DISABILI COLLECCHIO</t>
  </si>
  <si>
    <t xml:space="preserve">RIMB. PASTI DISABILI FELINO    </t>
  </si>
  <si>
    <t xml:space="preserve">RIMB. PASTI DISABILI SALA B.   </t>
  </si>
  <si>
    <t>RIMB. PASTI DIS.LI TRAVERSETOLO</t>
  </si>
  <si>
    <t>FRNA DISABILI RIMB. CD SALA BAG</t>
  </si>
  <si>
    <t>FRNA DISABILI RIMB. CD TRAVERSE</t>
  </si>
  <si>
    <t>FRNA STRUT.LIV. MED. MONTECHIRU</t>
  </si>
  <si>
    <t>FRNA STR. LIV. MED. TRAVERSETOL</t>
  </si>
  <si>
    <t xml:space="preserve">VARIE DISABILI COLLECCHIO      </t>
  </si>
  <si>
    <t xml:space="preserve">VARIE DISABILI FELINO          </t>
  </si>
  <si>
    <t xml:space="preserve">VARIE DISABILI MONTECHIARUGOLO </t>
  </si>
  <si>
    <t xml:space="preserve">VARIE DISABILI SALA BAGANZA    </t>
  </si>
  <si>
    <t xml:space="preserve">VARIE DISABILI TRAVERSETOLO    </t>
  </si>
  <si>
    <t xml:space="preserve">RIMB. PASTI DISABILI MONTECHIARUGOLO  </t>
  </si>
  <si>
    <t>FRNA STRUT.LIV. MED. COLLECCHIO</t>
  </si>
  <si>
    <t>FRNA STRUT.LIV. MED. FELINO</t>
  </si>
  <si>
    <t>FRNA STRUT.LIV. MED. SALA</t>
  </si>
  <si>
    <t xml:space="preserve">SERVIZI ASSIST.DOM. COLLECCHIO </t>
  </si>
  <si>
    <t xml:space="preserve">SERV. CENTRO DIURNO COLLECCHIO </t>
  </si>
  <si>
    <t xml:space="preserve">SERV. TAXI SOCIALE COLLECCHIO  </t>
  </si>
  <si>
    <t xml:space="preserve">ALTRI SERVIZI COLLECCHIO       </t>
  </si>
  <si>
    <t xml:space="preserve">SERVIZI ASSIST. DOM. FELINO    </t>
  </si>
  <si>
    <t xml:space="preserve">CENTRO DIURNO FELINO           </t>
  </si>
  <si>
    <t xml:space="preserve">ATTIVITA' MOTORIA FELINO       </t>
  </si>
  <si>
    <t xml:space="preserve">SERV. TAXI SOCIALE FELINO      </t>
  </si>
  <si>
    <t xml:space="preserve">ATTIVITA' MOTORIA COLLECCHIO   </t>
  </si>
  <si>
    <t xml:space="preserve">SERV.ASSI.DOM. MONTECHIARUGOLO </t>
  </si>
  <si>
    <t xml:space="preserve">CENTRO DIURNO MONTECHIARUGOLO  </t>
  </si>
  <si>
    <t xml:space="preserve">ALTRI SERVIZI MONTECHIARUGOLO  </t>
  </si>
  <si>
    <t xml:space="preserve">SERV.ASSIST.DOM.SALA BAGANZA   </t>
  </si>
  <si>
    <t xml:space="preserve">CENTRO DIURNO SALA BAGANZA     </t>
  </si>
  <si>
    <t xml:space="preserve">SERV.ASSIST.DOM. TRAVERSETOLO  </t>
  </si>
  <si>
    <t xml:space="preserve">SER.CENTRO DIURNO TRAVERSETOLO </t>
  </si>
  <si>
    <t xml:space="preserve">SERV.TAXI SOCIALE TRAVERSETOLO </t>
  </si>
  <si>
    <t>CD COLLECCHIO STIMOLAZ. COGNITI</t>
  </si>
  <si>
    <t>CD MONTECH. STIMOLAZ. COGNITIVA</t>
  </si>
  <si>
    <t xml:space="preserve">STIM.NE COGNITIVA TRAVERSETOLO </t>
  </si>
  <si>
    <t>PDZ EDUCHIAMOCI FELINO</t>
  </si>
  <si>
    <t>PDZ BORSE LAVORO</t>
  </si>
  <si>
    <t>PDZ SCUOLA AUTONOMIA</t>
  </si>
  <si>
    <t>PDZ PUZZLE</t>
  </si>
  <si>
    <t>PDZ COMUNITA' EDUC.VA COLLECCHI</t>
  </si>
  <si>
    <t xml:space="preserve">PDZ COMUNITA' EDUC.VA FELINO   </t>
  </si>
  <si>
    <t>PDZ COMUNITA' ED.VA TRAVERSETOL</t>
  </si>
  <si>
    <t>PDZ ACCOGLIENZA A NUOVA COMUNIT</t>
  </si>
  <si>
    <t xml:space="preserve">PDZ RETE PER AFFIDO COLLECCHIO </t>
  </si>
  <si>
    <t>PDZ RETE PER AFFIDO MONTECHIARU</t>
  </si>
  <si>
    <t>PDZ RETE PER AFFIDO SALA BAGANZ</t>
  </si>
  <si>
    <t>PDZ RETE PER AFFIDO TRAVERSETOL</t>
  </si>
  <si>
    <t>PDZ F.DO STRUT.MINORI COLLECCHI</t>
  </si>
  <si>
    <t>PDZ F.DO STRUT.MINORI MONTECHIA</t>
  </si>
  <si>
    <t>PDZ F.DO STRUT.MINORI SALA BAGA</t>
  </si>
  <si>
    <t>PDZ F.DO STRUT.MINORI TRAVERSET</t>
  </si>
  <si>
    <t>PDZ PROGETTO GIOVANI TRAVERSETO</t>
  </si>
  <si>
    <t xml:space="preserve">PDZ SOCIAL MARKET       </t>
  </si>
  <si>
    <t xml:space="preserve">VARIE SALA BAGANZA    </t>
  </si>
  <si>
    <t xml:space="preserve">RECUPERO SPESE BOLLI           </t>
  </si>
  <si>
    <t xml:space="preserve">INTERESSI ATTIVI               </t>
  </si>
  <si>
    <t xml:space="preserve">VARIE GENERALI                 </t>
  </si>
  <si>
    <t xml:space="preserve">FITTI ATTIVI                   </t>
  </si>
  <si>
    <t xml:space="preserve">ALTRI RISARCIMENTI DANNI       </t>
  </si>
  <si>
    <t xml:space="preserve">ABBUONI/ARROTONDAMENTI ATTIVI  </t>
  </si>
  <si>
    <t xml:space="preserve">ALTRI RICAVI DIVERSI           </t>
  </si>
  <si>
    <t>SOPRAVVENIENZE ORDINARIE ATTIVE</t>
  </si>
  <si>
    <t xml:space="preserve">  58/05/205  </t>
  </si>
  <si>
    <t xml:space="preserve">  58/05/782  </t>
  </si>
  <si>
    <t xml:space="preserve">  58/05/784  </t>
  </si>
  <si>
    <t xml:space="preserve">  58/05/785  </t>
  </si>
  <si>
    <t xml:space="preserve">  58/05/791  </t>
  </si>
  <si>
    <t xml:space="preserve">  58/05/792  </t>
  </si>
  <si>
    <t xml:space="preserve">  64/05/010  </t>
  </si>
  <si>
    <t xml:space="preserve">  64/05/050  </t>
  </si>
  <si>
    <t xml:space="preserve">  64/05/100  </t>
  </si>
  <si>
    <t xml:space="preserve">  64/05/115  </t>
  </si>
  <si>
    <t xml:space="preserve">  58/05/005  </t>
  </si>
  <si>
    <t xml:space="preserve">  58/05/010  </t>
  </si>
  <si>
    <t xml:space="preserve">  58/05/015  </t>
  </si>
  <si>
    <t xml:space="preserve">  58/05/100  </t>
  </si>
  <si>
    <t xml:space="preserve">  58/05/105  </t>
  </si>
  <si>
    <t xml:space="preserve">  58/05/107  </t>
  </si>
  <si>
    <t xml:space="preserve">  58/05/110  </t>
  </si>
  <si>
    <t xml:space="preserve">  58/05/111  </t>
  </si>
  <si>
    <t xml:space="preserve">  58/05/501  </t>
  </si>
  <si>
    <t xml:space="preserve">  58/05/502  </t>
  </si>
  <si>
    <t xml:space="preserve">  58/05/503  </t>
  </si>
  <si>
    <t xml:space="preserve">  58/05/504  </t>
  </si>
  <si>
    <t xml:space="preserve">  58/05/505  </t>
  </si>
  <si>
    <t xml:space="preserve">  58/05/532  </t>
  </si>
  <si>
    <t xml:space="preserve">  58/05/506  </t>
  </si>
  <si>
    <t xml:space="preserve">  58/05/507  </t>
  </si>
  <si>
    <t xml:space="preserve">  58/05/509  </t>
  </si>
  <si>
    <t xml:space="preserve">  58/05/510  </t>
  </si>
  <si>
    <t xml:space="preserve">  58/05/511  </t>
  </si>
  <si>
    <t xml:space="preserve">  58/05/512  </t>
  </si>
  <si>
    <t xml:space="preserve">  58/05/513  </t>
  </si>
  <si>
    <t xml:space="preserve">  58/05/514  </t>
  </si>
  <si>
    <t xml:space="preserve">  58/05/516  </t>
  </si>
  <si>
    <t xml:space="preserve">  58/05/518  </t>
  </si>
  <si>
    <t xml:space="preserve">  58/05/519  </t>
  </si>
  <si>
    <t xml:space="preserve">  58/05/520  </t>
  </si>
  <si>
    <t xml:space="preserve">  58/05/523  </t>
  </si>
  <si>
    <t xml:space="preserve">  58/05/524  </t>
  </si>
  <si>
    <t xml:space="preserve">  58/05/525  </t>
  </si>
  <si>
    <t xml:space="preserve">  58/05/541  </t>
  </si>
  <si>
    <t xml:space="preserve">  58/05/542  </t>
  </si>
  <si>
    <t xml:space="preserve">  58/05/543  </t>
  </si>
  <si>
    <t xml:space="preserve">  58/05/544  </t>
  </si>
  <si>
    <t xml:space="preserve">  58/05/545  </t>
  </si>
  <si>
    <t xml:space="preserve">  58/05/582  </t>
  </si>
  <si>
    <t xml:space="preserve">  58/05/583  </t>
  </si>
  <si>
    <t xml:space="preserve">  58/05/584  </t>
  </si>
  <si>
    <t xml:space="preserve">  58/05/585  </t>
  </si>
  <si>
    <t xml:space="preserve">  58/05/586  </t>
  </si>
  <si>
    <t xml:space="preserve">  58/05/587  </t>
  </si>
  <si>
    <t xml:space="preserve">  58/05/588  </t>
  </si>
  <si>
    <t xml:space="preserve">  58/05/589  </t>
  </si>
  <si>
    <t xml:space="preserve">  58/05/590  </t>
  </si>
  <si>
    <t xml:space="preserve">  58/05/591  </t>
  </si>
  <si>
    <t xml:space="preserve">  58/05/592  </t>
  </si>
  <si>
    <t xml:space="preserve">  58/05/593  </t>
  </si>
  <si>
    <t xml:space="preserve">  58/05/595  </t>
  </si>
  <si>
    <t xml:space="preserve">  58/05/596  </t>
  </si>
  <si>
    <t xml:space="preserve">  58/05/752  </t>
  </si>
  <si>
    <t xml:space="preserve">  58/05/754  </t>
  </si>
  <si>
    <t xml:space="preserve">  58/05/755  </t>
  </si>
  <si>
    <t xml:space="preserve">  58/05/763  </t>
  </si>
  <si>
    <t xml:space="preserve">  58/05/765  </t>
  </si>
  <si>
    <t xml:space="preserve">  58/05/776  </t>
  </si>
  <si>
    <t xml:space="preserve">  58/05/777  </t>
  </si>
  <si>
    <t xml:space="preserve">  58/05/778  </t>
  </si>
  <si>
    <t xml:space="preserve">  58/05/779  </t>
  </si>
  <si>
    <t xml:space="preserve">  58/05/781  </t>
  </si>
  <si>
    <t xml:space="preserve">  58/05/701  </t>
  </si>
  <si>
    <t xml:space="preserve">  58/05/702  </t>
  </si>
  <si>
    <t xml:space="preserve">  58/05/705  </t>
  </si>
  <si>
    <t xml:space="preserve">  58/05/706  </t>
  </si>
  <si>
    <t xml:space="preserve">  58/05/707  </t>
  </si>
  <si>
    <t xml:space="preserve">  58/05/708  </t>
  </si>
  <si>
    <t xml:space="preserve">  58/05/709  </t>
  </si>
  <si>
    <t xml:space="preserve">  58/05/711  </t>
  </si>
  <si>
    <t xml:space="preserve">  58/05/712  </t>
  </si>
  <si>
    <t xml:space="preserve">  58/05/713  </t>
  </si>
  <si>
    <t xml:space="preserve">  58/05/714  </t>
  </si>
  <si>
    <t xml:space="preserve">  58/05/716  </t>
  </si>
  <si>
    <t xml:space="preserve">  58/05/718  </t>
  </si>
  <si>
    <t xml:space="preserve">  58/05/719  </t>
  </si>
  <si>
    <t xml:space="preserve">  58/05/720  </t>
  </si>
  <si>
    <t xml:space="preserve">  58/05/730  </t>
  </si>
  <si>
    <t xml:space="preserve">  58/05/731  </t>
  </si>
  <si>
    <t xml:space="preserve">  58/05/732  </t>
  </si>
  <si>
    <t xml:space="preserve">  58/05/733  </t>
  </si>
  <si>
    <t xml:space="preserve">  58/05/734  </t>
  </si>
  <si>
    <t xml:space="preserve">  58/05/735  </t>
  </si>
  <si>
    <t xml:space="preserve">  58/10/501  </t>
  </si>
  <si>
    <t xml:space="preserve">  58/10/502  </t>
  </si>
  <si>
    <t xml:space="preserve">  58/10/503  </t>
  </si>
  <si>
    <t xml:space="preserve">  58/10/506  </t>
  </si>
  <si>
    <t xml:space="preserve">  58/10/507  </t>
  </si>
  <si>
    <t xml:space="preserve">  58/10/025  </t>
  </si>
  <si>
    <t xml:space="preserve">  58/10/100  </t>
  </si>
  <si>
    <t xml:space="preserve">  58/10/200  </t>
  </si>
  <si>
    <t xml:space="preserve">  58/10/210  </t>
  </si>
  <si>
    <t xml:space="preserve">  58/10/211  </t>
  </si>
  <si>
    <t>SOPRAVVENIENZE ORDINARIE FELINO</t>
  </si>
  <si>
    <t>SOPRAVVENIENZE ORDINARIE MONTE</t>
  </si>
  <si>
    <t>SOPRAVVENIENZE ORDINARIE SALA</t>
  </si>
  <si>
    <t>SOPRAVVENIENZE ORDINARIE TRAVE</t>
  </si>
  <si>
    <t>TRASVERSALI</t>
  </si>
  <si>
    <t>GENERALI</t>
  </si>
  <si>
    <t>PDZ SOCIALIZZAZIONE DISABILI</t>
  </si>
  <si>
    <t>MEDICINA DEL LAVORO</t>
  </si>
  <si>
    <t>CONSULENTE COMMERCIALISTA</t>
  </si>
  <si>
    <t xml:space="preserve">  66/30/869  </t>
  </si>
  <si>
    <t>CONSULENZA GIURIDICA</t>
  </si>
  <si>
    <t>AVVIAMENTO AL LAVORO</t>
  </si>
  <si>
    <t>Nuovi con 2015 (non usati)</t>
  </si>
  <si>
    <t>Minori</t>
  </si>
  <si>
    <t>Disabili</t>
  </si>
  <si>
    <t>Taxi</t>
  </si>
  <si>
    <t>Generali</t>
  </si>
  <si>
    <t>Ammortamenti</t>
  </si>
  <si>
    <t>Progetti speciali</t>
  </si>
  <si>
    <t>Costi</t>
  </si>
  <si>
    <t>Ricavi</t>
  </si>
  <si>
    <t>Oneri FRNA anziani</t>
  </si>
  <si>
    <t>Compart. Anziani</t>
  </si>
  <si>
    <t>Piani di zona</t>
  </si>
  <si>
    <t>Varie</t>
  </si>
  <si>
    <t>Altri enti</t>
  </si>
  <si>
    <t>Trasferimento</t>
  </si>
  <si>
    <t>Preventivo</t>
  </si>
  <si>
    <t>Consuntivo</t>
  </si>
  <si>
    <t>Costo complessivo</t>
  </si>
  <si>
    <t>IRAP</t>
  </si>
  <si>
    <t>Di cui</t>
  </si>
  <si>
    <t>Togli righe</t>
  </si>
  <si>
    <t>TOTALE AMMORTAMENTI</t>
  </si>
  <si>
    <t>ASSISTENZA DISABILI</t>
  </si>
  <si>
    <t>ASSISTENZA MINORI</t>
  </si>
  <si>
    <t>ASSISTENZA ANZIANI</t>
  </si>
  <si>
    <t>TAXI SOCIALE</t>
  </si>
  <si>
    <t>AMMORTAMENTI</t>
  </si>
  <si>
    <t>TOTALE AMMOTAMENTI</t>
  </si>
  <si>
    <t>PROGETTI SPECIALI</t>
  </si>
  <si>
    <t>TOTALE PROGETTI SPECIALI</t>
  </si>
  <si>
    <t>CONTRIBUTI</t>
  </si>
  <si>
    <t>Anziani</t>
  </si>
  <si>
    <t>Contributi</t>
  </si>
  <si>
    <t>Personale</t>
  </si>
  <si>
    <t>Totali</t>
  </si>
  <si>
    <t>TOTALI</t>
  </si>
  <si>
    <t>Altre (IRES-Buoni pasto-Accessorie)</t>
  </si>
  <si>
    <t>Saldi</t>
  </si>
  <si>
    <t>SGATE Felino</t>
  </si>
  <si>
    <t>TRASFERIMENTO UNIONE COLLECCHIO</t>
  </si>
  <si>
    <t>TRASFERIMENTO UNIONE FELINO</t>
  </si>
  <si>
    <t>TRASFERIMENTO UNIONE MONTECHIARUGOLO</t>
  </si>
  <si>
    <t>TRASFERIMENTO UNIONE SALA BAGANZA</t>
  </si>
  <si>
    <t>TRASFERIMENTO UNIONE TRAVERSETOLO</t>
  </si>
  <si>
    <t xml:space="preserve">  66/30/530  </t>
  </si>
  <si>
    <t xml:space="preserve">TAXI SOCIALE SALA BAGANZA      </t>
  </si>
  <si>
    <t xml:space="preserve">  66/30/531  </t>
  </si>
  <si>
    <t xml:space="preserve">CARBURANTE SALA BAGANZA        </t>
  </si>
  <si>
    <t xml:space="preserve">  66/30/532  </t>
  </si>
  <si>
    <t xml:space="preserve">MANUTENZ. AUTOM. SALA BAGANZA  </t>
  </si>
  <si>
    <t xml:space="preserve">  66/30/533  </t>
  </si>
  <si>
    <t>ASSICURAZ. AUTOMEZZI SALA BAGANZA</t>
  </si>
  <si>
    <t xml:space="preserve">  66/30/534  </t>
  </si>
  <si>
    <t>TASSA PROPR. AUTOM. SALA BAGANZA</t>
  </si>
  <si>
    <t xml:space="preserve">  66/30/535  </t>
  </si>
  <si>
    <t>NOLEGGIO AUTOMEZZI SALA BAGANZA</t>
  </si>
  <si>
    <t>58/05/806</t>
  </si>
  <si>
    <t xml:space="preserve">SERV.TAXI SOCIALE SALA BAGANZA </t>
  </si>
  <si>
    <t xml:space="preserve">  58/05/727  </t>
  </si>
  <si>
    <t>PDZ PROGETTO GIOVANI FELINO</t>
  </si>
  <si>
    <t>INTESA SAN PAOLO WELFARE DI COMUNITA'</t>
  </si>
  <si>
    <t>FONDAZIONE CARIPARMA UNA FAM X UNA FAM</t>
  </si>
  <si>
    <t>Rimborsi UdP</t>
  </si>
  <si>
    <t>PROGETTO DOTE SALA BAGANZA</t>
  </si>
  <si>
    <t>TR.TO REG. F.DO AFF. COLLECCHIO</t>
  </si>
  <si>
    <t>TR. REG.LE FONDO AFFITTO FELINO</t>
  </si>
  <si>
    <t>TR. REG.LE FONDO AFFITTO SALA B</t>
  </si>
  <si>
    <t xml:space="preserve">TR.TO F.AFFITTO TRAVERSETOLO   </t>
  </si>
  <si>
    <t>TRASFERIMENTO SALA BAGANZA TAXI</t>
  </si>
  <si>
    <t>CONVENZIONE SCUOLA</t>
  </si>
  <si>
    <t>NUOVO</t>
  </si>
  <si>
    <t>CENTRO GIOVANI</t>
  </si>
  <si>
    <t>RIMBORSO COLLECCHIO</t>
  </si>
  <si>
    <t>Fabbisogno AZienda 2017</t>
  </si>
  <si>
    <t>TRASFERIMENTI 2017</t>
  </si>
  <si>
    <t>PROGETTO GIOVANI PALESTRE</t>
  </si>
  <si>
    <t>Comuni 2017</t>
  </si>
  <si>
    <t>Tabella riepilogativa</t>
  </si>
  <si>
    <t>Avanzo 2015*</t>
  </si>
  <si>
    <t>*L'Avanzo 2015 è già disponibile nel Bilancio 2015 dell'Unione Pedemontana Parmense</t>
  </si>
  <si>
    <t xml:space="preserve">** L'Avanzo 2016 si genererà una volta approvato il Bilancio Consuntivo dell'Azienda. </t>
  </si>
  <si>
    <t>Utilizzo Avanzo presunto 2016**</t>
  </si>
  <si>
    <t>AVANZO AGGIUNTIVO</t>
  </si>
  <si>
    <t>Rimangono in Unione</t>
  </si>
  <si>
    <t>Gestione educativa case donne</t>
  </si>
  <si>
    <t>SPONSORIZZAZIONI</t>
  </si>
  <si>
    <t>STAFF</t>
  </si>
  <si>
    <t xml:space="preserve">SALTATEMPO </t>
  </si>
  <si>
    <t>BARRIERE ARCHITETTONICHE MONTE Lex 24</t>
  </si>
  <si>
    <t>BARRIERE ARCHITETTONICHE Lex 24</t>
  </si>
  <si>
    <t>INFERMIERA COLLECCHIO</t>
  </si>
  <si>
    <t>INFERMIERA MONTECHIARUGOLO</t>
  </si>
  <si>
    <t>INFERMIERA TRAVERSETOLO</t>
  </si>
  <si>
    <t>SCUOLA AUTONOMIA</t>
  </si>
  <si>
    <t>PREVENTIVO 2018</t>
  </si>
  <si>
    <t>ENTRATE CENTRO GIOVANI SALA</t>
  </si>
  <si>
    <t>Progetto AMA neoMamme</t>
  </si>
  <si>
    <t>ATTIVITA EDUCATIVE AGGREGATIVE</t>
  </si>
  <si>
    <t>Revisione maggio</t>
  </si>
  <si>
    <t>Revisione settembre</t>
  </si>
  <si>
    <t>EDUCATIVA AGGREGATIVA</t>
  </si>
  <si>
    <t>CALAMAIO (pdz Comunità educativa)</t>
  </si>
  <si>
    <t>EDUCERE (Pdz Comunità educativa)</t>
  </si>
  <si>
    <t>ISTITUTO COMPRENSIVO (Pdz Com educ)</t>
  </si>
  <si>
    <t>DIOGENE (Pdz Comunità educativa)</t>
  </si>
  <si>
    <t>ON THE ROAD (Pdz Comunità educativa e pr giov)</t>
  </si>
  <si>
    <t>INFOGIOVANI</t>
  </si>
  <si>
    <t>HELP FOR CHILDREN - PROG. CHERNOBYL</t>
  </si>
  <si>
    <t>ON THE ROAD</t>
  </si>
  <si>
    <t>SPECIAL OLYMPICS</t>
  </si>
  <si>
    <t>ON THE ROAD (pdz Prog gioV e com edu)</t>
  </si>
  <si>
    <t>ADELANTE (Pdz com educ)</t>
  </si>
  <si>
    <t>ADELANTE ESTATE</t>
  </si>
  <si>
    <t xml:space="preserve">MEDIAZIONE FAMILIARE           </t>
  </si>
  <si>
    <t xml:space="preserve">PROGETTO SC. AUTONOM.           </t>
  </si>
  <si>
    <t>PROGETTO PUZZLE (Pdz socializz disabili)</t>
  </si>
  <si>
    <t>MEDIAZIONE LINGUISTICO CULTURALE  (Pdz Accogliena nuova comunita)</t>
  </si>
  <si>
    <t>LABORATORI  LINGUISTICI SCUOLE  (Pdz Accogliena nuova comunita)</t>
  </si>
  <si>
    <t xml:space="preserve">ASSISTENZA ALIMENTARE          </t>
  </si>
  <si>
    <t>PROGETTO AMA  Disabili</t>
  </si>
  <si>
    <t>PROGETTO AMA  minori</t>
  </si>
  <si>
    <t>FITTI PASSIVI MONTECHIARUGOLO</t>
  </si>
  <si>
    <t>PROTOCOLLO</t>
  </si>
  <si>
    <t>PAGO PA</t>
  </si>
  <si>
    <t>EDUCATIVA MONTECHIARUGOLO</t>
  </si>
  <si>
    <t xml:space="preserve"> </t>
  </si>
  <si>
    <t>66/30/864</t>
  </si>
  <si>
    <t>66/25/589</t>
  </si>
  <si>
    <t xml:space="preserve"> 66/25/712</t>
  </si>
  <si>
    <t xml:space="preserve"> 66/25/747</t>
  </si>
  <si>
    <t xml:space="preserve"> 66/25/748</t>
  </si>
  <si>
    <t xml:space="preserve"> 68/05/959</t>
  </si>
  <si>
    <t xml:space="preserve"> 68/05/978</t>
  </si>
  <si>
    <t xml:space="preserve"> 68/05/979</t>
  </si>
  <si>
    <t xml:space="preserve"> 68/05/919</t>
  </si>
  <si>
    <t xml:space="preserve"> 66/30/878</t>
  </si>
  <si>
    <t xml:space="preserve"> 66/30/879</t>
  </si>
  <si>
    <t xml:space="preserve"> 68/05/601</t>
  </si>
  <si>
    <t>SOPRAVVENIENZE PASSIVE</t>
  </si>
  <si>
    <t xml:space="preserve"> 75/**/***</t>
  </si>
  <si>
    <t xml:space="preserve"> 66/25/713</t>
  </si>
  <si>
    <t xml:space="preserve"> 66/30/852</t>
  </si>
  <si>
    <t xml:space="preserve"> 68/05/953</t>
  </si>
  <si>
    <t xml:space="preserve"> 66/30/883</t>
  </si>
  <si>
    <t xml:space="preserve"> 66/30/891</t>
  </si>
  <si>
    <t xml:space="preserve"> 66/30/873</t>
  </si>
  <si>
    <t>CONTR. LG. 13/89 AB. BAR. ARCH.</t>
  </si>
  <si>
    <t xml:space="preserve"> 58/05/710</t>
  </si>
  <si>
    <t xml:space="preserve"> 58/05/717</t>
  </si>
  <si>
    <t xml:space="preserve"> 58/05/741</t>
  </si>
  <si>
    <t>UNA FAMIGLIA PER UNA FAMIGLIA</t>
  </si>
  <si>
    <t xml:space="preserve"> 58/05/832</t>
  </si>
  <si>
    <t xml:space="preserve"> 58/05/835</t>
  </si>
  <si>
    <t xml:space="preserve"> 58/05/810</t>
  </si>
  <si>
    <t xml:space="preserve"> 58/05/744</t>
  </si>
  <si>
    <t xml:space="preserve"> 58/05/895</t>
  </si>
  <si>
    <t xml:space="preserve"> 58/05/897</t>
  </si>
  <si>
    <t xml:space="preserve">RIMB ONERI FRNA SAD COLLECCHIO </t>
  </si>
  <si>
    <t xml:space="preserve">RIMB ONERI FRNA SAD FELINO     </t>
  </si>
  <si>
    <t xml:space="preserve">RIMB ONERI FRNA SAD MONT.LO    </t>
  </si>
  <si>
    <t xml:space="preserve">RIMB ONERI FRNA SAD SALA B.    </t>
  </si>
  <si>
    <t xml:space="preserve">RIMB ONERI FRNA SAD TRAV.LO    </t>
  </si>
  <si>
    <t xml:space="preserve">RIMB ONERI CD COLLECCHIO       </t>
  </si>
  <si>
    <t xml:space="preserve">RIMB ONERI CD MONTECHIARUGOLO  </t>
  </si>
  <si>
    <t xml:space="preserve">RIMB ONERI CD TRAVERSETOLO     </t>
  </si>
  <si>
    <t>TOTALE RIMBORSI FRNA ASS. ANZ.</t>
  </si>
  <si>
    <t>TOTALE COMPARTECIP. UT. ASS. ANZ.</t>
  </si>
  <si>
    <t>TOTALE RIMBORSI ASS. DIS.</t>
  </si>
  <si>
    <t xml:space="preserve">TRASFERIMENTI COM.COLLECCHIO   </t>
  </si>
  <si>
    <t xml:space="preserve">TRASFERIMENTI COM.FELINO       </t>
  </si>
  <si>
    <t xml:space="preserve">TRASFERIM. COM. MONTECHIARUGOL </t>
  </si>
  <si>
    <t xml:space="preserve">TRASFERIMENTO COM.SALA BAGANZA </t>
  </si>
  <si>
    <t xml:space="preserve">TRASFERIM. COM. TRAVERSETOLO   </t>
  </si>
  <si>
    <t>COSTI SPORTELLO MONTECHIRUGOLO</t>
  </si>
  <si>
    <t>Sopravv attiva</t>
  </si>
  <si>
    <t>ASS. DOM. ASSISTENZIALE DIS. MONTECH</t>
  </si>
  <si>
    <t>ASS. DOM. ASSISTENZIALE DIS. COLL</t>
  </si>
  <si>
    <t>ASS. DOM. ASSISTENZIALE DIS. FELINO</t>
  </si>
  <si>
    <t>ASS. DOM. ASSISTENZIALE DIS. SALA</t>
  </si>
  <si>
    <t>ASS. DOM. ASSISTENZIALE DIS. TRAVE</t>
  </si>
  <si>
    <t xml:space="preserve"> **</t>
  </si>
  <si>
    <t>COSTI, SPESE E PERDITE</t>
  </si>
  <si>
    <t xml:space="preserve"> 64/05/621</t>
  </si>
  <si>
    <t>SOPRAVV. ORD. ATTIVA COLLECCHIO</t>
  </si>
  <si>
    <t xml:space="preserve"> 66/25/501</t>
  </si>
  <si>
    <t>CENTRI RESIDENZ. DISABILI COLLEC</t>
  </si>
  <si>
    <t xml:space="preserve"> 66/25/502</t>
  </si>
  <si>
    <t>CENTRI SEMI RESID. DISAB. COLLEC</t>
  </si>
  <si>
    <t xml:space="preserve"> 66/25/503</t>
  </si>
  <si>
    <t>ASSIST. DOMIC. DISABILI COLLEC.</t>
  </si>
  <si>
    <t xml:space="preserve"> 66/25/507</t>
  </si>
  <si>
    <t>BORSE LAVORO DISAB. COLLEC.</t>
  </si>
  <si>
    <t xml:space="preserve"> 66/25/510</t>
  </si>
  <si>
    <t>INSERIMENTO COOP LAVORO COLLEC</t>
  </si>
  <si>
    <t xml:space="preserve"> 66/25/512</t>
  </si>
  <si>
    <t>PROGETTO BUSANI GERMANO</t>
  </si>
  <si>
    <t xml:space="preserve"> 66/25/520</t>
  </si>
  <si>
    <t>CENTRI RESID. DISABILI FELINO</t>
  </si>
  <si>
    <t xml:space="preserve"> 66/25/521</t>
  </si>
  <si>
    <t xml:space="preserve"> 66/25/522</t>
  </si>
  <si>
    <t>ASSIST. DOMIC. DISABILI FELINO</t>
  </si>
  <si>
    <t xml:space="preserve"> 66/25/523</t>
  </si>
  <si>
    <t>ASSIST. SCOLAST. DISABILI FELINO</t>
  </si>
  <si>
    <t xml:space="preserve"> 66/25/526</t>
  </si>
  <si>
    <t>BORSE LAVORO DISABILI FELINO</t>
  </si>
  <si>
    <t xml:space="preserve"> 66/25/529</t>
  </si>
  <si>
    <t>INSERIMENTO COOP LAVORO FELINO</t>
  </si>
  <si>
    <t xml:space="preserve"> 66/25/531</t>
  </si>
  <si>
    <t>PROGETTO ABELLI MASSIMO</t>
  </si>
  <si>
    <t xml:space="preserve"> 66/25/540</t>
  </si>
  <si>
    <t xml:space="preserve"> 66/25/542</t>
  </si>
  <si>
    <t>ASSIST. DOMIC. DISABILI MONTECH.</t>
  </si>
  <si>
    <t xml:space="preserve"> 66/25/546</t>
  </si>
  <si>
    <t>BORSE LAVORO DISABILI MONTEC.</t>
  </si>
  <si>
    <t xml:space="preserve"> 66/25/549</t>
  </si>
  <si>
    <t>INSERIMENTO COOP LAVORO MONTEC</t>
  </si>
  <si>
    <t xml:space="preserve"> 66/25/560</t>
  </si>
  <si>
    <t>CENTRI RESID. DISABILI SALA BAG.</t>
  </si>
  <si>
    <t xml:space="preserve"> 66/25/561</t>
  </si>
  <si>
    <t>CENTRI SEMI RESID. DISABILI SALA</t>
  </si>
  <si>
    <t xml:space="preserve"> 66/25/562</t>
  </si>
  <si>
    <t>ASSIST. DOMIC. DISABILI SALA B.</t>
  </si>
  <si>
    <t xml:space="preserve"> 66/25/566</t>
  </si>
  <si>
    <t>BORSE LAVORO DISABILI SALA B.</t>
  </si>
  <si>
    <t xml:space="preserve"> 66/25/569</t>
  </si>
  <si>
    <t xml:space="preserve"> 66/25/580</t>
  </si>
  <si>
    <t xml:space="preserve"> 66/25/582</t>
  </si>
  <si>
    <t>ASSIST. DOMIC. DISABILI TRAVERS.</t>
  </si>
  <si>
    <t xml:space="preserve"> 66/25/586</t>
  </si>
  <si>
    <t>BORSE LAVORO DISABILI TRAVERS.</t>
  </si>
  <si>
    <t xml:space="preserve"> 66/25/589</t>
  </si>
  <si>
    <t>APPOGGI EDUCATIVI LAVORO TRAVERS</t>
  </si>
  <si>
    <t xml:space="preserve"> 66/25/601</t>
  </si>
  <si>
    <t>EDUCATIVA TERR.MINORI COLLECCHIO</t>
  </si>
  <si>
    <t xml:space="preserve"> 66/25/603</t>
  </si>
  <si>
    <t>RETTE ISTITUTI MINORI COLLECCHIO</t>
  </si>
  <si>
    <t xml:space="preserve"> 66/25/604</t>
  </si>
  <si>
    <t>ASSIST. SCOLAST. MINORI COLLECC.</t>
  </si>
  <si>
    <t xml:space="preserve"> 66/25/616</t>
  </si>
  <si>
    <t xml:space="preserve"> 66/25/630</t>
  </si>
  <si>
    <t>EDUCATIVA TERRIT. MINORI FELINO</t>
  </si>
  <si>
    <t xml:space="preserve"> 66/25/632</t>
  </si>
  <si>
    <t>RETTE ISTIT. MINORI FELINO</t>
  </si>
  <si>
    <t xml:space="preserve"> 66/25/633</t>
  </si>
  <si>
    <t>ASSIST. SCOLAST. MINORI FELINO</t>
  </si>
  <si>
    <t xml:space="preserve"> 66/25/637</t>
  </si>
  <si>
    <t>COORDINAMENTO MINORI FELINO</t>
  </si>
  <si>
    <t xml:space="preserve"> 66/25/650</t>
  </si>
  <si>
    <t>EDUCAT. TERRIT. MINORI MONTEC.</t>
  </si>
  <si>
    <t xml:space="preserve"> 66/25/652</t>
  </si>
  <si>
    <t>RETTE IST. MINORI MONTECH.</t>
  </si>
  <si>
    <t xml:space="preserve"> 66/25/653</t>
  </si>
  <si>
    <t>ASSIST. SCOLAST. MINORI MONTECH.</t>
  </si>
  <si>
    <t xml:space="preserve"> 66/25/657</t>
  </si>
  <si>
    <t>COORD. MINORI MONTECHIARUGULO</t>
  </si>
  <si>
    <t xml:space="preserve"> 66/25/670</t>
  </si>
  <si>
    <t>EDUCAT. TERRIT. MINORI SALA BAG.</t>
  </si>
  <si>
    <t xml:space="preserve"> 66/25/672</t>
  </si>
  <si>
    <t>RETTE IST. MINORI SALA BAG.</t>
  </si>
  <si>
    <t xml:space="preserve"> 66/25/673</t>
  </si>
  <si>
    <t xml:space="preserve"> 66/25/677</t>
  </si>
  <si>
    <t>COORDINAMENTO MINORI SALA B.</t>
  </si>
  <si>
    <t xml:space="preserve"> 66/25/690</t>
  </si>
  <si>
    <t>EDUCAT. TERRIT. MINORI TRAVERS.</t>
  </si>
  <si>
    <t xml:space="preserve"> 66/25/692</t>
  </si>
  <si>
    <t>RETTE ISTIT. MINORI TRAVERSETOLO</t>
  </si>
  <si>
    <t xml:space="preserve"> 66/25/693</t>
  </si>
  <si>
    <t>ASSIST. SCOLAST. MINORI TRAVERS.</t>
  </si>
  <si>
    <t xml:space="preserve"> 66/25/695</t>
  </si>
  <si>
    <t>PIANI ZONA COM. EDUC. TRAVERS.</t>
  </si>
  <si>
    <t xml:space="preserve"> 66/25/697</t>
  </si>
  <si>
    <t>COORDINAM. MINORI TRAVERSETOLO</t>
  </si>
  <si>
    <t xml:space="preserve"> 66/25/710</t>
  </si>
  <si>
    <t>TRASFERIMENTO SAA COLLECCHIO</t>
  </si>
  <si>
    <t xml:space="preserve"> 66/25/711</t>
  </si>
  <si>
    <t>RETTE CASE RIPOSO COLLECCHIO</t>
  </si>
  <si>
    <t>SOCIALIZZAZIONE COLLECCHIO</t>
  </si>
  <si>
    <t>CONVENZ. CON VOLONTAR. COLLECC.</t>
  </si>
  <si>
    <t xml:space="preserve"> 66/25/715</t>
  </si>
  <si>
    <t>UTENZE CENTRI SOC. COLLECHIO</t>
  </si>
  <si>
    <t xml:space="preserve"> 66/25/716</t>
  </si>
  <si>
    <t>PULIZIE CENTRI SOC. COLLECCHIO</t>
  </si>
  <si>
    <t xml:space="preserve"> 66/25/725</t>
  </si>
  <si>
    <t>TRASFERIMENTO SAA FELINO</t>
  </si>
  <si>
    <t xml:space="preserve"> 66/25/726</t>
  </si>
  <si>
    <t>RETTE CASE RIPOSO FELINO</t>
  </si>
  <si>
    <t xml:space="preserve"> 66/25/727</t>
  </si>
  <si>
    <t>SOCIALIZZAZIONE FELINO</t>
  </si>
  <si>
    <t xml:space="preserve"> 66/25/745</t>
  </si>
  <si>
    <t>TRASFERIM. SAA MONTECGIARUGOLO</t>
  </si>
  <si>
    <t xml:space="preserve"> 66/25/746</t>
  </si>
  <si>
    <t>RETTE CASE RIPOSO MONTECHIARUGOL</t>
  </si>
  <si>
    <t>CONVENZ. CON VOLONTAEIATO MONTEC</t>
  </si>
  <si>
    <t xml:space="preserve"> 66/25/765</t>
  </si>
  <si>
    <t>TRASFER. SAA SALA BAG.</t>
  </si>
  <si>
    <t xml:space="preserve"> 66/25/766</t>
  </si>
  <si>
    <t>RETTE CASE RIPOSO SALA BAGANZA</t>
  </si>
  <si>
    <t xml:space="preserve"> 66/25/767</t>
  </si>
  <si>
    <t>SOCIALIZZIONE SALA BAGANZA</t>
  </si>
  <si>
    <t xml:space="preserve"> 66/25/768</t>
  </si>
  <si>
    <t>CONVENZ. CON VOLONTAR. SALA B.</t>
  </si>
  <si>
    <t xml:space="preserve"> 66/25/785</t>
  </si>
  <si>
    <t>TRASFERIMENTO SAA TRAVERSETOLO</t>
  </si>
  <si>
    <t xml:space="preserve"> 66/25/786</t>
  </si>
  <si>
    <t>RETTE CASE RIPOSO TRAVERSETOLO</t>
  </si>
  <si>
    <t xml:space="preserve"> 66/25/787</t>
  </si>
  <si>
    <t>SOCIALIZZAZIONE TRAVERSETOLO</t>
  </si>
  <si>
    <t xml:space="preserve"> 66/25/791</t>
  </si>
  <si>
    <t xml:space="preserve"> 66/25/***</t>
  </si>
  <si>
    <t>MERCI</t>
  </si>
  <si>
    <t xml:space="preserve"> 66/30/035</t>
  </si>
  <si>
    <t>CARBURANTI E LUBRIFICANTI</t>
  </si>
  <si>
    <t xml:space="preserve"> 66/30/501</t>
  </si>
  <si>
    <t>TAXI SOCIALE COLLECCHIO</t>
  </si>
  <si>
    <t xml:space="preserve"> 66/30/502</t>
  </si>
  <si>
    <t>CARBURANTE COLLECCHIO</t>
  </si>
  <si>
    <t xml:space="preserve"> 66/30/503</t>
  </si>
  <si>
    <t>MANUTENZIONE AUTOM. COLLECCHIO</t>
  </si>
  <si>
    <t xml:space="preserve"> 66/30/505</t>
  </si>
  <si>
    <t>TASSA PROPR. AUTOM. COLLECCHIO</t>
  </si>
  <si>
    <t xml:space="preserve"> 66/30/506</t>
  </si>
  <si>
    <t>NOLEGGIO AUTOMEZZI COLLECCHIO</t>
  </si>
  <si>
    <t xml:space="preserve"> 66/30/510</t>
  </si>
  <si>
    <t>TAXI SOCIALE FELINO</t>
  </si>
  <si>
    <t xml:space="preserve"> 66/30/511</t>
  </si>
  <si>
    <t>CARBURANTE FELINO</t>
  </si>
  <si>
    <t xml:space="preserve"> 66/30/512</t>
  </si>
  <si>
    <t>MANUTENZ. AUTOMEZZI FELINO</t>
  </si>
  <si>
    <t xml:space="preserve"> 66/30/514</t>
  </si>
  <si>
    <t>TASSA PROPR. AUTOMEZZI FELINO</t>
  </si>
  <si>
    <t xml:space="preserve"> 66/30/520</t>
  </si>
  <si>
    <t>TAXI SOCIALE MONTECHIARUGOLO</t>
  </si>
  <si>
    <t xml:space="preserve"> 66/30/521</t>
  </si>
  <si>
    <t>CARBURANTE MONTECHIARUGOLO</t>
  </si>
  <si>
    <t xml:space="preserve"> 66/30/522</t>
  </si>
  <si>
    <t>MANUTENZ. AUTOMEZ. MONTECHIARUGO</t>
  </si>
  <si>
    <t xml:space="preserve"> 66/30/524</t>
  </si>
  <si>
    <t>TASSA PROPR. AUTOM. MONTECHIARUG</t>
  </si>
  <si>
    <t xml:space="preserve"> 66/30/525</t>
  </si>
  <si>
    <t xml:space="preserve"> 66/30/530</t>
  </si>
  <si>
    <t>TAXI SOCIALE SALA BAGANZA</t>
  </si>
  <si>
    <t xml:space="preserve"> 66/30/531</t>
  </si>
  <si>
    <t>CARBURANTE SALA BAGANZA</t>
  </si>
  <si>
    <t xml:space="preserve"> 66/30/532</t>
  </si>
  <si>
    <t>MANUTENZ. AUTOM. SALA BAGANZA</t>
  </si>
  <si>
    <t xml:space="preserve"> 66/30/534</t>
  </si>
  <si>
    <t>TASSA PROPR. AUTOM. SALA BAG.</t>
  </si>
  <si>
    <t xml:space="preserve"> 66/30/540</t>
  </si>
  <si>
    <t>TAXI SOCIALE TRAVERSETOLO</t>
  </si>
  <si>
    <t xml:space="preserve"> 66/30/541</t>
  </si>
  <si>
    <t>CARBURANTE TRAVERSETOLO</t>
  </si>
  <si>
    <t xml:space="preserve"> 66/30/542</t>
  </si>
  <si>
    <t>MANUTENZ. AUTOM. TRAVERSETOLO</t>
  </si>
  <si>
    <t xml:space="preserve"> 66/30/544</t>
  </si>
  <si>
    <t>TASSA PROPR. AUTOM. TRAVERSETOLO</t>
  </si>
  <si>
    <t xml:space="preserve"> 66/30/545</t>
  </si>
  <si>
    <t xml:space="preserve"> 66/30/800</t>
  </si>
  <si>
    <t>ASSICURAZIONE RC - RCD</t>
  </si>
  <si>
    <t xml:space="preserve"> 66/30/802</t>
  </si>
  <si>
    <t>CANCELLERIA E STAMPATI</t>
  </si>
  <si>
    <t xml:space="preserve"> 66/30/803</t>
  </si>
  <si>
    <t>STAMPE DIVULGATIVE</t>
  </si>
  <si>
    <t xml:space="preserve"> 66/30/805</t>
  </si>
  <si>
    <t>MEDIAZIONE FAMILIARE</t>
  </si>
  <si>
    <t xml:space="preserve"> 66/30/811</t>
  </si>
  <si>
    <t>CONSULENZE PAGHE</t>
  </si>
  <si>
    <t xml:space="preserve"> 66/30/812</t>
  </si>
  <si>
    <t>EVENTI CULTURALI</t>
  </si>
  <si>
    <t xml:space="preserve"> 66/30/815</t>
  </si>
  <si>
    <t>ONERI POSTALI</t>
  </si>
  <si>
    <t xml:space="preserve"> 66/30/816</t>
  </si>
  <si>
    <t>ONERI BANCARI</t>
  </si>
  <si>
    <t xml:space="preserve"> 66/30/820</t>
  </si>
  <si>
    <t>PERSONALE DIRETTO SEDE</t>
  </si>
  <si>
    <t xml:space="preserve"> 66/30/822</t>
  </si>
  <si>
    <t>ONERI SOCIALI PERS. DIRETTO SEDE</t>
  </si>
  <si>
    <t xml:space="preserve"> 66/30/823</t>
  </si>
  <si>
    <t>ONERI SOCIALI OERS. ASSEG. SEDE</t>
  </si>
  <si>
    <t xml:space="preserve"> 66/30/827</t>
  </si>
  <si>
    <t>FORMAZIONE PERSONALE</t>
  </si>
  <si>
    <t xml:space="preserve"> 66/30/836</t>
  </si>
  <si>
    <t>BUONI PASTO PERSONALE</t>
  </si>
  <si>
    <t xml:space="preserve"> 66/30/837</t>
  </si>
  <si>
    <t>FORZA MOTRICE SEDE</t>
  </si>
  <si>
    <t xml:space="preserve"> 66/30/838</t>
  </si>
  <si>
    <t>GAS SEDE</t>
  </si>
  <si>
    <t xml:space="preserve"> 66/30/839</t>
  </si>
  <si>
    <t>ACQUA SEDE</t>
  </si>
  <si>
    <t xml:space="preserve"> 66/30/840</t>
  </si>
  <si>
    <t>TELEFONO SEDE</t>
  </si>
  <si>
    <t xml:space="preserve"> 66/30/841</t>
  </si>
  <si>
    <t>CELLULARI SEDE</t>
  </si>
  <si>
    <t xml:space="preserve"> 66/30/842</t>
  </si>
  <si>
    <t>TASSA RIFIUTI SEDE</t>
  </si>
  <si>
    <t xml:space="preserve"> 66/30/843</t>
  </si>
  <si>
    <t>PULIZIE SEDE</t>
  </si>
  <si>
    <t xml:space="preserve"> 66/30/844</t>
  </si>
  <si>
    <t>RAPPRESENTANZA</t>
  </si>
  <si>
    <t xml:space="preserve"> 66/30/845</t>
  </si>
  <si>
    <t>CONTRIB. FONDO TESORERIA/TFR</t>
  </si>
  <si>
    <t xml:space="preserve"> 66/30/846</t>
  </si>
  <si>
    <t>COSTI ACCESSORI</t>
  </si>
  <si>
    <t xml:space="preserve"> 66/30/847</t>
  </si>
  <si>
    <t>CASA DELLE DONNE</t>
  </si>
  <si>
    <t xml:space="preserve"> 66/30/848</t>
  </si>
  <si>
    <t>ASSISTENZA ALIMENTARE</t>
  </si>
  <si>
    <t xml:space="preserve"> 66/30/851</t>
  </si>
  <si>
    <t>MANUTENZIONE SEDE</t>
  </si>
  <si>
    <t>PDZ DALL'ACCOGLIENZA A UNA NUOVA</t>
  </si>
  <si>
    <t xml:space="preserve"> 66/30/853</t>
  </si>
  <si>
    <t>MANUTENZIONE ORDINARIE SPORTELLI</t>
  </si>
  <si>
    <t xml:space="preserve"> 66/30/855</t>
  </si>
  <si>
    <t>TFR FDO PENSIONE APERTO</t>
  </si>
  <si>
    <t xml:space="preserve"> 66/30/861</t>
  </si>
  <si>
    <t>EMERG. UMAN.FAV.CITT.NORD-AFRICA</t>
  </si>
  <si>
    <t xml:space="preserve"> 66/30/864</t>
  </si>
  <si>
    <t>INSERIMENTI LAVORATIVI</t>
  </si>
  <si>
    <t xml:space="preserve"> 66/30/868</t>
  </si>
  <si>
    <t>PROGETTI SPECIALI DISABILI</t>
  </si>
  <si>
    <t xml:space="preserve"> 66/30/869</t>
  </si>
  <si>
    <t>SCUOLA DI AUTONOMIA</t>
  </si>
  <si>
    <t xml:space="preserve"> 66/30/871</t>
  </si>
  <si>
    <t>PROGETTO CASA PRATI</t>
  </si>
  <si>
    <t xml:space="preserve"> 66/30/872</t>
  </si>
  <si>
    <t>SERVIZIO INFERMIERISTICO</t>
  </si>
  <si>
    <t xml:space="preserve"> 66/30/876</t>
  </si>
  <si>
    <t>PROGETTO CAFFE' ALZHEIMER</t>
  </si>
  <si>
    <t xml:space="preserve"> 66/30/877</t>
  </si>
  <si>
    <t xml:space="preserve"> 66/30/882</t>
  </si>
  <si>
    <t>PROG.PUZZLE (PDZ SOCIALIZZAZ.)</t>
  </si>
  <si>
    <t xml:space="preserve"> 66/30/887</t>
  </si>
  <si>
    <t>PROGETTO AMA DISABILI</t>
  </si>
  <si>
    <t xml:space="preserve"> 66/30/888</t>
  </si>
  <si>
    <t>PROGETTO AMA MINORI</t>
  </si>
  <si>
    <t xml:space="preserve"> 66/30/889</t>
  </si>
  <si>
    <t>CASA DELLE DONNE TRAVERSETOLO</t>
  </si>
  <si>
    <t xml:space="preserve"> 66/30/890</t>
  </si>
  <si>
    <t>CASA DELLE DONNE LANGHIRANO</t>
  </si>
  <si>
    <t>PROGETTO STAFF - ASSISTENZA FAM</t>
  </si>
  <si>
    <t xml:space="preserve"> 66/30/892</t>
  </si>
  <si>
    <t>PROGETTO BORSI JESSICA</t>
  </si>
  <si>
    <t xml:space="preserve"> 66/30/893</t>
  </si>
  <si>
    <t>PROGETTO CASA D'ACCOGLIENZA</t>
  </si>
  <si>
    <t xml:space="preserve"> 66/30/894</t>
  </si>
  <si>
    <t>SPESE ACCESSORIE SPORTELLI</t>
  </si>
  <si>
    <t xml:space="preserve"> 66/30/896</t>
  </si>
  <si>
    <t>MANUTENZIONI AUTOMEZZI SEDE</t>
  </si>
  <si>
    <t xml:space="preserve"> 66/30/***</t>
  </si>
  <si>
    <t>ALTRI ACQUISTI</t>
  </si>
  <si>
    <t xml:space="preserve"> 66/**/***</t>
  </si>
  <si>
    <t>COSTI P/MAT.PRI,SUSS.,CON.E MER.</t>
  </si>
  <si>
    <t xml:space="preserve"> 68/05/132</t>
  </si>
  <si>
    <t>RETTE IN ISTITUTI MINORI</t>
  </si>
  <si>
    <t xml:space="preserve"> 68/05/230</t>
  </si>
  <si>
    <t>SPESE VIAGGI E TRASFERTE</t>
  </si>
  <si>
    <t xml:space="preserve"> 68/05/270</t>
  </si>
  <si>
    <t>SPESE VARIE GENERALI</t>
  </si>
  <si>
    <t xml:space="preserve"> 68/05/505</t>
  </si>
  <si>
    <t>PRESTAZIONI SERVIZI CD COLLECC</t>
  </si>
  <si>
    <t xml:space="preserve"> 68/05/506</t>
  </si>
  <si>
    <t>PASTI CD COLLECCHIO</t>
  </si>
  <si>
    <t xml:space="preserve"> 68/05/507</t>
  </si>
  <si>
    <t>MATERIALE CONSUMO CD COLLECCHI</t>
  </si>
  <si>
    <t xml:space="preserve"> 68/05/508</t>
  </si>
  <si>
    <t>MATERIALE VARIO CD COLLECCHIO</t>
  </si>
  <si>
    <t xml:space="preserve"> 68/05/516</t>
  </si>
  <si>
    <t>TELEFONO CD COLLECCHIO</t>
  </si>
  <si>
    <t xml:space="preserve"> 68/05/518</t>
  </si>
  <si>
    <t>TASSA RIFIUTI CD COLLECCHIO</t>
  </si>
  <si>
    <t xml:space="preserve"> 68/05/519</t>
  </si>
  <si>
    <t>PULIZIE CD COLLECCHIO</t>
  </si>
  <si>
    <t xml:space="preserve"> 68/05/522</t>
  </si>
  <si>
    <t>MANUTENZIONE CD COLLECCHIO</t>
  </si>
  <si>
    <t xml:space="preserve"> 68/05/552</t>
  </si>
  <si>
    <t>PRESTAZIONI SERVIZI CD FELINO</t>
  </si>
  <si>
    <t xml:space="preserve"> 68/05/556</t>
  </si>
  <si>
    <t>MATERIALE VARIO CD FELINO</t>
  </si>
  <si>
    <t>AFFITTO CD MONTECH.</t>
  </si>
  <si>
    <t xml:space="preserve"> 68/05/602</t>
  </si>
  <si>
    <t>PRESTAZ. SERVIZI CD MONTEC</t>
  </si>
  <si>
    <t xml:space="preserve"> 68/05/603</t>
  </si>
  <si>
    <t>PASTI CD MONTECHIARUGOLO</t>
  </si>
  <si>
    <t xml:space="preserve"> 68/05/604</t>
  </si>
  <si>
    <t>MATERIALE CONSUMO CD MONTECH.</t>
  </si>
  <si>
    <t xml:space="preserve"> 68/05/605</t>
  </si>
  <si>
    <t>MATERIALE VARIO CD MOTNECHIARUGO</t>
  </si>
  <si>
    <t xml:space="preserve"> 68/05/606</t>
  </si>
  <si>
    <t>SPESE LAVAND. CD MONTEC.</t>
  </si>
  <si>
    <t xml:space="preserve"> 68/05/607</t>
  </si>
  <si>
    <t>FORZA MOTRICE CD MONTEC.</t>
  </si>
  <si>
    <t xml:space="preserve"> 68/05/608</t>
  </si>
  <si>
    <t>GAS CD MONTECHIARUGOLO</t>
  </si>
  <si>
    <t xml:space="preserve"> 68/05/609</t>
  </si>
  <si>
    <t>ACQUA CD MONTECHIARUGOLO</t>
  </si>
  <si>
    <t xml:space="preserve"> 68/05/610</t>
  </si>
  <si>
    <t>TELEFONO CD MONTECH.</t>
  </si>
  <si>
    <t xml:space="preserve"> 68/05/612</t>
  </si>
  <si>
    <t>TASSA RIFIUTI CD MONTECH.</t>
  </si>
  <si>
    <t xml:space="preserve"> 68/05/613</t>
  </si>
  <si>
    <t>PULIZIE CD MONTECH.</t>
  </si>
  <si>
    <t xml:space="preserve"> 68/05/615</t>
  </si>
  <si>
    <t>MANUTENZ. CD MONTECHIAR</t>
  </si>
  <si>
    <t xml:space="preserve"> 68/05/652</t>
  </si>
  <si>
    <t>PRESTAZ. SERV. CD SALA BAGANZA</t>
  </si>
  <si>
    <t xml:space="preserve"> 68/05/655</t>
  </si>
  <si>
    <t>MATERIALE VARIO CD SALA B.</t>
  </si>
  <si>
    <t xml:space="preserve"> 68/05/702</t>
  </si>
  <si>
    <t>PRESTAZ. SERV. CD TRAVERSETOLO</t>
  </si>
  <si>
    <t xml:space="preserve"> 68/05/703</t>
  </si>
  <si>
    <t>PASTI CD TRAVERSETOLO</t>
  </si>
  <si>
    <t xml:space="preserve"> 68/05/704</t>
  </si>
  <si>
    <t>MATERIALE CONSUMO CD TRAVERS.</t>
  </si>
  <si>
    <t xml:space="preserve"> 68/05/705</t>
  </si>
  <si>
    <t>MATERIALE VARIO CD TRAVERS.</t>
  </si>
  <si>
    <t xml:space="preserve"> 68/05/706</t>
  </si>
  <si>
    <t>SPESE LAVANDERIA CD TRAVERSETOLO</t>
  </si>
  <si>
    <t xml:space="preserve"> 68/05/707</t>
  </si>
  <si>
    <t>FORZA MOTRICE CD TRAVERSETOLO</t>
  </si>
  <si>
    <t xml:space="preserve"> 68/05/708</t>
  </si>
  <si>
    <t>GAS CD TRAVERSETOLO</t>
  </si>
  <si>
    <t xml:space="preserve"> 68/05/710</t>
  </si>
  <si>
    <t>TELEFONO CD TRAVERSETOLO</t>
  </si>
  <si>
    <t xml:space="preserve"> 68/05/712</t>
  </si>
  <si>
    <t>TASSA RIFIUTI CD TRAVERSETOLO</t>
  </si>
  <si>
    <t xml:space="preserve"> 68/05/713</t>
  </si>
  <si>
    <t>PULIZIE CD TRAVERSETOLO</t>
  </si>
  <si>
    <t xml:space="preserve"> 68/05/715</t>
  </si>
  <si>
    <t>MANUTENZ. CD TRAVERSETOLO</t>
  </si>
  <si>
    <t xml:space="preserve"> 68/05/716</t>
  </si>
  <si>
    <t>BUONI PASTO PERS. CD TRAVERS.</t>
  </si>
  <si>
    <t xml:space="preserve"> 68/05/727</t>
  </si>
  <si>
    <t>SOPRAVV. PASSIVE</t>
  </si>
  <si>
    <t xml:space="preserve"> 68/05/751</t>
  </si>
  <si>
    <t>PRESTAZ. SERV. SAD COLLECCHIO</t>
  </si>
  <si>
    <t xml:space="preserve"> 68/05/752</t>
  </si>
  <si>
    <t>PASTI SAD COLLECCHIO</t>
  </si>
  <si>
    <t xml:space="preserve"> 68/05/781</t>
  </si>
  <si>
    <t>PRESTAZ. SERVIZI SAD FELINO</t>
  </si>
  <si>
    <t xml:space="preserve"> 68/05/782</t>
  </si>
  <si>
    <t>PASTI SAD FELINO</t>
  </si>
  <si>
    <t xml:space="preserve"> 68/05/811</t>
  </si>
  <si>
    <t xml:space="preserve"> 68/05/812</t>
  </si>
  <si>
    <t>PASTI SAD MONTECHIARUGOLO</t>
  </si>
  <si>
    <t xml:space="preserve"> 68/05/841</t>
  </si>
  <si>
    <t>PRESTAZ. SERVIZ. SAD SALA B.</t>
  </si>
  <si>
    <t xml:space="preserve"> 68/05/842</t>
  </si>
  <si>
    <t>PASTI SAD SALA B.</t>
  </si>
  <si>
    <t xml:space="preserve"> 68/05/871</t>
  </si>
  <si>
    <t xml:space="preserve"> 68/05/872</t>
  </si>
  <si>
    <t>PASTI SAD TRAVERSETOLO</t>
  </si>
  <si>
    <t xml:space="preserve"> 68/05/901</t>
  </si>
  <si>
    <t>CONTRIBUTI AFFIDI COLLECCHIO</t>
  </si>
  <si>
    <t xml:space="preserve"> 68/05/903</t>
  </si>
  <si>
    <t>CONTRIBUTO CONTINUAT. COLLECCHIO</t>
  </si>
  <si>
    <t xml:space="preserve"> 68/05/904</t>
  </si>
  <si>
    <t>CONTRIBUTO UNA TANTUM COLLECCHIO</t>
  </si>
  <si>
    <t xml:space="preserve"> 68/05/905</t>
  </si>
  <si>
    <t>CONTRIBUTO MINIMO VITALE COLLEC.</t>
  </si>
  <si>
    <t>AMA NEO MAMME</t>
  </si>
  <si>
    <t xml:space="preserve"> 68/05/920</t>
  </si>
  <si>
    <t>OFFICINE</t>
  </si>
  <si>
    <t xml:space="preserve"> 68/05/921</t>
  </si>
  <si>
    <t>CONTRIBUTI AFFIDO FELINO</t>
  </si>
  <si>
    <t xml:space="preserve"> 68/05/923</t>
  </si>
  <si>
    <t>CONTRIBUTO CONTINUATIVO FELINO</t>
  </si>
  <si>
    <t xml:space="preserve"> 68/05/924</t>
  </si>
  <si>
    <t>CONTRIBUTO UNA TANTUM FELINO</t>
  </si>
  <si>
    <t xml:space="preserve"> 68/05/936</t>
  </si>
  <si>
    <t xml:space="preserve"> 68/05/937</t>
  </si>
  <si>
    <t>ON THE ROAD COLLECCHIO</t>
  </si>
  <si>
    <t xml:space="preserve"> 68/05/938</t>
  </si>
  <si>
    <t>ON THE ROAD FELINO</t>
  </si>
  <si>
    <t xml:space="preserve"> 68/05/941</t>
  </si>
  <si>
    <t>CONTRIBUTI AFFIDI MONTECHIARUGOL</t>
  </si>
  <si>
    <t xml:space="preserve"> 68/05/943</t>
  </si>
  <si>
    <t>CONTR. CONTINUATIVO MONTECHIARUG</t>
  </si>
  <si>
    <t xml:space="preserve"> 68/05/944</t>
  </si>
  <si>
    <t>CONTR. UNA TANTUM MONTECH.</t>
  </si>
  <si>
    <t xml:space="preserve"> 68/05/945</t>
  </si>
  <si>
    <t>CONTR. MINIMO VITALE MONTECH.</t>
  </si>
  <si>
    <t xml:space="preserve"> 68/05/947</t>
  </si>
  <si>
    <t>CONTRIB. FARMACI MONTECHIARUGOLO</t>
  </si>
  <si>
    <t>ON THE ROAD MONTECHIARUGOLO</t>
  </si>
  <si>
    <t xml:space="preserve"> 68/05/961</t>
  </si>
  <si>
    <t>CONTRIBUTI AFFIDI SALA BAGANZA</t>
  </si>
  <si>
    <t xml:space="preserve"> 68/05/963</t>
  </si>
  <si>
    <t xml:space="preserve"> 68/05/964</t>
  </si>
  <si>
    <t>CONTR. UNA TANTUM SALA BAGANZA</t>
  </si>
  <si>
    <t xml:space="preserve"> 68/05/965</t>
  </si>
  <si>
    <t>CONTR. MINIMO VITALE SALA BAG.</t>
  </si>
  <si>
    <t>ON THE ROAD SALA BAGANZA</t>
  </si>
  <si>
    <t>ON THE ROAD TRAVERSETOLO</t>
  </si>
  <si>
    <t xml:space="preserve"> 68/05/981</t>
  </si>
  <si>
    <t>CONTRIBUTI AFFIDI TRAVERSETOLO</t>
  </si>
  <si>
    <t xml:space="preserve"> 68/05/983</t>
  </si>
  <si>
    <t>CONTR. CONTIN. TRAVERSETOLO</t>
  </si>
  <si>
    <t xml:space="preserve"> 68/05/984</t>
  </si>
  <si>
    <t>CONTR. UNA TANTUM TRAVERSETOLO</t>
  </si>
  <si>
    <t xml:space="preserve"> 68/05/985</t>
  </si>
  <si>
    <t>CONTR. MINIMO VITALE TRAVERSETOL</t>
  </si>
  <si>
    <t xml:space="preserve"> 68/05/***</t>
  </si>
  <si>
    <t>COSTI PER SERVIZI</t>
  </si>
  <si>
    <t xml:space="preserve"> 68/**/***</t>
  </si>
  <si>
    <t xml:space="preserve"> 80/25/005</t>
  </si>
  <si>
    <t>MERCI C/ESISTENZE INIZIALI</t>
  </si>
  <si>
    <t xml:space="preserve"> 80/25/***</t>
  </si>
  <si>
    <t>VARIAZ.RIMANENZE DI MERCI</t>
  </si>
  <si>
    <t xml:space="preserve"> 80/**/***</t>
  </si>
  <si>
    <t>VAR.RIM.DI MAT.PR,SUS,CONS,MERCI</t>
  </si>
  <si>
    <t xml:space="preserve"> 84/05/005</t>
  </si>
  <si>
    <t>IMPOSTA DI BOLLO</t>
  </si>
  <si>
    <t xml:space="preserve"> 84/05/020</t>
  </si>
  <si>
    <t>IMPOSTA DI REGISTRO</t>
  </si>
  <si>
    <t xml:space="preserve"> 84/05/035</t>
  </si>
  <si>
    <t>TASSE DI CONCESSIONE GOVERNAT.</t>
  </si>
  <si>
    <t xml:space="preserve"> 84/05/070</t>
  </si>
  <si>
    <t>DIRITTI CAMERALI</t>
  </si>
  <si>
    <t xml:space="preserve"> 84/05/***</t>
  </si>
  <si>
    <t>IMPOSTE E TASSE</t>
  </si>
  <si>
    <t xml:space="preserve"> 84/10/050</t>
  </si>
  <si>
    <t>SOPRAVVENIENZ. PASSIVE ORD.DED.</t>
  </si>
  <si>
    <t xml:space="preserve"> 84/10/090</t>
  </si>
  <si>
    <t>ABBUONI/ARROTONDAMENTI PASSIVI</t>
  </si>
  <si>
    <t xml:space="preserve"> 84/10/***</t>
  </si>
  <si>
    <t>ALTRI ONERI DIVERSI DI GESTIONE</t>
  </si>
  <si>
    <t xml:space="preserve"> 84/**/***</t>
  </si>
  <si>
    <t>ONERI DIVERSI DI GESTIONE</t>
  </si>
  <si>
    <t xml:space="preserve"> 88/20/043</t>
  </si>
  <si>
    <t>INTERESSI PASSIVI ENTI PREVID.</t>
  </si>
  <si>
    <t xml:space="preserve"> 88/20/512</t>
  </si>
  <si>
    <t>INT.PASS.V/ERARIO - ENTI PREVID.</t>
  </si>
  <si>
    <t xml:space="preserve"> 88/20/513</t>
  </si>
  <si>
    <t>SANZIONI PECUN.RAVVED.ERARIO</t>
  </si>
  <si>
    <t xml:space="preserve"> 88/20/***</t>
  </si>
  <si>
    <t>VERSO ALTRI (ONERI FINANZIARI)</t>
  </si>
  <si>
    <t xml:space="preserve"> 88/**/***</t>
  </si>
  <si>
    <t>INT. PASS.E ALTRI ONERI FINANZ.</t>
  </si>
  <si>
    <t xml:space="preserve"> ***</t>
  </si>
  <si>
    <t>TOTALE COSTI</t>
  </si>
  <si>
    <t>RICAVI E PROFITTI</t>
  </si>
  <si>
    <t xml:space="preserve"> 58/05/005</t>
  </si>
  <si>
    <t>RIMB ONERI FRNA SAD COLLECCHIO</t>
  </si>
  <si>
    <t xml:space="preserve"> 58/05/010</t>
  </si>
  <si>
    <t>RIMB ONERI FRNA SAD FELINO</t>
  </si>
  <si>
    <t xml:space="preserve"> 58/05/105</t>
  </si>
  <si>
    <t>RIMB ONERI FRNA SAD TRAV.LO</t>
  </si>
  <si>
    <t xml:space="preserve"> 58/05/107</t>
  </si>
  <si>
    <t>RIMB ONERI CD COLLECCHIO</t>
  </si>
  <si>
    <t xml:space="preserve"> 58/05/110</t>
  </si>
  <si>
    <t>RIMB ONERI CD MONTECHIARUGOLO</t>
  </si>
  <si>
    <t xml:space="preserve"> 58/05/111</t>
  </si>
  <si>
    <t>RIMB ONERI CD TRAVERSETOLO</t>
  </si>
  <si>
    <t xml:space="preserve"> 58/05/205</t>
  </si>
  <si>
    <t>RECUPERO SPESE BOLLI</t>
  </si>
  <si>
    <t xml:space="preserve"> 58/05/225</t>
  </si>
  <si>
    <t>ABBUONI SU VENDITE</t>
  </si>
  <si>
    <t xml:space="preserve"> 58/05/501</t>
  </si>
  <si>
    <t>SERVIZI ASSIST.DOM. COLLECCHIO</t>
  </si>
  <si>
    <t xml:space="preserve"> 58/05/502</t>
  </si>
  <si>
    <t>SERV. CENTRO DIURNO COLLECCHIO</t>
  </si>
  <si>
    <t xml:space="preserve"> 58/05/503</t>
  </si>
  <si>
    <t>SERV. TAXI SOCIALE COLLECCHIO</t>
  </si>
  <si>
    <t xml:space="preserve"> 58/05/505</t>
  </si>
  <si>
    <t>SERVIZI ASSIST. DOM. FELINO</t>
  </si>
  <si>
    <t xml:space="preserve"> 58/05/506</t>
  </si>
  <si>
    <t>ATTIVITA' MOTORIA FELINO</t>
  </si>
  <si>
    <t xml:space="preserve"> 58/05/507</t>
  </si>
  <si>
    <t>SERV. TAXI SOCIALE FELINO</t>
  </si>
  <si>
    <t xml:space="preserve"> 58/05/509</t>
  </si>
  <si>
    <t>ATTIVITA' MOTORIA COLLECCHIO</t>
  </si>
  <si>
    <t xml:space="preserve"> 58/05/510</t>
  </si>
  <si>
    <t>SERV.ASSI.DOM. MONTECHIARUGOLO</t>
  </si>
  <si>
    <t xml:space="preserve"> 58/05/511</t>
  </si>
  <si>
    <t xml:space="preserve"> 58/05/512</t>
  </si>
  <si>
    <t xml:space="preserve"> 58/05/514</t>
  </si>
  <si>
    <t>SERV.ASSIST.DOM.SALA BAGANZA</t>
  </si>
  <si>
    <t xml:space="preserve"> 58/05/515</t>
  </si>
  <si>
    <t>ATTIVITA' MOTORIA SALA BAGANZA</t>
  </si>
  <si>
    <t xml:space="preserve"> 58/05/516</t>
  </si>
  <si>
    <t xml:space="preserve"> 58/05/518</t>
  </si>
  <si>
    <t>SERV.ASSIST.DOM. TRAVERSETOLO</t>
  </si>
  <si>
    <t xml:space="preserve"> 58/05/519</t>
  </si>
  <si>
    <t>SER.CENTRO DIURNO TRAVERSETOLO</t>
  </si>
  <si>
    <t xml:space="preserve"> 58/05/520</t>
  </si>
  <si>
    <t>SERV.TAXI SOCIALE TRAVERSETOLO</t>
  </si>
  <si>
    <t xml:space="preserve"> 58/05/532</t>
  </si>
  <si>
    <t xml:space="preserve"> 58/05/533</t>
  </si>
  <si>
    <t>RICAVI DIVERSI</t>
  </si>
  <si>
    <t xml:space="preserve"> 58/05/587</t>
  </si>
  <si>
    <t>RIMB. TAXI DISABILI COLLECCHIO</t>
  </si>
  <si>
    <t xml:space="preserve"> 58/05/588</t>
  </si>
  <si>
    <t>RIMB. TAXI DISABILI FELINO</t>
  </si>
  <si>
    <t xml:space="preserve"> 58/05/589</t>
  </si>
  <si>
    <t>RIMB. TAXI DIS.LI MOTECHIARUGOLO</t>
  </si>
  <si>
    <t xml:space="preserve"> 58/05/590</t>
  </si>
  <si>
    <t>RIMB. TAXI DISABILI SALA B.ZA</t>
  </si>
  <si>
    <t xml:space="preserve"> 58/05/591</t>
  </si>
  <si>
    <t>RIMB. TAXI DIS.LI TRAVERSETOLO</t>
  </si>
  <si>
    <t xml:space="preserve"> 58/05/607</t>
  </si>
  <si>
    <t>RIMBORSO AUSL SERVIZIO RIFIUTI</t>
  </si>
  <si>
    <t xml:space="preserve"> 58/05/650</t>
  </si>
  <si>
    <t>TRASF COMUNE SALA B.ZA DAL 2016</t>
  </si>
  <si>
    <t xml:space="preserve"> 58/05/709</t>
  </si>
  <si>
    <t>PDZ RETE PER AFFIDO COLLECCHIO</t>
  </si>
  <si>
    <t xml:space="preserve"> 58/05/711</t>
  </si>
  <si>
    <t>PDZ RETE PER AFFIDO MONTECHIARUG</t>
  </si>
  <si>
    <t xml:space="preserve"> 58/05/712</t>
  </si>
  <si>
    <t>PDZ RETE PER AFFIDO SALA BAGANZA</t>
  </si>
  <si>
    <t xml:space="preserve"> 58/05/713</t>
  </si>
  <si>
    <t>PDZ RETE PER AFFIDO TRAVERSETOLO</t>
  </si>
  <si>
    <t xml:space="preserve"> 58/05/727</t>
  </si>
  <si>
    <t xml:space="preserve"> 58/05/730</t>
  </si>
  <si>
    <t>PDZ PROGETTO GIOVANI TRAVERSETOL</t>
  </si>
  <si>
    <t>PDZ PROGETTI SPECIALI</t>
  </si>
  <si>
    <t>PDZ DIS STRADA XCRESCERE(SC.AUT)</t>
  </si>
  <si>
    <t xml:space="preserve"> 58/05/751</t>
  </si>
  <si>
    <t>FRNA DISABILI RIMB. CD COLLECCHI</t>
  </si>
  <si>
    <t xml:space="preserve"> 58/05/752</t>
  </si>
  <si>
    <t>FRNA DISABILI RIMB. CD FELINO</t>
  </si>
  <si>
    <t xml:space="preserve"> 58/05/753</t>
  </si>
  <si>
    <t>FRNA DISABILI RIMB. CD MONTECHIA</t>
  </si>
  <si>
    <t xml:space="preserve"> 58/05/754</t>
  </si>
  <si>
    <t>FRNA DISABILI RIMB. CD SALA BAGA</t>
  </si>
  <si>
    <t xml:space="preserve"> 58/05/755</t>
  </si>
  <si>
    <t>FRNA DISABILI RIMB. CD TRAVERSET</t>
  </si>
  <si>
    <t xml:space="preserve"> 58/05/763</t>
  </si>
  <si>
    <t>FRNA STRUT.LIV. MED. MONTECHIRUG</t>
  </si>
  <si>
    <t xml:space="preserve"> 58/05/765</t>
  </si>
  <si>
    <t>FRNA STR. LIV. MED. TRAVERSETOLO</t>
  </si>
  <si>
    <t xml:space="preserve"> 58/05/776</t>
  </si>
  <si>
    <t>VARIE DISABILI COLLECCHIO</t>
  </si>
  <si>
    <t xml:space="preserve"> 58/05/777</t>
  </si>
  <si>
    <t>VARIE DISABILI FELINO</t>
  </si>
  <si>
    <t xml:space="preserve"> 58/05/778</t>
  </si>
  <si>
    <t>VARIE DISABILI MONTECHIARUGOLO</t>
  </si>
  <si>
    <t xml:space="preserve"> 58/05/779</t>
  </si>
  <si>
    <t>VARIE DISABILI SALA BAGANZA</t>
  </si>
  <si>
    <t xml:space="preserve"> 58/05/781</t>
  </si>
  <si>
    <t>VARIE DISABILI TRAVERSETOLO</t>
  </si>
  <si>
    <t xml:space="preserve"> 58/05/782</t>
  </si>
  <si>
    <t>VARIE DA UTENZA COLLECCHIO</t>
  </si>
  <si>
    <t xml:space="preserve"> 58/05/786</t>
  </si>
  <si>
    <t>VARIE DA UTENZA TRAVERSETOLO</t>
  </si>
  <si>
    <t xml:space="preserve"> 58/05/792</t>
  </si>
  <si>
    <t>VARIE GENERALI</t>
  </si>
  <si>
    <t xml:space="preserve"> 58/05/806</t>
  </si>
  <si>
    <t>SERV TAXI SOCIALE SALA BAGANZA</t>
  </si>
  <si>
    <t xml:space="preserve"> 58/05/809</t>
  </si>
  <si>
    <t>SOPRAVV. ORD.ATTIVA GENERALE-SED</t>
  </si>
  <si>
    <t xml:space="preserve"> 58/05/816</t>
  </si>
  <si>
    <t>PDZ EDUCHIAMOCI</t>
  </si>
  <si>
    <t xml:space="preserve"> 58/05/821</t>
  </si>
  <si>
    <t>CONTR. REG. BARR. ARCH. MONTECHI</t>
  </si>
  <si>
    <t xml:space="preserve"> 58/05/831</t>
  </si>
  <si>
    <t>RICAVI DIVERSI COLLECCHIO</t>
  </si>
  <si>
    <t>RICAVI DIVERSI FELINO</t>
  </si>
  <si>
    <t xml:space="preserve"> 58/05/833</t>
  </si>
  <si>
    <t>RICAVI DIVERSI MONTECHIARUGOLO</t>
  </si>
  <si>
    <t xml:space="preserve"> 58/05/834</t>
  </si>
  <si>
    <t>RICAVI DIVERSI SALA BAGANZA</t>
  </si>
  <si>
    <t>RICAVI DIVERSI TRAVERSETOLO</t>
  </si>
  <si>
    <t xml:space="preserve"> 58/05/880</t>
  </si>
  <si>
    <t>RIMBORSO SERVIZIO INFERMIERISTIC</t>
  </si>
  <si>
    <t xml:space="preserve"> 58/05/890</t>
  </si>
  <si>
    <t>RIMBORSO TERAPISTA</t>
  </si>
  <si>
    <t>RIMBORSO REF DISTR INV. CIV.</t>
  </si>
  <si>
    <t>RIMB.REFERENTE DISTRETTUALE SIA</t>
  </si>
  <si>
    <t xml:space="preserve"> 58/05/898</t>
  </si>
  <si>
    <t>AMMINISTRATIVO SAA</t>
  </si>
  <si>
    <t xml:space="preserve"> 58/05/***</t>
  </si>
  <si>
    <t>RICAVI DELLE VENDITE</t>
  </si>
  <si>
    <t xml:space="preserve"> 58/10/025</t>
  </si>
  <si>
    <t>TRASFERIMENTI COM.COLLECCHIO</t>
  </si>
  <si>
    <t xml:space="preserve"> 58/10/100</t>
  </si>
  <si>
    <t>TRASFERIMENTI COM.FELINO</t>
  </si>
  <si>
    <t xml:space="preserve"> 58/10/200</t>
  </si>
  <si>
    <t>TRASFERIM. COM. MONTECHIARUGOL</t>
  </si>
  <si>
    <t xml:space="preserve"> 58/10/211</t>
  </si>
  <si>
    <t>TRASFERIM. COM. TRAVERSETOLO</t>
  </si>
  <si>
    <t xml:space="preserve"> 58/10/***</t>
  </si>
  <si>
    <t>RICAVI DELLE PRESTAZ. - IMPRESE</t>
  </si>
  <si>
    <t xml:space="preserve"> 58/**/***</t>
  </si>
  <si>
    <t>RICAVI</t>
  </si>
  <si>
    <t xml:space="preserve"> 64/05/010</t>
  </si>
  <si>
    <t>FITTI ATTIVI</t>
  </si>
  <si>
    <t xml:space="preserve"> 64/05/100</t>
  </si>
  <si>
    <t>ABBUONI/ARROT. ATTIVI IMP.</t>
  </si>
  <si>
    <t xml:space="preserve"> 64/05/***</t>
  </si>
  <si>
    <t>ALTRI RICAVI E PROVENTI</t>
  </si>
  <si>
    <t xml:space="preserve"> 64/**/***</t>
  </si>
  <si>
    <t xml:space="preserve"> 80/25/010</t>
  </si>
  <si>
    <t>MERCI C/RIM. FINALI</t>
  </si>
  <si>
    <t xml:space="preserve"> 87/20/035</t>
  </si>
  <si>
    <t>INT.ATT.SU DEPOSITI BANCARI</t>
  </si>
  <si>
    <t xml:space="preserve"> 87/20/***</t>
  </si>
  <si>
    <t>PROV. DIVERSI DAI PRECEDENTI</t>
  </si>
  <si>
    <t xml:space="preserve"> 87/**/***</t>
  </si>
  <si>
    <t>ALTRI PROVENTI FINANZIARI</t>
  </si>
  <si>
    <t>TOTALE RICAVI</t>
  </si>
  <si>
    <t xml:space="preserve"> ****</t>
  </si>
  <si>
    <t>PERDITA DI ESERCIZIO</t>
  </si>
  <si>
    <t xml:space="preserve"> *****</t>
  </si>
  <si>
    <t>TOTALE A PAREGGIO</t>
  </si>
  <si>
    <t>DATI DA RIBALTARE</t>
  </si>
  <si>
    <t>BILANCIO DA INSERIRE</t>
  </si>
  <si>
    <t>PRIMO BILANCIO INSERITO</t>
  </si>
  <si>
    <t>TOTALI DA GESTIONALI</t>
  </si>
  <si>
    <t>TOTALI DA PROSPETTO</t>
  </si>
  <si>
    <t>A</t>
  </si>
  <si>
    <t>Migliardi</t>
  </si>
  <si>
    <t>Medicina del lav</t>
  </si>
  <si>
    <t>Formazione</t>
  </si>
  <si>
    <t>PAIDEIA</t>
  </si>
  <si>
    <t>68/05/781</t>
  </si>
  <si>
    <t>68/05/811</t>
  </si>
  <si>
    <t>68/05/841</t>
  </si>
  <si>
    <t>68/05/871</t>
  </si>
  <si>
    <t>RAGAZZI DI GOMEL</t>
  </si>
  <si>
    <t>Conto</t>
  </si>
  <si>
    <t>Descrizione conto</t>
  </si>
  <si>
    <t>Saldo dare</t>
  </si>
  <si>
    <t>Saldo avere</t>
  </si>
  <si>
    <t xml:space="preserve"> 66/30/825</t>
  </si>
  <si>
    <t>ACCANTONAMENTO TFR SEDE</t>
  </si>
  <si>
    <t xml:space="preserve"> 68/05/275</t>
  </si>
  <si>
    <t>INAIL</t>
  </si>
  <si>
    <t xml:space="preserve"> 72/15/502</t>
  </si>
  <si>
    <t>IMPOSTA SOST. RIVAL. TFR</t>
  </si>
  <si>
    <t xml:space="preserve"> 72/15/***</t>
  </si>
  <si>
    <t>ONERI SOCIALI</t>
  </si>
  <si>
    <t xml:space="preserve"> 72/**/***</t>
  </si>
  <si>
    <t>COSTI PER IL PERSONALE</t>
  </si>
  <si>
    <t xml:space="preserve"> 58/05/785</t>
  </si>
  <si>
    <t>VARIE DA UTNZA SALA BAGANZA</t>
  </si>
  <si>
    <t xml:space="preserve">  66/30/877  </t>
  </si>
  <si>
    <t xml:space="preserve">  66/30/887  </t>
  </si>
  <si>
    <t xml:space="preserve">  66/30/888  </t>
  </si>
  <si>
    <t xml:space="preserve">  68/05/919</t>
  </si>
  <si>
    <t xml:space="preserve"> 68/05/513</t>
  </si>
  <si>
    <t>FORZA MOTRICE CD COLLECCHIO</t>
  </si>
  <si>
    <t xml:space="preserve"> 68/05/514</t>
  </si>
  <si>
    <t>GAS CD COLLECCHIO</t>
  </si>
  <si>
    <t xml:space="preserve"> 68/05/515</t>
  </si>
  <si>
    <t>ACQUA CD COLLECCHIO</t>
  </si>
  <si>
    <t xml:space="preserve"> 68/05/709</t>
  </si>
  <si>
    <t>ACQUA CD TRAVERSETOLO</t>
  </si>
  <si>
    <t xml:space="preserve"> 75/10/010</t>
  </si>
  <si>
    <t>AMM.TO ORD. IMP. SPEC.</t>
  </si>
  <si>
    <t xml:space="preserve"> 75/10/015</t>
  </si>
  <si>
    <t>AMM.TO ORD. MACC.</t>
  </si>
  <si>
    <t xml:space="preserve"> 75/10/***</t>
  </si>
  <si>
    <t>AMM.TO IMPIANTI E MACCHINARIO</t>
  </si>
  <si>
    <t xml:space="preserve"> 75/20/010</t>
  </si>
  <si>
    <t>AMM.TO ORD.MAC.ELETTROM.UF.</t>
  </si>
  <si>
    <t xml:space="preserve"> 75/20/***</t>
  </si>
  <si>
    <t>AMM.TO MOBILI E MACCHINE D'UFF.</t>
  </si>
  <si>
    <t xml:space="preserve"> 75/25/025</t>
  </si>
  <si>
    <t>AMM.TO ORD. AUTOVETTURE</t>
  </si>
  <si>
    <t xml:space="preserve"> 75/25/***</t>
  </si>
  <si>
    <t>AMM.TO AUTOMEZZI (ALTRI BENI)</t>
  </si>
  <si>
    <t xml:space="preserve"> 75/30/040</t>
  </si>
  <si>
    <t>AMM.TO ORD.ARREDAMENTO</t>
  </si>
  <si>
    <t xml:space="preserve"> 75/30/***</t>
  </si>
  <si>
    <t>AMM.TO ALTRI BENI</t>
  </si>
  <si>
    <t>AMM.TO IMM. MAT. - ORDINARIO</t>
  </si>
  <si>
    <t>Diogene</t>
  </si>
  <si>
    <t>Calamaio</t>
  </si>
  <si>
    <t>Educere</t>
  </si>
  <si>
    <t xml:space="preserve">  58/05/742  </t>
  </si>
  <si>
    <t>TRASFERIMENTO Collecchio figurativo</t>
  </si>
  <si>
    <t>TRASFERIMENTO Felino figurativo</t>
  </si>
  <si>
    <t>TRASFERIMENTO Montechiarugolo figurativo</t>
  </si>
  <si>
    <t>TRASFERIMENTO Sala Baganza figurativo</t>
  </si>
  <si>
    <t>TRASFERIMENTO Traversetolo figurativo</t>
  </si>
  <si>
    <t xml:space="preserve"> 58/05/708</t>
  </si>
  <si>
    <t>PDZ SOCIAL MARKET</t>
  </si>
  <si>
    <t xml:space="preserve"> 58/05/729</t>
  </si>
  <si>
    <t>PDZ PROGETTO GIOVANI SALA BAGANZ</t>
  </si>
  <si>
    <t xml:space="preserve"> 58/05/742</t>
  </si>
  <si>
    <t>PDZ DISAB. SOCIALIZZ. (PUZZLE)</t>
  </si>
  <si>
    <t>PRIVACY</t>
  </si>
  <si>
    <t>SERVIZIO COMUNICAZIONE</t>
  </si>
  <si>
    <t xml:space="preserve"> 66/30/821</t>
  </si>
  <si>
    <t>PERSONALE ASSEGNATO SEDE-COMANDA</t>
  </si>
  <si>
    <t>SOPRAVVENIENZE ORDINARIE COLLECCHIO</t>
  </si>
  <si>
    <t>FITTI ATTIVI TRAVE</t>
  </si>
  <si>
    <t>68/30/877</t>
  </si>
  <si>
    <t>TASSAZIONE</t>
  </si>
  <si>
    <t xml:space="preserve"> 68/05/920-937 </t>
  </si>
  <si>
    <t>75/**/***</t>
  </si>
  <si>
    <t>Residuo</t>
  </si>
  <si>
    <t>CONSULENZE PROFESSIONALI</t>
  </si>
  <si>
    <t>UTILE DI ESERCIZIO</t>
  </si>
  <si>
    <t xml:space="preserve"> 66/25/543</t>
  </si>
  <si>
    <t>ASSIST. SCOLAST.DISABILI MONTECH</t>
  </si>
  <si>
    <t xml:space="preserve"> 66/25/595</t>
  </si>
  <si>
    <t>PRESTAZ SAD DISABILI ASSIST COLL</t>
  </si>
  <si>
    <t xml:space="preserve"> 66/25/596</t>
  </si>
  <si>
    <t>PRESTAZ SAD DISABILI ASSIST FEL</t>
  </si>
  <si>
    <t xml:space="preserve"> 66/25/597</t>
  </si>
  <si>
    <t>PREST SAD DISABILI ASSIST MONT</t>
  </si>
  <si>
    <t xml:space="preserve"> 66/25/598</t>
  </si>
  <si>
    <t>PRESTAZ SAD DISABILI ASSIST SALA</t>
  </si>
  <si>
    <t xml:space="preserve"> 66/25/599</t>
  </si>
  <si>
    <t>PRESTAZ SAD DISABILI ASSIST TRAV</t>
  </si>
  <si>
    <t xml:space="preserve"> 66/25/728</t>
  </si>
  <si>
    <t>CONVENZIONI VOLONTAR.FELINO</t>
  </si>
  <si>
    <t xml:space="preserve"> 66/25/788</t>
  </si>
  <si>
    <t>CONVENZIONI VOLONTAR.TRAVERSETOL</t>
  </si>
  <si>
    <t xml:space="preserve"> 66/30/810</t>
  </si>
  <si>
    <t xml:space="preserve"> 66/30/870</t>
  </si>
  <si>
    <t>PROGETTI SPECIALI AREA MINORI</t>
  </si>
  <si>
    <t xml:space="preserve"> 66/30/880</t>
  </si>
  <si>
    <t xml:space="preserve"> 66/30/897</t>
  </si>
  <si>
    <t>CENTRO PER LE FAMIGLIE</t>
  </si>
  <si>
    <t xml:space="preserve"> 66/30/898</t>
  </si>
  <si>
    <t>CONTR.E QUOTE ASSOC A FONDAZ/ENT</t>
  </si>
  <si>
    <t xml:space="preserve"> 66/30/899</t>
  </si>
  <si>
    <t>CASA DONNE COLLECCHIO</t>
  </si>
  <si>
    <t xml:space="preserve"> 66/30/902</t>
  </si>
  <si>
    <t>PROGETTO NAVIGATE</t>
  </si>
  <si>
    <t xml:space="preserve"> 68/05/015</t>
  </si>
  <si>
    <t>AFFITTI CENTRI DIURNI</t>
  </si>
  <si>
    <t xml:space="preserve"> 68/05/532</t>
  </si>
  <si>
    <t>VESTIARIO DIP. CD COLLECCHIO</t>
  </si>
  <si>
    <t xml:space="preserve"> 68/05/625</t>
  </si>
  <si>
    <t>VESTIARIO DIP.CD MONTECHIARUGOLO</t>
  </si>
  <si>
    <t xml:space="preserve"> 68/05/701</t>
  </si>
  <si>
    <t>AFFITTO CD TRAVERSETOLO</t>
  </si>
  <si>
    <t xml:space="preserve"> 68/05/720</t>
  </si>
  <si>
    <t>ONERI SOC. PERS. ASSEG. CD TRAVE</t>
  </si>
  <si>
    <t xml:space="preserve"> 68/05/725</t>
  </si>
  <si>
    <t>VESTIARIO DIP. CD TRAVERSETOLO</t>
  </si>
  <si>
    <t xml:space="preserve"> 68/05/911</t>
  </si>
  <si>
    <t>ALTRI PROGETTI COLLECCHIO</t>
  </si>
  <si>
    <t xml:space="preserve"> 68/05/996</t>
  </si>
  <si>
    <t>CONTRIBUTI ANTICIP. TRAVERSETOLO</t>
  </si>
  <si>
    <t xml:space="preserve"> 58/05/791</t>
  </si>
  <si>
    <t>INTERESSI ATTIVI</t>
  </si>
  <si>
    <t>Da togliere</t>
  </si>
  <si>
    <t>PROGETTO SCUOLA DI AUTONOMIA</t>
  </si>
  <si>
    <t>66/30/847</t>
  </si>
  <si>
    <t>GESTIONE EDUCATIVA CASA DONNE</t>
  </si>
  <si>
    <t>PREVENTIVO 2019</t>
  </si>
  <si>
    <t>CONSUNTIVO 2019</t>
  </si>
  <si>
    <t xml:space="preserve">FITTI ATTIVI </t>
  </si>
  <si>
    <t>TRASFERIMENTO CENTRO PER LE FAMIGLIE</t>
  </si>
  <si>
    <t>FITTI ATTIVI MONTCHIARUGOLO</t>
  </si>
  <si>
    <t>Diff con personale nel prospetto</t>
  </si>
  <si>
    <t>Nel prospetto (decurtata la differenza di personale:)</t>
  </si>
  <si>
    <t>CONTRIBUTO BARRIERE ARCHITETTONICHE M</t>
  </si>
  <si>
    <t>Confronto con prospetto Bilancio</t>
  </si>
  <si>
    <t>Da ricevere</t>
  </si>
  <si>
    <t>TOTALE RICAVI ISCRITTI NEL GESTIONALE</t>
  </si>
  <si>
    <t>Diff</t>
  </si>
  <si>
    <t>66/30/869</t>
  </si>
  <si>
    <t>Pergolesi</t>
  </si>
  <si>
    <t>CONCORDANZA COSTI NELLO STAMPATO e NELLO STAMPATO RICLASSIFICATO PRIMA DEL SALTO AL BILANCIO</t>
  </si>
  <si>
    <t>C429 Gestionale</t>
  </si>
  <si>
    <t>CONCORDANZA COSTI STAMPATO RICLASSIFICATO ESCLUSO RATI E DIFFERENZE PERSONALE E BILANCIO</t>
  </si>
  <si>
    <t>C432 Gestionale</t>
  </si>
  <si>
    <t>CONCORDANZA RICAVI NELLO STAMPATO e NELLO STAMPATO RICLASSIFICATO PRIMA DEL SALTO AL BILANCIO</t>
  </si>
  <si>
    <t>C716 Gestionale</t>
  </si>
  <si>
    <t>CONCORDANZA RICAVI STAMPATO RICLASSIFICATO (SENZA COMUNI) E BILANCIO</t>
  </si>
  <si>
    <t>C718 Gestionale</t>
  </si>
  <si>
    <t>CONCORDANZA RICAVI STAMPATO RICLASSIFICATO CON COMUNI E ESCLUSO RATEI E BILANCIO</t>
  </si>
  <si>
    <t>C724 Gestionale</t>
  </si>
  <si>
    <t xml:space="preserve"> 68/05/934</t>
  </si>
  <si>
    <t>CONTRIBUTI ANTICIPAZ. FELINO</t>
  </si>
  <si>
    <t>66/25/595</t>
  </si>
  <si>
    <t>CxF</t>
  </si>
  <si>
    <t>SC</t>
  </si>
  <si>
    <t>SCUOLA AUT</t>
  </si>
  <si>
    <t>CENTRO PER LE FAMIGLIE AVVIAMENTO</t>
  </si>
  <si>
    <t xml:space="preserve"> 58/05/701</t>
  </si>
  <si>
    <t>PDZ COMUNITA' EDUC.VA COLLECCHIO</t>
  </si>
  <si>
    <t xml:space="preserve"> 58/05/702</t>
  </si>
  <si>
    <t>PDZ COMUNITA' EDUC.VA FELINO</t>
  </si>
  <si>
    <t xml:space="preserve"> 58/05/703</t>
  </si>
  <si>
    <t>PDZ COMUNITA' ED.VA MONTECHIARUG</t>
  </si>
  <si>
    <t xml:space="preserve"> 58/05/704</t>
  </si>
  <si>
    <t>PDZ COMUNITA' ED.VA SALA BAGANZA</t>
  </si>
  <si>
    <t xml:space="preserve"> 58/05/705</t>
  </si>
  <si>
    <t>PDZ COMUNITA' ED.VA TRAVERSETOLO</t>
  </si>
  <si>
    <t xml:space="preserve"> 58/05/714</t>
  </si>
  <si>
    <t>PDZ SOSTEGNO AL REDDITO</t>
  </si>
  <si>
    <t xml:space="preserve"> 58/05/716</t>
  </si>
  <si>
    <t>PDZ F.DO STRUT.MINORI COLLECCHIO</t>
  </si>
  <si>
    <t xml:space="preserve"> 58/05/718</t>
  </si>
  <si>
    <t>PDZ F.DO STRUT.MINORI MONTECHIAR</t>
  </si>
  <si>
    <t xml:space="preserve"> 58/05/719</t>
  </si>
  <si>
    <t>PDZ F.DO STRUT.MINORI SALA BAGAN</t>
  </si>
  <si>
    <t xml:space="preserve"> 58/05/720</t>
  </si>
  <si>
    <t>PDZ F.DO STRUT.MINORI TRAVERSETO</t>
  </si>
  <si>
    <t xml:space="preserve"> 58/05/726</t>
  </si>
  <si>
    <t>PDZ PROGETTO GIOVANI COLLECCHIO</t>
  </si>
  <si>
    <t xml:space="preserve"> 58/05/728</t>
  </si>
  <si>
    <t>PDZ PROGETTO GIOVANI MONTECHIARU</t>
  </si>
  <si>
    <t>PDZ PIANO POVERTA'</t>
  </si>
  <si>
    <t xml:space="preserve">PROGETTI GIOVANI </t>
  </si>
  <si>
    <t>PROGETTI GIOVANI</t>
  </si>
  <si>
    <t>NAVIGATE</t>
  </si>
  <si>
    <t>ALTRI PROGETTI MINORI</t>
  </si>
  <si>
    <t>ALTRI PROGETTI</t>
  </si>
  <si>
    <t xml:space="preserve"> 64/05/622</t>
  </si>
  <si>
    <t>SOPR. ORD. ATTIVE FELINO</t>
  </si>
  <si>
    <t>PREV</t>
  </si>
  <si>
    <t>GENERALi</t>
  </si>
  <si>
    <t>Collecchio*</t>
  </si>
  <si>
    <t>Felino***</t>
  </si>
  <si>
    <t>Montechiarugolo**</t>
  </si>
  <si>
    <t>Totale</t>
  </si>
  <si>
    <t>GIA' STORNATI</t>
  </si>
  <si>
    <t>PDZPOVERTA'</t>
  </si>
  <si>
    <t>nuovi inserimenti</t>
  </si>
  <si>
    <t>Accessorio</t>
  </si>
  <si>
    <t>salario accessorio</t>
  </si>
  <si>
    <t>Perdita esercizio</t>
  </si>
  <si>
    <t xml:space="preserve"> 75/30/100</t>
  </si>
  <si>
    <t>AMM.TO ORD. ALTRI BENI</t>
  </si>
  <si>
    <t>Si veda file ammortamenti</t>
  </si>
  <si>
    <t>Ricavi figurativi</t>
  </si>
  <si>
    <t xml:space="preserve"> 96/05/010</t>
  </si>
  <si>
    <t>IRAP DELL'ESERCIZIO</t>
  </si>
  <si>
    <t xml:space="preserve"> 96/05/***</t>
  </si>
  <si>
    <t>IMPOSTE CORRENTI</t>
  </si>
  <si>
    <t xml:space="preserve"> 96/**/***</t>
  </si>
  <si>
    <t>IMPOSTE SUL REDDITO DELL'ESERC.</t>
  </si>
  <si>
    <t xml:space="preserve"> 96/10/010</t>
  </si>
  <si>
    <t>IMPOSTE ANTICIPATE</t>
  </si>
  <si>
    <t xml:space="preserve"> 96/10/***</t>
  </si>
  <si>
    <t>IMPOSTE DIFFERITE E ANTICIPATE</t>
  </si>
  <si>
    <t>Imposte</t>
  </si>
  <si>
    <t>SOPRAVVENIENZE COLLECCHIO</t>
  </si>
  <si>
    <t>SOPRAVVENIENZE FELINO</t>
  </si>
  <si>
    <t>SOPRAVVENIENZE MONTECHIARUGOLO</t>
  </si>
  <si>
    <t>SOPRAVVENIENZE SALA BAGANZA</t>
  </si>
  <si>
    <t>SOPRAVVENIENZE TRAVERSETOLO</t>
  </si>
  <si>
    <t>Sul 2021</t>
  </si>
  <si>
    <t>ALTRI COSTI MONTECHIARUGOLO</t>
  </si>
  <si>
    <t>ALTRI COSTI SALA BAGANZA</t>
  </si>
  <si>
    <t>ALTRI COSTI TRAVERSETOLO</t>
  </si>
  <si>
    <t>Sopravvenienze:</t>
  </si>
  <si>
    <t>INDICATORE ATTESO</t>
  </si>
  <si>
    <t>INDICATORE CONS.</t>
  </si>
</sst>
</file>

<file path=xl/styles.xml><?xml version="1.0" encoding="utf-8"?>
<styleSheet xmlns="http://schemas.openxmlformats.org/spreadsheetml/2006/main">
  <numFmts count="6">
    <numFmt numFmtId="170" formatCode="_-&quot;€&quot;\ * #,##0.00_-;\-&quot;€&quot;\ * #,##0.00_-;_-&quot;€&quot;\ * &quot;-&quot;??_-;_-@_-"/>
    <numFmt numFmtId="177" formatCode="_-[$€]\ * #,##0.00_-;\-[$€]\ * #,##0.00_-;_-[$€]\ * &quot;-&quot;??_-;_-@_-"/>
    <numFmt numFmtId="180" formatCode="#,##0.000000"/>
    <numFmt numFmtId="183" formatCode="&quot;€&quot;\ #,##0.00"/>
    <numFmt numFmtId="184" formatCode="0.0000%"/>
    <numFmt numFmtId="187" formatCode="0.00000%"/>
  </numFmts>
  <fonts count="38">
    <font>
      <sz val="11"/>
      <color theme="1"/>
      <name val="Calibri"/>
      <family val="2"/>
      <scheme val="minor"/>
    </font>
    <font>
      <sz val="10"/>
      <name val="Courier New"/>
      <family val="3"/>
    </font>
    <font>
      <sz val="10.5"/>
      <name val="Courier New"/>
      <family val="3"/>
    </font>
    <font>
      <i/>
      <sz val="10.5"/>
      <name val="Courier New"/>
      <family val="3"/>
    </font>
    <font>
      <b/>
      <sz val="10.5"/>
      <name val="Courier New"/>
      <family val="3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.5"/>
      <color indexed="8"/>
      <name val="Courier New"/>
      <family val="3"/>
    </font>
    <font>
      <i/>
      <sz val="11"/>
      <color indexed="8"/>
      <name val="Calibri"/>
      <family val="2"/>
    </font>
    <font>
      <sz val="10.5"/>
      <color indexed="8"/>
      <name val="Courier New"/>
      <family val="3"/>
    </font>
    <font>
      <sz val="11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i/>
      <sz val="10.5"/>
      <name val="Courier New"/>
      <family val="3"/>
    </font>
    <font>
      <b/>
      <i/>
      <sz val="10.5"/>
      <color indexed="8"/>
      <name val="Courier New"/>
      <family val="3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color indexed="8"/>
      <name val="Courier New"/>
      <family val="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.5"/>
      <color theme="1"/>
      <name val="Courier New"/>
      <family val="3"/>
    </font>
    <font>
      <b/>
      <sz val="10.5"/>
      <color rgb="FFFF0000"/>
      <name val="Courier New"/>
      <family val="3"/>
    </font>
    <font>
      <b/>
      <i/>
      <sz val="10.5"/>
      <color rgb="FFFF0000"/>
      <name val="Courier New"/>
      <family val="3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rgb="FF00B0F0"/>
      <name val="Courier New"/>
      <family val="3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5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rgb="FFFF0000"/>
      </patternFill>
    </fill>
    <fill>
      <patternFill patternType="solid">
        <fgColor theme="8" tint="0.59999389629810485"/>
        <bgColor rgb="FFFF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77" fontId="17" fillId="0" borderId="0" applyFont="0" applyFill="0" applyBorder="0" applyAlignment="0" applyProtection="0"/>
    <xf numFmtId="0" fontId="16" fillId="0" borderId="0"/>
    <xf numFmtId="0" fontId="19" fillId="0" borderId="0"/>
    <xf numFmtId="9" fontId="5" fillId="0" borderId="0" applyFont="0" applyFill="0" applyBorder="0" applyAlignment="0" applyProtection="0"/>
  </cellStyleXfs>
  <cellXfs count="212">
    <xf numFmtId="0" fontId="0" fillId="0" borderId="0" xfId="0"/>
    <xf numFmtId="4" fontId="0" fillId="0" borderId="0" xfId="0" applyNumberFormat="1"/>
    <xf numFmtId="0" fontId="6" fillId="2" borderId="0" xfId="0" applyFont="1" applyFill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/>
    <xf numFmtId="4" fontId="7" fillId="0" borderId="2" xfId="0" applyNumberFormat="1" applyFont="1" applyBorder="1" applyAlignment="1">
      <alignment vertical="top" wrapText="1"/>
    </xf>
    <xf numFmtId="0" fontId="8" fillId="0" borderId="0" xfId="0" applyFont="1"/>
    <xf numFmtId="0" fontId="0" fillId="0" borderId="2" xfId="0" applyBorder="1"/>
    <xf numFmtId="4" fontId="2" fillId="0" borderId="2" xfId="0" applyNumberFormat="1" applyFont="1" applyBorder="1" applyAlignment="1">
      <alignment vertical="top" wrapText="1"/>
    </xf>
    <xf numFmtId="0" fontId="10" fillId="0" borderId="0" xfId="0" applyFont="1"/>
    <xf numFmtId="4" fontId="10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vertical="top" wrapText="1"/>
    </xf>
    <xf numFmtId="4" fontId="9" fillId="3" borderId="2" xfId="0" applyNumberFormat="1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4" fontId="4" fillId="0" borderId="2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4" fontId="3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vertical="top" wrapText="1"/>
    </xf>
    <xf numFmtId="4" fontId="0" fillId="0" borderId="0" xfId="0" applyNumberFormat="1" applyFont="1"/>
    <xf numFmtId="4" fontId="12" fillId="2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3" fillId="0" borderId="2" xfId="0" applyFont="1" applyFill="1" applyBorder="1" applyAlignment="1">
      <alignment vertical="top" wrapText="1"/>
    </xf>
    <xf numFmtId="0" fontId="24" fillId="5" borderId="2" xfId="0" applyFont="1" applyFill="1" applyBorder="1" applyAlignment="1">
      <alignment vertical="top" wrapText="1"/>
    </xf>
    <xf numFmtId="4" fontId="2" fillId="5" borderId="2" xfId="0" applyNumberFormat="1" applyFont="1" applyFill="1" applyBorder="1" applyAlignment="1">
      <alignment vertical="top" wrapText="1"/>
    </xf>
    <xf numFmtId="0" fontId="22" fillId="0" borderId="0" xfId="0" applyFont="1"/>
    <xf numFmtId="0" fontId="0" fillId="6" borderId="0" xfId="0" applyFill="1"/>
    <xf numFmtId="4" fontId="13" fillId="0" borderId="2" xfId="0" applyNumberFormat="1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4" fontId="13" fillId="3" borderId="2" xfId="0" applyNumberFormat="1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4" fontId="14" fillId="0" borderId="2" xfId="0" applyNumberFormat="1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4" fontId="15" fillId="0" borderId="0" xfId="0" applyNumberFormat="1" applyFont="1"/>
    <xf numFmtId="0" fontId="0" fillId="0" borderId="0" xfId="0"/>
    <xf numFmtId="3" fontId="0" fillId="0" borderId="0" xfId="0" applyNumberFormat="1"/>
    <xf numFmtId="4" fontId="9" fillId="7" borderId="2" xfId="0" applyNumberFormat="1" applyFont="1" applyFill="1" applyBorder="1" applyAlignment="1">
      <alignment vertical="top" wrapText="1"/>
    </xf>
    <xf numFmtId="0" fontId="6" fillId="8" borderId="0" xfId="0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12" fillId="8" borderId="0" xfId="0" applyNumberFormat="1" applyFont="1" applyFill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left"/>
    </xf>
    <xf numFmtId="4" fontId="26" fillId="0" borderId="0" xfId="0" applyNumberFormat="1" applyFont="1"/>
    <xf numFmtId="0" fontId="27" fillId="0" borderId="3" xfId="0" applyFont="1" applyBorder="1" applyAlignment="1">
      <alignment horizontal="right"/>
    </xf>
    <xf numFmtId="0" fontId="27" fillId="0" borderId="4" xfId="0" applyFont="1" applyBorder="1"/>
    <xf numFmtId="0" fontId="27" fillId="0" borderId="4" xfId="0" applyFont="1" applyBorder="1" applyAlignment="1">
      <alignment horizontal="right"/>
    </xf>
    <xf numFmtId="4" fontId="13" fillId="0" borderId="0" xfId="0" applyNumberFormat="1" applyFont="1" applyBorder="1" applyAlignment="1">
      <alignment vertical="top" wrapText="1"/>
    </xf>
    <xf numFmtId="0" fontId="0" fillId="9" borderId="0" xfId="0" applyFill="1"/>
    <xf numFmtId="3" fontId="0" fillId="10" borderId="0" xfId="0" applyNumberFormat="1" applyFill="1"/>
    <xf numFmtId="0" fontId="0" fillId="10" borderId="0" xfId="0" applyFill="1"/>
    <xf numFmtId="0" fontId="10" fillId="6" borderId="0" xfId="0" applyFont="1" applyFill="1"/>
    <xf numFmtId="180" fontId="10" fillId="6" borderId="0" xfId="0" applyNumberFormat="1" applyFont="1" applyFill="1"/>
    <xf numFmtId="4" fontId="8" fillId="0" borderId="0" xfId="0" applyNumberFormat="1" applyFont="1"/>
    <xf numFmtId="0" fontId="9" fillId="3" borderId="2" xfId="0" applyFont="1" applyFill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13" fillId="0" borderId="5" xfId="0" applyNumberFormat="1" applyFont="1" applyBorder="1" applyAlignment="1">
      <alignment vertical="top" wrapText="1"/>
    </xf>
    <xf numFmtId="0" fontId="13" fillId="0" borderId="6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vertical="top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Border="1"/>
    <xf numFmtId="4" fontId="4" fillId="0" borderId="2" xfId="0" applyNumberFormat="1" applyFont="1" applyBorder="1" applyAlignment="1">
      <alignment horizontal="left" vertical="top" wrapText="1"/>
    </xf>
    <xf numFmtId="0" fontId="9" fillId="3" borderId="0" xfId="0" applyFont="1" applyFill="1" applyBorder="1" applyAlignment="1">
      <alignment vertical="top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22" fillId="0" borderId="11" xfId="0" applyFont="1" applyBorder="1"/>
    <xf numFmtId="0" fontId="22" fillId="0" borderId="12" xfId="0" applyFont="1" applyBorder="1"/>
    <xf numFmtId="0" fontId="22" fillId="11" borderId="11" xfId="0" applyFont="1" applyFill="1" applyBorder="1"/>
    <xf numFmtId="0" fontId="22" fillId="11" borderId="12" xfId="0" applyFont="1" applyFill="1" applyBorder="1"/>
    <xf numFmtId="0" fontId="0" fillId="11" borderId="7" xfId="0" applyFill="1" applyBorder="1"/>
    <xf numFmtId="0" fontId="0" fillId="11" borderId="8" xfId="0" applyFill="1" applyBorder="1"/>
    <xf numFmtId="4" fontId="0" fillId="11" borderId="7" xfId="0" applyNumberFormat="1" applyFill="1" applyBorder="1"/>
    <xf numFmtId="4" fontId="0" fillId="11" borderId="8" xfId="0" applyNumberFormat="1" applyFill="1" applyBorder="1"/>
    <xf numFmtId="4" fontId="0" fillId="11" borderId="9" xfId="0" applyNumberFormat="1" applyFill="1" applyBorder="1"/>
    <xf numFmtId="4" fontId="0" fillId="11" borderId="10" xfId="0" applyNumberFormat="1" applyFill="1" applyBorder="1"/>
    <xf numFmtId="4" fontId="0" fillId="11" borderId="0" xfId="0" applyNumberFormat="1" applyFill="1"/>
    <xf numFmtId="0" fontId="22" fillId="12" borderId="11" xfId="0" applyFont="1" applyFill="1" applyBorder="1"/>
    <xf numFmtId="0" fontId="22" fillId="12" borderId="12" xfId="0" applyFont="1" applyFill="1" applyBorder="1"/>
    <xf numFmtId="0" fontId="0" fillId="12" borderId="7" xfId="0" applyFill="1" applyBorder="1"/>
    <xf numFmtId="0" fontId="0" fillId="12" borderId="8" xfId="0" applyFill="1" applyBorder="1"/>
    <xf numFmtId="4" fontId="0" fillId="12" borderId="7" xfId="0" applyNumberFormat="1" applyFill="1" applyBorder="1"/>
    <xf numFmtId="4" fontId="0" fillId="12" borderId="8" xfId="0" applyNumberFormat="1" applyFill="1" applyBorder="1"/>
    <xf numFmtId="4" fontId="0" fillId="12" borderId="9" xfId="0" applyNumberFormat="1" applyFill="1" applyBorder="1"/>
    <xf numFmtId="4" fontId="0" fillId="12" borderId="10" xfId="0" applyNumberFormat="1" applyFill="1" applyBorder="1"/>
    <xf numFmtId="4" fontId="0" fillId="12" borderId="0" xfId="0" applyNumberFormat="1" applyFill="1"/>
    <xf numFmtId="4" fontId="0" fillId="0" borderId="5" xfId="0" applyNumberFormat="1" applyBorder="1"/>
    <xf numFmtId="4" fontId="0" fillId="0" borderId="13" xfId="0" applyNumberFormat="1" applyBorder="1"/>
    <xf numFmtId="0" fontId="22" fillId="0" borderId="14" xfId="0" applyFont="1" applyBorder="1"/>
    <xf numFmtId="0" fontId="22" fillId="11" borderId="14" xfId="0" applyFont="1" applyFill="1" applyBorder="1"/>
    <xf numFmtId="0" fontId="0" fillId="11" borderId="5" xfId="0" applyFill="1" applyBorder="1"/>
    <xf numFmtId="4" fontId="0" fillId="11" borderId="5" xfId="0" applyNumberFormat="1" applyFill="1" applyBorder="1"/>
    <xf numFmtId="4" fontId="0" fillId="11" borderId="13" xfId="0" applyNumberFormat="1" applyFill="1" applyBorder="1"/>
    <xf numFmtId="4" fontId="0" fillId="0" borderId="2" xfId="0" applyNumberFormat="1" applyBorder="1"/>
    <xf numFmtId="0" fontId="28" fillId="0" borderId="0" xfId="0" applyFont="1"/>
    <xf numFmtId="4" fontId="10" fillId="13" borderId="0" xfId="0" applyNumberFormat="1" applyFont="1" applyFill="1"/>
    <xf numFmtId="4" fontId="3" fillId="13" borderId="0" xfId="0" applyNumberFormat="1" applyFont="1" applyFill="1" applyBorder="1" applyAlignment="1">
      <alignment vertical="top" wrapText="1"/>
    </xf>
    <xf numFmtId="0" fontId="20" fillId="14" borderId="2" xfId="0" applyFont="1" applyFill="1" applyBorder="1"/>
    <xf numFmtId="0" fontId="20" fillId="14" borderId="2" xfId="0" applyFont="1" applyFill="1" applyBorder="1" applyAlignment="1">
      <alignment horizontal="center"/>
    </xf>
    <xf numFmtId="0" fontId="0" fillId="0" borderId="0" xfId="0" applyFill="1" applyBorder="1"/>
    <xf numFmtId="0" fontId="20" fillId="14" borderId="15" xfId="0" applyFont="1" applyFill="1" applyBorder="1" applyAlignment="1">
      <alignment horizontal="center"/>
    </xf>
    <xf numFmtId="0" fontId="29" fillId="5" borderId="2" xfId="0" applyFont="1" applyFill="1" applyBorder="1" applyAlignment="1">
      <alignment vertical="top" wrapText="1"/>
    </xf>
    <xf numFmtId="4" fontId="10" fillId="15" borderId="0" xfId="0" applyNumberFormat="1" applyFont="1" applyFill="1"/>
    <xf numFmtId="4" fontId="9" fillId="16" borderId="2" xfId="0" applyNumberFormat="1" applyFont="1" applyFill="1" applyBorder="1" applyAlignment="1">
      <alignment vertical="top" wrapText="1"/>
    </xf>
    <xf numFmtId="4" fontId="9" fillId="8" borderId="2" xfId="0" applyNumberFormat="1" applyFont="1" applyFill="1" applyBorder="1" applyAlignment="1">
      <alignment vertical="top" wrapText="1"/>
    </xf>
    <xf numFmtId="4" fontId="9" fillId="17" borderId="2" xfId="0" applyNumberFormat="1" applyFont="1" applyFill="1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30" fillId="0" borderId="17" xfId="0" applyFont="1" applyBorder="1" applyAlignment="1">
      <alignment vertical="top" wrapText="1"/>
    </xf>
    <xf numFmtId="0" fontId="31" fillId="0" borderId="17" xfId="0" applyFont="1" applyBorder="1" applyAlignment="1">
      <alignment horizontal="right" vertical="top" wrapText="1"/>
    </xf>
    <xf numFmtId="0" fontId="32" fillId="0" borderId="3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right" vertical="top" wrapText="1"/>
    </xf>
    <xf numFmtId="4" fontId="33" fillId="0" borderId="4" xfId="0" applyNumberFormat="1" applyFont="1" applyBorder="1" applyAlignment="1">
      <alignment horizontal="right" vertical="top" wrapText="1"/>
    </xf>
    <xf numFmtId="0" fontId="30" fillId="0" borderId="3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4" fontId="31" fillId="0" borderId="4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right" vertical="top" wrapText="1"/>
    </xf>
    <xf numFmtId="0" fontId="34" fillId="0" borderId="0" xfId="0" applyFont="1"/>
    <xf numFmtId="0" fontId="22" fillId="0" borderId="0" xfId="0" applyFont="1" applyAlignment="1">
      <alignment wrapText="1"/>
    </xf>
    <xf numFmtId="0" fontId="22" fillId="6" borderId="0" xfId="0" applyFont="1" applyFill="1" applyAlignment="1">
      <alignment wrapText="1"/>
    </xf>
    <xf numFmtId="0" fontId="30" fillId="18" borderId="3" xfId="0" applyFont="1" applyFill="1" applyBorder="1" applyAlignment="1">
      <alignment vertical="top" wrapText="1"/>
    </xf>
    <xf numFmtId="0" fontId="30" fillId="18" borderId="4" xfId="0" applyFont="1" applyFill="1" applyBorder="1" applyAlignment="1">
      <alignment vertical="top" wrapText="1"/>
    </xf>
    <xf numFmtId="0" fontId="33" fillId="18" borderId="4" xfId="0" applyFont="1" applyFill="1" applyBorder="1" applyAlignment="1">
      <alignment horizontal="right" vertical="top" wrapText="1"/>
    </xf>
    <xf numFmtId="0" fontId="31" fillId="18" borderId="4" xfId="0" applyFont="1" applyFill="1" applyBorder="1" applyAlignment="1">
      <alignment horizontal="right" vertical="top" wrapText="1"/>
    </xf>
    <xf numFmtId="4" fontId="22" fillId="0" borderId="0" xfId="0" applyNumberFormat="1" applyFont="1"/>
    <xf numFmtId="4" fontId="22" fillId="6" borderId="0" xfId="0" applyNumberFormat="1" applyFont="1" applyFill="1" applyAlignment="1">
      <alignment wrapText="1"/>
    </xf>
    <xf numFmtId="0" fontId="30" fillId="19" borderId="3" xfId="0" applyFont="1" applyFill="1" applyBorder="1" applyAlignment="1">
      <alignment vertical="top" wrapText="1"/>
    </xf>
    <xf numFmtId="0" fontId="30" fillId="19" borderId="4" xfId="0" applyFont="1" applyFill="1" applyBorder="1" applyAlignment="1">
      <alignment vertical="top" wrapText="1"/>
    </xf>
    <xf numFmtId="0" fontId="31" fillId="19" borderId="4" xfId="0" applyFont="1" applyFill="1" applyBorder="1" applyAlignment="1">
      <alignment horizontal="right" vertical="top" wrapText="1"/>
    </xf>
    <xf numFmtId="0" fontId="0" fillId="10" borderId="0" xfId="0" applyFill="1" applyAlignment="1">
      <alignment horizontal="center"/>
    </xf>
    <xf numFmtId="0" fontId="10" fillId="10" borderId="0" xfId="0" applyFont="1" applyFill="1"/>
    <xf numFmtId="4" fontId="10" fillId="10" borderId="0" xfId="0" applyNumberFormat="1" applyFont="1" applyFill="1"/>
    <xf numFmtId="4" fontId="22" fillId="10" borderId="0" xfId="0" applyNumberFormat="1" applyFont="1" applyFill="1"/>
    <xf numFmtId="4" fontId="33" fillId="6" borderId="4" xfId="0" applyNumberFormat="1" applyFont="1" applyFill="1" applyBorder="1" applyAlignment="1">
      <alignment horizontal="right" vertical="top" wrapText="1"/>
    </xf>
    <xf numFmtId="4" fontId="33" fillId="20" borderId="4" xfId="0" applyNumberFormat="1" applyFont="1" applyFill="1" applyBorder="1" applyAlignment="1">
      <alignment horizontal="right" vertical="top" wrapText="1"/>
    </xf>
    <xf numFmtId="4" fontId="33" fillId="21" borderId="4" xfId="0" applyNumberFormat="1" applyFont="1" applyFill="1" applyBorder="1" applyAlignment="1">
      <alignment horizontal="right" vertical="top" wrapText="1"/>
    </xf>
    <xf numFmtId="4" fontId="33" fillId="22" borderId="4" xfId="0" applyNumberFormat="1" applyFont="1" applyFill="1" applyBorder="1" applyAlignment="1">
      <alignment horizontal="right" vertical="top" wrapText="1"/>
    </xf>
    <xf numFmtId="0" fontId="33" fillId="6" borderId="4" xfId="0" applyFont="1" applyFill="1" applyBorder="1" applyAlignment="1">
      <alignment horizontal="right" vertical="top" wrapText="1"/>
    </xf>
    <xf numFmtId="0" fontId="33" fillId="23" borderId="4" xfId="0" applyFont="1" applyFill="1" applyBorder="1" applyAlignment="1">
      <alignment horizontal="right" vertical="top" wrapText="1"/>
    </xf>
    <xf numFmtId="0" fontId="33" fillId="15" borderId="4" xfId="0" applyFont="1" applyFill="1" applyBorder="1" applyAlignment="1">
      <alignment horizontal="right" vertical="top" wrapText="1"/>
    </xf>
    <xf numFmtId="0" fontId="33" fillId="24" borderId="4" xfId="0" applyFont="1" applyFill="1" applyBorder="1" applyAlignment="1">
      <alignment horizontal="right" vertical="top" wrapText="1"/>
    </xf>
    <xf numFmtId="0" fontId="33" fillId="22" borderId="4" xfId="0" applyFont="1" applyFill="1" applyBorder="1" applyAlignment="1">
      <alignment horizontal="right" vertical="top" wrapText="1"/>
    </xf>
    <xf numFmtId="4" fontId="22" fillId="22" borderId="0" xfId="0" applyNumberFormat="1" applyFont="1" applyFill="1"/>
    <xf numFmtId="0" fontId="33" fillId="10" borderId="4" xfId="0" applyFont="1" applyFill="1" applyBorder="1" applyAlignment="1">
      <alignment horizontal="right" vertical="top" wrapText="1"/>
    </xf>
    <xf numFmtId="0" fontId="33" fillId="13" borderId="4" xfId="0" applyFont="1" applyFill="1" applyBorder="1" applyAlignment="1">
      <alignment horizontal="right" vertical="top" wrapText="1"/>
    </xf>
    <xf numFmtId="4" fontId="22" fillId="13" borderId="0" xfId="0" applyNumberFormat="1" applyFont="1" applyFill="1"/>
    <xf numFmtId="4" fontId="22" fillId="25" borderId="0" xfId="0" applyNumberFormat="1" applyFont="1" applyFill="1"/>
    <xf numFmtId="0" fontId="33" fillId="25" borderId="4" xfId="0" applyFont="1" applyFill="1" applyBorder="1" applyAlignment="1">
      <alignment horizontal="right" vertical="top" wrapText="1"/>
    </xf>
    <xf numFmtId="0" fontId="33" fillId="26" borderId="4" xfId="0" applyFont="1" applyFill="1" applyBorder="1" applyAlignment="1">
      <alignment horizontal="right" vertical="top" wrapText="1"/>
    </xf>
    <xf numFmtId="4" fontId="22" fillId="6" borderId="0" xfId="0" applyNumberFormat="1" applyFont="1" applyFill="1"/>
    <xf numFmtId="4" fontId="33" fillId="27" borderId="4" xfId="0" applyNumberFormat="1" applyFont="1" applyFill="1" applyBorder="1" applyAlignment="1">
      <alignment horizontal="right" vertical="top" wrapText="1"/>
    </xf>
    <xf numFmtId="0" fontId="31" fillId="0" borderId="16" xfId="0" applyFont="1" applyBorder="1" applyAlignment="1">
      <alignment vertical="top" wrapText="1"/>
    </xf>
    <xf numFmtId="0" fontId="31" fillId="0" borderId="17" xfId="0" applyFont="1" applyBorder="1" applyAlignment="1">
      <alignment vertical="top" wrapText="1"/>
    </xf>
    <xf numFmtId="0" fontId="33" fillId="28" borderId="4" xfId="0" applyFont="1" applyFill="1" applyBorder="1" applyAlignment="1">
      <alignment horizontal="right" vertical="top" wrapText="1"/>
    </xf>
    <xf numFmtId="4" fontId="22" fillId="28" borderId="0" xfId="0" applyNumberFormat="1" applyFont="1" applyFill="1"/>
    <xf numFmtId="0" fontId="31" fillId="29" borderId="3" xfId="0" applyFont="1" applyFill="1" applyBorder="1" applyAlignment="1">
      <alignment vertical="top" wrapText="1"/>
    </xf>
    <xf numFmtId="0" fontId="31" fillId="30" borderId="3" xfId="0" applyFont="1" applyFill="1" applyBorder="1" applyAlignment="1">
      <alignment vertical="top" wrapText="1"/>
    </xf>
    <xf numFmtId="0" fontId="32" fillId="6" borderId="3" xfId="0" applyFont="1" applyFill="1" applyBorder="1" applyAlignment="1">
      <alignment vertical="top" wrapText="1"/>
    </xf>
    <xf numFmtId="0" fontId="32" fillId="6" borderId="4" xfId="0" applyFont="1" applyFill="1" applyBorder="1" applyAlignment="1">
      <alignment vertical="top" wrapText="1"/>
    </xf>
    <xf numFmtId="170" fontId="0" fillId="0" borderId="0" xfId="0" applyNumberFormat="1"/>
    <xf numFmtId="4" fontId="33" fillId="0" borderId="4" xfId="0" applyNumberFormat="1" applyFont="1" applyFill="1" applyBorder="1" applyAlignment="1">
      <alignment horizontal="right" vertical="top" wrapText="1"/>
    </xf>
    <xf numFmtId="0" fontId="32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horizontal="right" vertical="top" wrapText="1"/>
    </xf>
    <xf numFmtId="0" fontId="32" fillId="0" borderId="3" xfId="0" applyFont="1" applyFill="1" applyBorder="1" applyAlignment="1">
      <alignment vertical="top" wrapText="1"/>
    </xf>
    <xf numFmtId="4" fontId="10" fillId="24" borderId="0" xfId="0" applyNumberFormat="1" applyFont="1" applyFill="1"/>
    <xf numFmtId="4" fontId="12" fillId="16" borderId="0" xfId="0" applyNumberFormat="1" applyFont="1" applyFill="1" applyAlignment="1">
      <alignment horizontal="center"/>
    </xf>
    <xf numFmtId="0" fontId="18" fillId="3" borderId="2" xfId="0" applyFont="1" applyFill="1" applyBorder="1" applyAlignment="1">
      <alignment vertical="top" wrapText="1"/>
    </xf>
    <xf numFmtId="0" fontId="0" fillId="13" borderId="0" xfId="0" applyFill="1"/>
    <xf numFmtId="0" fontId="32" fillId="0" borderId="0" xfId="0" applyFont="1" applyFill="1" applyBorder="1" applyAlignment="1">
      <alignment vertical="top" wrapText="1"/>
    </xf>
    <xf numFmtId="0" fontId="32" fillId="24" borderId="3" xfId="0" applyFont="1" applyFill="1" applyBorder="1" applyAlignment="1">
      <alignment vertical="top" wrapText="1"/>
    </xf>
    <xf numFmtId="0" fontId="32" fillId="24" borderId="4" xfId="0" applyFont="1" applyFill="1" applyBorder="1" applyAlignment="1">
      <alignment vertical="top" wrapText="1"/>
    </xf>
    <xf numFmtId="4" fontId="33" fillId="24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4" fontId="35" fillId="22" borderId="0" xfId="0" applyNumberFormat="1" applyFont="1" applyFill="1" applyAlignment="1">
      <alignment horizontal="center" vertical="center"/>
    </xf>
    <xf numFmtId="0" fontId="32" fillId="0" borderId="16" xfId="0" applyFont="1" applyBorder="1" applyAlignment="1">
      <alignment vertical="top" wrapText="1"/>
    </xf>
    <xf numFmtId="0" fontId="32" fillId="0" borderId="17" xfId="0" applyFont="1" applyBorder="1" applyAlignment="1">
      <alignment vertical="top" wrapText="1"/>
    </xf>
    <xf numFmtId="0" fontId="32" fillId="13" borderId="3" xfId="0" applyFont="1" applyFill="1" applyBorder="1" applyAlignment="1">
      <alignment vertical="top" wrapText="1"/>
    </xf>
    <xf numFmtId="0" fontId="32" fillId="13" borderId="4" xfId="0" applyFont="1" applyFill="1" applyBorder="1" applyAlignment="1">
      <alignment vertical="top" wrapText="1"/>
    </xf>
    <xf numFmtId="0" fontId="30" fillId="13" borderId="3" xfId="0" applyFont="1" applyFill="1" applyBorder="1" applyAlignment="1">
      <alignment vertical="top" wrapText="1"/>
    </xf>
    <xf numFmtId="0" fontId="30" fillId="13" borderId="4" xfId="0" applyFont="1" applyFill="1" applyBorder="1" applyAlignment="1">
      <alignment vertical="top" wrapText="1"/>
    </xf>
    <xf numFmtId="0" fontId="32" fillId="25" borderId="3" xfId="0" applyFont="1" applyFill="1" applyBorder="1" applyAlignment="1">
      <alignment vertical="top" wrapText="1"/>
    </xf>
    <xf numFmtId="0" fontId="32" fillId="25" borderId="4" xfId="0" applyFont="1" applyFill="1" applyBorder="1" applyAlignment="1">
      <alignment vertical="top" wrapText="1"/>
    </xf>
    <xf numFmtId="4" fontId="33" fillId="25" borderId="4" xfId="0" applyNumberFormat="1" applyFont="1" applyFill="1" applyBorder="1" applyAlignment="1">
      <alignment horizontal="right" vertical="top" wrapText="1"/>
    </xf>
    <xf numFmtId="0" fontId="31" fillId="6" borderId="4" xfId="0" applyFont="1" applyFill="1" applyBorder="1" applyAlignment="1">
      <alignment horizontal="right" vertical="top" wrapText="1"/>
    </xf>
    <xf numFmtId="0" fontId="36" fillId="0" borderId="0" xfId="0" applyFont="1" applyAlignment="1">
      <alignment wrapText="1"/>
    </xf>
    <xf numFmtId="4" fontId="36" fillId="0" borderId="0" xfId="0" applyNumberFormat="1" applyFont="1" applyAlignment="1">
      <alignment horizontal="right"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0" fontId="32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right" vertical="top" wrapText="1"/>
    </xf>
    <xf numFmtId="4" fontId="31" fillId="6" borderId="0" xfId="0" applyNumberFormat="1" applyFont="1" applyFill="1" applyBorder="1" applyAlignment="1">
      <alignment horizontal="right" vertical="top" wrapText="1"/>
    </xf>
    <xf numFmtId="0" fontId="31" fillId="0" borderId="3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2" fontId="0" fillId="0" borderId="0" xfId="0" applyNumberFormat="1"/>
    <xf numFmtId="183" fontId="0" fillId="0" borderId="0" xfId="0" applyNumberFormat="1"/>
    <xf numFmtId="184" fontId="15" fillId="24" borderId="0" xfId="0" applyNumberFormat="1" applyFont="1" applyFill="1" applyAlignment="1">
      <alignment horizontal="center"/>
    </xf>
    <xf numFmtId="4" fontId="12" fillId="24" borderId="0" xfId="0" applyNumberFormat="1" applyFont="1" applyFill="1" applyAlignment="1">
      <alignment horizontal="center"/>
    </xf>
    <xf numFmtId="187" fontId="9" fillId="0" borderId="2" xfId="5" applyNumberFormat="1" applyFont="1" applyFill="1" applyBorder="1" applyAlignment="1">
      <alignment vertical="top" wrapText="1"/>
    </xf>
    <xf numFmtId="187" fontId="12" fillId="8" borderId="0" xfId="0" applyNumberFormat="1" applyFont="1" applyFill="1" applyAlignment="1">
      <alignment horizontal="center"/>
    </xf>
    <xf numFmtId="187" fontId="18" fillId="0" borderId="2" xfId="5" applyNumberFormat="1" applyFont="1" applyFill="1" applyBorder="1" applyAlignment="1">
      <alignment vertical="top" wrapText="1"/>
    </xf>
  </cellXfs>
  <cellStyles count="6">
    <cellStyle name="Collegamento ipertestuale 2" xfId="1"/>
    <cellStyle name="Euro" xfId="2"/>
    <cellStyle name="Normale" xfId="0" builtinId="0"/>
    <cellStyle name="Normale 2" xfId="3"/>
    <cellStyle name="Normale 2 2" xfId="4"/>
    <cellStyle name="Percentuale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0\Variazioni%20BUDGET\Revisione%20primi%203%20mesi\DEFINITIVI\2010-05-11_Ricavi_con%20variazioni%20di%20bilanc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Users\fgaragnani\Desktop\BUDGET%20III%20trimest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Strutture%20DISABILI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_COMUNE\PEDEMONTANA%20SOCIALE%202013\DISABILI\Tabelle%20di%20Gestione\EDUCATORI%20MINORI%202012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EDUCATORI%20MINORI%202012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Fabio%20Garagnani\2013\Preventivo%202014\OSEA%20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Dati\Fabio%20Garagnani\2017\BUDGET%202017\Revisione%20maggio\2015-12-06%20preventivo%202017%20per%20stamp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e (2)"/>
      <sheetName val="LAVORO"/>
      <sheetName val="Principale"/>
      <sheetName val="Personale"/>
      <sheetName val="Generali"/>
      <sheetName val="Collecchio"/>
      <sheetName val="Felino"/>
      <sheetName val="Montechiarugolo"/>
      <sheetName val="Sala Baganza"/>
      <sheetName val="Traversetolo"/>
      <sheetName val="Complessivo"/>
    </sheetNames>
    <sheetDataSet>
      <sheetData sheetId="0"/>
      <sheetData sheetId="1">
        <row r="2">
          <cell r="B2" t="str">
            <v>C</v>
          </cell>
          <cell r="C2" t="str">
            <v>A</v>
          </cell>
        </row>
        <row r="3">
          <cell r="B3" t="str">
            <v>F</v>
          </cell>
          <cell r="C3" t="str">
            <v>D</v>
          </cell>
        </row>
        <row r="4">
          <cell r="B4" t="str">
            <v>M</v>
          </cell>
          <cell r="C4" t="str">
            <v>M</v>
          </cell>
        </row>
        <row r="5">
          <cell r="B5" t="str">
            <v>S</v>
          </cell>
          <cell r="C5" t="str">
            <v>P</v>
          </cell>
        </row>
        <row r="6">
          <cell r="B6" t="str">
            <v>T</v>
          </cell>
          <cell r="C6" t="str">
            <v>T</v>
          </cell>
        </row>
        <row r="7">
          <cell r="B7" t="str">
            <v>G</v>
          </cell>
          <cell r="C7" t="str">
            <v>ACD</v>
          </cell>
        </row>
        <row r="8">
          <cell r="C8" t="str">
            <v>ASAD</v>
          </cell>
        </row>
        <row r="9">
          <cell r="C9" t="str">
            <v>C</v>
          </cell>
        </row>
        <row r="10">
          <cell r="C10" t="str">
            <v>Niente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VORO"/>
      <sheetName val="Ricavi complessivi"/>
      <sheetName val="Generali"/>
      <sheetName val="R Collecchio"/>
      <sheetName val="R Felino"/>
      <sheetName val="R Montechiarugolo"/>
      <sheetName val="R Sala Baganza"/>
      <sheetName val="R Traversetolo"/>
      <sheetName val="Costi complessivi"/>
      <sheetName val="Costi generali"/>
      <sheetName val="Collecchio"/>
      <sheetName val="Felino"/>
      <sheetName val="Montechiarugolo"/>
      <sheetName val="Sala Baganza"/>
      <sheetName val="Traversetolo"/>
      <sheetName val="Foglio3"/>
      <sheetName val="Foglio1"/>
      <sheetName val="TABELLE PERS E RICAVI"/>
      <sheetName val="GESTIONALE RICAVI"/>
      <sheetName val="R Sala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CONTROLLI"/>
      <sheetName val="Gestionale"/>
    </sheetNames>
    <sheetDataSet>
      <sheetData sheetId="0" refreshError="1"/>
      <sheetData sheetId="1" refreshError="1">
        <row r="11">
          <cell r="B11" t="str">
            <v>TOTALE RIMBORSI FRNA ASS. ANZ.</v>
          </cell>
        </row>
        <row r="37">
          <cell r="B37" t="str">
            <v>TOTALE COMPARTECIP. UT. ASS. ANZ.</v>
          </cell>
        </row>
        <row r="72">
          <cell r="B72" t="str">
            <v>TOTALE RIMBORSI ASS. DIS.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I STRUTTURE"/>
      <sheetName val="Ausl"/>
      <sheetName val="Aurora"/>
      <sheetName val="Altre"/>
      <sheetName val="FONDO STRUTTURE"/>
      <sheetName val="INSERIMENTI CSO e CD"/>
      <sheetName val="FONDO CSO e CD"/>
      <sheetName val="PREVISIONE AGGIORNATA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SemiRes.</v>
          </cell>
          <cell r="D2">
            <v>0.1</v>
          </cell>
          <cell r="F2" t="str">
            <v>Si</v>
          </cell>
        </row>
        <row r="3">
          <cell r="B3" t="str">
            <v>CSO</v>
          </cell>
          <cell r="D3">
            <v>0.2</v>
          </cell>
          <cell r="F3" t="str">
            <v>No</v>
          </cell>
        </row>
        <row r="4">
          <cell r="B4" t="str">
            <v>Trasporto</v>
          </cell>
          <cell r="D4">
            <v>0.3</v>
          </cell>
        </row>
        <row r="5">
          <cell r="B5" t="str">
            <v>Resid.</v>
          </cell>
          <cell r="D5">
            <v>0.4</v>
          </cell>
        </row>
        <row r="6">
          <cell r="B6" t="str">
            <v>SR Azienda</v>
          </cell>
          <cell r="D6">
            <v>0.5</v>
          </cell>
        </row>
        <row r="7">
          <cell r="D7">
            <v>0.6</v>
          </cell>
        </row>
        <row r="8">
          <cell r="D8">
            <v>0.7</v>
          </cell>
        </row>
        <row r="9">
          <cell r="D9">
            <v>0.8</v>
          </cell>
        </row>
        <row r="10">
          <cell r="D10">
            <v>0.9</v>
          </cell>
        </row>
        <row r="11">
          <cell r="D11">
            <v>1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Proges</v>
          </cell>
        </row>
        <row r="9">
          <cell r="B9" t="str">
            <v>Auroradomus</v>
          </cell>
        </row>
        <row r="10">
          <cell r="B10" t="str">
            <v>Personale Azienda</v>
          </cell>
        </row>
        <row r="11">
          <cell r="B11" t="str">
            <v>Altra</v>
          </cell>
        </row>
        <row r="12">
          <cell r="B12" t="str">
            <v>DA DECIDERE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ERIMENTO"/>
      <sheetName val="MENSILI"/>
      <sheetName val="PREVISIONE AGGIORNATA"/>
      <sheetName val="Proges"/>
      <sheetName val="Auroradomus"/>
      <sheetName val="Altri"/>
      <sheetName val="DA DECIDERE"/>
      <sheetName val="TARIFFE E ALTRI"/>
      <sheetName val="FONDO NON AUTO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15" t="str">
            <v>Primaria</v>
          </cell>
        </row>
        <row r="16">
          <cell r="B16" t="str">
            <v>Secondaria</v>
          </cell>
        </row>
        <row r="17">
          <cell r="B17" t="str">
            <v>Infanzia</v>
          </cell>
        </row>
        <row r="18">
          <cell r="B18" t="str">
            <v>Altro</v>
          </cell>
        </row>
      </sheetData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AVORO"/>
      <sheetName val="TABELLE PERS E RICAVI"/>
      <sheetName val="Ricavi complessivi"/>
      <sheetName val="R Collecchio"/>
      <sheetName val="R Felino"/>
      <sheetName val="R Montechiarugolo"/>
      <sheetName val="R Sala"/>
      <sheetName val="R Traversetolo"/>
      <sheetName val="Costi complessivi"/>
      <sheetName val="C Collecchio"/>
      <sheetName val="C Felino"/>
      <sheetName val="C Montechiarugolo"/>
      <sheetName val="C Sala"/>
      <sheetName val="C Traversetolo"/>
      <sheetName val="Riepilogo tabelle"/>
      <sheetName val="Tabella ricalcolo SAD"/>
      <sheetName val="Foglio1"/>
    </sheetNames>
    <sheetDataSet>
      <sheetData sheetId="0"/>
      <sheetData sheetId="1"/>
      <sheetData sheetId="2"/>
      <sheetData sheetId="3">
        <row r="206">
          <cell r="H206">
            <v>1836378.55</v>
          </cell>
        </row>
      </sheetData>
      <sheetData sheetId="4">
        <row r="206">
          <cell r="H206">
            <v>764315.65</v>
          </cell>
        </row>
      </sheetData>
      <sheetData sheetId="5">
        <row r="206">
          <cell r="H206">
            <v>1097315.2</v>
          </cell>
        </row>
      </sheetData>
      <sheetData sheetId="6">
        <row r="206">
          <cell r="H206">
            <v>620383.01</v>
          </cell>
        </row>
      </sheetData>
      <sheetData sheetId="7">
        <row r="206">
          <cell r="H206">
            <v>1204025.25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tabColor rgb="FFFF0000"/>
  </sheetPr>
  <dimension ref="B3:Q27"/>
  <sheetViews>
    <sheetView workbookViewId="0">
      <selection activeCell="B5" sqref="B5:E9"/>
    </sheetView>
  </sheetViews>
  <sheetFormatPr defaultRowHeight="15"/>
  <sheetData>
    <row r="3" spans="2:17">
      <c r="B3" t="s">
        <v>429</v>
      </c>
      <c r="M3">
        <v>4400</v>
      </c>
    </row>
    <row r="4" spans="2:17">
      <c r="B4" s="7"/>
      <c r="C4" s="7">
        <v>0.8</v>
      </c>
      <c r="D4" s="7">
        <v>0.2</v>
      </c>
      <c r="E4" s="7" t="s">
        <v>10</v>
      </c>
      <c r="I4" s="42" t="s">
        <v>509</v>
      </c>
      <c r="K4" s="42" t="s">
        <v>704</v>
      </c>
    </row>
    <row r="5" spans="2:17">
      <c r="B5" s="7" t="s">
        <v>11</v>
      </c>
      <c r="C5">
        <v>14295</v>
      </c>
      <c r="D5" s="7">
        <v>0.2</v>
      </c>
      <c r="E5" s="7">
        <v>0.27521082769390942</v>
      </c>
      <c r="G5" s="7">
        <v>0.27406606900000002</v>
      </c>
      <c r="I5" s="7">
        <v>0.27521082769390942</v>
      </c>
      <c r="K5">
        <v>0.27406606900000002</v>
      </c>
      <c r="M5">
        <f>$M$3*E5</f>
        <v>1210.9276418532015</v>
      </c>
      <c r="P5">
        <v>14295</v>
      </c>
      <c r="Q5">
        <f>P5/C5</f>
        <v>1</v>
      </c>
    </row>
    <row r="6" spans="2:17">
      <c r="B6" s="7" t="s">
        <v>12</v>
      </c>
      <c r="C6">
        <v>8762</v>
      </c>
      <c r="D6" s="7">
        <v>0.2</v>
      </c>
      <c r="E6" s="7">
        <v>0.1823591879229568</v>
      </c>
      <c r="G6" s="7">
        <v>0.183468828</v>
      </c>
      <c r="I6" s="7">
        <v>0.1823591879229568</v>
      </c>
      <c r="K6">
        <v>0.183468828</v>
      </c>
      <c r="M6" s="42">
        <f>$M$3*E6</f>
        <v>802.38042686100994</v>
      </c>
      <c r="P6">
        <v>8762</v>
      </c>
      <c r="Q6" s="42">
        <f>P6/C6</f>
        <v>1</v>
      </c>
    </row>
    <row r="7" spans="2:17">
      <c r="B7" s="7" t="s">
        <v>13</v>
      </c>
      <c r="C7">
        <v>10791</v>
      </c>
      <c r="D7" s="7">
        <v>0.2</v>
      </c>
      <c r="E7" s="7">
        <v>0.2170078084331078</v>
      </c>
      <c r="G7" s="7">
        <v>0.21669163699999999</v>
      </c>
      <c r="I7" s="7">
        <v>0.2170078084331078</v>
      </c>
      <c r="K7">
        <v>0.21669163699999999</v>
      </c>
      <c r="M7" s="42">
        <f>$M$3*E7</f>
        <v>954.83435710567426</v>
      </c>
      <c r="P7">
        <v>10791</v>
      </c>
      <c r="Q7" s="42">
        <f>P7/C7</f>
        <v>1</v>
      </c>
    </row>
    <row r="8" spans="2:17">
      <c r="B8" s="7" t="s">
        <v>14</v>
      </c>
      <c r="C8">
        <v>5558</v>
      </c>
      <c r="D8" s="7">
        <v>0.2</v>
      </c>
      <c r="E8" s="7">
        <v>0.12985320145757417</v>
      </c>
      <c r="G8" s="7">
        <v>0.13100659100000001</v>
      </c>
      <c r="I8" s="7">
        <v>0.12985320145757417</v>
      </c>
      <c r="K8">
        <v>0.13100659100000001</v>
      </c>
      <c r="M8" s="42">
        <f>$M$3*E8</f>
        <v>571.3540864133264</v>
      </c>
      <c r="P8">
        <v>5558</v>
      </c>
      <c r="Q8" s="42">
        <f>P8/C8</f>
        <v>1</v>
      </c>
    </row>
    <row r="9" spans="2:17">
      <c r="B9" s="7" t="s">
        <v>15</v>
      </c>
      <c r="C9">
        <v>9452</v>
      </c>
      <c r="D9" s="7">
        <v>0.2</v>
      </c>
      <c r="E9" s="7">
        <v>0.19556897449245186</v>
      </c>
      <c r="G9" s="7">
        <v>0.19476687500000001</v>
      </c>
      <c r="I9" s="7">
        <v>0.19556897449245186</v>
      </c>
      <c r="K9">
        <v>0.19476687500000001</v>
      </c>
      <c r="M9" s="42">
        <f>$M$3*E9</f>
        <v>860.50348776678823</v>
      </c>
      <c r="P9">
        <v>9452</v>
      </c>
      <c r="Q9" s="42">
        <f>P9/C9</f>
        <v>1</v>
      </c>
    </row>
    <row r="10" spans="2:17">
      <c r="B10" s="7"/>
      <c r="C10" s="7">
        <f>SUM(C5:C9)</f>
        <v>48858</v>
      </c>
      <c r="D10" s="7">
        <f>SUM(D5:D9)</f>
        <v>1</v>
      </c>
      <c r="E10" s="7">
        <f>SUM(E5:E9)</f>
        <v>1</v>
      </c>
    </row>
    <row r="14" spans="2:17">
      <c r="E14">
        <f>23000*E5</f>
        <v>6329.8490369599167</v>
      </c>
    </row>
    <row r="15" spans="2:17">
      <c r="E15">
        <f>23000*E6</f>
        <v>4194.2613222280061</v>
      </c>
    </row>
    <row r="16" spans="2:17">
      <c r="E16">
        <f>23000*E7</f>
        <v>4991.1795939614794</v>
      </c>
    </row>
    <row r="17" spans="2:10">
      <c r="E17">
        <f>23000*E8</f>
        <v>2986.6236335242061</v>
      </c>
    </row>
    <row r="18" spans="2:10">
      <c r="E18">
        <f>23000*E9</f>
        <v>4498.0864133263931</v>
      </c>
      <c r="J18">
        <f>10782*E5</f>
        <v>2967.3231441957314</v>
      </c>
    </row>
    <row r="19" spans="2:10">
      <c r="J19" s="42">
        <f>10782*E6</f>
        <v>1966.1967641853203</v>
      </c>
    </row>
    <row r="20" spans="2:10">
      <c r="J20" s="42">
        <f>10782*E7</f>
        <v>2339.7781905257684</v>
      </c>
    </row>
    <row r="21" spans="2:10">
      <c r="J21" s="42">
        <f>10782*E8</f>
        <v>1400.0772181155648</v>
      </c>
    </row>
    <row r="22" spans="2:10">
      <c r="B22">
        <f>34800*E5</f>
        <v>9577.3368037480486</v>
      </c>
      <c r="C22">
        <v>15000</v>
      </c>
      <c r="J22" s="42">
        <f>10782*E9</f>
        <v>2108.624682977616</v>
      </c>
    </row>
    <row r="23" spans="2:10">
      <c r="B23">
        <f>34800*E6</f>
        <v>6346.0997397188967</v>
      </c>
      <c r="C23">
        <v>5000</v>
      </c>
    </row>
    <row r="24" spans="2:10">
      <c r="B24">
        <f>34800*E7</f>
        <v>7551.8717334721514</v>
      </c>
      <c r="C24">
        <v>5000</v>
      </c>
    </row>
    <row r="25" spans="2:10">
      <c r="B25">
        <f>34800*E8</f>
        <v>4518.8914107235814</v>
      </c>
      <c r="C25">
        <v>3000</v>
      </c>
    </row>
    <row r="26" spans="2:10">
      <c r="B26">
        <f>34800*E9</f>
        <v>6805.8003123373246</v>
      </c>
      <c r="C26">
        <v>4000</v>
      </c>
    </row>
    <row r="27" spans="2:10">
      <c r="B27" s="31">
        <f>SUM(B22:B26)</f>
        <v>34800.000000000007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17">
    <tabColor rgb="FFFFC000"/>
    <pageSetUpPr fitToPage="1"/>
  </sheetPr>
  <dimension ref="A1:AG766"/>
  <sheetViews>
    <sheetView topLeftCell="A79" zoomScaleNormal="100" workbookViewId="0">
      <selection activeCell="C97" sqref="C97"/>
    </sheetView>
  </sheetViews>
  <sheetFormatPr defaultRowHeight="15"/>
  <cols>
    <col min="1" max="1" width="16.7109375" style="18" customWidth="1"/>
    <col min="2" max="2" width="45" style="9" customWidth="1"/>
    <col min="3" max="3" width="16.85546875" style="10" customWidth="1"/>
    <col min="4" max="4" width="9.140625" style="42" customWidth="1"/>
    <col min="5" max="5" width="8.85546875" style="42" customWidth="1"/>
    <col min="6" max="6" width="41.28515625" style="42" customWidth="1"/>
    <col min="7" max="7" width="11.7109375" style="42" bestFit="1" customWidth="1"/>
    <col min="8" max="8" width="10" style="42" customWidth="1"/>
    <col min="9" max="12" width="15.7109375" style="135" customWidth="1"/>
    <col min="13" max="13" width="14.7109375" style="42" customWidth="1"/>
    <col min="14" max="14" width="8.85546875" style="42" customWidth="1"/>
    <col min="15" max="15" width="41.28515625" style="42" customWidth="1"/>
    <col min="16" max="16" width="11" style="42" customWidth="1"/>
    <col min="17" max="17" width="10" style="42" customWidth="1"/>
    <col min="18" max="18" width="9.140625" customWidth="1"/>
    <col min="19" max="19" width="8.85546875" style="42" customWidth="1"/>
    <col min="20" max="20" width="41.28515625" style="42" customWidth="1"/>
    <col min="21" max="21" width="11" style="42" customWidth="1"/>
    <col min="22" max="22" width="10" style="42" customWidth="1"/>
    <col min="23" max="23" width="12.42578125" bestFit="1" customWidth="1"/>
    <col min="24" max="24" width="11.7109375" customWidth="1"/>
    <col min="25" max="25" width="18.42578125" customWidth="1"/>
    <col min="26" max="26" width="9.140625" style="42"/>
    <col min="27" max="27" width="47" style="42" customWidth="1"/>
    <col min="28" max="29" width="10" style="42" bestFit="1" customWidth="1"/>
    <col min="31" max="31" width="9.7109375" bestFit="1" customWidth="1"/>
  </cols>
  <sheetData>
    <row r="1" spans="1:32" s="129" customFormat="1" ht="32.25" thickBot="1">
      <c r="A1" s="18"/>
      <c r="B1" s="50" t="s">
        <v>726</v>
      </c>
      <c r="C1" s="11"/>
      <c r="F1" s="130" t="s">
        <v>1507</v>
      </c>
      <c r="I1" s="136" t="s">
        <v>1510</v>
      </c>
      <c r="J1" s="136" t="s">
        <v>1511</v>
      </c>
      <c r="K1" s="136"/>
      <c r="L1" s="136"/>
      <c r="O1" s="129" t="s">
        <v>1509</v>
      </c>
      <c r="T1" s="129" t="s">
        <v>1508</v>
      </c>
      <c r="Z1" s="42"/>
      <c r="AA1" s="42"/>
      <c r="AB1" s="42"/>
      <c r="AC1" s="42"/>
    </row>
    <row r="2" spans="1:32" s="42" customFormat="1" ht="23.25" thickBot="1">
      <c r="A2" s="2" t="s">
        <v>3</v>
      </c>
      <c r="B2" s="2" t="s">
        <v>2</v>
      </c>
      <c r="C2" s="26" t="s">
        <v>488</v>
      </c>
      <c r="I2" s="135"/>
      <c r="J2" s="135"/>
      <c r="K2" s="135"/>
      <c r="L2" s="135"/>
      <c r="S2" s="162" t="s">
        <v>1522</v>
      </c>
      <c r="T2" s="163" t="s">
        <v>1523</v>
      </c>
      <c r="U2" s="127" t="s">
        <v>1524</v>
      </c>
      <c r="V2" s="127" t="s">
        <v>1525</v>
      </c>
      <c r="Z2" s="202" t="s">
        <v>1522</v>
      </c>
      <c r="AA2" s="203" t="s">
        <v>1523</v>
      </c>
      <c r="AB2" s="127" t="s">
        <v>1524</v>
      </c>
      <c r="AC2" s="127" t="s">
        <v>1525</v>
      </c>
    </row>
    <row r="3" spans="1:32" ht="15.75" thickBot="1">
      <c r="A3" s="49" t="s">
        <v>444</v>
      </c>
      <c r="B3" s="45"/>
      <c r="C3" s="46"/>
      <c r="D3" s="42">
        <v>1</v>
      </c>
      <c r="E3" s="117" t="s">
        <v>884</v>
      </c>
      <c r="F3" s="118" t="s">
        <v>885</v>
      </c>
      <c r="G3" s="119" t="s">
        <v>829</v>
      </c>
      <c r="H3" s="119"/>
      <c r="N3" s="117" t="s">
        <v>884</v>
      </c>
      <c r="O3" s="118" t="s">
        <v>885</v>
      </c>
      <c r="P3" s="119" t="s">
        <v>829</v>
      </c>
      <c r="Q3" s="119"/>
      <c r="S3" s="124" t="s">
        <v>884</v>
      </c>
      <c r="T3" s="125" t="s">
        <v>885</v>
      </c>
      <c r="U3" s="127" t="s">
        <v>829</v>
      </c>
      <c r="V3" s="127" t="s">
        <v>829</v>
      </c>
      <c r="Y3" s="42" t="str">
        <f t="shared" ref="Y3:Y66" si="0">IF(Z3&lt;&gt;S3,"XXX","")</f>
        <v/>
      </c>
      <c r="Z3" s="124" t="s">
        <v>884</v>
      </c>
      <c r="AA3" s="125" t="s">
        <v>885</v>
      </c>
      <c r="AB3" s="127" t="s">
        <v>829</v>
      </c>
      <c r="AC3" s="127" t="s">
        <v>829</v>
      </c>
    </row>
    <row r="4" spans="1:32" ht="15.75" thickBot="1">
      <c r="A4" s="22" t="s">
        <v>16</v>
      </c>
      <c r="B4" s="23" t="s">
        <v>17</v>
      </c>
      <c r="C4" s="15">
        <f>G5+G6</f>
        <v>102875.65</v>
      </c>
      <c r="N4" s="191" t="s">
        <v>1708</v>
      </c>
      <c r="O4" s="192" t="s">
        <v>1709</v>
      </c>
      <c r="P4" s="127"/>
      <c r="Q4" s="127"/>
      <c r="R4" s="42"/>
      <c r="S4" s="187" t="s">
        <v>1708</v>
      </c>
      <c r="T4" s="188" t="s">
        <v>1709</v>
      </c>
      <c r="U4" s="127"/>
      <c r="V4" s="127"/>
      <c r="W4" s="42"/>
      <c r="X4" s="1"/>
      <c r="Y4" s="42" t="str">
        <f t="shared" si="0"/>
        <v>XXX</v>
      </c>
      <c r="Z4" s="124"/>
      <c r="AA4" s="125"/>
      <c r="AB4" s="127"/>
      <c r="AC4" s="127"/>
      <c r="AD4" s="42"/>
      <c r="AE4" s="42"/>
      <c r="AF4" s="42"/>
    </row>
    <row r="5" spans="1:32" ht="15.75" thickBot="1">
      <c r="A5" s="22"/>
      <c r="B5" s="23" t="s">
        <v>880</v>
      </c>
      <c r="C5" s="15">
        <f>G41</f>
        <v>16941.580000000002</v>
      </c>
      <c r="D5" s="42">
        <v>3</v>
      </c>
      <c r="E5" s="120" t="s">
        <v>888</v>
      </c>
      <c r="F5" s="121" t="s">
        <v>889</v>
      </c>
      <c r="G5" s="144">
        <f>P5</f>
        <v>85830.06</v>
      </c>
      <c r="H5" s="122"/>
      <c r="N5" s="120" t="s">
        <v>888</v>
      </c>
      <c r="O5" s="121" t="s">
        <v>889</v>
      </c>
      <c r="P5" s="123">
        <f>U5</f>
        <v>85830.06</v>
      </c>
      <c r="Q5" s="122"/>
      <c r="S5" s="185" t="s">
        <v>888</v>
      </c>
      <c r="T5" s="186" t="s">
        <v>889</v>
      </c>
      <c r="U5" s="123">
        <v>85830.06</v>
      </c>
      <c r="V5" s="122" t="s">
        <v>829</v>
      </c>
      <c r="W5" s="42" t="str">
        <f>IF(N5&lt;&gt;S5,"ATT","")</f>
        <v/>
      </c>
      <c r="X5" s="1"/>
      <c r="Y5" s="42" t="str">
        <f t="shared" si="0"/>
        <v/>
      </c>
      <c r="Z5" s="120" t="s">
        <v>888</v>
      </c>
      <c r="AA5" s="121" t="s">
        <v>889</v>
      </c>
      <c r="AB5" s="123">
        <v>85830.06</v>
      </c>
      <c r="AC5" s="122" t="s">
        <v>829</v>
      </c>
      <c r="AD5" s="42"/>
      <c r="AE5" s="1">
        <f>AB5-U5</f>
        <v>0</v>
      </c>
    </row>
    <row r="6" spans="1:32" ht="15.75" thickBot="1">
      <c r="A6" s="22" t="s">
        <v>18</v>
      </c>
      <c r="B6" s="23" t="s">
        <v>452</v>
      </c>
      <c r="C6" s="15">
        <f>G7</f>
        <v>22683.1</v>
      </c>
      <c r="D6" s="42">
        <v>4</v>
      </c>
      <c r="E6" s="120" t="s">
        <v>890</v>
      </c>
      <c r="F6" s="121" t="s">
        <v>891</v>
      </c>
      <c r="G6" s="144">
        <f t="shared" ref="G6:G19" si="1">P6</f>
        <v>17045.59</v>
      </c>
      <c r="H6" s="122"/>
      <c r="N6" s="120" t="s">
        <v>890</v>
      </c>
      <c r="O6" s="121" t="s">
        <v>891</v>
      </c>
      <c r="P6" s="123">
        <f>U6</f>
        <v>17045.59</v>
      </c>
      <c r="Q6" s="122"/>
      <c r="S6" s="120" t="s">
        <v>890</v>
      </c>
      <c r="T6" s="121" t="s">
        <v>891</v>
      </c>
      <c r="U6" s="123">
        <v>17045.59</v>
      </c>
      <c r="V6" s="122" t="s">
        <v>829</v>
      </c>
      <c r="W6" s="42" t="s">
        <v>449</v>
      </c>
      <c r="X6" s="1"/>
      <c r="Y6" s="42" t="str">
        <f t="shared" si="0"/>
        <v/>
      </c>
      <c r="Z6" s="120" t="s">
        <v>890</v>
      </c>
      <c r="AA6" s="121" t="s">
        <v>891</v>
      </c>
      <c r="AB6" s="123">
        <v>17045.59</v>
      </c>
      <c r="AC6" s="122" t="s">
        <v>829</v>
      </c>
      <c r="AD6" s="42"/>
      <c r="AE6" s="1">
        <f t="shared" ref="AE6:AE69" si="2">AB6-U6</f>
        <v>0</v>
      </c>
    </row>
    <row r="7" spans="1:32" ht="15.75" thickBot="1">
      <c r="A7" s="22" t="s">
        <v>19</v>
      </c>
      <c r="B7" s="23" t="s">
        <v>457</v>
      </c>
      <c r="C7" s="15">
        <f>G8+G10</f>
        <v>20330</v>
      </c>
      <c r="D7" s="42">
        <v>5</v>
      </c>
      <c r="E7" s="120" t="s">
        <v>892</v>
      </c>
      <c r="F7" s="121" t="s">
        <v>893</v>
      </c>
      <c r="G7" s="144">
        <f t="shared" si="1"/>
        <v>22683.1</v>
      </c>
      <c r="H7" s="122"/>
      <c r="N7" s="120" t="s">
        <v>892</v>
      </c>
      <c r="O7" s="121" t="s">
        <v>893</v>
      </c>
      <c r="P7" s="123">
        <f>U7</f>
        <v>22683.1</v>
      </c>
      <c r="Q7" s="122"/>
      <c r="S7" s="120" t="s">
        <v>892</v>
      </c>
      <c r="T7" s="121" t="s">
        <v>893</v>
      </c>
      <c r="U7" s="123">
        <v>22683.1</v>
      </c>
      <c r="V7" s="122" t="s">
        <v>829</v>
      </c>
      <c r="W7" s="42" t="s">
        <v>449</v>
      </c>
      <c r="X7" s="1"/>
      <c r="Y7" s="42" t="str">
        <f t="shared" si="0"/>
        <v/>
      </c>
      <c r="Z7" s="120" t="s">
        <v>892</v>
      </c>
      <c r="AA7" s="121" t="s">
        <v>893</v>
      </c>
      <c r="AB7" s="123">
        <v>22683.1</v>
      </c>
      <c r="AC7" s="122" t="s">
        <v>829</v>
      </c>
      <c r="AD7" s="42"/>
      <c r="AE7" s="1">
        <f t="shared" si="2"/>
        <v>0</v>
      </c>
    </row>
    <row r="8" spans="1:32" ht="15.75" thickBot="1">
      <c r="A8" s="22"/>
      <c r="B8" s="23" t="s">
        <v>703</v>
      </c>
      <c r="C8" s="15">
        <f>L37</f>
        <v>9925.6056232686988</v>
      </c>
      <c r="D8" s="42">
        <v>6</v>
      </c>
      <c r="E8" s="120" t="s">
        <v>894</v>
      </c>
      <c r="F8" s="121" t="s">
        <v>895</v>
      </c>
      <c r="G8" s="145">
        <f t="shared" si="1"/>
        <v>20330</v>
      </c>
      <c r="H8" s="122"/>
      <c r="N8" s="120" t="s">
        <v>894</v>
      </c>
      <c r="O8" s="121" t="s">
        <v>895</v>
      </c>
      <c r="P8" s="123">
        <f>U8</f>
        <v>20330</v>
      </c>
      <c r="Q8" s="122"/>
      <c r="S8" s="120" t="s">
        <v>894</v>
      </c>
      <c r="T8" s="121" t="s">
        <v>895</v>
      </c>
      <c r="U8" s="123">
        <v>20330</v>
      </c>
      <c r="V8" s="122" t="s">
        <v>829</v>
      </c>
      <c r="W8" s="42" t="s">
        <v>449</v>
      </c>
      <c r="X8" s="1"/>
      <c r="Y8" s="42" t="str">
        <f t="shared" si="0"/>
        <v/>
      </c>
      <c r="Z8" s="120" t="s">
        <v>894</v>
      </c>
      <c r="AA8" s="121" t="s">
        <v>895</v>
      </c>
      <c r="AB8" s="123">
        <v>20330</v>
      </c>
      <c r="AC8" s="122" t="s">
        <v>829</v>
      </c>
      <c r="AE8" s="1">
        <f t="shared" si="2"/>
        <v>0</v>
      </c>
    </row>
    <row r="9" spans="1:32" ht="15.75" thickBot="1">
      <c r="A9" s="22" t="s">
        <v>20</v>
      </c>
      <c r="B9" s="23" t="s">
        <v>21</v>
      </c>
      <c r="C9" s="15">
        <f>G9</f>
        <v>62858.54</v>
      </c>
      <c r="D9" s="42">
        <v>7</v>
      </c>
      <c r="E9" s="120" t="s">
        <v>896</v>
      </c>
      <c r="F9" s="121" t="s">
        <v>897</v>
      </c>
      <c r="G9" s="144">
        <f t="shared" si="1"/>
        <v>62858.54</v>
      </c>
      <c r="H9" s="122"/>
      <c r="N9" s="120" t="s">
        <v>896</v>
      </c>
      <c r="O9" s="121" t="s">
        <v>897</v>
      </c>
      <c r="P9" s="123">
        <f>U9</f>
        <v>62858.54</v>
      </c>
      <c r="Q9" s="122"/>
      <c r="S9" s="120" t="s">
        <v>896</v>
      </c>
      <c r="T9" s="121" t="s">
        <v>897</v>
      </c>
      <c r="U9" s="123">
        <v>62858.54</v>
      </c>
      <c r="V9" s="122" t="s">
        <v>829</v>
      </c>
      <c r="W9" s="42" t="s">
        <v>449</v>
      </c>
      <c r="X9" s="1"/>
      <c r="Y9" s="42" t="str">
        <f t="shared" si="0"/>
        <v/>
      </c>
      <c r="Z9" s="120" t="s">
        <v>896</v>
      </c>
      <c r="AA9" s="121" t="s">
        <v>897</v>
      </c>
      <c r="AB9" s="123">
        <v>62858.54</v>
      </c>
      <c r="AC9" s="122" t="s">
        <v>829</v>
      </c>
      <c r="AE9" s="1">
        <f t="shared" si="2"/>
        <v>0</v>
      </c>
    </row>
    <row r="10" spans="1:32" ht="15.75" thickBot="1">
      <c r="A10" s="49" t="s">
        <v>445</v>
      </c>
      <c r="B10" s="45"/>
      <c r="C10" s="46"/>
      <c r="D10" s="42">
        <v>8</v>
      </c>
      <c r="E10" s="120" t="s">
        <v>898</v>
      </c>
      <c r="F10" s="121" t="s">
        <v>899</v>
      </c>
      <c r="G10" s="145">
        <f t="shared" si="1"/>
        <v>0</v>
      </c>
      <c r="H10" s="122"/>
      <c r="N10" s="120" t="s">
        <v>898</v>
      </c>
      <c r="O10" s="121" t="s">
        <v>899</v>
      </c>
      <c r="P10" s="144"/>
      <c r="Q10" s="122"/>
      <c r="S10" s="120" t="s">
        <v>900</v>
      </c>
      <c r="T10" s="121" t="s">
        <v>901</v>
      </c>
      <c r="U10" s="123">
        <v>13247.06</v>
      </c>
      <c r="V10" s="122" t="s">
        <v>829</v>
      </c>
      <c r="W10" s="42" t="s">
        <v>449</v>
      </c>
      <c r="X10" s="1"/>
      <c r="Y10" s="42" t="str">
        <f t="shared" si="0"/>
        <v/>
      </c>
      <c r="Z10" s="120" t="s">
        <v>900</v>
      </c>
      <c r="AA10" s="121" t="s">
        <v>901</v>
      </c>
      <c r="AB10" s="123">
        <v>13247.06</v>
      </c>
      <c r="AC10" s="122" t="s">
        <v>829</v>
      </c>
      <c r="AE10" s="1">
        <f t="shared" si="2"/>
        <v>0</v>
      </c>
    </row>
    <row r="11" spans="1:32" ht="15.75" thickBot="1">
      <c r="A11" s="22" t="s">
        <v>22</v>
      </c>
      <c r="B11" s="23" t="s">
        <v>23</v>
      </c>
      <c r="C11" s="15">
        <f>G11+G12</f>
        <v>31587.409999999996</v>
      </c>
      <c r="D11" s="42">
        <v>9</v>
      </c>
      <c r="E11" s="120" t="s">
        <v>900</v>
      </c>
      <c r="F11" s="121" t="s">
        <v>901</v>
      </c>
      <c r="G11" s="144">
        <f t="shared" si="1"/>
        <v>13247.06</v>
      </c>
      <c r="H11" s="122"/>
      <c r="N11" s="120" t="s">
        <v>900</v>
      </c>
      <c r="O11" s="121" t="s">
        <v>901</v>
      </c>
      <c r="P11" s="123">
        <f>U10</f>
        <v>13247.06</v>
      </c>
      <c r="Q11" s="122"/>
      <c r="S11" s="120" t="s">
        <v>902</v>
      </c>
      <c r="T11" s="121" t="s">
        <v>25</v>
      </c>
      <c r="U11" s="123">
        <v>18340.349999999999</v>
      </c>
      <c r="V11" s="122" t="s">
        <v>829</v>
      </c>
      <c r="W11" s="42" t="s">
        <v>449</v>
      </c>
      <c r="X11" s="1"/>
      <c r="Y11" s="42" t="str">
        <f t="shared" si="0"/>
        <v/>
      </c>
      <c r="Z11" s="120" t="s">
        <v>902</v>
      </c>
      <c r="AA11" s="121" t="s">
        <v>25</v>
      </c>
      <c r="AB11" s="123">
        <v>18340.349999999999</v>
      </c>
      <c r="AC11" s="122" t="s">
        <v>829</v>
      </c>
      <c r="AE11" s="1">
        <f t="shared" si="2"/>
        <v>0</v>
      </c>
    </row>
    <row r="12" spans="1:32" ht="15.75" thickBot="1">
      <c r="A12" s="22" t="s">
        <v>24</v>
      </c>
      <c r="B12" s="23" t="s">
        <v>881</v>
      </c>
      <c r="C12" s="15">
        <f>G42</f>
        <v>3383.87</v>
      </c>
      <c r="D12" s="42">
        <v>10</v>
      </c>
      <c r="E12" s="120" t="s">
        <v>902</v>
      </c>
      <c r="F12" s="121" t="s">
        <v>25</v>
      </c>
      <c r="G12" s="144">
        <f t="shared" si="1"/>
        <v>18340.349999999999</v>
      </c>
      <c r="H12" s="122"/>
      <c r="N12" s="120" t="s">
        <v>902</v>
      </c>
      <c r="O12" s="121" t="s">
        <v>25</v>
      </c>
      <c r="P12" s="123">
        <f>U11</f>
        <v>18340.349999999999</v>
      </c>
      <c r="Q12" s="122"/>
      <c r="S12" s="120" t="s">
        <v>903</v>
      </c>
      <c r="T12" s="121" t="s">
        <v>904</v>
      </c>
      <c r="U12" s="123">
        <v>16255.2</v>
      </c>
      <c r="V12" s="122" t="s">
        <v>829</v>
      </c>
      <c r="W12" s="42" t="s">
        <v>449</v>
      </c>
      <c r="X12" s="1"/>
      <c r="Y12" s="42" t="str">
        <f t="shared" si="0"/>
        <v/>
      </c>
      <c r="Z12" s="120" t="s">
        <v>903</v>
      </c>
      <c r="AA12" s="121" t="s">
        <v>904</v>
      </c>
      <c r="AB12" s="123">
        <v>16255.2</v>
      </c>
      <c r="AC12" s="122" t="s">
        <v>829</v>
      </c>
      <c r="AE12" s="1">
        <f t="shared" si="2"/>
        <v>0</v>
      </c>
    </row>
    <row r="13" spans="1:32" ht="29.25" thickBot="1">
      <c r="A13" s="22" t="s">
        <v>26</v>
      </c>
      <c r="B13" s="23" t="s">
        <v>453</v>
      </c>
      <c r="C13" s="15">
        <f>G13+G14</f>
        <v>16255.2</v>
      </c>
      <c r="D13" s="42">
        <v>11</v>
      </c>
      <c r="E13" s="120" t="s">
        <v>903</v>
      </c>
      <c r="F13" s="121" t="s">
        <v>904</v>
      </c>
      <c r="G13" s="147">
        <f t="shared" si="1"/>
        <v>16255.2</v>
      </c>
      <c r="H13" s="122"/>
      <c r="N13" s="120" t="s">
        <v>903</v>
      </c>
      <c r="O13" s="121" t="s">
        <v>904</v>
      </c>
      <c r="P13" s="123">
        <f>U12</f>
        <v>16255.2</v>
      </c>
      <c r="Q13" s="122"/>
      <c r="S13" s="120" t="s">
        <v>907</v>
      </c>
      <c r="T13" s="121" t="s">
        <v>908</v>
      </c>
      <c r="U13" s="123">
        <v>6600</v>
      </c>
      <c r="V13" s="122" t="s">
        <v>829</v>
      </c>
      <c r="W13" s="42" t="s">
        <v>449</v>
      </c>
      <c r="X13" s="1"/>
      <c r="Y13" s="42" t="str">
        <f t="shared" si="0"/>
        <v/>
      </c>
      <c r="Z13" s="120" t="s">
        <v>907</v>
      </c>
      <c r="AA13" s="121" t="s">
        <v>908</v>
      </c>
      <c r="AB13" s="123">
        <v>6600</v>
      </c>
      <c r="AC13" s="122" t="s">
        <v>829</v>
      </c>
      <c r="AE13" s="1">
        <f t="shared" si="2"/>
        <v>0</v>
      </c>
    </row>
    <row r="14" spans="1:32" ht="15.75" thickBot="1">
      <c r="A14" s="22" t="s">
        <v>27</v>
      </c>
      <c r="B14" s="23" t="s">
        <v>458</v>
      </c>
      <c r="C14" s="15">
        <f>G15+G17</f>
        <v>6600</v>
      </c>
      <c r="D14" s="42">
        <v>12</v>
      </c>
      <c r="E14" s="120" t="s">
        <v>905</v>
      </c>
      <c r="F14" s="121" t="s">
        <v>906</v>
      </c>
      <c r="G14" s="147">
        <f t="shared" si="1"/>
        <v>0</v>
      </c>
      <c r="H14" s="122"/>
      <c r="N14" s="120" t="s">
        <v>905</v>
      </c>
      <c r="O14" s="121" t="s">
        <v>906</v>
      </c>
      <c r="P14" s="144"/>
      <c r="Q14" s="122"/>
      <c r="S14" s="120" t="s">
        <v>909</v>
      </c>
      <c r="T14" s="121" t="s">
        <v>910</v>
      </c>
      <c r="U14" s="123">
        <v>75776.22</v>
      </c>
      <c r="V14" s="122" t="s">
        <v>829</v>
      </c>
      <c r="W14" s="42" t="s">
        <v>449</v>
      </c>
      <c r="X14" s="1"/>
      <c r="Y14" s="42" t="str">
        <f t="shared" si="0"/>
        <v/>
      </c>
      <c r="Z14" s="120" t="s">
        <v>909</v>
      </c>
      <c r="AA14" s="121" t="s">
        <v>910</v>
      </c>
      <c r="AB14" s="123">
        <v>75776.22</v>
      </c>
      <c r="AC14" s="122" t="s">
        <v>829</v>
      </c>
      <c r="AE14" s="1">
        <f t="shared" si="2"/>
        <v>0</v>
      </c>
    </row>
    <row r="15" spans="1:32" ht="15.75" thickBot="1">
      <c r="A15" s="22"/>
      <c r="B15" s="23" t="s">
        <v>703</v>
      </c>
      <c r="C15" s="15">
        <f>L38</f>
        <v>6617.0704155124649</v>
      </c>
      <c r="D15" s="42">
        <v>13</v>
      </c>
      <c r="E15" s="120" t="s">
        <v>907</v>
      </c>
      <c r="F15" s="121" t="s">
        <v>908</v>
      </c>
      <c r="G15" s="146">
        <f t="shared" si="1"/>
        <v>6600</v>
      </c>
      <c r="H15" s="122"/>
      <c r="N15" s="120" t="s">
        <v>907</v>
      </c>
      <c r="O15" s="121" t="s">
        <v>908</v>
      </c>
      <c r="P15" s="123">
        <f>U13</f>
        <v>6600</v>
      </c>
      <c r="Q15" s="122"/>
      <c r="S15" s="120" t="s">
        <v>913</v>
      </c>
      <c r="T15" s="121" t="s">
        <v>31</v>
      </c>
      <c r="U15" s="123">
        <v>45421.81</v>
      </c>
      <c r="V15" s="122" t="s">
        <v>829</v>
      </c>
      <c r="W15" s="42" t="s">
        <v>449</v>
      </c>
      <c r="X15" s="1"/>
      <c r="Y15" s="42" t="str">
        <f t="shared" si="0"/>
        <v/>
      </c>
      <c r="Z15" s="120" t="s">
        <v>913</v>
      </c>
      <c r="AA15" s="121" t="s">
        <v>31</v>
      </c>
      <c r="AB15" s="123">
        <v>45421.81</v>
      </c>
      <c r="AC15" s="122" t="s">
        <v>829</v>
      </c>
      <c r="AE15" s="1">
        <f t="shared" si="2"/>
        <v>0</v>
      </c>
    </row>
    <row r="16" spans="1:32" ht="15.75" thickBot="1">
      <c r="A16" s="22" t="s">
        <v>28</v>
      </c>
      <c r="B16" s="23" t="s">
        <v>29</v>
      </c>
      <c r="C16" s="15">
        <f>G16</f>
        <v>75776.22</v>
      </c>
      <c r="D16" s="42">
        <v>14</v>
      </c>
      <c r="E16" s="120" t="s">
        <v>909</v>
      </c>
      <c r="F16" s="121" t="s">
        <v>910</v>
      </c>
      <c r="G16" s="144">
        <f t="shared" si="1"/>
        <v>75776.22</v>
      </c>
      <c r="H16" s="122"/>
      <c r="N16" s="120" t="s">
        <v>909</v>
      </c>
      <c r="O16" s="121" t="s">
        <v>910</v>
      </c>
      <c r="P16" s="123">
        <f>U14</f>
        <v>75776.22</v>
      </c>
      <c r="Q16" s="122"/>
      <c r="S16" s="120" t="s">
        <v>914</v>
      </c>
      <c r="T16" s="121" t="s">
        <v>915</v>
      </c>
      <c r="U16" s="123">
        <v>19731.23</v>
      </c>
      <c r="V16" s="122" t="s">
        <v>829</v>
      </c>
      <c r="W16" s="42" t="s">
        <v>449</v>
      </c>
      <c r="X16" s="1"/>
      <c r="Y16" s="42" t="str">
        <f t="shared" si="0"/>
        <v/>
      </c>
      <c r="Z16" s="120" t="s">
        <v>914</v>
      </c>
      <c r="AA16" s="121" t="s">
        <v>915</v>
      </c>
      <c r="AB16" s="123">
        <v>19731.23</v>
      </c>
      <c r="AC16" s="122" t="s">
        <v>829</v>
      </c>
      <c r="AE16" s="1">
        <f t="shared" si="2"/>
        <v>0</v>
      </c>
    </row>
    <row r="17" spans="1:32" ht="15.75" thickBot="1">
      <c r="A17" s="49" t="s">
        <v>446</v>
      </c>
      <c r="B17" s="45"/>
      <c r="C17" s="46"/>
      <c r="D17" s="42">
        <v>15</v>
      </c>
      <c r="E17" s="120" t="s">
        <v>911</v>
      </c>
      <c r="F17" s="121" t="s">
        <v>912</v>
      </c>
      <c r="G17" s="146">
        <f t="shared" si="1"/>
        <v>0</v>
      </c>
      <c r="H17" s="122"/>
      <c r="N17" s="120" t="s">
        <v>911</v>
      </c>
      <c r="O17" s="121" t="s">
        <v>912</v>
      </c>
      <c r="P17" s="144"/>
      <c r="Q17" s="122"/>
      <c r="S17" s="120"/>
      <c r="T17" s="121"/>
      <c r="U17" s="123"/>
      <c r="V17" s="122"/>
      <c r="W17" s="42"/>
      <c r="X17" s="1"/>
      <c r="Y17" s="42" t="str">
        <f t="shared" si="0"/>
        <v/>
      </c>
      <c r="Z17" s="120"/>
      <c r="AA17" s="121"/>
      <c r="AB17" s="123"/>
      <c r="AC17" s="122"/>
      <c r="AD17" s="42"/>
      <c r="AE17" s="1">
        <f t="shared" si="2"/>
        <v>0</v>
      </c>
      <c r="AF17" s="42"/>
    </row>
    <row r="18" spans="1:32" ht="15.75" thickBot="1">
      <c r="A18" s="22" t="s">
        <v>30</v>
      </c>
      <c r="B18" s="23" t="s">
        <v>31</v>
      </c>
      <c r="C18" s="15">
        <f>G18</f>
        <v>45421.81</v>
      </c>
      <c r="D18" s="42">
        <v>16</v>
      </c>
      <c r="E18" s="120" t="s">
        <v>913</v>
      </c>
      <c r="F18" s="121" t="s">
        <v>31</v>
      </c>
      <c r="G18" s="144">
        <f t="shared" si="1"/>
        <v>45421.81</v>
      </c>
      <c r="H18" s="122"/>
      <c r="N18" s="120" t="s">
        <v>913</v>
      </c>
      <c r="O18" s="121" t="s">
        <v>31</v>
      </c>
      <c r="P18" s="123">
        <f>U15</f>
        <v>45421.81</v>
      </c>
      <c r="Q18" s="122"/>
      <c r="S18" s="120" t="s">
        <v>916</v>
      </c>
      <c r="T18" s="121" t="s">
        <v>917</v>
      </c>
      <c r="U18" s="123">
        <v>13000</v>
      </c>
      <c r="V18" s="122" t="s">
        <v>829</v>
      </c>
      <c r="W18" s="42" t="s">
        <v>449</v>
      </c>
      <c r="X18" s="1"/>
      <c r="Y18" s="42" t="str">
        <f t="shared" si="0"/>
        <v/>
      </c>
      <c r="Z18" s="120" t="s">
        <v>916</v>
      </c>
      <c r="AA18" s="121" t="s">
        <v>917</v>
      </c>
      <c r="AB18" s="123">
        <v>13000</v>
      </c>
      <c r="AC18" s="122" t="s">
        <v>829</v>
      </c>
      <c r="AE18" s="1">
        <f t="shared" si="2"/>
        <v>0</v>
      </c>
      <c r="AF18" s="42"/>
    </row>
    <row r="19" spans="1:32" ht="15.75" thickBot="1">
      <c r="A19" s="22"/>
      <c r="B19" s="23" t="s">
        <v>879</v>
      </c>
      <c r="C19" s="15">
        <f>G43</f>
        <v>24159.11</v>
      </c>
      <c r="D19" s="42">
        <v>17</v>
      </c>
      <c r="E19" s="120" t="s">
        <v>914</v>
      </c>
      <c r="F19" s="121" t="s">
        <v>915</v>
      </c>
      <c r="G19" s="144">
        <f t="shared" si="1"/>
        <v>19731.23</v>
      </c>
      <c r="H19" s="122"/>
      <c r="N19" s="120" t="s">
        <v>914</v>
      </c>
      <c r="O19" s="121" t="s">
        <v>915</v>
      </c>
      <c r="P19" s="123">
        <f>U16</f>
        <v>19731.23</v>
      </c>
      <c r="Q19" s="122"/>
      <c r="S19" s="120" t="s">
        <v>918</v>
      </c>
      <c r="T19" s="121" t="s">
        <v>919</v>
      </c>
      <c r="U19" s="123">
        <v>12684.9</v>
      </c>
      <c r="V19" s="122" t="s">
        <v>829</v>
      </c>
      <c r="W19" s="42" t="s">
        <v>449</v>
      </c>
      <c r="X19" s="1"/>
      <c r="Y19" s="42" t="str">
        <f t="shared" si="0"/>
        <v/>
      </c>
      <c r="Z19" s="120" t="s">
        <v>918</v>
      </c>
      <c r="AA19" s="121" t="s">
        <v>919</v>
      </c>
      <c r="AB19" s="123">
        <v>12684.9</v>
      </c>
      <c r="AC19" s="122" t="s">
        <v>829</v>
      </c>
      <c r="AD19" s="42"/>
      <c r="AE19" s="1">
        <f t="shared" si="2"/>
        <v>0</v>
      </c>
    </row>
    <row r="20" spans="1:32" ht="29.25" thickBot="1">
      <c r="A20" s="22" t="s">
        <v>32</v>
      </c>
      <c r="B20" s="23" t="s">
        <v>454</v>
      </c>
      <c r="C20" s="15">
        <f>G19+G34</f>
        <v>19731.23</v>
      </c>
      <c r="D20" s="42">
        <v>18</v>
      </c>
      <c r="E20" s="120" t="s">
        <v>916</v>
      </c>
      <c r="F20" s="121" t="s">
        <v>917</v>
      </c>
      <c r="G20" s="144">
        <f t="shared" ref="G20:G30" si="3">P21</f>
        <v>13000</v>
      </c>
      <c r="H20" s="122"/>
      <c r="N20" s="168" t="s">
        <v>1597</v>
      </c>
      <c r="O20" s="172" t="s">
        <v>1598</v>
      </c>
      <c r="P20" s="173">
        <f>U17</f>
        <v>0</v>
      </c>
      <c r="Q20" s="122"/>
      <c r="R20" s="42"/>
      <c r="S20" s="120" t="s">
        <v>920</v>
      </c>
      <c r="T20" s="121" t="s">
        <v>921</v>
      </c>
      <c r="U20" s="123">
        <v>12667.24</v>
      </c>
      <c r="V20" s="122" t="s">
        <v>829</v>
      </c>
      <c r="W20" s="42" t="s">
        <v>449</v>
      </c>
      <c r="X20" s="1"/>
      <c r="Y20" s="42" t="str">
        <f t="shared" si="0"/>
        <v/>
      </c>
      <c r="Z20" s="120" t="s">
        <v>920</v>
      </c>
      <c r="AA20" s="121" t="s">
        <v>921</v>
      </c>
      <c r="AB20" s="123">
        <v>12667.24</v>
      </c>
      <c r="AC20" s="122" t="s">
        <v>829</v>
      </c>
      <c r="AE20" s="1">
        <f t="shared" si="2"/>
        <v>0</v>
      </c>
    </row>
    <row r="21" spans="1:32" ht="15.75" thickBot="1">
      <c r="A21" s="22" t="s">
        <v>33</v>
      </c>
      <c r="B21" s="23" t="s">
        <v>459</v>
      </c>
      <c r="C21" s="15">
        <f>G20</f>
        <v>13000</v>
      </c>
      <c r="D21" s="42">
        <v>19</v>
      </c>
      <c r="E21" s="120" t="s">
        <v>918</v>
      </c>
      <c r="F21" s="121" t="s">
        <v>919</v>
      </c>
      <c r="G21" s="144">
        <f t="shared" si="3"/>
        <v>12684.9</v>
      </c>
      <c r="H21" s="122"/>
      <c r="N21" s="120" t="s">
        <v>916</v>
      </c>
      <c r="O21" s="121" t="s">
        <v>917</v>
      </c>
      <c r="P21" s="123">
        <f>U18</f>
        <v>13000</v>
      </c>
      <c r="Q21" s="122"/>
      <c r="S21" s="120" t="s">
        <v>922</v>
      </c>
      <c r="T21" s="121" t="s">
        <v>923</v>
      </c>
      <c r="U21" s="123">
        <v>13941.89</v>
      </c>
      <c r="V21" s="122" t="s">
        <v>829</v>
      </c>
      <c r="W21" s="42" t="s">
        <v>449</v>
      </c>
      <c r="X21" s="1"/>
      <c r="Y21" s="42" t="str">
        <f t="shared" si="0"/>
        <v/>
      </c>
      <c r="Z21" s="120" t="s">
        <v>922</v>
      </c>
      <c r="AA21" s="121" t="s">
        <v>923</v>
      </c>
      <c r="AB21" s="123">
        <v>13941.89</v>
      </c>
      <c r="AC21" s="122" t="s">
        <v>829</v>
      </c>
      <c r="AD21" s="42"/>
      <c r="AE21" s="1">
        <f t="shared" si="2"/>
        <v>0</v>
      </c>
    </row>
    <row r="22" spans="1:32" ht="15.75" thickBot="1">
      <c r="A22" s="22"/>
      <c r="B22" s="23" t="s">
        <v>703</v>
      </c>
      <c r="C22" s="15">
        <f>L39</f>
        <v>7820.1741274238229</v>
      </c>
      <c r="D22" s="42">
        <v>20</v>
      </c>
      <c r="E22" s="120" t="s">
        <v>920</v>
      </c>
      <c r="F22" s="121" t="s">
        <v>921</v>
      </c>
      <c r="G22" s="144">
        <f t="shared" si="3"/>
        <v>12667.24</v>
      </c>
      <c r="H22" s="122"/>
      <c r="N22" s="120" t="s">
        <v>918</v>
      </c>
      <c r="O22" s="121" t="s">
        <v>919</v>
      </c>
      <c r="P22" s="123">
        <f>U19</f>
        <v>12684.9</v>
      </c>
      <c r="Q22" s="122"/>
      <c r="S22" s="120" t="s">
        <v>924</v>
      </c>
      <c r="T22" s="121" t="s">
        <v>925</v>
      </c>
      <c r="U22" s="123">
        <v>23524.19</v>
      </c>
      <c r="V22" s="122" t="s">
        <v>829</v>
      </c>
      <c r="W22" s="42" t="s">
        <v>449</v>
      </c>
      <c r="X22" s="1"/>
      <c r="Y22" s="42" t="str">
        <f t="shared" si="0"/>
        <v/>
      </c>
      <c r="Z22" s="120" t="s">
        <v>924</v>
      </c>
      <c r="AA22" s="121" t="s">
        <v>925</v>
      </c>
      <c r="AB22" s="123">
        <v>23524.19</v>
      </c>
      <c r="AC22" s="122" t="s">
        <v>829</v>
      </c>
      <c r="AE22" s="1">
        <f t="shared" si="2"/>
        <v>0</v>
      </c>
    </row>
    <row r="23" spans="1:32" ht="15.75" thickBot="1">
      <c r="A23" s="22" t="s">
        <v>34</v>
      </c>
      <c r="B23" s="23" t="s">
        <v>35</v>
      </c>
      <c r="C23" s="15">
        <f>G21</f>
        <v>12684.9</v>
      </c>
      <c r="D23" s="42">
        <v>21</v>
      </c>
      <c r="E23" s="120" t="s">
        <v>922</v>
      </c>
      <c r="F23" s="121" t="s">
        <v>923</v>
      </c>
      <c r="G23" s="144">
        <f t="shared" si="3"/>
        <v>13941.89</v>
      </c>
      <c r="H23" s="122"/>
      <c r="N23" s="120" t="s">
        <v>920</v>
      </c>
      <c r="O23" s="121" t="s">
        <v>921</v>
      </c>
      <c r="P23" s="123">
        <f t="shared" ref="P23:P31" si="4">U20</f>
        <v>12667.24</v>
      </c>
      <c r="Q23" s="122"/>
      <c r="S23" s="120" t="s">
        <v>926</v>
      </c>
      <c r="T23" s="121" t="s">
        <v>927</v>
      </c>
      <c r="U23" s="123">
        <v>2531</v>
      </c>
      <c r="V23" s="122" t="s">
        <v>829</v>
      </c>
      <c r="W23" s="42" t="s">
        <v>449</v>
      </c>
      <c r="X23" s="1"/>
      <c r="Y23" s="42" t="str">
        <f t="shared" si="0"/>
        <v/>
      </c>
      <c r="Z23" s="120" t="s">
        <v>926</v>
      </c>
      <c r="AA23" s="121" t="s">
        <v>927</v>
      </c>
      <c r="AB23" s="123">
        <v>2531</v>
      </c>
      <c r="AC23" s="122" t="s">
        <v>829</v>
      </c>
      <c r="AD23" s="42"/>
      <c r="AE23" s="1">
        <f t="shared" si="2"/>
        <v>0</v>
      </c>
    </row>
    <row r="24" spans="1:32" ht="15.75" thickBot="1">
      <c r="A24" s="49" t="s">
        <v>447</v>
      </c>
      <c r="B24" s="45"/>
      <c r="C24" s="46"/>
      <c r="D24" s="42">
        <v>22</v>
      </c>
      <c r="E24" s="120" t="s">
        <v>924</v>
      </c>
      <c r="F24" s="121" t="s">
        <v>925</v>
      </c>
      <c r="G24" s="144">
        <f t="shared" si="3"/>
        <v>23524.19</v>
      </c>
      <c r="H24" s="122"/>
      <c r="N24" s="120" t="s">
        <v>922</v>
      </c>
      <c r="O24" s="121" t="s">
        <v>923</v>
      </c>
      <c r="P24" s="123">
        <f t="shared" si="4"/>
        <v>13941.89</v>
      </c>
      <c r="Q24" s="122"/>
      <c r="S24" s="120" t="s">
        <v>928</v>
      </c>
      <c r="T24" s="121" t="s">
        <v>42</v>
      </c>
      <c r="U24" s="123">
        <v>25731.59</v>
      </c>
      <c r="V24" s="122" t="s">
        <v>829</v>
      </c>
      <c r="W24" s="42" t="s">
        <v>449</v>
      </c>
      <c r="X24" s="1"/>
      <c r="Y24" s="42" t="str">
        <f t="shared" si="0"/>
        <v/>
      </c>
      <c r="Z24" s="120" t="s">
        <v>928</v>
      </c>
      <c r="AA24" s="121" t="s">
        <v>42</v>
      </c>
      <c r="AB24" s="123">
        <v>25731.59</v>
      </c>
      <c r="AC24" s="122" t="s">
        <v>829</v>
      </c>
      <c r="AD24" s="42"/>
      <c r="AE24" s="1">
        <f t="shared" si="2"/>
        <v>0</v>
      </c>
    </row>
    <row r="25" spans="1:32" ht="15.75" thickBot="1">
      <c r="A25" s="22" t="s">
        <v>36</v>
      </c>
      <c r="B25" s="23" t="s">
        <v>37</v>
      </c>
      <c r="C25" s="15">
        <f>G22+G23</f>
        <v>26609.129999999997</v>
      </c>
      <c r="D25" s="42">
        <v>23</v>
      </c>
      <c r="E25" s="120" t="s">
        <v>926</v>
      </c>
      <c r="F25" s="121" t="s">
        <v>927</v>
      </c>
      <c r="G25" s="144">
        <f t="shared" si="3"/>
        <v>2531</v>
      </c>
      <c r="H25" s="122"/>
      <c r="N25" s="120" t="s">
        <v>924</v>
      </c>
      <c r="O25" s="121" t="s">
        <v>925</v>
      </c>
      <c r="P25" s="123">
        <f t="shared" si="4"/>
        <v>23524.19</v>
      </c>
      <c r="Q25" s="122"/>
      <c r="S25" s="120" t="s">
        <v>929</v>
      </c>
      <c r="T25" s="121" t="s">
        <v>44</v>
      </c>
      <c r="U25" s="123">
        <v>140711.85</v>
      </c>
      <c r="V25" s="122" t="s">
        <v>829</v>
      </c>
      <c r="W25" s="42" t="s">
        <v>449</v>
      </c>
      <c r="X25" s="1"/>
      <c r="Y25" s="42" t="str">
        <f t="shared" si="0"/>
        <v/>
      </c>
      <c r="Z25" s="120" t="s">
        <v>929</v>
      </c>
      <c r="AA25" s="121" t="s">
        <v>44</v>
      </c>
      <c r="AB25" s="123">
        <v>140711.85</v>
      </c>
      <c r="AC25" s="122" t="s">
        <v>829</v>
      </c>
      <c r="AD25" s="42"/>
      <c r="AE25" s="1">
        <f t="shared" si="2"/>
        <v>0</v>
      </c>
    </row>
    <row r="26" spans="1:32" ht="15.75" thickBot="1">
      <c r="A26" s="22" t="s">
        <v>38</v>
      </c>
      <c r="B26" s="23" t="s">
        <v>882</v>
      </c>
      <c r="C26" s="15">
        <f>G44</f>
        <v>26949.72</v>
      </c>
      <c r="D26" s="42">
        <v>24</v>
      </c>
      <c r="E26" s="120" t="s">
        <v>928</v>
      </c>
      <c r="F26" s="121" t="s">
        <v>42</v>
      </c>
      <c r="G26" s="144">
        <f t="shared" si="3"/>
        <v>25731.59</v>
      </c>
      <c r="H26" s="122"/>
      <c r="N26" s="120" t="s">
        <v>926</v>
      </c>
      <c r="O26" s="121" t="s">
        <v>927</v>
      </c>
      <c r="P26" s="123">
        <f t="shared" si="4"/>
        <v>2531</v>
      </c>
      <c r="Q26" s="122"/>
      <c r="S26" s="120" t="s">
        <v>930</v>
      </c>
      <c r="T26" s="121" t="s">
        <v>931</v>
      </c>
      <c r="U26" s="123">
        <v>23285.279999999999</v>
      </c>
      <c r="V26" s="122" t="s">
        <v>829</v>
      </c>
      <c r="W26" s="42" t="s">
        <v>449</v>
      </c>
      <c r="X26" s="1"/>
      <c r="Y26" s="42" t="str">
        <f t="shared" si="0"/>
        <v/>
      </c>
      <c r="Z26" s="120" t="s">
        <v>930</v>
      </c>
      <c r="AA26" s="121" t="s">
        <v>931</v>
      </c>
      <c r="AB26" s="123">
        <v>23285.279999999999</v>
      </c>
      <c r="AC26" s="122" t="s">
        <v>829</v>
      </c>
      <c r="AD26" s="42"/>
      <c r="AE26" s="1">
        <f t="shared" si="2"/>
        <v>0</v>
      </c>
    </row>
    <row r="27" spans="1:32" ht="29.25" thickBot="1">
      <c r="A27" s="22" t="s">
        <v>39</v>
      </c>
      <c r="B27" s="23" t="s">
        <v>455</v>
      </c>
      <c r="C27" s="15">
        <f>G24+G56</f>
        <v>27279.699999999997</v>
      </c>
      <c r="D27" s="42">
        <v>25</v>
      </c>
      <c r="E27" s="120" t="s">
        <v>929</v>
      </c>
      <c r="F27" s="121" t="s">
        <v>44</v>
      </c>
      <c r="G27" s="144">
        <f t="shared" si="3"/>
        <v>140711.85</v>
      </c>
      <c r="H27" s="122"/>
      <c r="N27" s="120" t="s">
        <v>928</v>
      </c>
      <c r="O27" s="121" t="s">
        <v>42</v>
      </c>
      <c r="P27" s="123">
        <f t="shared" si="4"/>
        <v>25731.59</v>
      </c>
      <c r="Q27" s="122"/>
      <c r="S27" s="120" t="s">
        <v>932</v>
      </c>
      <c r="T27" s="121" t="s">
        <v>933</v>
      </c>
      <c r="U27" s="123">
        <v>12302</v>
      </c>
      <c r="V27" s="122" t="s">
        <v>829</v>
      </c>
      <c r="W27" s="42" t="s">
        <v>449</v>
      </c>
      <c r="X27" s="1"/>
      <c r="Y27" s="42" t="str">
        <f t="shared" si="0"/>
        <v/>
      </c>
      <c r="Z27" s="120" t="s">
        <v>932</v>
      </c>
      <c r="AA27" s="121" t="s">
        <v>933</v>
      </c>
      <c r="AB27" s="123">
        <v>12302</v>
      </c>
      <c r="AC27" s="122" t="s">
        <v>829</v>
      </c>
      <c r="AE27" s="1">
        <f t="shared" si="2"/>
        <v>0</v>
      </c>
    </row>
    <row r="28" spans="1:32" ht="15.75" thickBot="1">
      <c r="A28" s="22" t="s">
        <v>40</v>
      </c>
      <c r="B28" s="23" t="s">
        <v>460</v>
      </c>
      <c r="C28" s="15">
        <f>G25</f>
        <v>2531</v>
      </c>
      <c r="D28" s="42">
        <v>26</v>
      </c>
      <c r="E28" s="120" t="s">
        <v>930</v>
      </c>
      <c r="F28" s="121" t="s">
        <v>931</v>
      </c>
      <c r="G28" s="144">
        <f t="shared" si="3"/>
        <v>23285.279999999999</v>
      </c>
      <c r="H28" s="122"/>
      <c r="N28" s="120" t="s">
        <v>929</v>
      </c>
      <c r="O28" s="121" t="s">
        <v>44</v>
      </c>
      <c r="P28" s="123">
        <f t="shared" si="4"/>
        <v>140711.85</v>
      </c>
      <c r="Q28" s="122"/>
      <c r="S28" s="120" t="s">
        <v>934</v>
      </c>
      <c r="T28" s="121" t="s">
        <v>935</v>
      </c>
      <c r="U28" s="123">
        <v>73613.31</v>
      </c>
      <c r="V28" s="122" t="s">
        <v>829</v>
      </c>
      <c r="W28" s="42" t="s">
        <v>449</v>
      </c>
      <c r="X28" s="1"/>
      <c r="Y28" s="42" t="str">
        <f t="shared" si="0"/>
        <v/>
      </c>
      <c r="Z28" s="120" t="s">
        <v>934</v>
      </c>
      <c r="AA28" s="121" t="s">
        <v>935</v>
      </c>
      <c r="AB28" s="123">
        <v>73613.31</v>
      </c>
      <c r="AC28" s="122" t="s">
        <v>829</v>
      </c>
      <c r="AE28" s="1">
        <f t="shared" si="2"/>
        <v>0</v>
      </c>
    </row>
    <row r="29" spans="1:32" ht="15.75" thickBot="1">
      <c r="A29" s="22"/>
      <c r="B29" s="23" t="s">
        <v>703</v>
      </c>
      <c r="C29" s="15">
        <f>L40</f>
        <v>4712.1562049861495</v>
      </c>
      <c r="D29" s="42">
        <v>27</v>
      </c>
      <c r="E29" s="120" t="s">
        <v>932</v>
      </c>
      <c r="F29" s="121" t="s">
        <v>933</v>
      </c>
      <c r="G29" s="144">
        <f t="shared" si="3"/>
        <v>12302</v>
      </c>
      <c r="H29" s="122"/>
      <c r="N29" s="120" t="s">
        <v>930</v>
      </c>
      <c r="O29" s="121" t="s">
        <v>931</v>
      </c>
      <c r="P29" s="123">
        <f t="shared" si="4"/>
        <v>23285.279999999999</v>
      </c>
      <c r="Q29" s="122"/>
      <c r="S29" s="120" t="s">
        <v>1599</v>
      </c>
      <c r="T29" s="121" t="s">
        <v>1600</v>
      </c>
      <c r="U29" s="123">
        <v>16941.580000000002</v>
      </c>
      <c r="V29" s="122" t="s">
        <v>829</v>
      </c>
      <c r="W29" s="42" t="s">
        <v>449</v>
      </c>
      <c r="X29" s="1"/>
      <c r="Y29" s="42" t="str">
        <f t="shared" si="0"/>
        <v/>
      </c>
      <c r="Z29" s="120" t="s">
        <v>1599</v>
      </c>
      <c r="AA29" s="121" t="s">
        <v>1600</v>
      </c>
      <c r="AB29" s="123">
        <v>16941.580000000002</v>
      </c>
      <c r="AC29" s="122" t="s">
        <v>829</v>
      </c>
      <c r="AE29" s="1">
        <f t="shared" si="2"/>
        <v>0</v>
      </c>
    </row>
    <row r="30" spans="1:32" ht="15.75" thickBot="1">
      <c r="A30" s="22" t="s">
        <v>41</v>
      </c>
      <c r="B30" s="23" t="s">
        <v>42</v>
      </c>
      <c r="C30" s="15">
        <f>G26</f>
        <v>25731.59</v>
      </c>
      <c r="D30" s="42">
        <v>28</v>
      </c>
      <c r="E30" s="120" t="s">
        <v>934</v>
      </c>
      <c r="F30" s="121" t="s">
        <v>935</v>
      </c>
      <c r="G30" s="144">
        <f t="shared" si="3"/>
        <v>73613.31</v>
      </c>
      <c r="H30" s="122"/>
      <c r="N30" s="120" t="s">
        <v>932</v>
      </c>
      <c r="O30" s="121" t="s">
        <v>933</v>
      </c>
      <c r="P30" s="123">
        <f t="shared" si="4"/>
        <v>12302</v>
      </c>
      <c r="Q30" s="122"/>
      <c r="S30" s="120" t="s">
        <v>1601</v>
      </c>
      <c r="T30" s="121" t="s">
        <v>1602</v>
      </c>
      <c r="U30" s="123">
        <v>3383.87</v>
      </c>
      <c r="V30" s="122" t="s">
        <v>829</v>
      </c>
      <c r="W30" s="42" t="s">
        <v>449</v>
      </c>
      <c r="X30" s="1"/>
      <c r="Y30" s="42" t="str">
        <f t="shared" si="0"/>
        <v/>
      </c>
      <c r="Z30" s="120" t="s">
        <v>1601</v>
      </c>
      <c r="AA30" s="121" t="s">
        <v>1602</v>
      </c>
      <c r="AB30" s="123">
        <v>3383.87</v>
      </c>
      <c r="AC30" s="122" t="s">
        <v>829</v>
      </c>
      <c r="AE30" s="1">
        <f t="shared" si="2"/>
        <v>0</v>
      </c>
    </row>
    <row r="31" spans="1:32" ht="15.75" thickBot="1">
      <c r="A31" s="49" t="s">
        <v>448</v>
      </c>
      <c r="B31" s="45"/>
      <c r="C31" s="46"/>
      <c r="D31" s="42">
        <v>128</v>
      </c>
      <c r="E31" s="120" t="s">
        <v>1123</v>
      </c>
      <c r="F31" s="121" t="s">
        <v>1124</v>
      </c>
      <c r="G31" s="122">
        <f>P141</f>
        <v>67747.8</v>
      </c>
      <c r="H31" s="122"/>
      <c r="N31" s="120" t="s">
        <v>934</v>
      </c>
      <c r="O31" s="121" t="s">
        <v>935</v>
      </c>
      <c r="P31" s="123">
        <f t="shared" si="4"/>
        <v>73613.31</v>
      </c>
      <c r="Q31" s="122"/>
      <c r="S31" s="120" t="s">
        <v>1603</v>
      </c>
      <c r="T31" s="121" t="s">
        <v>1604</v>
      </c>
      <c r="U31" s="123">
        <v>24159.11</v>
      </c>
      <c r="V31" s="122" t="s">
        <v>829</v>
      </c>
      <c r="W31" s="42" t="s">
        <v>449</v>
      </c>
      <c r="X31" s="1"/>
      <c r="Y31" s="42" t="str">
        <f t="shared" si="0"/>
        <v/>
      </c>
      <c r="Z31" s="120" t="s">
        <v>1603</v>
      </c>
      <c r="AA31" s="121" t="s">
        <v>1604</v>
      </c>
      <c r="AB31" s="123">
        <v>24159.11</v>
      </c>
      <c r="AC31" s="122" t="s">
        <v>829</v>
      </c>
      <c r="AE31" s="1">
        <f t="shared" si="2"/>
        <v>0</v>
      </c>
    </row>
    <row r="32" spans="1:32" ht="15.75" thickBot="1">
      <c r="A32" s="22" t="s">
        <v>43</v>
      </c>
      <c r="B32" s="23" t="s">
        <v>44</v>
      </c>
      <c r="C32" s="15">
        <f>G27</f>
        <v>140711.85</v>
      </c>
      <c r="D32" s="42">
        <v>137</v>
      </c>
      <c r="E32" s="120" t="s">
        <v>847</v>
      </c>
      <c r="F32" s="121" t="s">
        <v>1133</v>
      </c>
      <c r="G32" s="122">
        <f>P152</f>
        <v>12358.3</v>
      </c>
      <c r="H32" s="122"/>
      <c r="N32" s="120" t="s">
        <v>1599</v>
      </c>
      <c r="O32" s="121" t="s">
        <v>1600</v>
      </c>
      <c r="P32" s="171">
        <f t="shared" ref="P32:P49" si="5">U29</f>
        <v>16941.580000000002</v>
      </c>
      <c r="Q32" s="122"/>
      <c r="R32" s="42"/>
      <c r="S32" s="120" t="s">
        <v>1605</v>
      </c>
      <c r="T32" s="121" t="s">
        <v>1606</v>
      </c>
      <c r="U32" s="123">
        <v>26949.72</v>
      </c>
      <c r="V32" s="122" t="s">
        <v>829</v>
      </c>
      <c r="W32" s="42" t="s">
        <v>449</v>
      </c>
      <c r="X32" s="1"/>
      <c r="Y32" s="42" t="str">
        <f t="shared" si="0"/>
        <v/>
      </c>
      <c r="Z32" s="120" t="s">
        <v>1605</v>
      </c>
      <c r="AA32" s="121" t="s">
        <v>1606</v>
      </c>
      <c r="AB32" s="123">
        <v>26949.72</v>
      </c>
      <c r="AC32" s="122" t="s">
        <v>829</v>
      </c>
      <c r="AE32" s="1">
        <f t="shared" si="2"/>
        <v>0</v>
      </c>
    </row>
    <row r="33" spans="1:31" ht="15.75" thickBot="1">
      <c r="A33" s="22" t="s">
        <v>45</v>
      </c>
      <c r="B33" s="23" t="s">
        <v>883</v>
      </c>
      <c r="C33" s="15">
        <f>G45</f>
        <v>6982.63</v>
      </c>
      <c r="D33" s="42">
        <v>127</v>
      </c>
      <c r="E33" s="120" t="s">
        <v>1121</v>
      </c>
      <c r="F33" s="121" t="s">
        <v>1122</v>
      </c>
      <c r="G33" s="122">
        <f>P140</f>
        <v>18148.89</v>
      </c>
      <c r="H33" s="122"/>
      <c r="N33" s="120" t="s">
        <v>1601</v>
      </c>
      <c r="O33" s="121" t="s">
        <v>1602</v>
      </c>
      <c r="P33" s="171">
        <f t="shared" si="5"/>
        <v>3383.87</v>
      </c>
      <c r="Q33" s="122"/>
      <c r="R33" s="42"/>
      <c r="S33" s="120" t="s">
        <v>1607</v>
      </c>
      <c r="T33" s="121" t="s">
        <v>1608</v>
      </c>
      <c r="U33" s="123">
        <v>6982.63</v>
      </c>
      <c r="V33" s="122" t="s">
        <v>829</v>
      </c>
      <c r="W33" s="42" t="s">
        <v>449</v>
      </c>
      <c r="X33" s="1"/>
      <c r="Y33" s="42" t="str">
        <f t="shared" si="0"/>
        <v/>
      </c>
      <c r="Z33" s="120" t="s">
        <v>1607</v>
      </c>
      <c r="AA33" s="121" t="s">
        <v>1608</v>
      </c>
      <c r="AB33" s="123">
        <v>6982.63</v>
      </c>
      <c r="AC33" s="122" t="s">
        <v>829</v>
      </c>
      <c r="AE33" s="1">
        <f t="shared" si="2"/>
        <v>0</v>
      </c>
    </row>
    <row r="34" spans="1:31" ht="15.75" thickBot="1">
      <c r="A34" s="22" t="s">
        <v>46</v>
      </c>
      <c r="B34" s="23" t="s">
        <v>456</v>
      </c>
      <c r="C34" s="15">
        <f>G28</f>
        <v>23285.279999999999</v>
      </c>
      <c r="E34" s="168" t="s">
        <v>1597</v>
      </c>
      <c r="F34" s="169" t="s">
        <v>1598</v>
      </c>
      <c r="G34" s="148">
        <f>P20</f>
        <v>0</v>
      </c>
      <c r="H34" s="122"/>
      <c r="N34" s="120" t="s">
        <v>1603</v>
      </c>
      <c r="O34" s="121" t="s">
        <v>1604</v>
      </c>
      <c r="P34" s="171">
        <f t="shared" si="5"/>
        <v>24159.11</v>
      </c>
      <c r="Q34" s="122"/>
      <c r="R34" s="42"/>
      <c r="S34" s="120" t="s">
        <v>936</v>
      </c>
      <c r="T34" s="121" t="s">
        <v>937</v>
      </c>
      <c r="U34" s="123">
        <v>103666.65</v>
      </c>
      <c r="V34" s="122" t="s">
        <v>829</v>
      </c>
      <c r="W34" s="42" t="s">
        <v>449</v>
      </c>
      <c r="X34" s="1"/>
      <c r="Y34" s="42" t="str">
        <f t="shared" si="0"/>
        <v/>
      </c>
      <c r="Z34" s="120" t="s">
        <v>936</v>
      </c>
      <c r="AA34" s="121" t="s">
        <v>937</v>
      </c>
      <c r="AB34" s="123">
        <v>103666.65</v>
      </c>
      <c r="AC34" s="122" t="s">
        <v>829</v>
      </c>
      <c r="AE34" s="1">
        <f t="shared" si="2"/>
        <v>0</v>
      </c>
    </row>
    <row r="35" spans="1:31" ht="15.75" thickBot="1">
      <c r="A35" s="22" t="s">
        <v>47</v>
      </c>
      <c r="B35" s="23" t="s">
        <v>461</v>
      </c>
      <c r="C35" s="15">
        <f>G29</f>
        <v>12302</v>
      </c>
      <c r="E35" s="120"/>
      <c r="F35" s="121"/>
      <c r="G35" s="144"/>
      <c r="H35" s="122"/>
      <c r="N35" s="120" t="s">
        <v>1605</v>
      </c>
      <c r="O35" s="121" t="s">
        <v>1606</v>
      </c>
      <c r="P35" s="171">
        <f t="shared" si="5"/>
        <v>26949.72</v>
      </c>
      <c r="Q35" s="122"/>
      <c r="R35" s="42"/>
      <c r="S35" s="120" t="s">
        <v>938</v>
      </c>
      <c r="T35" s="121" t="s">
        <v>939</v>
      </c>
      <c r="U35" s="123">
        <v>49125.07</v>
      </c>
      <c r="V35" s="122" t="s">
        <v>829</v>
      </c>
      <c r="W35" s="42" t="s">
        <v>449</v>
      </c>
      <c r="X35" s="1"/>
      <c r="Y35" s="42" t="str">
        <f t="shared" si="0"/>
        <v/>
      </c>
      <c r="Z35" s="120" t="s">
        <v>938</v>
      </c>
      <c r="AA35" s="121" t="s">
        <v>939</v>
      </c>
      <c r="AB35" s="123">
        <v>49125.07</v>
      </c>
      <c r="AC35" s="122" t="s">
        <v>829</v>
      </c>
      <c r="AE35" s="1">
        <f t="shared" si="2"/>
        <v>0</v>
      </c>
    </row>
    <row r="36" spans="1:31" ht="15.75" thickBot="1">
      <c r="A36" s="22"/>
      <c r="B36" s="23" t="s">
        <v>703</v>
      </c>
      <c r="C36" s="15">
        <f>L41</f>
        <v>7118.3636288088637</v>
      </c>
      <c r="E36" s="120"/>
      <c r="F36" s="121"/>
      <c r="G36" s="144"/>
      <c r="H36" s="122"/>
      <c r="N36" s="120" t="s">
        <v>1607</v>
      </c>
      <c r="O36" s="121" t="s">
        <v>1608</v>
      </c>
      <c r="P36" s="171">
        <f t="shared" si="5"/>
        <v>6982.63</v>
      </c>
      <c r="Q36" s="122"/>
      <c r="R36" s="42"/>
      <c r="S36" s="120" t="s">
        <v>940</v>
      </c>
      <c r="T36" s="121" t="s">
        <v>941</v>
      </c>
      <c r="U36" s="123">
        <v>281704.51</v>
      </c>
      <c r="V36" s="122" t="s">
        <v>829</v>
      </c>
      <c r="W36" s="42" t="s">
        <v>449</v>
      </c>
      <c r="X36" s="1"/>
      <c r="Y36" s="42" t="str">
        <f t="shared" si="0"/>
        <v/>
      </c>
      <c r="Z36" s="120" t="s">
        <v>940</v>
      </c>
      <c r="AA36" s="121" t="s">
        <v>941</v>
      </c>
      <c r="AB36" s="123">
        <v>281704.51</v>
      </c>
      <c r="AC36" s="122" t="s">
        <v>829</v>
      </c>
      <c r="AE36" s="1">
        <f t="shared" si="2"/>
        <v>0</v>
      </c>
    </row>
    <row r="37" spans="1:31" ht="15.75" thickBot="1">
      <c r="A37" s="22" t="s">
        <v>1</v>
      </c>
      <c r="B37" s="23" t="s">
        <v>428</v>
      </c>
      <c r="C37" s="15">
        <f>G30</f>
        <v>73613.31</v>
      </c>
      <c r="D37" s="42">
        <v>126</v>
      </c>
      <c r="E37" s="120" t="s">
        <v>1119</v>
      </c>
      <c r="F37" s="121" t="s">
        <v>1120</v>
      </c>
      <c r="G37" s="155">
        <f>P139</f>
        <v>36193.370000000003</v>
      </c>
      <c r="H37" s="122"/>
      <c r="K37" s="135" t="s">
        <v>4</v>
      </c>
      <c r="L37" s="156">
        <f>G37/36.1*9.9</f>
        <v>9925.6056232686988</v>
      </c>
      <c r="N37" s="120" t="s">
        <v>936</v>
      </c>
      <c r="O37" s="121" t="s">
        <v>937</v>
      </c>
      <c r="P37" s="123">
        <f t="shared" si="5"/>
        <v>103666.65</v>
      </c>
      <c r="Q37" s="122"/>
      <c r="S37" s="120" t="s">
        <v>942</v>
      </c>
      <c r="T37" s="121" t="s">
        <v>54</v>
      </c>
      <c r="U37" s="123">
        <v>2555.58</v>
      </c>
      <c r="V37" s="122" t="s">
        <v>829</v>
      </c>
      <c r="W37" s="42" t="s">
        <v>449</v>
      </c>
      <c r="X37" s="1"/>
      <c r="Y37" s="42" t="str">
        <f t="shared" si="0"/>
        <v/>
      </c>
      <c r="Z37" s="120" t="s">
        <v>942</v>
      </c>
      <c r="AA37" s="121" t="s">
        <v>54</v>
      </c>
      <c r="AB37" s="123">
        <v>2555.58</v>
      </c>
      <c r="AC37" s="122" t="s">
        <v>829</v>
      </c>
      <c r="AE37" s="1">
        <f t="shared" si="2"/>
        <v>0</v>
      </c>
    </row>
    <row r="38" spans="1:31" ht="15.75" thickBot="1">
      <c r="A38" s="49" t="s">
        <v>696</v>
      </c>
      <c r="B38" s="45"/>
      <c r="C38" s="46"/>
      <c r="E38" s="120"/>
      <c r="F38" s="121"/>
      <c r="G38" s="144"/>
      <c r="H38" s="122"/>
      <c r="K38" s="135" t="s">
        <v>5</v>
      </c>
      <c r="L38" s="156">
        <f>G37/36.1*6.6</f>
        <v>6617.0704155124649</v>
      </c>
      <c r="N38" s="120" t="s">
        <v>938</v>
      </c>
      <c r="O38" s="121" t="s">
        <v>939</v>
      </c>
      <c r="P38" s="123">
        <f t="shared" si="5"/>
        <v>49125.07</v>
      </c>
      <c r="Q38" s="122"/>
      <c r="S38" s="120" t="s">
        <v>943</v>
      </c>
      <c r="T38" s="121" t="s">
        <v>944</v>
      </c>
      <c r="U38" s="123">
        <v>27536.560000000001</v>
      </c>
      <c r="V38" s="122" t="s">
        <v>829</v>
      </c>
      <c r="W38" s="42" t="s">
        <v>449</v>
      </c>
      <c r="X38" s="1"/>
      <c r="Y38" s="42" t="str">
        <f t="shared" si="0"/>
        <v/>
      </c>
      <c r="Z38" s="120" t="s">
        <v>943</v>
      </c>
      <c r="AA38" s="121" t="s">
        <v>944</v>
      </c>
      <c r="AB38" s="123">
        <v>27536.560000000001</v>
      </c>
      <c r="AC38" s="122" t="s">
        <v>829</v>
      </c>
      <c r="AE38" s="1">
        <f t="shared" si="2"/>
        <v>0</v>
      </c>
    </row>
    <row r="39" spans="1:31" ht="15.75" thickBot="1">
      <c r="A39" s="22" t="s">
        <v>207</v>
      </c>
      <c r="B39" s="23" t="s">
        <v>823</v>
      </c>
      <c r="C39" s="15">
        <f>G39</f>
        <v>416.1</v>
      </c>
      <c r="D39" s="42">
        <v>138</v>
      </c>
      <c r="E39" s="120" t="s">
        <v>1134</v>
      </c>
      <c r="F39" s="121" t="s">
        <v>1135</v>
      </c>
      <c r="G39" s="122">
        <f>P153</f>
        <v>416.1</v>
      </c>
      <c r="H39" s="122"/>
      <c r="K39" s="135" t="s">
        <v>6</v>
      </c>
      <c r="L39" s="156">
        <f>G37/36.1*7.8</f>
        <v>7820.1741274238229</v>
      </c>
      <c r="N39" s="120" t="s">
        <v>940</v>
      </c>
      <c r="O39" s="121" t="s">
        <v>941</v>
      </c>
      <c r="P39" s="123">
        <f t="shared" si="5"/>
        <v>281704.51</v>
      </c>
      <c r="Q39" s="122"/>
      <c r="S39" s="120" t="s">
        <v>945</v>
      </c>
      <c r="T39" s="121" t="s">
        <v>946</v>
      </c>
      <c r="U39" s="123">
        <v>83538.58</v>
      </c>
      <c r="V39" s="122" t="s">
        <v>829</v>
      </c>
      <c r="W39" s="42" t="s">
        <v>449</v>
      </c>
      <c r="X39" s="1"/>
      <c r="Y39" s="42" t="str">
        <f t="shared" si="0"/>
        <v/>
      </c>
      <c r="Z39" s="120" t="s">
        <v>945</v>
      </c>
      <c r="AA39" s="121" t="s">
        <v>946</v>
      </c>
      <c r="AB39" s="123">
        <v>83538.58</v>
      </c>
      <c r="AC39" s="122" t="s">
        <v>829</v>
      </c>
      <c r="AE39" s="1">
        <f t="shared" si="2"/>
        <v>0</v>
      </c>
    </row>
    <row r="40" spans="1:31" ht="15.75" thickBot="1">
      <c r="A40" s="22" t="s">
        <v>701</v>
      </c>
      <c r="B40" s="23" t="s">
        <v>818</v>
      </c>
      <c r="C40" s="15">
        <f>G31+G33</f>
        <v>85896.69</v>
      </c>
      <c r="E40" s="168" t="s">
        <v>1614</v>
      </c>
      <c r="F40" s="169" t="s">
        <v>1615</v>
      </c>
      <c r="G40" s="144">
        <f>P142</f>
        <v>3693.99</v>
      </c>
      <c r="K40" s="135" t="s">
        <v>7</v>
      </c>
      <c r="L40" s="156">
        <f>G37/36.1*4.7</f>
        <v>4712.1562049861495</v>
      </c>
      <c r="N40" s="120" t="s">
        <v>942</v>
      </c>
      <c r="O40" s="121" t="s">
        <v>54</v>
      </c>
      <c r="P40" s="123">
        <f t="shared" si="5"/>
        <v>2555.58</v>
      </c>
      <c r="Q40" s="122"/>
      <c r="S40" s="120" t="s">
        <v>947</v>
      </c>
      <c r="T40" s="121" t="s">
        <v>948</v>
      </c>
      <c r="U40" s="123">
        <v>83174.070000000007</v>
      </c>
      <c r="V40" s="122" t="s">
        <v>829</v>
      </c>
      <c r="W40" s="42" t="s">
        <v>449</v>
      </c>
      <c r="X40" s="1"/>
      <c r="Y40" s="42" t="str">
        <f t="shared" si="0"/>
        <v/>
      </c>
      <c r="Z40" s="120" t="s">
        <v>947</v>
      </c>
      <c r="AA40" s="121" t="s">
        <v>948</v>
      </c>
      <c r="AB40" s="123">
        <v>83174.070000000007</v>
      </c>
      <c r="AC40" s="122" t="s">
        <v>829</v>
      </c>
      <c r="AE40" s="1">
        <f t="shared" si="2"/>
        <v>0</v>
      </c>
    </row>
    <row r="41" spans="1:31" ht="29.25" thickBot="1">
      <c r="A41" s="22"/>
      <c r="B41" s="23" t="s">
        <v>819</v>
      </c>
      <c r="C41" s="15">
        <f>G32</f>
        <v>12358.3</v>
      </c>
      <c r="E41" s="120" t="s">
        <v>1599</v>
      </c>
      <c r="F41" s="121" t="s">
        <v>1600</v>
      </c>
      <c r="G41" s="144">
        <f>P32</f>
        <v>16941.580000000002</v>
      </c>
      <c r="H41" s="122"/>
      <c r="K41" s="135" t="s">
        <v>8</v>
      </c>
      <c r="L41" s="156">
        <f>G37/36.1*7.1</f>
        <v>7118.3636288088637</v>
      </c>
      <c r="N41" s="120" t="s">
        <v>943</v>
      </c>
      <c r="O41" s="121" t="s">
        <v>944</v>
      </c>
      <c r="P41" s="123">
        <f t="shared" si="5"/>
        <v>27536.560000000001</v>
      </c>
      <c r="Q41" s="122"/>
      <c r="S41" s="120" t="s">
        <v>949</v>
      </c>
      <c r="T41" s="121" t="s">
        <v>950</v>
      </c>
      <c r="U41" s="123">
        <v>2079.3200000000002</v>
      </c>
      <c r="V41" s="122" t="s">
        <v>829</v>
      </c>
      <c r="W41" s="42" t="s">
        <v>449</v>
      </c>
      <c r="X41" s="1"/>
      <c r="Y41" s="42" t="str">
        <f t="shared" si="0"/>
        <v/>
      </c>
      <c r="Z41" s="120" t="s">
        <v>949</v>
      </c>
      <c r="AA41" s="121" t="s">
        <v>950</v>
      </c>
      <c r="AB41" s="123">
        <v>2079.3200000000002</v>
      </c>
      <c r="AC41" s="122" t="s">
        <v>829</v>
      </c>
      <c r="AE41" s="1">
        <f t="shared" si="2"/>
        <v>0</v>
      </c>
    </row>
    <row r="42" spans="1:31" ht="15.75" thickBot="1">
      <c r="A42" s="22"/>
      <c r="B42" s="23" t="s">
        <v>1706</v>
      </c>
      <c r="C42" s="15">
        <f>G40</f>
        <v>3693.99</v>
      </c>
      <c r="E42" s="120" t="s">
        <v>1601</v>
      </c>
      <c r="F42" s="121" t="s">
        <v>1602</v>
      </c>
      <c r="G42" s="144">
        <f>P33</f>
        <v>3383.87</v>
      </c>
      <c r="H42" s="122"/>
      <c r="N42" s="120" t="s">
        <v>945</v>
      </c>
      <c r="O42" s="121" t="s">
        <v>946</v>
      </c>
      <c r="P42" s="123">
        <f t="shared" si="5"/>
        <v>83538.58</v>
      </c>
      <c r="Q42" s="122"/>
      <c r="S42" s="120" t="s">
        <v>951</v>
      </c>
      <c r="T42" s="121" t="s">
        <v>952</v>
      </c>
      <c r="U42" s="123">
        <v>61823.03</v>
      </c>
      <c r="V42" s="122" t="s">
        <v>829</v>
      </c>
      <c r="W42" s="42" t="s">
        <v>449</v>
      </c>
      <c r="X42" s="1"/>
      <c r="Y42" s="42" t="str">
        <f t="shared" si="0"/>
        <v/>
      </c>
      <c r="Z42" s="120" t="s">
        <v>951</v>
      </c>
      <c r="AA42" s="121" t="s">
        <v>952</v>
      </c>
      <c r="AB42" s="123">
        <v>61823.03</v>
      </c>
      <c r="AC42" s="122" t="s">
        <v>829</v>
      </c>
      <c r="AE42" s="1">
        <f t="shared" si="2"/>
        <v>0</v>
      </c>
    </row>
    <row r="43" spans="1:31" ht="15.75" thickBot="1">
      <c r="A43" s="22"/>
      <c r="B43" s="23"/>
      <c r="C43" s="15"/>
      <c r="E43" s="120" t="s">
        <v>1603</v>
      </c>
      <c r="F43" s="121" t="s">
        <v>1604</v>
      </c>
      <c r="G43" s="144">
        <f>P34</f>
        <v>24159.11</v>
      </c>
      <c r="H43" s="122"/>
      <c r="N43" s="120" t="s">
        <v>947</v>
      </c>
      <c r="O43" s="121" t="s">
        <v>948</v>
      </c>
      <c r="P43" s="123">
        <f t="shared" si="5"/>
        <v>83174.070000000007</v>
      </c>
      <c r="Q43" s="122"/>
      <c r="S43" s="120" t="s">
        <v>953</v>
      </c>
      <c r="T43" s="121" t="s">
        <v>954</v>
      </c>
      <c r="U43" s="123">
        <v>36500</v>
      </c>
      <c r="V43" s="122" t="s">
        <v>829</v>
      </c>
      <c r="W43" s="42" t="s">
        <v>449</v>
      </c>
      <c r="X43" s="1"/>
      <c r="Y43" s="42" t="str">
        <f t="shared" si="0"/>
        <v/>
      </c>
      <c r="Z43" s="120" t="s">
        <v>953</v>
      </c>
      <c r="AA43" s="121" t="s">
        <v>954</v>
      </c>
      <c r="AB43" s="123">
        <v>36500</v>
      </c>
      <c r="AC43" s="122" t="s">
        <v>829</v>
      </c>
      <c r="AE43" s="1">
        <f t="shared" si="2"/>
        <v>0</v>
      </c>
    </row>
    <row r="44" spans="1:31" ht="15.75" thickBot="1">
      <c r="A44" s="22"/>
      <c r="B44" s="23"/>
      <c r="C44" s="15"/>
      <c r="E44" s="120" t="s">
        <v>1605</v>
      </c>
      <c r="F44" s="121" t="s">
        <v>1606</v>
      </c>
      <c r="G44" s="144">
        <f>P35</f>
        <v>26949.72</v>
      </c>
      <c r="H44" s="122"/>
      <c r="J44" s="135">
        <f>SUM(G5:G45)+L172+L174+L176+L178+L180</f>
        <v>975087.77000000014</v>
      </c>
      <c r="N44" s="120" t="s">
        <v>949</v>
      </c>
      <c r="O44" s="121" t="s">
        <v>950</v>
      </c>
      <c r="P44" s="123">
        <f t="shared" si="5"/>
        <v>2079.3200000000002</v>
      </c>
      <c r="Q44" s="122"/>
      <c r="S44" s="120" t="s">
        <v>955</v>
      </c>
      <c r="T44" s="121" t="s">
        <v>956</v>
      </c>
      <c r="U44" s="123">
        <v>137630.17000000001</v>
      </c>
      <c r="V44" s="122" t="s">
        <v>829</v>
      </c>
      <c r="W44" s="42" t="s">
        <v>449</v>
      </c>
      <c r="X44" s="1"/>
      <c r="Y44" s="42" t="str">
        <f t="shared" si="0"/>
        <v/>
      </c>
      <c r="Z44" s="120" t="s">
        <v>955</v>
      </c>
      <c r="AA44" s="121" t="s">
        <v>956</v>
      </c>
      <c r="AB44" s="123">
        <v>137630.17000000001</v>
      </c>
      <c r="AC44" s="122" t="s">
        <v>829</v>
      </c>
      <c r="AE44" s="1">
        <f t="shared" si="2"/>
        <v>0</v>
      </c>
    </row>
    <row r="45" spans="1:31" ht="15.75" thickBot="1">
      <c r="A45" s="19"/>
      <c r="B45" s="33" t="s">
        <v>405</v>
      </c>
      <c r="C45" s="34">
        <f>SUM(C4:C44)</f>
        <v>978843.28</v>
      </c>
      <c r="E45" s="120" t="s">
        <v>1607</v>
      </c>
      <c r="F45" s="121" t="s">
        <v>1608</v>
      </c>
      <c r="G45" s="144">
        <f>P36</f>
        <v>6982.63</v>
      </c>
      <c r="H45" s="122"/>
      <c r="J45" s="135">
        <f>J44-C45</f>
        <v>-3755.5099999998929</v>
      </c>
      <c r="N45" s="120" t="s">
        <v>951</v>
      </c>
      <c r="O45" s="121" t="s">
        <v>952</v>
      </c>
      <c r="P45" s="123">
        <f t="shared" si="5"/>
        <v>61823.03</v>
      </c>
      <c r="Q45" s="122"/>
      <c r="S45" s="120" t="s">
        <v>957</v>
      </c>
      <c r="T45" s="121" t="s">
        <v>958</v>
      </c>
      <c r="U45" s="123">
        <v>2015.1</v>
      </c>
      <c r="V45" s="122" t="s">
        <v>829</v>
      </c>
      <c r="W45" s="42" t="s">
        <v>449</v>
      </c>
      <c r="X45" s="1"/>
      <c r="Y45" s="42" t="str">
        <f t="shared" si="0"/>
        <v/>
      </c>
      <c r="Z45" s="120" t="s">
        <v>957</v>
      </c>
      <c r="AA45" s="121" t="s">
        <v>958</v>
      </c>
      <c r="AB45" s="123">
        <v>2015.1</v>
      </c>
      <c r="AC45" s="122" t="s">
        <v>829</v>
      </c>
      <c r="AE45" s="1">
        <f t="shared" si="2"/>
        <v>0</v>
      </c>
    </row>
    <row r="46" spans="1:31" ht="24" thickBot="1">
      <c r="B46" s="50" t="s">
        <v>727</v>
      </c>
      <c r="C46" s="11"/>
      <c r="E46" s="120"/>
      <c r="F46" s="121"/>
      <c r="G46" s="144"/>
      <c r="H46" s="122"/>
      <c r="N46" s="120" t="s">
        <v>953</v>
      </c>
      <c r="O46" s="121" t="s">
        <v>954</v>
      </c>
      <c r="P46" s="123">
        <f t="shared" si="5"/>
        <v>36500</v>
      </c>
      <c r="Q46" s="122"/>
      <c r="S46" s="120" t="s">
        <v>959</v>
      </c>
      <c r="T46" s="121" t="s">
        <v>960</v>
      </c>
      <c r="U46" s="123">
        <v>22183.07</v>
      </c>
      <c r="V46" s="122" t="s">
        <v>829</v>
      </c>
      <c r="W46" s="42" t="s">
        <v>449</v>
      </c>
      <c r="X46" s="1"/>
      <c r="Y46" s="42" t="str">
        <f t="shared" si="0"/>
        <v/>
      </c>
      <c r="Z46" s="120" t="s">
        <v>959</v>
      </c>
      <c r="AA46" s="121" t="s">
        <v>960</v>
      </c>
      <c r="AB46" s="123">
        <v>22183.07</v>
      </c>
      <c r="AC46" s="122" t="s">
        <v>829</v>
      </c>
      <c r="AE46" s="1">
        <f t="shared" si="2"/>
        <v>0</v>
      </c>
    </row>
    <row r="47" spans="1:31" ht="15.75" thickBot="1">
      <c r="A47" s="2" t="s">
        <v>3</v>
      </c>
      <c r="B47" s="2" t="s">
        <v>2</v>
      </c>
      <c r="C47" s="26" t="str">
        <f>C2</f>
        <v>Gestionale</v>
      </c>
      <c r="E47" s="120"/>
      <c r="F47" s="121"/>
      <c r="G47" s="144"/>
      <c r="H47" s="122"/>
      <c r="N47" s="120" t="s">
        <v>955</v>
      </c>
      <c r="O47" s="121" t="s">
        <v>956</v>
      </c>
      <c r="P47" s="123">
        <f t="shared" si="5"/>
        <v>137630.17000000001</v>
      </c>
      <c r="Q47" s="122"/>
      <c r="S47" s="120" t="s">
        <v>963</v>
      </c>
      <c r="T47" s="121" t="s">
        <v>73</v>
      </c>
      <c r="U47" s="123">
        <v>96471.67</v>
      </c>
      <c r="V47" s="122" t="s">
        <v>829</v>
      </c>
      <c r="W47" s="42" t="s">
        <v>449</v>
      </c>
      <c r="X47" s="1"/>
      <c r="Y47" s="42" t="str">
        <f t="shared" si="0"/>
        <v/>
      </c>
      <c r="Z47" s="120" t="s">
        <v>963</v>
      </c>
      <c r="AA47" s="121" t="s">
        <v>73</v>
      </c>
      <c r="AB47" s="123">
        <v>96471.67</v>
      </c>
      <c r="AC47" s="122" t="s">
        <v>829</v>
      </c>
      <c r="AE47" s="1">
        <f t="shared" si="2"/>
        <v>0</v>
      </c>
    </row>
    <row r="48" spans="1:31" ht="15.75" thickBot="1">
      <c r="A48" s="49" t="s">
        <v>444</v>
      </c>
      <c r="B48" s="45"/>
      <c r="C48" s="46"/>
      <c r="E48" s="120"/>
      <c r="F48" s="121"/>
      <c r="G48" s="144"/>
      <c r="H48" s="122"/>
      <c r="M48" s="32"/>
      <c r="N48" s="120" t="s">
        <v>957</v>
      </c>
      <c r="O48" s="121" t="s">
        <v>958</v>
      </c>
      <c r="P48" s="123">
        <f t="shared" si="5"/>
        <v>2015.1</v>
      </c>
      <c r="Q48" s="122"/>
      <c r="S48" s="120" t="s">
        <v>964</v>
      </c>
      <c r="T48" s="121" t="s">
        <v>965</v>
      </c>
      <c r="U48" s="123">
        <v>1004.85</v>
      </c>
      <c r="V48" s="122" t="s">
        <v>829</v>
      </c>
      <c r="W48" s="42" t="s">
        <v>449</v>
      </c>
      <c r="X48" s="1"/>
      <c r="Y48" s="42" t="str">
        <f t="shared" si="0"/>
        <v/>
      </c>
      <c r="Z48" s="120" t="s">
        <v>964</v>
      </c>
      <c r="AA48" s="121" t="s">
        <v>965</v>
      </c>
      <c r="AB48" s="123">
        <v>1004.85</v>
      </c>
      <c r="AC48" s="122" t="s">
        <v>829</v>
      </c>
      <c r="AE48" s="1">
        <f t="shared" si="2"/>
        <v>0</v>
      </c>
    </row>
    <row r="49" spans="1:31" ht="15.75" thickBot="1">
      <c r="A49" s="22" t="s">
        <v>48</v>
      </c>
      <c r="B49" s="23" t="s">
        <v>463</v>
      </c>
      <c r="C49" s="15">
        <f>G49+L56+L83</f>
        <v>104597.50108672566</v>
      </c>
      <c r="D49" s="42">
        <v>29</v>
      </c>
      <c r="E49" s="120" t="s">
        <v>936</v>
      </c>
      <c r="F49" s="121" t="s">
        <v>937</v>
      </c>
      <c r="G49" s="123">
        <f>P37</f>
        <v>103666.65</v>
      </c>
      <c r="H49" s="122"/>
      <c r="N49" s="120" t="s">
        <v>959</v>
      </c>
      <c r="O49" s="121" t="s">
        <v>960</v>
      </c>
      <c r="P49" s="123">
        <f t="shared" si="5"/>
        <v>22183.07</v>
      </c>
      <c r="Q49" s="122"/>
      <c r="S49" s="120" t="s">
        <v>966</v>
      </c>
      <c r="T49" s="121" t="s">
        <v>967</v>
      </c>
      <c r="U49" s="123">
        <v>64575.040000000001</v>
      </c>
      <c r="V49" s="122" t="s">
        <v>829</v>
      </c>
      <c r="W49" s="42" t="s">
        <v>449</v>
      </c>
      <c r="X49" s="1"/>
      <c r="Y49" s="42" t="str">
        <f t="shared" si="0"/>
        <v/>
      </c>
      <c r="Z49" s="120" t="s">
        <v>966</v>
      </c>
      <c r="AA49" s="121" t="s">
        <v>967</v>
      </c>
      <c r="AB49" s="123">
        <v>64575.040000000001</v>
      </c>
      <c r="AC49" s="122" t="s">
        <v>829</v>
      </c>
      <c r="AE49" s="1">
        <f t="shared" si="2"/>
        <v>0</v>
      </c>
    </row>
    <row r="50" spans="1:31" ht="15.75" thickBot="1">
      <c r="A50" s="22" t="s">
        <v>49</v>
      </c>
      <c r="B50" s="23" t="s">
        <v>50</v>
      </c>
      <c r="C50" s="15">
        <f>G50+L97</f>
        <v>90210.036752941174</v>
      </c>
      <c r="D50" s="42">
        <v>30</v>
      </c>
      <c r="E50" s="120" t="s">
        <v>938</v>
      </c>
      <c r="F50" s="121" t="s">
        <v>939</v>
      </c>
      <c r="G50" s="123">
        <f>P38</f>
        <v>49125.07</v>
      </c>
      <c r="H50" s="122"/>
      <c r="N50" s="120" t="s">
        <v>961</v>
      </c>
      <c r="O50" s="121" t="s">
        <v>962</v>
      </c>
      <c r="P50" s="123"/>
      <c r="Q50" s="122"/>
      <c r="S50" s="120" t="s">
        <v>970</v>
      </c>
      <c r="T50" s="121" t="s">
        <v>971</v>
      </c>
      <c r="U50" s="123">
        <v>163959.93</v>
      </c>
      <c r="V50" s="122" t="s">
        <v>829</v>
      </c>
      <c r="W50" s="42" t="s">
        <v>449</v>
      </c>
      <c r="X50" s="1"/>
      <c r="Y50" s="42" t="str">
        <f t="shared" si="0"/>
        <v/>
      </c>
      <c r="Z50" s="120" t="s">
        <v>970</v>
      </c>
      <c r="AA50" s="121" t="s">
        <v>971</v>
      </c>
      <c r="AB50" s="123">
        <v>163959.93</v>
      </c>
      <c r="AC50" s="122" t="s">
        <v>829</v>
      </c>
      <c r="AE50" s="1">
        <f t="shared" si="2"/>
        <v>0</v>
      </c>
    </row>
    <row r="51" spans="1:31" ht="15.75" thickBot="1">
      <c r="A51" s="22" t="s">
        <v>51</v>
      </c>
      <c r="B51" s="23" t="s">
        <v>52</v>
      </c>
      <c r="C51" s="15">
        <f>G51</f>
        <v>281704.51</v>
      </c>
      <c r="D51" s="42">
        <v>31</v>
      </c>
      <c r="E51" s="120" t="s">
        <v>940</v>
      </c>
      <c r="F51" s="121" t="s">
        <v>941</v>
      </c>
      <c r="G51" s="123">
        <f>P39</f>
        <v>281704.51</v>
      </c>
      <c r="H51" s="122"/>
      <c r="N51" s="120" t="s">
        <v>963</v>
      </c>
      <c r="O51" s="121" t="s">
        <v>73</v>
      </c>
      <c r="P51" s="123">
        <f>U47</f>
        <v>96471.67</v>
      </c>
      <c r="Q51" s="122"/>
      <c r="S51" s="120" t="s">
        <v>972</v>
      </c>
      <c r="T51" s="121" t="s">
        <v>973</v>
      </c>
      <c r="U51" s="123">
        <v>22144.560000000001</v>
      </c>
      <c r="V51" s="122" t="s">
        <v>829</v>
      </c>
      <c r="W51" s="42" t="s">
        <v>449</v>
      </c>
      <c r="X51" s="1"/>
      <c r="Y51" s="42" t="str">
        <f t="shared" si="0"/>
        <v/>
      </c>
      <c r="Z51" s="120" t="s">
        <v>972</v>
      </c>
      <c r="AA51" s="121" t="s">
        <v>973</v>
      </c>
      <c r="AB51" s="123">
        <v>22144.560000000001</v>
      </c>
      <c r="AC51" s="122" t="s">
        <v>829</v>
      </c>
      <c r="AE51" s="1">
        <f t="shared" si="2"/>
        <v>0</v>
      </c>
    </row>
    <row r="52" spans="1:31" ht="15.75" thickBot="1">
      <c r="A52" s="22" t="s">
        <v>53</v>
      </c>
      <c r="B52" s="23" t="s">
        <v>54</v>
      </c>
      <c r="C52" s="15">
        <f>G52</f>
        <v>2555.58</v>
      </c>
      <c r="D52" s="42">
        <v>32</v>
      </c>
      <c r="E52" s="120" t="s">
        <v>942</v>
      </c>
      <c r="F52" s="121" t="s">
        <v>54</v>
      </c>
      <c r="G52" s="123">
        <f>P40</f>
        <v>2555.58</v>
      </c>
      <c r="H52" s="122"/>
      <c r="N52" s="120" t="s">
        <v>964</v>
      </c>
      <c r="O52" s="121" t="s">
        <v>965</v>
      </c>
      <c r="P52" s="123">
        <f>U48</f>
        <v>1004.85</v>
      </c>
      <c r="Q52" s="122"/>
      <c r="S52" s="120" t="s">
        <v>974</v>
      </c>
      <c r="T52" s="121" t="s">
        <v>975</v>
      </c>
      <c r="U52" s="123">
        <v>2017.05</v>
      </c>
      <c r="V52" s="122" t="s">
        <v>829</v>
      </c>
      <c r="W52" s="42" t="s">
        <v>449</v>
      </c>
      <c r="X52" s="1"/>
      <c r="Y52" s="42" t="str">
        <f t="shared" si="0"/>
        <v/>
      </c>
      <c r="Z52" s="120" t="s">
        <v>974</v>
      </c>
      <c r="AA52" s="121" t="s">
        <v>975</v>
      </c>
      <c r="AB52" s="123">
        <v>2017.05</v>
      </c>
      <c r="AC52" s="122" t="s">
        <v>829</v>
      </c>
      <c r="AE52" s="1">
        <f t="shared" si="2"/>
        <v>0</v>
      </c>
    </row>
    <row r="53" spans="1:31" ht="15.75" thickBot="1">
      <c r="A53" s="22"/>
      <c r="B53" s="23" t="s">
        <v>804</v>
      </c>
      <c r="C53" s="15">
        <f>G53+G55</f>
        <v>42369.170000000006</v>
      </c>
      <c r="D53" s="42">
        <v>210</v>
      </c>
      <c r="E53" s="166" t="s">
        <v>1272</v>
      </c>
      <c r="F53" s="121" t="s">
        <v>1273</v>
      </c>
      <c r="G53" s="122">
        <f>P248</f>
        <v>4886.6899999999996</v>
      </c>
      <c r="H53" s="122"/>
      <c r="N53" s="120" t="s">
        <v>966</v>
      </c>
      <c r="O53" s="121" t="s">
        <v>967</v>
      </c>
      <c r="P53" s="123">
        <f>U49</f>
        <v>64575.040000000001</v>
      </c>
      <c r="Q53" s="122"/>
      <c r="S53" s="120" t="s">
        <v>976</v>
      </c>
      <c r="T53" s="121" t="s">
        <v>977</v>
      </c>
      <c r="U53" s="123">
        <v>14258.68</v>
      </c>
      <c r="V53" s="122" t="s">
        <v>829</v>
      </c>
      <c r="W53" s="42" t="s">
        <v>449</v>
      </c>
      <c r="X53" s="1"/>
      <c r="Y53" s="42" t="str">
        <f t="shared" si="0"/>
        <v/>
      </c>
      <c r="Z53" s="120" t="s">
        <v>976</v>
      </c>
      <c r="AA53" s="121" t="s">
        <v>977</v>
      </c>
      <c r="AB53" s="123">
        <v>14258.68</v>
      </c>
      <c r="AC53" s="122" t="s">
        <v>829</v>
      </c>
      <c r="AE53" s="1">
        <f t="shared" si="2"/>
        <v>0</v>
      </c>
    </row>
    <row r="54" spans="1:31" ht="15.75" thickBot="1">
      <c r="A54" s="22" t="s">
        <v>349</v>
      </c>
      <c r="B54" s="23" t="s">
        <v>350</v>
      </c>
      <c r="C54" s="15">
        <f>G54</f>
        <v>73641.179999999993</v>
      </c>
      <c r="D54" s="42">
        <v>200</v>
      </c>
      <c r="E54" s="166" t="s">
        <v>1254</v>
      </c>
      <c r="F54" s="121" t="s">
        <v>1255</v>
      </c>
      <c r="G54" s="122">
        <f>P236</f>
        <v>73641.179999999993</v>
      </c>
      <c r="H54" s="122"/>
      <c r="N54" s="120" t="s">
        <v>968</v>
      </c>
      <c r="O54" s="121" t="s">
        <v>969</v>
      </c>
      <c r="P54" s="123"/>
      <c r="Q54" s="122"/>
      <c r="S54" s="120" t="s">
        <v>978</v>
      </c>
      <c r="T54" s="121" t="s">
        <v>979</v>
      </c>
      <c r="U54" s="123">
        <v>64396.69</v>
      </c>
      <c r="V54" s="122" t="s">
        <v>829</v>
      </c>
      <c r="W54" s="42" t="s">
        <v>449</v>
      </c>
      <c r="X54" s="1"/>
      <c r="Y54" s="42" t="str">
        <f t="shared" si="0"/>
        <v/>
      </c>
      <c r="Z54" s="120" t="s">
        <v>978</v>
      </c>
      <c r="AA54" s="121" t="s">
        <v>979</v>
      </c>
      <c r="AB54" s="123">
        <v>64396.69</v>
      </c>
      <c r="AC54" s="122" t="s">
        <v>829</v>
      </c>
      <c r="AE54" s="1">
        <f t="shared" si="2"/>
        <v>0</v>
      </c>
    </row>
    <row r="55" spans="1:31" ht="15.75" thickBot="1">
      <c r="A55" s="22"/>
      <c r="B55" s="23"/>
      <c r="C55" s="15"/>
      <c r="D55" s="42">
        <v>205</v>
      </c>
      <c r="E55" s="166" t="s">
        <v>1263</v>
      </c>
      <c r="F55" s="121" t="s">
        <v>1264</v>
      </c>
      <c r="G55" s="122">
        <f>P242</f>
        <v>37482.480000000003</v>
      </c>
      <c r="H55" s="122"/>
      <c r="N55" s="120" t="s">
        <v>970</v>
      </c>
      <c r="O55" s="121" t="s">
        <v>971</v>
      </c>
      <c r="P55" s="123">
        <f t="shared" ref="P55:P66" si="6">U50</f>
        <v>163959.93</v>
      </c>
      <c r="Q55" s="122"/>
      <c r="S55" s="120" t="s">
        <v>832</v>
      </c>
      <c r="T55" s="121" t="s">
        <v>980</v>
      </c>
      <c r="U55" s="123">
        <v>14368.48</v>
      </c>
      <c r="V55" s="122" t="s">
        <v>829</v>
      </c>
      <c r="W55" s="42" t="s">
        <v>449</v>
      </c>
      <c r="X55" s="1"/>
      <c r="Y55" s="42" t="str">
        <f t="shared" si="0"/>
        <v/>
      </c>
      <c r="Z55" s="120" t="s">
        <v>832</v>
      </c>
      <c r="AA55" s="121" t="s">
        <v>980</v>
      </c>
      <c r="AB55" s="123">
        <v>14368.48</v>
      </c>
      <c r="AC55" s="122" t="s">
        <v>829</v>
      </c>
      <c r="AE55" s="1">
        <f t="shared" si="2"/>
        <v>0</v>
      </c>
    </row>
    <row r="56" spans="1:31" ht="15.75" thickBot="1">
      <c r="A56" s="22"/>
      <c r="B56" s="23"/>
      <c r="C56" s="15"/>
      <c r="D56" s="42">
        <v>143</v>
      </c>
      <c r="E56" s="120" t="s">
        <v>1143</v>
      </c>
      <c r="F56" s="121" t="s">
        <v>1144</v>
      </c>
      <c r="G56" s="155">
        <f>P158</f>
        <v>3755.51</v>
      </c>
      <c r="H56" s="122"/>
      <c r="K56" s="135" t="s">
        <v>4</v>
      </c>
      <c r="L56" s="156"/>
      <c r="N56" s="120" t="s">
        <v>972</v>
      </c>
      <c r="O56" s="121" t="s">
        <v>973</v>
      </c>
      <c r="P56" s="123">
        <f t="shared" si="6"/>
        <v>22144.560000000001</v>
      </c>
      <c r="Q56" s="122"/>
      <c r="S56" s="120" t="s">
        <v>844</v>
      </c>
      <c r="T56" s="121" t="s">
        <v>981</v>
      </c>
      <c r="U56" s="123">
        <v>11686</v>
      </c>
      <c r="V56" s="122" t="s">
        <v>829</v>
      </c>
      <c r="W56" s="42" t="s">
        <v>449</v>
      </c>
      <c r="X56" s="1"/>
      <c r="Y56" s="42" t="str">
        <f t="shared" si="0"/>
        <v/>
      </c>
      <c r="Z56" s="120" t="s">
        <v>844</v>
      </c>
      <c r="AA56" s="121" t="s">
        <v>981</v>
      </c>
      <c r="AB56" s="123">
        <v>11686</v>
      </c>
      <c r="AC56" s="122" t="s">
        <v>829</v>
      </c>
      <c r="AE56" s="1">
        <f t="shared" si="2"/>
        <v>0</v>
      </c>
    </row>
    <row r="57" spans="1:31" ht="15.75" thickBot="1">
      <c r="A57" s="49" t="s">
        <v>445</v>
      </c>
      <c r="B57" s="45"/>
      <c r="C57" s="46"/>
      <c r="E57" s="120"/>
      <c r="F57" s="121"/>
      <c r="G57" s="123"/>
      <c r="H57" s="122"/>
      <c r="K57" s="135" t="s">
        <v>5</v>
      </c>
      <c r="L57" s="156"/>
      <c r="N57" s="120" t="s">
        <v>974</v>
      </c>
      <c r="O57" s="121" t="s">
        <v>975</v>
      </c>
      <c r="P57" s="123">
        <f t="shared" si="6"/>
        <v>2017.05</v>
      </c>
      <c r="Q57" s="122"/>
      <c r="S57" s="120" t="s">
        <v>982</v>
      </c>
      <c r="T57" s="121" t="s">
        <v>983</v>
      </c>
      <c r="U57" s="123">
        <v>6773.75</v>
      </c>
      <c r="V57" s="122" t="s">
        <v>829</v>
      </c>
      <c r="W57" s="42" t="s">
        <v>449</v>
      </c>
      <c r="X57" s="1"/>
      <c r="Y57" s="42" t="str">
        <f t="shared" si="0"/>
        <v/>
      </c>
      <c r="Z57" s="120" t="s">
        <v>982</v>
      </c>
      <c r="AA57" s="121" t="s">
        <v>983</v>
      </c>
      <c r="AB57" s="123">
        <v>6773.75</v>
      </c>
      <c r="AC57" s="122" t="s">
        <v>829</v>
      </c>
      <c r="AE57" s="1">
        <f t="shared" si="2"/>
        <v>0</v>
      </c>
    </row>
    <row r="58" spans="1:31" ht="15.75" thickBot="1">
      <c r="A58" s="22" t="s">
        <v>55</v>
      </c>
      <c r="B58" s="23" t="s">
        <v>462</v>
      </c>
      <c r="C58" s="15">
        <f>G58+L57+L84</f>
        <v>28153.357128495576</v>
      </c>
      <c r="D58" s="42">
        <v>33</v>
      </c>
      <c r="E58" s="120" t="s">
        <v>943</v>
      </c>
      <c r="F58" s="121" t="s">
        <v>944</v>
      </c>
      <c r="G58" s="123">
        <f>P41</f>
        <v>27536.560000000001</v>
      </c>
      <c r="H58" s="122"/>
      <c r="K58" s="135" t="s">
        <v>6</v>
      </c>
      <c r="L58" s="156"/>
      <c r="N58" s="120" t="s">
        <v>976</v>
      </c>
      <c r="O58" s="121" t="s">
        <v>977</v>
      </c>
      <c r="P58" s="123">
        <f t="shared" si="6"/>
        <v>14258.68</v>
      </c>
      <c r="Q58" s="122"/>
      <c r="S58" s="120" t="s">
        <v>984</v>
      </c>
      <c r="T58" s="121" t="s">
        <v>985</v>
      </c>
      <c r="U58" s="123">
        <v>5610.79</v>
      </c>
      <c r="V58" s="122" t="s">
        <v>829</v>
      </c>
      <c r="W58" s="42" t="s">
        <v>449</v>
      </c>
      <c r="X58" s="1"/>
      <c r="Y58" s="42" t="str">
        <f t="shared" si="0"/>
        <v/>
      </c>
      <c r="Z58" s="120" t="s">
        <v>984</v>
      </c>
      <c r="AA58" s="121" t="s">
        <v>985</v>
      </c>
      <c r="AB58" s="123">
        <v>5610.79</v>
      </c>
      <c r="AC58" s="122" t="s">
        <v>829</v>
      </c>
      <c r="AE58" s="1">
        <f t="shared" si="2"/>
        <v>0</v>
      </c>
    </row>
    <row r="59" spans="1:31" ht="15.75" thickBot="1">
      <c r="A59" s="22" t="s">
        <v>56</v>
      </c>
      <c r="B59" s="23" t="s">
        <v>57</v>
      </c>
      <c r="C59" s="15">
        <f>G59+L98</f>
        <v>110762.14978352941</v>
      </c>
      <c r="D59" s="42">
        <v>34</v>
      </c>
      <c r="E59" s="120" t="s">
        <v>945</v>
      </c>
      <c r="F59" s="121" t="s">
        <v>946</v>
      </c>
      <c r="G59" s="123">
        <f>P42</f>
        <v>83538.58</v>
      </c>
      <c r="H59" s="122"/>
      <c r="K59" s="135" t="s">
        <v>7</v>
      </c>
      <c r="L59" s="156"/>
      <c r="N59" s="120" t="s">
        <v>978</v>
      </c>
      <c r="O59" s="121" t="s">
        <v>979</v>
      </c>
      <c r="P59" s="123">
        <f t="shared" si="6"/>
        <v>64396.69</v>
      </c>
      <c r="Q59" s="122"/>
      <c r="S59" s="120" t="s">
        <v>986</v>
      </c>
      <c r="T59" s="121" t="s">
        <v>987</v>
      </c>
      <c r="U59" s="123">
        <v>8521.39</v>
      </c>
      <c r="V59" s="122" t="s">
        <v>829</v>
      </c>
      <c r="W59" s="42" t="s">
        <v>449</v>
      </c>
      <c r="X59" s="1"/>
      <c r="Y59" s="42" t="str">
        <f t="shared" si="0"/>
        <v/>
      </c>
      <c r="Z59" s="120" t="s">
        <v>986</v>
      </c>
      <c r="AA59" s="121" t="s">
        <v>987</v>
      </c>
      <c r="AB59" s="123">
        <v>8521.39</v>
      </c>
      <c r="AC59" s="122" t="s">
        <v>829</v>
      </c>
      <c r="AE59" s="1">
        <f t="shared" si="2"/>
        <v>0</v>
      </c>
    </row>
    <row r="60" spans="1:31" ht="15.75" thickBot="1">
      <c r="A60" s="22" t="s">
        <v>58</v>
      </c>
      <c r="B60" s="23" t="s">
        <v>59</v>
      </c>
      <c r="C60" s="15">
        <f>G60</f>
        <v>83174.070000000007</v>
      </c>
      <c r="D60" s="42">
        <v>35</v>
      </c>
      <c r="E60" s="120" t="s">
        <v>947</v>
      </c>
      <c r="F60" s="121" t="s">
        <v>948</v>
      </c>
      <c r="G60" s="123">
        <f>P43</f>
        <v>83174.070000000007</v>
      </c>
      <c r="H60" s="122"/>
      <c r="K60" s="135" t="s">
        <v>8</v>
      </c>
      <c r="L60" s="156"/>
      <c r="N60" s="120" t="s">
        <v>832</v>
      </c>
      <c r="O60" s="121" t="s">
        <v>980</v>
      </c>
      <c r="P60" s="123">
        <f t="shared" si="6"/>
        <v>14368.48</v>
      </c>
      <c r="Q60" s="122"/>
      <c r="S60" s="120" t="s">
        <v>988</v>
      </c>
      <c r="T60" s="121" t="s">
        <v>989</v>
      </c>
      <c r="U60" s="123">
        <v>29930.19</v>
      </c>
      <c r="V60" s="122" t="s">
        <v>829</v>
      </c>
      <c r="W60" s="42" t="s">
        <v>449</v>
      </c>
      <c r="X60" s="1"/>
      <c r="Y60" s="42" t="str">
        <f t="shared" si="0"/>
        <v/>
      </c>
      <c r="Z60" s="120" t="s">
        <v>988</v>
      </c>
      <c r="AA60" s="121" t="s">
        <v>989</v>
      </c>
      <c r="AB60" s="123">
        <v>29930.19</v>
      </c>
      <c r="AC60" s="122" t="s">
        <v>829</v>
      </c>
      <c r="AE60" s="1">
        <f t="shared" si="2"/>
        <v>0</v>
      </c>
    </row>
    <row r="61" spans="1:31" ht="15.75" thickBot="1">
      <c r="A61" s="22" t="s">
        <v>60</v>
      </c>
      <c r="B61" s="23" t="s">
        <v>61</v>
      </c>
      <c r="C61" s="15">
        <f>G61</f>
        <v>2079.3200000000002</v>
      </c>
      <c r="D61" s="42">
        <v>36</v>
      </c>
      <c r="E61" s="120" t="s">
        <v>949</v>
      </c>
      <c r="F61" s="121" t="s">
        <v>950</v>
      </c>
      <c r="G61" s="123">
        <f>P44</f>
        <v>2079.3200000000002</v>
      </c>
      <c r="H61" s="122"/>
      <c r="N61" s="120" t="s">
        <v>844</v>
      </c>
      <c r="O61" s="121" t="s">
        <v>981</v>
      </c>
      <c r="P61" s="123">
        <f t="shared" si="6"/>
        <v>11686</v>
      </c>
      <c r="Q61" s="122"/>
      <c r="S61" s="120" t="s">
        <v>990</v>
      </c>
      <c r="T61" s="121" t="s">
        <v>991</v>
      </c>
      <c r="U61" s="123">
        <v>4064.45</v>
      </c>
      <c r="V61" s="122" t="s">
        <v>829</v>
      </c>
      <c r="W61" s="42" t="s">
        <v>449</v>
      </c>
      <c r="X61" s="1"/>
      <c r="Y61" s="42" t="str">
        <f t="shared" si="0"/>
        <v/>
      </c>
      <c r="Z61" s="120" t="s">
        <v>990</v>
      </c>
      <c r="AA61" s="121" t="s">
        <v>991</v>
      </c>
      <c r="AB61" s="123">
        <v>4064.45</v>
      </c>
      <c r="AC61" s="122" t="s">
        <v>829</v>
      </c>
      <c r="AE61" s="1">
        <f t="shared" si="2"/>
        <v>0</v>
      </c>
    </row>
    <row r="62" spans="1:31" ht="29.25" thickBot="1">
      <c r="A62" s="22"/>
      <c r="B62" s="23" t="s">
        <v>809</v>
      </c>
      <c r="C62" s="15">
        <f>G62</f>
        <v>6515.55</v>
      </c>
      <c r="D62" s="42">
        <v>211</v>
      </c>
      <c r="E62" s="166" t="s">
        <v>1274</v>
      </c>
      <c r="F62" s="121" t="s">
        <v>1275</v>
      </c>
      <c r="G62" s="122">
        <f>P249</f>
        <v>6515.55</v>
      </c>
      <c r="H62" s="122"/>
      <c r="N62" s="120" t="s">
        <v>982</v>
      </c>
      <c r="O62" s="121" t="s">
        <v>983</v>
      </c>
      <c r="P62" s="123">
        <f t="shared" si="6"/>
        <v>6773.75</v>
      </c>
      <c r="Q62" s="122"/>
      <c r="S62" s="120" t="s">
        <v>1609</v>
      </c>
      <c r="T62" s="121" t="s">
        <v>1610</v>
      </c>
      <c r="U62" s="122">
        <v>900</v>
      </c>
      <c r="V62" s="122" t="s">
        <v>829</v>
      </c>
      <c r="W62" s="42" t="s">
        <v>449</v>
      </c>
      <c r="X62" s="1"/>
      <c r="Y62" s="42" t="str">
        <f t="shared" si="0"/>
        <v/>
      </c>
      <c r="Z62" s="120" t="s">
        <v>1609</v>
      </c>
      <c r="AA62" s="121" t="s">
        <v>1610</v>
      </c>
      <c r="AB62" s="122">
        <v>900</v>
      </c>
      <c r="AC62" s="122" t="s">
        <v>829</v>
      </c>
      <c r="AE62" s="1">
        <f t="shared" si="2"/>
        <v>0</v>
      </c>
    </row>
    <row r="63" spans="1:31" ht="15.75" thickBot="1">
      <c r="A63" s="22"/>
      <c r="B63" s="23" t="s">
        <v>810</v>
      </c>
      <c r="C63" s="15">
        <f>G63</f>
        <v>17676.96</v>
      </c>
      <c r="D63" s="42">
        <v>209</v>
      </c>
      <c r="E63" s="166" t="s">
        <v>1271</v>
      </c>
      <c r="F63" s="121" t="s">
        <v>810</v>
      </c>
      <c r="G63" s="122">
        <f>P247</f>
        <v>17676.96</v>
      </c>
      <c r="H63" s="122"/>
      <c r="N63" s="120" t="s">
        <v>984</v>
      </c>
      <c r="O63" s="121" t="s">
        <v>985</v>
      </c>
      <c r="P63" s="123">
        <f t="shared" si="6"/>
        <v>5610.79</v>
      </c>
      <c r="Q63" s="122"/>
      <c r="S63" s="120" t="s">
        <v>992</v>
      </c>
      <c r="T63" s="121" t="s">
        <v>993</v>
      </c>
      <c r="U63" s="123">
        <v>10675.79</v>
      </c>
      <c r="V63" s="122" t="s">
        <v>829</v>
      </c>
      <c r="W63" s="42" t="s">
        <v>449</v>
      </c>
      <c r="X63" s="1"/>
      <c r="Y63" s="42" t="str">
        <f t="shared" si="0"/>
        <v/>
      </c>
      <c r="Z63" s="120" t="s">
        <v>992</v>
      </c>
      <c r="AA63" s="121" t="s">
        <v>993</v>
      </c>
      <c r="AB63" s="123">
        <v>10675.79</v>
      </c>
      <c r="AC63" s="122" t="s">
        <v>829</v>
      </c>
      <c r="AE63" s="1">
        <f t="shared" si="2"/>
        <v>0</v>
      </c>
    </row>
    <row r="64" spans="1:31" ht="15.75" thickBot="1">
      <c r="A64" s="22" t="s">
        <v>450</v>
      </c>
      <c r="B64" s="23" t="s">
        <v>451</v>
      </c>
      <c r="C64" s="15">
        <f>G64</f>
        <v>11400</v>
      </c>
      <c r="D64" s="42">
        <v>206</v>
      </c>
      <c r="E64" s="166" t="s">
        <v>1265</v>
      </c>
      <c r="F64" s="121" t="s">
        <v>1266</v>
      </c>
      <c r="G64" s="122">
        <f>P243</f>
        <v>11400</v>
      </c>
      <c r="H64" s="122"/>
      <c r="N64" s="120" t="s">
        <v>986</v>
      </c>
      <c r="O64" s="121" t="s">
        <v>987</v>
      </c>
      <c r="P64" s="123">
        <f t="shared" si="6"/>
        <v>8521.39</v>
      </c>
      <c r="Q64" s="122"/>
      <c r="S64" s="120" t="s">
        <v>994</v>
      </c>
      <c r="T64" s="121" t="s">
        <v>995</v>
      </c>
      <c r="U64" s="123">
        <v>50040.800000000003</v>
      </c>
      <c r="V64" s="122" t="s">
        <v>829</v>
      </c>
      <c r="W64" s="42" t="s">
        <v>449</v>
      </c>
      <c r="X64" s="1"/>
      <c r="Y64" s="42" t="str">
        <f t="shared" si="0"/>
        <v/>
      </c>
      <c r="Z64" s="120" t="s">
        <v>994</v>
      </c>
      <c r="AA64" s="121" t="s">
        <v>995</v>
      </c>
      <c r="AB64" s="123">
        <v>50040.800000000003</v>
      </c>
      <c r="AC64" s="122" t="s">
        <v>829</v>
      </c>
      <c r="AE64" s="1">
        <f t="shared" si="2"/>
        <v>0</v>
      </c>
    </row>
    <row r="65" spans="1:31" ht="15.75" thickBot="1">
      <c r="A65" s="22"/>
      <c r="B65" s="23"/>
      <c r="C65" s="15"/>
      <c r="E65" s="120"/>
      <c r="F65" s="121"/>
      <c r="G65" s="123"/>
      <c r="H65" s="122"/>
      <c r="N65" s="120" t="s">
        <v>988</v>
      </c>
      <c r="O65" s="121" t="s">
        <v>989</v>
      </c>
      <c r="P65" s="123">
        <f t="shared" si="6"/>
        <v>29930.19</v>
      </c>
      <c r="Q65" s="122"/>
      <c r="S65" s="120" t="s">
        <v>833</v>
      </c>
      <c r="T65" s="121" t="s">
        <v>104</v>
      </c>
      <c r="U65" s="123">
        <v>3773.45</v>
      </c>
      <c r="V65" s="122" t="s">
        <v>829</v>
      </c>
      <c r="W65" s="42" t="s">
        <v>449</v>
      </c>
      <c r="X65" s="1"/>
      <c r="Y65" s="42" t="str">
        <f t="shared" si="0"/>
        <v/>
      </c>
      <c r="Z65" s="120" t="s">
        <v>833</v>
      </c>
      <c r="AA65" s="121" t="s">
        <v>104</v>
      </c>
      <c r="AB65" s="123">
        <v>3773.45</v>
      </c>
      <c r="AC65" s="122" t="s">
        <v>829</v>
      </c>
      <c r="AE65" s="1">
        <f t="shared" si="2"/>
        <v>0</v>
      </c>
    </row>
    <row r="66" spans="1:31" ht="15.75" thickBot="1">
      <c r="A66" s="49" t="s">
        <v>446</v>
      </c>
      <c r="B66" s="45"/>
      <c r="C66" s="46"/>
      <c r="E66" s="120"/>
      <c r="F66" s="121"/>
      <c r="G66" s="123"/>
      <c r="H66" s="122"/>
      <c r="N66" s="120" t="s">
        <v>990</v>
      </c>
      <c r="O66" s="121" t="s">
        <v>991</v>
      </c>
      <c r="P66" s="123">
        <f t="shared" si="6"/>
        <v>4064.45</v>
      </c>
      <c r="Q66" s="122"/>
      <c r="S66" s="120" t="s">
        <v>834</v>
      </c>
      <c r="T66" s="121" t="s">
        <v>996</v>
      </c>
      <c r="U66" s="123">
        <v>13500</v>
      </c>
      <c r="V66" s="122" t="s">
        <v>829</v>
      </c>
      <c r="W66" s="42" t="s">
        <v>449</v>
      </c>
      <c r="X66" s="1"/>
      <c r="Y66" s="42" t="str">
        <f t="shared" si="0"/>
        <v/>
      </c>
      <c r="Z66" s="120" t="s">
        <v>834</v>
      </c>
      <c r="AA66" s="121" t="s">
        <v>996</v>
      </c>
      <c r="AB66" s="123">
        <v>13500</v>
      </c>
      <c r="AC66" s="122" t="s">
        <v>829</v>
      </c>
      <c r="AE66" s="1">
        <f t="shared" si="2"/>
        <v>0</v>
      </c>
    </row>
    <row r="67" spans="1:31" ht="15.75" thickBot="1">
      <c r="A67" s="22" t="s">
        <v>62</v>
      </c>
      <c r="B67" s="23" t="s">
        <v>464</v>
      </c>
      <c r="C67" s="15">
        <f>G67+L58+L85</f>
        <v>62557.019850619465</v>
      </c>
      <c r="D67" s="42">
        <v>37</v>
      </c>
      <c r="E67" s="120" t="s">
        <v>951</v>
      </c>
      <c r="F67" s="121" t="s">
        <v>952</v>
      </c>
      <c r="G67" s="123">
        <f>P45</f>
        <v>61823.03</v>
      </c>
      <c r="H67" s="122"/>
      <c r="N67" s="174" t="s">
        <v>1609</v>
      </c>
      <c r="O67" s="172" t="s">
        <v>1610</v>
      </c>
      <c r="P67" s="173">
        <v>900</v>
      </c>
      <c r="Q67" s="122"/>
      <c r="R67" s="42"/>
      <c r="S67" s="120" t="s">
        <v>997</v>
      </c>
      <c r="T67" s="121" t="s">
        <v>998</v>
      </c>
      <c r="U67" s="123">
        <v>5465.2</v>
      </c>
      <c r="V67" s="122" t="s">
        <v>829</v>
      </c>
      <c r="W67" s="42" t="s">
        <v>449</v>
      </c>
      <c r="X67" s="1"/>
      <c r="Y67" s="42" t="str">
        <f t="shared" ref="Y67:Y130" si="7">IF(Z67&lt;&gt;S67,"XXX","")</f>
        <v/>
      </c>
      <c r="Z67" s="120" t="s">
        <v>997</v>
      </c>
      <c r="AA67" s="121" t="s">
        <v>998</v>
      </c>
      <c r="AB67" s="123">
        <v>5465.2</v>
      </c>
      <c r="AC67" s="122" t="s">
        <v>829</v>
      </c>
      <c r="AE67" s="1">
        <f t="shared" si="2"/>
        <v>0</v>
      </c>
    </row>
    <row r="68" spans="1:31" ht="15.75" thickBot="1">
      <c r="A68" s="22" t="s">
        <v>63</v>
      </c>
      <c r="B68" s="23" t="s">
        <v>64</v>
      </c>
      <c r="C68" s="15">
        <f>G68+L99</f>
        <v>68896.103995294121</v>
      </c>
      <c r="D68" s="42">
        <v>38</v>
      </c>
      <c r="E68" s="120" t="s">
        <v>953</v>
      </c>
      <c r="F68" s="121" t="s">
        <v>954</v>
      </c>
      <c r="G68" s="123">
        <f>P46</f>
        <v>36500</v>
      </c>
      <c r="H68" s="122"/>
      <c r="N68" s="120" t="s">
        <v>992</v>
      </c>
      <c r="O68" s="121" t="s">
        <v>993</v>
      </c>
      <c r="P68" s="123">
        <f t="shared" ref="P68:P80" si="8">U63</f>
        <v>10675.79</v>
      </c>
      <c r="Q68" s="122"/>
      <c r="S68" s="120" t="s">
        <v>999</v>
      </c>
      <c r="T68" s="121" t="s">
        <v>1000</v>
      </c>
      <c r="U68" s="123">
        <v>19116.900000000001</v>
      </c>
      <c r="V68" s="122" t="s">
        <v>829</v>
      </c>
      <c r="W68" s="42" t="s">
        <v>449</v>
      </c>
      <c r="X68" s="1"/>
      <c r="Y68" s="42" t="str">
        <f t="shared" si="7"/>
        <v/>
      </c>
      <c r="Z68" s="120" t="s">
        <v>999</v>
      </c>
      <c r="AA68" s="121" t="s">
        <v>1000</v>
      </c>
      <c r="AB68" s="123">
        <v>19116.900000000001</v>
      </c>
      <c r="AC68" s="122" t="s">
        <v>829</v>
      </c>
      <c r="AE68" s="1">
        <f t="shared" si="2"/>
        <v>0</v>
      </c>
    </row>
    <row r="69" spans="1:31" ht="15.75" thickBot="1">
      <c r="A69" s="22" t="s">
        <v>65</v>
      </c>
      <c r="B69" s="23" t="s">
        <v>66</v>
      </c>
      <c r="C69" s="15">
        <f>G69</f>
        <v>137630.17000000001</v>
      </c>
      <c r="D69" s="42">
        <v>39</v>
      </c>
      <c r="E69" s="120" t="s">
        <v>955</v>
      </c>
      <c r="F69" s="121" t="s">
        <v>956</v>
      </c>
      <c r="G69" s="123">
        <f>P47</f>
        <v>137630.17000000001</v>
      </c>
      <c r="H69" s="122"/>
      <c r="N69" s="120" t="s">
        <v>994</v>
      </c>
      <c r="O69" s="121" t="s">
        <v>995</v>
      </c>
      <c r="P69" s="123">
        <f t="shared" si="8"/>
        <v>50040.800000000003</v>
      </c>
      <c r="Q69" s="122"/>
      <c r="S69" s="120" t="s">
        <v>1001</v>
      </c>
      <c r="T69" s="121" t="s">
        <v>1002</v>
      </c>
      <c r="U69" s="122">
        <v>282.42</v>
      </c>
      <c r="V69" s="122" t="s">
        <v>829</v>
      </c>
      <c r="W69" s="42" t="s">
        <v>449</v>
      </c>
      <c r="X69" s="1"/>
      <c r="Y69" s="42" t="str">
        <f t="shared" si="7"/>
        <v/>
      </c>
      <c r="Z69" s="120" t="s">
        <v>1001</v>
      </c>
      <c r="AA69" s="121" t="s">
        <v>1002</v>
      </c>
      <c r="AB69" s="122">
        <v>282.42</v>
      </c>
      <c r="AC69" s="122" t="s">
        <v>829</v>
      </c>
      <c r="AE69" s="1">
        <f t="shared" si="2"/>
        <v>0</v>
      </c>
    </row>
    <row r="70" spans="1:31" ht="15.75" thickBot="1">
      <c r="A70" s="22" t="s">
        <v>67</v>
      </c>
      <c r="B70" s="23" t="s">
        <v>68</v>
      </c>
      <c r="C70" s="15">
        <f>G70</f>
        <v>2015.1</v>
      </c>
      <c r="D70" s="42">
        <v>40</v>
      </c>
      <c r="E70" s="120" t="s">
        <v>957</v>
      </c>
      <c r="F70" s="121" t="s">
        <v>958</v>
      </c>
      <c r="G70" s="123">
        <f>P48</f>
        <v>2015.1</v>
      </c>
      <c r="H70" s="122"/>
      <c r="N70" s="120" t="s">
        <v>833</v>
      </c>
      <c r="O70" s="121" t="s">
        <v>104</v>
      </c>
      <c r="P70" s="123">
        <f t="shared" si="8"/>
        <v>3773.45</v>
      </c>
      <c r="Q70" s="122"/>
      <c r="S70" s="120" t="s">
        <v>1003</v>
      </c>
      <c r="T70" s="121" t="s">
        <v>1004</v>
      </c>
      <c r="U70" s="123">
        <v>4000</v>
      </c>
      <c r="V70" s="122" t="s">
        <v>829</v>
      </c>
      <c r="W70" s="42" t="s">
        <v>449</v>
      </c>
      <c r="X70" s="1"/>
      <c r="Y70" s="42" t="str">
        <f t="shared" si="7"/>
        <v/>
      </c>
      <c r="Z70" s="120" t="s">
        <v>1003</v>
      </c>
      <c r="AA70" s="121" t="s">
        <v>1004</v>
      </c>
      <c r="AB70" s="123">
        <v>4000</v>
      </c>
      <c r="AC70" s="122" t="s">
        <v>829</v>
      </c>
      <c r="AE70" s="1">
        <f t="shared" ref="AE70:AE133" si="9">AB70-U70</f>
        <v>0</v>
      </c>
    </row>
    <row r="71" spans="1:31" ht="15.75" thickBot="1">
      <c r="A71" s="22"/>
      <c r="B71" s="23" t="s">
        <v>812</v>
      </c>
      <c r="C71" s="15">
        <f>G71</f>
        <v>4345.13</v>
      </c>
      <c r="D71" s="42">
        <v>218</v>
      </c>
      <c r="E71" s="166" t="s">
        <v>835</v>
      </c>
      <c r="F71" s="121" t="s">
        <v>1286</v>
      </c>
      <c r="G71" s="122">
        <f>P256</f>
        <v>4345.13</v>
      </c>
      <c r="H71" s="122"/>
      <c r="N71" s="120" t="s">
        <v>834</v>
      </c>
      <c r="O71" s="121" t="s">
        <v>996</v>
      </c>
      <c r="P71" s="123">
        <f t="shared" si="8"/>
        <v>13500</v>
      </c>
      <c r="Q71" s="122"/>
      <c r="S71" s="120" t="s">
        <v>1005</v>
      </c>
      <c r="T71" s="121" t="s">
        <v>1006</v>
      </c>
      <c r="U71" s="123">
        <v>9214.26</v>
      </c>
      <c r="V71" s="122" t="s">
        <v>829</v>
      </c>
      <c r="W71" s="42" t="s">
        <v>449</v>
      </c>
      <c r="X71" s="1"/>
      <c r="Y71" s="42" t="str">
        <f t="shared" si="7"/>
        <v/>
      </c>
      <c r="Z71" s="120" t="s">
        <v>1005</v>
      </c>
      <c r="AA71" s="121" t="s">
        <v>1006</v>
      </c>
      <c r="AB71" s="123">
        <v>9214.26</v>
      </c>
      <c r="AC71" s="122" t="s">
        <v>829</v>
      </c>
      <c r="AE71" s="1">
        <f t="shared" si="9"/>
        <v>0</v>
      </c>
    </row>
    <row r="72" spans="1:31" ht="15.75" thickBot="1">
      <c r="A72" s="22" t="s">
        <v>368</v>
      </c>
      <c r="B72" s="23" t="s">
        <v>369</v>
      </c>
      <c r="C72" s="15">
        <f>G72</f>
        <v>9678.9599999999991</v>
      </c>
      <c r="D72" s="42">
        <v>212</v>
      </c>
      <c r="E72" s="166" t="s">
        <v>1276</v>
      </c>
      <c r="F72" s="121" t="s">
        <v>1277</v>
      </c>
      <c r="G72" s="122">
        <f>P250</f>
        <v>9678.9599999999991</v>
      </c>
      <c r="H72" s="122"/>
      <c r="N72" s="120" t="s">
        <v>997</v>
      </c>
      <c r="O72" s="121" t="s">
        <v>998</v>
      </c>
      <c r="P72" s="123">
        <f t="shared" si="8"/>
        <v>5465.2</v>
      </c>
      <c r="Q72" s="122"/>
      <c r="S72" s="120" t="s">
        <v>1007</v>
      </c>
      <c r="T72" s="121" t="s">
        <v>1008</v>
      </c>
      <c r="U72" s="123">
        <v>38597.75</v>
      </c>
      <c r="V72" s="122" t="s">
        <v>829</v>
      </c>
      <c r="W72" s="42" t="s">
        <v>449</v>
      </c>
      <c r="X72" s="1"/>
      <c r="Y72" s="42" t="str">
        <f t="shared" si="7"/>
        <v/>
      </c>
      <c r="Z72" s="120" t="s">
        <v>1007</v>
      </c>
      <c r="AA72" s="121" t="s">
        <v>1008</v>
      </c>
      <c r="AB72" s="123">
        <v>38597.75</v>
      </c>
      <c r="AC72" s="122" t="s">
        <v>829</v>
      </c>
      <c r="AE72" s="1">
        <f t="shared" si="9"/>
        <v>0</v>
      </c>
    </row>
    <row r="73" spans="1:31" ht="15.75" thickBot="1">
      <c r="A73" s="22"/>
      <c r="B73" s="23"/>
      <c r="C73" s="15"/>
      <c r="E73" s="120"/>
      <c r="F73" s="121"/>
      <c r="G73" s="123"/>
      <c r="H73" s="122"/>
      <c r="N73" s="120" t="s">
        <v>999</v>
      </c>
      <c r="O73" s="121" t="s">
        <v>1000</v>
      </c>
      <c r="P73" s="123">
        <f t="shared" si="8"/>
        <v>19116.900000000001</v>
      </c>
      <c r="Q73" s="122"/>
      <c r="S73" s="120" t="s">
        <v>1009</v>
      </c>
      <c r="T73" s="121" t="s">
        <v>1010</v>
      </c>
      <c r="U73" s="123">
        <v>5491.67</v>
      </c>
      <c r="V73" s="122" t="s">
        <v>829</v>
      </c>
      <c r="W73" s="42" t="s">
        <v>449</v>
      </c>
      <c r="X73" s="1"/>
      <c r="Y73" s="42" t="str">
        <f t="shared" si="7"/>
        <v/>
      </c>
      <c r="Z73" s="120" t="s">
        <v>1009</v>
      </c>
      <c r="AA73" s="121" t="s">
        <v>1010</v>
      </c>
      <c r="AB73" s="123">
        <v>5491.67</v>
      </c>
      <c r="AC73" s="122" t="s">
        <v>829</v>
      </c>
      <c r="AE73" s="1">
        <f t="shared" si="9"/>
        <v>0</v>
      </c>
    </row>
    <row r="74" spans="1:31" ht="15.75" thickBot="1">
      <c r="A74" s="22"/>
      <c r="B74" s="23"/>
      <c r="C74" s="15"/>
      <c r="E74" s="120"/>
      <c r="F74" s="121"/>
      <c r="G74" s="123"/>
      <c r="H74" s="122"/>
      <c r="N74" s="120" t="s">
        <v>1001</v>
      </c>
      <c r="O74" s="121" t="s">
        <v>1002</v>
      </c>
      <c r="P74" s="123">
        <f t="shared" si="8"/>
        <v>282.42</v>
      </c>
      <c r="Q74" s="122"/>
      <c r="S74" s="120" t="s">
        <v>1611</v>
      </c>
      <c r="T74" s="121" t="s">
        <v>1612</v>
      </c>
      <c r="U74" s="123">
        <v>4500</v>
      </c>
      <c r="V74" s="122" t="s">
        <v>829</v>
      </c>
      <c r="W74" s="42" t="s">
        <v>449</v>
      </c>
      <c r="X74" s="1"/>
      <c r="Y74" s="42" t="str">
        <f t="shared" si="7"/>
        <v/>
      </c>
      <c r="Z74" s="120" t="s">
        <v>1611</v>
      </c>
      <c r="AA74" s="121" t="s">
        <v>1612</v>
      </c>
      <c r="AB74" s="123">
        <v>4500</v>
      </c>
      <c r="AC74" s="122" t="s">
        <v>829</v>
      </c>
      <c r="AE74" s="1">
        <f t="shared" si="9"/>
        <v>0</v>
      </c>
    </row>
    <row r="75" spans="1:31" ht="15.75" thickBot="1">
      <c r="A75" s="49" t="s">
        <v>447</v>
      </c>
      <c r="B75" s="45"/>
      <c r="C75" s="46"/>
      <c r="E75" s="120"/>
      <c r="F75" s="121"/>
      <c r="G75" s="123"/>
      <c r="H75" s="122"/>
      <c r="N75" s="120" t="s">
        <v>1003</v>
      </c>
      <c r="O75" s="121" t="s">
        <v>1004</v>
      </c>
      <c r="P75" s="123">
        <f t="shared" si="8"/>
        <v>4000</v>
      </c>
      <c r="Q75" s="122"/>
      <c r="S75" s="120" t="s">
        <v>1011</v>
      </c>
      <c r="T75" s="121" t="s">
        <v>127</v>
      </c>
      <c r="U75" s="123">
        <v>1584.04</v>
      </c>
      <c r="V75" s="122" t="s">
        <v>829</v>
      </c>
      <c r="W75" s="42" t="s">
        <v>449</v>
      </c>
      <c r="X75" s="1"/>
      <c r="Y75" s="42" t="str">
        <f t="shared" si="7"/>
        <v/>
      </c>
      <c r="Z75" s="120" t="s">
        <v>1011</v>
      </c>
      <c r="AA75" s="121" t="s">
        <v>127</v>
      </c>
      <c r="AB75" s="123">
        <v>1584.04</v>
      </c>
      <c r="AC75" s="122" t="s">
        <v>829</v>
      </c>
      <c r="AE75" s="1">
        <f t="shared" si="9"/>
        <v>0</v>
      </c>
    </row>
    <row r="76" spans="1:31" ht="15.75" thickBot="1">
      <c r="A76" s="22" t="s">
        <v>69</v>
      </c>
      <c r="B76" s="23" t="s">
        <v>466</v>
      </c>
      <c r="C76" s="15">
        <f>G76+L59+L86</f>
        <v>22622.275080353982</v>
      </c>
      <c r="D76" s="42">
        <v>41</v>
      </c>
      <c r="E76" s="120" t="s">
        <v>959</v>
      </c>
      <c r="F76" s="121" t="s">
        <v>960</v>
      </c>
      <c r="G76" s="123">
        <f>P49</f>
        <v>22183.07</v>
      </c>
      <c r="H76" s="122"/>
      <c r="N76" s="120" t="s">
        <v>1005</v>
      </c>
      <c r="O76" s="121" t="s">
        <v>1006</v>
      </c>
      <c r="P76" s="123">
        <f t="shared" si="8"/>
        <v>9214.26</v>
      </c>
      <c r="Q76" s="122"/>
      <c r="S76" s="124" t="s">
        <v>1012</v>
      </c>
      <c r="T76" s="125" t="s">
        <v>1013</v>
      </c>
      <c r="U76" s="126">
        <v>2406986.83</v>
      </c>
      <c r="V76" s="127" t="s">
        <v>829</v>
      </c>
      <c r="W76" s="42" t="s">
        <v>449</v>
      </c>
      <c r="X76" s="1"/>
      <c r="Y76" s="42" t="str">
        <f t="shared" si="7"/>
        <v/>
      </c>
      <c r="Z76" s="124" t="s">
        <v>1012</v>
      </c>
      <c r="AA76" s="125" t="s">
        <v>1013</v>
      </c>
      <c r="AB76" s="126">
        <v>2406986.83</v>
      </c>
      <c r="AC76" s="127" t="s">
        <v>829</v>
      </c>
      <c r="AE76" s="1">
        <f t="shared" si="9"/>
        <v>0</v>
      </c>
    </row>
    <row r="77" spans="1:31" ht="15.75" thickBot="1">
      <c r="A77" s="22" t="s">
        <v>70</v>
      </c>
      <c r="B77" s="23" t="s">
        <v>71</v>
      </c>
      <c r="C77" s="15">
        <f>G77+L100</f>
        <v>19385.191016470588</v>
      </c>
      <c r="D77" s="42">
        <v>42</v>
      </c>
      <c r="E77" s="120" t="s">
        <v>961</v>
      </c>
      <c r="F77" s="121" t="s">
        <v>962</v>
      </c>
      <c r="G77" s="123">
        <f>P50</f>
        <v>0</v>
      </c>
      <c r="H77" s="122"/>
      <c r="N77" s="120" t="s">
        <v>1007</v>
      </c>
      <c r="O77" s="121" t="s">
        <v>1008</v>
      </c>
      <c r="P77" s="123">
        <f t="shared" si="8"/>
        <v>38597.75</v>
      </c>
      <c r="Q77" s="122"/>
      <c r="S77" s="120" t="s">
        <v>1014</v>
      </c>
      <c r="T77" s="121" t="s">
        <v>1015</v>
      </c>
      <c r="U77" s="122">
        <v>327.69</v>
      </c>
      <c r="V77" s="122" t="s">
        <v>829</v>
      </c>
      <c r="W77" s="42" t="s">
        <v>449</v>
      </c>
      <c r="X77" s="1"/>
      <c r="Y77" s="42" t="str">
        <f t="shared" si="7"/>
        <v/>
      </c>
      <c r="Z77" s="120" t="s">
        <v>1014</v>
      </c>
      <c r="AA77" s="121" t="s">
        <v>1015</v>
      </c>
      <c r="AB77" s="122">
        <v>327.69</v>
      </c>
      <c r="AC77" s="122" t="s">
        <v>829</v>
      </c>
      <c r="AE77" s="1">
        <f t="shared" si="9"/>
        <v>0</v>
      </c>
    </row>
    <row r="78" spans="1:31" ht="15.75" thickBot="1">
      <c r="A78" s="22" t="s">
        <v>72</v>
      </c>
      <c r="B78" s="23" t="s">
        <v>73</v>
      </c>
      <c r="C78" s="15">
        <f>G78</f>
        <v>96471.67</v>
      </c>
      <c r="D78" s="42">
        <v>43</v>
      </c>
      <c r="E78" s="120" t="s">
        <v>963</v>
      </c>
      <c r="F78" s="121" t="s">
        <v>73</v>
      </c>
      <c r="G78" s="123">
        <f>P51</f>
        <v>96471.67</v>
      </c>
      <c r="H78" s="122"/>
      <c r="N78" s="120" t="s">
        <v>1009</v>
      </c>
      <c r="O78" s="121" t="s">
        <v>1010</v>
      </c>
      <c r="P78" s="123">
        <f t="shared" si="8"/>
        <v>5491.67</v>
      </c>
      <c r="Q78" s="122"/>
      <c r="S78" s="120" t="s">
        <v>1016</v>
      </c>
      <c r="T78" s="121" t="s">
        <v>1017</v>
      </c>
      <c r="U78" s="123">
        <v>34099.120000000003</v>
      </c>
      <c r="V78" s="122" t="s">
        <v>829</v>
      </c>
      <c r="W78" s="42" t="s">
        <v>449</v>
      </c>
      <c r="X78" s="1"/>
      <c r="Y78" s="42" t="str">
        <f t="shared" si="7"/>
        <v/>
      </c>
      <c r="Z78" s="120" t="s">
        <v>1016</v>
      </c>
      <c r="AA78" s="121" t="s">
        <v>1017</v>
      </c>
      <c r="AB78" s="123">
        <v>34099.120000000003</v>
      </c>
      <c r="AC78" s="122" t="s">
        <v>829</v>
      </c>
      <c r="AE78" s="1">
        <f t="shared" si="9"/>
        <v>0</v>
      </c>
    </row>
    <row r="79" spans="1:31" ht="15.75" thickBot="1">
      <c r="A79" s="22" t="s">
        <v>74</v>
      </c>
      <c r="B79" s="23" t="s">
        <v>75</v>
      </c>
      <c r="C79" s="15">
        <f>G79</f>
        <v>1004.85</v>
      </c>
      <c r="D79" s="42">
        <v>44</v>
      </c>
      <c r="E79" s="120" t="s">
        <v>964</v>
      </c>
      <c r="F79" s="121" t="s">
        <v>965</v>
      </c>
      <c r="G79" s="123">
        <f>P52</f>
        <v>1004.85</v>
      </c>
      <c r="H79" s="122"/>
      <c r="M79" s="1">
        <f>SUM(P5:P80)</f>
        <v>2406986.8300000005</v>
      </c>
      <c r="N79" s="174" t="s">
        <v>1611</v>
      </c>
      <c r="O79" s="172" t="s">
        <v>1612</v>
      </c>
      <c r="P79" s="171">
        <f t="shared" si="8"/>
        <v>4500</v>
      </c>
      <c r="Q79" s="122"/>
      <c r="R79" s="42"/>
      <c r="S79" s="120" t="s">
        <v>1018</v>
      </c>
      <c r="T79" s="121" t="s">
        <v>1019</v>
      </c>
      <c r="U79" s="123">
        <v>14591.59</v>
      </c>
      <c r="V79" s="122" t="s">
        <v>829</v>
      </c>
      <c r="W79" s="42" t="s">
        <v>449</v>
      </c>
      <c r="X79" s="1"/>
      <c r="Y79" s="42" t="str">
        <f t="shared" si="7"/>
        <v/>
      </c>
      <c r="Z79" s="120" t="s">
        <v>1018</v>
      </c>
      <c r="AA79" s="121" t="s">
        <v>1019</v>
      </c>
      <c r="AB79" s="123">
        <v>14591.59</v>
      </c>
      <c r="AC79" s="122" t="s">
        <v>829</v>
      </c>
      <c r="AE79" s="1">
        <f t="shared" si="9"/>
        <v>0</v>
      </c>
    </row>
    <row r="80" spans="1:31" ht="15.75" thickBot="1">
      <c r="A80" s="22"/>
      <c r="B80" s="23" t="s">
        <v>812</v>
      </c>
      <c r="C80" s="15">
        <f>G80</f>
        <v>7058.32</v>
      </c>
      <c r="D80" s="42">
        <v>223</v>
      </c>
      <c r="E80" s="166" t="s">
        <v>836</v>
      </c>
      <c r="F80" s="121" t="s">
        <v>1294</v>
      </c>
      <c r="G80" s="122">
        <f>P261</f>
        <v>7058.32</v>
      </c>
      <c r="H80" s="122"/>
      <c r="N80" s="120" t="s">
        <v>1011</v>
      </c>
      <c r="O80" s="121" t="s">
        <v>127</v>
      </c>
      <c r="P80" s="123">
        <f t="shared" si="8"/>
        <v>1584.04</v>
      </c>
      <c r="Q80" s="122"/>
      <c r="S80" s="120" t="s">
        <v>1020</v>
      </c>
      <c r="T80" s="121" t="s">
        <v>1021</v>
      </c>
      <c r="U80" s="123">
        <v>16109.61</v>
      </c>
      <c r="V80" s="122" t="s">
        <v>829</v>
      </c>
      <c r="W80" s="42" t="s">
        <v>449</v>
      </c>
      <c r="X80" s="1"/>
      <c r="Y80" s="42" t="str">
        <f t="shared" si="7"/>
        <v/>
      </c>
      <c r="Z80" s="120" t="s">
        <v>1020</v>
      </c>
      <c r="AA80" s="121" t="s">
        <v>1021</v>
      </c>
      <c r="AB80" s="123">
        <v>16109.61</v>
      </c>
      <c r="AC80" s="122" t="s">
        <v>829</v>
      </c>
      <c r="AE80" s="1">
        <f t="shared" si="9"/>
        <v>0</v>
      </c>
    </row>
    <row r="81" spans="1:31" ht="15.75" thickBot="1">
      <c r="A81" s="22" t="s">
        <v>378</v>
      </c>
      <c r="B81" s="23" t="s">
        <v>379</v>
      </c>
      <c r="C81" s="15">
        <f>G81</f>
        <v>33842.15</v>
      </c>
      <c r="D81" s="42">
        <v>219</v>
      </c>
      <c r="E81" s="166" t="s">
        <v>1287</v>
      </c>
      <c r="F81" s="121" t="s">
        <v>1288</v>
      </c>
      <c r="G81" s="122">
        <f>P257</f>
        <v>33842.15</v>
      </c>
      <c r="H81" s="122"/>
      <c r="N81" s="124" t="s">
        <v>1012</v>
      </c>
      <c r="O81" s="125" t="s">
        <v>1013</v>
      </c>
      <c r="P81" s="126"/>
      <c r="Q81" s="127"/>
      <c r="S81" s="120" t="s">
        <v>1022</v>
      </c>
      <c r="T81" s="121" t="s">
        <v>1023</v>
      </c>
      <c r="U81" s="123">
        <v>1135.82</v>
      </c>
      <c r="V81" s="122" t="s">
        <v>829</v>
      </c>
      <c r="W81" s="42" t="s">
        <v>449</v>
      </c>
      <c r="X81" s="1"/>
      <c r="Y81" s="42" t="str">
        <f t="shared" si="7"/>
        <v/>
      </c>
      <c r="Z81" s="120" t="s">
        <v>1022</v>
      </c>
      <c r="AA81" s="121" t="s">
        <v>1023</v>
      </c>
      <c r="AB81" s="123">
        <v>1135.82</v>
      </c>
      <c r="AC81" s="122" t="s">
        <v>829</v>
      </c>
      <c r="AE81" s="1">
        <f t="shared" si="9"/>
        <v>0</v>
      </c>
    </row>
    <row r="82" spans="1:31" ht="15.75" thickBot="1">
      <c r="A82" s="22"/>
      <c r="B82" s="23"/>
      <c r="C82" s="15"/>
      <c r="E82" s="120"/>
      <c r="F82" s="121"/>
      <c r="G82" s="123"/>
      <c r="H82" s="122"/>
      <c r="N82" s="120" t="s">
        <v>1014</v>
      </c>
      <c r="O82" s="121" t="s">
        <v>1015</v>
      </c>
      <c r="P82" s="123">
        <f>U77</f>
        <v>327.69</v>
      </c>
      <c r="Q82" s="122"/>
      <c r="R82" t="str">
        <f>IF(N82&lt;&gt;S77,"XXX","")</f>
        <v/>
      </c>
      <c r="S82" s="120" t="s">
        <v>1026</v>
      </c>
      <c r="T82" s="121" t="s">
        <v>1027</v>
      </c>
      <c r="U82" s="123">
        <v>11440.23</v>
      </c>
      <c r="V82" s="122" t="s">
        <v>829</v>
      </c>
      <c r="W82" s="42" t="s">
        <v>449</v>
      </c>
      <c r="X82" s="1"/>
      <c r="Y82" s="42" t="str">
        <f t="shared" si="7"/>
        <v/>
      </c>
      <c r="Z82" s="120" t="s">
        <v>1026</v>
      </c>
      <c r="AA82" s="121" t="s">
        <v>1027</v>
      </c>
      <c r="AB82" s="123">
        <v>11440.23</v>
      </c>
      <c r="AC82" s="122" t="s">
        <v>829</v>
      </c>
      <c r="AE82" s="1">
        <f t="shared" si="9"/>
        <v>0</v>
      </c>
    </row>
    <row r="83" spans="1:31" ht="15.75" thickBot="1">
      <c r="A83" s="22"/>
      <c r="B83" s="23"/>
      <c r="C83" s="15"/>
      <c r="D83" s="42">
        <v>144</v>
      </c>
      <c r="E83" s="120" t="s">
        <v>1145</v>
      </c>
      <c r="F83" s="121" t="s">
        <v>1146</v>
      </c>
      <c r="G83" s="158">
        <f>P159</f>
        <v>3382.32</v>
      </c>
      <c r="H83" s="122"/>
      <c r="K83" s="135" t="s">
        <v>4</v>
      </c>
      <c r="L83" s="157">
        <f>G$83*LAVORO!E5</f>
        <v>930.85108672566378</v>
      </c>
      <c r="N83" s="120" t="s">
        <v>1016</v>
      </c>
      <c r="O83" s="121" t="s">
        <v>1017</v>
      </c>
      <c r="P83" s="123">
        <f>U78</f>
        <v>34099.120000000003</v>
      </c>
      <c r="Q83" s="122"/>
      <c r="R83" s="42" t="str">
        <f>IF(N83&lt;&gt;S78,"XXX","")</f>
        <v/>
      </c>
      <c r="S83" s="120" t="s">
        <v>1028</v>
      </c>
      <c r="T83" s="121" t="s">
        <v>1029</v>
      </c>
      <c r="U83" s="123">
        <v>5591.55</v>
      </c>
      <c r="V83" s="122" t="s">
        <v>829</v>
      </c>
      <c r="W83" s="42" t="s">
        <v>449</v>
      </c>
      <c r="X83" s="1"/>
      <c r="Y83" s="42" t="str">
        <f t="shared" si="7"/>
        <v/>
      </c>
      <c r="Z83" s="120" t="s">
        <v>1028</v>
      </c>
      <c r="AA83" s="121" t="s">
        <v>1029</v>
      </c>
      <c r="AB83" s="123">
        <v>5591.55</v>
      </c>
      <c r="AC83" s="122" t="s">
        <v>829</v>
      </c>
      <c r="AE83" s="1">
        <f t="shared" si="9"/>
        <v>0</v>
      </c>
    </row>
    <row r="84" spans="1:31" ht="15.75" thickBot="1">
      <c r="A84" s="49" t="s">
        <v>448</v>
      </c>
      <c r="B84" s="45"/>
      <c r="C84" s="46"/>
      <c r="E84" s="120"/>
      <c r="F84" s="121"/>
      <c r="G84" s="123"/>
      <c r="H84" s="122"/>
      <c r="K84" s="135" t="s">
        <v>5</v>
      </c>
      <c r="L84" s="157">
        <f>G$83*LAVORO!E6</f>
        <v>616.79712849557529</v>
      </c>
      <c r="N84" s="120" t="s">
        <v>1018</v>
      </c>
      <c r="O84" s="121" t="s">
        <v>1019</v>
      </c>
      <c r="P84" s="123">
        <f>U79</f>
        <v>14591.59</v>
      </c>
      <c r="Q84" s="122"/>
      <c r="R84" s="42" t="str">
        <f>IF(N84&lt;&gt;S79,"XXX","")</f>
        <v/>
      </c>
      <c r="S84" s="120" t="s">
        <v>1030</v>
      </c>
      <c r="T84" s="121" t="s">
        <v>1031</v>
      </c>
      <c r="U84" s="123">
        <v>6728.87</v>
      </c>
      <c r="V84" s="122" t="s">
        <v>829</v>
      </c>
      <c r="W84" s="42" t="s">
        <v>449</v>
      </c>
      <c r="X84" s="1"/>
      <c r="Y84" s="42" t="str">
        <f t="shared" si="7"/>
        <v/>
      </c>
      <c r="Z84" s="120" t="s">
        <v>1030</v>
      </c>
      <c r="AA84" s="121" t="s">
        <v>1031</v>
      </c>
      <c r="AB84" s="123">
        <v>6728.87</v>
      </c>
      <c r="AC84" s="122" t="s">
        <v>829</v>
      </c>
      <c r="AE84" s="1">
        <f t="shared" si="9"/>
        <v>0</v>
      </c>
    </row>
    <row r="85" spans="1:31" ht="15.75" thickBot="1">
      <c r="A85" s="22" t="s">
        <v>76</v>
      </c>
      <c r="B85" s="23" t="s">
        <v>465</v>
      </c>
      <c r="C85" s="15">
        <f>G85+L60+L87</f>
        <v>65236.516853805311</v>
      </c>
      <c r="D85" s="42">
        <v>45</v>
      </c>
      <c r="E85" s="120" t="s">
        <v>966</v>
      </c>
      <c r="F85" s="121" t="s">
        <v>967</v>
      </c>
      <c r="G85" s="123">
        <f>P53</f>
        <v>64575.040000000001</v>
      </c>
      <c r="H85" s="122"/>
      <c r="K85" s="135" t="s">
        <v>6</v>
      </c>
      <c r="L85" s="157">
        <f>G$83*LAVORO!E7</f>
        <v>733.98985061946917</v>
      </c>
      <c r="N85" s="120" t="s">
        <v>1020</v>
      </c>
      <c r="O85" s="121" t="s">
        <v>1021</v>
      </c>
      <c r="P85" s="123">
        <f>U80</f>
        <v>16109.61</v>
      </c>
      <c r="Q85" s="122"/>
      <c r="R85" s="42" t="str">
        <f>IF(N85&lt;&gt;S80,"XXX","")</f>
        <v/>
      </c>
      <c r="S85" s="120" t="s">
        <v>1032</v>
      </c>
      <c r="T85" s="121" t="s">
        <v>1033</v>
      </c>
      <c r="U85" s="122">
        <v>688.98</v>
      </c>
      <c r="V85" s="122" t="s">
        <v>829</v>
      </c>
      <c r="W85" s="42" t="s">
        <v>449</v>
      </c>
      <c r="X85" s="1"/>
      <c r="Y85" s="42" t="str">
        <f t="shared" si="7"/>
        <v/>
      </c>
      <c r="Z85" s="120" t="s">
        <v>1032</v>
      </c>
      <c r="AA85" s="121" t="s">
        <v>1033</v>
      </c>
      <c r="AB85" s="122">
        <v>688.98</v>
      </c>
      <c r="AC85" s="122" t="s">
        <v>829</v>
      </c>
      <c r="AE85" s="1">
        <f t="shared" si="9"/>
        <v>0</v>
      </c>
    </row>
    <row r="86" spans="1:31" ht="15.75" thickBot="1">
      <c r="A86" s="22" t="s">
        <v>77</v>
      </c>
      <c r="B86" s="23" t="s">
        <v>78</v>
      </c>
      <c r="C86" s="15">
        <f>G86+L101</f>
        <v>29195.598451764708</v>
      </c>
      <c r="D86" s="42">
        <v>46</v>
      </c>
      <c r="E86" s="120" t="s">
        <v>968</v>
      </c>
      <c r="F86" s="121" t="s">
        <v>969</v>
      </c>
      <c r="G86" s="123">
        <f>P54</f>
        <v>0</v>
      </c>
      <c r="H86" s="122"/>
      <c r="K86" s="135" t="s">
        <v>7</v>
      </c>
      <c r="L86" s="157">
        <f>G$83*LAVORO!E8</f>
        <v>439.20508035398228</v>
      </c>
      <c r="N86" s="120" t="s">
        <v>1022</v>
      </c>
      <c r="O86" s="121" t="s">
        <v>1023</v>
      </c>
      <c r="P86" s="123">
        <f>U81</f>
        <v>1135.82</v>
      </c>
      <c r="Q86" s="122"/>
      <c r="R86" s="42" t="str">
        <f>IF(N86&lt;&gt;S81,"XXX","")</f>
        <v/>
      </c>
      <c r="S86" s="120" t="s">
        <v>1034</v>
      </c>
      <c r="T86" s="121" t="s">
        <v>1035</v>
      </c>
      <c r="U86" s="123">
        <v>22551.46</v>
      </c>
      <c r="V86" s="122" t="s">
        <v>829</v>
      </c>
      <c r="W86" s="42" t="s">
        <v>449</v>
      </c>
      <c r="X86" s="1"/>
      <c r="Y86" s="42" t="str">
        <f t="shared" si="7"/>
        <v/>
      </c>
      <c r="Z86" s="120" t="s">
        <v>1034</v>
      </c>
      <c r="AA86" s="121" t="s">
        <v>1035</v>
      </c>
      <c r="AB86" s="123">
        <v>22551.46</v>
      </c>
      <c r="AC86" s="122" t="s">
        <v>829</v>
      </c>
      <c r="AE86" s="1">
        <f t="shared" si="9"/>
        <v>0</v>
      </c>
    </row>
    <row r="87" spans="1:31" ht="15.75" thickBot="1">
      <c r="A87" s="22" t="s">
        <v>79</v>
      </c>
      <c r="B87" s="23" t="s">
        <v>80</v>
      </c>
      <c r="C87" s="15">
        <f>G87</f>
        <v>163959.93</v>
      </c>
      <c r="D87" s="42">
        <v>47</v>
      </c>
      <c r="E87" s="120" t="s">
        <v>970</v>
      </c>
      <c r="F87" s="121" t="s">
        <v>971</v>
      </c>
      <c r="G87" s="123">
        <f>P55</f>
        <v>163959.93</v>
      </c>
      <c r="H87" s="122"/>
      <c r="K87" s="135" t="s">
        <v>8</v>
      </c>
      <c r="L87" s="157">
        <f>G$83*LAVORO!E9</f>
        <v>661.47685380530982</v>
      </c>
      <c r="N87" s="120" t="s">
        <v>1024</v>
      </c>
      <c r="O87" s="121" t="s">
        <v>1025</v>
      </c>
      <c r="P87" s="144"/>
      <c r="Q87" s="122"/>
      <c r="R87" s="42"/>
      <c r="S87" s="120" t="s">
        <v>1036</v>
      </c>
      <c r="T87" s="121" t="s">
        <v>1037</v>
      </c>
      <c r="U87" s="123">
        <v>6465.33</v>
      </c>
      <c r="V87" s="122" t="s">
        <v>829</v>
      </c>
      <c r="W87" s="42" t="s">
        <v>449</v>
      </c>
      <c r="X87" s="1"/>
      <c r="Y87" s="42" t="str">
        <f t="shared" si="7"/>
        <v/>
      </c>
      <c r="Z87" s="120" t="s">
        <v>1036</v>
      </c>
      <c r="AA87" s="121" t="s">
        <v>1037</v>
      </c>
      <c r="AB87" s="123">
        <v>6465.33</v>
      </c>
      <c r="AC87" s="122" t="s">
        <v>829</v>
      </c>
      <c r="AE87" s="1">
        <f t="shared" si="9"/>
        <v>0</v>
      </c>
    </row>
    <row r="88" spans="1:31" ht="15.75" thickBot="1">
      <c r="A88" s="22" t="s">
        <v>81</v>
      </c>
      <c r="B88" s="23" t="s">
        <v>82</v>
      </c>
      <c r="C88" s="15">
        <f>G89</f>
        <v>2017.05</v>
      </c>
      <c r="D88" s="42">
        <v>48</v>
      </c>
      <c r="E88" s="120" t="s">
        <v>972</v>
      </c>
      <c r="F88" s="121" t="s">
        <v>973</v>
      </c>
      <c r="G88" s="123">
        <f>P56</f>
        <v>22144.560000000001</v>
      </c>
      <c r="H88" s="122"/>
      <c r="N88" s="120" t="s">
        <v>1026</v>
      </c>
      <c r="O88" s="121" t="s">
        <v>1027</v>
      </c>
      <c r="P88" s="123">
        <f>U82</f>
        <v>11440.23</v>
      </c>
      <c r="Q88" s="122"/>
      <c r="R88" s="42" t="str">
        <f t="shared" ref="R88:R95" si="10">IF(N88&lt;&gt;S82,"XXX","")</f>
        <v/>
      </c>
      <c r="S88" s="120" t="s">
        <v>1038</v>
      </c>
      <c r="T88" s="121" t="s">
        <v>1039</v>
      </c>
      <c r="U88" s="123">
        <v>11552.11</v>
      </c>
      <c r="V88" s="122" t="s">
        <v>829</v>
      </c>
      <c r="W88" s="42" t="s">
        <v>449</v>
      </c>
      <c r="X88" s="1"/>
      <c r="Y88" s="42" t="str">
        <f t="shared" si="7"/>
        <v/>
      </c>
      <c r="Z88" s="120" t="s">
        <v>1038</v>
      </c>
      <c r="AA88" s="121" t="s">
        <v>1039</v>
      </c>
      <c r="AB88" s="123">
        <v>11552.11</v>
      </c>
      <c r="AC88" s="122" t="s">
        <v>829</v>
      </c>
      <c r="AE88" s="1">
        <f t="shared" si="9"/>
        <v>0</v>
      </c>
    </row>
    <row r="89" spans="1:31" ht="15.75" thickBot="1">
      <c r="A89" s="22"/>
      <c r="B89" s="23" t="s">
        <v>814</v>
      </c>
      <c r="C89" s="15">
        <f>G90</f>
        <v>690.79</v>
      </c>
      <c r="D89" s="42">
        <v>49</v>
      </c>
      <c r="E89" s="120" t="s">
        <v>974</v>
      </c>
      <c r="F89" s="121" t="s">
        <v>975</v>
      </c>
      <c r="G89" s="123">
        <f>P57</f>
        <v>2017.05</v>
      </c>
      <c r="H89" s="122"/>
      <c r="N89" s="120" t="s">
        <v>1028</v>
      </c>
      <c r="O89" s="121" t="s">
        <v>1029</v>
      </c>
      <c r="P89" s="123">
        <f t="shared" ref="P89:P95" si="11">U83</f>
        <v>5591.55</v>
      </c>
      <c r="Q89" s="122"/>
      <c r="R89" s="42" t="str">
        <f t="shared" si="10"/>
        <v/>
      </c>
      <c r="S89" s="120" t="s">
        <v>1040</v>
      </c>
      <c r="T89" s="121" t="s">
        <v>1041</v>
      </c>
      <c r="U89" s="122">
        <v>145.28</v>
      </c>
      <c r="V89" s="122" t="s">
        <v>829</v>
      </c>
      <c r="W89" s="42" t="s">
        <v>449</v>
      </c>
      <c r="X89" s="1"/>
      <c r="Y89" s="42" t="str">
        <f t="shared" si="7"/>
        <v/>
      </c>
      <c r="Z89" s="120" t="s">
        <v>1040</v>
      </c>
      <c r="AA89" s="121" t="s">
        <v>1041</v>
      </c>
      <c r="AB89" s="122">
        <v>145.28</v>
      </c>
      <c r="AC89" s="122" t="s">
        <v>829</v>
      </c>
      <c r="AE89" s="1">
        <f t="shared" si="9"/>
        <v>0</v>
      </c>
    </row>
    <row r="90" spans="1:31" ht="15.75" thickBot="1">
      <c r="A90" s="22"/>
      <c r="B90" s="23" t="s">
        <v>815</v>
      </c>
      <c r="C90" s="15">
        <f>G88/33*22</f>
        <v>14763.04</v>
      </c>
      <c r="D90" s="42">
        <v>224</v>
      </c>
      <c r="E90" s="166" t="s">
        <v>837</v>
      </c>
      <c r="F90" s="121" t="s">
        <v>1295</v>
      </c>
      <c r="G90" s="122">
        <f>P262</f>
        <v>690.79</v>
      </c>
      <c r="H90" s="122"/>
      <c r="N90" s="120" t="s">
        <v>1030</v>
      </c>
      <c r="O90" s="121" t="s">
        <v>1031</v>
      </c>
      <c r="P90" s="123">
        <f t="shared" si="11"/>
        <v>6728.87</v>
      </c>
      <c r="Q90" s="122"/>
      <c r="R90" s="42" t="str">
        <f t="shared" si="10"/>
        <v/>
      </c>
      <c r="S90" s="120" t="s">
        <v>1043</v>
      </c>
      <c r="T90" s="121" t="s">
        <v>1044</v>
      </c>
      <c r="U90" s="123">
        <v>6810.07</v>
      </c>
      <c r="V90" s="122" t="s">
        <v>829</v>
      </c>
      <c r="W90" s="42" t="s">
        <v>449</v>
      </c>
      <c r="X90" s="1"/>
      <c r="Y90" s="42" t="str">
        <f t="shared" si="7"/>
        <v/>
      </c>
      <c r="Z90" s="120" t="s">
        <v>1043</v>
      </c>
      <c r="AA90" s="121" t="s">
        <v>1044</v>
      </c>
      <c r="AB90" s="123">
        <v>6810.07</v>
      </c>
      <c r="AC90" s="122" t="s">
        <v>829</v>
      </c>
      <c r="AE90" s="1">
        <f t="shared" si="9"/>
        <v>0</v>
      </c>
    </row>
    <row r="91" spans="1:31" ht="15.75" thickBot="1">
      <c r="A91" s="22"/>
      <c r="B91" s="23" t="s">
        <v>816</v>
      </c>
      <c r="C91" s="15">
        <f>G88/33*11</f>
        <v>7381.52</v>
      </c>
      <c r="N91" s="120" t="s">
        <v>1032</v>
      </c>
      <c r="O91" s="121" t="s">
        <v>1033</v>
      </c>
      <c r="P91" s="123">
        <f t="shared" si="11"/>
        <v>688.98</v>
      </c>
      <c r="Q91" s="122"/>
      <c r="R91" s="42" t="str">
        <f t="shared" si="10"/>
        <v/>
      </c>
      <c r="S91" s="120" t="s">
        <v>1045</v>
      </c>
      <c r="T91" s="121" t="s">
        <v>1046</v>
      </c>
      <c r="U91" s="123">
        <v>3723.71</v>
      </c>
      <c r="V91" s="122" t="s">
        <v>829</v>
      </c>
      <c r="W91" s="42" t="s">
        <v>449</v>
      </c>
      <c r="X91" s="1"/>
      <c r="Y91" s="42" t="str">
        <f t="shared" si="7"/>
        <v/>
      </c>
      <c r="Z91" s="120" t="s">
        <v>1045</v>
      </c>
      <c r="AA91" s="121" t="s">
        <v>1046</v>
      </c>
      <c r="AB91" s="123">
        <v>3723.71</v>
      </c>
      <c r="AC91" s="122" t="s">
        <v>829</v>
      </c>
      <c r="AE91" s="1">
        <f t="shared" si="9"/>
        <v>0</v>
      </c>
    </row>
    <row r="92" spans="1:31" ht="15.75" thickBot="1">
      <c r="A92" s="22" t="s">
        <v>388</v>
      </c>
      <c r="B92" s="23" t="s">
        <v>389</v>
      </c>
      <c r="C92" s="15">
        <f>G92</f>
        <v>18846.669999999998</v>
      </c>
      <c r="D92" s="42">
        <v>225</v>
      </c>
      <c r="E92" s="166" t="s">
        <v>1296</v>
      </c>
      <c r="F92" s="121" t="s">
        <v>1297</v>
      </c>
      <c r="G92" s="122">
        <f>P263</f>
        <v>18846.669999999998</v>
      </c>
      <c r="H92" s="122"/>
      <c r="N92" s="120" t="s">
        <v>1034</v>
      </c>
      <c r="O92" s="121" t="s">
        <v>1035</v>
      </c>
      <c r="P92" s="123">
        <f t="shared" si="11"/>
        <v>22551.46</v>
      </c>
      <c r="Q92" s="122"/>
      <c r="R92" s="42" t="str">
        <f t="shared" si="10"/>
        <v/>
      </c>
      <c r="S92" s="120" t="s">
        <v>1047</v>
      </c>
      <c r="T92" s="121" t="s">
        <v>1048</v>
      </c>
      <c r="U92" s="123">
        <v>6911.71</v>
      </c>
      <c r="V92" s="122" t="s">
        <v>829</v>
      </c>
      <c r="W92" s="42" t="s">
        <v>449</v>
      </c>
      <c r="X92" s="1"/>
      <c r="Y92" s="42" t="str">
        <f t="shared" si="7"/>
        <v/>
      </c>
      <c r="Z92" s="120" t="s">
        <v>1047</v>
      </c>
      <c r="AA92" s="121" t="s">
        <v>1048</v>
      </c>
      <c r="AB92" s="123">
        <v>6911.71</v>
      </c>
      <c r="AC92" s="122" t="s">
        <v>829</v>
      </c>
      <c r="AE92" s="1">
        <f t="shared" si="9"/>
        <v>0</v>
      </c>
    </row>
    <row r="93" spans="1:31" ht="15.75" thickBot="1">
      <c r="A93" s="49" t="s">
        <v>696</v>
      </c>
      <c r="B93" s="45"/>
      <c r="C93" s="46"/>
      <c r="E93" s="120"/>
      <c r="F93" s="121"/>
      <c r="G93" s="123"/>
      <c r="H93" s="122"/>
      <c r="N93" s="120" t="s">
        <v>1036</v>
      </c>
      <c r="O93" s="121" t="s">
        <v>1037</v>
      </c>
      <c r="P93" s="123">
        <f t="shared" si="11"/>
        <v>6465.33</v>
      </c>
      <c r="Q93" s="122"/>
      <c r="R93" s="42" t="str">
        <f t="shared" si="10"/>
        <v/>
      </c>
      <c r="S93" s="120" t="s">
        <v>1049</v>
      </c>
      <c r="T93" s="121" t="s">
        <v>1050</v>
      </c>
      <c r="U93" s="122">
        <v>366.67</v>
      </c>
      <c r="V93" s="122" t="s">
        <v>829</v>
      </c>
      <c r="W93" s="42" t="s">
        <v>449</v>
      </c>
      <c r="X93" s="1"/>
      <c r="Y93" s="42" t="str">
        <f t="shared" si="7"/>
        <v/>
      </c>
      <c r="Z93" s="120" t="s">
        <v>1049</v>
      </c>
      <c r="AA93" s="121" t="s">
        <v>1050</v>
      </c>
      <c r="AB93" s="122">
        <v>366.67</v>
      </c>
      <c r="AC93" s="122" t="s">
        <v>829</v>
      </c>
      <c r="AE93" s="1">
        <f t="shared" si="9"/>
        <v>0</v>
      </c>
    </row>
    <row r="94" spans="1:31" ht="15.75" thickBot="1">
      <c r="A94" s="22"/>
      <c r="B94" s="23" t="s">
        <v>800</v>
      </c>
      <c r="C94" s="15">
        <f>G94</f>
        <v>0</v>
      </c>
      <c r="D94" s="42">
        <v>204</v>
      </c>
      <c r="E94" s="166" t="s">
        <v>838</v>
      </c>
      <c r="F94" s="121" t="s">
        <v>1262</v>
      </c>
      <c r="G94" s="122">
        <f>P241</f>
        <v>0</v>
      </c>
      <c r="H94" s="122"/>
      <c r="N94" s="120" t="s">
        <v>1038</v>
      </c>
      <c r="O94" s="121" t="s">
        <v>1039</v>
      </c>
      <c r="P94" s="123">
        <f t="shared" si="11"/>
        <v>11552.11</v>
      </c>
      <c r="Q94" s="122"/>
      <c r="R94" s="42" t="str">
        <f t="shared" si="10"/>
        <v/>
      </c>
      <c r="S94" s="120" t="s">
        <v>1051</v>
      </c>
      <c r="T94" s="121" t="s">
        <v>1052</v>
      </c>
      <c r="U94" s="123">
        <v>42430.46</v>
      </c>
      <c r="V94" s="122" t="s">
        <v>829</v>
      </c>
      <c r="W94" s="42" t="s">
        <v>449</v>
      </c>
      <c r="X94" s="1"/>
      <c r="Y94" s="42" t="str">
        <f t="shared" si="7"/>
        <v/>
      </c>
      <c r="Z94" s="120" t="s">
        <v>1051</v>
      </c>
      <c r="AA94" s="121" t="s">
        <v>1052</v>
      </c>
      <c r="AB94" s="123">
        <v>42430.46</v>
      </c>
      <c r="AC94" s="122" t="s">
        <v>829</v>
      </c>
      <c r="AE94" s="1">
        <f t="shared" si="9"/>
        <v>0</v>
      </c>
    </row>
    <row r="95" spans="1:31" ht="15.75" thickBot="1">
      <c r="A95" s="22" t="s">
        <v>207</v>
      </c>
      <c r="B95" s="23" t="s">
        <v>824</v>
      </c>
      <c r="C95" s="15">
        <f>G95</f>
        <v>863.4</v>
      </c>
      <c r="D95" s="42">
        <v>139</v>
      </c>
      <c r="E95" s="120" t="s">
        <v>1136</v>
      </c>
      <c r="F95" s="121" t="s">
        <v>1137</v>
      </c>
      <c r="G95" s="122">
        <f>P154</f>
        <v>863.4</v>
      </c>
      <c r="H95" s="122"/>
      <c r="N95" s="120" t="s">
        <v>1040</v>
      </c>
      <c r="O95" s="121" t="s">
        <v>1041</v>
      </c>
      <c r="P95" s="123">
        <f t="shared" si="11"/>
        <v>145.28</v>
      </c>
      <c r="Q95" s="122"/>
      <c r="R95" s="42" t="str">
        <f t="shared" si="10"/>
        <v/>
      </c>
      <c r="S95" s="120" t="s">
        <v>1053</v>
      </c>
      <c r="T95" s="121" t="s">
        <v>1054</v>
      </c>
      <c r="U95" s="123">
        <v>11227.15</v>
      </c>
      <c r="V95" s="122" t="s">
        <v>829</v>
      </c>
      <c r="W95" s="42" t="s">
        <v>449</v>
      </c>
      <c r="X95" s="1"/>
      <c r="Y95" s="42" t="str">
        <f t="shared" si="7"/>
        <v/>
      </c>
      <c r="Z95" s="120" t="s">
        <v>1053</v>
      </c>
      <c r="AA95" s="121" t="s">
        <v>1054</v>
      </c>
      <c r="AB95" s="123">
        <v>11227.15</v>
      </c>
      <c r="AC95" s="122" t="s">
        <v>829</v>
      </c>
      <c r="AE95" s="1">
        <f t="shared" si="9"/>
        <v>0</v>
      </c>
    </row>
    <row r="96" spans="1:31" ht="15.75" thickBot="1">
      <c r="A96" s="22" t="s">
        <v>179</v>
      </c>
      <c r="B96" s="23" t="s">
        <v>817</v>
      </c>
      <c r="C96" s="15">
        <f>G96</f>
        <v>4402</v>
      </c>
      <c r="D96" s="42">
        <v>99</v>
      </c>
      <c r="E96" s="120" t="s">
        <v>1066</v>
      </c>
      <c r="F96" s="121" t="s">
        <v>1067</v>
      </c>
      <c r="G96" s="122">
        <f>P109</f>
        <v>4402</v>
      </c>
      <c r="H96" s="122"/>
      <c r="N96" s="120" t="s">
        <v>1042</v>
      </c>
      <c r="O96" s="121" t="s">
        <v>160</v>
      </c>
      <c r="P96" s="144"/>
      <c r="Q96" s="122"/>
      <c r="R96" s="42"/>
      <c r="S96" s="120" t="s">
        <v>1055</v>
      </c>
      <c r="T96" s="121" t="s">
        <v>1056</v>
      </c>
      <c r="U96" s="123">
        <v>11840.44</v>
      </c>
      <c r="V96" s="122" t="s">
        <v>829</v>
      </c>
      <c r="W96" s="42" t="s">
        <v>449</v>
      </c>
      <c r="X96" s="1"/>
      <c r="Y96" s="42" t="str">
        <f t="shared" si="7"/>
        <v/>
      </c>
      <c r="Z96" s="120" t="s">
        <v>1055</v>
      </c>
      <c r="AA96" s="121" t="s">
        <v>1056</v>
      </c>
      <c r="AB96" s="123">
        <v>11840.44</v>
      </c>
      <c r="AC96" s="122" t="s">
        <v>829</v>
      </c>
      <c r="AE96" s="1">
        <f t="shared" si="9"/>
        <v>0</v>
      </c>
    </row>
    <row r="97" spans="1:31" ht="15.75" thickBot="1">
      <c r="A97" s="22" t="s">
        <v>1645</v>
      </c>
      <c r="B97" s="23" t="s">
        <v>1646</v>
      </c>
      <c r="C97" s="15">
        <f>G98+G99+G100+G102</f>
        <v>60410.64</v>
      </c>
      <c r="D97" s="42">
        <v>149</v>
      </c>
      <c r="E97" s="166" t="s">
        <v>1155</v>
      </c>
      <c r="F97" s="121" t="s">
        <v>1156</v>
      </c>
      <c r="G97" s="148">
        <f>P169</f>
        <v>149285.43</v>
      </c>
      <c r="H97" s="122"/>
      <c r="K97" s="135" t="s">
        <v>4</v>
      </c>
      <c r="L97" s="160">
        <f>G$97*LAVORO!E5</f>
        <v>41084.966752941174</v>
      </c>
      <c r="N97" s="120" t="s">
        <v>1043</v>
      </c>
      <c r="O97" s="121" t="s">
        <v>1044</v>
      </c>
      <c r="P97" s="123">
        <f>U90</f>
        <v>6810.07</v>
      </c>
      <c r="Q97" s="122"/>
      <c r="R97" s="42" t="str">
        <f t="shared" ref="R97:R105" si="12">IF(N97&lt;&gt;S90,"XXX","")</f>
        <v/>
      </c>
      <c r="S97" s="120" t="s">
        <v>1057</v>
      </c>
      <c r="T97" s="121" t="s">
        <v>1058</v>
      </c>
      <c r="U97" s="122">
        <v>463.69</v>
      </c>
      <c r="V97" s="122" t="s">
        <v>829</v>
      </c>
      <c r="W97" s="42" t="s">
        <v>449</v>
      </c>
      <c r="X97" s="1"/>
      <c r="Y97" s="42" t="str">
        <f t="shared" si="7"/>
        <v/>
      </c>
      <c r="Z97" s="120" t="s">
        <v>1057</v>
      </c>
      <c r="AA97" s="121" t="s">
        <v>1058</v>
      </c>
      <c r="AB97" s="122">
        <v>463.69</v>
      </c>
      <c r="AC97" s="122" t="s">
        <v>829</v>
      </c>
      <c r="AE97" s="1">
        <f t="shared" si="9"/>
        <v>0</v>
      </c>
    </row>
    <row r="98" spans="1:31" ht="15.75" thickBot="1">
      <c r="A98" s="22"/>
      <c r="B98" s="169" t="s">
        <v>1618</v>
      </c>
      <c r="C98" s="15">
        <f>G101</f>
        <v>21075.040000000001</v>
      </c>
      <c r="D98" s="42">
        <v>119</v>
      </c>
      <c r="E98" s="120" t="s">
        <v>1106</v>
      </c>
      <c r="F98" s="121" t="s">
        <v>1107</v>
      </c>
      <c r="G98" s="122">
        <f>P132</f>
        <v>13023.16</v>
      </c>
      <c r="H98" s="122"/>
      <c r="K98" s="135" t="s">
        <v>5</v>
      </c>
      <c r="L98" s="160">
        <f>G$97*LAVORO!E6</f>
        <v>27223.569783529412</v>
      </c>
      <c r="N98" s="120" t="s">
        <v>1045</v>
      </c>
      <c r="O98" s="121" t="s">
        <v>1046</v>
      </c>
      <c r="P98" s="123">
        <f t="shared" ref="P98:P104" si="13">U91</f>
        <v>3723.71</v>
      </c>
      <c r="Q98" s="122"/>
      <c r="R98" s="42" t="str">
        <f t="shared" si="12"/>
        <v/>
      </c>
      <c r="S98" s="120" t="s">
        <v>1060</v>
      </c>
      <c r="T98" s="121" t="s">
        <v>1061</v>
      </c>
      <c r="U98" s="123">
        <v>29473.38</v>
      </c>
      <c r="V98" s="122" t="s">
        <v>829</v>
      </c>
      <c r="W98" s="42" t="s">
        <v>449</v>
      </c>
      <c r="X98" s="1"/>
      <c r="Y98" s="42" t="str">
        <f t="shared" si="7"/>
        <v/>
      </c>
      <c r="Z98" s="120" t="s">
        <v>1060</v>
      </c>
      <c r="AA98" s="121" t="s">
        <v>1061</v>
      </c>
      <c r="AB98" s="123">
        <v>29473.38</v>
      </c>
      <c r="AC98" s="122" t="s">
        <v>829</v>
      </c>
      <c r="AE98" s="1">
        <f t="shared" si="9"/>
        <v>0</v>
      </c>
    </row>
    <row r="99" spans="1:31" ht="15.75" thickBot="1">
      <c r="A99" s="22"/>
      <c r="B99" s="23" t="s">
        <v>1705</v>
      </c>
      <c r="C99" s="15">
        <f>G103</f>
        <v>10000</v>
      </c>
      <c r="D99" s="42">
        <v>140</v>
      </c>
      <c r="E99" s="120" t="s">
        <v>1138</v>
      </c>
      <c r="F99" s="121" t="s">
        <v>1139</v>
      </c>
      <c r="G99" s="122">
        <f>P155</f>
        <v>4347.59</v>
      </c>
      <c r="H99" s="122"/>
      <c r="K99" s="135" t="s">
        <v>6</v>
      </c>
      <c r="L99" s="160">
        <f>G$97*LAVORO!E7</f>
        <v>32396.103995294121</v>
      </c>
      <c r="N99" s="120" t="s">
        <v>1047</v>
      </c>
      <c r="O99" s="121" t="s">
        <v>1048</v>
      </c>
      <c r="P99" s="123">
        <f t="shared" si="13"/>
        <v>6911.71</v>
      </c>
      <c r="Q99" s="122"/>
      <c r="R99" s="42" t="str">
        <f t="shared" si="12"/>
        <v/>
      </c>
      <c r="S99" s="120" t="s">
        <v>1062</v>
      </c>
      <c r="T99" s="121" t="s">
        <v>1063</v>
      </c>
      <c r="U99" s="123">
        <v>4815.71</v>
      </c>
      <c r="V99" s="122" t="s">
        <v>829</v>
      </c>
      <c r="W99" s="42" t="s">
        <v>449</v>
      </c>
      <c r="X99" s="1"/>
      <c r="Y99" s="42" t="str">
        <f t="shared" si="7"/>
        <v/>
      </c>
      <c r="Z99" s="120" t="s">
        <v>1062</v>
      </c>
      <c r="AA99" s="121" t="s">
        <v>1063</v>
      </c>
      <c r="AB99" s="123">
        <v>4815.71</v>
      </c>
      <c r="AC99" s="122" t="s">
        <v>829</v>
      </c>
      <c r="AE99" s="1">
        <f t="shared" si="9"/>
        <v>0</v>
      </c>
    </row>
    <row r="100" spans="1:31" ht="15.75" thickBot="1">
      <c r="A100" s="22"/>
      <c r="B100" s="23"/>
      <c r="C100" s="15"/>
      <c r="D100" s="42">
        <v>141</v>
      </c>
      <c r="E100" s="120" t="s">
        <v>1140</v>
      </c>
      <c r="F100" s="121" t="s">
        <v>1141</v>
      </c>
      <c r="G100" s="122">
        <f>P156</f>
        <v>2599.62</v>
      </c>
      <c r="H100" s="122"/>
      <c r="K100" s="135" t="s">
        <v>7</v>
      </c>
      <c r="L100" s="160">
        <f>G$97*LAVORO!E8</f>
        <v>19385.191016470588</v>
      </c>
      <c r="N100" s="120" t="s">
        <v>1049</v>
      </c>
      <c r="O100" s="121" t="s">
        <v>1050</v>
      </c>
      <c r="P100" s="123">
        <f t="shared" si="13"/>
        <v>366.67</v>
      </c>
      <c r="Q100" s="122"/>
      <c r="R100" s="42" t="str">
        <f t="shared" si="12"/>
        <v/>
      </c>
      <c r="S100" s="120" t="s">
        <v>1066</v>
      </c>
      <c r="T100" s="121" t="s">
        <v>1067</v>
      </c>
      <c r="U100" s="123">
        <v>4402</v>
      </c>
      <c r="V100" s="122" t="s">
        <v>829</v>
      </c>
      <c r="W100" s="42" t="s">
        <v>449</v>
      </c>
      <c r="X100" s="1"/>
      <c r="Y100" s="42" t="str">
        <f t="shared" si="7"/>
        <v/>
      </c>
      <c r="Z100" s="120" t="s">
        <v>1066</v>
      </c>
      <c r="AA100" s="121" t="s">
        <v>1067</v>
      </c>
      <c r="AB100" s="123">
        <v>4402</v>
      </c>
      <c r="AC100" s="122" t="s">
        <v>829</v>
      </c>
      <c r="AE100" s="1">
        <f t="shared" si="9"/>
        <v>0</v>
      </c>
    </row>
    <row r="101" spans="1:31" ht="15.75" thickBot="1">
      <c r="A101" s="22"/>
      <c r="B101" s="23"/>
      <c r="C101" s="15"/>
      <c r="E101" s="168" t="s">
        <v>1617</v>
      </c>
      <c r="F101" s="169" t="s">
        <v>1618</v>
      </c>
      <c r="G101" s="144">
        <f>P162</f>
        <v>21075.040000000001</v>
      </c>
      <c r="J101" s="135">
        <f>SUM(G49:G101)</f>
        <v>1672503.7600000002</v>
      </c>
      <c r="K101" s="135" t="s">
        <v>8</v>
      </c>
      <c r="L101" s="160">
        <f>G$97*LAVORO!E9</f>
        <v>29195.598451764708</v>
      </c>
      <c r="N101" s="120" t="s">
        <v>1051</v>
      </c>
      <c r="O101" s="121" t="s">
        <v>1052</v>
      </c>
      <c r="P101" s="123">
        <f t="shared" si="13"/>
        <v>42430.46</v>
      </c>
      <c r="Q101" s="122"/>
      <c r="R101" s="42" t="str">
        <f t="shared" si="12"/>
        <v/>
      </c>
      <c r="S101" s="120" t="s">
        <v>1613</v>
      </c>
      <c r="T101" s="121" t="s">
        <v>1595</v>
      </c>
      <c r="U101" s="123">
        <v>3806.4</v>
      </c>
      <c r="V101" s="122" t="s">
        <v>829</v>
      </c>
      <c r="W101" s="42" t="s">
        <v>449</v>
      </c>
      <c r="X101" s="1"/>
      <c r="Y101" s="42" t="str">
        <f t="shared" si="7"/>
        <v/>
      </c>
      <c r="Z101" s="120" t="s">
        <v>1613</v>
      </c>
      <c r="AA101" s="121" t="s">
        <v>1595</v>
      </c>
      <c r="AB101" s="123">
        <v>3806.4</v>
      </c>
      <c r="AC101" s="122" t="s">
        <v>829</v>
      </c>
      <c r="AE101" s="1">
        <f t="shared" si="9"/>
        <v>0</v>
      </c>
    </row>
    <row r="102" spans="1:31" ht="15.75" thickBot="1">
      <c r="A102" s="19"/>
      <c r="B102" s="33" t="s">
        <v>406</v>
      </c>
      <c r="C102" s="33">
        <f>SUM(C49:C101)</f>
        <v>1719188.5199999998</v>
      </c>
      <c r="E102" s="168" t="s">
        <v>1621</v>
      </c>
      <c r="F102" s="169" t="s">
        <v>1622</v>
      </c>
      <c r="G102" s="144">
        <f>P164</f>
        <v>40440.269999999997</v>
      </c>
      <c r="H102" s="122"/>
      <c r="J102" s="135">
        <f>J101-C102</f>
        <v>-46684.759999999544</v>
      </c>
      <c r="N102" s="120" t="s">
        <v>1053</v>
      </c>
      <c r="O102" s="121" t="s">
        <v>1054</v>
      </c>
      <c r="P102" s="123">
        <f t="shared" si="13"/>
        <v>11227.15</v>
      </c>
      <c r="Q102" s="122"/>
      <c r="R102" s="42" t="str">
        <f t="shared" si="12"/>
        <v/>
      </c>
      <c r="S102" s="120" t="s">
        <v>1068</v>
      </c>
      <c r="T102" s="121" t="s">
        <v>1069</v>
      </c>
      <c r="U102" s="123">
        <v>27367.58</v>
      </c>
      <c r="V102" s="122" t="s">
        <v>829</v>
      </c>
      <c r="W102" s="42" t="s">
        <v>449</v>
      </c>
      <c r="X102" s="1"/>
      <c r="Y102" s="42" t="str">
        <f t="shared" si="7"/>
        <v/>
      </c>
      <c r="Z102" s="120" t="s">
        <v>1068</v>
      </c>
      <c r="AA102" s="121" t="s">
        <v>1069</v>
      </c>
      <c r="AB102" s="123">
        <v>27367.58</v>
      </c>
      <c r="AC102" s="122" t="s">
        <v>829</v>
      </c>
      <c r="AE102" s="1">
        <f t="shared" si="9"/>
        <v>0</v>
      </c>
    </row>
    <row r="103" spans="1:31" ht="24" thickBot="1">
      <c r="B103" s="50" t="s">
        <v>728</v>
      </c>
      <c r="C103" s="11"/>
      <c r="E103" s="168" t="s">
        <v>1623</v>
      </c>
      <c r="F103" s="169" t="s">
        <v>1624</v>
      </c>
      <c r="G103" s="144">
        <f>P165</f>
        <v>10000</v>
      </c>
      <c r="H103" s="122"/>
      <c r="N103" s="120" t="s">
        <v>1055</v>
      </c>
      <c r="O103" s="121" t="s">
        <v>1056</v>
      </c>
      <c r="P103" s="123">
        <f t="shared" si="13"/>
        <v>11840.44</v>
      </c>
      <c r="Q103" s="122"/>
      <c r="R103" s="42" t="str">
        <f t="shared" si="12"/>
        <v/>
      </c>
      <c r="S103" s="120" t="s">
        <v>1072</v>
      </c>
      <c r="T103" s="121" t="s">
        <v>1073</v>
      </c>
      <c r="U103" s="123">
        <v>3594.23</v>
      </c>
      <c r="V103" s="122" t="s">
        <v>829</v>
      </c>
      <c r="W103" s="42" t="s">
        <v>449</v>
      </c>
      <c r="X103" s="1"/>
      <c r="Y103" s="42" t="str">
        <f t="shared" si="7"/>
        <v/>
      </c>
      <c r="Z103" s="120" t="s">
        <v>1072</v>
      </c>
      <c r="AA103" s="121" t="s">
        <v>1073</v>
      </c>
      <c r="AB103" s="123">
        <v>3594.23</v>
      </c>
      <c r="AC103" s="122" t="s">
        <v>829</v>
      </c>
      <c r="AE103" s="1">
        <f t="shared" si="9"/>
        <v>0</v>
      </c>
    </row>
    <row r="104" spans="1:31" ht="15.75" thickBot="1">
      <c r="A104" s="2" t="s">
        <v>3</v>
      </c>
      <c r="B104" s="2" t="s">
        <v>2</v>
      </c>
      <c r="C104" s="26" t="str">
        <f>C47</f>
        <v>Gestionale</v>
      </c>
      <c r="E104" s="120"/>
      <c r="F104" s="121"/>
      <c r="G104" s="123"/>
      <c r="H104" s="122"/>
      <c r="N104" s="120" t="s">
        <v>1057</v>
      </c>
      <c r="O104" s="121" t="s">
        <v>1058</v>
      </c>
      <c r="P104" s="123">
        <f t="shared" si="13"/>
        <v>463.69</v>
      </c>
      <c r="Q104" s="122"/>
      <c r="R104" s="42" t="str">
        <f t="shared" si="12"/>
        <v/>
      </c>
      <c r="S104" s="120" t="s">
        <v>1074</v>
      </c>
      <c r="T104" s="121" t="s">
        <v>1075</v>
      </c>
      <c r="U104" s="123">
        <v>6669.66</v>
      </c>
      <c r="V104" s="122" t="s">
        <v>829</v>
      </c>
      <c r="W104" s="42" t="s">
        <v>449</v>
      </c>
      <c r="X104" s="1"/>
      <c r="Y104" s="42" t="str">
        <f t="shared" si="7"/>
        <v/>
      </c>
      <c r="Z104" s="120" t="s">
        <v>1074</v>
      </c>
      <c r="AA104" s="121" t="s">
        <v>1075</v>
      </c>
      <c r="AB104" s="123">
        <v>6669.66</v>
      </c>
      <c r="AC104" s="122" t="s">
        <v>829</v>
      </c>
      <c r="AE104" s="1">
        <f t="shared" si="9"/>
        <v>0</v>
      </c>
    </row>
    <row r="105" spans="1:31" ht="15.75" thickBot="1">
      <c r="A105" s="49" t="s">
        <v>472</v>
      </c>
      <c r="B105" s="45"/>
      <c r="C105" s="46"/>
      <c r="E105" s="120"/>
      <c r="F105" s="121"/>
      <c r="G105" s="123"/>
      <c r="H105" s="122"/>
      <c r="N105" s="120" t="s">
        <v>1059</v>
      </c>
      <c r="O105" s="121" t="s">
        <v>172</v>
      </c>
      <c r="P105" s="144"/>
      <c r="Q105" s="122"/>
      <c r="R105" s="42" t="str">
        <f t="shared" si="12"/>
        <v>XXX</v>
      </c>
      <c r="S105" s="120" t="s">
        <v>1076</v>
      </c>
      <c r="T105" s="121" t="s">
        <v>1077</v>
      </c>
      <c r="U105" s="123">
        <v>1534670.85</v>
      </c>
      <c r="V105" s="122" t="s">
        <v>829</v>
      </c>
      <c r="W105" s="42" t="s">
        <v>449</v>
      </c>
      <c r="X105" s="1"/>
      <c r="Y105" s="42" t="str">
        <f t="shared" si="7"/>
        <v/>
      </c>
      <c r="Z105" s="120" t="s">
        <v>1076</v>
      </c>
      <c r="AA105" s="121" t="s">
        <v>1077</v>
      </c>
      <c r="AB105" s="123">
        <v>1534670.85</v>
      </c>
      <c r="AC105" s="122" t="s">
        <v>829</v>
      </c>
      <c r="AE105" s="1">
        <f t="shared" si="9"/>
        <v>0</v>
      </c>
    </row>
    <row r="106" spans="1:31" ht="15.75" thickBot="1">
      <c r="A106" s="22" t="s">
        <v>83</v>
      </c>
      <c r="B106" s="23" t="s">
        <v>84</v>
      </c>
      <c r="C106" s="15">
        <f>G106</f>
        <v>14258.68</v>
      </c>
      <c r="D106" s="42">
        <v>50</v>
      </c>
      <c r="E106" s="120" t="s">
        <v>976</v>
      </c>
      <c r="F106" s="121" t="s">
        <v>977</v>
      </c>
      <c r="G106" s="123">
        <f>P58</f>
        <v>14258.68</v>
      </c>
      <c r="H106" s="122"/>
      <c r="N106" s="120" t="s">
        <v>1060</v>
      </c>
      <c r="O106" s="121" t="s">
        <v>1061</v>
      </c>
      <c r="P106" s="123">
        <f>U98</f>
        <v>29473.38</v>
      </c>
      <c r="Q106" s="122"/>
      <c r="R106" s="42" t="str">
        <f>IF(N106&lt;&gt;S98,"XXX","")</f>
        <v/>
      </c>
      <c r="S106" s="120" t="s">
        <v>1078</v>
      </c>
      <c r="T106" s="121" t="s">
        <v>1079</v>
      </c>
      <c r="U106" s="123">
        <v>372529.01</v>
      </c>
      <c r="V106" s="122" t="s">
        <v>829</v>
      </c>
      <c r="W106" s="42" t="s">
        <v>449</v>
      </c>
      <c r="X106" s="1"/>
      <c r="Y106" s="42" t="str">
        <f t="shared" si="7"/>
        <v/>
      </c>
      <c r="Z106" s="120" t="s">
        <v>1078</v>
      </c>
      <c r="AA106" s="121" t="s">
        <v>1079</v>
      </c>
      <c r="AB106" s="123">
        <v>372529.01</v>
      </c>
      <c r="AC106" s="122" t="s">
        <v>829</v>
      </c>
      <c r="AE106" s="1">
        <f t="shared" si="9"/>
        <v>0</v>
      </c>
    </row>
    <row r="107" spans="1:31" ht="15.75" thickBot="1">
      <c r="A107" s="22" t="s">
        <v>85</v>
      </c>
      <c r="B107" s="23" t="s">
        <v>86</v>
      </c>
      <c r="C107" s="15">
        <f>G107</f>
        <v>64396.69</v>
      </c>
      <c r="D107" s="42">
        <v>51</v>
      </c>
      <c r="E107" s="120" t="s">
        <v>978</v>
      </c>
      <c r="F107" s="121" t="s">
        <v>979</v>
      </c>
      <c r="G107" s="123">
        <f>P59</f>
        <v>64396.69</v>
      </c>
      <c r="H107" s="122"/>
      <c r="N107" s="120" t="s">
        <v>1062</v>
      </c>
      <c r="O107" s="121" t="s">
        <v>1063</v>
      </c>
      <c r="P107" s="123">
        <f>U99</f>
        <v>4815.71</v>
      </c>
      <c r="Q107" s="122"/>
      <c r="R107" s="42" t="str">
        <f>IF(N107&lt;&gt;S99,"XXX","")</f>
        <v/>
      </c>
      <c r="S107" s="120" t="s">
        <v>1080</v>
      </c>
      <c r="T107" s="121" t="s">
        <v>1081</v>
      </c>
      <c r="U107" s="123">
        <v>62786.080000000002</v>
      </c>
      <c r="V107" s="122" t="s">
        <v>829</v>
      </c>
      <c r="W107" s="42" t="s">
        <v>449</v>
      </c>
      <c r="X107" s="1"/>
      <c r="Y107" s="42" t="str">
        <f t="shared" si="7"/>
        <v/>
      </c>
      <c r="Z107" s="120" t="s">
        <v>1080</v>
      </c>
      <c r="AA107" s="121" t="s">
        <v>1081</v>
      </c>
      <c r="AB107" s="123">
        <v>62786.080000000002</v>
      </c>
      <c r="AC107" s="122" t="s">
        <v>829</v>
      </c>
      <c r="AE107" s="1">
        <f t="shared" si="9"/>
        <v>0</v>
      </c>
    </row>
    <row r="108" spans="1:31" ht="15.75" thickBot="1">
      <c r="A108" s="22" t="s">
        <v>87</v>
      </c>
      <c r="B108" s="23" t="s">
        <v>88</v>
      </c>
      <c r="C108" s="15">
        <f>G108</f>
        <v>14368.48</v>
      </c>
      <c r="D108" s="42">
        <v>52</v>
      </c>
      <c r="E108" s="120" t="s">
        <v>832</v>
      </c>
      <c r="F108" s="121" t="s">
        <v>980</v>
      </c>
      <c r="G108" s="123">
        <f>P60</f>
        <v>14368.48</v>
      </c>
      <c r="H108" s="122"/>
      <c r="N108" s="120" t="s">
        <v>1064</v>
      </c>
      <c r="O108" s="121" t="s">
        <v>1065</v>
      </c>
      <c r="P108" s="144"/>
      <c r="Q108" s="122"/>
      <c r="R108" s="42" t="str">
        <f>IF(N108&lt;&gt;S100,"XXX","")</f>
        <v>XXX</v>
      </c>
      <c r="S108" s="120" t="s">
        <v>1526</v>
      </c>
      <c r="T108" s="121" t="s">
        <v>1527</v>
      </c>
      <c r="U108" s="122">
        <v>782.43</v>
      </c>
      <c r="V108" s="122" t="s">
        <v>829</v>
      </c>
      <c r="W108" s="42" t="s">
        <v>449</v>
      </c>
      <c r="X108" s="1"/>
      <c r="Y108" s="42" t="str">
        <f t="shared" si="7"/>
        <v/>
      </c>
      <c r="Z108" s="120" t="s">
        <v>1526</v>
      </c>
      <c r="AA108" s="121" t="s">
        <v>1527</v>
      </c>
      <c r="AB108" s="122">
        <v>782.43</v>
      </c>
      <c r="AC108" s="122" t="s">
        <v>829</v>
      </c>
      <c r="AE108" s="1">
        <f t="shared" si="9"/>
        <v>0</v>
      </c>
    </row>
    <row r="109" spans="1:31" ht="15.75" thickBot="1">
      <c r="A109" s="22" t="s">
        <v>89</v>
      </c>
      <c r="B109" s="23" t="s">
        <v>90</v>
      </c>
      <c r="C109" s="15">
        <f>G110</f>
        <v>6773.75</v>
      </c>
      <c r="N109" s="120" t="s">
        <v>1066</v>
      </c>
      <c r="O109" s="121" t="s">
        <v>1067</v>
      </c>
      <c r="P109" s="123">
        <f>U100</f>
        <v>4402</v>
      </c>
      <c r="Q109" s="122"/>
      <c r="R109" s="42" t="str">
        <f>IF(N109&lt;&gt;S101,"XXX","")</f>
        <v>XXX</v>
      </c>
      <c r="S109" s="120" t="s">
        <v>1082</v>
      </c>
      <c r="T109" s="121" t="s">
        <v>1083</v>
      </c>
      <c r="U109" s="123">
        <v>29678.639999999999</v>
      </c>
      <c r="V109" s="122" t="s">
        <v>829</v>
      </c>
      <c r="W109" s="42" t="s">
        <v>449</v>
      </c>
      <c r="X109" s="1"/>
      <c r="Y109" s="42" t="str">
        <f t="shared" si="7"/>
        <v/>
      </c>
      <c r="Z109" s="120" t="s">
        <v>1082</v>
      </c>
      <c r="AA109" s="121" t="s">
        <v>1083</v>
      </c>
      <c r="AB109" s="123">
        <v>29678.639999999999</v>
      </c>
      <c r="AC109" s="122" t="s">
        <v>829</v>
      </c>
      <c r="AE109" s="1">
        <f t="shared" si="9"/>
        <v>0</v>
      </c>
    </row>
    <row r="110" spans="1:31" ht="15.75" thickBot="1">
      <c r="A110" s="22" t="s">
        <v>91</v>
      </c>
      <c r="B110" s="23" t="s">
        <v>92</v>
      </c>
      <c r="C110" s="15">
        <f>G111</f>
        <v>5610.79</v>
      </c>
      <c r="D110" s="42">
        <v>54</v>
      </c>
      <c r="E110" s="120" t="s">
        <v>982</v>
      </c>
      <c r="F110" s="121" t="s">
        <v>983</v>
      </c>
      <c r="G110" s="123">
        <f>P62</f>
        <v>6773.75</v>
      </c>
      <c r="H110" s="122"/>
      <c r="N110" s="174" t="s">
        <v>1613</v>
      </c>
      <c r="O110" s="172" t="s">
        <v>1595</v>
      </c>
      <c r="P110" s="171">
        <f>U101</f>
        <v>3806.4</v>
      </c>
      <c r="Q110" s="122"/>
      <c r="R110" s="42"/>
      <c r="S110" s="120" t="s">
        <v>1084</v>
      </c>
      <c r="T110" s="121" t="s">
        <v>1085</v>
      </c>
      <c r="U110" s="123">
        <v>17031.04</v>
      </c>
      <c r="V110" s="122" t="s">
        <v>829</v>
      </c>
      <c r="W110" s="42" t="s">
        <v>449</v>
      </c>
      <c r="X110" s="1"/>
      <c r="Y110" s="42" t="str">
        <f t="shared" si="7"/>
        <v/>
      </c>
      <c r="Z110" s="120" t="s">
        <v>1084</v>
      </c>
      <c r="AA110" s="121" t="s">
        <v>1085</v>
      </c>
      <c r="AB110" s="123">
        <v>17031.04</v>
      </c>
      <c r="AC110" s="122" t="s">
        <v>829</v>
      </c>
      <c r="AE110" s="1">
        <f t="shared" si="9"/>
        <v>0</v>
      </c>
    </row>
    <row r="111" spans="1:31" ht="15.75" thickBot="1">
      <c r="A111" s="49" t="s">
        <v>443</v>
      </c>
      <c r="B111" s="45"/>
      <c r="C111" s="46"/>
      <c r="D111" s="42">
        <v>55</v>
      </c>
      <c r="E111" s="120" t="s">
        <v>984</v>
      </c>
      <c r="F111" s="121" t="s">
        <v>985</v>
      </c>
      <c r="G111" s="123">
        <f>P63</f>
        <v>5610.79</v>
      </c>
      <c r="H111" s="122"/>
      <c r="N111" s="120" t="s">
        <v>1068</v>
      </c>
      <c r="O111" s="121" t="s">
        <v>1069</v>
      </c>
      <c r="P111" s="123">
        <f>U102</f>
        <v>27367.58</v>
      </c>
      <c r="Q111" s="122"/>
      <c r="R111" s="42" t="str">
        <f t="shared" ref="R111:R122" si="14">IF(N111&lt;&gt;S102,"XXX","")</f>
        <v/>
      </c>
      <c r="S111" s="120" t="s">
        <v>1086</v>
      </c>
      <c r="T111" s="121" t="s">
        <v>1087</v>
      </c>
      <c r="U111" s="123">
        <v>4853.37</v>
      </c>
      <c r="V111" s="122" t="s">
        <v>829</v>
      </c>
      <c r="W111" s="42" t="s">
        <v>449</v>
      </c>
      <c r="X111" s="1"/>
      <c r="Y111" s="42" t="str">
        <f t="shared" si="7"/>
        <v/>
      </c>
      <c r="Z111" s="120" t="s">
        <v>1086</v>
      </c>
      <c r="AA111" s="121" t="s">
        <v>1087</v>
      </c>
      <c r="AB111" s="123">
        <v>4853.37</v>
      </c>
      <c r="AC111" s="122" t="s">
        <v>829</v>
      </c>
      <c r="AE111" s="1">
        <f t="shared" si="9"/>
        <v>0</v>
      </c>
    </row>
    <row r="112" spans="1:31" ht="15.75" thickBot="1">
      <c r="A112" s="22" t="s">
        <v>93</v>
      </c>
      <c r="B112" s="23" t="s">
        <v>94</v>
      </c>
      <c r="C112" s="15">
        <f>G112</f>
        <v>8521.39</v>
      </c>
      <c r="D112" s="42">
        <v>56</v>
      </c>
      <c r="E112" s="120" t="s">
        <v>986</v>
      </c>
      <c r="F112" s="121" t="s">
        <v>987</v>
      </c>
      <c r="G112" s="123">
        <f>P64</f>
        <v>8521.39</v>
      </c>
      <c r="H112" s="122"/>
      <c r="N112" s="120" t="s">
        <v>1070</v>
      </c>
      <c r="O112" s="121" t="s">
        <v>1071</v>
      </c>
      <c r="P112" s="123"/>
      <c r="Q112" s="122"/>
      <c r="R112" s="42" t="str">
        <f t="shared" si="14"/>
        <v>XXX</v>
      </c>
      <c r="S112" s="120" t="s">
        <v>1088</v>
      </c>
      <c r="T112" s="121" t="s">
        <v>1089</v>
      </c>
      <c r="U112" s="123">
        <v>3234.59</v>
      </c>
      <c r="V112" s="122" t="s">
        <v>829</v>
      </c>
      <c r="W112" s="42" t="s">
        <v>449</v>
      </c>
      <c r="X112" s="1"/>
      <c r="Y112" s="42" t="str">
        <f t="shared" si="7"/>
        <v/>
      </c>
      <c r="Z112" s="120" t="s">
        <v>1088</v>
      </c>
      <c r="AA112" s="121" t="s">
        <v>1089</v>
      </c>
      <c r="AB112" s="123">
        <v>3234.59</v>
      </c>
      <c r="AC112" s="122" t="s">
        <v>829</v>
      </c>
      <c r="AE112" s="1">
        <f t="shared" si="9"/>
        <v>0</v>
      </c>
    </row>
    <row r="113" spans="1:31" ht="15.75" thickBot="1">
      <c r="A113" s="22" t="s">
        <v>95</v>
      </c>
      <c r="B113" s="23" t="s">
        <v>96</v>
      </c>
      <c r="C113" s="15">
        <f>G113</f>
        <v>29930.19</v>
      </c>
      <c r="D113" s="42">
        <v>57</v>
      </c>
      <c r="E113" s="120" t="s">
        <v>988</v>
      </c>
      <c r="F113" s="121" t="s">
        <v>989</v>
      </c>
      <c r="G113" s="123">
        <f>P65</f>
        <v>29930.19</v>
      </c>
      <c r="H113" s="122"/>
      <c r="N113" s="120" t="s">
        <v>1072</v>
      </c>
      <c r="O113" s="121" t="s">
        <v>1073</v>
      </c>
      <c r="P113" s="123">
        <f>U103</f>
        <v>3594.23</v>
      </c>
      <c r="Q113" s="122"/>
      <c r="R113" s="42" t="str">
        <f t="shared" si="14"/>
        <v>XXX</v>
      </c>
      <c r="S113" s="120" t="s">
        <v>1090</v>
      </c>
      <c r="T113" s="121" t="s">
        <v>1091</v>
      </c>
      <c r="U113" s="122">
        <v>245.95</v>
      </c>
      <c r="V113" s="122" t="s">
        <v>829</v>
      </c>
      <c r="W113" s="42" t="s">
        <v>449</v>
      </c>
      <c r="X113" s="1"/>
      <c r="Y113" s="42" t="str">
        <f t="shared" si="7"/>
        <v/>
      </c>
      <c r="Z113" s="120" t="s">
        <v>1090</v>
      </c>
      <c r="AA113" s="121" t="s">
        <v>1091</v>
      </c>
      <c r="AB113" s="122">
        <v>245.95</v>
      </c>
      <c r="AC113" s="122" t="s">
        <v>829</v>
      </c>
      <c r="AE113" s="1">
        <f t="shared" si="9"/>
        <v>0</v>
      </c>
    </row>
    <row r="114" spans="1:31" ht="15.75" thickBot="1">
      <c r="A114" s="22" t="s">
        <v>97</v>
      </c>
      <c r="B114" s="23" t="s">
        <v>98</v>
      </c>
      <c r="C114" s="15">
        <f>G114</f>
        <v>4064.45</v>
      </c>
      <c r="D114" s="42">
        <v>58</v>
      </c>
      <c r="E114" s="120" t="s">
        <v>990</v>
      </c>
      <c r="F114" s="121" t="s">
        <v>991</v>
      </c>
      <c r="G114" s="123">
        <f>P66</f>
        <v>4064.45</v>
      </c>
      <c r="H114" s="122"/>
      <c r="N114" s="120" t="s">
        <v>1074</v>
      </c>
      <c r="O114" s="121" t="s">
        <v>1075</v>
      </c>
      <c r="P114" s="123">
        <f>U104</f>
        <v>6669.66</v>
      </c>
      <c r="Q114" s="122"/>
      <c r="R114" s="42" t="str">
        <f t="shared" si="14"/>
        <v>XXX</v>
      </c>
      <c r="S114" s="120" t="s">
        <v>1092</v>
      </c>
      <c r="T114" s="121" t="s">
        <v>1093</v>
      </c>
      <c r="U114" s="123">
        <v>2377.2800000000002</v>
      </c>
      <c r="V114" s="122" t="s">
        <v>829</v>
      </c>
      <c r="W114" s="42" t="s">
        <v>449</v>
      </c>
      <c r="X114" s="1"/>
      <c r="Y114" s="42" t="str">
        <f t="shared" si="7"/>
        <v/>
      </c>
      <c r="Z114" s="120" t="s">
        <v>1092</v>
      </c>
      <c r="AA114" s="121" t="s">
        <v>1093</v>
      </c>
      <c r="AB114" s="123">
        <v>2377.2800000000002</v>
      </c>
      <c r="AC114" s="122" t="s">
        <v>829</v>
      </c>
      <c r="AE114" s="1">
        <f t="shared" si="9"/>
        <v>0</v>
      </c>
    </row>
    <row r="115" spans="1:31" ht="15.75" thickBot="1">
      <c r="A115" s="49" t="s">
        <v>442</v>
      </c>
      <c r="B115" s="45"/>
      <c r="C115" s="46"/>
      <c r="D115" s="42">
        <v>59</v>
      </c>
      <c r="E115" s="120" t="s">
        <v>992</v>
      </c>
      <c r="F115" s="121" t="s">
        <v>993</v>
      </c>
      <c r="G115" s="123">
        <f>P68</f>
        <v>10675.79</v>
      </c>
      <c r="H115" s="122"/>
      <c r="N115" s="120" t="s">
        <v>1076</v>
      </c>
      <c r="O115" s="121" t="s">
        <v>1077</v>
      </c>
      <c r="P115" s="123">
        <f>U105</f>
        <v>1534670.85</v>
      </c>
      <c r="Q115" s="122"/>
      <c r="R115" s="42" t="str">
        <f t="shared" si="14"/>
        <v>XXX</v>
      </c>
      <c r="S115" s="120" t="s">
        <v>1094</v>
      </c>
      <c r="T115" s="121" t="s">
        <v>1095</v>
      </c>
      <c r="U115" s="123">
        <v>1650.88</v>
      </c>
      <c r="V115" s="122" t="s">
        <v>829</v>
      </c>
      <c r="W115" s="42" t="s">
        <v>449</v>
      </c>
      <c r="X115" s="1"/>
      <c r="Y115" s="42" t="str">
        <f t="shared" si="7"/>
        <v/>
      </c>
      <c r="Z115" s="120" t="s">
        <v>1094</v>
      </c>
      <c r="AA115" s="121" t="s">
        <v>1095</v>
      </c>
      <c r="AB115" s="123">
        <v>1650.88</v>
      </c>
      <c r="AC115" s="122" t="s">
        <v>829</v>
      </c>
      <c r="AE115" s="1">
        <f t="shared" si="9"/>
        <v>0</v>
      </c>
    </row>
    <row r="116" spans="1:31" ht="15.75" thickBot="1">
      <c r="A116" s="22" t="s">
        <v>99</v>
      </c>
      <c r="B116" s="23" t="s">
        <v>100</v>
      </c>
      <c r="C116" s="15">
        <f>G115</f>
        <v>10675.79</v>
      </c>
      <c r="D116" s="42">
        <v>60</v>
      </c>
      <c r="E116" s="120" t="s">
        <v>994</v>
      </c>
      <c r="F116" s="121" t="s">
        <v>995</v>
      </c>
      <c r="G116" s="123">
        <f>P69</f>
        <v>50040.800000000003</v>
      </c>
      <c r="H116" s="122"/>
      <c r="N116" s="120" t="s">
        <v>1586</v>
      </c>
      <c r="O116" s="121" t="s">
        <v>1587</v>
      </c>
      <c r="P116" s="144"/>
      <c r="Q116" s="122"/>
      <c r="R116" s="42" t="str">
        <f t="shared" si="14"/>
        <v>XXX</v>
      </c>
      <c r="S116" s="120" t="s">
        <v>1096</v>
      </c>
      <c r="T116" s="121" t="s">
        <v>1097</v>
      </c>
      <c r="U116" s="123">
        <v>1584</v>
      </c>
      <c r="V116" s="122" t="s">
        <v>829</v>
      </c>
      <c r="W116" s="42" t="s">
        <v>449</v>
      </c>
      <c r="X116" s="1"/>
      <c r="Y116" s="42" t="str">
        <f t="shared" si="7"/>
        <v/>
      </c>
      <c r="Z116" s="120" t="s">
        <v>1096</v>
      </c>
      <c r="AA116" s="121" t="s">
        <v>1097</v>
      </c>
      <c r="AB116" s="123">
        <v>1584</v>
      </c>
      <c r="AC116" s="122" t="s">
        <v>829</v>
      </c>
      <c r="AE116" s="1">
        <f t="shared" si="9"/>
        <v>0</v>
      </c>
    </row>
    <row r="117" spans="1:31" ht="15.75" thickBot="1">
      <c r="A117" s="22" t="s">
        <v>101</v>
      </c>
      <c r="B117" s="23" t="s">
        <v>102</v>
      </c>
      <c r="C117" s="15">
        <f>G116</f>
        <v>50040.800000000003</v>
      </c>
      <c r="D117" s="42">
        <v>61</v>
      </c>
      <c r="E117" s="120" t="s">
        <v>833</v>
      </c>
      <c r="F117" s="121" t="s">
        <v>104</v>
      </c>
      <c r="G117" s="123">
        <f>P70</f>
        <v>3773.45</v>
      </c>
      <c r="H117" s="122"/>
      <c r="N117" s="120" t="s">
        <v>1078</v>
      </c>
      <c r="O117" s="121" t="s">
        <v>1079</v>
      </c>
      <c r="P117" s="123">
        <f t="shared" ref="P117:P123" si="15">U106</f>
        <v>372529.01</v>
      </c>
      <c r="Q117" s="122"/>
      <c r="R117" s="42" t="str">
        <f t="shared" si="14"/>
        <v>XXX</v>
      </c>
      <c r="S117" s="120" t="s">
        <v>1098</v>
      </c>
      <c r="T117" s="121" t="s">
        <v>1099</v>
      </c>
      <c r="U117" s="123">
        <v>6861.5</v>
      </c>
      <c r="V117" s="122" t="s">
        <v>829</v>
      </c>
      <c r="W117" s="42" t="s">
        <v>449</v>
      </c>
      <c r="X117" s="1"/>
      <c r="Y117" s="42" t="str">
        <f t="shared" si="7"/>
        <v/>
      </c>
      <c r="Z117" s="120" t="s">
        <v>1098</v>
      </c>
      <c r="AA117" s="121" t="s">
        <v>1099</v>
      </c>
      <c r="AB117" s="123">
        <v>6861.5</v>
      </c>
      <c r="AC117" s="122" t="s">
        <v>829</v>
      </c>
      <c r="AE117" s="1">
        <f t="shared" si="9"/>
        <v>0</v>
      </c>
    </row>
    <row r="118" spans="1:31" ht="15.75" thickBot="1">
      <c r="A118" s="22" t="s">
        <v>103</v>
      </c>
      <c r="B118" s="23" t="s">
        <v>104</v>
      </c>
      <c r="C118" s="15">
        <f>G117</f>
        <v>3773.45</v>
      </c>
      <c r="N118" s="120" t="s">
        <v>1080</v>
      </c>
      <c r="O118" s="121" t="s">
        <v>1081</v>
      </c>
      <c r="P118" s="123">
        <f t="shared" si="15"/>
        <v>62786.080000000002</v>
      </c>
      <c r="Q118" s="122"/>
      <c r="R118" s="42" t="str">
        <f t="shared" si="14"/>
        <v>XXX</v>
      </c>
      <c r="S118" s="120" t="s">
        <v>1100</v>
      </c>
      <c r="T118" s="121" t="s">
        <v>1101</v>
      </c>
      <c r="U118" s="123">
        <v>1809.75</v>
      </c>
      <c r="V118" s="122" t="s">
        <v>829</v>
      </c>
      <c r="W118" s="42" t="s">
        <v>449</v>
      </c>
      <c r="X118" s="1"/>
      <c r="Y118" s="42" t="str">
        <f t="shared" si="7"/>
        <v/>
      </c>
      <c r="Z118" s="120" t="s">
        <v>1100</v>
      </c>
      <c r="AA118" s="121" t="s">
        <v>1101</v>
      </c>
      <c r="AB118" s="123">
        <v>1809.75</v>
      </c>
      <c r="AC118" s="122" t="s">
        <v>829</v>
      </c>
      <c r="AE118" s="1">
        <f t="shared" si="9"/>
        <v>0</v>
      </c>
    </row>
    <row r="119" spans="1:31" ht="15.75" thickBot="1">
      <c r="A119" s="49" t="s">
        <v>473</v>
      </c>
      <c r="B119" s="45"/>
      <c r="C119" s="46"/>
      <c r="D119" s="42">
        <v>63</v>
      </c>
      <c r="E119" s="120" t="s">
        <v>997</v>
      </c>
      <c r="F119" s="121" t="s">
        <v>998</v>
      </c>
      <c r="G119" s="123">
        <f>P72</f>
        <v>5465.2</v>
      </c>
      <c r="H119" s="122"/>
      <c r="N119" s="120" t="s">
        <v>1526</v>
      </c>
      <c r="O119" s="121" t="s">
        <v>1527</v>
      </c>
      <c r="P119" s="123">
        <f t="shared" si="15"/>
        <v>782.43</v>
      </c>
      <c r="Q119" s="122"/>
      <c r="R119" s="42" t="str">
        <f t="shared" si="14"/>
        <v>XXX</v>
      </c>
      <c r="S119" s="120" t="s">
        <v>1102</v>
      </c>
      <c r="T119" s="121" t="s">
        <v>1103</v>
      </c>
      <c r="U119" s="123">
        <v>96344.62</v>
      </c>
      <c r="V119" s="122" t="s">
        <v>829</v>
      </c>
      <c r="W119" s="42" t="s">
        <v>449</v>
      </c>
      <c r="X119" s="1"/>
      <c r="Y119" s="42" t="str">
        <f t="shared" si="7"/>
        <v/>
      </c>
      <c r="Z119" s="120" t="s">
        <v>1102</v>
      </c>
      <c r="AA119" s="121" t="s">
        <v>1103</v>
      </c>
      <c r="AB119" s="123">
        <v>96344.62</v>
      </c>
      <c r="AC119" s="122" t="s">
        <v>829</v>
      </c>
      <c r="AE119" s="1">
        <f t="shared" si="9"/>
        <v>0</v>
      </c>
    </row>
    <row r="120" spans="1:31" ht="15.75" thickBot="1">
      <c r="A120" s="22" t="s">
        <v>105</v>
      </c>
      <c r="B120" s="23" t="s">
        <v>106</v>
      </c>
      <c r="C120" s="15">
        <f>G119</f>
        <v>5465.2</v>
      </c>
      <c r="D120" s="42">
        <v>64</v>
      </c>
      <c r="E120" s="120" t="s">
        <v>999</v>
      </c>
      <c r="F120" s="121" t="s">
        <v>1000</v>
      </c>
      <c r="G120" s="123">
        <f>P73</f>
        <v>19116.900000000001</v>
      </c>
      <c r="H120" s="122"/>
      <c r="N120" s="120" t="s">
        <v>1082</v>
      </c>
      <c r="O120" s="121" t="s">
        <v>1083</v>
      </c>
      <c r="P120" s="123">
        <f t="shared" si="15"/>
        <v>29678.639999999999</v>
      </c>
      <c r="Q120" s="122"/>
      <c r="R120" s="42" t="str">
        <f t="shared" si="14"/>
        <v>XXX</v>
      </c>
      <c r="S120" s="120" t="s">
        <v>1104</v>
      </c>
      <c r="T120" s="121" t="s">
        <v>1105</v>
      </c>
      <c r="U120" s="123">
        <v>6227</v>
      </c>
      <c r="V120" s="122" t="s">
        <v>829</v>
      </c>
      <c r="W120" s="42" t="s">
        <v>449</v>
      </c>
      <c r="X120" s="1"/>
      <c r="Y120" s="42" t="str">
        <f t="shared" si="7"/>
        <v/>
      </c>
      <c r="Z120" s="120" t="s">
        <v>1104</v>
      </c>
      <c r="AA120" s="121" t="s">
        <v>1105</v>
      </c>
      <c r="AB120" s="123">
        <v>6227</v>
      </c>
      <c r="AC120" s="122" t="s">
        <v>829</v>
      </c>
      <c r="AE120" s="1">
        <f t="shared" si="9"/>
        <v>0</v>
      </c>
    </row>
    <row r="121" spans="1:31" ht="15.75" thickBot="1">
      <c r="A121" s="22" t="s">
        <v>107</v>
      </c>
      <c r="B121" s="23" t="s">
        <v>108</v>
      </c>
      <c r="C121" s="15">
        <f>G120</f>
        <v>19116.900000000001</v>
      </c>
      <c r="D121" s="42">
        <v>65</v>
      </c>
      <c r="E121" s="120" t="s">
        <v>1001</v>
      </c>
      <c r="F121" s="121" t="s">
        <v>1002</v>
      </c>
      <c r="G121" s="123">
        <f>P74</f>
        <v>282.42</v>
      </c>
      <c r="H121" s="122"/>
      <c r="N121" s="120" t="s">
        <v>1084</v>
      </c>
      <c r="O121" s="121" t="s">
        <v>1085</v>
      </c>
      <c r="P121" s="123">
        <f t="shared" si="15"/>
        <v>17031.04</v>
      </c>
      <c r="Q121" s="122"/>
      <c r="R121" s="42" t="str">
        <f t="shared" si="14"/>
        <v>XXX</v>
      </c>
      <c r="S121" s="120" t="s">
        <v>1106</v>
      </c>
      <c r="T121" s="121" t="s">
        <v>1107</v>
      </c>
      <c r="U121" s="123">
        <v>13023.16</v>
      </c>
      <c r="V121" s="122" t="s">
        <v>829</v>
      </c>
      <c r="W121" s="42" t="s">
        <v>449</v>
      </c>
      <c r="X121" s="1"/>
      <c r="Y121" s="42" t="str">
        <f t="shared" si="7"/>
        <v/>
      </c>
      <c r="Z121" s="120" t="s">
        <v>1106</v>
      </c>
      <c r="AA121" s="121" t="s">
        <v>1107</v>
      </c>
      <c r="AB121" s="123">
        <v>13023.16</v>
      </c>
      <c r="AC121" s="122" t="s">
        <v>829</v>
      </c>
      <c r="AE121" s="1">
        <f t="shared" si="9"/>
        <v>0</v>
      </c>
    </row>
    <row r="122" spans="1:31" ht="15.75" thickBot="1">
      <c r="A122" s="22" t="s">
        <v>109</v>
      </c>
      <c r="B122" s="23" t="s">
        <v>110</v>
      </c>
      <c r="C122" s="15">
        <f>G121</f>
        <v>282.42</v>
      </c>
      <c r="N122" s="120" t="s">
        <v>1086</v>
      </c>
      <c r="O122" s="121" t="s">
        <v>1087</v>
      </c>
      <c r="P122" s="123">
        <f t="shared" si="15"/>
        <v>4853.37</v>
      </c>
      <c r="Q122" s="122"/>
      <c r="R122" s="42" t="str">
        <f t="shared" si="14"/>
        <v>XXX</v>
      </c>
      <c r="S122" s="120" t="s">
        <v>1108</v>
      </c>
      <c r="T122" s="121" t="s">
        <v>1109</v>
      </c>
      <c r="U122" s="123">
        <v>11850</v>
      </c>
      <c r="V122" s="122" t="s">
        <v>829</v>
      </c>
      <c r="W122" s="42" t="s">
        <v>449</v>
      </c>
      <c r="X122" s="1"/>
      <c r="Y122" s="42" t="str">
        <f t="shared" si="7"/>
        <v/>
      </c>
      <c r="Z122" s="120" t="s">
        <v>1108</v>
      </c>
      <c r="AA122" s="121" t="s">
        <v>1109</v>
      </c>
      <c r="AB122" s="123">
        <v>11850</v>
      </c>
      <c r="AC122" s="122" t="s">
        <v>829</v>
      </c>
      <c r="AE122" s="1">
        <f t="shared" si="9"/>
        <v>0</v>
      </c>
    </row>
    <row r="123" spans="1:31" ht="15.75" thickBot="1">
      <c r="A123" s="22" t="s">
        <v>112</v>
      </c>
      <c r="B123" s="23" t="s">
        <v>113</v>
      </c>
      <c r="C123" s="15"/>
      <c r="D123" s="42">
        <v>67</v>
      </c>
      <c r="E123" s="120" t="s">
        <v>1005</v>
      </c>
      <c r="F123" s="121" t="s">
        <v>1006</v>
      </c>
      <c r="G123" s="123">
        <f>P76</f>
        <v>9214.26</v>
      </c>
      <c r="H123" s="122"/>
      <c r="N123" s="120" t="s">
        <v>1088</v>
      </c>
      <c r="O123" s="121" t="s">
        <v>1089</v>
      </c>
      <c r="P123" s="123">
        <f t="shared" si="15"/>
        <v>3234.59</v>
      </c>
      <c r="Q123" s="122"/>
      <c r="R123" s="42" t="str">
        <f t="shared" ref="R123:R134" si="16">IF(N123&lt;&gt;S112,"XXX","")</f>
        <v/>
      </c>
      <c r="S123" s="120" t="s">
        <v>1110</v>
      </c>
      <c r="T123" s="121" t="s">
        <v>1111</v>
      </c>
      <c r="U123" s="123">
        <v>11009.08</v>
      </c>
      <c r="V123" s="122" t="s">
        <v>829</v>
      </c>
      <c r="W123" s="42" t="s">
        <v>449</v>
      </c>
      <c r="X123" s="1"/>
      <c r="Y123" s="42" t="str">
        <f t="shared" si="7"/>
        <v/>
      </c>
      <c r="Z123" s="120" t="s">
        <v>1110</v>
      </c>
      <c r="AA123" s="121" t="s">
        <v>1111</v>
      </c>
      <c r="AB123" s="123">
        <v>11009.08</v>
      </c>
      <c r="AC123" s="122" t="s">
        <v>829</v>
      </c>
      <c r="AE123" s="1">
        <f t="shared" si="9"/>
        <v>0</v>
      </c>
    </row>
    <row r="124" spans="1:31" ht="15.75" thickBot="1">
      <c r="A124" s="49" t="s">
        <v>474</v>
      </c>
      <c r="B124" s="45"/>
      <c r="C124" s="46"/>
      <c r="D124" s="42">
        <v>68</v>
      </c>
      <c r="E124" s="120" t="s">
        <v>1007</v>
      </c>
      <c r="F124" s="121" t="s">
        <v>1008</v>
      </c>
      <c r="G124" s="123">
        <f>P77</f>
        <v>38597.75</v>
      </c>
      <c r="H124" s="122"/>
      <c r="N124" s="120" t="s">
        <v>1090</v>
      </c>
      <c r="O124" s="121" t="s">
        <v>1091</v>
      </c>
      <c r="P124" s="123">
        <f t="shared" ref="P124:P134" si="17">U113</f>
        <v>245.95</v>
      </c>
      <c r="Q124" s="122"/>
      <c r="R124" s="42" t="str">
        <f t="shared" si="16"/>
        <v/>
      </c>
      <c r="S124" s="120" t="s">
        <v>1113</v>
      </c>
      <c r="T124" s="121" t="s">
        <v>1114</v>
      </c>
      <c r="U124" s="122">
        <v>653.48</v>
      </c>
      <c r="V124" s="122" t="s">
        <v>829</v>
      </c>
      <c r="W124" s="42" t="s">
        <v>449</v>
      </c>
      <c r="X124" s="1"/>
      <c r="Y124" s="42" t="str">
        <f t="shared" si="7"/>
        <v/>
      </c>
      <c r="Z124" s="120" t="s">
        <v>1113</v>
      </c>
      <c r="AA124" s="121" t="s">
        <v>1114</v>
      </c>
      <c r="AB124" s="122">
        <v>653.48</v>
      </c>
      <c r="AC124" s="122" t="s">
        <v>829</v>
      </c>
      <c r="AE124" s="1">
        <f t="shared" si="9"/>
        <v>0</v>
      </c>
    </row>
    <row r="125" spans="1:31" ht="15.75" thickBot="1">
      <c r="A125" s="22" t="s">
        <v>114</v>
      </c>
      <c r="B125" s="23" t="s">
        <v>115</v>
      </c>
      <c r="C125" s="15">
        <f>G123</f>
        <v>9214.26</v>
      </c>
      <c r="D125" s="42">
        <v>69</v>
      </c>
      <c r="E125" s="120" t="s">
        <v>1009</v>
      </c>
      <c r="F125" s="121" t="s">
        <v>1010</v>
      </c>
      <c r="G125" s="123">
        <f>P78</f>
        <v>5491.67</v>
      </c>
      <c r="H125" s="122"/>
      <c r="N125" s="120" t="s">
        <v>1092</v>
      </c>
      <c r="O125" s="121" t="s">
        <v>1093</v>
      </c>
      <c r="P125" s="123">
        <f t="shared" si="17"/>
        <v>2377.2800000000002</v>
      </c>
      <c r="Q125" s="122"/>
      <c r="R125" s="42" t="str">
        <f t="shared" si="16"/>
        <v/>
      </c>
      <c r="S125" s="120" t="s">
        <v>1115</v>
      </c>
      <c r="T125" s="121" t="s">
        <v>1116</v>
      </c>
      <c r="U125" s="123">
        <v>4406.28</v>
      </c>
      <c r="V125" s="122" t="s">
        <v>829</v>
      </c>
      <c r="W125" s="42" t="s">
        <v>449</v>
      </c>
      <c r="X125" s="1"/>
      <c r="Y125" s="42" t="str">
        <f t="shared" si="7"/>
        <v/>
      </c>
      <c r="Z125" s="120" t="s">
        <v>1115</v>
      </c>
      <c r="AA125" s="121" t="s">
        <v>1116</v>
      </c>
      <c r="AB125" s="123">
        <v>4406.28</v>
      </c>
      <c r="AC125" s="122" t="s">
        <v>829</v>
      </c>
      <c r="AE125" s="1">
        <f t="shared" si="9"/>
        <v>0</v>
      </c>
    </row>
    <row r="126" spans="1:31" ht="15.75" thickBot="1">
      <c r="A126" s="22" t="s">
        <v>116</v>
      </c>
      <c r="B126" s="23" t="s">
        <v>117</v>
      </c>
      <c r="C126" s="15">
        <f>G124</f>
        <v>38597.75</v>
      </c>
      <c r="D126" s="42">
        <v>70</v>
      </c>
      <c r="E126" s="120" t="s">
        <v>1011</v>
      </c>
      <c r="F126" s="121" t="s">
        <v>127</v>
      </c>
      <c r="G126" s="123">
        <f>P80</f>
        <v>1584.04</v>
      </c>
      <c r="H126" s="122"/>
      <c r="N126" s="120" t="s">
        <v>1094</v>
      </c>
      <c r="O126" s="121" t="s">
        <v>1095</v>
      </c>
      <c r="P126" s="123">
        <f t="shared" si="17"/>
        <v>1650.88</v>
      </c>
      <c r="Q126" s="122"/>
      <c r="R126" s="42" t="str">
        <f t="shared" si="16"/>
        <v/>
      </c>
      <c r="S126" s="120" t="s">
        <v>1117</v>
      </c>
      <c r="T126" s="121" t="s">
        <v>1118</v>
      </c>
      <c r="U126" s="122">
        <v>356.89</v>
      </c>
      <c r="V126" s="122" t="s">
        <v>829</v>
      </c>
      <c r="W126" s="42" t="s">
        <v>449</v>
      </c>
      <c r="X126" s="1"/>
      <c r="Y126" s="42" t="str">
        <f t="shared" si="7"/>
        <v/>
      </c>
      <c r="Z126" s="120" t="s">
        <v>1117</v>
      </c>
      <c r="AA126" s="121" t="s">
        <v>1118</v>
      </c>
      <c r="AB126" s="122">
        <v>356.89</v>
      </c>
      <c r="AC126" s="122" t="s">
        <v>829</v>
      </c>
      <c r="AE126" s="1">
        <f t="shared" si="9"/>
        <v>0</v>
      </c>
    </row>
    <row r="127" spans="1:31" ht="15.75" thickBot="1">
      <c r="A127" s="22" t="s">
        <v>118</v>
      </c>
      <c r="B127" s="23" t="s">
        <v>119</v>
      </c>
      <c r="C127" s="15">
        <f>G125</f>
        <v>5491.67</v>
      </c>
      <c r="D127" s="42">
        <v>71</v>
      </c>
      <c r="E127" s="131" t="s">
        <v>1012</v>
      </c>
      <c r="F127" s="132" t="s">
        <v>1013</v>
      </c>
      <c r="G127" s="133">
        <f>P81</f>
        <v>0</v>
      </c>
      <c r="H127" s="134"/>
      <c r="I127" s="135">
        <f>G126+G125+G124+G123+G336+G121+G120+G119+G331+G117+G116+G115+G114+G113+G112+G111+G110+G310+G108+G107+G106+G89+G88+G87+G86+G85+G79+G78+G77+G76+G70+G69+G68+G67+G61+G60+G59+G58+G52+G51+G50+G49+G30+G29+G28+G27+G26+G25+G24+G23+G22+G21+G20+G19+G18+G17+G16+G15+G14+G13+G12+G11+G10+G9+G8+G7+G6+G5</f>
        <v>2323169.9200000004</v>
      </c>
      <c r="N127" s="120" t="s">
        <v>1096</v>
      </c>
      <c r="O127" s="121" t="s">
        <v>1097</v>
      </c>
      <c r="P127" s="123">
        <f t="shared" si="17"/>
        <v>1584</v>
      </c>
      <c r="Q127" s="122"/>
      <c r="R127" s="42" t="str">
        <f t="shared" si="16"/>
        <v/>
      </c>
      <c r="S127" s="120" t="s">
        <v>1119</v>
      </c>
      <c r="T127" s="121" t="s">
        <v>1120</v>
      </c>
      <c r="U127" s="123">
        <v>36193.370000000003</v>
      </c>
      <c r="V127" s="122" t="s">
        <v>829</v>
      </c>
      <c r="W127" s="42" t="s">
        <v>449</v>
      </c>
      <c r="X127" s="1"/>
      <c r="Y127" s="42" t="str">
        <f t="shared" si="7"/>
        <v/>
      </c>
      <c r="Z127" s="120" t="s">
        <v>1119</v>
      </c>
      <c r="AA127" s="121" t="s">
        <v>1120</v>
      </c>
      <c r="AB127" s="123">
        <v>36193.370000000003</v>
      </c>
      <c r="AC127" s="122" t="s">
        <v>829</v>
      </c>
      <c r="AE127" s="1">
        <f t="shared" si="9"/>
        <v>0</v>
      </c>
    </row>
    <row r="128" spans="1:31" ht="15.75" thickBot="1">
      <c r="A128" s="22" t="s">
        <v>120</v>
      </c>
      <c r="B128" s="23" t="s">
        <v>121</v>
      </c>
      <c r="C128" s="15"/>
      <c r="E128" s="131"/>
      <c r="F128" s="132"/>
      <c r="G128" s="133"/>
      <c r="H128" s="134"/>
      <c r="N128" s="120" t="s">
        <v>1098</v>
      </c>
      <c r="O128" s="121" t="s">
        <v>1099</v>
      </c>
      <c r="P128" s="123">
        <f t="shared" si="17"/>
        <v>6861.5</v>
      </c>
      <c r="Q128" s="122"/>
      <c r="R128" s="42" t="str">
        <f t="shared" si="16"/>
        <v/>
      </c>
      <c r="S128" s="120" t="s">
        <v>1121</v>
      </c>
      <c r="T128" s="121" t="s">
        <v>1122</v>
      </c>
      <c r="U128" s="123">
        <v>18148.89</v>
      </c>
      <c r="V128" s="122" t="s">
        <v>829</v>
      </c>
      <c r="W128" s="42" t="s">
        <v>449</v>
      </c>
      <c r="X128" s="1"/>
      <c r="Y128" s="42" t="str">
        <f t="shared" si="7"/>
        <v/>
      </c>
      <c r="Z128" s="120" t="s">
        <v>1121</v>
      </c>
      <c r="AA128" s="121" t="s">
        <v>1122</v>
      </c>
      <c r="AB128" s="123">
        <v>18148.89</v>
      </c>
      <c r="AC128" s="122" t="s">
        <v>829</v>
      </c>
      <c r="AE128" s="1">
        <f t="shared" si="9"/>
        <v>0</v>
      </c>
    </row>
    <row r="129" spans="1:31" ht="15.75" thickBot="1">
      <c r="A129" s="22" t="s">
        <v>122</v>
      </c>
      <c r="B129" s="23" t="s">
        <v>123</v>
      </c>
      <c r="C129" s="15"/>
      <c r="E129" s="131"/>
      <c r="F129" s="132"/>
      <c r="G129" s="133"/>
      <c r="H129" s="134"/>
      <c r="N129" s="120" t="s">
        <v>1100</v>
      </c>
      <c r="O129" s="121" t="s">
        <v>1101</v>
      </c>
      <c r="P129" s="123">
        <f t="shared" si="17"/>
        <v>1809.75</v>
      </c>
      <c r="Q129" s="122"/>
      <c r="R129" s="42" t="str">
        <f t="shared" si="16"/>
        <v/>
      </c>
      <c r="S129" s="120" t="s">
        <v>1123</v>
      </c>
      <c r="T129" s="121" t="s">
        <v>1124</v>
      </c>
      <c r="U129" s="123">
        <v>67747.8</v>
      </c>
      <c r="V129" s="122" t="s">
        <v>829</v>
      </c>
      <c r="W129" s="42" t="s">
        <v>449</v>
      </c>
      <c r="X129" s="1"/>
      <c r="Y129" s="42" t="str">
        <f t="shared" si="7"/>
        <v/>
      </c>
      <c r="Z129" s="120" t="s">
        <v>1123</v>
      </c>
      <c r="AA129" s="121" t="s">
        <v>1124</v>
      </c>
      <c r="AB129" s="123">
        <v>67747.8</v>
      </c>
      <c r="AC129" s="122" t="s">
        <v>829</v>
      </c>
      <c r="AE129" s="1">
        <f t="shared" si="9"/>
        <v>0</v>
      </c>
    </row>
    <row r="130" spans="1:31" ht="15.75" thickBot="1">
      <c r="A130" s="22" t="s">
        <v>124</v>
      </c>
      <c r="B130" s="23" t="s">
        <v>125</v>
      </c>
      <c r="C130" s="15"/>
      <c r="E130" s="131"/>
      <c r="F130" s="132"/>
      <c r="G130" s="133"/>
      <c r="H130" s="134"/>
      <c r="N130" s="120" t="s">
        <v>1102</v>
      </c>
      <c r="O130" s="121" t="s">
        <v>1103</v>
      </c>
      <c r="P130" s="123">
        <f t="shared" si="17"/>
        <v>96344.62</v>
      </c>
      <c r="Q130" s="122"/>
      <c r="R130" s="42" t="str">
        <f t="shared" si="16"/>
        <v/>
      </c>
      <c r="S130" s="120" t="s">
        <v>1614</v>
      </c>
      <c r="T130" s="121" t="s">
        <v>1615</v>
      </c>
      <c r="U130" s="123">
        <v>3693.99</v>
      </c>
      <c r="V130" s="122" t="s">
        <v>829</v>
      </c>
      <c r="W130" s="42" t="s">
        <v>449</v>
      </c>
      <c r="X130" s="1"/>
      <c r="Y130" s="42" t="str">
        <f t="shared" si="7"/>
        <v/>
      </c>
      <c r="Z130" s="120" t="s">
        <v>1614</v>
      </c>
      <c r="AA130" s="121" t="s">
        <v>1615</v>
      </c>
      <c r="AB130" s="123">
        <v>3693.99</v>
      </c>
      <c r="AC130" s="122" t="s">
        <v>829</v>
      </c>
      <c r="AE130" s="1">
        <f t="shared" si="9"/>
        <v>0</v>
      </c>
    </row>
    <row r="131" spans="1:31" ht="15.75" thickBot="1">
      <c r="A131" s="22" t="s">
        <v>126</v>
      </c>
      <c r="B131" s="23" t="s">
        <v>127</v>
      </c>
      <c r="C131" s="15">
        <f>G126</f>
        <v>1584.04</v>
      </c>
      <c r="E131" s="131"/>
      <c r="F131" s="132"/>
      <c r="G131" s="133"/>
      <c r="H131" s="134"/>
      <c r="N131" s="120" t="s">
        <v>1104</v>
      </c>
      <c r="O131" s="121" t="s">
        <v>1105</v>
      </c>
      <c r="P131" s="123">
        <f t="shared" si="17"/>
        <v>6227</v>
      </c>
      <c r="Q131" s="122"/>
      <c r="R131" s="42" t="str">
        <f t="shared" si="16"/>
        <v/>
      </c>
      <c r="S131" s="120" t="s">
        <v>1125</v>
      </c>
      <c r="T131" s="121" t="s">
        <v>1126</v>
      </c>
      <c r="U131" s="123">
        <v>21937.27</v>
      </c>
      <c r="V131" s="122" t="s">
        <v>829</v>
      </c>
      <c r="W131" s="42" t="s">
        <v>449</v>
      </c>
      <c r="X131" s="1"/>
      <c r="Y131" s="42" t="str">
        <f t="shared" ref="Y131:Y194" si="18">IF(Z131&lt;&gt;S131,"XXX","")</f>
        <v/>
      </c>
      <c r="Z131" s="120" t="s">
        <v>1125</v>
      </c>
      <c r="AA131" s="121" t="s">
        <v>1126</v>
      </c>
      <c r="AB131" s="123">
        <v>21937.27</v>
      </c>
      <c r="AC131" s="122" t="s">
        <v>829</v>
      </c>
      <c r="AE131" s="1">
        <f t="shared" si="9"/>
        <v>0</v>
      </c>
    </row>
    <row r="132" spans="1:31" ht="15.75" thickBot="1">
      <c r="A132" s="49" t="s">
        <v>475</v>
      </c>
      <c r="B132" s="45"/>
      <c r="C132" s="46"/>
      <c r="E132" s="131"/>
      <c r="F132" s="132"/>
      <c r="G132" s="133"/>
      <c r="H132" s="134"/>
      <c r="N132" s="120" t="s">
        <v>1106</v>
      </c>
      <c r="O132" s="121" t="s">
        <v>1107</v>
      </c>
      <c r="P132" s="123">
        <f t="shared" si="17"/>
        <v>13023.16</v>
      </c>
      <c r="Q132" s="122"/>
      <c r="R132" s="42" t="str">
        <f t="shared" si="16"/>
        <v/>
      </c>
      <c r="S132" s="120" t="s">
        <v>1127</v>
      </c>
      <c r="T132" s="121" t="s">
        <v>1128</v>
      </c>
      <c r="U132" s="123">
        <v>31590</v>
      </c>
      <c r="V132" s="122" t="s">
        <v>829</v>
      </c>
      <c r="W132" s="42" t="s">
        <v>449</v>
      </c>
      <c r="X132" s="1"/>
      <c r="Y132" s="42" t="str">
        <f t="shared" si="18"/>
        <v/>
      </c>
      <c r="Z132" s="120" t="s">
        <v>1127</v>
      </c>
      <c r="AA132" s="121" t="s">
        <v>1128</v>
      </c>
      <c r="AB132" s="123">
        <v>31590</v>
      </c>
      <c r="AC132" s="122" t="s">
        <v>829</v>
      </c>
      <c r="AE132" s="1">
        <f t="shared" si="9"/>
        <v>0</v>
      </c>
    </row>
    <row r="133" spans="1:31" ht="15.75" thickBot="1">
      <c r="A133" s="22" t="s">
        <v>213</v>
      </c>
      <c r="B133" s="23" t="s">
        <v>214</v>
      </c>
      <c r="C133" s="15">
        <f>G133+L143</f>
        <v>23590.959999999999</v>
      </c>
      <c r="D133" s="42">
        <v>152</v>
      </c>
      <c r="E133" s="166" t="s">
        <v>1161</v>
      </c>
      <c r="F133" s="121" t="s">
        <v>1162</v>
      </c>
      <c r="G133" s="148">
        <f>P173</f>
        <v>10954.96</v>
      </c>
      <c r="H133" s="122"/>
      <c r="N133" s="120" t="s">
        <v>1108</v>
      </c>
      <c r="O133" s="121" t="s">
        <v>1109</v>
      </c>
      <c r="P133" s="123">
        <f t="shared" si="17"/>
        <v>11850</v>
      </c>
      <c r="Q133" s="122"/>
      <c r="R133" s="42" t="str">
        <f t="shared" si="16"/>
        <v/>
      </c>
      <c r="S133" s="120" t="s">
        <v>849</v>
      </c>
      <c r="T133" s="121" t="s">
        <v>854</v>
      </c>
      <c r="U133" s="123">
        <v>8412.9599999999991</v>
      </c>
      <c r="V133" s="122" t="s">
        <v>829</v>
      </c>
      <c r="W133" s="42" t="s">
        <v>449</v>
      </c>
      <c r="X133" s="1"/>
      <c r="Y133" s="42" t="str">
        <f t="shared" si="18"/>
        <v/>
      </c>
      <c r="Z133" s="120" t="s">
        <v>849</v>
      </c>
      <c r="AA133" s="121" t="s">
        <v>854</v>
      </c>
      <c r="AB133" s="123">
        <v>8412.9599999999991</v>
      </c>
      <c r="AC133" s="122" t="s">
        <v>829</v>
      </c>
      <c r="AE133" s="1">
        <f t="shared" si="9"/>
        <v>0</v>
      </c>
    </row>
    <row r="134" spans="1:31" ht="15.75" thickBot="1">
      <c r="A134" s="22" t="s">
        <v>215</v>
      </c>
      <c r="B134" s="23" t="s">
        <v>216</v>
      </c>
      <c r="C134" s="15">
        <f>G134</f>
        <v>26696.37</v>
      </c>
      <c r="D134" s="42">
        <v>153</v>
      </c>
      <c r="E134" s="166" t="s">
        <v>1163</v>
      </c>
      <c r="F134" s="121" t="s">
        <v>1164</v>
      </c>
      <c r="G134" s="148">
        <f>P174</f>
        <v>26696.37</v>
      </c>
      <c r="H134" s="122"/>
      <c r="N134" s="120" t="s">
        <v>1110</v>
      </c>
      <c r="O134" s="121" t="s">
        <v>1111</v>
      </c>
      <c r="P134" s="123">
        <f t="shared" si="17"/>
        <v>11009.08</v>
      </c>
      <c r="Q134" s="122"/>
      <c r="R134" s="42" t="str">
        <f t="shared" si="16"/>
        <v/>
      </c>
      <c r="S134" s="120" t="s">
        <v>1131</v>
      </c>
      <c r="T134" s="121" t="s">
        <v>414</v>
      </c>
      <c r="U134" s="123">
        <v>62429.93</v>
      </c>
      <c r="V134" s="122" t="s">
        <v>829</v>
      </c>
      <c r="W134" s="42" t="s">
        <v>449</v>
      </c>
      <c r="X134" s="1"/>
      <c r="Y134" s="42" t="str">
        <f t="shared" si="18"/>
        <v/>
      </c>
      <c r="Z134" s="120" t="s">
        <v>1131</v>
      </c>
      <c r="AA134" s="121" t="s">
        <v>414</v>
      </c>
      <c r="AB134" s="123">
        <v>62429.93</v>
      </c>
      <c r="AC134" s="122" t="s">
        <v>829</v>
      </c>
      <c r="AE134" s="1">
        <f t="shared" ref="AE134:AE197" si="19">AB134-U134</f>
        <v>0</v>
      </c>
    </row>
    <row r="135" spans="1:31" ht="15.75" thickBot="1">
      <c r="A135" s="22" t="s">
        <v>217</v>
      </c>
      <c r="B135" s="23" t="s">
        <v>218</v>
      </c>
      <c r="C135" s="15">
        <f>G135+G186</f>
        <v>1485.5</v>
      </c>
      <c r="D135" s="42">
        <v>154</v>
      </c>
      <c r="E135" s="166" t="s">
        <v>1165</v>
      </c>
      <c r="F135" s="121" t="s">
        <v>1166</v>
      </c>
      <c r="G135" s="148">
        <f>P175</f>
        <v>254.48</v>
      </c>
      <c r="H135" s="122"/>
      <c r="N135" s="120" t="s">
        <v>845</v>
      </c>
      <c r="O135" s="121" t="s">
        <v>1112</v>
      </c>
      <c r="P135" s="144"/>
      <c r="Q135" s="122"/>
      <c r="R135" s="42"/>
      <c r="S135" s="120" t="s">
        <v>839</v>
      </c>
      <c r="T135" s="121" t="s">
        <v>699</v>
      </c>
      <c r="U135" s="123">
        <v>4209</v>
      </c>
      <c r="V135" s="122" t="s">
        <v>829</v>
      </c>
      <c r="W135" s="42" t="s">
        <v>449</v>
      </c>
      <c r="X135" s="1"/>
      <c r="Y135" s="42" t="str">
        <f t="shared" si="18"/>
        <v/>
      </c>
      <c r="Z135" s="120" t="s">
        <v>839</v>
      </c>
      <c r="AA135" s="121" t="s">
        <v>699</v>
      </c>
      <c r="AB135" s="123">
        <v>4209</v>
      </c>
      <c r="AC135" s="122" t="s">
        <v>829</v>
      </c>
      <c r="AE135" s="1">
        <f t="shared" si="19"/>
        <v>0</v>
      </c>
    </row>
    <row r="136" spans="1:31" ht="15.75" thickBot="1">
      <c r="A136" s="22" t="s">
        <v>219</v>
      </c>
      <c r="B136" s="23" t="s">
        <v>220</v>
      </c>
      <c r="C136" s="15">
        <f>G136</f>
        <v>6343.49</v>
      </c>
      <c r="D136" s="42">
        <v>155</v>
      </c>
      <c r="E136" s="166" t="s">
        <v>1167</v>
      </c>
      <c r="F136" s="121" t="s">
        <v>1168</v>
      </c>
      <c r="G136" s="148">
        <f>P176</f>
        <v>6343.49</v>
      </c>
      <c r="H136" s="122"/>
      <c r="N136" s="120" t="s">
        <v>1113</v>
      </c>
      <c r="O136" s="121" t="s">
        <v>1114</v>
      </c>
      <c r="P136" s="123">
        <f t="shared" ref="P136:P145" si="20">U124</f>
        <v>653.48</v>
      </c>
      <c r="Q136" s="122"/>
      <c r="R136" s="42" t="str">
        <f t="shared" ref="R136:R141" si="21">IF(N136&lt;&gt;S124,"XXX","")</f>
        <v/>
      </c>
      <c r="S136" s="187" t="s">
        <v>840</v>
      </c>
      <c r="T136" s="188" t="s">
        <v>700</v>
      </c>
      <c r="U136" s="123">
        <v>16000</v>
      </c>
      <c r="V136" s="122" t="s">
        <v>829</v>
      </c>
      <c r="W136" s="42"/>
      <c r="X136" s="1"/>
      <c r="Y136" s="42" t="str">
        <f t="shared" si="18"/>
        <v/>
      </c>
      <c r="Z136" s="120" t="s">
        <v>840</v>
      </c>
      <c r="AA136" s="121" t="s">
        <v>700</v>
      </c>
      <c r="AB136" s="123">
        <v>16000</v>
      </c>
      <c r="AC136" s="122" t="s">
        <v>829</v>
      </c>
      <c r="AE136" s="1">
        <f t="shared" si="19"/>
        <v>0</v>
      </c>
    </row>
    <row r="137" spans="1:31" ht="15.75" thickBot="1">
      <c r="A137" s="22" t="s">
        <v>221</v>
      </c>
      <c r="B137" s="23" t="s">
        <v>222</v>
      </c>
      <c r="C137" s="15"/>
      <c r="D137" s="42">
        <v>156</v>
      </c>
      <c r="E137" s="166" t="s">
        <v>1169</v>
      </c>
      <c r="F137" s="121" t="s">
        <v>1170</v>
      </c>
      <c r="G137" s="148">
        <f>P180</f>
        <v>1159.01</v>
      </c>
      <c r="H137" s="122"/>
      <c r="N137" s="120" t="s">
        <v>1115</v>
      </c>
      <c r="O137" s="121" t="s">
        <v>1116</v>
      </c>
      <c r="P137" s="123">
        <f t="shared" si="20"/>
        <v>4406.28</v>
      </c>
      <c r="Q137" s="122"/>
      <c r="R137" s="42" t="str">
        <f t="shared" si="21"/>
        <v/>
      </c>
      <c r="S137" s="120" t="s">
        <v>1616</v>
      </c>
      <c r="T137" s="121" t="s">
        <v>702</v>
      </c>
      <c r="U137" s="122">
        <v>888.16</v>
      </c>
      <c r="V137" s="122" t="s">
        <v>829</v>
      </c>
      <c r="W137" s="42" t="s">
        <v>449</v>
      </c>
      <c r="X137" s="1"/>
      <c r="Y137" s="42" t="str">
        <f t="shared" si="18"/>
        <v/>
      </c>
      <c r="Z137" s="120" t="s">
        <v>1616</v>
      </c>
      <c r="AA137" s="121" t="s">
        <v>702</v>
      </c>
      <c r="AB137" s="122">
        <v>888.16</v>
      </c>
      <c r="AC137" s="122" t="s">
        <v>829</v>
      </c>
      <c r="AE137" s="1">
        <f t="shared" si="19"/>
        <v>0</v>
      </c>
    </row>
    <row r="138" spans="1:31" ht="15.75" thickBot="1">
      <c r="A138" s="22" t="s">
        <v>223</v>
      </c>
      <c r="B138" s="23" t="s">
        <v>224</v>
      </c>
      <c r="C138" s="15">
        <f>G181</f>
        <v>10000</v>
      </c>
      <c r="D138" s="42">
        <v>157</v>
      </c>
      <c r="E138" s="166" t="s">
        <v>1171</v>
      </c>
      <c r="F138" s="121" t="s">
        <v>1172</v>
      </c>
      <c r="G138" s="148">
        <f>P181</f>
        <v>5436</v>
      </c>
      <c r="H138" s="122"/>
      <c r="N138" s="120" t="s">
        <v>1117</v>
      </c>
      <c r="O138" s="121" t="s">
        <v>1118</v>
      </c>
      <c r="P138" s="123">
        <f t="shared" si="20"/>
        <v>356.89</v>
      </c>
      <c r="Q138" s="122"/>
      <c r="R138" s="42" t="str">
        <f t="shared" si="21"/>
        <v/>
      </c>
      <c r="S138" s="120" t="s">
        <v>1132</v>
      </c>
      <c r="T138" s="121" t="s">
        <v>413</v>
      </c>
      <c r="U138" s="123">
        <v>19409.419999999998</v>
      </c>
      <c r="V138" s="122" t="s">
        <v>829</v>
      </c>
      <c r="W138" s="42" t="s">
        <v>449</v>
      </c>
      <c r="X138" s="1"/>
      <c r="Y138" s="42" t="str">
        <f t="shared" si="18"/>
        <v/>
      </c>
      <c r="Z138" s="120" t="s">
        <v>1132</v>
      </c>
      <c r="AA138" s="121" t="s">
        <v>413</v>
      </c>
      <c r="AB138" s="123">
        <v>19409.419999999998</v>
      </c>
      <c r="AC138" s="122" t="s">
        <v>829</v>
      </c>
      <c r="AE138" s="1">
        <f t="shared" si="19"/>
        <v>0</v>
      </c>
    </row>
    <row r="139" spans="1:31" ht="15.75" thickBot="1">
      <c r="A139" s="22" t="s">
        <v>225</v>
      </c>
      <c r="B139" s="23" t="s">
        <v>226</v>
      </c>
      <c r="C139" s="15">
        <f>G182</f>
        <v>3500</v>
      </c>
      <c r="D139" s="42">
        <v>158</v>
      </c>
      <c r="E139" s="166" t="s">
        <v>1173</v>
      </c>
      <c r="F139" s="121" t="s">
        <v>1174</v>
      </c>
      <c r="G139" s="148">
        <f>P182</f>
        <v>18740.66</v>
      </c>
      <c r="H139" s="122"/>
      <c r="N139" s="120" t="s">
        <v>1119</v>
      </c>
      <c r="O139" s="121" t="s">
        <v>1120</v>
      </c>
      <c r="P139" s="123">
        <f t="shared" si="20"/>
        <v>36193.370000000003</v>
      </c>
      <c r="Q139" s="122"/>
      <c r="R139" s="42" t="str">
        <f t="shared" si="21"/>
        <v/>
      </c>
      <c r="S139" s="120" t="s">
        <v>847</v>
      </c>
      <c r="T139" s="121" t="s">
        <v>1133</v>
      </c>
      <c r="U139" s="123">
        <v>12358.3</v>
      </c>
      <c r="V139" s="122" t="s">
        <v>829</v>
      </c>
      <c r="W139" s="42" t="s">
        <v>449</v>
      </c>
      <c r="X139" s="1"/>
      <c r="Y139" s="42" t="str">
        <f t="shared" si="18"/>
        <v/>
      </c>
      <c r="Z139" s="120" t="s">
        <v>847</v>
      </c>
      <c r="AA139" s="121" t="s">
        <v>1133</v>
      </c>
      <c r="AB139" s="123">
        <v>12358.3</v>
      </c>
      <c r="AC139" s="122" t="s">
        <v>829</v>
      </c>
      <c r="AE139" s="1">
        <f t="shared" si="19"/>
        <v>0</v>
      </c>
    </row>
    <row r="140" spans="1:31" ht="15.75" thickBot="1">
      <c r="A140" s="22" t="s">
        <v>227</v>
      </c>
      <c r="B140" s="23" t="s">
        <v>228</v>
      </c>
      <c r="C140" s="15">
        <f>G183</f>
        <v>4000</v>
      </c>
      <c r="D140" s="42">
        <v>159</v>
      </c>
      <c r="E140" s="166" t="s">
        <v>1175</v>
      </c>
      <c r="F140" s="121" t="s">
        <v>1176</v>
      </c>
      <c r="G140" s="148">
        <f>P183</f>
        <v>3531.27</v>
      </c>
      <c r="H140" s="122"/>
      <c r="N140" s="120" t="s">
        <v>1121</v>
      </c>
      <c r="O140" s="121" t="s">
        <v>1122</v>
      </c>
      <c r="P140" s="123">
        <f t="shared" si="20"/>
        <v>18148.89</v>
      </c>
      <c r="Q140" s="122"/>
      <c r="R140" s="42" t="str">
        <f t="shared" si="21"/>
        <v/>
      </c>
      <c r="S140" s="120" t="s">
        <v>1134</v>
      </c>
      <c r="T140" s="121" t="s">
        <v>1135</v>
      </c>
      <c r="U140" s="122">
        <v>416.1</v>
      </c>
      <c r="V140" s="122" t="s">
        <v>829</v>
      </c>
      <c r="W140" s="42" t="s">
        <v>449</v>
      </c>
      <c r="X140" s="1"/>
      <c r="Y140" s="42" t="str">
        <f t="shared" si="18"/>
        <v/>
      </c>
      <c r="Z140" s="120" t="s">
        <v>1134</v>
      </c>
      <c r="AA140" s="121" t="s">
        <v>1135</v>
      </c>
      <c r="AB140" s="122">
        <v>416.1</v>
      </c>
      <c r="AC140" s="122" t="s">
        <v>829</v>
      </c>
      <c r="AE140" s="1">
        <f t="shared" si="19"/>
        <v>0</v>
      </c>
    </row>
    <row r="141" spans="1:31" ht="15.75" thickBot="1">
      <c r="A141" s="22" t="s">
        <v>229</v>
      </c>
      <c r="B141" s="23" t="s">
        <v>230</v>
      </c>
      <c r="C141" s="15">
        <f>G137</f>
        <v>1159.01</v>
      </c>
      <c r="D141" s="42">
        <v>160</v>
      </c>
      <c r="E141" s="166" t="s">
        <v>1177</v>
      </c>
      <c r="F141" s="121" t="s">
        <v>1178</v>
      </c>
      <c r="G141" s="149">
        <f>P185</f>
        <v>64480.56</v>
      </c>
      <c r="H141" s="122"/>
      <c r="N141" s="120" t="s">
        <v>1123</v>
      </c>
      <c r="O141" s="121" t="s">
        <v>1124</v>
      </c>
      <c r="P141" s="123">
        <f t="shared" si="20"/>
        <v>67747.8</v>
      </c>
      <c r="Q141" s="122"/>
      <c r="R141" s="42" t="str">
        <f t="shared" si="21"/>
        <v/>
      </c>
      <c r="S141" s="120" t="s">
        <v>1136</v>
      </c>
      <c r="T141" s="121" t="s">
        <v>1137</v>
      </c>
      <c r="U141" s="122">
        <v>863.4</v>
      </c>
      <c r="V141" s="122" t="s">
        <v>829</v>
      </c>
      <c r="W141" s="42" t="s">
        <v>449</v>
      </c>
      <c r="X141" s="1"/>
      <c r="Y141" s="42" t="str">
        <f t="shared" si="18"/>
        <v/>
      </c>
      <c r="Z141" s="120" t="s">
        <v>1136</v>
      </c>
      <c r="AA141" s="121" t="s">
        <v>1137</v>
      </c>
      <c r="AB141" s="122">
        <v>863.4</v>
      </c>
      <c r="AC141" s="122" t="s">
        <v>829</v>
      </c>
      <c r="AE141" s="1">
        <f t="shared" si="19"/>
        <v>0</v>
      </c>
    </row>
    <row r="142" spans="1:31" ht="15.75" thickBot="1">
      <c r="A142" s="22" t="s">
        <v>231</v>
      </c>
      <c r="B142" s="23" t="s">
        <v>232</v>
      </c>
      <c r="C142" s="15"/>
      <c r="D142" s="42">
        <v>161</v>
      </c>
      <c r="E142" s="166" t="s">
        <v>1179</v>
      </c>
      <c r="F142" s="121" t="s">
        <v>1180</v>
      </c>
      <c r="G142" s="149">
        <f>P186</f>
        <v>0</v>
      </c>
      <c r="H142" s="122"/>
      <c r="N142" s="174" t="s">
        <v>1614</v>
      </c>
      <c r="O142" s="172" t="s">
        <v>1615</v>
      </c>
      <c r="P142" s="171">
        <f t="shared" si="20"/>
        <v>3693.99</v>
      </c>
      <c r="Q142" s="122"/>
      <c r="R142" s="42"/>
      <c r="S142" s="120" t="s">
        <v>1138</v>
      </c>
      <c r="T142" s="121" t="s">
        <v>1139</v>
      </c>
      <c r="U142" s="123">
        <v>4347.59</v>
      </c>
      <c r="V142" s="122" t="s">
        <v>829</v>
      </c>
      <c r="W142" s="42" t="s">
        <v>449</v>
      </c>
      <c r="X142" s="1"/>
      <c r="Y142" s="42" t="str">
        <f t="shared" si="18"/>
        <v/>
      </c>
      <c r="Z142" s="120" t="s">
        <v>1138</v>
      </c>
      <c r="AA142" s="121" t="s">
        <v>1139</v>
      </c>
      <c r="AB142" s="123">
        <v>4347.59</v>
      </c>
      <c r="AC142" s="122" t="s">
        <v>829</v>
      </c>
      <c r="AE142" s="1">
        <f t="shared" si="19"/>
        <v>0</v>
      </c>
    </row>
    <row r="143" spans="1:31" ht="15.75" thickBot="1">
      <c r="A143" s="22" t="s">
        <v>233</v>
      </c>
      <c r="B143" s="23" t="s">
        <v>234</v>
      </c>
      <c r="C143" s="15">
        <f>G138</f>
        <v>5436</v>
      </c>
      <c r="D143" s="42">
        <v>130</v>
      </c>
      <c r="E143" s="120" t="s">
        <v>1127</v>
      </c>
      <c r="F143" s="121" t="s">
        <v>1128</v>
      </c>
      <c r="G143" s="155">
        <f>P144</f>
        <v>31590</v>
      </c>
      <c r="H143" s="122"/>
      <c r="K143" s="135" t="s">
        <v>4</v>
      </c>
      <c r="L143" s="156">
        <f>G143/10*4</f>
        <v>12636</v>
      </c>
      <c r="N143" s="120" t="s">
        <v>1125</v>
      </c>
      <c r="O143" s="121" t="s">
        <v>1126</v>
      </c>
      <c r="P143" s="123">
        <f t="shared" si="20"/>
        <v>21937.27</v>
      </c>
      <c r="Q143" s="122"/>
      <c r="R143" s="42" t="str">
        <f>IF(N143&lt;&gt;S131,"XXX","")</f>
        <v/>
      </c>
      <c r="S143" s="120" t="s">
        <v>1140</v>
      </c>
      <c r="T143" s="121" t="s">
        <v>1141</v>
      </c>
      <c r="U143" s="123">
        <v>2599.62</v>
      </c>
      <c r="V143" s="122" t="s">
        <v>829</v>
      </c>
      <c r="W143" s="42" t="s">
        <v>449</v>
      </c>
      <c r="X143" s="1"/>
      <c r="Y143" s="42" t="str">
        <f t="shared" si="18"/>
        <v/>
      </c>
      <c r="Z143" s="120" t="s">
        <v>1140</v>
      </c>
      <c r="AA143" s="121" t="s">
        <v>1141</v>
      </c>
      <c r="AB143" s="123">
        <v>2599.62</v>
      </c>
      <c r="AC143" s="122" t="s">
        <v>829</v>
      </c>
      <c r="AE143" s="1">
        <f t="shared" si="19"/>
        <v>0</v>
      </c>
    </row>
    <row r="144" spans="1:31" ht="15.75" thickBot="1">
      <c r="A144" s="22" t="s">
        <v>235</v>
      </c>
      <c r="B144" s="23" t="s">
        <v>236</v>
      </c>
      <c r="C144" s="15">
        <f>G139</f>
        <v>18740.66</v>
      </c>
      <c r="D144" s="42">
        <v>163</v>
      </c>
      <c r="E144" s="166" t="s">
        <v>1182</v>
      </c>
      <c r="F144" s="121" t="s">
        <v>1183</v>
      </c>
      <c r="G144" s="150">
        <f t="shared" ref="G144:G155" si="22">P188</f>
        <v>5302.08</v>
      </c>
      <c r="H144" s="122"/>
      <c r="K144" s="135" t="s">
        <v>6</v>
      </c>
      <c r="L144" s="156">
        <f>G143/10*3</f>
        <v>9477</v>
      </c>
      <c r="N144" s="120" t="s">
        <v>1127</v>
      </c>
      <c r="O144" s="121" t="s">
        <v>1128</v>
      </c>
      <c r="P144" s="123">
        <f t="shared" si="20"/>
        <v>31590</v>
      </c>
      <c r="Q144" s="122"/>
      <c r="R144" s="42" t="str">
        <f>IF(N144&lt;&gt;S132,"XXX","")</f>
        <v/>
      </c>
      <c r="S144" s="120" t="s">
        <v>848</v>
      </c>
      <c r="T144" s="121" t="s">
        <v>1142</v>
      </c>
      <c r="U144" s="123">
        <v>41064.67</v>
      </c>
      <c r="V144" s="122" t="s">
        <v>829</v>
      </c>
      <c r="W144" s="42" t="s">
        <v>449</v>
      </c>
      <c r="X144" s="1"/>
      <c r="Y144" s="42" t="str">
        <f t="shared" si="18"/>
        <v/>
      </c>
      <c r="Z144" s="120" t="s">
        <v>848</v>
      </c>
      <c r="AA144" s="121" t="s">
        <v>1142</v>
      </c>
      <c r="AB144" s="123">
        <v>41064.67</v>
      </c>
      <c r="AC144" s="122" t="s">
        <v>829</v>
      </c>
      <c r="AE144" s="1">
        <f t="shared" si="19"/>
        <v>0</v>
      </c>
    </row>
    <row r="145" spans="1:32" ht="15.75" thickBot="1">
      <c r="A145" s="22" t="s">
        <v>237</v>
      </c>
      <c r="B145" s="23" t="s">
        <v>238</v>
      </c>
      <c r="C145" s="15"/>
      <c r="D145" s="42">
        <v>164</v>
      </c>
      <c r="E145" s="166" t="s">
        <v>1184</v>
      </c>
      <c r="F145" s="121" t="s">
        <v>1185</v>
      </c>
      <c r="G145" s="148">
        <f t="shared" si="22"/>
        <v>14934.69</v>
      </c>
      <c r="H145" s="122"/>
      <c r="K145" s="135" t="s">
        <v>8</v>
      </c>
      <c r="L145" s="156">
        <f>G143/10*3</f>
        <v>9477</v>
      </c>
      <c r="N145" s="120" t="s">
        <v>849</v>
      </c>
      <c r="O145" s="121" t="s">
        <v>854</v>
      </c>
      <c r="P145" s="123">
        <f t="shared" si="20"/>
        <v>8412.9599999999991</v>
      </c>
      <c r="Q145" s="122"/>
      <c r="R145" s="42" t="str">
        <f>IF(N145&lt;&gt;S133,"XXX","")</f>
        <v/>
      </c>
      <c r="S145" s="120" t="s">
        <v>1143</v>
      </c>
      <c r="T145" s="121" t="s">
        <v>1144</v>
      </c>
      <c r="U145" s="123">
        <v>3755.51</v>
      </c>
      <c r="V145" s="122" t="s">
        <v>829</v>
      </c>
      <c r="W145" s="42" t="s">
        <v>449</v>
      </c>
      <c r="X145" s="1"/>
      <c r="Y145" s="42" t="str">
        <f t="shared" si="18"/>
        <v/>
      </c>
      <c r="Z145" s="120" t="s">
        <v>1143</v>
      </c>
      <c r="AA145" s="121" t="s">
        <v>1144</v>
      </c>
      <c r="AB145" s="123">
        <v>3755.51</v>
      </c>
      <c r="AC145" s="122" t="s">
        <v>829</v>
      </c>
      <c r="AE145" s="1">
        <f t="shared" si="19"/>
        <v>0</v>
      </c>
    </row>
    <row r="146" spans="1:32" ht="15.75" thickBot="1">
      <c r="A146" s="22" t="s">
        <v>239</v>
      </c>
      <c r="B146" s="23" t="s">
        <v>240</v>
      </c>
      <c r="C146" s="15">
        <f>G140</f>
        <v>3531.27</v>
      </c>
      <c r="D146" s="42">
        <v>165</v>
      </c>
      <c r="E146" s="166" t="s">
        <v>1186</v>
      </c>
      <c r="F146" s="121" t="s">
        <v>1187</v>
      </c>
      <c r="G146" s="148">
        <f t="shared" si="22"/>
        <v>0</v>
      </c>
      <c r="H146" s="122"/>
      <c r="N146" s="120" t="s">
        <v>1129</v>
      </c>
      <c r="O146" s="121" t="s">
        <v>1130</v>
      </c>
      <c r="P146" s="144"/>
      <c r="Q146" s="122"/>
      <c r="R146" s="42" t="str">
        <f>IF(N146&lt;&gt;S134,"XXX","")</f>
        <v>XXX</v>
      </c>
      <c r="S146" s="120" t="s">
        <v>1145</v>
      </c>
      <c r="T146" s="121" t="s">
        <v>1146</v>
      </c>
      <c r="U146" s="123">
        <v>3382.32</v>
      </c>
      <c r="V146" s="122" t="s">
        <v>829</v>
      </c>
      <c r="W146" s="42" t="s">
        <v>449</v>
      </c>
      <c r="X146" s="1"/>
      <c r="Y146" s="42" t="str">
        <f t="shared" si="18"/>
        <v/>
      </c>
      <c r="Z146" s="120" t="s">
        <v>1145</v>
      </c>
      <c r="AA146" s="121" t="s">
        <v>1146</v>
      </c>
      <c r="AB146" s="123">
        <v>3382.32</v>
      </c>
      <c r="AC146" s="122" t="s">
        <v>829</v>
      </c>
      <c r="AE146" s="1">
        <f t="shared" si="19"/>
        <v>0</v>
      </c>
    </row>
    <row r="147" spans="1:32" ht="15.75" thickBot="1">
      <c r="A147" s="22" t="s">
        <v>241</v>
      </c>
      <c r="B147" s="23" t="s">
        <v>242</v>
      </c>
      <c r="C147" s="15"/>
      <c r="D147" s="42">
        <v>166</v>
      </c>
      <c r="E147" s="166" t="s">
        <v>1188</v>
      </c>
      <c r="F147" s="121" t="s">
        <v>1189</v>
      </c>
      <c r="G147" s="148">
        <f t="shared" si="22"/>
        <v>2097.61</v>
      </c>
      <c r="H147" s="122"/>
      <c r="N147" s="120" t="s">
        <v>1131</v>
      </c>
      <c r="O147" s="121" t="s">
        <v>414</v>
      </c>
      <c r="P147" s="123">
        <f>U134</f>
        <v>62429.93</v>
      </c>
      <c r="Q147" s="122"/>
      <c r="R147" s="42" t="str">
        <f>IF(N147&lt;&gt;S134,"XXX","")</f>
        <v/>
      </c>
      <c r="S147" s="120" t="s">
        <v>1147</v>
      </c>
      <c r="T147" s="121" t="s">
        <v>1148</v>
      </c>
      <c r="U147" s="123">
        <v>8703.98</v>
      </c>
      <c r="V147" s="122" t="s">
        <v>829</v>
      </c>
      <c r="W147" s="42" t="s">
        <v>449</v>
      </c>
      <c r="X147" s="1"/>
      <c r="Y147" s="42" t="str">
        <f t="shared" si="18"/>
        <v/>
      </c>
      <c r="Z147" s="120" t="s">
        <v>1147</v>
      </c>
      <c r="AA147" s="121" t="s">
        <v>1148</v>
      </c>
      <c r="AB147" s="123">
        <v>8703.98</v>
      </c>
      <c r="AC147" s="122" t="s">
        <v>829</v>
      </c>
      <c r="AE147" s="1">
        <f t="shared" si="19"/>
        <v>0</v>
      </c>
    </row>
    <row r="148" spans="1:32" ht="15.75" thickBot="1">
      <c r="A148" s="22" t="s">
        <v>243</v>
      </c>
      <c r="B148" s="23" t="s">
        <v>244</v>
      </c>
      <c r="C148" s="15"/>
      <c r="D148" s="42">
        <v>167</v>
      </c>
      <c r="E148" s="166" t="s">
        <v>1190</v>
      </c>
      <c r="F148" s="121" t="s">
        <v>1191</v>
      </c>
      <c r="G148" s="148">
        <f t="shared" si="22"/>
        <v>427</v>
      </c>
      <c r="H148" s="122"/>
      <c r="N148" s="120" t="s">
        <v>839</v>
      </c>
      <c r="O148" s="121" t="s">
        <v>699</v>
      </c>
      <c r="P148" s="123">
        <f>U135</f>
        <v>4209</v>
      </c>
      <c r="Q148" s="122"/>
      <c r="R148" s="42" t="str">
        <f>IF(N148&lt;&gt;S135,"XXX","")</f>
        <v/>
      </c>
      <c r="S148" s="120" t="s">
        <v>1149</v>
      </c>
      <c r="T148" s="121" t="s">
        <v>1150</v>
      </c>
      <c r="U148" s="122">
        <v>237.9</v>
      </c>
      <c r="V148" s="122" t="s">
        <v>829</v>
      </c>
      <c r="W148" s="42" t="s">
        <v>449</v>
      </c>
      <c r="X148" s="1"/>
      <c r="Y148" s="42" t="str">
        <f t="shared" si="18"/>
        <v/>
      </c>
      <c r="Z148" s="120" t="s">
        <v>1149</v>
      </c>
      <c r="AA148" s="121" t="s">
        <v>1150</v>
      </c>
      <c r="AB148" s="122">
        <v>237.9</v>
      </c>
      <c r="AC148" s="122" t="s">
        <v>829</v>
      </c>
      <c r="AE148" s="1">
        <f t="shared" si="19"/>
        <v>0</v>
      </c>
    </row>
    <row r="149" spans="1:32" ht="15.75" thickBot="1">
      <c r="A149" s="49" t="s">
        <v>436</v>
      </c>
      <c r="B149" s="45"/>
      <c r="C149" s="46"/>
      <c r="D149" s="42">
        <v>168</v>
      </c>
      <c r="E149" s="166" t="s">
        <v>1192</v>
      </c>
      <c r="F149" s="121" t="s">
        <v>1193</v>
      </c>
      <c r="G149" s="148">
        <f t="shared" si="22"/>
        <v>2394.3000000000002</v>
      </c>
      <c r="H149" s="122"/>
      <c r="N149" s="120" t="s">
        <v>840</v>
      </c>
      <c r="O149" s="121" t="s">
        <v>700</v>
      </c>
      <c r="P149" s="193">
        <f>U136</f>
        <v>16000</v>
      </c>
      <c r="Q149" s="122"/>
      <c r="R149" s="42" t="str">
        <f>IF(N149&lt;&gt;S137,"XXX","")</f>
        <v>XXX</v>
      </c>
      <c r="S149" s="120" t="s">
        <v>1617</v>
      </c>
      <c r="T149" s="121" t="s">
        <v>1618</v>
      </c>
      <c r="U149" s="123">
        <v>21075.040000000001</v>
      </c>
      <c r="V149" s="122" t="s">
        <v>829</v>
      </c>
      <c r="W149" s="42" t="s">
        <v>449</v>
      </c>
      <c r="X149" s="1"/>
      <c r="Y149" s="42" t="str">
        <f t="shared" si="18"/>
        <v/>
      </c>
      <c r="Z149" s="120" t="s">
        <v>1617</v>
      </c>
      <c r="AA149" s="121" t="s">
        <v>1618</v>
      </c>
      <c r="AB149" s="123">
        <v>21075.040000000001</v>
      </c>
      <c r="AC149" s="122" t="s">
        <v>829</v>
      </c>
      <c r="AE149" s="1">
        <f t="shared" si="19"/>
        <v>0</v>
      </c>
    </row>
    <row r="150" spans="1:32" ht="15.75" thickBot="1">
      <c r="A150" s="22" t="s">
        <v>245</v>
      </c>
      <c r="B150" s="23" t="s">
        <v>246</v>
      </c>
      <c r="C150" s="15">
        <f>G141+G142</f>
        <v>64480.56</v>
      </c>
      <c r="D150" s="42">
        <v>169</v>
      </c>
      <c r="E150" s="166" t="s">
        <v>1194</v>
      </c>
      <c r="F150" s="121" t="s">
        <v>1195</v>
      </c>
      <c r="G150" s="148">
        <f t="shared" si="22"/>
        <v>794</v>
      </c>
      <c r="H150" s="122"/>
      <c r="N150" s="174" t="s">
        <v>1616</v>
      </c>
      <c r="O150" s="172" t="s">
        <v>702</v>
      </c>
      <c r="P150" s="173">
        <f>U137</f>
        <v>888.16</v>
      </c>
      <c r="Q150" s="122"/>
      <c r="R150" s="42"/>
      <c r="S150" s="120" t="s">
        <v>1619</v>
      </c>
      <c r="T150" s="121" t="s">
        <v>1620</v>
      </c>
      <c r="U150" s="123">
        <v>1500</v>
      </c>
      <c r="V150" s="122" t="s">
        <v>829</v>
      </c>
      <c r="W150" s="42" t="s">
        <v>449</v>
      </c>
      <c r="X150" s="1"/>
      <c r="Y150" s="42" t="str">
        <f t="shared" si="18"/>
        <v/>
      </c>
      <c r="Z150" s="120" t="s">
        <v>1619</v>
      </c>
      <c r="AA150" s="121" t="s">
        <v>1620</v>
      </c>
      <c r="AB150" s="123">
        <v>1500</v>
      </c>
      <c r="AC150" s="122" t="s">
        <v>829</v>
      </c>
      <c r="AE150" s="1">
        <f t="shared" si="19"/>
        <v>0</v>
      </c>
    </row>
    <row r="151" spans="1:32" ht="15.75" thickBot="1">
      <c r="A151" s="49" t="s">
        <v>434</v>
      </c>
      <c r="B151" s="45"/>
      <c r="C151" s="46"/>
      <c r="D151" s="42">
        <v>170</v>
      </c>
      <c r="E151" s="166" t="s">
        <v>1196</v>
      </c>
      <c r="F151" s="121" t="s">
        <v>1197</v>
      </c>
      <c r="G151" s="148">
        <f t="shared" si="22"/>
        <v>396.32</v>
      </c>
      <c r="H151" s="122"/>
      <c r="N151" s="120" t="s">
        <v>1132</v>
      </c>
      <c r="O151" s="121" t="s">
        <v>413</v>
      </c>
      <c r="P151" s="123">
        <f>U138</f>
        <v>19409.419999999998</v>
      </c>
      <c r="Q151" s="122"/>
      <c r="R151" s="42" t="str">
        <f t="shared" ref="R151:R161" si="23">IF(N151&lt;&gt;S138,"XXX","")</f>
        <v/>
      </c>
      <c r="S151" s="120" t="s">
        <v>1621</v>
      </c>
      <c r="T151" s="121" t="s">
        <v>1622</v>
      </c>
      <c r="U151" s="123">
        <v>40440.269999999997</v>
      </c>
      <c r="V151" s="122" t="s">
        <v>829</v>
      </c>
      <c r="W151" s="42" t="s">
        <v>449</v>
      </c>
      <c r="X151" s="1"/>
      <c r="Y151" s="42" t="str">
        <f t="shared" si="18"/>
        <v/>
      </c>
      <c r="Z151" s="120" t="s">
        <v>1621</v>
      </c>
      <c r="AA151" s="121" t="s">
        <v>1622</v>
      </c>
      <c r="AB151" s="123">
        <v>40440.269999999997</v>
      </c>
      <c r="AC151" s="122" t="s">
        <v>829</v>
      </c>
      <c r="AE151" s="1">
        <f t="shared" si="19"/>
        <v>0</v>
      </c>
    </row>
    <row r="152" spans="1:32" ht="15.75" thickBot="1">
      <c r="A152" s="22" t="s">
        <v>247</v>
      </c>
      <c r="B152" s="23" t="s">
        <v>248</v>
      </c>
      <c r="C152" s="15">
        <f>G144+L144</f>
        <v>14779.08</v>
      </c>
      <c r="D152" s="42">
        <v>171</v>
      </c>
      <c r="E152" s="166" t="s">
        <v>1198</v>
      </c>
      <c r="F152" s="121" t="s">
        <v>1199</v>
      </c>
      <c r="G152" s="148">
        <f t="shared" si="22"/>
        <v>284.8</v>
      </c>
      <c r="H152" s="122"/>
      <c r="N152" s="120" t="s">
        <v>847</v>
      </c>
      <c r="O152" s="121" t="s">
        <v>1133</v>
      </c>
      <c r="P152" s="123">
        <f t="shared" ref="P152:P161" si="24">U139</f>
        <v>12358.3</v>
      </c>
      <c r="Q152" s="122"/>
      <c r="R152" s="42" t="str">
        <f t="shared" si="23"/>
        <v/>
      </c>
      <c r="S152" s="120" t="s">
        <v>1623</v>
      </c>
      <c r="T152" s="121" t="s">
        <v>1624</v>
      </c>
      <c r="U152" s="123">
        <v>10000</v>
      </c>
      <c r="V152" s="122" t="s">
        <v>829</v>
      </c>
      <c r="W152" s="42" t="s">
        <v>449</v>
      </c>
      <c r="X152" s="1"/>
      <c r="Y152" s="42" t="str">
        <f t="shared" si="18"/>
        <v/>
      </c>
      <c r="Z152" s="120" t="s">
        <v>1623</v>
      </c>
      <c r="AA152" s="121" t="s">
        <v>1624</v>
      </c>
      <c r="AB152" s="123">
        <v>10000</v>
      </c>
      <c r="AC152" s="122" t="s">
        <v>829</v>
      </c>
      <c r="AE152" s="1">
        <f t="shared" si="19"/>
        <v>0</v>
      </c>
    </row>
    <row r="153" spans="1:32" ht="15.75" thickBot="1">
      <c r="A153" s="22" t="s">
        <v>249</v>
      </c>
      <c r="B153" s="23" t="s">
        <v>250</v>
      </c>
      <c r="C153" s="15">
        <f t="shared" ref="C153:C160" si="25">G145</f>
        <v>14934.69</v>
      </c>
      <c r="D153" s="42">
        <v>172</v>
      </c>
      <c r="E153" s="166" t="s">
        <v>1200</v>
      </c>
      <c r="F153" s="121" t="s">
        <v>1201</v>
      </c>
      <c r="G153" s="148">
        <f t="shared" si="22"/>
        <v>295</v>
      </c>
      <c r="H153" s="122"/>
      <c r="N153" s="120" t="s">
        <v>1134</v>
      </c>
      <c r="O153" s="121" t="s">
        <v>1135</v>
      </c>
      <c r="P153" s="123">
        <f t="shared" si="24"/>
        <v>416.1</v>
      </c>
      <c r="Q153" s="122"/>
      <c r="R153" s="42" t="str">
        <f t="shared" si="23"/>
        <v/>
      </c>
      <c r="S153" s="124" t="s">
        <v>1151</v>
      </c>
      <c r="T153" s="125" t="s">
        <v>1152</v>
      </c>
      <c r="U153" s="126">
        <v>2920701.87</v>
      </c>
      <c r="V153" s="127" t="s">
        <v>829</v>
      </c>
      <c r="W153" s="42" t="s">
        <v>449</v>
      </c>
      <c r="X153" s="1"/>
      <c r="Y153" s="42" t="str">
        <f t="shared" si="18"/>
        <v/>
      </c>
      <c r="Z153" s="124" t="s">
        <v>1151</v>
      </c>
      <c r="AA153" s="125" t="s">
        <v>1152</v>
      </c>
      <c r="AB153" s="126">
        <v>2920701.87</v>
      </c>
      <c r="AC153" s="127" t="s">
        <v>829</v>
      </c>
      <c r="AE153" s="1">
        <f t="shared" si="19"/>
        <v>0</v>
      </c>
    </row>
    <row r="154" spans="1:32" ht="15.75" thickBot="1">
      <c r="A154" s="22" t="s">
        <v>251</v>
      </c>
      <c r="B154" s="23" t="s">
        <v>252</v>
      </c>
      <c r="C154" s="15">
        <f>G187</f>
        <v>968.42</v>
      </c>
      <c r="D154" s="42">
        <v>173</v>
      </c>
      <c r="E154" s="166" t="s">
        <v>1202</v>
      </c>
      <c r="F154" s="121" t="s">
        <v>1203</v>
      </c>
      <c r="G154" s="148">
        <f t="shared" si="22"/>
        <v>22254.52</v>
      </c>
      <c r="H154" s="122"/>
      <c r="N154" s="120" t="s">
        <v>1136</v>
      </c>
      <c r="O154" s="121" t="s">
        <v>1137</v>
      </c>
      <c r="P154" s="123">
        <f t="shared" si="24"/>
        <v>863.4</v>
      </c>
      <c r="Q154" s="122"/>
      <c r="R154" s="42" t="str">
        <f t="shared" si="23"/>
        <v/>
      </c>
      <c r="S154" s="124" t="s">
        <v>1153</v>
      </c>
      <c r="T154" s="125" t="s">
        <v>1154</v>
      </c>
      <c r="U154" s="126">
        <v>5327688.7</v>
      </c>
      <c r="V154" s="127" t="s">
        <v>829</v>
      </c>
      <c r="W154" s="42" t="s">
        <v>449</v>
      </c>
      <c r="X154" s="1"/>
      <c r="Y154" s="42" t="str">
        <f t="shared" si="18"/>
        <v/>
      </c>
      <c r="Z154" s="124" t="s">
        <v>1153</v>
      </c>
      <c r="AA154" s="125" t="s">
        <v>1154</v>
      </c>
      <c r="AB154" s="126">
        <v>5327688.7</v>
      </c>
      <c r="AC154" s="127" t="s">
        <v>829</v>
      </c>
      <c r="AE154" s="1">
        <f t="shared" si="19"/>
        <v>0</v>
      </c>
    </row>
    <row r="155" spans="1:32" ht="15.75" thickBot="1">
      <c r="A155" s="22" t="s">
        <v>253</v>
      </c>
      <c r="B155" s="23" t="s">
        <v>254</v>
      </c>
      <c r="C155" s="15">
        <f t="shared" si="25"/>
        <v>2097.61</v>
      </c>
      <c r="D155" s="42">
        <v>174</v>
      </c>
      <c r="E155" s="166" t="s">
        <v>1204</v>
      </c>
      <c r="F155" s="121" t="s">
        <v>1205</v>
      </c>
      <c r="G155" s="148">
        <f t="shared" si="22"/>
        <v>4894.5200000000004</v>
      </c>
      <c r="H155" s="122"/>
      <c r="N155" s="120" t="s">
        <v>1138</v>
      </c>
      <c r="O155" s="121" t="s">
        <v>1139</v>
      </c>
      <c r="P155" s="123">
        <f t="shared" si="24"/>
        <v>4347.59</v>
      </c>
      <c r="Q155" s="122"/>
      <c r="R155" s="42" t="str">
        <f t="shared" si="23"/>
        <v/>
      </c>
      <c r="S155" s="120" t="s">
        <v>1625</v>
      </c>
      <c r="T155" s="121" t="s">
        <v>1626</v>
      </c>
      <c r="U155" s="126"/>
      <c r="V155" s="127"/>
      <c r="W155" s="42" t="s">
        <v>449</v>
      </c>
      <c r="X155" s="1"/>
      <c r="Y155" s="42" t="str">
        <f t="shared" si="18"/>
        <v>XXX</v>
      </c>
      <c r="Z155" s="124"/>
      <c r="AA155" s="125"/>
      <c r="AB155" s="126"/>
      <c r="AC155" s="127"/>
      <c r="AD155" s="42"/>
      <c r="AE155" s="1">
        <f t="shared" si="19"/>
        <v>0</v>
      </c>
      <c r="AF155" s="42"/>
    </row>
    <row r="156" spans="1:32" ht="15.75" thickBot="1">
      <c r="A156" s="22" t="s">
        <v>255</v>
      </c>
      <c r="B156" s="23" t="s">
        <v>256</v>
      </c>
      <c r="C156" s="15">
        <f t="shared" si="25"/>
        <v>427</v>
      </c>
      <c r="D156" s="42">
        <v>175</v>
      </c>
      <c r="E156" s="166" t="s">
        <v>1206</v>
      </c>
      <c r="F156" s="121" t="s">
        <v>1207</v>
      </c>
      <c r="G156" s="149">
        <f>P201</f>
        <v>40857.22</v>
      </c>
      <c r="H156" s="122"/>
      <c r="N156" s="120" t="s">
        <v>1140</v>
      </c>
      <c r="O156" s="121" t="s">
        <v>1141</v>
      </c>
      <c r="P156" s="123">
        <f t="shared" si="24"/>
        <v>2599.62</v>
      </c>
      <c r="Q156" s="122"/>
      <c r="R156" s="42" t="str">
        <f t="shared" si="23"/>
        <v/>
      </c>
      <c r="S156" s="120" t="s">
        <v>1155</v>
      </c>
      <c r="T156" s="121" t="s">
        <v>1156</v>
      </c>
      <c r="U156" s="123">
        <v>149285.43</v>
      </c>
      <c r="V156" s="122" t="s">
        <v>829</v>
      </c>
      <c r="W156" s="42" t="s">
        <v>449</v>
      </c>
      <c r="X156" s="1"/>
      <c r="Y156" s="42" t="str">
        <f t="shared" si="18"/>
        <v/>
      </c>
      <c r="Z156" s="120" t="s">
        <v>1155</v>
      </c>
      <c r="AA156" s="121" t="s">
        <v>1156</v>
      </c>
      <c r="AB156" s="123">
        <v>149285.43</v>
      </c>
      <c r="AC156" s="122" t="s">
        <v>829</v>
      </c>
      <c r="AE156" s="1">
        <f t="shared" si="19"/>
        <v>0</v>
      </c>
    </row>
    <row r="157" spans="1:32" ht="15.75" thickBot="1">
      <c r="A157" s="22" t="s">
        <v>257</v>
      </c>
      <c r="B157" s="23" t="s">
        <v>258</v>
      </c>
      <c r="C157" s="15">
        <f t="shared" si="25"/>
        <v>2394.3000000000002</v>
      </c>
      <c r="D157" s="42">
        <v>176</v>
      </c>
      <c r="E157" s="166" t="s">
        <v>1208</v>
      </c>
      <c r="F157" s="121" t="s">
        <v>1209</v>
      </c>
      <c r="G157" s="149">
        <f>P202</f>
        <v>0</v>
      </c>
      <c r="H157" s="122"/>
      <c r="N157" s="120" t="s">
        <v>848</v>
      </c>
      <c r="O157" s="121" t="s">
        <v>1142</v>
      </c>
      <c r="P157" s="123">
        <f t="shared" si="24"/>
        <v>41064.67</v>
      </c>
      <c r="Q157" s="122"/>
      <c r="R157" s="42" t="str">
        <f t="shared" si="23"/>
        <v/>
      </c>
      <c r="S157" s="120" t="s">
        <v>1159</v>
      </c>
      <c r="T157" s="121" t="s">
        <v>1160</v>
      </c>
      <c r="U157" s="123">
        <v>1911.99</v>
      </c>
      <c r="V157" s="122" t="s">
        <v>829</v>
      </c>
      <c r="W157" s="42" t="s">
        <v>449</v>
      </c>
      <c r="X157" s="1"/>
      <c r="Y157" s="42" t="str">
        <f t="shared" si="18"/>
        <v/>
      </c>
      <c r="Z157" s="120" t="s">
        <v>1159</v>
      </c>
      <c r="AA157" s="121" t="s">
        <v>1160</v>
      </c>
      <c r="AB157" s="123">
        <v>1911.99</v>
      </c>
      <c r="AC157" s="122" t="s">
        <v>829</v>
      </c>
      <c r="AE157" s="1">
        <f t="shared" si="19"/>
        <v>0</v>
      </c>
    </row>
    <row r="158" spans="1:32" ht="15.75" thickBot="1">
      <c r="A158" s="22" t="s">
        <v>259</v>
      </c>
      <c r="B158" s="23" t="s">
        <v>260</v>
      </c>
      <c r="C158" s="15">
        <f t="shared" si="25"/>
        <v>794</v>
      </c>
      <c r="D158" s="42">
        <v>177</v>
      </c>
      <c r="E158" s="166" t="s">
        <v>1210</v>
      </c>
      <c r="F158" s="121" t="s">
        <v>1211</v>
      </c>
      <c r="G158" s="148">
        <f t="shared" ref="G158:G164" si="26">P204</f>
        <v>8204.2900000000009</v>
      </c>
      <c r="H158" s="122"/>
      <c r="N158" s="120" t="s">
        <v>1143</v>
      </c>
      <c r="O158" s="121" t="s">
        <v>1144</v>
      </c>
      <c r="P158" s="123">
        <f t="shared" si="24"/>
        <v>3755.51</v>
      </c>
      <c r="Q158" s="122"/>
      <c r="R158" s="42" t="str">
        <f t="shared" si="23"/>
        <v/>
      </c>
      <c r="S158" s="120" t="s">
        <v>1528</v>
      </c>
      <c r="T158" s="121" t="s">
        <v>1529</v>
      </c>
      <c r="U158" s="123">
        <v>19286.78</v>
      </c>
      <c r="V158" s="122" t="s">
        <v>829</v>
      </c>
      <c r="W158" s="42" t="s">
        <v>449</v>
      </c>
      <c r="X158" s="1"/>
      <c r="Y158" s="42" t="str">
        <f t="shared" si="18"/>
        <v/>
      </c>
      <c r="Z158" s="120" t="s">
        <v>1528</v>
      </c>
      <c r="AA158" s="121" t="s">
        <v>1529</v>
      </c>
      <c r="AB158" s="123">
        <v>19286.78</v>
      </c>
      <c r="AC158" s="122" t="s">
        <v>829</v>
      </c>
      <c r="AD158" s="42"/>
      <c r="AE158" s="1">
        <f t="shared" si="19"/>
        <v>0</v>
      </c>
      <c r="AF158" s="42"/>
    </row>
    <row r="159" spans="1:32" ht="15.75" thickBot="1">
      <c r="A159" s="22" t="s">
        <v>261</v>
      </c>
      <c r="B159" s="23" t="s">
        <v>262</v>
      </c>
      <c r="C159" s="15">
        <f t="shared" si="25"/>
        <v>396.32</v>
      </c>
      <c r="D159" s="42">
        <v>178</v>
      </c>
      <c r="E159" s="166" t="s">
        <v>1212</v>
      </c>
      <c r="F159" s="121" t="s">
        <v>1213</v>
      </c>
      <c r="G159" s="148">
        <f t="shared" si="26"/>
        <v>22613.43</v>
      </c>
      <c r="H159" s="122"/>
      <c r="N159" s="120" t="s">
        <v>1145</v>
      </c>
      <c r="O159" s="121" t="s">
        <v>1146</v>
      </c>
      <c r="P159" s="123">
        <f t="shared" si="24"/>
        <v>3382.32</v>
      </c>
      <c r="Q159" s="122"/>
      <c r="R159" s="42" t="str">
        <f t="shared" si="23"/>
        <v/>
      </c>
      <c r="S159" s="120" t="s">
        <v>1161</v>
      </c>
      <c r="T159" s="121" t="s">
        <v>1162</v>
      </c>
      <c r="U159" s="123">
        <v>10954.96</v>
      </c>
      <c r="V159" s="122" t="s">
        <v>829</v>
      </c>
      <c r="W159" s="42" t="s">
        <v>449</v>
      </c>
      <c r="X159" s="1"/>
      <c r="Y159" s="42" t="str">
        <f t="shared" si="18"/>
        <v/>
      </c>
      <c r="Z159" s="120" t="s">
        <v>1161</v>
      </c>
      <c r="AA159" s="121" t="s">
        <v>1162</v>
      </c>
      <c r="AB159" s="123">
        <v>10954.96</v>
      </c>
      <c r="AC159" s="122" t="s">
        <v>829</v>
      </c>
      <c r="AE159" s="1">
        <f t="shared" si="19"/>
        <v>0</v>
      </c>
    </row>
    <row r="160" spans="1:32" ht="15.75" thickBot="1">
      <c r="A160" s="22" t="s">
        <v>263</v>
      </c>
      <c r="B160" s="23" t="s">
        <v>264</v>
      </c>
      <c r="C160" s="15">
        <f t="shared" si="25"/>
        <v>284.8</v>
      </c>
      <c r="D160" s="42">
        <v>179</v>
      </c>
      <c r="E160" s="166" t="s">
        <v>1214</v>
      </c>
      <c r="F160" s="121" t="s">
        <v>1215</v>
      </c>
      <c r="G160" s="148">
        <f t="shared" si="26"/>
        <v>138.88999999999999</v>
      </c>
      <c r="H160" s="122"/>
      <c r="N160" s="120" t="s">
        <v>1147</v>
      </c>
      <c r="O160" s="121" t="s">
        <v>1148</v>
      </c>
      <c r="P160" s="123">
        <f t="shared" si="24"/>
        <v>8703.98</v>
      </c>
      <c r="Q160" s="122"/>
      <c r="R160" s="42" t="str">
        <f t="shared" si="23"/>
        <v/>
      </c>
      <c r="S160" s="120" t="s">
        <v>1163</v>
      </c>
      <c r="T160" s="121" t="s">
        <v>1164</v>
      </c>
      <c r="U160" s="123">
        <v>26696.37</v>
      </c>
      <c r="V160" s="122" t="s">
        <v>829</v>
      </c>
      <c r="W160" s="42" t="s">
        <v>449</v>
      </c>
      <c r="X160" s="1"/>
      <c r="Y160" s="42" t="str">
        <f t="shared" si="18"/>
        <v/>
      </c>
      <c r="Z160" s="120" t="s">
        <v>1163</v>
      </c>
      <c r="AA160" s="121" t="s">
        <v>1164</v>
      </c>
      <c r="AB160" s="123">
        <v>26696.37</v>
      </c>
      <c r="AC160" s="122" t="s">
        <v>829</v>
      </c>
      <c r="AE160" s="1">
        <f t="shared" si="19"/>
        <v>0</v>
      </c>
    </row>
    <row r="161" spans="1:31" ht="15.75" thickBot="1">
      <c r="A161" s="22" t="s">
        <v>265</v>
      </c>
      <c r="B161" s="23" t="s">
        <v>266</v>
      </c>
      <c r="C161" s="15"/>
      <c r="D161" s="42">
        <v>180</v>
      </c>
      <c r="E161" s="166" t="s">
        <v>1216</v>
      </c>
      <c r="F161" s="121" t="s">
        <v>1217</v>
      </c>
      <c r="G161" s="148">
        <f t="shared" si="26"/>
        <v>2389.4499999999998</v>
      </c>
      <c r="H161" s="122"/>
      <c r="N161" s="120" t="s">
        <v>1149</v>
      </c>
      <c r="O161" s="121" t="s">
        <v>1150</v>
      </c>
      <c r="P161" s="123">
        <f t="shared" si="24"/>
        <v>237.9</v>
      </c>
      <c r="Q161" s="122"/>
      <c r="R161" s="42" t="str">
        <f t="shared" si="23"/>
        <v/>
      </c>
      <c r="S161" s="120" t="s">
        <v>1165</v>
      </c>
      <c r="T161" s="121" t="s">
        <v>1166</v>
      </c>
      <c r="U161" s="122">
        <v>254.48</v>
      </c>
      <c r="V161" s="122" t="s">
        <v>829</v>
      </c>
      <c r="W161" s="42" t="s">
        <v>449</v>
      </c>
      <c r="X161" s="1"/>
      <c r="Y161" s="42" t="str">
        <f t="shared" si="18"/>
        <v/>
      </c>
      <c r="Z161" s="120" t="s">
        <v>1165</v>
      </c>
      <c r="AA161" s="121" t="s">
        <v>1166</v>
      </c>
      <c r="AB161" s="122">
        <v>254.48</v>
      </c>
      <c r="AC161" s="122" t="s">
        <v>829</v>
      </c>
      <c r="AD161" s="42"/>
      <c r="AE161" s="1">
        <f t="shared" si="19"/>
        <v>0</v>
      </c>
    </row>
    <row r="162" spans="1:31" ht="15.75" thickBot="1">
      <c r="A162" s="22" t="s">
        <v>267</v>
      </c>
      <c r="B162" s="23" t="s">
        <v>268</v>
      </c>
      <c r="C162" s="15">
        <f>G153</f>
        <v>295</v>
      </c>
      <c r="D162" s="42">
        <v>181</v>
      </c>
      <c r="E162" s="166" t="s">
        <v>1218</v>
      </c>
      <c r="F162" s="121" t="s">
        <v>1219</v>
      </c>
      <c r="G162" s="148">
        <f t="shared" si="26"/>
        <v>850.01</v>
      </c>
      <c r="H162" s="122"/>
      <c r="N162" s="174" t="s">
        <v>1617</v>
      </c>
      <c r="O162" s="172" t="s">
        <v>1618</v>
      </c>
      <c r="P162" s="171">
        <f>U149</f>
        <v>21075.040000000001</v>
      </c>
      <c r="Q162" s="122" t="s">
        <v>829</v>
      </c>
      <c r="R162" s="42" t="s">
        <v>449</v>
      </c>
      <c r="S162" s="120" t="s">
        <v>1167</v>
      </c>
      <c r="T162" s="121" t="s">
        <v>1168</v>
      </c>
      <c r="U162" s="123">
        <v>6343.49</v>
      </c>
      <c r="V162" s="122" t="s">
        <v>829</v>
      </c>
      <c r="W162" s="42" t="s">
        <v>449</v>
      </c>
      <c r="X162" s="1"/>
      <c r="Y162" s="42" t="str">
        <f t="shared" si="18"/>
        <v/>
      </c>
      <c r="Z162" s="120" t="s">
        <v>1167</v>
      </c>
      <c r="AA162" s="121" t="s">
        <v>1168</v>
      </c>
      <c r="AB162" s="123">
        <v>6343.49</v>
      </c>
      <c r="AC162" s="122" t="s">
        <v>829</v>
      </c>
      <c r="AE162" s="1">
        <f t="shared" si="19"/>
        <v>0</v>
      </c>
    </row>
    <row r="163" spans="1:31" ht="15.75" thickBot="1">
      <c r="A163" s="22" t="s">
        <v>269</v>
      </c>
      <c r="B163" s="23" t="s">
        <v>270</v>
      </c>
      <c r="C163" s="15">
        <f>G154</f>
        <v>22254.52</v>
      </c>
      <c r="D163" s="42">
        <v>182</v>
      </c>
      <c r="E163" s="166" t="s">
        <v>1220</v>
      </c>
      <c r="F163" s="121" t="s">
        <v>1221</v>
      </c>
      <c r="G163" s="148">
        <f t="shared" si="26"/>
        <v>4932.8999999999996</v>
      </c>
      <c r="H163" s="122"/>
      <c r="N163" s="174" t="s">
        <v>1619</v>
      </c>
      <c r="O163" s="172" t="s">
        <v>1620</v>
      </c>
      <c r="P163" s="171">
        <f>U150</f>
        <v>1500</v>
      </c>
      <c r="Q163" s="122" t="s">
        <v>829</v>
      </c>
      <c r="R163" s="42" t="s">
        <v>449</v>
      </c>
      <c r="S163" s="187" t="s">
        <v>1542</v>
      </c>
      <c r="T163" s="188" t="s">
        <v>1543</v>
      </c>
      <c r="U163" s="123">
        <v>10000</v>
      </c>
      <c r="V163" s="122" t="s">
        <v>829</v>
      </c>
      <c r="W163" s="42"/>
      <c r="X163" s="1"/>
      <c r="Y163" s="42" t="str">
        <f t="shared" si="18"/>
        <v/>
      </c>
      <c r="Z163" s="120" t="s">
        <v>1542</v>
      </c>
      <c r="AA163" s="121" t="s">
        <v>1543</v>
      </c>
      <c r="AB163" s="123">
        <v>10000</v>
      </c>
      <c r="AC163" s="122" t="s">
        <v>829</v>
      </c>
      <c r="AE163" s="1">
        <f t="shared" si="19"/>
        <v>0</v>
      </c>
    </row>
    <row r="164" spans="1:31" ht="15.75" thickBot="1">
      <c r="A164" s="22" t="s">
        <v>271</v>
      </c>
      <c r="B164" s="23" t="s">
        <v>272</v>
      </c>
      <c r="C164" s="15">
        <f>G155</f>
        <v>4894.5200000000004</v>
      </c>
      <c r="D164" s="42">
        <v>183</v>
      </c>
      <c r="E164" s="166" t="s">
        <v>1222</v>
      </c>
      <c r="F164" s="121" t="s">
        <v>1223</v>
      </c>
      <c r="G164" s="148">
        <f t="shared" si="26"/>
        <v>2274.16</v>
      </c>
      <c r="H164" s="122"/>
      <c r="N164" s="174" t="s">
        <v>1621</v>
      </c>
      <c r="O164" s="172" t="s">
        <v>1622</v>
      </c>
      <c r="P164" s="171">
        <f>U151</f>
        <v>40440.269999999997</v>
      </c>
      <c r="Q164" s="122" t="s">
        <v>829</v>
      </c>
      <c r="R164" s="42" t="s">
        <v>449</v>
      </c>
      <c r="S164" s="187" t="s">
        <v>1544</v>
      </c>
      <c r="T164" s="188" t="s">
        <v>1545</v>
      </c>
      <c r="U164" s="123">
        <v>3500</v>
      </c>
      <c r="V164" s="122" t="s">
        <v>829</v>
      </c>
      <c r="W164" s="42"/>
      <c r="X164" s="1"/>
      <c r="Y164" s="42" t="str">
        <f t="shared" si="18"/>
        <v/>
      </c>
      <c r="Z164" s="120" t="s">
        <v>1544</v>
      </c>
      <c r="AA164" s="121" t="s">
        <v>1545</v>
      </c>
      <c r="AB164" s="123">
        <v>3500</v>
      </c>
      <c r="AC164" s="122" t="s">
        <v>829</v>
      </c>
      <c r="AD164" s="42"/>
      <c r="AE164" s="1">
        <f t="shared" si="19"/>
        <v>0</v>
      </c>
    </row>
    <row r="165" spans="1:31" ht="15.75" thickBot="1">
      <c r="A165" s="22" t="s">
        <v>273</v>
      </c>
      <c r="B165" s="23" t="s">
        <v>274</v>
      </c>
      <c r="C165" s="15"/>
      <c r="D165" s="42">
        <v>184</v>
      </c>
      <c r="E165" s="166" t="s">
        <v>1224</v>
      </c>
      <c r="F165" s="121" t="s">
        <v>1225</v>
      </c>
      <c r="G165" s="148">
        <f>P218</f>
        <v>276.79000000000002</v>
      </c>
      <c r="H165" s="122"/>
      <c r="M165" s="1">
        <f>SUM(P82:P165)</f>
        <v>2920701.8700000006</v>
      </c>
      <c r="N165" s="174" t="s">
        <v>1623</v>
      </c>
      <c r="O165" s="172" t="s">
        <v>1624</v>
      </c>
      <c r="P165" s="171">
        <f>U152</f>
        <v>10000</v>
      </c>
      <c r="Q165" s="122" t="s">
        <v>829</v>
      </c>
      <c r="R165" s="42" t="s">
        <v>449</v>
      </c>
      <c r="S165" s="187" t="s">
        <v>1546</v>
      </c>
      <c r="T165" s="188" t="s">
        <v>1547</v>
      </c>
      <c r="U165" s="123">
        <v>4000</v>
      </c>
      <c r="V165" s="122" t="s">
        <v>829</v>
      </c>
      <c r="W165" s="42"/>
      <c r="X165" s="1"/>
      <c r="Y165" s="42" t="str">
        <f t="shared" si="18"/>
        <v/>
      </c>
      <c r="Z165" s="120" t="s">
        <v>1546</v>
      </c>
      <c r="AA165" s="121" t="s">
        <v>1547</v>
      </c>
      <c r="AB165" s="123">
        <v>4000</v>
      </c>
      <c r="AC165" s="122" t="s">
        <v>829</v>
      </c>
      <c r="AE165" s="1">
        <f t="shared" si="19"/>
        <v>0</v>
      </c>
    </row>
    <row r="166" spans="1:31" ht="15.75" thickBot="1">
      <c r="A166" s="49" t="s">
        <v>435</v>
      </c>
      <c r="B166" s="45"/>
      <c r="C166" s="46"/>
      <c r="D166" s="42">
        <v>185</v>
      </c>
      <c r="E166" s="166" t="s">
        <v>1226</v>
      </c>
      <c r="F166" s="121" t="s">
        <v>1227</v>
      </c>
      <c r="G166" s="148">
        <f>P219</f>
        <v>728</v>
      </c>
      <c r="H166" s="122"/>
      <c r="N166" s="124" t="s">
        <v>1151</v>
      </c>
      <c r="O166" s="125" t="s">
        <v>1152</v>
      </c>
      <c r="P166" s="123"/>
      <c r="Q166" s="127"/>
      <c r="R166" s="42" t="str">
        <f>IF(N166&lt;&gt;S149,"XXX","")</f>
        <v>XXX</v>
      </c>
      <c r="S166" s="120" t="s">
        <v>1169</v>
      </c>
      <c r="T166" s="121" t="s">
        <v>1170</v>
      </c>
      <c r="U166" s="123">
        <v>1159.01</v>
      </c>
      <c r="V166" s="122" t="s">
        <v>829</v>
      </c>
      <c r="W166" s="42" t="s">
        <v>449</v>
      </c>
      <c r="X166" s="1"/>
      <c r="Y166" s="42" t="str">
        <f t="shared" si="18"/>
        <v/>
      </c>
      <c r="Z166" s="120" t="s">
        <v>1169</v>
      </c>
      <c r="AA166" s="121" t="s">
        <v>1170</v>
      </c>
      <c r="AB166" s="123">
        <v>1159.01</v>
      </c>
      <c r="AC166" s="122" t="s">
        <v>829</v>
      </c>
      <c r="AE166" s="1">
        <f t="shared" si="19"/>
        <v>0</v>
      </c>
    </row>
    <row r="167" spans="1:31" ht="15.75" thickBot="1">
      <c r="A167" s="22" t="s">
        <v>275</v>
      </c>
      <c r="B167" s="23" t="s">
        <v>276</v>
      </c>
      <c r="C167" s="15">
        <f>G156+G157</f>
        <v>40857.22</v>
      </c>
      <c r="D167" s="42">
        <v>186</v>
      </c>
      <c r="E167" s="166" t="s">
        <v>1228</v>
      </c>
      <c r="F167" s="121" t="s">
        <v>1229</v>
      </c>
      <c r="G167" s="148">
        <f>P220</f>
        <v>20035.189999999999</v>
      </c>
      <c r="H167" s="122"/>
      <c r="N167" s="124" t="s">
        <v>1153</v>
      </c>
      <c r="O167" s="125" t="s">
        <v>1154</v>
      </c>
      <c r="P167" s="123"/>
      <c r="Q167" s="127"/>
      <c r="R167" s="42" t="str">
        <f>IF(N167&lt;&gt;S150,"XXX","")</f>
        <v>XXX</v>
      </c>
      <c r="S167" s="120" t="s">
        <v>1171</v>
      </c>
      <c r="T167" s="121" t="s">
        <v>1172</v>
      </c>
      <c r="U167" s="123">
        <v>5436</v>
      </c>
      <c r="V167" s="122" t="s">
        <v>829</v>
      </c>
      <c r="W167" s="42" t="s">
        <v>449</v>
      </c>
      <c r="X167" s="1"/>
      <c r="Y167" s="42" t="str">
        <f t="shared" si="18"/>
        <v/>
      </c>
      <c r="Z167" s="120" t="s">
        <v>1171</v>
      </c>
      <c r="AA167" s="121" t="s">
        <v>1172</v>
      </c>
      <c r="AB167" s="123">
        <v>5436</v>
      </c>
      <c r="AC167" s="122" t="s">
        <v>829</v>
      </c>
      <c r="AD167" s="42"/>
      <c r="AE167" s="1">
        <f t="shared" si="19"/>
        <v>0</v>
      </c>
    </row>
    <row r="168" spans="1:31" ht="15.75" thickBot="1">
      <c r="A168" s="49" t="s">
        <v>476</v>
      </c>
      <c r="B168" s="45"/>
      <c r="C168" s="46"/>
      <c r="D168" s="42">
        <v>187</v>
      </c>
      <c r="E168" s="166" t="s">
        <v>1230</v>
      </c>
      <c r="F168" s="121" t="s">
        <v>1231</v>
      </c>
      <c r="G168" s="148">
        <f>P221</f>
        <v>3598.93</v>
      </c>
      <c r="H168" s="122"/>
      <c r="N168" s="174" t="s">
        <v>1625</v>
      </c>
      <c r="O168" s="172" t="s">
        <v>1626</v>
      </c>
      <c r="P168" s="173">
        <f>U155</f>
        <v>0</v>
      </c>
      <c r="Q168" s="127"/>
      <c r="R168" s="42"/>
      <c r="S168" s="120" t="s">
        <v>1173</v>
      </c>
      <c r="T168" s="121" t="s">
        <v>1174</v>
      </c>
      <c r="U168" s="123">
        <v>18740.66</v>
      </c>
      <c r="V168" s="122" t="s">
        <v>829</v>
      </c>
      <c r="W168" s="42" t="s">
        <v>449</v>
      </c>
      <c r="X168" s="1"/>
      <c r="Y168" s="42" t="str">
        <f t="shared" si="18"/>
        <v/>
      </c>
      <c r="Z168" s="120" t="s">
        <v>1173</v>
      </c>
      <c r="AA168" s="121" t="s">
        <v>1174</v>
      </c>
      <c r="AB168" s="123">
        <v>18740.66</v>
      </c>
      <c r="AC168" s="122" t="s">
        <v>829</v>
      </c>
      <c r="AE168" s="1">
        <f t="shared" si="19"/>
        <v>0</v>
      </c>
    </row>
    <row r="169" spans="1:31" ht="15.75" thickBot="1">
      <c r="A169" s="22" t="s">
        <v>277</v>
      </c>
      <c r="B169" s="23" t="s">
        <v>278</v>
      </c>
      <c r="C169" s="15">
        <f>G158+L145</f>
        <v>17681.29</v>
      </c>
      <c r="D169" s="42">
        <v>188</v>
      </c>
      <c r="E169" s="166" t="s">
        <v>1232</v>
      </c>
      <c r="F169" s="121" t="s">
        <v>1233</v>
      </c>
      <c r="G169" s="148">
        <f>P224</f>
        <v>0</v>
      </c>
      <c r="H169" s="122"/>
      <c r="N169" s="120" t="s">
        <v>1155</v>
      </c>
      <c r="O169" s="121" t="s">
        <v>1156</v>
      </c>
      <c r="P169" s="123">
        <f>U156</f>
        <v>149285.43</v>
      </c>
      <c r="Q169" s="122"/>
      <c r="R169" s="42" t="str">
        <f>IF(N169&lt;&gt;S151,"XXX","")</f>
        <v>XXX</v>
      </c>
      <c r="S169" s="120" t="s">
        <v>1175</v>
      </c>
      <c r="T169" s="121" t="s">
        <v>1176</v>
      </c>
      <c r="U169" s="123">
        <v>3531.27</v>
      </c>
      <c r="V169" s="122" t="s">
        <v>829</v>
      </c>
      <c r="W169" s="42" t="s">
        <v>449</v>
      </c>
      <c r="X169" s="1"/>
      <c r="Y169" s="42" t="str">
        <f t="shared" si="18"/>
        <v/>
      </c>
      <c r="Z169" s="120" t="s">
        <v>1175</v>
      </c>
      <c r="AA169" s="121" t="s">
        <v>1176</v>
      </c>
      <c r="AB169" s="123">
        <v>3531.27</v>
      </c>
      <c r="AC169" s="122" t="s">
        <v>829</v>
      </c>
      <c r="AE169" s="1">
        <f t="shared" si="19"/>
        <v>0</v>
      </c>
    </row>
    <row r="170" spans="1:31" ht="15.75" thickBot="1">
      <c r="A170" s="22" t="s">
        <v>279</v>
      </c>
      <c r="B170" s="23" t="s">
        <v>280</v>
      </c>
      <c r="C170" s="15">
        <f t="shared" ref="C170:C175" si="27">G159</f>
        <v>22613.43</v>
      </c>
      <c r="N170" s="120" t="s">
        <v>1157</v>
      </c>
      <c r="O170" s="121" t="s">
        <v>1158</v>
      </c>
      <c r="P170" s="144"/>
      <c r="Q170" s="122"/>
      <c r="R170" s="42" t="str">
        <f>IF(N170&lt;&gt;S152,"XXX","")</f>
        <v>XXX</v>
      </c>
      <c r="S170" s="120" t="s">
        <v>1627</v>
      </c>
      <c r="T170" s="121" t="s">
        <v>1628</v>
      </c>
      <c r="U170" s="123">
        <v>1231.02</v>
      </c>
      <c r="V170" s="122" t="s">
        <v>829</v>
      </c>
      <c r="W170" s="42" t="s">
        <v>449</v>
      </c>
      <c r="X170" s="1"/>
      <c r="Y170" s="42" t="str">
        <f t="shared" si="18"/>
        <v/>
      </c>
      <c r="Z170" s="120" t="s">
        <v>1627</v>
      </c>
      <c r="AA170" s="121" t="s">
        <v>1628</v>
      </c>
      <c r="AB170" s="123">
        <v>1231.02</v>
      </c>
      <c r="AC170" s="122" t="s">
        <v>829</v>
      </c>
      <c r="AE170" s="1">
        <f t="shared" si="19"/>
        <v>0</v>
      </c>
    </row>
    <row r="171" spans="1:31" ht="15.75" thickBot="1">
      <c r="A171" s="22" t="s">
        <v>281</v>
      </c>
      <c r="B171" s="23" t="s">
        <v>282</v>
      </c>
      <c r="C171" s="15">
        <f>G160+G185</f>
        <v>1047</v>
      </c>
      <c r="D171" s="42">
        <v>190</v>
      </c>
      <c r="E171" s="166" t="s">
        <v>1236</v>
      </c>
      <c r="F171" s="121" t="s">
        <v>1237</v>
      </c>
      <c r="G171" s="155">
        <f t="shared" ref="G171:G180" si="28">P226</f>
        <v>51313.96</v>
      </c>
      <c r="H171" s="122"/>
      <c r="N171" s="120" t="s">
        <v>1159</v>
      </c>
      <c r="O171" s="121" t="s">
        <v>1160</v>
      </c>
      <c r="P171" s="123">
        <f t="shared" ref="P171:P176" si="29">U157</f>
        <v>1911.99</v>
      </c>
      <c r="Q171" s="122"/>
      <c r="R171" s="42" t="str">
        <f>IF(N171&lt;&gt;S153,"XXX","")</f>
        <v>XXX</v>
      </c>
      <c r="S171" s="120" t="s">
        <v>1177</v>
      </c>
      <c r="T171" s="121" t="s">
        <v>1178</v>
      </c>
      <c r="U171" s="123">
        <v>64480.56</v>
      </c>
      <c r="V171" s="122" t="s">
        <v>829</v>
      </c>
      <c r="W171" s="42" t="s">
        <v>449</v>
      </c>
      <c r="X171" s="1"/>
      <c r="Y171" s="42" t="str">
        <f t="shared" si="18"/>
        <v/>
      </c>
      <c r="Z171" s="120" t="s">
        <v>1177</v>
      </c>
      <c r="AA171" s="121" t="s">
        <v>1178</v>
      </c>
      <c r="AB171" s="123">
        <v>64480.56</v>
      </c>
      <c r="AC171" s="122" t="s">
        <v>829</v>
      </c>
      <c r="AE171" s="1">
        <f t="shared" si="19"/>
        <v>0</v>
      </c>
    </row>
    <row r="172" spans="1:31" ht="15.75" thickBot="1">
      <c r="A172" s="22" t="s">
        <v>283</v>
      </c>
      <c r="B172" s="23" t="s">
        <v>284</v>
      </c>
      <c r="C172" s="15">
        <f t="shared" si="27"/>
        <v>2389.4499999999998</v>
      </c>
      <c r="D172" s="42">
        <v>191</v>
      </c>
      <c r="E172" s="166" t="s">
        <v>1238</v>
      </c>
      <c r="F172" s="121" t="s">
        <v>1239</v>
      </c>
      <c r="G172" s="148">
        <f t="shared" si="28"/>
        <v>0</v>
      </c>
      <c r="H172" s="122"/>
      <c r="N172" s="120" t="s">
        <v>1528</v>
      </c>
      <c r="O172" s="121" t="s">
        <v>1529</v>
      </c>
      <c r="P172" s="123">
        <f t="shared" si="29"/>
        <v>19286.78</v>
      </c>
      <c r="Q172" s="122"/>
      <c r="R172" s="42" t="str">
        <f>IF(N172&lt;&gt;S154,"XXX","")</f>
        <v>XXX</v>
      </c>
      <c r="S172" s="120" t="s">
        <v>841</v>
      </c>
      <c r="T172" s="121" t="s">
        <v>1181</v>
      </c>
      <c r="U172" s="123">
        <v>16104</v>
      </c>
      <c r="V172" s="122" t="s">
        <v>829</v>
      </c>
      <c r="W172" s="42" t="s">
        <v>449</v>
      </c>
      <c r="X172" s="1"/>
      <c r="Y172" s="42" t="str">
        <f t="shared" si="18"/>
        <v/>
      </c>
      <c r="Z172" s="120" t="s">
        <v>841</v>
      </c>
      <c r="AA172" s="121" t="s">
        <v>1181</v>
      </c>
      <c r="AB172" s="123">
        <v>16104</v>
      </c>
      <c r="AC172" s="122" t="s">
        <v>829</v>
      </c>
      <c r="AE172" s="1">
        <f t="shared" si="19"/>
        <v>0</v>
      </c>
    </row>
    <row r="173" spans="1:31" ht="15.75" thickBot="1">
      <c r="A173" s="22" t="s">
        <v>285</v>
      </c>
      <c r="B173" s="23" t="s">
        <v>286</v>
      </c>
      <c r="C173" s="15">
        <f t="shared" si="27"/>
        <v>850.01</v>
      </c>
      <c r="D173" s="42">
        <v>192</v>
      </c>
      <c r="E173" s="166" t="s">
        <v>1240</v>
      </c>
      <c r="F173" s="121" t="s">
        <v>1241</v>
      </c>
      <c r="G173" s="151">
        <f t="shared" si="28"/>
        <v>22864.54</v>
      </c>
      <c r="H173" s="122"/>
      <c r="N173" s="120" t="s">
        <v>1161</v>
      </c>
      <c r="O173" s="121" t="s">
        <v>1162</v>
      </c>
      <c r="P173" s="123">
        <f t="shared" si="29"/>
        <v>10954.96</v>
      </c>
      <c r="Q173" s="122"/>
      <c r="R173" s="42" t="str">
        <f>IF(N173&lt;&gt;S159,"XXX","")</f>
        <v/>
      </c>
      <c r="S173" s="120" t="s">
        <v>1182</v>
      </c>
      <c r="T173" s="121" t="s">
        <v>1183</v>
      </c>
      <c r="U173" s="123">
        <v>5302.08</v>
      </c>
      <c r="V173" s="122" t="s">
        <v>829</v>
      </c>
      <c r="W173" s="42" t="s">
        <v>449</v>
      </c>
      <c r="X173" s="1"/>
      <c r="Y173" s="42" t="str">
        <f t="shared" si="18"/>
        <v/>
      </c>
      <c r="Z173" s="120" t="s">
        <v>1182</v>
      </c>
      <c r="AA173" s="121" t="s">
        <v>1183</v>
      </c>
      <c r="AB173" s="123">
        <v>5302.08</v>
      </c>
      <c r="AC173" s="122" t="s">
        <v>829</v>
      </c>
      <c r="AE173" s="1">
        <f t="shared" si="19"/>
        <v>0</v>
      </c>
    </row>
    <row r="174" spans="1:31" ht="15.75" thickBot="1">
      <c r="A174" s="22" t="s">
        <v>287</v>
      </c>
      <c r="B174" s="23" t="s">
        <v>288</v>
      </c>
      <c r="C174" s="15">
        <f t="shared" si="27"/>
        <v>4932.8999999999996</v>
      </c>
      <c r="D174" s="42">
        <v>193</v>
      </c>
      <c r="E174" s="166" t="s">
        <v>1242</v>
      </c>
      <c r="F174" s="121" t="s">
        <v>1243</v>
      </c>
      <c r="G174" s="148">
        <f t="shared" si="28"/>
        <v>0</v>
      </c>
      <c r="H174" s="122"/>
      <c r="N174" s="120" t="s">
        <v>1163</v>
      </c>
      <c r="O174" s="121" t="s">
        <v>1164</v>
      </c>
      <c r="P174" s="123">
        <f t="shared" si="29"/>
        <v>26696.37</v>
      </c>
      <c r="Q174" s="122"/>
      <c r="R174" s="42" t="str">
        <f>IF(N174&lt;&gt;S160,"XXX","")</f>
        <v/>
      </c>
      <c r="S174" s="120" t="s">
        <v>1184</v>
      </c>
      <c r="T174" s="121" t="s">
        <v>1185</v>
      </c>
      <c r="U174" s="123">
        <v>14934.69</v>
      </c>
      <c r="V174" s="122" t="s">
        <v>829</v>
      </c>
      <c r="W174" s="42" t="s">
        <v>449</v>
      </c>
      <c r="X174" s="1"/>
      <c r="Y174" s="42" t="str">
        <f t="shared" si="18"/>
        <v/>
      </c>
      <c r="Z174" s="120" t="s">
        <v>1184</v>
      </c>
      <c r="AA174" s="121" t="s">
        <v>1185</v>
      </c>
      <c r="AB174" s="123">
        <v>14934.69</v>
      </c>
      <c r="AC174" s="122" t="s">
        <v>829</v>
      </c>
      <c r="AE174" s="1">
        <f t="shared" si="19"/>
        <v>0</v>
      </c>
    </row>
    <row r="175" spans="1:31" ht="15.75" thickBot="1">
      <c r="A175" s="22" t="s">
        <v>289</v>
      </c>
      <c r="B175" s="23" t="s">
        <v>290</v>
      </c>
      <c r="C175" s="15">
        <f t="shared" si="27"/>
        <v>2274.16</v>
      </c>
      <c r="D175" s="42">
        <v>194</v>
      </c>
      <c r="E175" s="166" t="s">
        <v>1244</v>
      </c>
      <c r="F175" s="121" t="s">
        <v>324</v>
      </c>
      <c r="G175" s="158">
        <f t="shared" si="28"/>
        <v>32302.78</v>
      </c>
      <c r="H175" s="122"/>
      <c r="N175" s="120" t="s">
        <v>1165</v>
      </c>
      <c r="O175" s="121" t="s">
        <v>1166</v>
      </c>
      <c r="P175" s="123">
        <f t="shared" si="29"/>
        <v>254.48</v>
      </c>
      <c r="Q175" s="122"/>
      <c r="R175" s="42" t="str">
        <f>IF(N175&lt;&gt;S161,"XXX","")</f>
        <v/>
      </c>
      <c r="S175" s="120" t="s">
        <v>1188</v>
      </c>
      <c r="T175" s="121" t="s">
        <v>1189</v>
      </c>
      <c r="U175" s="123">
        <v>2097.61</v>
      </c>
      <c r="V175" s="122" t="s">
        <v>829</v>
      </c>
      <c r="W175" s="42" t="s">
        <v>449</v>
      </c>
      <c r="X175" s="1"/>
      <c r="Y175" s="42" t="str">
        <f t="shared" si="18"/>
        <v/>
      </c>
      <c r="Z175" s="120" t="s">
        <v>1188</v>
      </c>
      <c r="AA175" s="121" t="s">
        <v>1189</v>
      </c>
      <c r="AB175" s="123">
        <v>2097.61</v>
      </c>
      <c r="AC175" s="122" t="s">
        <v>829</v>
      </c>
      <c r="AE175" s="1">
        <f t="shared" si="19"/>
        <v>0</v>
      </c>
    </row>
    <row r="176" spans="1:31" ht="15.75" thickBot="1">
      <c r="A176" s="22" t="s">
        <v>291</v>
      </c>
      <c r="B176" s="23" t="s">
        <v>292</v>
      </c>
      <c r="C176" s="15">
        <f>G184</f>
        <v>342.72</v>
      </c>
      <c r="D176" s="42">
        <v>195</v>
      </c>
      <c r="E176" s="166" t="s">
        <v>1245</v>
      </c>
      <c r="F176" s="121" t="s">
        <v>1246</v>
      </c>
      <c r="G176" s="148">
        <f t="shared" si="28"/>
        <v>0</v>
      </c>
      <c r="H176" s="122"/>
      <c r="N176" s="120" t="s">
        <v>1167</v>
      </c>
      <c r="O176" s="121" t="s">
        <v>1168</v>
      </c>
      <c r="P176" s="123">
        <f t="shared" si="29"/>
        <v>6343.49</v>
      </c>
      <c r="Q176" s="122"/>
      <c r="R176" s="42" t="str">
        <f>IF(N176&lt;&gt;S162,"XXX","")</f>
        <v/>
      </c>
      <c r="S176" s="120" t="s">
        <v>1190</v>
      </c>
      <c r="T176" s="121" t="s">
        <v>1191</v>
      </c>
      <c r="U176" s="122">
        <v>427</v>
      </c>
      <c r="V176" s="122" t="s">
        <v>829</v>
      </c>
      <c r="W176" s="42" t="s">
        <v>449</v>
      </c>
      <c r="X176" s="1"/>
      <c r="Y176" s="42" t="str">
        <f t="shared" si="18"/>
        <v/>
      </c>
      <c r="Z176" s="120" t="s">
        <v>1190</v>
      </c>
      <c r="AA176" s="121" t="s">
        <v>1191</v>
      </c>
      <c r="AB176" s="122">
        <v>427</v>
      </c>
      <c r="AC176" s="122" t="s">
        <v>829</v>
      </c>
      <c r="AE176" s="1">
        <f t="shared" si="19"/>
        <v>0</v>
      </c>
    </row>
    <row r="177" spans="1:31" ht="15.75" thickBot="1">
      <c r="A177" s="22" t="s">
        <v>293</v>
      </c>
      <c r="B177" s="23" t="s">
        <v>294</v>
      </c>
      <c r="C177" s="15">
        <f>G165</f>
        <v>276.79000000000002</v>
      </c>
      <c r="D177" s="42">
        <v>196</v>
      </c>
      <c r="E177" s="166" t="s">
        <v>1247</v>
      </c>
      <c r="F177" s="121" t="s">
        <v>1248</v>
      </c>
      <c r="G177" s="154">
        <f t="shared" si="28"/>
        <v>32481.31</v>
      </c>
      <c r="H177" s="122"/>
      <c r="N177" s="120" t="s">
        <v>1542</v>
      </c>
      <c r="O177" s="121" t="s">
        <v>1543</v>
      </c>
      <c r="P177" s="193">
        <f>U163</f>
        <v>10000</v>
      </c>
      <c r="Q177" s="122"/>
      <c r="R177" s="42" t="str">
        <f t="shared" ref="R177:R183" si="30">IF(N177&lt;&gt;S166,"XXX","")</f>
        <v>XXX</v>
      </c>
      <c r="S177" s="120" t="s">
        <v>1192</v>
      </c>
      <c r="T177" s="121" t="s">
        <v>1193</v>
      </c>
      <c r="U177" s="123">
        <v>2394.3000000000002</v>
      </c>
      <c r="V177" s="122" t="s">
        <v>829</v>
      </c>
      <c r="W177" s="42" t="s">
        <v>449</v>
      </c>
      <c r="X177" s="1"/>
      <c r="Y177" s="42" t="str">
        <f t="shared" si="18"/>
        <v/>
      </c>
      <c r="Z177" s="120" t="s">
        <v>1192</v>
      </c>
      <c r="AA177" s="121" t="s">
        <v>1193</v>
      </c>
      <c r="AB177" s="123">
        <v>2394.3000000000002</v>
      </c>
      <c r="AC177" s="122" t="s">
        <v>829</v>
      </c>
      <c r="AE177" s="1">
        <f t="shared" si="19"/>
        <v>0</v>
      </c>
    </row>
    <row r="178" spans="1:31" ht="15.75" thickBot="1">
      <c r="A178" s="22" t="s">
        <v>295</v>
      </c>
      <c r="B178" s="23" t="s">
        <v>296</v>
      </c>
      <c r="C178" s="15"/>
      <c r="D178" s="42">
        <v>197</v>
      </c>
      <c r="E178" s="166" t="s">
        <v>1249</v>
      </c>
      <c r="F178" s="121" t="s">
        <v>1250</v>
      </c>
      <c r="G178" s="148">
        <f t="shared" si="28"/>
        <v>0</v>
      </c>
      <c r="H178" s="122"/>
      <c r="N178" s="120" t="s">
        <v>1544</v>
      </c>
      <c r="O178" s="121" t="s">
        <v>1545</v>
      </c>
      <c r="P178" s="193">
        <f>U164</f>
        <v>3500</v>
      </c>
      <c r="Q178" s="122"/>
      <c r="R178" s="42" t="str">
        <f t="shared" si="30"/>
        <v>XXX</v>
      </c>
      <c r="S178" s="120" t="s">
        <v>1194</v>
      </c>
      <c r="T178" s="121" t="s">
        <v>1195</v>
      </c>
      <c r="U178" s="122">
        <v>794</v>
      </c>
      <c r="V178" s="122" t="s">
        <v>829</v>
      </c>
      <c r="W178" s="42" t="s">
        <v>449</v>
      </c>
      <c r="X178" s="1"/>
      <c r="Y178" s="42" t="str">
        <f t="shared" si="18"/>
        <v/>
      </c>
      <c r="Z178" s="120" t="s">
        <v>1194</v>
      </c>
      <c r="AA178" s="121" t="s">
        <v>1195</v>
      </c>
      <c r="AB178" s="122">
        <v>794</v>
      </c>
      <c r="AC178" s="122" t="s">
        <v>829</v>
      </c>
      <c r="AE178" s="1">
        <f t="shared" si="19"/>
        <v>0</v>
      </c>
    </row>
    <row r="179" spans="1:31" ht="15.75" thickBot="1">
      <c r="A179" s="22" t="s">
        <v>297</v>
      </c>
      <c r="B179" s="23" t="s">
        <v>298</v>
      </c>
      <c r="C179" s="15">
        <f>G166</f>
        <v>728</v>
      </c>
      <c r="D179" s="42">
        <v>198</v>
      </c>
      <c r="E179" s="166" t="s">
        <v>1251</v>
      </c>
      <c r="F179" s="121" t="s">
        <v>340</v>
      </c>
      <c r="G179" s="159">
        <f t="shared" si="28"/>
        <v>38420.39</v>
      </c>
      <c r="H179" s="122"/>
      <c r="N179" s="120" t="s">
        <v>1546</v>
      </c>
      <c r="O179" s="121" t="s">
        <v>1547</v>
      </c>
      <c r="P179" s="193">
        <f>U165</f>
        <v>4000</v>
      </c>
      <c r="Q179" s="122"/>
      <c r="R179" s="42" t="str">
        <f t="shared" si="30"/>
        <v>XXX</v>
      </c>
      <c r="S179" s="120" t="s">
        <v>1196</v>
      </c>
      <c r="T179" s="121" t="s">
        <v>1197</v>
      </c>
      <c r="U179" s="122">
        <v>396.32</v>
      </c>
      <c r="V179" s="122" t="s">
        <v>829</v>
      </c>
      <c r="W179" s="42" t="s">
        <v>449</v>
      </c>
      <c r="X179" s="1"/>
      <c r="Y179" s="42" t="str">
        <f t="shared" si="18"/>
        <v/>
      </c>
      <c r="Z179" s="120" t="s">
        <v>1196</v>
      </c>
      <c r="AA179" s="121" t="s">
        <v>1197</v>
      </c>
      <c r="AB179" s="122">
        <v>396.32</v>
      </c>
      <c r="AC179" s="122" t="s">
        <v>829</v>
      </c>
      <c r="AE179" s="1">
        <f t="shared" si="19"/>
        <v>0</v>
      </c>
    </row>
    <row r="180" spans="1:31" ht="15.75" thickBot="1">
      <c r="A180" s="22" t="s">
        <v>299</v>
      </c>
      <c r="B180" s="23" t="s">
        <v>300</v>
      </c>
      <c r="C180" s="15">
        <f>G167</f>
        <v>20035.189999999999</v>
      </c>
      <c r="D180" s="42">
        <v>199</v>
      </c>
      <c r="E180" s="166" t="s">
        <v>1252</v>
      </c>
      <c r="F180" s="121" t="s">
        <v>1253</v>
      </c>
      <c r="G180" s="148">
        <f t="shared" si="28"/>
        <v>275.91000000000003</v>
      </c>
      <c r="H180" s="122"/>
      <c r="N180" s="120" t="s">
        <v>1169</v>
      </c>
      <c r="O180" s="121" t="s">
        <v>1170</v>
      </c>
      <c r="P180" s="123">
        <f t="shared" ref="P180:P185" si="31">U166</f>
        <v>1159.01</v>
      </c>
      <c r="Q180" s="122"/>
      <c r="R180" s="42" t="str">
        <f t="shared" si="30"/>
        <v>XXX</v>
      </c>
      <c r="S180" s="120" t="s">
        <v>1198</v>
      </c>
      <c r="T180" s="121" t="s">
        <v>1199</v>
      </c>
      <c r="U180" s="122">
        <v>284.8</v>
      </c>
      <c r="V180" s="122" t="s">
        <v>829</v>
      </c>
      <c r="W180" s="42" t="s">
        <v>449</v>
      </c>
      <c r="X180" s="1"/>
      <c r="Y180" s="42" t="str">
        <f t="shared" si="18"/>
        <v/>
      </c>
      <c r="Z180" s="120" t="s">
        <v>1198</v>
      </c>
      <c r="AA180" s="121" t="s">
        <v>1199</v>
      </c>
      <c r="AB180" s="122">
        <v>284.8</v>
      </c>
      <c r="AC180" s="122" t="s">
        <v>829</v>
      </c>
      <c r="AE180" s="1">
        <f t="shared" si="19"/>
        <v>0</v>
      </c>
    </row>
    <row r="181" spans="1:31" ht="15.75" thickBot="1">
      <c r="A181" s="22" t="s">
        <v>301</v>
      </c>
      <c r="B181" s="23" t="s">
        <v>302</v>
      </c>
      <c r="C181" s="15">
        <f>G168</f>
        <v>3598.93</v>
      </c>
      <c r="E181" s="166" t="s">
        <v>1542</v>
      </c>
      <c r="F181" s="121" t="s">
        <v>1543</v>
      </c>
      <c r="G181" s="122">
        <f>P177</f>
        <v>10000</v>
      </c>
      <c r="H181" s="122"/>
      <c r="N181" s="120" t="s">
        <v>1171</v>
      </c>
      <c r="O181" s="121" t="s">
        <v>1172</v>
      </c>
      <c r="P181" s="123">
        <f t="shared" si="31"/>
        <v>5436</v>
      </c>
      <c r="Q181" s="122"/>
      <c r="R181" s="42" t="str">
        <f t="shared" si="30"/>
        <v>XXX</v>
      </c>
      <c r="S181" s="120" t="s">
        <v>1200</v>
      </c>
      <c r="T181" s="121" t="s">
        <v>1201</v>
      </c>
      <c r="U181" s="122">
        <v>295</v>
      </c>
      <c r="V181" s="122" t="s">
        <v>829</v>
      </c>
      <c r="W181" s="42" t="s">
        <v>449</v>
      </c>
      <c r="X181" s="1"/>
      <c r="Y181" s="42" t="str">
        <f t="shared" si="18"/>
        <v/>
      </c>
      <c r="Z181" s="120" t="s">
        <v>1200</v>
      </c>
      <c r="AA181" s="121" t="s">
        <v>1201</v>
      </c>
      <c r="AB181" s="122">
        <v>295</v>
      </c>
      <c r="AC181" s="122" t="s">
        <v>829</v>
      </c>
      <c r="AE181" s="1">
        <f t="shared" si="19"/>
        <v>0</v>
      </c>
    </row>
    <row r="182" spans="1:31" ht="15.75" thickBot="1">
      <c r="A182" s="22" t="s">
        <v>303</v>
      </c>
      <c r="B182" s="23" t="s">
        <v>304</v>
      </c>
      <c r="C182" s="15">
        <f>G169</f>
        <v>0</v>
      </c>
      <c r="E182" s="166" t="s">
        <v>1544</v>
      </c>
      <c r="F182" s="121" t="s">
        <v>1545</v>
      </c>
      <c r="G182" s="122">
        <f>P178</f>
        <v>3500</v>
      </c>
      <c r="H182" s="122"/>
      <c r="N182" s="120" t="s">
        <v>1173</v>
      </c>
      <c r="O182" s="121" t="s">
        <v>1174</v>
      </c>
      <c r="P182" s="123">
        <f t="shared" si="31"/>
        <v>18740.66</v>
      </c>
      <c r="Q182" s="122"/>
      <c r="R182" s="42" t="str">
        <f t="shared" si="30"/>
        <v>XXX</v>
      </c>
      <c r="S182" s="120" t="s">
        <v>1202</v>
      </c>
      <c r="T182" s="121" t="s">
        <v>1203</v>
      </c>
      <c r="U182" s="123">
        <v>22254.52</v>
      </c>
      <c r="V182" s="122" t="s">
        <v>829</v>
      </c>
      <c r="W182" s="42" t="s">
        <v>449</v>
      </c>
      <c r="X182" s="1"/>
      <c r="Y182" s="42" t="str">
        <f t="shared" si="18"/>
        <v/>
      </c>
      <c r="Z182" s="120" t="s">
        <v>1202</v>
      </c>
      <c r="AA182" s="121" t="s">
        <v>1203</v>
      </c>
      <c r="AB182" s="123">
        <v>22254.52</v>
      </c>
      <c r="AC182" s="122" t="s">
        <v>829</v>
      </c>
      <c r="AE182" s="1">
        <f t="shared" si="19"/>
        <v>0</v>
      </c>
    </row>
    <row r="183" spans="1:31" ht="15.75" thickBot="1">
      <c r="A183" s="49" t="s">
        <v>477</v>
      </c>
      <c r="B183" s="45"/>
      <c r="C183" s="46"/>
      <c r="E183" s="166" t="s">
        <v>1546</v>
      </c>
      <c r="F183" s="121" t="s">
        <v>1547</v>
      </c>
      <c r="G183" s="122">
        <f>P179</f>
        <v>4000</v>
      </c>
      <c r="H183" s="122"/>
      <c r="N183" s="120" t="s">
        <v>1175</v>
      </c>
      <c r="O183" s="121" t="s">
        <v>1176</v>
      </c>
      <c r="P183" s="123">
        <f t="shared" si="31"/>
        <v>3531.27</v>
      </c>
      <c r="Q183" s="122"/>
      <c r="R183" s="42" t="str">
        <f t="shared" si="30"/>
        <v>XXX</v>
      </c>
      <c r="S183" s="120" t="s">
        <v>1204</v>
      </c>
      <c r="T183" s="121" t="s">
        <v>1205</v>
      </c>
      <c r="U183" s="123">
        <v>4894.5200000000004</v>
      </c>
      <c r="V183" s="122" t="s">
        <v>829</v>
      </c>
      <c r="W183" s="42" t="s">
        <v>449</v>
      </c>
      <c r="X183" s="1"/>
      <c r="Y183" s="42" t="str">
        <f t="shared" si="18"/>
        <v/>
      </c>
      <c r="Z183" s="120" t="s">
        <v>1204</v>
      </c>
      <c r="AA183" s="121" t="s">
        <v>1205</v>
      </c>
      <c r="AB183" s="123">
        <v>4894.5200000000004</v>
      </c>
      <c r="AC183" s="122" t="s">
        <v>829</v>
      </c>
      <c r="AE183" s="1">
        <f t="shared" si="19"/>
        <v>0</v>
      </c>
    </row>
    <row r="184" spans="1:31" ht="15.75" thickBot="1">
      <c r="A184" s="22" t="s">
        <v>305</v>
      </c>
      <c r="B184" s="23" t="s">
        <v>306</v>
      </c>
      <c r="C184" s="15">
        <f>G171</f>
        <v>51313.96</v>
      </c>
      <c r="E184" s="166" t="s">
        <v>1548</v>
      </c>
      <c r="F184" s="121" t="s">
        <v>1549</v>
      </c>
      <c r="G184" s="122">
        <f>P217</f>
        <v>342.72</v>
      </c>
      <c r="H184" s="122"/>
      <c r="N184" s="174" t="s">
        <v>1627</v>
      </c>
      <c r="O184" s="172" t="s">
        <v>1628</v>
      </c>
      <c r="P184" s="171">
        <f t="shared" si="31"/>
        <v>1231.02</v>
      </c>
      <c r="Q184" s="122"/>
      <c r="R184" s="42"/>
      <c r="S184" s="120" t="s">
        <v>1629</v>
      </c>
      <c r="T184" s="121" t="s">
        <v>1630</v>
      </c>
      <c r="U184" s="122">
        <v>968.42</v>
      </c>
      <c r="V184" s="122" t="s">
        <v>829</v>
      </c>
      <c r="W184" s="42" t="s">
        <v>449</v>
      </c>
      <c r="X184" s="1"/>
      <c r="Y184" s="42" t="str">
        <f t="shared" si="18"/>
        <v/>
      </c>
      <c r="Z184" s="120" t="s">
        <v>1629</v>
      </c>
      <c r="AA184" s="121" t="s">
        <v>1630</v>
      </c>
      <c r="AB184" s="122">
        <v>968.42</v>
      </c>
      <c r="AC184" s="122" t="s">
        <v>829</v>
      </c>
      <c r="AE184" s="1">
        <f t="shared" si="19"/>
        <v>0</v>
      </c>
    </row>
    <row r="185" spans="1:31" ht="15.75" thickBot="1">
      <c r="A185" s="22" t="s">
        <v>307</v>
      </c>
      <c r="B185" s="23" t="s">
        <v>308</v>
      </c>
      <c r="C185" s="15"/>
      <c r="E185" s="168" t="s">
        <v>1635</v>
      </c>
      <c r="F185" s="169" t="s">
        <v>1636</v>
      </c>
      <c r="G185" s="148">
        <f>P223</f>
        <v>908.11</v>
      </c>
      <c r="N185" s="120" t="s">
        <v>1177</v>
      </c>
      <c r="O185" s="121" t="s">
        <v>1178</v>
      </c>
      <c r="P185" s="123">
        <f t="shared" si="31"/>
        <v>64480.56</v>
      </c>
      <c r="Q185" s="122"/>
      <c r="R185" s="42" t="str">
        <f t="shared" ref="R185:R199" si="32">IF(N185&lt;&gt;S173,"XXX","")</f>
        <v>XXX</v>
      </c>
      <c r="S185" s="120" t="s">
        <v>1206</v>
      </c>
      <c r="T185" s="121" t="s">
        <v>1207</v>
      </c>
      <c r="U185" s="123">
        <v>40857.22</v>
      </c>
      <c r="V185" s="122" t="s">
        <v>829</v>
      </c>
      <c r="W185" s="42" t="s">
        <v>449</v>
      </c>
      <c r="X185" s="1"/>
      <c r="Y185" s="42" t="str">
        <f t="shared" si="18"/>
        <v/>
      </c>
      <c r="Z185" s="120" t="s">
        <v>1206</v>
      </c>
      <c r="AA185" s="121" t="s">
        <v>1207</v>
      </c>
      <c r="AB185" s="123">
        <v>40857.22</v>
      </c>
      <c r="AC185" s="122" t="s">
        <v>829</v>
      </c>
      <c r="AE185" s="1">
        <f t="shared" si="19"/>
        <v>0</v>
      </c>
    </row>
    <row r="186" spans="1:31" ht="15.75" thickBot="1">
      <c r="A186" s="22" t="s">
        <v>309</v>
      </c>
      <c r="B186" s="23" t="s">
        <v>310</v>
      </c>
      <c r="C186" s="15"/>
      <c r="E186" s="168" t="s">
        <v>1627</v>
      </c>
      <c r="F186" s="169" t="s">
        <v>1628</v>
      </c>
      <c r="G186" s="144">
        <f>P184</f>
        <v>1231.02</v>
      </c>
      <c r="N186" s="120" t="s">
        <v>1179</v>
      </c>
      <c r="O186" s="121" t="s">
        <v>1180</v>
      </c>
      <c r="P186" s="144"/>
      <c r="Q186" s="122"/>
      <c r="R186" s="42" t="str">
        <f t="shared" si="32"/>
        <v>XXX</v>
      </c>
      <c r="S186" s="120" t="s">
        <v>1631</v>
      </c>
      <c r="T186" s="121" t="s">
        <v>1632</v>
      </c>
      <c r="U186" s="123">
        <v>5467.02</v>
      </c>
      <c r="V186" s="122" t="s">
        <v>829</v>
      </c>
      <c r="W186" s="42" t="s">
        <v>449</v>
      </c>
      <c r="X186" s="1"/>
      <c r="Y186" s="42" t="str">
        <f t="shared" si="18"/>
        <v/>
      </c>
      <c r="Z186" s="120" t="s">
        <v>1631</v>
      </c>
      <c r="AA186" s="121" t="s">
        <v>1632</v>
      </c>
      <c r="AB186" s="123">
        <v>5467.02</v>
      </c>
      <c r="AC186" s="122" t="s">
        <v>829</v>
      </c>
      <c r="AE186" s="1">
        <f t="shared" si="19"/>
        <v>0</v>
      </c>
    </row>
    <row r="187" spans="1:31" ht="15.75" thickBot="1">
      <c r="A187" s="22" t="s">
        <v>311</v>
      </c>
      <c r="B187" s="23" t="s">
        <v>312</v>
      </c>
      <c r="C187" s="15"/>
      <c r="E187" s="168" t="s">
        <v>1629</v>
      </c>
      <c r="F187" s="169" t="s">
        <v>1630</v>
      </c>
      <c r="G187" s="148">
        <f>P200</f>
        <v>968.42</v>
      </c>
      <c r="N187" s="120" t="s">
        <v>841</v>
      </c>
      <c r="O187" s="121" t="s">
        <v>1181</v>
      </c>
      <c r="P187" s="123">
        <f>U172</f>
        <v>16104</v>
      </c>
      <c r="Q187" s="122"/>
      <c r="R187" s="42" t="str">
        <f t="shared" si="32"/>
        <v>XXX</v>
      </c>
      <c r="S187" s="120" t="s">
        <v>1210</v>
      </c>
      <c r="T187" s="121" t="s">
        <v>1211</v>
      </c>
      <c r="U187" s="123">
        <v>8204.2900000000009</v>
      </c>
      <c r="V187" s="122" t="s">
        <v>829</v>
      </c>
      <c r="W187" s="42" t="s">
        <v>449</v>
      </c>
      <c r="X187" s="1"/>
      <c r="Y187" s="42" t="str">
        <f t="shared" si="18"/>
        <v/>
      </c>
      <c r="Z187" s="120" t="s">
        <v>1210</v>
      </c>
      <c r="AA187" s="121" t="s">
        <v>1211</v>
      </c>
      <c r="AB187" s="123">
        <v>8204.2900000000009</v>
      </c>
      <c r="AC187" s="122" t="s">
        <v>829</v>
      </c>
      <c r="AE187" s="1">
        <f t="shared" si="19"/>
        <v>0</v>
      </c>
    </row>
    <row r="188" spans="1:31" ht="15.75" thickBot="1">
      <c r="A188" s="22" t="s">
        <v>313</v>
      </c>
      <c r="B188" s="23" t="s">
        <v>314</v>
      </c>
      <c r="C188" s="15"/>
      <c r="E188" s="120"/>
      <c r="F188" s="121"/>
      <c r="G188" s="122"/>
      <c r="H188" s="122"/>
      <c r="N188" s="120" t="s">
        <v>1182</v>
      </c>
      <c r="O188" s="121" t="s">
        <v>1183</v>
      </c>
      <c r="P188" s="123">
        <f>U173</f>
        <v>5302.08</v>
      </c>
      <c r="Q188" s="122"/>
      <c r="R188" s="42" t="str">
        <f t="shared" si="32"/>
        <v>XXX</v>
      </c>
      <c r="S188" s="120" t="s">
        <v>1212</v>
      </c>
      <c r="T188" s="121" t="s">
        <v>1213</v>
      </c>
      <c r="U188" s="123">
        <v>22613.43</v>
      </c>
      <c r="V188" s="122" t="s">
        <v>829</v>
      </c>
      <c r="W188" s="42" t="s">
        <v>449</v>
      </c>
      <c r="X188" s="1"/>
      <c r="Y188" s="42" t="str">
        <f t="shared" si="18"/>
        <v/>
      </c>
      <c r="Z188" s="120" t="s">
        <v>1212</v>
      </c>
      <c r="AA188" s="121" t="s">
        <v>1213</v>
      </c>
      <c r="AB188" s="123">
        <v>22613.43</v>
      </c>
      <c r="AC188" s="122" t="s">
        <v>829</v>
      </c>
      <c r="AE188" s="1">
        <f t="shared" si="19"/>
        <v>0</v>
      </c>
    </row>
    <row r="189" spans="1:31" ht="15.75" thickBot="1">
      <c r="A189" s="49" t="s">
        <v>478</v>
      </c>
      <c r="B189" s="45"/>
      <c r="C189" s="46"/>
      <c r="E189" s="120"/>
      <c r="F189" s="121"/>
      <c r="G189" s="122"/>
      <c r="H189" s="122"/>
      <c r="N189" s="120" t="s">
        <v>1184</v>
      </c>
      <c r="O189" s="121" t="s">
        <v>1185</v>
      </c>
      <c r="P189" s="123">
        <f>U174</f>
        <v>14934.69</v>
      </c>
      <c r="Q189" s="122"/>
      <c r="R189" s="42" t="str">
        <f t="shared" si="32"/>
        <v>XXX</v>
      </c>
      <c r="S189" s="120" t="s">
        <v>1214</v>
      </c>
      <c r="T189" s="121" t="s">
        <v>1215</v>
      </c>
      <c r="U189" s="122">
        <v>138.88999999999999</v>
      </c>
      <c r="V189" s="122" t="s">
        <v>829</v>
      </c>
      <c r="W189" s="42" t="s">
        <v>449</v>
      </c>
      <c r="X189" s="1"/>
      <c r="Y189" s="42" t="str">
        <f t="shared" si="18"/>
        <v/>
      </c>
      <c r="Z189" s="120" t="s">
        <v>1214</v>
      </c>
      <c r="AA189" s="121" t="s">
        <v>1215</v>
      </c>
      <c r="AB189" s="122">
        <v>138.88999999999999</v>
      </c>
      <c r="AC189" s="122" t="s">
        <v>829</v>
      </c>
      <c r="AE189" s="1">
        <f t="shared" si="19"/>
        <v>0</v>
      </c>
    </row>
    <row r="190" spans="1:31" ht="15.75" thickBot="1">
      <c r="A190" s="22" t="s">
        <v>315</v>
      </c>
      <c r="B190" s="23" t="s">
        <v>316</v>
      </c>
      <c r="C190" s="15">
        <f>G173</f>
        <v>22864.54</v>
      </c>
      <c r="E190" s="120"/>
      <c r="F190" s="121"/>
      <c r="G190" s="122"/>
      <c r="H190" s="122"/>
      <c r="N190" s="120" t="s">
        <v>1186</v>
      </c>
      <c r="O190" s="121" t="s">
        <v>1187</v>
      </c>
      <c r="P190" s="144"/>
      <c r="Q190" s="122"/>
      <c r="R190" s="42" t="str">
        <f t="shared" si="32"/>
        <v>XXX</v>
      </c>
      <c r="S190" s="120" t="s">
        <v>1216</v>
      </c>
      <c r="T190" s="121" t="s">
        <v>1217</v>
      </c>
      <c r="U190" s="123">
        <v>2389.4499999999998</v>
      </c>
      <c r="V190" s="122" t="s">
        <v>829</v>
      </c>
      <c r="W190" s="42" t="s">
        <v>449</v>
      </c>
      <c r="X190" s="1"/>
      <c r="Y190" s="42" t="str">
        <f t="shared" si="18"/>
        <v/>
      </c>
      <c r="Z190" s="120" t="s">
        <v>1216</v>
      </c>
      <c r="AA190" s="121" t="s">
        <v>1217</v>
      </c>
      <c r="AB190" s="123">
        <v>2389.4499999999998</v>
      </c>
      <c r="AC190" s="122" t="s">
        <v>829</v>
      </c>
      <c r="AE190" s="1">
        <f t="shared" si="19"/>
        <v>0</v>
      </c>
    </row>
    <row r="191" spans="1:31" ht="15.75" thickBot="1">
      <c r="A191" s="22" t="s">
        <v>317</v>
      </c>
      <c r="B191" s="23" t="s">
        <v>318</v>
      </c>
      <c r="C191" s="15"/>
      <c r="E191" s="120"/>
      <c r="F191" s="121"/>
      <c r="G191" s="122"/>
      <c r="H191" s="122"/>
      <c r="N191" s="120" t="s">
        <v>1188</v>
      </c>
      <c r="O191" s="121" t="s">
        <v>1189</v>
      </c>
      <c r="P191" s="123">
        <f t="shared" ref="P191:P201" si="33">U175</f>
        <v>2097.61</v>
      </c>
      <c r="Q191" s="122"/>
      <c r="R191" s="42" t="str">
        <f t="shared" si="32"/>
        <v>XXX</v>
      </c>
      <c r="S191" s="120" t="s">
        <v>1218</v>
      </c>
      <c r="T191" s="121" t="s">
        <v>1219</v>
      </c>
      <c r="U191" s="122">
        <v>850.01</v>
      </c>
      <c r="V191" s="122" t="s">
        <v>829</v>
      </c>
      <c r="W191" s="42" t="s">
        <v>449</v>
      </c>
      <c r="X191" s="1"/>
      <c r="Y191" s="42" t="str">
        <f t="shared" si="18"/>
        <v/>
      </c>
      <c r="Z191" s="120" t="s">
        <v>1218</v>
      </c>
      <c r="AA191" s="121" t="s">
        <v>1219</v>
      </c>
      <c r="AB191" s="122">
        <v>850.01</v>
      </c>
      <c r="AC191" s="122" t="s">
        <v>829</v>
      </c>
      <c r="AE191" s="1">
        <f t="shared" si="19"/>
        <v>0</v>
      </c>
    </row>
    <row r="192" spans="1:31" ht="15.75" thickBot="1">
      <c r="A192" s="22" t="s">
        <v>319</v>
      </c>
      <c r="B192" s="23" t="s">
        <v>320</v>
      </c>
      <c r="C192" s="15"/>
      <c r="E192" s="120"/>
      <c r="F192" s="121"/>
      <c r="G192" s="122"/>
      <c r="H192" s="122"/>
      <c r="N192" s="120" t="s">
        <v>1190</v>
      </c>
      <c r="O192" s="121" t="s">
        <v>1191</v>
      </c>
      <c r="P192" s="123">
        <f t="shared" si="33"/>
        <v>427</v>
      </c>
      <c r="Q192" s="122"/>
      <c r="R192" s="42" t="str">
        <f t="shared" si="32"/>
        <v>XXX</v>
      </c>
      <c r="S192" s="120" t="s">
        <v>1220</v>
      </c>
      <c r="T192" s="121" t="s">
        <v>1221</v>
      </c>
      <c r="U192" s="123">
        <v>4932.8999999999996</v>
      </c>
      <c r="V192" s="122" t="s">
        <v>829</v>
      </c>
      <c r="W192" s="42" t="s">
        <v>449</v>
      </c>
      <c r="X192" s="1"/>
      <c r="Y192" s="42" t="str">
        <f t="shared" si="18"/>
        <v/>
      </c>
      <c r="Z192" s="120" t="s">
        <v>1220</v>
      </c>
      <c r="AA192" s="121" t="s">
        <v>1221</v>
      </c>
      <c r="AB192" s="123">
        <v>4932.8999999999996</v>
      </c>
      <c r="AC192" s="122" t="s">
        <v>829</v>
      </c>
      <c r="AE192" s="1">
        <f t="shared" si="19"/>
        <v>0</v>
      </c>
    </row>
    <row r="193" spans="1:31" ht="15.75" thickBot="1">
      <c r="A193" s="22" t="s">
        <v>321</v>
      </c>
      <c r="B193" s="23" t="s">
        <v>322</v>
      </c>
      <c r="C193" s="15"/>
      <c r="E193" s="120"/>
      <c r="F193" s="121"/>
      <c r="G193" s="122"/>
      <c r="H193" s="122"/>
      <c r="N193" s="120" t="s">
        <v>1192</v>
      </c>
      <c r="O193" s="121" t="s">
        <v>1193</v>
      </c>
      <c r="P193" s="123">
        <f t="shared" si="33"/>
        <v>2394.3000000000002</v>
      </c>
      <c r="Q193" s="122"/>
      <c r="R193" s="42" t="str">
        <f t="shared" si="32"/>
        <v>XXX</v>
      </c>
      <c r="S193" s="120" t="s">
        <v>1222</v>
      </c>
      <c r="T193" s="121" t="s">
        <v>1223</v>
      </c>
      <c r="U193" s="123">
        <v>2274.16</v>
      </c>
      <c r="V193" s="122" t="s">
        <v>829</v>
      </c>
      <c r="W193" s="42" t="s">
        <v>449</v>
      </c>
      <c r="X193" s="1"/>
      <c r="Y193" s="42" t="str">
        <f t="shared" si="18"/>
        <v/>
      </c>
      <c r="Z193" s="120" t="s">
        <v>1222</v>
      </c>
      <c r="AA193" s="121" t="s">
        <v>1223</v>
      </c>
      <c r="AB193" s="123">
        <v>2274.16</v>
      </c>
      <c r="AC193" s="122" t="s">
        <v>829</v>
      </c>
      <c r="AE193" s="1">
        <f t="shared" si="19"/>
        <v>0</v>
      </c>
    </row>
    <row r="194" spans="1:31" ht="15.75" thickBot="1">
      <c r="A194" s="49" t="s">
        <v>479</v>
      </c>
      <c r="B194" s="45"/>
      <c r="C194" s="46"/>
      <c r="E194" s="120"/>
      <c r="F194" s="121"/>
      <c r="G194" s="122"/>
      <c r="H194" s="122"/>
      <c r="N194" s="120" t="s">
        <v>1194</v>
      </c>
      <c r="O194" s="121" t="s">
        <v>1195</v>
      </c>
      <c r="P194" s="123">
        <f t="shared" si="33"/>
        <v>794</v>
      </c>
      <c r="Q194" s="122"/>
      <c r="R194" s="42" t="str">
        <f t="shared" si="32"/>
        <v>XXX</v>
      </c>
      <c r="S194" s="120" t="s">
        <v>1548</v>
      </c>
      <c r="T194" s="121" t="s">
        <v>1549</v>
      </c>
      <c r="U194" s="122">
        <v>342.72</v>
      </c>
      <c r="V194" s="122" t="s">
        <v>829</v>
      </c>
      <c r="W194" s="42" t="s">
        <v>449</v>
      </c>
      <c r="X194" s="1"/>
      <c r="Y194" s="42" t="str">
        <f t="shared" si="18"/>
        <v/>
      </c>
      <c r="Z194" s="120" t="s">
        <v>1548</v>
      </c>
      <c r="AA194" s="121" t="s">
        <v>1549</v>
      </c>
      <c r="AB194" s="122">
        <v>342.72</v>
      </c>
      <c r="AC194" s="122" t="s">
        <v>829</v>
      </c>
      <c r="AE194" s="1">
        <f t="shared" si="19"/>
        <v>0</v>
      </c>
    </row>
    <row r="195" spans="1:31" ht="15.75" thickBot="1">
      <c r="A195" s="22" t="s">
        <v>323</v>
      </c>
      <c r="B195" s="23" t="s">
        <v>324</v>
      </c>
      <c r="C195" s="15">
        <f>G175</f>
        <v>32302.78</v>
      </c>
      <c r="E195" s="120"/>
      <c r="F195" s="121"/>
      <c r="G195" s="122"/>
      <c r="H195" s="122"/>
      <c r="N195" s="120" t="s">
        <v>1196</v>
      </c>
      <c r="O195" s="121" t="s">
        <v>1197</v>
      </c>
      <c r="P195" s="123">
        <f t="shared" si="33"/>
        <v>396.32</v>
      </c>
      <c r="Q195" s="122"/>
      <c r="R195" s="42" t="str">
        <f t="shared" si="32"/>
        <v>XXX</v>
      </c>
      <c r="S195" s="120" t="s">
        <v>1224</v>
      </c>
      <c r="T195" s="121" t="s">
        <v>1225</v>
      </c>
      <c r="U195" s="122">
        <v>276.79000000000002</v>
      </c>
      <c r="V195" s="122" t="s">
        <v>829</v>
      </c>
      <c r="W195" s="42" t="s">
        <v>449</v>
      </c>
      <c r="X195" s="1"/>
      <c r="Y195" s="42" t="str">
        <f t="shared" ref="Y195:Y258" si="34">IF(Z195&lt;&gt;S195,"XXX","")</f>
        <v/>
      </c>
      <c r="Z195" s="120" t="s">
        <v>1224</v>
      </c>
      <c r="AA195" s="121" t="s">
        <v>1225</v>
      </c>
      <c r="AB195" s="122">
        <v>276.79000000000002</v>
      </c>
      <c r="AC195" s="122" t="s">
        <v>829</v>
      </c>
      <c r="AE195" s="1">
        <f t="shared" si="19"/>
        <v>0</v>
      </c>
    </row>
    <row r="196" spans="1:31" ht="15.75" thickBot="1">
      <c r="A196" s="22" t="s">
        <v>325</v>
      </c>
      <c r="B196" s="23" t="s">
        <v>326</v>
      </c>
      <c r="C196" s="15"/>
      <c r="E196" s="120"/>
      <c r="F196" s="121"/>
      <c r="G196" s="122"/>
      <c r="H196" s="122"/>
      <c r="N196" s="120" t="s">
        <v>1198</v>
      </c>
      <c r="O196" s="121" t="s">
        <v>1199</v>
      </c>
      <c r="P196" s="123">
        <f t="shared" si="33"/>
        <v>284.8</v>
      </c>
      <c r="Q196" s="122"/>
      <c r="R196" s="42" t="str">
        <f t="shared" si="32"/>
        <v>XXX</v>
      </c>
      <c r="S196" s="120" t="s">
        <v>1226</v>
      </c>
      <c r="T196" s="121" t="s">
        <v>1227</v>
      </c>
      <c r="U196" s="122">
        <v>728</v>
      </c>
      <c r="V196" s="122" t="s">
        <v>829</v>
      </c>
      <c r="W196" s="42" t="s">
        <v>449</v>
      </c>
      <c r="X196" s="1"/>
      <c r="Y196" s="42" t="str">
        <f t="shared" si="34"/>
        <v/>
      </c>
      <c r="Z196" s="120" t="s">
        <v>1226</v>
      </c>
      <c r="AA196" s="121" t="s">
        <v>1227</v>
      </c>
      <c r="AB196" s="122">
        <v>728</v>
      </c>
      <c r="AC196" s="122" t="s">
        <v>829</v>
      </c>
      <c r="AE196" s="1">
        <f t="shared" si="19"/>
        <v>0</v>
      </c>
    </row>
    <row r="197" spans="1:31" ht="15.75" thickBot="1">
      <c r="A197" s="22" t="s">
        <v>327</v>
      </c>
      <c r="B197" s="23" t="s">
        <v>328</v>
      </c>
      <c r="C197" s="15"/>
      <c r="E197" s="120"/>
      <c r="F197" s="121"/>
      <c r="G197" s="122"/>
      <c r="H197" s="122"/>
      <c r="N197" s="120" t="s">
        <v>1200</v>
      </c>
      <c r="O197" s="121" t="s">
        <v>1201</v>
      </c>
      <c r="P197" s="123">
        <f t="shared" si="33"/>
        <v>295</v>
      </c>
      <c r="Q197" s="122"/>
      <c r="R197" s="42" t="str">
        <f t="shared" si="32"/>
        <v>XXX</v>
      </c>
      <c r="S197" s="120" t="s">
        <v>1228</v>
      </c>
      <c r="T197" s="121" t="s">
        <v>1229</v>
      </c>
      <c r="U197" s="123">
        <v>20035.189999999999</v>
      </c>
      <c r="V197" s="122" t="s">
        <v>829</v>
      </c>
      <c r="W197" s="42" t="s">
        <v>449</v>
      </c>
      <c r="X197" s="1"/>
      <c r="Y197" s="42" t="str">
        <f t="shared" si="34"/>
        <v/>
      </c>
      <c r="Z197" s="120" t="s">
        <v>1228</v>
      </c>
      <c r="AA197" s="121" t="s">
        <v>1229</v>
      </c>
      <c r="AB197" s="123">
        <v>20035.189999999999</v>
      </c>
      <c r="AC197" s="122" t="s">
        <v>829</v>
      </c>
      <c r="AE197" s="1">
        <f t="shared" si="19"/>
        <v>0</v>
      </c>
    </row>
    <row r="198" spans="1:31" ht="15.75" thickBot="1">
      <c r="A198" s="22" t="s">
        <v>329</v>
      </c>
      <c r="B198" s="23" t="s">
        <v>330</v>
      </c>
      <c r="C198" s="15"/>
      <c r="E198" s="120"/>
      <c r="F198" s="121"/>
      <c r="G198" s="122"/>
      <c r="H198" s="122"/>
      <c r="N198" s="120" t="s">
        <v>1202</v>
      </c>
      <c r="O198" s="121" t="s">
        <v>1203</v>
      </c>
      <c r="P198" s="123">
        <f t="shared" si="33"/>
        <v>22254.52</v>
      </c>
      <c r="Q198" s="122"/>
      <c r="R198" s="42" t="str">
        <f t="shared" si="32"/>
        <v>XXX</v>
      </c>
      <c r="S198" s="120" t="s">
        <v>1230</v>
      </c>
      <c r="T198" s="121" t="s">
        <v>1231</v>
      </c>
      <c r="U198" s="123">
        <v>3598.93</v>
      </c>
      <c r="V198" s="122" t="s">
        <v>829</v>
      </c>
      <c r="W198" s="42" t="s">
        <v>449</v>
      </c>
      <c r="X198" s="1"/>
      <c r="Y198" s="42" t="str">
        <f t="shared" si="34"/>
        <v/>
      </c>
      <c r="Z198" s="120" t="s">
        <v>1230</v>
      </c>
      <c r="AA198" s="121" t="s">
        <v>1231</v>
      </c>
      <c r="AB198" s="123">
        <v>3598.93</v>
      </c>
      <c r="AC198" s="122" t="s">
        <v>829</v>
      </c>
      <c r="AE198" s="1">
        <f t="shared" ref="AE198:AE261" si="35">AB198-U198</f>
        <v>0</v>
      </c>
    </row>
    <row r="199" spans="1:31" ht="15.75" thickBot="1">
      <c r="A199" s="49" t="s">
        <v>480</v>
      </c>
      <c r="B199" s="45"/>
      <c r="C199" s="46"/>
      <c r="E199" s="120"/>
      <c r="F199" s="121"/>
      <c r="G199" s="122"/>
      <c r="H199" s="122"/>
      <c r="N199" s="120" t="s">
        <v>1204</v>
      </c>
      <c r="O199" s="121" t="s">
        <v>1205</v>
      </c>
      <c r="P199" s="123">
        <f t="shared" si="33"/>
        <v>4894.5200000000004</v>
      </c>
      <c r="Q199" s="122"/>
      <c r="R199" s="42" t="str">
        <f t="shared" si="32"/>
        <v>XXX</v>
      </c>
      <c r="S199" s="120" t="s">
        <v>1633</v>
      </c>
      <c r="T199" s="121" t="s">
        <v>1634</v>
      </c>
      <c r="U199" s="122">
        <v>250</v>
      </c>
      <c r="V199" s="122" t="s">
        <v>829</v>
      </c>
      <c r="W199" s="42" t="s">
        <v>449</v>
      </c>
      <c r="X199" s="1"/>
      <c r="Y199" s="42" t="str">
        <f t="shared" si="34"/>
        <v/>
      </c>
      <c r="Z199" s="120" t="s">
        <v>1633</v>
      </c>
      <c r="AA199" s="121" t="s">
        <v>1634</v>
      </c>
      <c r="AB199" s="122">
        <v>250</v>
      </c>
      <c r="AC199" s="122" t="s">
        <v>829</v>
      </c>
      <c r="AE199" s="1">
        <f t="shared" si="35"/>
        <v>0</v>
      </c>
    </row>
    <row r="200" spans="1:31" ht="15.75" thickBot="1">
      <c r="A200" s="22" t="s">
        <v>331</v>
      </c>
      <c r="B200" s="23" t="s">
        <v>332</v>
      </c>
      <c r="C200" s="15">
        <f>G177</f>
        <v>32481.31</v>
      </c>
      <c r="E200" s="120"/>
      <c r="F200" s="121"/>
      <c r="G200" s="122"/>
      <c r="H200" s="122"/>
      <c r="N200" s="174" t="s">
        <v>1629</v>
      </c>
      <c r="O200" s="172" t="s">
        <v>1630</v>
      </c>
      <c r="P200" s="173">
        <f t="shared" si="33"/>
        <v>968.42</v>
      </c>
      <c r="Q200" s="122"/>
      <c r="R200" s="42"/>
      <c r="S200" s="120" t="s">
        <v>1635</v>
      </c>
      <c r="T200" s="121" t="s">
        <v>1636</v>
      </c>
      <c r="U200" s="122">
        <v>908.11</v>
      </c>
      <c r="V200" s="122" t="s">
        <v>829</v>
      </c>
      <c r="W200" s="42" t="s">
        <v>449</v>
      </c>
      <c r="X200" s="1"/>
      <c r="Y200" s="42" t="str">
        <f t="shared" si="34"/>
        <v/>
      </c>
      <c r="Z200" s="120" t="s">
        <v>1635</v>
      </c>
      <c r="AA200" s="121" t="s">
        <v>1636</v>
      </c>
      <c r="AB200" s="122">
        <v>908.11</v>
      </c>
      <c r="AC200" s="122" t="s">
        <v>829</v>
      </c>
      <c r="AE200" s="1">
        <f t="shared" si="35"/>
        <v>0</v>
      </c>
    </row>
    <row r="201" spans="1:31" ht="15.75" thickBot="1">
      <c r="A201" s="22" t="s">
        <v>333</v>
      </c>
      <c r="B201" s="23" t="s">
        <v>334</v>
      </c>
      <c r="C201" s="15"/>
      <c r="E201" s="120"/>
      <c r="F201" s="121"/>
      <c r="G201" s="122"/>
      <c r="H201" s="122"/>
      <c r="N201" s="120" t="s">
        <v>1206</v>
      </c>
      <c r="O201" s="121" t="s">
        <v>1207</v>
      </c>
      <c r="P201" s="123">
        <f t="shared" si="33"/>
        <v>40857.22</v>
      </c>
      <c r="Q201" s="122"/>
      <c r="R201" s="42" t="str">
        <f>IF(N201&lt;&gt;S188,"XXX","")</f>
        <v>XXX</v>
      </c>
      <c r="S201" s="120" t="s">
        <v>1234</v>
      </c>
      <c r="T201" s="121" t="s">
        <v>1235</v>
      </c>
      <c r="U201" s="144">
        <v>134060.85999999999</v>
      </c>
      <c r="V201" s="148" t="s">
        <v>829</v>
      </c>
      <c r="W201" s="42" t="s">
        <v>449</v>
      </c>
      <c r="X201" s="1"/>
      <c r="Y201" s="42" t="str">
        <f t="shared" si="34"/>
        <v/>
      </c>
      <c r="Z201" s="120" t="s">
        <v>1234</v>
      </c>
      <c r="AA201" s="121" t="s">
        <v>1235</v>
      </c>
      <c r="AB201" s="123">
        <v>134060.85999999999</v>
      </c>
      <c r="AC201" s="122" t="s">
        <v>829</v>
      </c>
      <c r="AE201" s="1">
        <f t="shared" si="35"/>
        <v>0</v>
      </c>
    </row>
    <row r="202" spans="1:31" ht="15.75" thickBot="1">
      <c r="A202" s="22" t="s">
        <v>335</v>
      </c>
      <c r="B202" s="23" t="s">
        <v>336</v>
      </c>
      <c r="C202" s="15"/>
      <c r="E202" s="120"/>
      <c r="F202" s="121"/>
      <c r="G202" s="122"/>
      <c r="H202" s="122"/>
      <c r="N202" s="120" t="s">
        <v>1208</v>
      </c>
      <c r="O202" s="121" t="s">
        <v>1209</v>
      </c>
      <c r="P202" s="144"/>
      <c r="Q202" s="122"/>
      <c r="R202" s="42" t="str">
        <f>IF(N202&lt;&gt;S189,"XXX","")</f>
        <v>XXX</v>
      </c>
      <c r="S202" s="120" t="s">
        <v>1236</v>
      </c>
      <c r="T202" s="121" t="s">
        <v>1237</v>
      </c>
      <c r="U202" s="123">
        <v>51313.96</v>
      </c>
      <c r="V202" s="122" t="s">
        <v>829</v>
      </c>
      <c r="W202" s="42" t="s">
        <v>449</v>
      </c>
      <c r="X202" s="1"/>
      <c r="Y202" s="42" t="str">
        <f t="shared" si="34"/>
        <v/>
      </c>
      <c r="Z202" s="120" t="s">
        <v>1236</v>
      </c>
      <c r="AA202" s="121" t="s">
        <v>1237</v>
      </c>
      <c r="AB202" s="123">
        <v>51313.96</v>
      </c>
      <c r="AC202" s="122" t="s">
        <v>829</v>
      </c>
      <c r="AE202" s="1">
        <f t="shared" si="35"/>
        <v>0</v>
      </c>
    </row>
    <row r="203" spans="1:31" ht="15.75" thickBot="1">
      <c r="A203" s="22" t="s">
        <v>337</v>
      </c>
      <c r="B203" s="23" t="s">
        <v>338</v>
      </c>
      <c r="C203" s="15"/>
      <c r="E203" s="120"/>
      <c r="F203" s="121"/>
      <c r="G203" s="122"/>
      <c r="H203" s="122"/>
      <c r="N203" s="174" t="s">
        <v>1631</v>
      </c>
      <c r="O203" s="172" t="s">
        <v>1632</v>
      </c>
      <c r="P203" s="171">
        <f>U186</f>
        <v>5467.02</v>
      </c>
      <c r="Q203" s="122"/>
      <c r="R203" s="42"/>
      <c r="S203" s="120" t="s">
        <v>1240</v>
      </c>
      <c r="T203" s="121" t="s">
        <v>1241</v>
      </c>
      <c r="U203" s="123">
        <v>22864.54</v>
      </c>
      <c r="V203" s="122" t="s">
        <v>829</v>
      </c>
      <c r="W203" s="42" t="s">
        <v>449</v>
      </c>
      <c r="X203" s="1"/>
      <c r="Y203" s="42" t="str">
        <f t="shared" si="34"/>
        <v/>
      </c>
      <c r="Z203" s="120" t="s">
        <v>1240</v>
      </c>
      <c r="AA203" s="121" t="s">
        <v>1241</v>
      </c>
      <c r="AB203" s="123">
        <v>22864.54</v>
      </c>
      <c r="AC203" s="122" t="s">
        <v>829</v>
      </c>
      <c r="AE203" s="1">
        <f t="shared" si="35"/>
        <v>0</v>
      </c>
    </row>
    <row r="204" spans="1:31" ht="15.75" thickBot="1">
      <c r="A204" s="49" t="s">
        <v>481</v>
      </c>
      <c r="B204" s="45"/>
      <c r="C204" s="46"/>
      <c r="E204" s="120"/>
      <c r="F204" s="121"/>
      <c r="G204" s="122"/>
      <c r="H204" s="122"/>
      <c r="N204" s="120" t="s">
        <v>1210</v>
      </c>
      <c r="O204" s="121" t="s">
        <v>1211</v>
      </c>
      <c r="P204" s="123">
        <f>U187</f>
        <v>8204.2900000000009</v>
      </c>
      <c r="Q204" s="122"/>
      <c r="R204" s="42" t="str">
        <f>IF(N204&lt;&gt;S190,"XXX","")</f>
        <v>XXX</v>
      </c>
      <c r="S204" s="120" t="s">
        <v>1244</v>
      </c>
      <c r="T204" s="121" t="s">
        <v>324</v>
      </c>
      <c r="U204" s="123">
        <v>32302.78</v>
      </c>
      <c r="V204" s="122" t="s">
        <v>829</v>
      </c>
      <c r="W204" s="42" t="s">
        <v>449</v>
      </c>
      <c r="X204" s="1"/>
      <c r="Y204" s="42" t="str">
        <f t="shared" si="34"/>
        <v/>
      </c>
      <c r="Z204" s="120" t="s">
        <v>1244</v>
      </c>
      <c r="AA204" s="121" t="s">
        <v>324</v>
      </c>
      <c r="AB204" s="123">
        <v>32302.78</v>
      </c>
      <c r="AC204" s="122" t="s">
        <v>829</v>
      </c>
      <c r="AD204" s="32"/>
      <c r="AE204" s="1">
        <f t="shared" si="35"/>
        <v>0</v>
      </c>
    </row>
    <row r="205" spans="1:31" ht="15.75" thickBot="1">
      <c r="A205" s="22" t="s">
        <v>339</v>
      </c>
      <c r="B205" s="23" t="s">
        <v>340</v>
      </c>
      <c r="C205" s="15">
        <f>G179+G180</f>
        <v>38696.300000000003</v>
      </c>
      <c r="E205" s="120"/>
      <c r="F205" s="121"/>
      <c r="G205" s="122"/>
      <c r="H205" s="122"/>
      <c r="N205" s="120" t="s">
        <v>1212</v>
      </c>
      <c r="O205" s="121" t="s">
        <v>1213</v>
      </c>
      <c r="P205" s="123">
        <f t="shared" ref="P205:P210" si="36">U188</f>
        <v>22613.43</v>
      </c>
      <c r="Q205" s="122"/>
      <c r="R205" s="42" t="str">
        <f>IF(N205&lt;&gt;S191,"XXX","")</f>
        <v>XXX</v>
      </c>
      <c r="S205" s="120" t="s">
        <v>1247</v>
      </c>
      <c r="T205" s="121" t="s">
        <v>1248</v>
      </c>
      <c r="U205" s="123">
        <v>32481.31</v>
      </c>
      <c r="V205" s="122" t="s">
        <v>829</v>
      </c>
      <c r="W205" s="42" t="s">
        <v>449</v>
      </c>
      <c r="X205" s="1"/>
      <c r="Y205" s="42" t="str">
        <f t="shared" si="34"/>
        <v/>
      </c>
      <c r="Z205" s="120" t="s">
        <v>1247</v>
      </c>
      <c r="AA205" s="121" t="s">
        <v>1248</v>
      </c>
      <c r="AB205" s="123">
        <v>32481.31</v>
      </c>
      <c r="AC205" s="122" t="s">
        <v>829</v>
      </c>
      <c r="AE205" s="1">
        <f t="shared" si="35"/>
        <v>0</v>
      </c>
    </row>
    <row r="206" spans="1:31" ht="15.75" thickBot="1">
      <c r="A206" s="22" t="s">
        <v>341</v>
      </c>
      <c r="B206" s="23" t="s">
        <v>342</v>
      </c>
      <c r="C206" s="15"/>
      <c r="E206" s="120"/>
      <c r="F206" s="121"/>
      <c r="G206" s="122"/>
      <c r="H206" s="122"/>
      <c r="N206" s="120" t="s">
        <v>1214</v>
      </c>
      <c r="O206" s="121" t="s">
        <v>1215</v>
      </c>
      <c r="P206" s="123">
        <f t="shared" si="36"/>
        <v>138.88999999999999</v>
      </c>
      <c r="Q206" s="122"/>
      <c r="R206" s="42" t="str">
        <f>IF(N206&lt;&gt;S192,"XXX","")</f>
        <v>XXX</v>
      </c>
      <c r="S206" s="120" t="s">
        <v>1251</v>
      </c>
      <c r="T206" s="121" t="s">
        <v>340</v>
      </c>
      <c r="U206" s="123">
        <v>38420.39</v>
      </c>
      <c r="V206" s="122" t="s">
        <v>829</v>
      </c>
      <c r="W206" s="42" t="s">
        <v>449</v>
      </c>
      <c r="X206" s="1"/>
      <c r="Y206" s="42" t="str">
        <f t="shared" si="34"/>
        <v/>
      </c>
      <c r="Z206" s="120" t="s">
        <v>1251</v>
      </c>
      <c r="AA206" s="121" t="s">
        <v>340</v>
      </c>
      <c r="AB206" s="123">
        <v>38420.39</v>
      </c>
      <c r="AC206" s="122" t="s">
        <v>829</v>
      </c>
      <c r="AE206" s="1">
        <f t="shared" si="35"/>
        <v>0</v>
      </c>
    </row>
    <row r="207" spans="1:31" ht="15.75" thickBot="1">
      <c r="A207" s="22" t="s">
        <v>343</v>
      </c>
      <c r="B207" s="23" t="s">
        <v>344</v>
      </c>
      <c r="C207" s="15"/>
      <c r="E207" s="120"/>
      <c r="F207" s="121"/>
      <c r="G207" s="122"/>
      <c r="H207" s="122"/>
      <c r="N207" s="120" t="s">
        <v>1216</v>
      </c>
      <c r="O207" s="121" t="s">
        <v>1217</v>
      </c>
      <c r="P207" s="123">
        <f t="shared" si="36"/>
        <v>2389.4499999999998</v>
      </c>
      <c r="Q207" s="122"/>
      <c r="R207" s="42" t="str">
        <f>IF(N207&lt;&gt;S193,"XXX","")</f>
        <v>XXX</v>
      </c>
      <c r="S207" s="120" t="s">
        <v>1252</v>
      </c>
      <c r="T207" s="121" t="s">
        <v>1253</v>
      </c>
      <c r="U207" s="122">
        <v>275.91000000000003</v>
      </c>
      <c r="V207" s="122" t="s">
        <v>829</v>
      </c>
      <c r="W207" s="42" t="s">
        <v>449</v>
      </c>
      <c r="X207" s="1"/>
      <c r="Y207" s="42" t="str">
        <f t="shared" si="34"/>
        <v/>
      </c>
      <c r="Z207" s="120" t="s">
        <v>1252</v>
      </c>
      <c r="AA207" s="121" t="s">
        <v>1253</v>
      </c>
      <c r="AB207" s="122">
        <v>275.91000000000003</v>
      </c>
      <c r="AC207" s="122" t="s">
        <v>829</v>
      </c>
      <c r="AE207" s="1">
        <f t="shared" si="35"/>
        <v>0</v>
      </c>
    </row>
    <row r="208" spans="1:31" ht="15.75" thickBot="1">
      <c r="A208" s="22" t="s">
        <v>345</v>
      </c>
      <c r="B208" s="23" t="s">
        <v>346</v>
      </c>
      <c r="C208" s="15"/>
      <c r="E208" s="120"/>
      <c r="F208" s="121"/>
      <c r="G208" s="122"/>
      <c r="H208" s="122"/>
      <c r="N208" s="120" t="s">
        <v>1218</v>
      </c>
      <c r="O208" s="121" t="s">
        <v>1219</v>
      </c>
      <c r="P208" s="123">
        <f t="shared" si="36"/>
        <v>850.01</v>
      </c>
      <c r="Q208" s="122"/>
      <c r="S208" s="120" t="s">
        <v>1254</v>
      </c>
      <c r="T208" s="121" t="s">
        <v>1255</v>
      </c>
      <c r="U208" s="123">
        <v>73641.179999999993</v>
      </c>
      <c r="V208" s="122" t="s">
        <v>829</v>
      </c>
      <c r="W208" s="42" t="s">
        <v>449</v>
      </c>
      <c r="X208" s="1"/>
      <c r="Y208" s="42" t="str">
        <f t="shared" si="34"/>
        <v/>
      </c>
      <c r="Z208" s="120" t="s">
        <v>1254</v>
      </c>
      <c r="AA208" s="121" t="s">
        <v>1255</v>
      </c>
      <c r="AB208" s="123">
        <v>73641.179999999993</v>
      </c>
      <c r="AC208" s="122" t="s">
        <v>829</v>
      </c>
      <c r="AE208" s="1">
        <f t="shared" si="35"/>
        <v>0</v>
      </c>
    </row>
    <row r="209" spans="1:33" ht="15.75" thickBot="1">
      <c r="A209" s="22" t="s">
        <v>347</v>
      </c>
      <c r="B209" s="23" t="s">
        <v>348</v>
      </c>
      <c r="C209" s="15"/>
      <c r="E209" s="120"/>
      <c r="F209" s="121"/>
      <c r="G209" s="122"/>
      <c r="H209" s="122"/>
      <c r="N209" s="120" t="s">
        <v>1220</v>
      </c>
      <c r="O209" s="121" t="s">
        <v>1221</v>
      </c>
      <c r="P209" s="123">
        <f t="shared" si="36"/>
        <v>4932.8999999999996</v>
      </c>
      <c r="Q209" s="122"/>
      <c r="S209" s="120" t="s">
        <v>1256</v>
      </c>
      <c r="T209" s="121" t="s">
        <v>1257</v>
      </c>
      <c r="U209" s="123">
        <v>16166.84</v>
      </c>
      <c r="V209" s="122" t="s">
        <v>829</v>
      </c>
      <c r="W209" s="42" t="s">
        <v>449</v>
      </c>
      <c r="X209" s="1"/>
      <c r="Y209" s="42" t="str">
        <f t="shared" si="34"/>
        <v/>
      </c>
      <c r="Z209" s="120" t="s">
        <v>1256</v>
      </c>
      <c r="AA209" s="121" t="s">
        <v>1257</v>
      </c>
      <c r="AB209" s="123">
        <v>16166.84</v>
      </c>
      <c r="AC209" s="122" t="s">
        <v>829</v>
      </c>
      <c r="AE209" s="1">
        <f t="shared" si="35"/>
        <v>0</v>
      </c>
    </row>
    <row r="210" spans="1:33" s="42" customFormat="1" ht="15.75" thickBot="1">
      <c r="A210" s="49" t="s">
        <v>696</v>
      </c>
      <c r="B210" s="45"/>
      <c r="C210" s="46"/>
      <c r="E210" s="120"/>
      <c r="F210" s="121"/>
      <c r="G210" s="122"/>
      <c r="H210" s="122"/>
      <c r="I210" s="135"/>
      <c r="J210" s="135"/>
      <c r="K210" s="135"/>
      <c r="L210" s="135"/>
      <c r="N210" s="120" t="s">
        <v>1222</v>
      </c>
      <c r="O210" s="121" t="s">
        <v>1223</v>
      </c>
      <c r="P210" s="123">
        <f t="shared" si="36"/>
        <v>2274.16</v>
      </c>
      <c r="Q210" s="122"/>
      <c r="R210"/>
      <c r="S210" s="120" t="s">
        <v>1258</v>
      </c>
      <c r="T210" s="121" t="s">
        <v>1259</v>
      </c>
      <c r="U210" s="123">
        <v>28896.35</v>
      </c>
      <c r="V210" s="122" t="s">
        <v>829</v>
      </c>
      <c r="W210" s="42" t="s">
        <v>449</v>
      </c>
      <c r="X210" s="1"/>
      <c r="Y210" s="42" t="str">
        <f t="shared" si="34"/>
        <v/>
      </c>
      <c r="Z210" s="120" t="s">
        <v>1258</v>
      </c>
      <c r="AA210" s="121" t="s">
        <v>1259</v>
      </c>
      <c r="AB210" s="123">
        <v>28896.35</v>
      </c>
      <c r="AC210" s="122" t="s">
        <v>829</v>
      </c>
      <c r="AD210"/>
      <c r="AE210" s="1">
        <f t="shared" si="35"/>
        <v>0</v>
      </c>
      <c r="AF210"/>
    </row>
    <row r="211" spans="1:33" s="42" customFormat="1" ht="15.75" thickBot="1">
      <c r="A211" s="22"/>
      <c r="B211" s="23" t="s">
        <v>790</v>
      </c>
      <c r="C211" s="15">
        <f>G212</f>
        <v>41064.67</v>
      </c>
      <c r="E211" s="120"/>
      <c r="F211" s="121"/>
      <c r="G211" s="122"/>
      <c r="H211" s="122"/>
      <c r="I211" s="135"/>
      <c r="J211" s="135"/>
      <c r="K211" s="135"/>
      <c r="L211" s="135"/>
      <c r="N211" s="120"/>
      <c r="O211" s="121"/>
      <c r="P211" s="123"/>
      <c r="Q211" s="122"/>
      <c r="S211" s="120" t="s">
        <v>1260</v>
      </c>
      <c r="T211" s="121" t="s">
        <v>1261</v>
      </c>
      <c r="U211" s="123">
        <v>8155.6</v>
      </c>
      <c r="V211" s="122" t="s">
        <v>829</v>
      </c>
      <c r="W211" s="42" t="s">
        <v>449</v>
      </c>
      <c r="X211" s="1"/>
      <c r="Y211" s="42" t="str">
        <f t="shared" si="34"/>
        <v/>
      </c>
      <c r="Z211" s="120" t="s">
        <v>1260</v>
      </c>
      <c r="AA211" s="121" t="s">
        <v>1261</v>
      </c>
      <c r="AB211" s="123">
        <v>8155.6</v>
      </c>
      <c r="AC211" s="122" t="s">
        <v>829</v>
      </c>
      <c r="AD211"/>
      <c r="AE211" s="1">
        <f t="shared" si="35"/>
        <v>0</v>
      </c>
      <c r="AF211"/>
    </row>
    <row r="212" spans="1:33" s="42" customFormat="1" ht="15.75" thickBot="1">
      <c r="A212" s="22"/>
      <c r="B212" s="23"/>
      <c r="C212" s="15"/>
      <c r="D212" s="42">
        <v>142</v>
      </c>
      <c r="E212" s="120" t="s">
        <v>848</v>
      </c>
      <c r="F212" s="121" t="s">
        <v>1142</v>
      </c>
      <c r="G212" s="122">
        <f>P157</f>
        <v>41064.67</v>
      </c>
      <c r="H212" s="122"/>
      <c r="I212" s="135"/>
      <c r="J212" s="135"/>
      <c r="K212" s="135"/>
      <c r="L212" s="135"/>
      <c r="N212" s="120"/>
      <c r="O212" s="121"/>
      <c r="P212" s="123"/>
      <c r="Q212" s="122"/>
      <c r="S212" s="120"/>
      <c r="T212" s="121"/>
      <c r="U212" s="123"/>
      <c r="V212" s="122"/>
      <c r="W212" s="42" t="s">
        <v>449</v>
      </c>
      <c r="X212" s="1"/>
      <c r="Y212" s="42" t="str">
        <f t="shared" si="34"/>
        <v/>
      </c>
      <c r="Z212" s="120"/>
      <c r="AA212" s="121"/>
      <c r="AB212" s="123"/>
      <c r="AC212" s="122"/>
      <c r="AE212" s="1">
        <f t="shared" si="35"/>
        <v>0</v>
      </c>
    </row>
    <row r="213" spans="1:33" s="42" customFormat="1" ht="15.75" thickBot="1">
      <c r="A213" s="22"/>
      <c r="B213" s="23"/>
      <c r="C213" s="15"/>
      <c r="E213" s="120"/>
      <c r="F213" s="121"/>
      <c r="G213" s="122"/>
      <c r="H213" s="122"/>
      <c r="I213" s="135"/>
      <c r="J213" s="135"/>
      <c r="K213" s="135"/>
      <c r="L213" s="135"/>
      <c r="N213" s="120"/>
      <c r="O213" s="121"/>
      <c r="P213" s="123"/>
      <c r="Q213" s="122"/>
      <c r="S213" s="120" t="s">
        <v>1263</v>
      </c>
      <c r="T213" s="121" t="s">
        <v>1264</v>
      </c>
      <c r="U213" s="123">
        <v>37482.480000000003</v>
      </c>
      <c r="V213" s="122" t="s">
        <v>829</v>
      </c>
      <c r="W213" s="42" t="s">
        <v>449</v>
      </c>
      <c r="X213" s="1"/>
      <c r="Y213" s="42" t="str">
        <f t="shared" si="34"/>
        <v/>
      </c>
      <c r="Z213" s="120" t="s">
        <v>1263</v>
      </c>
      <c r="AA213" s="121" t="s">
        <v>1264</v>
      </c>
      <c r="AB213" s="123">
        <v>37482.480000000003</v>
      </c>
      <c r="AC213" s="122" t="s">
        <v>829</v>
      </c>
      <c r="AD213"/>
      <c r="AE213" s="1">
        <f t="shared" si="35"/>
        <v>0</v>
      </c>
      <c r="AF213"/>
    </row>
    <row r="214" spans="1:33" s="42" customFormat="1" ht="15.75" thickBot="1">
      <c r="A214" s="22"/>
      <c r="B214" s="23"/>
      <c r="C214" s="15"/>
      <c r="E214" s="120"/>
      <c r="F214" s="121"/>
      <c r="G214" s="122"/>
      <c r="H214" s="122"/>
      <c r="I214" s="135"/>
      <c r="J214" s="135"/>
      <c r="K214" s="135"/>
      <c r="L214" s="135"/>
      <c r="N214" s="120"/>
      <c r="O214" s="121"/>
      <c r="P214" s="123"/>
      <c r="Q214" s="122"/>
      <c r="S214" s="120" t="s">
        <v>1265</v>
      </c>
      <c r="T214" s="121" t="s">
        <v>1266</v>
      </c>
      <c r="U214" s="123">
        <v>11400</v>
      </c>
      <c r="V214" s="122" t="s">
        <v>829</v>
      </c>
      <c r="W214" s="42" t="s">
        <v>449</v>
      </c>
      <c r="X214" s="1"/>
      <c r="Y214" s="42" t="str">
        <f t="shared" si="34"/>
        <v/>
      </c>
      <c r="Z214" s="120" t="s">
        <v>1265</v>
      </c>
      <c r="AA214" s="121" t="s">
        <v>1266</v>
      </c>
      <c r="AB214" s="123">
        <v>11400</v>
      </c>
      <c r="AC214" s="122" t="s">
        <v>829</v>
      </c>
      <c r="AD214"/>
      <c r="AE214" s="1">
        <f t="shared" si="35"/>
        <v>0</v>
      </c>
      <c r="AF214"/>
    </row>
    <row r="215" spans="1:33" s="42" customFormat="1" ht="15.75" thickBot="1">
      <c r="A215" s="22"/>
      <c r="B215" s="23"/>
      <c r="C215" s="15"/>
      <c r="E215" s="120"/>
      <c r="F215" s="121"/>
      <c r="G215" s="122"/>
      <c r="H215" s="122"/>
      <c r="I215" s="135"/>
      <c r="J215" s="135"/>
      <c r="K215" s="135"/>
      <c r="L215" s="135"/>
      <c r="N215" s="120"/>
      <c r="O215" s="121"/>
      <c r="P215" s="123"/>
      <c r="Q215" s="122"/>
      <c r="S215" s="120"/>
      <c r="T215" s="121"/>
      <c r="U215" s="123"/>
      <c r="V215" s="122"/>
      <c r="X215" s="1"/>
      <c r="Y215" s="42" t="str">
        <f t="shared" si="34"/>
        <v/>
      </c>
      <c r="Z215" s="120"/>
      <c r="AA215" s="121"/>
      <c r="AB215" s="123"/>
      <c r="AC215" s="122"/>
      <c r="AE215" s="1">
        <f t="shared" si="35"/>
        <v>0</v>
      </c>
    </row>
    <row r="216" spans="1:33" ht="15.75" thickBot="1">
      <c r="A216" s="19"/>
      <c r="B216" s="33" t="s">
        <v>407</v>
      </c>
      <c r="C216" s="33">
        <f>SUM(C106:C215)</f>
        <v>862001.43000000028</v>
      </c>
      <c r="E216" s="120"/>
      <c r="F216" s="121"/>
      <c r="G216" s="122"/>
      <c r="H216" s="122"/>
      <c r="J216" s="135">
        <f>SUM(G106:G209)-G127-L172-L174-L176-L178-L180</f>
        <v>820936.76000000036</v>
      </c>
      <c r="N216" s="120"/>
      <c r="O216" s="121"/>
      <c r="P216" s="123"/>
      <c r="Q216" s="122"/>
      <c r="R216" s="42"/>
      <c r="S216" s="120"/>
      <c r="T216" s="121"/>
      <c r="U216" s="123"/>
      <c r="V216" s="122"/>
      <c r="W216" s="42"/>
      <c r="X216" s="1"/>
      <c r="Y216" s="42" t="str">
        <f t="shared" si="34"/>
        <v/>
      </c>
      <c r="Z216" s="120"/>
      <c r="AA216" s="121"/>
      <c r="AB216" s="123"/>
      <c r="AC216" s="122"/>
      <c r="AD216" s="42"/>
      <c r="AE216" s="1">
        <f t="shared" si="35"/>
        <v>0</v>
      </c>
      <c r="AF216" s="42"/>
      <c r="AG216" s="42"/>
    </row>
    <row r="217" spans="1:33" ht="24" thickBot="1">
      <c r="B217" s="50" t="s">
        <v>729</v>
      </c>
      <c r="C217" s="11"/>
      <c r="E217" s="120"/>
      <c r="F217" s="121"/>
      <c r="G217" s="122"/>
      <c r="H217" s="122"/>
      <c r="J217" s="135">
        <f>J216-C216</f>
        <v>-41064.669999999925</v>
      </c>
      <c r="N217" s="120" t="s">
        <v>1548</v>
      </c>
      <c r="O217" s="121" t="s">
        <v>1549</v>
      </c>
      <c r="P217" s="123">
        <f t="shared" ref="P217:P223" si="37">U194</f>
        <v>342.72</v>
      </c>
      <c r="Q217" s="122"/>
      <c r="R217" s="42"/>
      <c r="S217" s="120"/>
      <c r="T217" s="121"/>
      <c r="U217" s="123"/>
      <c r="V217" s="122"/>
      <c r="W217" s="42"/>
      <c r="X217" s="1"/>
      <c r="Y217" s="42" t="str">
        <f t="shared" si="34"/>
        <v/>
      </c>
      <c r="Z217" s="120"/>
      <c r="AA217" s="121"/>
      <c r="AB217" s="123"/>
      <c r="AC217" s="122"/>
      <c r="AD217" s="42"/>
      <c r="AE217" s="1">
        <f t="shared" si="35"/>
        <v>0</v>
      </c>
      <c r="AF217" s="42"/>
    </row>
    <row r="218" spans="1:33" ht="15.75" thickBot="1">
      <c r="A218" s="2" t="s">
        <v>3</v>
      </c>
      <c r="B218" s="2" t="s">
        <v>2</v>
      </c>
      <c r="C218" s="26" t="str">
        <f>C104</f>
        <v>Gestionale</v>
      </c>
      <c r="E218" s="120"/>
      <c r="F218" s="121"/>
      <c r="G218" s="122"/>
      <c r="H218" s="122"/>
      <c r="N218" s="120" t="s">
        <v>1224</v>
      </c>
      <c r="O218" s="121" t="s">
        <v>1225</v>
      </c>
      <c r="P218" s="123">
        <f t="shared" si="37"/>
        <v>276.79000000000002</v>
      </c>
      <c r="Q218" s="122"/>
      <c r="S218" s="120"/>
      <c r="T218" s="121"/>
      <c r="U218" s="123"/>
      <c r="V218" s="122"/>
      <c r="W218" s="42"/>
      <c r="X218" s="1"/>
      <c r="Y218" s="42" t="str">
        <f t="shared" si="34"/>
        <v/>
      </c>
      <c r="Z218" s="120"/>
      <c r="AA218" s="121"/>
      <c r="AB218" s="123"/>
      <c r="AC218" s="122"/>
      <c r="AD218" s="42"/>
      <c r="AE218" s="1">
        <f t="shared" si="35"/>
        <v>0</v>
      </c>
      <c r="AF218" s="42"/>
    </row>
    <row r="219" spans="1:33" ht="15.75" thickBot="1">
      <c r="A219" s="49" t="s">
        <v>444</v>
      </c>
      <c r="B219" s="45"/>
      <c r="C219" s="46"/>
      <c r="N219" s="120" t="s">
        <v>1226</v>
      </c>
      <c r="O219" s="121" t="s">
        <v>1227</v>
      </c>
      <c r="P219" s="123">
        <f t="shared" si="37"/>
        <v>728</v>
      </c>
      <c r="Q219" s="122"/>
      <c r="S219" s="120"/>
      <c r="T219" s="121"/>
      <c r="U219" s="123"/>
      <c r="V219" s="122"/>
      <c r="W219" s="42"/>
      <c r="X219" s="1"/>
      <c r="Y219" s="42" t="str">
        <f t="shared" si="34"/>
        <v/>
      </c>
      <c r="Z219" s="120"/>
      <c r="AA219" s="121"/>
      <c r="AB219" s="123"/>
      <c r="AC219" s="122"/>
      <c r="AD219" s="42"/>
      <c r="AE219" s="1">
        <f t="shared" si="35"/>
        <v>0</v>
      </c>
      <c r="AF219" s="42"/>
    </row>
    <row r="220" spans="1:33" ht="15.75" thickBot="1">
      <c r="A220" s="22" t="s">
        <v>128</v>
      </c>
      <c r="B220" s="23" t="s">
        <v>129</v>
      </c>
      <c r="C220" s="15">
        <f>G220</f>
        <v>34099.120000000003</v>
      </c>
      <c r="D220" s="42">
        <v>73</v>
      </c>
      <c r="E220" s="120" t="s">
        <v>1016</v>
      </c>
      <c r="F220" s="121" t="s">
        <v>1017</v>
      </c>
      <c r="G220" s="148">
        <f t="shared" ref="G220:G242" si="38">P83</f>
        <v>34099.120000000003</v>
      </c>
      <c r="H220" s="122"/>
      <c r="N220" s="120" t="s">
        <v>1228</v>
      </c>
      <c r="O220" s="121" t="s">
        <v>1229</v>
      </c>
      <c r="P220" s="123">
        <f t="shared" si="37"/>
        <v>20035.189999999999</v>
      </c>
      <c r="Q220" s="122"/>
      <c r="S220" s="120"/>
      <c r="T220" s="121"/>
      <c r="U220" s="123"/>
      <c r="V220" s="122"/>
      <c r="W220" s="42"/>
      <c r="X220" s="1"/>
      <c r="Y220" s="42" t="str">
        <f t="shared" si="34"/>
        <v/>
      </c>
      <c r="Z220" s="120"/>
      <c r="AA220" s="121"/>
      <c r="AB220" s="123"/>
      <c r="AC220" s="122"/>
      <c r="AD220" s="42"/>
      <c r="AE220" s="1">
        <f t="shared" si="35"/>
        <v>0</v>
      </c>
      <c r="AF220" s="42"/>
    </row>
    <row r="221" spans="1:33" ht="15.75" thickBot="1">
      <c r="A221" s="22" t="s">
        <v>130</v>
      </c>
      <c r="B221" s="23" t="s">
        <v>131</v>
      </c>
      <c r="C221" s="15">
        <f>G221+L244</f>
        <v>14657.128000000001</v>
      </c>
      <c r="D221" s="42">
        <v>74</v>
      </c>
      <c r="E221" s="120" t="s">
        <v>1018</v>
      </c>
      <c r="F221" s="121" t="s">
        <v>1019</v>
      </c>
      <c r="G221" s="148">
        <f t="shared" si="38"/>
        <v>14591.59</v>
      </c>
      <c r="H221" s="122"/>
      <c r="N221" s="120" t="s">
        <v>1230</v>
      </c>
      <c r="O221" s="121" t="s">
        <v>1231</v>
      </c>
      <c r="P221" s="123">
        <f t="shared" si="37"/>
        <v>3598.93</v>
      </c>
      <c r="Q221" s="122"/>
      <c r="S221" s="120" t="s">
        <v>1267</v>
      </c>
      <c r="T221" s="121" t="s">
        <v>1268</v>
      </c>
      <c r="U221" s="123">
        <v>9616.1</v>
      </c>
      <c r="V221" s="122" t="s">
        <v>829</v>
      </c>
      <c r="W221" s="42" t="s">
        <v>449</v>
      </c>
      <c r="X221" s="1"/>
      <c r="Y221" s="42" t="str">
        <f t="shared" si="34"/>
        <v/>
      </c>
      <c r="Z221" s="120" t="s">
        <v>1267</v>
      </c>
      <c r="AA221" s="121" t="s">
        <v>1268</v>
      </c>
      <c r="AB221" s="123">
        <v>9616.1</v>
      </c>
      <c r="AC221" s="122" t="s">
        <v>829</v>
      </c>
      <c r="AE221" s="1">
        <f t="shared" si="35"/>
        <v>0</v>
      </c>
    </row>
    <row r="222" spans="1:33" ht="15.75" thickBot="1">
      <c r="A222" s="22" t="s">
        <v>132</v>
      </c>
      <c r="B222" s="23" t="s">
        <v>133</v>
      </c>
      <c r="C222" s="15">
        <f>G222</f>
        <v>16109.61</v>
      </c>
      <c r="D222" s="42">
        <v>75</v>
      </c>
      <c r="E222" s="120" t="s">
        <v>1020</v>
      </c>
      <c r="F222" s="121" t="s">
        <v>1021</v>
      </c>
      <c r="G222" s="148">
        <f t="shared" si="38"/>
        <v>16109.61</v>
      </c>
      <c r="H222" s="122"/>
      <c r="N222" s="174" t="s">
        <v>1633</v>
      </c>
      <c r="O222" s="172" t="s">
        <v>1634</v>
      </c>
      <c r="P222" s="173">
        <f t="shared" si="37"/>
        <v>250</v>
      </c>
      <c r="Q222" s="122"/>
      <c r="R222" s="42"/>
      <c r="S222" s="120" t="s">
        <v>1269</v>
      </c>
      <c r="T222" s="121" t="s">
        <v>1270</v>
      </c>
      <c r="U222" s="123">
        <v>21352.799999999999</v>
      </c>
      <c r="V222" s="122" t="s">
        <v>829</v>
      </c>
      <c r="W222" s="42" t="s">
        <v>449</v>
      </c>
      <c r="X222" s="1"/>
      <c r="Y222" s="42" t="str">
        <f t="shared" si="34"/>
        <v/>
      </c>
      <c r="Z222" s="120" t="s">
        <v>1269</v>
      </c>
      <c r="AA222" s="121" t="s">
        <v>1270</v>
      </c>
      <c r="AB222" s="123">
        <v>21352.799999999999</v>
      </c>
      <c r="AC222" s="122" t="s">
        <v>829</v>
      </c>
      <c r="AD222" s="42"/>
      <c r="AE222" s="1">
        <f t="shared" si="35"/>
        <v>0</v>
      </c>
      <c r="AF222" s="42"/>
    </row>
    <row r="223" spans="1:33" ht="15.75" thickBot="1">
      <c r="A223" s="22" t="s">
        <v>134</v>
      </c>
      <c r="B223" s="23" t="s">
        <v>135</v>
      </c>
      <c r="C223" s="15">
        <f>L256</f>
        <v>2667.2742081447964</v>
      </c>
      <c r="D223" s="42">
        <v>76</v>
      </c>
      <c r="E223" s="120" t="s">
        <v>1022</v>
      </c>
      <c r="F223" s="121" t="s">
        <v>1023</v>
      </c>
      <c r="G223" s="148">
        <f t="shared" si="38"/>
        <v>1135.82</v>
      </c>
      <c r="H223" s="122"/>
      <c r="N223" s="174" t="s">
        <v>1635</v>
      </c>
      <c r="O223" s="172" t="s">
        <v>1636</v>
      </c>
      <c r="P223" s="173">
        <f t="shared" si="37"/>
        <v>908.11</v>
      </c>
      <c r="Q223" s="122"/>
      <c r="R223" s="42"/>
      <c r="S223" s="120" t="s">
        <v>1671</v>
      </c>
      <c r="T223" s="121" t="s">
        <v>1672</v>
      </c>
      <c r="U223" s="123">
        <v>12443.38</v>
      </c>
      <c r="V223" s="122" t="s">
        <v>829</v>
      </c>
      <c r="W223" s="42"/>
      <c r="X223" s="1"/>
      <c r="Y223" s="42" t="str">
        <f t="shared" si="34"/>
        <v/>
      </c>
      <c r="Z223" s="120" t="s">
        <v>1671</v>
      </c>
      <c r="AA223" s="121" t="s">
        <v>1672</v>
      </c>
      <c r="AB223" s="123">
        <v>12443.38</v>
      </c>
      <c r="AC223" s="122" t="s">
        <v>829</v>
      </c>
      <c r="AE223" s="1">
        <f t="shared" si="35"/>
        <v>0</v>
      </c>
      <c r="AF223" s="42"/>
    </row>
    <row r="224" spans="1:33" ht="15.75" thickBot="1">
      <c r="A224" s="22" t="s">
        <v>136</v>
      </c>
      <c r="B224" s="23" t="s">
        <v>137</v>
      </c>
      <c r="C224" s="15">
        <f>G223</f>
        <v>1135.82</v>
      </c>
      <c r="D224" s="42">
        <v>77</v>
      </c>
      <c r="E224" s="120" t="s">
        <v>1024</v>
      </c>
      <c r="F224" s="121" t="s">
        <v>1025</v>
      </c>
      <c r="G224" s="148">
        <f t="shared" si="38"/>
        <v>0</v>
      </c>
      <c r="H224" s="122"/>
      <c r="N224" s="120" t="s">
        <v>1232</v>
      </c>
      <c r="O224" s="121" t="s">
        <v>1233</v>
      </c>
      <c r="P224" s="144"/>
      <c r="Q224" s="122"/>
      <c r="S224" s="120" t="s">
        <v>1271</v>
      </c>
      <c r="T224" s="121" t="s">
        <v>810</v>
      </c>
      <c r="U224" s="123">
        <v>17676.96</v>
      </c>
      <c r="V224" s="122" t="s">
        <v>829</v>
      </c>
      <c r="W224" s="42" t="s">
        <v>449</v>
      </c>
      <c r="X224" s="1"/>
      <c r="Y224" s="42" t="str">
        <f t="shared" si="34"/>
        <v/>
      </c>
      <c r="Z224" s="120" t="s">
        <v>1271</v>
      </c>
      <c r="AA224" s="121" t="s">
        <v>810</v>
      </c>
      <c r="AB224" s="123">
        <v>17676.96</v>
      </c>
      <c r="AC224" s="122" t="s">
        <v>829</v>
      </c>
      <c r="AE224" s="1">
        <f t="shared" si="35"/>
        <v>0</v>
      </c>
      <c r="AF224" s="42"/>
    </row>
    <row r="225" spans="1:32" ht="15.75" thickBot="1">
      <c r="A225" s="22" t="s">
        <v>138</v>
      </c>
      <c r="B225" s="23" t="s">
        <v>139</v>
      </c>
      <c r="C225" s="15">
        <f>G224</f>
        <v>0</v>
      </c>
      <c r="D225" s="42">
        <v>78</v>
      </c>
      <c r="E225" s="120" t="s">
        <v>1026</v>
      </c>
      <c r="F225" s="121" t="s">
        <v>1027</v>
      </c>
      <c r="G225" s="148">
        <f t="shared" si="38"/>
        <v>11440.23</v>
      </c>
      <c r="H225" s="122"/>
      <c r="N225" s="120" t="s">
        <v>1234</v>
      </c>
      <c r="O225" s="121" t="s">
        <v>1235</v>
      </c>
      <c r="P225" s="123">
        <f>U201</f>
        <v>134060.85999999999</v>
      </c>
      <c r="Q225" s="122"/>
      <c r="S225" s="120" t="s">
        <v>1272</v>
      </c>
      <c r="T225" s="121" t="s">
        <v>1273</v>
      </c>
      <c r="U225" s="123">
        <v>4886.6899999999996</v>
      </c>
      <c r="V225" s="122" t="s">
        <v>829</v>
      </c>
      <c r="W225" s="42" t="s">
        <v>449</v>
      </c>
      <c r="X225" s="1"/>
      <c r="Y225" s="42" t="str">
        <f t="shared" si="34"/>
        <v/>
      </c>
      <c r="Z225" s="120" t="s">
        <v>1272</v>
      </c>
      <c r="AA225" s="121" t="s">
        <v>1273</v>
      </c>
      <c r="AB225" s="123">
        <v>4886.6899999999996</v>
      </c>
      <c r="AC225" s="122" t="s">
        <v>829</v>
      </c>
      <c r="AD225" s="42"/>
      <c r="AE225" s="1">
        <f t="shared" si="35"/>
        <v>0</v>
      </c>
      <c r="AF225" s="42"/>
    </row>
    <row r="226" spans="1:32" ht="15.75" thickBot="1">
      <c r="A226" s="49" t="s">
        <v>445</v>
      </c>
      <c r="B226" s="45"/>
      <c r="C226" s="46"/>
      <c r="D226" s="42">
        <v>79</v>
      </c>
      <c r="E226" s="120" t="s">
        <v>1028</v>
      </c>
      <c r="F226" s="121" t="s">
        <v>1029</v>
      </c>
      <c r="G226" s="148">
        <f t="shared" si="38"/>
        <v>5591.55</v>
      </c>
      <c r="H226" s="122"/>
      <c r="N226" s="120" t="s">
        <v>1236</v>
      </c>
      <c r="O226" s="121" t="s">
        <v>1237</v>
      </c>
      <c r="P226" s="123">
        <f>U202</f>
        <v>51313.96</v>
      </c>
      <c r="Q226" s="122"/>
      <c r="S226" s="120" t="s">
        <v>1274</v>
      </c>
      <c r="T226" s="121" t="s">
        <v>1275</v>
      </c>
      <c r="U226" s="123">
        <v>6515.55</v>
      </c>
      <c r="V226" s="122" t="s">
        <v>829</v>
      </c>
      <c r="W226" s="42" t="s">
        <v>449</v>
      </c>
      <c r="X226" s="1"/>
      <c r="Y226" s="42" t="str">
        <f t="shared" si="34"/>
        <v/>
      </c>
      <c r="Z226" s="120" t="s">
        <v>1274</v>
      </c>
      <c r="AA226" s="121" t="s">
        <v>1275</v>
      </c>
      <c r="AB226" s="123">
        <v>6515.55</v>
      </c>
      <c r="AC226" s="122" t="s">
        <v>829</v>
      </c>
      <c r="AD226" s="42"/>
      <c r="AE226" s="1">
        <f t="shared" si="35"/>
        <v>0</v>
      </c>
      <c r="AF226" s="42"/>
    </row>
    <row r="227" spans="1:32" ht="15.75" thickBot="1">
      <c r="A227" s="22" t="s">
        <v>140</v>
      </c>
      <c r="B227" s="23" t="s">
        <v>141</v>
      </c>
      <c r="C227" s="15">
        <f>G225</f>
        <v>11440.23</v>
      </c>
      <c r="D227" s="42">
        <v>80</v>
      </c>
      <c r="E227" s="120" t="s">
        <v>1030</v>
      </c>
      <c r="F227" s="121" t="s">
        <v>1031</v>
      </c>
      <c r="G227" s="148">
        <f t="shared" si="38"/>
        <v>6728.87</v>
      </c>
      <c r="H227" s="122"/>
      <c r="N227" s="120" t="s">
        <v>1238</v>
      </c>
      <c r="O227" s="121" t="s">
        <v>1239</v>
      </c>
      <c r="P227" s="144"/>
      <c r="Q227" s="122"/>
      <c r="S227" s="120" t="s">
        <v>1276</v>
      </c>
      <c r="T227" s="121" t="s">
        <v>1277</v>
      </c>
      <c r="U227" s="123">
        <v>9678.9599999999991</v>
      </c>
      <c r="V227" s="122" t="s">
        <v>829</v>
      </c>
      <c r="W227" s="42" t="s">
        <v>449</v>
      </c>
      <c r="X227" s="1"/>
      <c r="Y227" s="42" t="str">
        <f t="shared" si="34"/>
        <v/>
      </c>
      <c r="Z227" s="120" t="s">
        <v>1276</v>
      </c>
      <c r="AA227" s="121" t="s">
        <v>1277</v>
      </c>
      <c r="AB227" s="123">
        <v>9678.9599999999991</v>
      </c>
      <c r="AC227" s="122" t="s">
        <v>829</v>
      </c>
      <c r="AD227" s="42"/>
      <c r="AE227" s="1">
        <f t="shared" si="35"/>
        <v>0</v>
      </c>
      <c r="AF227" s="42"/>
    </row>
    <row r="228" spans="1:32" ht="15.75" thickBot="1">
      <c r="A228" s="22" t="s">
        <v>142</v>
      </c>
      <c r="B228" s="23" t="s">
        <v>143</v>
      </c>
      <c r="C228" s="15">
        <f>G226+L245</f>
        <v>5657.0879999999997</v>
      </c>
      <c r="D228" s="42">
        <v>81</v>
      </c>
      <c r="E228" s="120" t="s">
        <v>1032</v>
      </c>
      <c r="F228" s="121" t="s">
        <v>1033</v>
      </c>
      <c r="G228" s="148">
        <f t="shared" si="38"/>
        <v>688.98</v>
      </c>
      <c r="H228" s="122"/>
      <c r="N228" s="120" t="s">
        <v>1240</v>
      </c>
      <c r="O228" s="121" t="s">
        <v>1241</v>
      </c>
      <c r="P228" s="123">
        <f>U203</f>
        <v>22864.54</v>
      </c>
      <c r="Q228" s="122"/>
      <c r="S228" s="120" t="s">
        <v>1278</v>
      </c>
      <c r="T228" s="121" t="s">
        <v>1279</v>
      </c>
      <c r="U228" s="123">
        <v>34340.120000000003</v>
      </c>
      <c r="V228" s="122" t="s">
        <v>829</v>
      </c>
      <c r="W228" s="42" t="s">
        <v>449</v>
      </c>
      <c r="X228" s="1"/>
      <c r="Y228" s="42" t="str">
        <f t="shared" si="34"/>
        <v/>
      </c>
      <c r="Z228" s="120" t="s">
        <v>1278</v>
      </c>
      <c r="AA228" s="121" t="s">
        <v>1279</v>
      </c>
      <c r="AB228" s="123">
        <v>34340.120000000003</v>
      </c>
      <c r="AC228" s="122" t="s">
        <v>829</v>
      </c>
      <c r="AD228" s="42"/>
      <c r="AE228" s="1">
        <f t="shared" si="35"/>
        <v>0</v>
      </c>
    </row>
    <row r="229" spans="1:32" ht="15.75" thickBot="1">
      <c r="A229" s="22" t="s">
        <v>144</v>
      </c>
      <c r="B229" s="23" t="s">
        <v>145</v>
      </c>
      <c r="C229" s="15">
        <f>G227</f>
        <v>6728.87</v>
      </c>
      <c r="D229" s="42">
        <v>82</v>
      </c>
      <c r="E229" s="120" t="s">
        <v>1034</v>
      </c>
      <c r="F229" s="121" t="s">
        <v>1035</v>
      </c>
      <c r="G229" s="148">
        <f t="shared" si="38"/>
        <v>22551.46</v>
      </c>
      <c r="H229" s="122"/>
      <c r="N229" s="120" t="s">
        <v>1242</v>
      </c>
      <c r="O229" s="121" t="s">
        <v>1243</v>
      </c>
      <c r="P229" s="144"/>
      <c r="Q229" s="122"/>
      <c r="S229" s="120" t="s">
        <v>1280</v>
      </c>
      <c r="T229" s="121" t="s">
        <v>1281</v>
      </c>
      <c r="U229" s="123">
        <v>16621.080000000002</v>
      </c>
      <c r="V229" s="122" t="s">
        <v>829</v>
      </c>
      <c r="W229" s="42" t="s">
        <v>449</v>
      </c>
      <c r="X229" s="1"/>
      <c r="Y229" s="42" t="str">
        <f t="shared" si="34"/>
        <v/>
      </c>
      <c r="Z229" s="120" t="s">
        <v>1280</v>
      </c>
      <c r="AA229" s="121" t="s">
        <v>1281</v>
      </c>
      <c r="AB229" s="123">
        <v>16621.080000000002</v>
      </c>
      <c r="AC229" s="122" t="s">
        <v>829</v>
      </c>
      <c r="AD229" s="42"/>
      <c r="AE229" s="1">
        <f t="shared" si="35"/>
        <v>0</v>
      </c>
    </row>
    <row r="230" spans="1:32" ht="15.75" thickBot="1">
      <c r="A230" s="22" t="s">
        <v>146</v>
      </c>
      <c r="B230" s="23" t="s">
        <v>147</v>
      </c>
      <c r="C230" s="15">
        <f>L257</f>
        <v>800.18226244343884</v>
      </c>
      <c r="D230" s="42">
        <v>83</v>
      </c>
      <c r="E230" s="120" t="s">
        <v>1036</v>
      </c>
      <c r="F230" s="121" t="s">
        <v>1037</v>
      </c>
      <c r="G230" s="148">
        <f t="shared" si="38"/>
        <v>6465.33</v>
      </c>
      <c r="H230" s="122"/>
      <c r="N230" s="120" t="s">
        <v>1244</v>
      </c>
      <c r="O230" s="121" t="s">
        <v>324</v>
      </c>
      <c r="P230" s="123">
        <f>U204</f>
        <v>32302.78</v>
      </c>
      <c r="Q230" s="122"/>
      <c r="S230" s="120" t="s">
        <v>1282</v>
      </c>
      <c r="T230" s="121" t="s">
        <v>1283</v>
      </c>
      <c r="U230" s="123">
        <v>5679.15</v>
      </c>
      <c r="V230" s="122" t="s">
        <v>829</v>
      </c>
      <c r="W230" s="42" t="s">
        <v>449</v>
      </c>
      <c r="X230" s="1"/>
      <c r="Y230" s="42" t="str">
        <f t="shared" si="34"/>
        <v/>
      </c>
      <c r="Z230" s="120" t="s">
        <v>1282</v>
      </c>
      <c r="AA230" s="121" t="s">
        <v>1283</v>
      </c>
      <c r="AB230" s="123">
        <v>5679.15</v>
      </c>
      <c r="AC230" s="122" t="s">
        <v>829</v>
      </c>
      <c r="AD230" s="42"/>
      <c r="AE230" s="1">
        <f t="shared" si="35"/>
        <v>0</v>
      </c>
    </row>
    <row r="231" spans="1:32" ht="15.75" thickBot="1">
      <c r="A231" s="22" t="s">
        <v>148</v>
      </c>
      <c r="B231" s="23" t="s">
        <v>149</v>
      </c>
      <c r="C231" s="15">
        <f>G228</f>
        <v>688.98</v>
      </c>
      <c r="D231" s="42">
        <v>84</v>
      </c>
      <c r="E231" s="120" t="s">
        <v>1038</v>
      </c>
      <c r="F231" s="121" t="s">
        <v>1039</v>
      </c>
      <c r="G231" s="148">
        <f t="shared" si="38"/>
        <v>11552.11</v>
      </c>
      <c r="H231" s="122"/>
      <c r="N231" s="120" t="s">
        <v>1245</v>
      </c>
      <c r="O231" s="121" t="s">
        <v>1246</v>
      </c>
      <c r="P231" s="123"/>
      <c r="Q231" s="122"/>
      <c r="S231" s="120" t="s">
        <v>846</v>
      </c>
      <c r="T231" s="121" t="s">
        <v>850</v>
      </c>
      <c r="U231" s="123">
        <v>57694.03</v>
      </c>
      <c r="V231" s="122" t="s">
        <v>829</v>
      </c>
      <c r="W231" s="42" t="s">
        <v>449</v>
      </c>
      <c r="X231" s="1"/>
      <c r="Y231" s="42" t="str">
        <f t="shared" si="34"/>
        <v/>
      </c>
      <c r="Z231" s="120" t="s">
        <v>846</v>
      </c>
      <c r="AA231" s="121" t="s">
        <v>850</v>
      </c>
      <c r="AB231" s="123">
        <v>57694.03</v>
      </c>
      <c r="AC231" s="122" t="s">
        <v>829</v>
      </c>
      <c r="AE231" s="1">
        <f t="shared" si="35"/>
        <v>0</v>
      </c>
    </row>
    <row r="232" spans="1:32" ht="15.75" thickBot="1">
      <c r="A232" s="49" t="s">
        <v>446</v>
      </c>
      <c r="B232" s="45"/>
      <c r="C232" s="46"/>
      <c r="D232" s="42">
        <v>85</v>
      </c>
      <c r="E232" s="120" t="s">
        <v>1040</v>
      </c>
      <c r="F232" s="121" t="s">
        <v>1041</v>
      </c>
      <c r="G232" s="148">
        <f t="shared" si="38"/>
        <v>145.28</v>
      </c>
      <c r="H232" s="122"/>
      <c r="N232" s="120" t="s">
        <v>1247</v>
      </c>
      <c r="O232" s="121" t="s">
        <v>1248</v>
      </c>
      <c r="P232" s="123">
        <f>U205</f>
        <v>32481.31</v>
      </c>
      <c r="Q232" s="122"/>
      <c r="S232" s="120" t="s">
        <v>835</v>
      </c>
      <c r="T232" s="121" t="s">
        <v>1286</v>
      </c>
      <c r="U232" s="123">
        <v>4345.13</v>
      </c>
      <c r="V232" s="122" t="s">
        <v>829</v>
      </c>
      <c r="W232" s="42" t="s">
        <v>449</v>
      </c>
      <c r="X232" s="1"/>
      <c r="Y232" s="42" t="str">
        <f t="shared" si="34"/>
        <v/>
      </c>
      <c r="Z232" s="120" t="s">
        <v>835</v>
      </c>
      <c r="AA232" s="121" t="s">
        <v>1286</v>
      </c>
      <c r="AB232" s="123">
        <v>4345.13</v>
      </c>
      <c r="AC232" s="122" t="s">
        <v>829</v>
      </c>
      <c r="AD232" s="42"/>
      <c r="AE232" s="1">
        <f t="shared" si="35"/>
        <v>0</v>
      </c>
    </row>
    <row r="233" spans="1:32" ht="15.75" thickBot="1">
      <c r="A233" s="22" t="s">
        <v>150</v>
      </c>
      <c r="B233" s="23" t="s">
        <v>0</v>
      </c>
      <c r="C233" s="15">
        <f>G229</f>
        <v>22551.46</v>
      </c>
      <c r="D233" s="42">
        <v>86</v>
      </c>
      <c r="E233" s="120" t="s">
        <v>1042</v>
      </c>
      <c r="F233" s="121" t="s">
        <v>160</v>
      </c>
      <c r="G233" s="148">
        <f t="shared" si="38"/>
        <v>0</v>
      </c>
      <c r="H233" s="122"/>
      <c r="N233" s="120" t="s">
        <v>1249</v>
      </c>
      <c r="O233" s="121" t="s">
        <v>1250</v>
      </c>
      <c r="P233" s="123"/>
      <c r="Q233" s="122"/>
      <c r="S233" s="120" t="s">
        <v>1287</v>
      </c>
      <c r="T233" s="121" t="s">
        <v>1288</v>
      </c>
      <c r="U233" s="123">
        <v>33842.15</v>
      </c>
      <c r="V233" s="122" t="s">
        <v>829</v>
      </c>
      <c r="W233" s="42" t="s">
        <v>449</v>
      </c>
      <c r="X233" s="1"/>
      <c r="Y233" s="42" t="str">
        <f t="shared" si="34"/>
        <v/>
      </c>
      <c r="Z233" s="120" t="s">
        <v>1287</v>
      </c>
      <c r="AA233" s="121" t="s">
        <v>1288</v>
      </c>
      <c r="AB233" s="123">
        <v>33842.15</v>
      </c>
      <c r="AC233" s="122" t="s">
        <v>829</v>
      </c>
      <c r="AE233" s="1">
        <f t="shared" si="35"/>
        <v>0</v>
      </c>
    </row>
    <row r="234" spans="1:32" ht="15.75" thickBot="1">
      <c r="A234" s="22" t="s">
        <v>151</v>
      </c>
      <c r="B234" s="23" t="s">
        <v>152</v>
      </c>
      <c r="C234" s="15">
        <f>G230+L246</f>
        <v>6530.8679999999995</v>
      </c>
      <c r="D234" s="42">
        <v>87</v>
      </c>
      <c r="E234" s="120" t="s">
        <v>1043</v>
      </c>
      <c r="F234" s="121" t="s">
        <v>1044</v>
      </c>
      <c r="G234" s="148">
        <f t="shared" si="38"/>
        <v>6810.07</v>
      </c>
      <c r="H234" s="122"/>
      <c r="N234" s="120" t="s">
        <v>1251</v>
      </c>
      <c r="O234" s="121" t="s">
        <v>340</v>
      </c>
      <c r="P234" s="123">
        <f t="shared" ref="P234:P240" si="39">U206</f>
        <v>38420.39</v>
      </c>
      <c r="Q234" s="122"/>
      <c r="S234" s="120" t="s">
        <v>1289</v>
      </c>
      <c r="T234" s="121" t="s">
        <v>383</v>
      </c>
      <c r="U234" s="123">
        <v>8696.2800000000007</v>
      </c>
      <c r="V234" s="122" t="s">
        <v>829</v>
      </c>
      <c r="W234" s="42" t="s">
        <v>449</v>
      </c>
      <c r="X234" s="1"/>
      <c r="Y234" s="42" t="str">
        <f t="shared" si="34"/>
        <v/>
      </c>
      <c r="Z234" s="120" t="s">
        <v>1289</v>
      </c>
      <c r="AA234" s="121" t="s">
        <v>383</v>
      </c>
      <c r="AB234" s="123">
        <v>8696.2800000000007</v>
      </c>
      <c r="AC234" s="122" t="s">
        <v>829</v>
      </c>
      <c r="AE234" s="1">
        <f t="shared" si="35"/>
        <v>0</v>
      </c>
    </row>
    <row r="235" spans="1:32" ht="15.75" thickBot="1">
      <c r="A235" s="22" t="s">
        <v>153</v>
      </c>
      <c r="B235" s="23" t="s">
        <v>154</v>
      </c>
      <c r="C235" s="15">
        <f>G231</f>
        <v>11552.11</v>
      </c>
      <c r="D235" s="42">
        <v>88</v>
      </c>
      <c r="E235" s="120" t="s">
        <v>1045</v>
      </c>
      <c r="F235" s="121" t="s">
        <v>1046</v>
      </c>
      <c r="G235" s="148">
        <f t="shared" si="38"/>
        <v>3723.71</v>
      </c>
      <c r="H235" s="122"/>
      <c r="N235" s="120" t="s">
        <v>1252</v>
      </c>
      <c r="O235" s="121" t="s">
        <v>1253</v>
      </c>
      <c r="P235" s="123">
        <f t="shared" si="39"/>
        <v>275.91000000000003</v>
      </c>
      <c r="Q235" s="122"/>
      <c r="S235" s="120" t="s">
        <v>1290</v>
      </c>
      <c r="T235" s="121" t="s">
        <v>1291</v>
      </c>
      <c r="U235" s="123">
        <v>15738.53</v>
      </c>
      <c r="V235" s="122" t="s">
        <v>829</v>
      </c>
      <c r="W235" s="42" t="s">
        <v>449</v>
      </c>
      <c r="X235" s="1"/>
      <c r="Y235" s="42" t="str">
        <f t="shared" si="34"/>
        <v/>
      </c>
      <c r="Z235" s="120" t="s">
        <v>1290</v>
      </c>
      <c r="AA235" s="121" t="s">
        <v>1291</v>
      </c>
      <c r="AB235" s="123">
        <v>15738.53</v>
      </c>
      <c r="AC235" s="122" t="s">
        <v>829</v>
      </c>
      <c r="AD235" s="42"/>
      <c r="AE235" s="1">
        <f t="shared" si="35"/>
        <v>0</v>
      </c>
    </row>
    <row r="236" spans="1:32" ht="15.75" thickBot="1">
      <c r="A236" s="22" t="s">
        <v>155</v>
      </c>
      <c r="B236" s="23" t="s">
        <v>156</v>
      </c>
      <c r="C236" s="15">
        <f>L258</f>
        <v>1333.6371040723982</v>
      </c>
      <c r="D236" s="42">
        <v>89</v>
      </c>
      <c r="E236" s="120" t="s">
        <v>1047</v>
      </c>
      <c r="F236" s="121" t="s">
        <v>1048</v>
      </c>
      <c r="G236" s="148">
        <f t="shared" si="38"/>
        <v>6911.71</v>
      </c>
      <c r="H236" s="122"/>
      <c r="N236" s="120" t="s">
        <v>1254</v>
      </c>
      <c r="O236" s="121" t="s">
        <v>1255</v>
      </c>
      <c r="P236" s="123">
        <f t="shared" si="39"/>
        <v>73641.179999999993</v>
      </c>
      <c r="Q236" s="122"/>
      <c r="S236" s="120" t="s">
        <v>1292</v>
      </c>
      <c r="T236" s="121" t="s">
        <v>1293</v>
      </c>
      <c r="U236" s="123">
        <v>3687.9</v>
      </c>
      <c r="V236" s="122" t="s">
        <v>829</v>
      </c>
      <c r="W236" s="42" t="s">
        <v>449</v>
      </c>
      <c r="X236" s="1"/>
      <c r="Y236" s="42" t="str">
        <f t="shared" si="34"/>
        <v/>
      </c>
      <c r="Z236" s="120" t="s">
        <v>1292</v>
      </c>
      <c r="AA236" s="121" t="s">
        <v>1293</v>
      </c>
      <c r="AB236" s="123">
        <v>3687.9</v>
      </c>
      <c r="AC236" s="122" t="s">
        <v>829</v>
      </c>
      <c r="AD236" s="42"/>
      <c r="AE236" s="1">
        <f t="shared" si="35"/>
        <v>0</v>
      </c>
    </row>
    <row r="237" spans="1:32" ht="15.75" thickBot="1">
      <c r="A237" s="22" t="s">
        <v>157</v>
      </c>
      <c r="B237" s="23" t="s">
        <v>158</v>
      </c>
      <c r="C237" s="15">
        <f>G232</f>
        <v>145.28</v>
      </c>
      <c r="D237" s="42">
        <v>90</v>
      </c>
      <c r="E237" s="120" t="s">
        <v>1049</v>
      </c>
      <c r="F237" s="121" t="s">
        <v>1050</v>
      </c>
      <c r="G237" s="148">
        <f t="shared" si="38"/>
        <v>366.67</v>
      </c>
      <c r="H237" s="122"/>
      <c r="N237" s="120" t="s">
        <v>1256</v>
      </c>
      <c r="O237" s="121" t="s">
        <v>1257</v>
      </c>
      <c r="P237" s="123">
        <f t="shared" si="39"/>
        <v>16166.84</v>
      </c>
      <c r="Q237" s="122"/>
      <c r="S237" s="120" t="s">
        <v>836</v>
      </c>
      <c r="T237" s="121" t="s">
        <v>1294</v>
      </c>
      <c r="U237" s="123">
        <v>7058.32</v>
      </c>
      <c r="V237" s="122" t="s">
        <v>829</v>
      </c>
      <c r="W237" s="42" t="s">
        <v>449</v>
      </c>
      <c r="X237" s="1"/>
      <c r="Y237" s="42" t="str">
        <f t="shared" si="34"/>
        <v/>
      </c>
      <c r="Z237" s="120" t="s">
        <v>836</v>
      </c>
      <c r="AA237" s="121" t="s">
        <v>1294</v>
      </c>
      <c r="AB237" s="123">
        <v>7058.32</v>
      </c>
      <c r="AC237" s="122" t="s">
        <v>829</v>
      </c>
      <c r="AD237" s="42"/>
      <c r="AE237" s="1">
        <f t="shared" si="35"/>
        <v>0</v>
      </c>
    </row>
    <row r="238" spans="1:32" ht="15.75" thickBot="1">
      <c r="A238" s="22" t="s">
        <v>159</v>
      </c>
      <c r="B238" s="23" t="s">
        <v>160</v>
      </c>
      <c r="C238" s="15">
        <f>G233</f>
        <v>0</v>
      </c>
      <c r="D238" s="42">
        <v>91</v>
      </c>
      <c r="E238" s="120" t="s">
        <v>1051</v>
      </c>
      <c r="F238" s="121" t="s">
        <v>1052</v>
      </c>
      <c r="G238" s="148">
        <f t="shared" si="38"/>
        <v>42430.46</v>
      </c>
      <c r="H238" s="122"/>
      <c r="N238" s="120" t="s">
        <v>1258</v>
      </c>
      <c r="O238" s="121" t="s">
        <v>1259</v>
      </c>
      <c r="P238" s="123">
        <f t="shared" si="39"/>
        <v>28896.35</v>
      </c>
      <c r="Q238" s="122"/>
      <c r="S238" s="120" t="s">
        <v>837</v>
      </c>
      <c r="T238" s="121" t="s">
        <v>1295</v>
      </c>
      <c r="U238" s="122">
        <v>690.79</v>
      </c>
      <c r="V238" s="122" t="s">
        <v>829</v>
      </c>
      <c r="W238" s="42" t="s">
        <v>449</v>
      </c>
      <c r="X238" s="1"/>
      <c r="Y238" s="42" t="str">
        <f t="shared" si="34"/>
        <v/>
      </c>
      <c r="Z238" s="120" t="s">
        <v>837</v>
      </c>
      <c r="AA238" s="121" t="s">
        <v>1295</v>
      </c>
      <c r="AB238" s="122">
        <v>690.79</v>
      </c>
      <c r="AC238" s="122" t="s">
        <v>829</v>
      </c>
      <c r="AD238" s="42"/>
      <c r="AE238" s="1">
        <f t="shared" si="35"/>
        <v>0</v>
      </c>
    </row>
    <row r="239" spans="1:32" ht="15.75" thickBot="1">
      <c r="A239" s="49" t="s">
        <v>447</v>
      </c>
      <c r="B239" s="45"/>
      <c r="C239" s="46"/>
      <c r="D239" s="42">
        <v>92</v>
      </c>
      <c r="E239" s="120" t="s">
        <v>1053</v>
      </c>
      <c r="F239" s="121" t="s">
        <v>1054</v>
      </c>
      <c r="G239" s="148">
        <f t="shared" si="38"/>
        <v>11227.15</v>
      </c>
      <c r="H239" s="122"/>
      <c r="N239" s="120" t="s">
        <v>1260</v>
      </c>
      <c r="O239" s="121" t="s">
        <v>1261</v>
      </c>
      <c r="P239" s="123">
        <f t="shared" si="39"/>
        <v>8155.6</v>
      </c>
      <c r="Q239" s="122"/>
      <c r="S239" s="120" t="s">
        <v>1296</v>
      </c>
      <c r="T239" s="121" t="s">
        <v>1297</v>
      </c>
      <c r="U239" s="123">
        <v>18846.669999999998</v>
      </c>
      <c r="V239" s="122" t="s">
        <v>829</v>
      </c>
      <c r="W239" s="42" t="s">
        <v>449</v>
      </c>
      <c r="X239" s="1"/>
      <c r="Y239" s="42" t="str">
        <f t="shared" si="34"/>
        <v/>
      </c>
      <c r="Z239" s="120" t="s">
        <v>1296</v>
      </c>
      <c r="AA239" s="121" t="s">
        <v>1297</v>
      </c>
      <c r="AB239" s="123">
        <v>18846.669999999998</v>
      </c>
      <c r="AC239" s="122" t="s">
        <v>829</v>
      </c>
      <c r="AD239" s="42"/>
      <c r="AE239" s="1">
        <f t="shared" si="35"/>
        <v>0</v>
      </c>
    </row>
    <row r="240" spans="1:32" ht="15.75" thickBot="1">
      <c r="A240" s="22" t="s">
        <v>748</v>
      </c>
      <c r="B240" s="23" t="s">
        <v>749</v>
      </c>
      <c r="C240" s="15">
        <f>G234</f>
        <v>6810.07</v>
      </c>
      <c r="D240" s="42">
        <v>93</v>
      </c>
      <c r="E240" s="120" t="s">
        <v>1055</v>
      </c>
      <c r="F240" s="121" t="s">
        <v>1056</v>
      </c>
      <c r="G240" s="148">
        <f t="shared" si="38"/>
        <v>11840.44</v>
      </c>
      <c r="H240" s="122"/>
      <c r="N240" s="174" t="s">
        <v>1637</v>
      </c>
      <c r="O240" s="172" t="s">
        <v>1638</v>
      </c>
      <c r="P240" s="171">
        <f t="shared" si="39"/>
        <v>0</v>
      </c>
      <c r="Q240" s="122"/>
      <c r="R240" s="42"/>
      <c r="S240" s="120" t="s">
        <v>1298</v>
      </c>
      <c r="T240" s="121" t="s">
        <v>1299</v>
      </c>
      <c r="U240" s="123">
        <v>22934.27</v>
      </c>
      <c r="V240" s="122" t="s">
        <v>829</v>
      </c>
      <c r="W240" s="42" t="s">
        <v>449</v>
      </c>
      <c r="X240" s="1"/>
      <c r="Y240" s="42" t="str">
        <f t="shared" si="34"/>
        <v/>
      </c>
      <c r="Z240" s="120" t="s">
        <v>1298</v>
      </c>
      <c r="AA240" s="121" t="s">
        <v>1299</v>
      </c>
      <c r="AB240" s="123">
        <v>22934.27</v>
      </c>
      <c r="AC240" s="122" t="s">
        <v>829</v>
      </c>
      <c r="AD240" s="42"/>
      <c r="AE240" s="1">
        <f t="shared" si="35"/>
        <v>0</v>
      </c>
    </row>
    <row r="241" spans="1:31" ht="15.75" thickBot="1">
      <c r="A241" s="22" t="s">
        <v>750</v>
      </c>
      <c r="B241" s="23" t="s">
        <v>751</v>
      </c>
      <c r="C241" s="15">
        <f>G235+L247</f>
        <v>3789.248</v>
      </c>
      <c r="D241" s="42">
        <v>94</v>
      </c>
      <c r="E241" s="120" t="s">
        <v>1057</v>
      </c>
      <c r="F241" s="121" t="s">
        <v>1058</v>
      </c>
      <c r="G241" s="148">
        <f t="shared" si="38"/>
        <v>463.69</v>
      </c>
      <c r="H241" s="122"/>
      <c r="N241" s="120" t="s">
        <v>838</v>
      </c>
      <c r="O241" s="121" t="s">
        <v>1262</v>
      </c>
      <c r="P241" s="144"/>
      <c r="Q241" s="122"/>
      <c r="S241" s="120" t="s">
        <v>1300</v>
      </c>
      <c r="T241" s="121" t="s">
        <v>1301</v>
      </c>
      <c r="U241" s="123">
        <v>21478.53</v>
      </c>
      <c r="V241" s="122" t="s">
        <v>829</v>
      </c>
      <c r="W241" s="42" t="s">
        <v>449</v>
      </c>
      <c r="X241" s="1"/>
      <c r="Y241" s="42" t="str">
        <f t="shared" si="34"/>
        <v/>
      </c>
      <c r="Z241" s="120" t="s">
        <v>1300</v>
      </c>
      <c r="AA241" s="121" t="s">
        <v>1301</v>
      </c>
      <c r="AB241" s="123">
        <v>21478.53</v>
      </c>
      <c r="AC241" s="122" t="s">
        <v>829</v>
      </c>
      <c r="AE241" s="1">
        <f t="shared" si="35"/>
        <v>0</v>
      </c>
    </row>
    <row r="242" spans="1:31" ht="15.75" thickBot="1">
      <c r="A242" s="22" t="s">
        <v>752</v>
      </c>
      <c r="B242" s="23" t="s">
        <v>753</v>
      </c>
      <c r="C242" s="15">
        <f>G236</f>
        <v>6911.71</v>
      </c>
      <c r="D242" s="42">
        <v>95</v>
      </c>
      <c r="E242" s="120" t="s">
        <v>1059</v>
      </c>
      <c r="F242" s="121" t="s">
        <v>172</v>
      </c>
      <c r="G242" s="148">
        <f t="shared" si="38"/>
        <v>0</v>
      </c>
      <c r="H242" s="122"/>
      <c r="N242" s="120" t="s">
        <v>1263</v>
      </c>
      <c r="O242" s="121" t="s">
        <v>1264</v>
      </c>
      <c r="P242" s="123">
        <f>U213</f>
        <v>37482.480000000003</v>
      </c>
      <c r="Q242" s="122"/>
      <c r="S242" s="120" t="s">
        <v>1302</v>
      </c>
      <c r="T242" s="121" t="s">
        <v>1303</v>
      </c>
      <c r="U242" s="123">
        <v>5881.32</v>
      </c>
      <c r="V242" s="122" t="s">
        <v>829</v>
      </c>
      <c r="W242" s="42" t="s">
        <v>449</v>
      </c>
      <c r="X242" s="1"/>
      <c r="Y242" s="42" t="str">
        <f t="shared" si="34"/>
        <v/>
      </c>
      <c r="Z242" s="120" t="s">
        <v>1302</v>
      </c>
      <c r="AA242" s="121" t="s">
        <v>1303</v>
      </c>
      <c r="AB242" s="123">
        <v>5881.32</v>
      </c>
      <c r="AC242" s="122" t="s">
        <v>829</v>
      </c>
      <c r="AD242" s="42"/>
      <c r="AE242" s="1">
        <f t="shared" si="35"/>
        <v>0</v>
      </c>
    </row>
    <row r="243" spans="1:31" ht="15.75" thickBot="1">
      <c r="A243" s="22" t="s">
        <v>754</v>
      </c>
      <c r="B243" s="23" t="s">
        <v>755</v>
      </c>
      <c r="C243" s="15">
        <f>L259</f>
        <v>800.18226244343884</v>
      </c>
      <c r="E243" s="120"/>
      <c r="F243" s="121"/>
      <c r="G243" s="122"/>
      <c r="H243" s="122"/>
      <c r="N243" s="120" t="s">
        <v>1265</v>
      </c>
      <c r="O243" s="121" t="s">
        <v>1266</v>
      </c>
      <c r="P243" s="123">
        <f>U214</f>
        <v>11400</v>
      </c>
      <c r="Q243" s="122"/>
      <c r="S243" s="120" t="s">
        <v>1639</v>
      </c>
      <c r="T243" s="121" t="s">
        <v>1640</v>
      </c>
      <c r="U243" s="122">
        <v>27.16</v>
      </c>
      <c r="V243" s="122" t="s">
        <v>829</v>
      </c>
      <c r="W243" s="42" t="s">
        <v>449</v>
      </c>
      <c r="X243" s="1"/>
      <c r="Y243" s="42" t="str">
        <f t="shared" si="34"/>
        <v/>
      </c>
      <c r="Z243" s="120" t="s">
        <v>1639</v>
      </c>
      <c r="AA243" s="121" t="s">
        <v>1640</v>
      </c>
      <c r="AB243" s="122">
        <v>27.16</v>
      </c>
      <c r="AC243" s="122" t="s">
        <v>829</v>
      </c>
      <c r="AE243" s="1">
        <f t="shared" si="35"/>
        <v>0</v>
      </c>
    </row>
    <row r="244" spans="1:31" ht="15.75" thickBot="1">
      <c r="A244" s="22" t="s">
        <v>756</v>
      </c>
      <c r="B244" s="23" t="s">
        <v>757</v>
      </c>
      <c r="C244" s="15">
        <f>G237</f>
        <v>366.67</v>
      </c>
      <c r="D244" s="42">
        <v>72</v>
      </c>
      <c r="E244" s="120" t="s">
        <v>1014</v>
      </c>
      <c r="F244" s="121" t="s">
        <v>1015</v>
      </c>
      <c r="G244" s="122">
        <f>P82</f>
        <v>327.69</v>
      </c>
      <c r="H244" s="122"/>
      <c r="K244" s="135" t="s">
        <v>4</v>
      </c>
      <c r="L244" s="135">
        <f>$G$244/5</f>
        <v>65.537999999999997</v>
      </c>
      <c r="N244" s="120" t="s">
        <v>1267</v>
      </c>
      <c r="O244" s="121" t="s">
        <v>1268</v>
      </c>
      <c r="P244" s="123">
        <f t="shared" ref="P244:P253" si="40">U221</f>
        <v>9616.1</v>
      </c>
      <c r="Q244" s="122"/>
      <c r="S244" s="124" t="s">
        <v>1304</v>
      </c>
      <c r="T244" s="125" t="s">
        <v>1305</v>
      </c>
      <c r="U244" s="126">
        <v>1339020.46</v>
      </c>
      <c r="V244" s="127" t="s">
        <v>829</v>
      </c>
      <c r="W244" s="42" t="s">
        <v>449</v>
      </c>
      <c r="X244" s="1"/>
      <c r="Y244" s="42" t="str">
        <f t="shared" si="34"/>
        <v/>
      </c>
      <c r="Z244" s="124" t="s">
        <v>1304</v>
      </c>
      <c r="AA244" s="125" t="s">
        <v>1305</v>
      </c>
      <c r="AB244" s="126">
        <v>1339020.46</v>
      </c>
      <c r="AC244" s="127" t="s">
        <v>829</v>
      </c>
      <c r="AD244" s="42"/>
      <c r="AE244" s="1">
        <f t="shared" si="35"/>
        <v>0</v>
      </c>
    </row>
    <row r="245" spans="1:31" ht="15.75" thickBot="1">
      <c r="A245" s="22" t="s">
        <v>758</v>
      </c>
      <c r="B245" s="23" t="s">
        <v>759</v>
      </c>
      <c r="C245" s="15"/>
      <c r="E245" s="120"/>
      <c r="F245" s="121"/>
      <c r="G245" s="122"/>
      <c r="H245" s="122"/>
      <c r="K245" s="135" t="s">
        <v>5</v>
      </c>
      <c r="L245" s="135">
        <f>$G$244/5</f>
        <v>65.537999999999997</v>
      </c>
      <c r="N245" s="120" t="s">
        <v>1269</v>
      </c>
      <c r="O245" s="121" t="s">
        <v>1270</v>
      </c>
      <c r="P245" s="123">
        <f t="shared" si="40"/>
        <v>21352.799999999999</v>
      </c>
      <c r="Q245" s="122"/>
      <c r="S245" s="124" t="s">
        <v>1306</v>
      </c>
      <c r="T245" s="125" t="s">
        <v>1305</v>
      </c>
      <c r="U245" s="126">
        <v>1339020.46</v>
      </c>
      <c r="V245" s="127" t="s">
        <v>829</v>
      </c>
      <c r="W245" s="42" t="s">
        <v>449</v>
      </c>
      <c r="X245" s="1"/>
      <c r="Y245" s="42" t="str">
        <f t="shared" si="34"/>
        <v/>
      </c>
      <c r="Z245" s="124" t="s">
        <v>1306</v>
      </c>
      <c r="AA245" s="125" t="s">
        <v>1305</v>
      </c>
      <c r="AB245" s="126">
        <v>1339020.46</v>
      </c>
      <c r="AC245" s="127" t="s">
        <v>829</v>
      </c>
      <c r="AD245" s="42"/>
      <c r="AE245" s="1">
        <f t="shared" si="35"/>
        <v>0</v>
      </c>
    </row>
    <row r="246" spans="1:31" ht="15.75" thickBot="1">
      <c r="A246" s="49" t="s">
        <v>448</v>
      </c>
      <c r="B246" s="45"/>
      <c r="C246" s="46"/>
      <c r="E246" s="120"/>
      <c r="F246" s="121"/>
      <c r="G246" s="122"/>
      <c r="H246" s="122"/>
      <c r="K246" s="135" t="s">
        <v>6</v>
      </c>
      <c r="L246" s="135">
        <f>$G$244/5</f>
        <v>65.537999999999997</v>
      </c>
      <c r="N246" s="168" t="s">
        <v>1671</v>
      </c>
      <c r="O246" s="169" t="s">
        <v>1672</v>
      </c>
      <c r="P246" s="123">
        <f t="shared" si="40"/>
        <v>12443.38</v>
      </c>
      <c r="Q246" s="122"/>
      <c r="R246" s="42"/>
      <c r="S246" s="120" t="s">
        <v>1530</v>
      </c>
      <c r="T246" s="121" t="s">
        <v>1531</v>
      </c>
      <c r="U246" s="122">
        <v>160.26</v>
      </c>
      <c r="V246" s="122" t="s">
        <v>829</v>
      </c>
      <c r="W246" s="42" t="s">
        <v>449</v>
      </c>
      <c r="X246" s="1"/>
      <c r="Y246" s="42" t="str">
        <f t="shared" si="34"/>
        <v/>
      </c>
      <c r="Z246" s="120" t="s">
        <v>1530</v>
      </c>
      <c r="AA246" s="121" t="s">
        <v>1531</v>
      </c>
      <c r="AB246" s="122">
        <v>160.26</v>
      </c>
      <c r="AC246" s="122" t="s">
        <v>829</v>
      </c>
      <c r="AD246" s="42"/>
      <c r="AE246" s="1">
        <f t="shared" si="35"/>
        <v>0</v>
      </c>
    </row>
    <row r="247" spans="1:31" ht="15.75" thickBot="1">
      <c r="A247" s="22" t="s">
        <v>161</v>
      </c>
      <c r="B247" s="23" t="s">
        <v>162</v>
      </c>
      <c r="C247" s="15">
        <f>G238</f>
        <v>42430.46</v>
      </c>
      <c r="E247" s="120"/>
      <c r="F247" s="121"/>
      <c r="G247" s="122"/>
      <c r="H247" s="122"/>
      <c r="K247" s="135" t="s">
        <v>7</v>
      </c>
      <c r="L247" s="135">
        <f>$G$244/5</f>
        <v>65.537999999999997</v>
      </c>
      <c r="N247" s="120" t="s">
        <v>1271</v>
      </c>
      <c r="O247" s="121" t="s">
        <v>810</v>
      </c>
      <c r="P247" s="123">
        <f t="shared" si="40"/>
        <v>17676.96</v>
      </c>
      <c r="Q247" s="122"/>
      <c r="S247" s="124" t="s">
        <v>1532</v>
      </c>
      <c r="T247" s="125" t="s">
        <v>1533</v>
      </c>
      <c r="U247" s="127">
        <v>160.26</v>
      </c>
      <c r="V247" s="127" t="s">
        <v>829</v>
      </c>
      <c r="W247" s="42" t="s">
        <v>449</v>
      </c>
      <c r="X247" s="1"/>
      <c r="Y247" s="42" t="str">
        <f t="shared" si="34"/>
        <v/>
      </c>
      <c r="Z247" s="124" t="s">
        <v>1532</v>
      </c>
      <c r="AA247" s="125" t="s">
        <v>1533</v>
      </c>
      <c r="AB247" s="127">
        <v>160.26</v>
      </c>
      <c r="AC247" s="127" t="s">
        <v>829</v>
      </c>
      <c r="AD247" s="42"/>
      <c r="AE247" s="1">
        <f t="shared" si="35"/>
        <v>0</v>
      </c>
    </row>
    <row r="248" spans="1:31" ht="15.75" thickBot="1">
      <c r="A248" s="22" t="s">
        <v>163</v>
      </c>
      <c r="B248" s="23" t="s">
        <v>164</v>
      </c>
      <c r="C248" s="15">
        <f>G239+L248</f>
        <v>11292.688</v>
      </c>
      <c r="E248" s="120"/>
      <c r="F248" s="121"/>
      <c r="G248" s="122"/>
      <c r="H248" s="122"/>
      <c r="K248" s="135" t="s">
        <v>8</v>
      </c>
      <c r="L248" s="135">
        <f>$G$244/5</f>
        <v>65.537999999999997</v>
      </c>
      <c r="N248" s="120" t="s">
        <v>1272</v>
      </c>
      <c r="O248" s="121" t="s">
        <v>1273</v>
      </c>
      <c r="P248" s="123">
        <f t="shared" si="40"/>
        <v>4886.6899999999996</v>
      </c>
      <c r="Q248" s="122"/>
      <c r="S248" s="124" t="s">
        <v>1534</v>
      </c>
      <c r="T248" s="125" t="s">
        <v>1535</v>
      </c>
      <c r="U248" s="127">
        <v>160.26</v>
      </c>
      <c r="V248" s="127" t="s">
        <v>829</v>
      </c>
      <c r="W248" s="42" t="s">
        <v>449</v>
      </c>
      <c r="X248" s="1"/>
      <c r="Y248" s="42" t="str">
        <f t="shared" si="34"/>
        <v/>
      </c>
      <c r="Z248" s="124" t="s">
        <v>1534</v>
      </c>
      <c r="AA248" s="125" t="s">
        <v>1535</v>
      </c>
      <c r="AB248" s="127">
        <v>160.26</v>
      </c>
      <c r="AC248" s="127" t="s">
        <v>829</v>
      </c>
      <c r="AD248" s="42"/>
      <c r="AE248" s="1">
        <f t="shared" si="35"/>
        <v>0</v>
      </c>
    </row>
    <row r="249" spans="1:31" ht="15.75" thickBot="1">
      <c r="A249" s="22" t="s">
        <v>165</v>
      </c>
      <c r="B249" s="23" t="s">
        <v>166</v>
      </c>
      <c r="C249" s="15">
        <f>G240</f>
        <v>11840.44</v>
      </c>
      <c r="E249" s="120"/>
      <c r="F249" s="121"/>
      <c r="G249" s="122"/>
      <c r="H249" s="122"/>
      <c r="N249" s="120" t="s">
        <v>1274</v>
      </c>
      <c r="O249" s="121" t="s">
        <v>1275</v>
      </c>
      <c r="P249" s="123">
        <f t="shared" si="40"/>
        <v>6515.55</v>
      </c>
      <c r="Q249" s="122"/>
      <c r="S249" s="187" t="s">
        <v>1550</v>
      </c>
      <c r="T249" s="188" t="s">
        <v>1551</v>
      </c>
      <c r="U249" s="122">
        <v>963.71</v>
      </c>
      <c r="V249" s="122" t="s">
        <v>829</v>
      </c>
      <c r="W249" s="42"/>
      <c r="X249" s="1"/>
      <c r="Y249" s="42" t="str">
        <f t="shared" si="34"/>
        <v/>
      </c>
      <c r="Z249" s="120" t="s">
        <v>1550</v>
      </c>
      <c r="AA249" s="121" t="s">
        <v>1551</v>
      </c>
      <c r="AB249" s="122">
        <v>963.71</v>
      </c>
      <c r="AC249" s="122" t="s">
        <v>829</v>
      </c>
      <c r="AD249" s="42"/>
      <c r="AE249" s="1">
        <f t="shared" si="35"/>
        <v>0</v>
      </c>
    </row>
    <row r="250" spans="1:31" ht="15.75" thickBot="1">
      <c r="A250" s="22" t="s">
        <v>167</v>
      </c>
      <c r="B250" s="23" t="s">
        <v>168</v>
      </c>
      <c r="C250" s="15">
        <f>L260</f>
        <v>1867.0919457013574</v>
      </c>
      <c r="E250" s="120"/>
      <c r="F250" s="121"/>
      <c r="G250" s="122"/>
      <c r="H250" s="122"/>
      <c r="N250" s="120" t="s">
        <v>1276</v>
      </c>
      <c r="O250" s="121" t="s">
        <v>1277</v>
      </c>
      <c r="P250" s="123">
        <f t="shared" si="40"/>
        <v>9678.9599999999991</v>
      </c>
      <c r="Q250" s="122"/>
      <c r="S250" s="187" t="s">
        <v>1552</v>
      </c>
      <c r="T250" s="188" t="s">
        <v>1553</v>
      </c>
      <c r="U250" s="123">
        <v>1235.25</v>
      </c>
      <c r="V250" s="122" t="s">
        <v>829</v>
      </c>
      <c r="W250" s="42"/>
      <c r="X250" s="1"/>
      <c r="Y250" s="42" t="str">
        <f t="shared" si="34"/>
        <v/>
      </c>
      <c r="Z250" s="120" t="s">
        <v>1552</v>
      </c>
      <c r="AA250" s="121" t="s">
        <v>1553</v>
      </c>
      <c r="AB250" s="123">
        <v>1235.25</v>
      </c>
      <c r="AC250" s="122" t="s">
        <v>829</v>
      </c>
      <c r="AD250" s="42"/>
      <c r="AE250" s="1">
        <f t="shared" si="35"/>
        <v>0</v>
      </c>
    </row>
    <row r="251" spans="1:31" ht="15.75" thickBot="1">
      <c r="A251" s="22" t="s">
        <v>169</v>
      </c>
      <c r="B251" s="23" t="s">
        <v>170</v>
      </c>
      <c r="C251" s="15">
        <f>G241</f>
        <v>463.69</v>
      </c>
      <c r="E251" s="120"/>
      <c r="F251" s="121"/>
      <c r="G251" s="122"/>
      <c r="H251" s="122"/>
      <c r="N251" s="120" t="s">
        <v>1278</v>
      </c>
      <c r="O251" s="121" t="s">
        <v>1279</v>
      </c>
      <c r="P251" s="123">
        <f t="shared" si="40"/>
        <v>34340.120000000003</v>
      </c>
      <c r="Q251" s="122"/>
      <c r="S251" s="189" t="s">
        <v>1554</v>
      </c>
      <c r="T251" s="190" t="s">
        <v>1555</v>
      </c>
      <c r="U251" s="126">
        <v>2198.96</v>
      </c>
      <c r="V251" s="127" t="s">
        <v>829</v>
      </c>
      <c r="W251" s="42"/>
      <c r="X251" s="1"/>
      <c r="Y251" s="42" t="str">
        <f t="shared" si="34"/>
        <v/>
      </c>
      <c r="Z251" s="124" t="s">
        <v>1554</v>
      </c>
      <c r="AA251" s="125" t="s">
        <v>1555</v>
      </c>
      <c r="AB251" s="126">
        <v>2198.96</v>
      </c>
      <c r="AC251" s="127" t="s">
        <v>829</v>
      </c>
      <c r="AE251" s="1">
        <f t="shared" si="35"/>
        <v>0</v>
      </c>
    </row>
    <row r="252" spans="1:31" ht="15.75" thickBot="1">
      <c r="A252" s="22" t="s">
        <v>171</v>
      </c>
      <c r="B252" s="23" t="s">
        <v>172</v>
      </c>
      <c r="C252" s="15">
        <f>G242</f>
        <v>0</v>
      </c>
      <c r="E252" s="120"/>
      <c r="F252" s="121"/>
      <c r="G252" s="122"/>
      <c r="H252" s="122"/>
      <c r="N252" s="120" t="s">
        <v>1280</v>
      </c>
      <c r="O252" s="121" t="s">
        <v>1281</v>
      </c>
      <c r="P252" s="123">
        <f t="shared" si="40"/>
        <v>16621.080000000002</v>
      </c>
      <c r="Q252" s="122"/>
      <c r="S252" s="187" t="s">
        <v>1556</v>
      </c>
      <c r="T252" s="188" t="s">
        <v>1557</v>
      </c>
      <c r="U252" s="123">
        <v>1665.6</v>
      </c>
      <c r="V252" s="122" t="s">
        <v>829</v>
      </c>
      <c r="W252" s="42"/>
      <c r="X252" s="1"/>
      <c r="Y252" s="42" t="str">
        <f t="shared" si="34"/>
        <v/>
      </c>
      <c r="Z252" s="120" t="s">
        <v>1556</v>
      </c>
      <c r="AA252" s="121" t="s">
        <v>1557</v>
      </c>
      <c r="AB252" s="123">
        <v>1665.6</v>
      </c>
      <c r="AC252" s="122" t="s">
        <v>829</v>
      </c>
      <c r="AD252" s="42"/>
      <c r="AE252" s="1">
        <f t="shared" si="35"/>
        <v>0</v>
      </c>
    </row>
    <row r="253" spans="1:31" ht="15.75" thickBot="1">
      <c r="A253" s="19"/>
      <c r="B253" s="33" t="s">
        <v>408</v>
      </c>
      <c r="C253" s="34">
        <f>SUM(C220:C252)</f>
        <v>222669.90778280544</v>
      </c>
      <c r="E253" s="120"/>
      <c r="F253" s="121"/>
      <c r="G253" s="122"/>
      <c r="H253" s="122"/>
      <c r="J253" s="135">
        <f>SUM(G220:G252)+L256+L257+L258+L259+L260</f>
        <v>222669.90778280547</v>
      </c>
      <c r="N253" s="120" t="s">
        <v>1282</v>
      </c>
      <c r="O253" s="121" t="s">
        <v>1283</v>
      </c>
      <c r="P253" s="123">
        <f t="shared" si="40"/>
        <v>5679.15</v>
      </c>
      <c r="Q253" s="122"/>
      <c r="S253" s="189" t="s">
        <v>1558</v>
      </c>
      <c r="T253" s="190" t="s">
        <v>1559</v>
      </c>
      <c r="U253" s="126">
        <v>1665.6</v>
      </c>
      <c r="V253" s="127" t="s">
        <v>829</v>
      </c>
      <c r="W253" s="42"/>
      <c r="X253" s="1"/>
      <c r="Y253" s="42" t="str">
        <f t="shared" si="34"/>
        <v/>
      </c>
      <c r="Z253" s="124" t="s">
        <v>1558</v>
      </c>
      <c r="AA253" s="125" t="s">
        <v>1559</v>
      </c>
      <c r="AB253" s="126">
        <v>1665.6</v>
      </c>
      <c r="AC253" s="127" t="s">
        <v>829</v>
      </c>
      <c r="AE253" s="1">
        <f t="shared" si="35"/>
        <v>0</v>
      </c>
    </row>
    <row r="254" spans="1:31" ht="24" thickBot="1">
      <c r="B254" s="50" t="s">
        <v>697</v>
      </c>
      <c r="C254" s="11"/>
      <c r="E254" s="120"/>
      <c r="F254" s="121"/>
      <c r="G254" s="122"/>
      <c r="H254" s="122"/>
      <c r="J254" s="135">
        <f>J253-C253</f>
        <v>0</v>
      </c>
      <c r="N254" s="120" t="s">
        <v>1284</v>
      </c>
      <c r="O254" s="121" t="s">
        <v>1285</v>
      </c>
      <c r="P254" s="144"/>
      <c r="Q254" s="122"/>
      <c r="S254" s="187" t="s">
        <v>1560</v>
      </c>
      <c r="T254" s="188" t="s">
        <v>1561</v>
      </c>
      <c r="U254" s="123">
        <v>24554.26</v>
      </c>
      <c r="V254" s="122" t="s">
        <v>829</v>
      </c>
      <c r="W254" s="42"/>
      <c r="X254" s="1"/>
      <c r="Y254" s="42" t="str">
        <f t="shared" si="34"/>
        <v/>
      </c>
      <c r="Z254" s="120" t="s">
        <v>1560</v>
      </c>
      <c r="AA254" s="121" t="s">
        <v>1561</v>
      </c>
      <c r="AB254" s="123">
        <v>24554.26</v>
      </c>
      <c r="AC254" s="122" t="s">
        <v>829</v>
      </c>
      <c r="AD254" s="42"/>
      <c r="AE254" s="1">
        <f t="shared" si="35"/>
        <v>0</v>
      </c>
    </row>
    <row r="255" spans="1:31" ht="15.75" thickBot="1">
      <c r="A255" s="2" t="s">
        <v>3</v>
      </c>
      <c r="B255" s="2" t="s">
        <v>2</v>
      </c>
      <c r="C255" s="26" t="str">
        <f>C218</f>
        <v>Gestionale</v>
      </c>
      <c r="E255" s="187" t="s">
        <v>1708</v>
      </c>
      <c r="F255" s="188" t="s">
        <v>1709</v>
      </c>
      <c r="G255" s="122">
        <f>P4</f>
        <v>0</v>
      </c>
      <c r="H255" s="122"/>
      <c r="N255" s="120" t="s">
        <v>846</v>
      </c>
      <c r="O255" s="121" t="s">
        <v>850</v>
      </c>
      <c r="P255" s="123">
        <f t="shared" ref="P255:P267" si="41">U231</f>
        <v>57694.03</v>
      </c>
      <c r="Q255" s="122"/>
      <c r="S255" s="189" t="s">
        <v>1562</v>
      </c>
      <c r="T255" s="190" t="s">
        <v>1563</v>
      </c>
      <c r="U255" s="126">
        <v>24554.26</v>
      </c>
      <c r="V255" s="127" t="s">
        <v>829</v>
      </c>
      <c r="W255" s="42"/>
      <c r="X255" s="1"/>
      <c r="Y255" s="42" t="str">
        <f t="shared" si="34"/>
        <v/>
      </c>
      <c r="Z255" s="124" t="s">
        <v>1562</v>
      </c>
      <c r="AA255" s="125" t="s">
        <v>1563</v>
      </c>
      <c r="AB255" s="126">
        <v>24554.26</v>
      </c>
      <c r="AC255" s="127" t="s">
        <v>829</v>
      </c>
      <c r="AD255" s="42"/>
      <c r="AE255" s="1">
        <f t="shared" si="35"/>
        <v>0</v>
      </c>
    </row>
    <row r="256" spans="1:31" ht="15.75" thickBot="1">
      <c r="A256" s="22" t="s">
        <v>173</v>
      </c>
      <c r="B256" s="23" t="s">
        <v>174</v>
      </c>
      <c r="C256" s="15">
        <f>L261</f>
        <v>22005.01221719457</v>
      </c>
      <c r="D256" s="42">
        <v>96</v>
      </c>
      <c r="E256" s="120" t="s">
        <v>1060</v>
      </c>
      <c r="F256" s="121" t="s">
        <v>1061</v>
      </c>
      <c r="G256" s="155">
        <f>P106</f>
        <v>29473.38</v>
      </c>
      <c r="H256" s="122"/>
      <c r="K256" s="135" t="s">
        <v>4</v>
      </c>
      <c r="L256" s="156">
        <f>G256/44.2*4</f>
        <v>2667.2742081447964</v>
      </c>
      <c r="N256" s="120" t="s">
        <v>835</v>
      </c>
      <c r="O256" s="121" t="s">
        <v>1286</v>
      </c>
      <c r="P256" s="123">
        <f t="shared" si="41"/>
        <v>4345.13</v>
      </c>
      <c r="Q256" s="122"/>
      <c r="S256" s="187" t="s">
        <v>1564</v>
      </c>
      <c r="T256" s="188" t="s">
        <v>1565</v>
      </c>
      <c r="U256" s="123">
        <v>3363.56</v>
      </c>
      <c r="V256" s="122" t="s">
        <v>829</v>
      </c>
      <c r="W256" s="42"/>
      <c r="X256" s="1"/>
      <c r="Y256" s="42" t="str">
        <f t="shared" si="34"/>
        <v/>
      </c>
      <c r="Z256" s="120" t="s">
        <v>1564</v>
      </c>
      <c r="AA256" s="121" t="s">
        <v>1565</v>
      </c>
      <c r="AB256" s="123">
        <v>3363.56</v>
      </c>
      <c r="AC256" s="122" t="s">
        <v>829</v>
      </c>
      <c r="AD256" s="42"/>
      <c r="AE256" s="1">
        <f t="shared" si="35"/>
        <v>0</v>
      </c>
    </row>
    <row r="257" spans="1:31" ht="15.75" thickBot="1">
      <c r="A257" s="22" t="s">
        <v>175</v>
      </c>
      <c r="B257" s="23" t="s">
        <v>176</v>
      </c>
      <c r="C257" s="15">
        <f>G257</f>
        <v>4815.71</v>
      </c>
      <c r="D257" s="42">
        <v>97</v>
      </c>
      <c r="E257" s="120" t="s">
        <v>1062</v>
      </c>
      <c r="F257" s="121" t="s">
        <v>1063</v>
      </c>
      <c r="G257" s="148">
        <f>P107</f>
        <v>4815.71</v>
      </c>
      <c r="H257" s="122"/>
      <c r="K257" s="135" t="s">
        <v>5</v>
      </c>
      <c r="L257" s="156">
        <f>G256/44.2*1.2</f>
        <v>800.18226244343884</v>
      </c>
      <c r="N257" s="120" t="s">
        <v>1287</v>
      </c>
      <c r="O257" s="121" t="s">
        <v>1288</v>
      </c>
      <c r="P257" s="123">
        <f t="shared" si="41"/>
        <v>33842.15</v>
      </c>
      <c r="Q257" s="122"/>
      <c r="S257" s="168" t="s">
        <v>1722</v>
      </c>
      <c r="T257" s="169" t="s">
        <v>1723</v>
      </c>
      <c r="U257" s="144">
        <v>4270.49</v>
      </c>
      <c r="V257" s="148" t="s">
        <v>829</v>
      </c>
      <c r="W257" s="42"/>
      <c r="X257" s="1"/>
      <c r="Y257" s="42" t="str">
        <f t="shared" si="34"/>
        <v/>
      </c>
      <c r="Z257" s="120" t="s">
        <v>1722</v>
      </c>
      <c r="AA257" s="121" t="s">
        <v>1723</v>
      </c>
      <c r="AB257" s="123">
        <v>4270.49</v>
      </c>
      <c r="AC257" s="122" t="s">
        <v>829</v>
      </c>
      <c r="AD257" s="42"/>
      <c r="AE257" s="1">
        <f t="shared" si="35"/>
        <v>0</v>
      </c>
    </row>
    <row r="258" spans="1:31" ht="15.75" thickBot="1">
      <c r="A258" s="22" t="s">
        <v>177</v>
      </c>
      <c r="B258" s="23" t="s">
        <v>178</v>
      </c>
      <c r="C258" s="15">
        <f>G258</f>
        <v>0</v>
      </c>
      <c r="D258" s="42">
        <v>98</v>
      </c>
      <c r="E258" s="120" t="s">
        <v>1064</v>
      </c>
      <c r="F258" s="121" t="s">
        <v>1065</v>
      </c>
      <c r="G258" s="148">
        <f>P108</f>
        <v>0</v>
      </c>
      <c r="H258" s="122"/>
      <c r="K258" s="135" t="s">
        <v>6</v>
      </c>
      <c r="L258" s="156">
        <f>G256/44.2*2</f>
        <v>1333.6371040723982</v>
      </c>
      <c r="N258" s="120" t="s">
        <v>1289</v>
      </c>
      <c r="O258" s="121" t="s">
        <v>383</v>
      </c>
      <c r="P258" s="123">
        <f t="shared" si="41"/>
        <v>8696.2800000000007</v>
      </c>
      <c r="Q258" s="122"/>
      <c r="S258" s="189" t="s">
        <v>1566</v>
      </c>
      <c r="T258" s="190" t="s">
        <v>1567</v>
      </c>
      <c r="U258" s="126">
        <v>7634.05</v>
      </c>
      <c r="V258" s="127" t="s">
        <v>829</v>
      </c>
      <c r="W258" s="42"/>
      <c r="X258" s="1"/>
      <c r="Y258" s="42" t="str">
        <f t="shared" si="34"/>
        <v/>
      </c>
      <c r="Z258" s="124" t="s">
        <v>1566</v>
      </c>
      <c r="AA258" s="125" t="s">
        <v>1567</v>
      </c>
      <c r="AB258" s="126">
        <v>7634.05</v>
      </c>
      <c r="AC258" s="127" t="s">
        <v>829</v>
      </c>
      <c r="AD258" s="42"/>
      <c r="AE258" s="1">
        <f t="shared" si="35"/>
        <v>0</v>
      </c>
    </row>
    <row r="259" spans="1:31" ht="15.75" thickBot="1">
      <c r="A259" s="22" t="s">
        <v>181</v>
      </c>
      <c r="B259" s="23" t="s">
        <v>182</v>
      </c>
      <c r="C259" s="15">
        <f>G260+G259</f>
        <v>31173.980000000003</v>
      </c>
      <c r="E259" s="168" t="s">
        <v>1613</v>
      </c>
      <c r="F259" s="169" t="s">
        <v>1595</v>
      </c>
      <c r="G259" s="144">
        <f>P110</f>
        <v>3806.4</v>
      </c>
      <c r="K259" s="135" t="s">
        <v>7</v>
      </c>
      <c r="L259" s="156">
        <f>G256/44.2*1.2</f>
        <v>800.18226244343884</v>
      </c>
      <c r="N259" s="120" t="s">
        <v>1290</v>
      </c>
      <c r="O259" s="121" t="s">
        <v>1291</v>
      </c>
      <c r="P259" s="123">
        <f t="shared" si="41"/>
        <v>15738.53</v>
      </c>
      <c r="Q259" s="122"/>
      <c r="S259" s="189" t="s">
        <v>843</v>
      </c>
      <c r="T259" s="190" t="s">
        <v>1568</v>
      </c>
      <c r="U259" s="126">
        <v>36052.870000000003</v>
      </c>
      <c r="V259" s="127" t="s">
        <v>829</v>
      </c>
      <c r="W259" s="42"/>
      <c r="X259" s="1"/>
      <c r="Y259" s="42" t="str">
        <f t="shared" ref="Y259:Y284" si="42">IF(Z259&lt;&gt;S259,"XXX","")</f>
        <v/>
      </c>
      <c r="Z259" s="124" t="s">
        <v>843</v>
      </c>
      <c r="AA259" s="125" t="s">
        <v>1568</v>
      </c>
      <c r="AB259" s="126">
        <v>36052.870000000003</v>
      </c>
      <c r="AC259" s="127" t="s">
        <v>829</v>
      </c>
      <c r="AD259" s="42"/>
      <c r="AE259" s="1">
        <f t="shared" si="35"/>
        <v>0</v>
      </c>
    </row>
    <row r="260" spans="1:31" ht="15.75" thickBot="1">
      <c r="A260" s="22" t="s">
        <v>180</v>
      </c>
      <c r="B260" s="23" t="s">
        <v>413</v>
      </c>
      <c r="C260" s="15">
        <f>G284</f>
        <v>19409.419999999998</v>
      </c>
      <c r="D260" s="42">
        <v>100</v>
      </c>
      <c r="E260" s="120" t="s">
        <v>1068</v>
      </c>
      <c r="F260" s="121" t="s">
        <v>1069</v>
      </c>
      <c r="G260" s="148">
        <f>P111</f>
        <v>27367.58</v>
      </c>
      <c r="H260" s="122"/>
      <c r="K260" s="135" t="s">
        <v>8</v>
      </c>
      <c r="L260" s="156">
        <f>G256/44.2*2.8</f>
        <v>1867.0919457013574</v>
      </c>
      <c r="N260" s="120" t="s">
        <v>1292</v>
      </c>
      <c r="O260" s="121" t="s">
        <v>1293</v>
      </c>
      <c r="P260" s="123">
        <f t="shared" si="41"/>
        <v>3687.9</v>
      </c>
      <c r="Q260" s="122"/>
      <c r="S260" s="120" t="s">
        <v>1307</v>
      </c>
      <c r="T260" s="121" t="s">
        <v>1308</v>
      </c>
      <c r="U260" s="123">
        <v>2064.37</v>
      </c>
      <c r="V260" s="122" t="s">
        <v>829</v>
      </c>
      <c r="W260" s="42" t="s">
        <v>449</v>
      </c>
      <c r="X260" s="1"/>
      <c r="Y260" s="42" t="str">
        <f t="shared" si="42"/>
        <v/>
      </c>
      <c r="Z260" s="120" t="s">
        <v>1307</v>
      </c>
      <c r="AA260" s="121" t="s">
        <v>1308</v>
      </c>
      <c r="AB260" s="123">
        <v>2064.37</v>
      </c>
      <c r="AC260" s="122" t="s">
        <v>829</v>
      </c>
      <c r="AD260" s="42"/>
      <c r="AE260" s="1">
        <f t="shared" si="35"/>
        <v>0</v>
      </c>
    </row>
    <row r="261" spans="1:31" ht="15.75" thickBot="1">
      <c r="A261" s="22" t="s">
        <v>180</v>
      </c>
      <c r="B261" s="23" t="s">
        <v>414</v>
      </c>
      <c r="C261" s="15">
        <f>G281</f>
        <v>62429.93</v>
      </c>
      <c r="E261" s="168" t="s">
        <v>1619</v>
      </c>
      <c r="F261" s="169" t="s">
        <v>1620</v>
      </c>
      <c r="G261" s="144">
        <f>P163</f>
        <v>1500</v>
      </c>
      <c r="K261" s="135" t="s">
        <v>1512</v>
      </c>
      <c r="L261" s="156">
        <f>G256/44.2*33</f>
        <v>22005.01221719457</v>
      </c>
      <c r="N261" s="120" t="s">
        <v>836</v>
      </c>
      <c r="O261" s="121" t="s">
        <v>1294</v>
      </c>
      <c r="P261" s="123">
        <f t="shared" si="41"/>
        <v>7058.32</v>
      </c>
      <c r="Q261" s="122"/>
      <c r="S261" s="124" t="s">
        <v>1309</v>
      </c>
      <c r="T261" s="125" t="s">
        <v>1310</v>
      </c>
      <c r="U261" s="126">
        <v>2064.37</v>
      </c>
      <c r="V261" s="127" t="s">
        <v>829</v>
      </c>
      <c r="W261" s="42" t="s">
        <v>449</v>
      </c>
      <c r="X261" s="1"/>
      <c r="Y261" s="42" t="str">
        <f t="shared" si="42"/>
        <v/>
      </c>
      <c r="Z261" s="124" t="s">
        <v>1309</v>
      </c>
      <c r="AA261" s="125" t="s">
        <v>1310</v>
      </c>
      <c r="AB261" s="126">
        <v>2064.37</v>
      </c>
      <c r="AC261" s="127" t="s">
        <v>829</v>
      </c>
      <c r="AD261" s="42"/>
      <c r="AE261" s="1">
        <f t="shared" si="35"/>
        <v>0</v>
      </c>
    </row>
    <row r="262" spans="1:31" ht="15.75" thickBot="1">
      <c r="A262" s="22" t="s">
        <v>180</v>
      </c>
      <c r="B262" s="23" t="s">
        <v>699</v>
      </c>
      <c r="C262" s="15">
        <f>G282+L268</f>
        <v>4209</v>
      </c>
      <c r="D262" s="42">
        <v>102</v>
      </c>
      <c r="E262" s="120" t="s">
        <v>1072</v>
      </c>
      <c r="F262" s="121" t="s">
        <v>1073</v>
      </c>
      <c r="G262" s="148">
        <f>P113</f>
        <v>3594.23</v>
      </c>
      <c r="H262" s="122"/>
      <c r="N262" s="120" t="s">
        <v>837</v>
      </c>
      <c r="O262" s="121" t="s">
        <v>1295</v>
      </c>
      <c r="P262" s="123">
        <f t="shared" si="41"/>
        <v>690.79</v>
      </c>
      <c r="Q262" s="122"/>
      <c r="S262" s="124" t="s">
        <v>1311</v>
      </c>
      <c r="T262" s="125" t="s">
        <v>1312</v>
      </c>
      <c r="U262" s="126">
        <v>2064.37</v>
      </c>
      <c r="V262" s="127" t="s">
        <v>829</v>
      </c>
      <c r="W262" s="42" t="s">
        <v>449</v>
      </c>
      <c r="X262" s="1"/>
      <c r="Y262" s="42" t="str">
        <f t="shared" si="42"/>
        <v/>
      </c>
      <c r="Z262" s="124" t="s">
        <v>1311</v>
      </c>
      <c r="AA262" s="125" t="s">
        <v>1312</v>
      </c>
      <c r="AB262" s="126">
        <v>2064.37</v>
      </c>
      <c r="AC262" s="127" t="s">
        <v>829</v>
      </c>
      <c r="AD262" s="42"/>
      <c r="AE262" s="1">
        <f t="shared" ref="AE262:AE277" si="43">AB262-U262</f>
        <v>0</v>
      </c>
    </row>
    <row r="263" spans="1:31" ht="15.75" thickBot="1">
      <c r="A263" s="22" t="s">
        <v>180</v>
      </c>
      <c r="B263" s="23" t="s">
        <v>700</v>
      </c>
      <c r="C263" s="15">
        <f>G283</f>
        <v>16000</v>
      </c>
      <c r="D263" s="42">
        <v>103</v>
      </c>
      <c r="E263" s="120" t="s">
        <v>1074</v>
      </c>
      <c r="F263" s="121" t="s">
        <v>1075</v>
      </c>
      <c r="G263" s="148">
        <f>P114</f>
        <v>6669.66</v>
      </c>
      <c r="H263" s="122"/>
      <c r="N263" s="120" t="s">
        <v>1296</v>
      </c>
      <c r="O263" s="121" t="s">
        <v>1297</v>
      </c>
      <c r="P263" s="123">
        <f t="shared" si="41"/>
        <v>18846.669999999998</v>
      </c>
      <c r="Q263" s="122"/>
      <c r="S263" s="120" t="s">
        <v>1313</v>
      </c>
      <c r="T263" s="121" t="s">
        <v>1314</v>
      </c>
      <c r="U263" s="123">
        <v>2091.73</v>
      </c>
      <c r="V263" s="122" t="s">
        <v>829</v>
      </c>
      <c r="W263" s="42" t="s">
        <v>449</v>
      </c>
      <c r="X263" s="1"/>
      <c r="Y263" s="42" t="str">
        <f t="shared" si="42"/>
        <v/>
      </c>
      <c r="Z263" s="120" t="s">
        <v>1313</v>
      </c>
      <c r="AA263" s="121" t="s">
        <v>1314</v>
      </c>
      <c r="AB263" s="123">
        <v>2091.73</v>
      </c>
      <c r="AC263" s="122" t="s">
        <v>829</v>
      </c>
      <c r="AD263" s="42"/>
      <c r="AE263" s="1">
        <f t="shared" si="43"/>
        <v>0</v>
      </c>
    </row>
    <row r="264" spans="1:31" ht="15.75" thickBot="1">
      <c r="A264" s="22" t="s">
        <v>180</v>
      </c>
      <c r="B264" s="23" t="s">
        <v>702</v>
      </c>
      <c r="C264" s="15">
        <f>L267+G278</f>
        <v>7200.1399999999994</v>
      </c>
      <c r="E264" s="168" t="s">
        <v>1625</v>
      </c>
      <c r="F264" s="169" t="s">
        <v>1626</v>
      </c>
      <c r="G264" s="148">
        <f>P168</f>
        <v>0</v>
      </c>
      <c r="N264" s="120" t="s">
        <v>1298</v>
      </c>
      <c r="O264" s="121" t="s">
        <v>1299</v>
      </c>
      <c r="P264" s="123">
        <f t="shared" si="41"/>
        <v>22934.27</v>
      </c>
      <c r="Q264" s="122"/>
      <c r="S264" s="120" t="s">
        <v>1315</v>
      </c>
      <c r="T264" s="121" t="s">
        <v>1316</v>
      </c>
      <c r="U264" s="122">
        <v>27.8</v>
      </c>
      <c r="V264" s="122" t="s">
        <v>829</v>
      </c>
      <c r="W264" s="42" t="s">
        <v>449</v>
      </c>
      <c r="X264" s="1"/>
      <c r="Y264" s="42" t="str">
        <f t="shared" si="42"/>
        <v/>
      </c>
      <c r="Z264" s="120" t="s">
        <v>1315</v>
      </c>
      <c r="AA264" s="121" t="s">
        <v>1316</v>
      </c>
      <c r="AB264" s="122">
        <v>27.8</v>
      </c>
      <c r="AC264" s="122" t="s">
        <v>829</v>
      </c>
      <c r="AD264" s="42"/>
      <c r="AE264" s="1">
        <f t="shared" si="43"/>
        <v>0</v>
      </c>
    </row>
    <row r="265" spans="1:31" ht="15.75" thickBot="1">
      <c r="A265" s="22" t="s">
        <v>187</v>
      </c>
      <c r="B265" s="23" t="s">
        <v>1585</v>
      </c>
      <c r="C265" s="15"/>
      <c r="D265" s="42">
        <v>150</v>
      </c>
      <c r="E265" s="166" t="s">
        <v>1157</v>
      </c>
      <c r="F265" s="121" t="s">
        <v>1158</v>
      </c>
      <c r="G265" s="122">
        <f>P170</f>
        <v>0</v>
      </c>
      <c r="H265" s="122"/>
      <c r="N265" s="120" t="s">
        <v>1300</v>
      </c>
      <c r="O265" s="121" t="s">
        <v>1301</v>
      </c>
      <c r="P265" s="123">
        <f t="shared" si="41"/>
        <v>21478.53</v>
      </c>
      <c r="Q265" s="122"/>
      <c r="S265" s="120" t="s">
        <v>1319</v>
      </c>
      <c r="T265" s="121" t="s">
        <v>1320</v>
      </c>
      <c r="U265" s="122">
        <v>718.5</v>
      </c>
      <c r="V265" s="122" t="s">
        <v>829</v>
      </c>
      <c r="W265" s="42" t="s">
        <v>449</v>
      </c>
      <c r="X265" s="1"/>
      <c r="Y265" s="42" t="str">
        <f t="shared" si="42"/>
        <v/>
      </c>
      <c r="Z265" s="120" t="s">
        <v>1319</v>
      </c>
      <c r="AA265" s="121" t="s">
        <v>1320</v>
      </c>
      <c r="AB265" s="122">
        <v>718.5</v>
      </c>
      <c r="AC265" s="122" t="s">
        <v>829</v>
      </c>
      <c r="AD265" s="42"/>
      <c r="AE265" s="1">
        <f t="shared" si="43"/>
        <v>0</v>
      </c>
    </row>
    <row r="266" spans="1:31" ht="15.75" thickBot="1">
      <c r="A266" s="22" t="s">
        <v>183</v>
      </c>
      <c r="B266" s="23" t="s">
        <v>184</v>
      </c>
      <c r="C266" s="15">
        <f>G262</f>
        <v>3594.23</v>
      </c>
      <c r="D266" s="42">
        <v>151</v>
      </c>
      <c r="E266" s="166" t="s">
        <v>1159</v>
      </c>
      <c r="F266" s="121" t="s">
        <v>1160</v>
      </c>
      <c r="G266" s="122">
        <f>P171</f>
        <v>1911.99</v>
      </c>
      <c r="H266" s="122"/>
      <c r="M266" s="170">
        <f>SUM(P168:P267)</f>
        <v>1339020.46</v>
      </c>
      <c r="N266" s="120" t="s">
        <v>1302</v>
      </c>
      <c r="O266" s="121" t="s">
        <v>1303</v>
      </c>
      <c r="P266" s="123">
        <f t="shared" si="41"/>
        <v>5881.32</v>
      </c>
      <c r="Q266" s="122"/>
      <c r="S266" s="124" t="s">
        <v>1321</v>
      </c>
      <c r="T266" s="125" t="s">
        <v>1322</v>
      </c>
      <c r="U266" s="126">
        <v>2838.03</v>
      </c>
      <c r="V266" s="127" t="s">
        <v>829</v>
      </c>
      <c r="W266" s="42" t="s">
        <v>449</v>
      </c>
      <c r="X266" s="1"/>
      <c r="Y266" s="42" t="str">
        <f t="shared" si="42"/>
        <v/>
      </c>
      <c r="Z266" s="124" t="s">
        <v>1321</v>
      </c>
      <c r="AA266" s="125" t="s">
        <v>1322</v>
      </c>
      <c r="AB266" s="126">
        <v>2838.03</v>
      </c>
      <c r="AC266" s="127" t="s">
        <v>829</v>
      </c>
      <c r="AD266" s="42"/>
      <c r="AE266" s="1">
        <f t="shared" si="43"/>
        <v>0</v>
      </c>
    </row>
    <row r="267" spans="1:31" ht="15.75" thickBot="1">
      <c r="A267" s="22" t="s">
        <v>185</v>
      </c>
      <c r="B267" s="23" t="s">
        <v>186</v>
      </c>
      <c r="C267" s="15">
        <f>G263</f>
        <v>6669.66</v>
      </c>
      <c r="D267" s="42">
        <v>107</v>
      </c>
      <c r="E267" s="120" t="s">
        <v>1082</v>
      </c>
      <c r="F267" s="121" t="s">
        <v>1083</v>
      </c>
      <c r="G267" s="155">
        <f>P120</f>
        <v>29678.639999999999</v>
      </c>
      <c r="H267" s="122"/>
      <c r="K267" s="135" t="s">
        <v>1513</v>
      </c>
      <c r="L267" s="156">
        <v>6311.98</v>
      </c>
      <c r="N267" s="168" t="s">
        <v>1639</v>
      </c>
      <c r="O267" s="169" t="s">
        <v>1640</v>
      </c>
      <c r="P267" s="148">
        <f t="shared" si="41"/>
        <v>27.16</v>
      </c>
      <c r="Q267" s="122"/>
      <c r="R267" s="42"/>
      <c r="S267" s="120" t="s">
        <v>1325</v>
      </c>
      <c r="T267" s="121" t="s">
        <v>1326</v>
      </c>
      <c r="U267" s="123">
        <v>2676.28</v>
      </c>
      <c r="V267" s="122" t="s">
        <v>829</v>
      </c>
      <c r="W267" s="42" t="s">
        <v>449</v>
      </c>
      <c r="X267" s="1"/>
      <c r="Y267" s="42" t="str">
        <f t="shared" si="42"/>
        <v/>
      </c>
      <c r="Z267" s="120" t="s">
        <v>1325</v>
      </c>
      <c r="AA267" s="121" t="s">
        <v>1326</v>
      </c>
      <c r="AB267" s="123">
        <v>2676.28</v>
      </c>
      <c r="AC267" s="122" t="s">
        <v>829</v>
      </c>
      <c r="AD267" s="32"/>
      <c r="AE267" s="1">
        <f t="shared" si="43"/>
        <v>0</v>
      </c>
    </row>
    <row r="268" spans="1:31" ht="15.75" thickBot="1">
      <c r="A268" s="22" t="s">
        <v>187</v>
      </c>
      <c r="B268" s="23" t="s">
        <v>188</v>
      </c>
      <c r="C268" s="15">
        <f>L269+L270</f>
        <v>23366.66</v>
      </c>
      <c r="E268" s="168" t="s">
        <v>1631</v>
      </c>
      <c r="F268" s="169" t="s">
        <v>1632</v>
      </c>
      <c r="G268" s="144">
        <f>P203</f>
        <v>5467.02</v>
      </c>
      <c r="K268" s="135" t="s">
        <v>1514</v>
      </c>
      <c r="L268" s="156"/>
      <c r="N268" s="124" t="s">
        <v>1304</v>
      </c>
      <c r="O268" s="125" t="s">
        <v>1305</v>
      </c>
      <c r="P268" s="123"/>
      <c r="Q268" s="127"/>
      <c r="S268" s="124" t="s">
        <v>1327</v>
      </c>
      <c r="T268" s="125" t="s">
        <v>1328</v>
      </c>
      <c r="U268" s="126">
        <v>2676.28</v>
      </c>
      <c r="V268" s="127" t="s">
        <v>829</v>
      </c>
      <c r="W268" s="42" t="s">
        <v>449</v>
      </c>
      <c r="X268" s="1"/>
      <c r="Y268" s="42" t="str">
        <f t="shared" si="42"/>
        <v/>
      </c>
      <c r="Z268" s="124" t="s">
        <v>1327</v>
      </c>
      <c r="AA268" s="125" t="s">
        <v>1328</v>
      </c>
      <c r="AB268" s="126">
        <v>2676.28</v>
      </c>
      <c r="AC268" s="127" t="s">
        <v>829</v>
      </c>
      <c r="AE268" s="1">
        <f t="shared" si="43"/>
        <v>0</v>
      </c>
    </row>
    <row r="269" spans="1:31" ht="15.75" thickBot="1">
      <c r="A269" s="22" t="s">
        <v>189</v>
      </c>
      <c r="B269" s="23" t="s">
        <v>190</v>
      </c>
      <c r="C269" s="15">
        <f t="shared" ref="C269:C275" si="44">G269</f>
        <v>4853.37</v>
      </c>
      <c r="D269" s="42">
        <v>109</v>
      </c>
      <c r="E269" s="120" t="s">
        <v>1086</v>
      </c>
      <c r="F269" s="121" t="s">
        <v>1087</v>
      </c>
      <c r="G269" s="148">
        <f t="shared" ref="G269:G276" si="45">P122</f>
        <v>4853.37</v>
      </c>
      <c r="H269" s="122"/>
      <c r="K269" s="135" t="s">
        <v>1515</v>
      </c>
      <c r="L269" s="156">
        <f>G267-L267-L268-L270</f>
        <v>15366.66</v>
      </c>
      <c r="N269" s="124" t="s">
        <v>1306</v>
      </c>
      <c r="O269" s="125" t="s">
        <v>1305</v>
      </c>
      <c r="P269" s="123"/>
      <c r="Q269" s="127"/>
      <c r="S269" s="124" t="s">
        <v>1329</v>
      </c>
      <c r="T269" s="125" t="s">
        <v>1330</v>
      </c>
      <c r="U269" s="126">
        <v>5514.31</v>
      </c>
      <c r="V269" s="127" t="s">
        <v>829</v>
      </c>
      <c r="W269" s="42" t="s">
        <v>449</v>
      </c>
      <c r="X269" s="1"/>
      <c r="Y269" s="42" t="str">
        <f t="shared" si="42"/>
        <v/>
      </c>
      <c r="Z269" s="124" t="s">
        <v>1329</v>
      </c>
      <c r="AA269" s="125" t="s">
        <v>1330</v>
      </c>
      <c r="AB269" s="126">
        <v>5514.31</v>
      </c>
      <c r="AC269" s="127" t="s">
        <v>829</v>
      </c>
      <c r="AD269" s="42"/>
      <c r="AE269" s="1">
        <f t="shared" si="43"/>
        <v>0</v>
      </c>
    </row>
    <row r="270" spans="1:31" ht="15.75" thickBot="1">
      <c r="A270" s="22" t="s">
        <v>191</v>
      </c>
      <c r="B270" s="23" t="s">
        <v>192</v>
      </c>
      <c r="C270" s="15">
        <f t="shared" si="44"/>
        <v>3234.59</v>
      </c>
      <c r="D270" s="42">
        <v>110</v>
      </c>
      <c r="E270" s="120" t="s">
        <v>1088</v>
      </c>
      <c r="F270" s="121" t="s">
        <v>1089</v>
      </c>
      <c r="G270" s="148">
        <f t="shared" si="45"/>
        <v>3234.59</v>
      </c>
      <c r="H270" s="122"/>
      <c r="K270" s="135" t="s">
        <v>1660</v>
      </c>
      <c r="L270" s="156">
        <v>8000</v>
      </c>
      <c r="N270" s="120" t="s">
        <v>1530</v>
      </c>
      <c r="O270" s="121" t="s">
        <v>1531</v>
      </c>
      <c r="P270" s="123">
        <f>U246</f>
        <v>160.26</v>
      </c>
      <c r="Q270" s="127"/>
      <c r="R270" s="42"/>
      <c r="S270" s="120" t="s">
        <v>1333</v>
      </c>
      <c r="T270" s="121" t="s">
        <v>1334</v>
      </c>
      <c r="U270" s="122">
        <v>48.78</v>
      </c>
      <c r="V270" s="122" t="s">
        <v>829</v>
      </c>
      <c r="W270" s="42" t="s">
        <v>449</v>
      </c>
      <c r="X270" s="1"/>
      <c r="Y270" s="42" t="str">
        <f t="shared" si="42"/>
        <v/>
      </c>
      <c r="Z270" s="120" t="s">
        <v>1333</v>
      </c>
      <c r="AA270" s="121" t="s">
        <v>1334</v>
      </c>
      <c r="AB270" s="122">
        <v>48.78</v>
      </c>
      <c r="AC270" s="122" t="s">
        <v>829</v>
      </c>
      <c r="AD270" s="42"/>
      <c r="AE270" s="1">
        <f t="shared" si="43"/>
        <v>0</v>
      </c>
    </row>
    <row r="271" spans="1:31" ht="15.75" thickBot="1">
      <c r="A271" s="22" t="s">
        <v>193</v>
      </c>
      <c r="B271" s="23" t="s">
        <v>194</v>
      </c>
      <c r="C271" s="15">
        <f t="shared" si="44"/>
        <v>245.95</v>
      </c>
      <c r="D271" s="42">
        <v>111</v>
      </c>
      <c r="E271" s="120" t="s">
        <v>1090</v>
      </c>
      <c r="F271" s="121" t="s">
        <v>1091</v>
      </c>
      <c r="G271" s="148">
        <f t="shared" si="45"/>
        <v>245.95</v>
      </c>
      <c r="H271" s="122"/>
      <c r="N271" s="124" t="s">
        <v>1532</v>
      </c>
      <c r="O271" s="125" t="s">
        <v>1533</v>
      </c>
      <c r="P271" s="123"/>
      <c r="Q271" s="127"/>
      <c r="R271" s="42"/>
      <c r="S271" s="120" t="s">
        <v>1335</v>
      </c>
      <c r="T271" s="121" t="s">
        <v>1336</v>
      </c>
      <c r="U271" s="122">
        <v>133.4</v>
      </c>
      <c r="V271" s="122" t="s">
        <v>829</v>
      </c>
      <c r="W271" s="42" t="s">
        <v>449</v>
      </c>
      <c r="X271" s="1"/>
      <c r="Y271" s="42" t="str">
        <f t="shared" si="42"/>
        <v/>
      </c>
      <c r="Z271" s="120" t="s">
        <v>1335</v>
      </c>
      <c r="AA271" s="121" t="s">
        <v>1336</v>
      </c>
      <c r="AB271" s="122">
        <v>133.4</v>
      </c>
      <c r="AC271" s="122" t="s">
        <v>829</v>
      </c>
      <c r="AD271" s="42"/>
      <c r="AE271" s="1">
        <f t="shared" si="43"/>
        <v>0</v>
      </c>
    </row>
    <row r="272" spans="1:31" ht="15.75" thickBot="1">
      <c r="A272" s="22" t="s">
        <v>195</v>
      </c>
      <c r="B272" s="23" t="s">
        <v>196</v>
      </c>
      <c r="C272" s="15">
        <f t="shared" si="44"/>
        <v>2377.2800000000002</v>
      </c>
      <c r="D272" s="42">
        <v>112</v>
      </c>
      <c r="E272" s="120" t="s">
        <v>1092</v>
      </c>
      <c r="F272" s="121" t="s">
        <v>1093</v>
      </c>
      <c r="G272" s="148">
        <f t="shared" si="45"/>
        <v>2377.2800000000002</v>
      </c>
      <c r="H272" s="122"/>
      <c r="N272" s="124" t="s">
        <v>1534</v>
      </c>
      <c r="O272" s="125" t="s">
        <v>1535</v>
      </c>
      <c r="P272" s="123"/>
      <c r="Q272" s="127"/>
      <c r="R272" s="42"/>
      <c r="S272" s="124" t="s">
        <v>1337</v>
      </c>
      <c r="T272" s="125" t="s">
        <v>1338</v>
      </c>
      <c r="U272" s="127">
        <v>182.18</v>
      </c>
      <c r="V272" s="127" t="s">
        <v>829</v>
      </c>
      <c r="W272" s="42" t="s">
        <v>449</v>
      </c>
      <c r="X272" s="1"/>
      <c r="Y272" s="42" t="str">
        <f t="shared" si="42"/>
        <v/>
      </c>
      <c r="Z272" s="124" t="s">
        <v>1337</v>
      </c>
      <c r="AA272" s="125" t="s">
        <v>1338</v>
      </c>
      <c r="AB272" s="127">
        <v>182.18</v>
      </c>
      <c r="AC272" s="127" t="s">
        <v>829</v>
      </c>
      <c r="AD272" s="42"/>
      <c r="AE272" s="1">
        <f t="shared" si="43"/>
        <v>0</v>
      </c>
    </row>
    <row r="273" spans="1:31" ht="15.75" thickBot="1">
      <c r="A273" s="22" t="s">
        <v>197</v>
      </c>
      <c r="B273" s="23" t="s">
        <v>198</v>
      </c>
      <c r="C273" s="15">
        <f t="shared" si="44"/>
        <v>1650.88</v>
      </c>
      <c r="D273" s="42">
        <v>113</v>
      </c>
      <c r="E273" s="120" t="s">
        <v>1094</v>
      </c>
      <c r="F273" s="121" t="s">
        <v>1095</v>
      </c>
      <c r="G273" s="148">
        <f t="shared" si="45"/>
        <v>1650.88</v>
      </c>
      <c r="H273" s="122"/>
      <c r="N273" s="120" t="s">
        <v>1550</v>
      </c>
      <c r="O273" s="121" t="s">
        <v>1551</v>
      </c>
      <c r="P273" s="144">
        <f>U249</f>
        <v>963.71</v>
      </c>
      <c r="Q273" s="127"/>
      <c r="R273" s="42"/>
      <c r="S273" s="124" t="s">
        <v>1339</v>
      </c>
      <c r="T273" s="125" t="s">
        <v>1340</v>
      </c>
      <c r="U273" s="127">
        <v>182.18</v>
      </c>
      <c r="V273" s="127" t="s">
        <v>829</v>
      </c>
      <c r="W273" s="42" t="s">
        <v>449</v>
      </c>
      <c r="X273" s="1"/>
      <c r="Y273" s="42" t="str">
        <f t="shared" si="42"/>
        <v/>
      </c>
      <c r="Z273" s="124" t="s">
        <v>1339</v>
      </c>
      <c r="AA273" s="125" t="s">
        <v>1340</v>
      </c>
      <c r="AB273" s="127">
        <v>182.18</v>
      </c>
      <c r="AC273" s="127" t="s">
        <v>829</v>
      </c>
      <c r="AD273" s="42"/>
      <c r="AE273" s="1">
        <f t="shared" si="43"/>
        <v>0</v>
      </c>
    </row>
    <row r="274" spans="1:31" ht="15.75" thickBot="1">
      <c r="A274" s="22" t="s">
        <v>199</v>
      </c>
      <c r="B274" s="23" t="s">
        <v>200</v>
      </c>
      <c r="C274" s="15">
        <f t="shared" si="44"/>
        <v>1584</v>
      </c>
      <c r="D274" s="42">
        <v>114</v>
      </c>
      <c r="E274" s="120" t="s">
        <v>1096</v>
      </c>
      <c r="F274" s="121" t="s">
        <v>1097</v>
      </c>
      <c r="G274" s="148">
        <f t="shared" si="45"/>
        <v>1584</v>
      </c>
      <c r="H274" s="122"/>
      <c r="N274" s="120" t="s">
        <v>1552</v>
      </c>
      <c r="O274" s="121" t="s">
        <v>1553</v>
      </c>
      <c r="P274" s="144">
        <f>U250</f>
        <v>1235.25</v>
      </c>
      <c r="Q274" s="127"/>
      <c r="R274" s="42"/>
      <c r="S274" s="124" t="s">
        <v>1341</v>
      </c>
      <c r="T274" s="125" t="s">
        <v>1342</v>
      </c>
      <c r="U274" s="126">
        <v>6710683.1500000004</v>
      </c>
      <c r="V274" s="127" t="s">
        <v>829</v>
      </c>
      <c r="W274" s="42" t="s">
        <v>449</v>
      </c>
      <c r="X274" s="1"/>
      <c r="Y274" s="42" t="str">
        <f t="shared" si="42"/>
        <v>XXX</v>
      </c>
      <c r="Z274" s="120" t="s">
        <v>1726</v>
      </c>
      <c r="AA274" s="121" t="s">
        <v>1727</v>
      </c>
      <c r="AB274" s="123">
        <v>2134</v>
      </c>
      <c r="AC274" s="122" t="s">
        <v>829</v>
      </c>
      <c r="AD274" s="42"/>
      <c r="AE274" s="1">
        <f t="shared" si="43"/>
        <v>-6708549.1500000004</v>
      </c>
    </row>
    <row r="275" spans="1:31" ht="15.75" thickBot="1">
      <c r="A275" s="22" t="s">
        <v>201</v>
      </c>
      <c r="B275" s="23" t="s">
        <v>202</v>
      </c>
      <c r="C275" s="15">
        <f t="shared" si="44"/>
        <v>6861.5</v>
      </c>
      <c r="D275" s="42">
        <v>115</v>
      </c>
      <c r="E275" s="120" t="s">
        <v>1098</v>
      </c>
      <c r="F275" s="121" t="s">
        <v>1099</v>
      </c>
      <c r="G275" s="148">
        <f t="shared" si="45"/>
        <v>6861.5</v>
      </c>
      <c r="H275" s="122"/>
      <c r="N275" s="124" t="s">
        <v>1554</v>
      </c>
      <c r="O275" s="125" t="s">
        <v>1555</v>
      </c>
      <c r="P275" s="123"/>
      <c r="Q275" s="127"/>
      <c r="R275" s="42"/>
      <c r="U275" s="126"/>
      <c r="V275" s="127"/>
      <c r="W275" s="42" t="s">
        <v>449</v>
      </c>
      <c r="X275" s="1"/>
      <c r="Y275" s="42" t="str">
        <f t="shared" si="42"/>
        <v>XXX</v>
      </c>
      <c r="Z275" s="124" t="s">
        <v>1728</v>
      </c>
      <c r="AA275" s="125" t="s">
        <v>1729</v>
      </c>
      <c r="AB275" s="126">
        <v>2134</v>
      </c>
      <c r="AC275" s="127" t="s">
        <v>829</v>
      </c>
      <c r="AE275" s="1">
        <f t="shared" si="43"/>
        <v>2134</v>
      </c>
    </row>
    <row r="276" spans="1:31" ht="15.75" thickBot="1">
      <c r="A276" s="22" t="s">
        <v>203</v>
      </c>
      <c r="B276" s="23" t="s">
        <v>204</v>
      </c>
      <c r="C276" s="15">
        <f>G276+G261</f>
        <v>3309.75</v>
      </c>
      <c r="D276" s="42">
        <v>116</v>
      </c>
      <c r="E276" s="120" t="s">
        <v>1100</v>
      </c>
      <c r="F276" s="121" t="s">
        <v>1101</v>
      </c>
      <c r="G276" s="148">
        <f t="shared" si="45"/>
        <v>1809.75</v>
      </c>
      <c r="H276" s="122"/>
      <c r="N276" s="120" t="s">
        <v>1556</v>
      </c>
      <c r="O276" s="121" t="s">
        <v>1557</v>
      </c>
      <c r="P276" s="144">
        <f>U252</f>
        <v>1665.6</v>
      </c>
      <c r="Q276" s="127"/>
      <c r="R276" s="42"/>
      <c r="U276" s="123"/>
      <c r="V276" s="122"/>
      <c r="W276" s="42" t="s">
        <v>449</v>
      </c>
      <c r="X276" s="1"/>
      <c r="Y276" s="42" t="str">
        <f t="shared" si="42"/>
        <v>XXX</v>
      </c>
      <c r="Z276" s="124" t="s">
        <v>1730</v>
      </c>
      <c r="AA276" s="125" t="s">
        <v>1731</v>
      </c>
      <c r="AB276" s="126">
        <v>2134</v>
      </c>
      <c r="AC276" s="127" t="s">
        <v>829</v>
      </c>
      <c r="AE276" s="1">
        <f t="shared" si="43"/>
        <v>2134</v>
      </c>
    </row>
    <row r="277" spans="1:31" ht="15.75" thickBot="1">
      <c r="A277" s="22" t="s">
        <v>205</v>
      </c>
      <c r="B277" s="23" t="s">
        <v>206</v>
      </c>
      <c r="C277" s="15">
        <f>G265+G266+G292+G293+G294+G295+G296+G298+G299+G300+G301+G302+G303</f>
        <v>9672.85</v>
      </c>
      <c r="D277" s="42">
        <v>121</v>
      </c>
      <c r="E277" s="120" t="s">
        <v>1110</v>
      </c>
      <c r="F277" s="121" t="s">
        <v>1111</v>
      </c>
      <c r="G277" s="148">
        <f>P134</f>
        <v>11009.08</v>
      </c>
      <c r="H277" s="122"/>
      <c r="N277" s="124" t="s">
        <v>1558</v>
      </c>
      <c r="O277" s="125" t="s">
        <v>1559</v>
      </c>
      <c r="P277" s="123"/>
      <c r="Q277" s="127"/>
      <c r="R277" s="42"/>
      <c r="U277" s="126"/>
      <c r="V277" s="127"/>
      <c r="W277" s="42" t="s">
        <v>449</v>
      </c>
      <c r="X277" s="1"/>
      <c r="Y277" s="42" t="str">
        <f t="shared" si="42"/>
        <v>XXX</v>
      </c>
      <c r="Z277" s="124" t="s">
        <v>1341</v>
      </c>
      <c r="AA277" s="125" t="s">
        <v>1342</v>
      </c>
      <c r="AB277" s="126">
        <v>6712817.1500000004</v>
      </c>
      <c r="AC277" s="127" t="s">
        <v>829</v>
      </c>
      <c r="AE277" s="1">
        <f t="shared" si="43"/>
        <v>6712817.1500000004</v>
      </c>
    </row>
    <row r="278" spans="1:31" ht="15.75" thickBot="1">
      <c r="A278" s="22" t="s">
        <v>209</v>
      </c>
      <c r="B278" s="23" t="s">
        <v>210</v>
      </c>
      <c r="C278" s="15">
        <f>G277+G287</f>
        <v>11246.98</v>
      </c>
      <c r="E278" s="168" t="s">
        <v>1616</v>
      </c>
      <c r="F278" s="169" t="s">
        <v>702</v>
      </c>
      <c r="G278" s="144">
        <f>P150</f>
        <v>888.16</v>
      </c>
      <c r="N278" s="120" t="s">
        <v>1560</v>
      </c>
      <c r="O278" s="121" t="s">
        <v>1561</v>
      </c>
      <c r="P278" s="144">
        <f>U254</f>
        <v>24554.26</v>
      </c>
      <c r="Q278" s="127"/>
      <c r="R278" s="42"/>
      <c r="U278" s="126"/>
      <c r="V278" s="127"/>
      <c r="W278" s="42" t="s">
        <v>449</v>
      </c>
      <c r="X278" s="1"/>
      <c r="Y278" s="42" t="str">
        <f t="shared" si="42"/>
        <v/>
      </c>
      <c r="Z278" s="124"/>
      <c r="AA278" s="125"/>
      <c r="AB278" s="126"/>
      <c r="AC278" s="127"/>
      <c r="AE278" s="1"/>
    </row>
    <row r="279" spans="1:31" ht="15.75" thickBot="1">
      <c r="A279" s="22" t="s">
        <v>211</v>
      </c>
      <c r="B279" s="23" t="s">
        <v>212</v>
      </c>
      <c r="C279" s="15">
        <f>G279</f>
        <v>653.48</v>
      </c>
      <c r="D279" s="42">
        <v>123</v>
      </c>
      <c r="E279" s="120" t="s">
        <v>1113</v>
      </c>
      <c r="F279" s="121" t="s">
        <v>1114</v>
      </c>
      <c r="G279" s="148">
        <f>P136</f>
        <v>653.48</v>
      </c>
      <c r="H279" s="122"/>
      <c r="N279" s="124" t="s">
        <v>1562</v>
      </c>
      <c r="O279" s="125" t="s">
        <v>1563</v>
      </c>
      <c r="P279" s="123"/>
      <c r="Q279" s="127"/>
      <c r="R279" s="42"/>
      <c r="U279" s="122"/>
      <c r="V279" s="122"/>
      <c r="W279" s="42" t="s">
        <v>449</v>
      </c>
      <c r="X279" s="1"/>
      <c r="Y279" s="42" t="str">
        <f t="shared" si="42"/>
        <v/>
      </c>
      <c r="Z279" s="124"/>
      <c r="AA279" s="125"/>
      <c r="AB279" s="126"/>
      <c r="AC279" s="127"/>
      <c r="AE279" s="1"/>
    </row>
    <row r="280" spans="1:31" ht="15.75" thickBot="1">
      <c r="A280" s="22" t="s">
        <v>398</v>
      </c>
      <c r="B280" s="23" t="s">
        <v>399</v>
      </c>
      <c r="C280" s="15">
        <f>G268+G264</f>
        <v>5467.02</v>
      </c>
      <c r="D280" s="42">
        <v>162</v>
      </c>
      <c r="E280" s="166" t="s">
        <v>841</v>
      </c>
      <c r="F280" s="121" t="s">
        <v>1181</v>
      </c>
      <c r="G280" s="148">
        <f>P187</f>
        <v>16104</v>
      </c>
      <c r="H280" s="122"/>
      <c r="N280" s="120" t="s">
        <v>1564</v>
      </c>
      <c r="O280" s="121" t="s">
        <v>1565</v>
      </c>
      <c r="P280" s="144">
        <f>U256</f>
        <v>3363.56</v>
      </c>
      <c r="Q280" s="127"/>
      <c r="R280" s="42"/>
      <c r="U280" s="122"/>
      <c r="V280" s="122"/>
      <c r="W280" s="42" t="s">
        <v>449</v>
      </c>
      <c r="X280" s="1"/>
      <c r="Y280" s="42" t="str">
        <f t="shared" si="42"/>
        <v/>
      </c>
      <c r="Z280" s="120"/>
      <c r="AA280" s="121"/>
      <c r="AB280" s="122"/>
      <c r="AC280" s="122"/>
      <c r="AE280" s="1"/>
    </row>
    <row r="281" spans="1:31" ht="15.75" thickBot="1">
      <c r="A281" s="22"/>
      <c r="B281" s="23" t="s">
        <v>825</v>
      </c>
      <c r="C281" s="15">
        <f>G280</f>
        <v>16104</v>
      </c>
      <c r="D281" s="42">
        <v>133</v>
      </c>
      <c r="E281" s="120" t="s">
        <v>1131</v>
      </c>
      <c r="F281" s="121" t="s">
        <v>414</v>
      </c>
      <c r="G281" s="148">
        <f>P147</f>
        <v>62429.93</v>
      </c>
      <c r="H281" s="122"/>
      <c r="N281" s="168" t="s">
        <v>1722</v>
      </c>
      <c r="O281" s="169" t="s">
        <v>1723</v>
      </c>
      <c r="P281" s="144">
        <f>U257</f>
        <v>4270.49</v>
      </c>
      <c r="Q281" s="194"/>
      <c r="R281" s="42"/>
      <c r="U281" s="127"/>
      <c r="V281" s="127"/>
      <c r="W281" s="42" t="s">
        <v>449</v>
      </c>
      <c r="X281" s="1"/>
      <c r="Y281" s="42" t="str">
        <f t="shared" si="42"/>
        <v/>
      </c>
      <c r="Z281" s="120"/>
      <c r="AA281" s="121"/>
      <c r="AB281" s="122"/>
      <c r="AC281" s="122"/>
      <c r="AE281" s="1"/>
    </row>
    <row r="282" spans="1:31" ht="15.75" thickBot="1">
      <c r="A282" s="22"/>
      <c r="B282" s="23" t="s">
        <v>826</v>
      </c>
      <c r="C282" s="15"/>
      <c r="D282" s="42">
        <v>134</v>
      </c>
      <c r="E282" s="120" t="s">
        <v>839</v>
      </c>
      <c r="F282" s="121" t="s">
        <v>699</v>
      </c>
      <c r="G282" s="148">
        <f>P148</f>
        <v>4209</v>
      </c>
      <c r="H282" s="122"/>
      <c r="N282" s="124" t="s">
        <v>1566</v>
      </c>
      <c r="O282" s="125" t="s">
        <v>1567</v>
      </c>
      <c r="P282" s="123"/>
      <c r="Q282" s="127"/>
      <c r="R282" s="42"/>
      <c r="U282" s="127"/>
      <c r="V282" s="127"/>
      <c r="W282" s="42" t="s">
        <v>449</v>
      </c>
      <c r="X282" s="1"/>
      <c r="Y282" s="42" t="str">
        <f t="shared" si="42"/>
        <v/>
      </c>
      <c r="Z282" s="124"/>
      <c r="AA282" s="125"/>
      <c r="AB282" s="127"/>
      <c r="AC282" s="127"/>
      <c r="AE282" s="1"/>
    </row>
    <row r="283" spans="1:31" ht="15.75" thickBot="1">
      <c r="A283" s="22"/>
      <c r="B283" s="23" t="s">
        <v>827</v>
      </c>
      <c r="C283" s="15"/>
      <c r="D283" s="42">
        <v>135</v>
      </c>
      <c r="E283" s="120" t="s">
        <v>840</v>
      </c>
      <c r="F283" s="121" t="s">
        <v>700</v>
      </c>
      <c r="G283" s="148">
        <f>P149</f>
        <v>16000</v>
      </c>
      <c r="H283" s="122"/>
      <c r="N283" s="124" t="s">
        <v>843</v>
      </c>
      <c r="O283" s="125" t="s">
        <v>1568</v>
      </c>
      <c r="P283" s="123"/>
      <c r="Q283" s="127"/>
      <c r="R283" s="42"/>
      <c r="U283" s="126"/>
      <c r="V283" s="127"/>
      <c r="W283" s="42" t="s">
        <v>449</v>
      </c>
      <c r="X283" s="1"/>
      <c r="Y283" s="42" t="str">
        <f t="shared" si="42"/>
        <v/>
      </c>
      <c r="Z283" s="124"/>
      <c r="AA283" s="125"/>
      <c r="AB283" s="127"/>
      <c r="AC283" s="127"/>
      <c r="AE283" s="1"/>
    </row>
    <row r="284" spans="1:31" ht="15.75" thickBot="1">
      <c r="A284" s="22"/>
      <c r="B284" s="23" t="s">
        <v>877</v>
      </c>
      <c r="C284" s="15">
        <f>G285</f>
        <v>8703.98</v>
      </c>
      <c r="D284" s="42">
        <v>136</v>
      </c>
      <c r="E284" s="120" t="s">
        <v>1132</v>
      </c>
      <c r="F284" s="121" t="s">
        <v>413</v>
      </c>
      <c r="G284" s="148">
        <f>P151</f>
        <v>19409.419999999998</v>
      </c>
      <c r="H284" s="122"/>
      <c r="N284" s="120" t="s">
        <v>1307</v>
      </c>
      <c r="O284" s="121" t="s">
        <v>1308</v>
      </c>
      <c r="P284" s="123">
        <f>U260</f>
        <v>2064.37</v>
      </c>
      <c r="Q284" s="122"/>
      <c r="U284" s="122"/>
      <c r="V284" s="122"/>
      <c r="W284" s="42" t="s">
        <v>449</v>
      </c>
      <c r="X284" s="1"/>
      <c r="Y284" s="42" t="str">
        <f t="shared" si="42"/>
        <v/>
      </c>
      <c r="Z284" s="124"/>
      <c r="AA284" s="125"/>
      <c r="AB284" s="126"/>
      <c r="AC284" s="127"/>
      <c r="AE284" s="1"/>
    </row>
    <row r="285" spans="1:31" ht="15.75" thickBot="1">
      <c r="A285" s="22" t="s">
        <v>1234</v>
      </c>
      <c r="B285" s="23" t="str">
        <f>'Costi complessivi'!B246</f>
        <v>SOPRAVVENIENZE PASSIVE</v>
      </c>
      <c r="C285" s="15">
        <f>G286+G297</f>
        <v>134060.85999999999</v>
      </c>
      <c r="D285" s="42">
        <v>145</v>
      </c>
      <c r="E285" s="120" t="s">
        <v>1147</v>
      </c>
      <c r="F285" s="121" t="s">
        <v>1148</v>
      </c>
      <c r="G285" s="148">
        <f>P160</f>
        <v>8703.98</v>
      </c>
      <c r="H285" s="122"/>
      <c r="N285" s="124" t="s">
        <v>1309</v>
      </c>
      <c r="O285" s="125" t="s">
        <v>1310</v>
      </c>
      <c r="P285" s="123"/>
      <c r="Q285" s="127"/>
      <c r="U285" s="126"/>
      <c r="V285" s="127"/>
      <c r="W285" s="42" t="s">
        <v>449</v>
      </c>
      <c r="X285" s="1"/>
      <c r="Y285" s="42"/>
      <c r="Z285" s="124"/>
      <c r="AA285" s="125"/>
      <c r="AB285" s="126"/>
      <c r="AC285" s="127"/>
    </row>
    <row r="286" spans="1:31" ht="15.75" thickBot="1">
      <c r="A286" s="22"/>
      <c r="B286" s="23"/>
      <c r="C286" s="15"/>
      <c r="D286" s="42">
        <v>189</v>
      </c>
      <c r="E286" s="166" t="s">
        <v>1234</v>
      </c>
      <c r="F286" s="121" t="s">
        <v>1235</v>
      </c>
      <c r="G286" s="122">
        <f>P225</f>
        <v>134060.85999999999</v>
      </c>
      <c r="H286" s="122"/>
      <c r="N286" s="124" t="s">
        <v>1311</v>
      </c>
      <c r="O286" s="125" t="s">
        <v>1312</v>
      </c>
      <c r="P286" s="123"/>
      <c r="Q286" s="127"/>
      <c r="U286" s="123"/>
      <c r="V286" s="122"/>
      <c r="W286" s="42" t="s">
        <v>449</v>
      </c>
      <c r="X286" s="1"/>
      <c r="Y286" s="42"/>
      <c r="Z286" s="120"/>
      <c r="AA286" s="121"/>
      <c r="AB286" s="123"/>
      <c r="AC286" s="122"/>
    </row>
    <row r="287" spans="1:31" ht="15.75" thickBot="1">
      <c r="A287" s="19"/>
      <c r="B287" s="33" t="s">
        <v>409</v>
      </c>
      <c r="C287" s="33">
        <f>SUM(C256:C286)</f>
        <v>410900.23221719463</v>
      </c>
      <c r="D287" s="42">
        <v>146</v>
      </c>
      <c r="E287" s="120" t="s">
        <v>1149</v>
      </c>
      <c r="F287" s="121" t="s">
        <v>1150</v>
      </c>
      <c r="G287" s="148">
        <f>P161</f>
        <v>237.9</v>
      </c>
      <c r="H287" s="122"/>
      <c r="N287" s="120" t="s">
        <v>1313</v>
      </c>
      <c r="O287" s="121" t="s">
        <v>1314</v>
      </c>
      <c r="P287" s="123">
        <f>U263</f>
        <v>2091.73</v>
      </c>
      <c r="Q287" s="122"/>
      <c r="U287" s="126"/>
      <c r="V287" s="127"/>
      <c r="W287" s="42" t="s">
        <v>449</v>
      </c>
      <c r="X287" s="1"/>
      <c r="Y287" s="42"/>
      <c r="Z287" s="124"/>
      <c r="AA287" s="125"/>
      <c r="AB287" s="126"/>
      <c r="AC287" s="127"/>
    </row>
    <row r="288" spans="1:31" ht="24" thickBot="1">
      <c r="B288" s="50" t="s">
        <v>730</v>
      </c>
      <c r="C288" s="11"/>
      <c r="D288" s="42">
        <v>147</v>
      </c>
      <c r="E288" s="131" t="s">
        <v>1151</v>
      </c>
      <c r="F288" s="132" t="s">
        <v>1152</v>
      </c>
      <c r="G288" s="133">
        <f>P166</f>
        <v>0</v>
      </c>
      <c r="H288" s="134"/>
      <c r="N288" s="120" t="s">
        <v>1315</v>
      </c>
      <c r="O288" s="121" t="s">
        <v>1316</v>
      </c>
      <c r="P288" s="123">
        <f>U264</f>
        <v>27.8</v>
      </c>
      <c r="Q288" s="122"/>
      <c r="U288" s="126"/>
      <c r="V288" s="127"/>
      <c r="W288" s="42" t="s">
        <v>449</v>
      </c>
      <c r="X288" s="1"/>
      <c r="Y288" s="42"/>
      <c r="Z288" s="124"/>
      <c r="AA288" s="125"/>
      <c r="AB288" s="126"/>
      <c r="AC288" s="127"/>
    </row>
    <row r="289" spans="1:29" ht="15.75" thickBot="1">
      <c r="A289" s="2" t="s">
        <v>3</v>
      </c>
      <c r="B289" s="2" t="s">
        <v>2</v>
      </c>
      <c r="C289" s="26">
        <f>C180</f>
        <v>20035.189999999999</v>
      </c>
      <c r="D289" s="42">
        <v>148</v>
      </c>
      <c r="E289" s="131" t="s">
        <v>1153</v>
      </c>
      <c r="F289" s="132" t="s">
        <v>1154</v>
      </c>
      <c r="G289" s="133">
        <f>P167</f>
        <v>0</v>
      </c>
      <c r="H289" s="134"/>
      <c r="I289" s="135">
        <f>G287+G285+G83+G56+G212+G100+G99+G95+G32+G39+G284+G283+G282+G281+G365+G364+G143+G384+G31+G33+G37+G383+G499+G279+G319+G277+G418+G98+G498+G497+G276+G275+G274+G273+G272+G271+G270+G269+G496+G267+G495+G494+G493+G263+G262+G303+G260+G96+G258+G257+G256+G242+G241+G240+G239+G238+G237+G236+G235+G234+G233+G232+G231+G230+G229+G228+G227+G226+G225+G224+G223+G222+G221+G220+G244</f>
        <v>2838515.5799999987</v>
      </c>
      <c r="N289" s="120" t="s">
        <v>1317</v>
      </c>
      <c r="O289" s="121" t="s">
        <v>1318</v>
      </c>
      <c r="P289" s="144"/>
      <c r="Q289" s="122"/>
      <c r="U289" s="122"/>
      <c r="V289" s="122"/>
      <c r="W289" s="42" t="s">
        <v>449</v>
      </c>
      <c r="X289" s="1"/>
      <c r="Y289" s="42"/>
      <c r="Z289" s="120"/>
      <c r="AA289" s="121"/>
      <c r="AB289" s="122"/>
      <c r="AC289" s="122"/>
    </row>
    <row r="290" spans="1:29" ht="15.75" thickBot="1">
      <c r="A290" s="22" t="s">
        <v>1</v>
      </c>
      <c r="B290" s="23" t="s">
        <v>444</v>
      </c>
      <c r="C290" s="15">
        <f t="shared" ref="C290:C295" si="46">L455</f>
        <v>7112.9791182160952</v>
      </c>
      <c r="I290" s="135">
        <f>I289+I127+G500+G501</f>
        <v>5162467.9299999988</v>
      </c>
      <c r="N290" s="120" t="s">
        <v>1319</v>
      </c>
      <c r="O290" s="121" t="s">
        <v>1320</v>
      </c>
      <c r="P290" s="123">
        <f>U265</f>
        <v>718.5</v>
      </c>
      <c r="Q290" s="122"/>
      <c r="U290" s="122"/>
      <c r="V290" s="122"/>
      <c r="W290" s="42" t="s">
        <v>449</v>
      </c>
      <c r="X290" s="1"/>
      <c r="Y290" s="42"/>
      <c r="Z290" s="120"/>
      <c r="AA290" s="121"/>
      <c r="AB290" s="122"/>
      <c r="AC290" s="122"/>
    </row>
    <row r="291" spans="1:29" ht="15.75" thickBot="1">
      <c r="A291" s="22" t="s">
        <v>1</v>
      </c>
      <c r="B291" s="23" t="s">
        <v>445</v>
      </c>
      <c r="C291" s="15">
        <f t="shared" si="46"/>
        <v>2427.1067034183411</v>
      </c>
      <c r="I291" s="135">
        <f>I290-G289</f>
        <v>5162467.9299999988</v>
      </c>
      <c r="N291" s="124" t="s">
        <v>1321</v>
      </c>
      <c r="O291" s="125" t="s">
        <v>1322</v>
      </c>
      <c r="P291" s="123"/>
      <c r="Q291" s="127"/>
      <c r="U291" s="127"/>
      <c r="V291" s="127"/>
      <c r="W291" s="42" t="s">
        <v>449</v>
      </c>
      <c r="X291" s="1"/>
      <c r="Y291" s="42"/>
      <c r="Z291" s="124"/>
      <c r="AA291" s="125"/>
      <c r="AB291" s="127"/>
      <c r="AC291" s="127"/>
    </row>
    <row r="292" spans="1:29" ht="15.75" thickBot="1">
      <c r="A292" s="22" t="s">
        <v>1</v>
      </c>
      <c r="B292" s="23" t="s">
        <v>446</v>
      </c>
      <c r="C292" s="15">
        <f t="shared" si="46"/>
        <v>9173.273851719754</v>
      </c>
      <c r="D292" s="42">
        <v>231</v>
      </c>
      <c r="E292" s="120" t="s">
        <v>1307</v>
      </c>
      <c r="F292" s="121" t="s">
        <v>1308</v>
      </c>
      <c r="G292" s="122">
        <f>P284</f>
        <v>2064.37</v>
      </c>
      <c r="H292" s="122"/>
      <c r="N292" s="120" t="s">
        <v>1325</v>
      </c>
      <c r="O292" s="121" t="s">
        <v>1326</v>
      </c>
      <c r="P292" s="123">
        <f>U267</f>
        <v>2676.28</v>
      </c>
      <c r="Q292" s="122"/>
      <c r="U292" s="127"/>
      <c r="V292" s="127"/>
      <c r="W292" s="42" t="s">
        <v>449</v>
      </c>
      <c r="X292" s="1"/>
      <c r="Y292" s="42"/>
      <c r="Z292" s="124"/>
      <c r="AA292" s="125"/>
      <c r="AB292" s="127"/>
      <c r="AC292" s="127"/>
    </row>
    <row r="293" spans="1:29" ht="15.75" thickBot="1">
      <c r="A293" s="22" t="s">
        <v>1</v>
      </c>
      <c r="B293" s="23" t="s">
        <v>447</v>
      </c>
      <c r="C293" s="15">
        <f t="shared" si="46"/>
        <v>1762.8408150543585</v>
      </c>
      <c r="D293" s="42">
        <v>234</v>
      </c>
      <c r="E293" s="120" t="s">
        <v>1313</v>
      </c>
      <c r="F293" s="121" t="s">
        <v>1314</v>
      </c>
      <c r="G293" s="122">
        <f>P287</f>
        <v>2091.73</v>
      </c>
      <c r="H293" s="122"/>
      <c r="N293" s="124" t="s">
        <v>1327</v>
      </c>
      <c r="O293" s="125" t="s">
        <v>1328</v>
      </c>
      <c r="P293" s="123"/>
      <c r="Q293" s="127"/>
      <c r="U293" s="126"/>
      <c r="V293" s="127"/>
      <c r="W293" s="42" t="s">
        <v>449</v>
      </c>
      <c r="X293" s="1"/>
      <c r="Y293" s="42"/>
      <c r="Z293" s="124"/>
      <c r="AA293" s="125"/>
      <c r="AB293" s="126"/>
      <c r="AC293" s="127"/>
    </row>
    <row r="294" spans="1:29" ht="15.75" thickBot="1">
      <c r="A294" s="22" t="s">
        <v>1</v>
      </c>
      <c r="B294" s="23" t="s">
        <v>448</v>
      </c>
      <c r="C294" s="15">
        <f t="shared" si="46"/>
        <v>15576.660882135318</v>
      </c>
      <c r="D294" s="42">
        <v>235</v>
      </c>
      <c r="E294" s="120" t="s">
        <v>1315</v>
      </c>
      <c r="F294" s="121" t="s">
        <v>1316</v>
      </c>
      <c r="G294" s="122">
        <f>P288</f>
        <v>27.8</v>
      </c>
      <c r="H294" s="122"/>
      <c r="N294" s="124" t="s">
        <v>1329</v>
      </c>
      <c r="O294" s="125" t="s">
        <v>1330</v>
      </c>
      <c r="P294" s="123"/>
      <c r="Q294" s="127"/>
      <c r="W294" s="42" t="s">
        <v>449</v>
      </c>
      <c r="X294" s="1"/>
      <c r="Y294" s="42" t="str">
        <f>IF(Z294&lt;&gt;S284,"XXX","")</f>
        <v/>
      </c>
      <c r="Z294" s="120"/>
      <c r="AA294" s="121"/>
      <c r="AB294" s="122"/>
      <c r="AC294" s="122"/>
    </row>
    <row r="295" spans="1:29" ht="15.75" thickBot="1">
      <c r="A295" s="22" t="s">
        <v>1</v>
      </c>
      <c r="B295" s="23" t="s">
        <v>697</v>
      </c>
      <c r="C295" s="15">
        <f t="shared" si="46"/>
        <v>0</v>
      </c>
      <c r="D295" s="42">
        <v>236</v>
      </c>
      <c r="E295" s="120" t="s">
        <v>1317</v>
      </c>
      <c r="F295" s="121" t="s">
        <v>1318</v>
      </c>
      <c r="G295" s="122">
        <f>P289</f>
        <v>0</v>
      </c>
      <c r="H295" s="122"/>
      <c r="N295" s="120" t="s">
        <v>1331</v>
      </c>
      <c r="O295" s="121" t="s">
        <v>1332</v>
      </c>
      <c r="P295" s="144"/>
      <c r="Q295" s="122"/>
      <c r="U295" s="57"/>
      <c r="V295" s="57"/>
      <c r="W295" s="42" t="s">
        <v>449</v>
      </c>
      <c r="X295" s="1"/>
      <c r="Y295" s="42"/>
      <c r="Z295" s="124"/>
      <c r="AA295" s="125"/>
      <c r="AB295" s="126"/>
      <c r="AC295" s="127"/>
    </row>
    <row r="296" spans="1:29" ht="15.75" thickBot="1">
      <c r="A296" s="22"/>
      <c r="B296" s="23"/>
      <c r="C296" s="15"/>
      <c r="D296" s="42">
        <v>237</v>
      </c>
      <c r="E296" s="120" t="s">
        <v>1319</v>
      </c>
      <c r="F296" s="121" t="s">
        <v>1320</v>
      </c>
      <c r="G296" s="122">
        <f>P290</f>
        <v>718.5</v>
      </c>
      <c r="H296" s="122"/>
      <c r="M296" s="1">
        <f>SUM(P270:P299)</f>
        <v>43973.990000000005</v>
      </c>
      <c r="N296" s="120" t="s">
        <v>1333</v>
      </c>
      <c r="O296" s="121" t="s">
        <v>1334</v>
      </c>
      <c r="P296" s="123">
        <f>U270</f>
        <v>48.78</v>
      </c>
      <c r="Q296" s="122"/>
      <c r="W296" s="42" t="s">
        <v>449</v>
      </c>
      <c r="X296" s="1"/>
      <c r="Y296" s="42"/>
      <c r="Z296" s="120"/>
      <c r="AA296" s="121"/>
      <c r="AB296" s="123"/>
      <c r="AC296" s="122"/>
    </row>
    <row r="297" spans="1:29" ht="15.75" thickBot="1">
      <c r="A297" s="22"/>
      <c r="B297" s="23"/>
      <c r="C297" s="15"/>
      <c r="D297" s="42">
        <v>239</v>
      </c>
      <c r="E297" s="120" t="s">
        <v>1323</v>
      </c>
      <c r="F297" s="121" t="s">
        <v>1324</v>
      </c>
      <c r="G297" s="148">
        <v>0</v>
      </c>
      <c r="H297" s="122"/>
      <c r="M297" s="42">
        <f>SUM(M1:M296)</f>
        <v>6710683.1500000013</v>
      </c>
      <c r="N297" s="120" t="s">
        <v>1335</v>
      </c>
      <c r="O297" s="121" t="s">
        <v>1336</v>
      </c>
      <c r="P297" s="123">
        <f>U271</f>
        <v>133.4</v>
      </c>
      <c r="Q297" s="122"/>
      <c r="W297" s="42" t="s">
        <v>449</v>
      </c>
      <c r="X297" s="1"/>
      <c r="Y297" s="42"/>
      <c r="Z297" s="124"/>
      <c r="AA297" s="125"/>
      <c r="AB297" s="126"/>
      <c r="AC297" s="127"/>
    </row>
    <row r="298" spans="1:29" ht="15.75" thickBot="1">
      <c r="A298" s="22"/>
      <c r="B298" s="23"/>
      <c r="C298" s="15"/>
      <c r="D298" s="42">
        <v>240</v>
      </c>
      <c r="E298" s="120" t="s">
        <v>1325</v>
      </c>
      <c r="F298" s="121" t="s">
        <v>1326</v>
      </c>
      <c r="G298" s="122">
        <f>P292</f>
        <v>2676.28</v>
      </c>
      <c r="H298" s="122"/>
      <c r="L298" s="135" t="s">
        <v>1643</v>
      </c>
      <c r="M298" s="1"/>
      <c r="N298" s="124" t="s">
        <v>1337</v>
      </c>
      <c r="O298" s="125" t="s">
        <v>1338</v>
      </c>
      <c r="P298" s="123"/>
      <c r="Q298" s="127"/>
      <c r="W298" s="42" t="s">
        <v>449</v>
      </c>
      <c r="X298" s="1"/>
      <c r="Y298" s="42"/>
      <c r="Z298" s="124"/>
      <c r="AA298" s="125"/>
      <c r="AB298" s="126"/>
      <c r="AC298" s="127"/>
    </row>
    <row r="299" spans="1:29" ht="15.75" thickBot="1">
      <c r="A299" s="22"/>
      <c r="B299" s="23"/>
      <c r="C299" s="15"/>
      <c r="D299" s="42">
        <v>243</v>
      </c>
      <c r="E299" s="120" t="s">
        <v>1331</v>
      </c>
      <c r="F299" s="121" t="s">
        <v>1332</v>
      </c>
      <c r="G299" s="122">
        <f>P295</f>
        <v>0</v>
      </c>
      <c r="H299" s="122"/>
      <c r="J299" s="135">
        <f>SUM(G256:G287)-L256-L257-L258-L259-L260+G301+G300+G299+G298+G297+G296+G295+G294+G293+G292+G302+G303</f>
        <v>410900.23221719469</v>
      </c>
      <c r="M299" s="1">
        <f>M297-M298</f>
        <v>6710683.1500000013</v>
      </c>
      <c r="N299" s="124" t="s">
        <v>1339</v>
      </c>
      <c r="O299" s="125" t="s">
        <v>1340</v>
      </c>
      <c r="P299" s="123"/>
      <c r="Q299" s="127"/>
      <c r="W299" s="42" t="s">
        <v>449</v>
      </c>
      <c r="X299" s="1"/>
      <c r="Y299" s="42"/>
      <c r="Z299" s="120"/>
      <c r="AA299" s="121"/>
      <c r="AB299" s="122"/>
      <c r="AC299" s="122"/>
    </row>
    <row r="300" spans="1:29" ht="15.75" thickBot="1">
      <c r="A300" s="22"/>
      <c r="B300" s="23"/>
      <c r="C300" s="15"/>
      <c r="D300" s="42">
        <v>244</v>
      </c>
      <c r="E300" s="120" t="s">
        <v>1333</v>
      </c>
      <c r="F300" s="121" t="s">
        <v>1334</v>
      </c>
      <c r="G300" s="122">
        <f>P296</f>
        <v>48.78</v>
      </c>
      <c r="H300" s="122"/>
      <c r="J300" s="135">
        <f>J299-C287</f>
        <v>0</v>
      </c>
      <c r="N300" s="124" t="s">
        <v>1341</v>
      </c>
      <c r="O300" s="125" t="s">
        <v>1342</v>
      </c>
      <c r="P300" s="123">
        <f>SUM(P5:P299)</f>
        <v>6710683.1499999994</v>
      </c>
      <c r="Q300" s="127" t="s">
        <v>829</v>
      </c>
      <c r="W300" s="42" t="s">
        <v>449</v>
      </c>
      <c r="X300" s="1"/>
      <c r="Y300" s="42"/>
      <c r="Z300" s="120"/>
      <c r="AA300" s="121"/>
      <c r="AB300" s="122"/>
      <c r="AC300" s="122"/>
    </row>
    <row r="301" spans="1:29" ht="15.75" thickBot="1">
      <c r="A301" s="19"/>
      <c r="B301" s="33" t="s">
        <v>731</v>
      </c>
      <c r="C301" s="24">
        <f>SUM(C290:C300)</f>
        <v>36052.861370543869</v>
      </c>
      <c r="D301" s="42">
        <v>245</v>
      </c>
      <c r="E301" s="120" t="s">
        <v>1335</v>
      </c>
      <c r="F301" s="121" t="s">
        <v>1336</v>
      </c>
      <c r="G301" s="122">
        <f>P297</f>
        <v>133.4</v>
      </c>
      <c r="H301" s="122"/>
      <c r="N301" s="124" t="s">
        <v>884</v>
      </c>
      <c r="O301" s="125" t="s">
        <v>1343</v>
      </c>
      <c r="P301" s="127" t="s">
        <v>829</v>
      </c>
      <c r="Q301" s="127" t="s">
        <v>829</v>
      </c>
      <c r="W301" s="42" t="s">
        <v>449</v>
      </c>
      <c r="X301" s="1"/>
      <c r="Y301" s="42"/>
      <c r="Z301" s="124"/>
      <c r="AA301" s="125"/>
      <c r="AB301" s="127"/>
      <c r="AC301" s="127"/>
    </row>
    <row r="302" spans="1:29" ht="24" thickBot="1">
      <c r="B302" s="50" t="s">
        <v>732</v>
      </c>
      <c r="C302" s="11"/>
      <c r="D302" s="42">
        <v>2</v>
      </c>
      <c r="E302" s="120" t="s">
        <v>886</v>
      </c>
      <c r="F302" s="121" t="s">
        <v>887</v>
      </c>
      <c r="G302" s="133"/>
      <c r="H302" s="122"/>
      <c r="N302" s="120" t="s">
        <v>1344</v>
      </c>
      <c r="O302" s="121" t="s">
        <v>1345</v>
      </c>
      <c r="P302" s="122" t="s">
        <v>829</v>
      </c>
      <c r="Q302" s="123">
        <f>V316</f>
        <v>0</v>
      </c>
      <c r="W302" s="42" t="s">
        <v>449</v>
      </c>
      <c r="X302" s="1"/>
      <c r="Y302" s="42"/>
      <c r="Z302" s="124"/>
      <c r="AA302" s="125"/>
      <c r="AB302" s="127"/>
      <c r="AC302" s="127"/>
    </row>
    <row r="303" spans="1:29" ht="15.75" thickBot="1">
      <c r="A303" s="2" t="s">
        <v>3</v>
      </c>
      <c r="B303" s="2" t="s">
        <v>2</v>
      </c>
      <c r="C303" s="26">
        <f>C198</f>
        <v>0</v>
      </c>
      <c r="D303" s="42">
        <v>101</v>
      </c>
      <c r="E303" s="120" t="s">
        <v>1070</v>
      </c>
      <c r="F303" s="121" t="s">
        <v>1071</v>
      </c>
      <c r="G303" s="133"/>
      <c r="H303" s="122"/>
      <c r="N303" s="120" t="s">
        <v>1346</v>
      </c>
      <c r="O303" s="121" t="s">
        <v>1347</v>
      </c>
      <c r="P303" s="122" t="s">
        <v>829</v>
      </c>
      <c r="Q303" s="123">
        <f t="shared" ref="Q303:Q334" si="47">V317</f>
        <v>26</v>
      </c>
      <c r="W303" s="42" t="s">
        <v>449</v>
      </c>
      <c r="X303" s="1"/>
      <c r="Y303" s="42"/>
      <c r="Z303" s="124"/>
      <c r="AA303" s="125"/>
      <c r="AB303" s="126"/>
      <c r="AC303" s="127"/>
    </row>
    <row r="304" spans="1:29" ht="15.75" thickBot="1">
      <c r="A304" s="49" t="s">
        <v>444</v>
      </c>
      <c r="B304" s="45"/>
      <c r="C304" s="46"/>
      <c r="N304" s="120" t="s">
        <v>1348</v>
      </c>
      <c r="O304" s="121" t="s">
        <v>1349</v>
      </c>
      <c r="P304" s="122" t="s">
        <v>829</v>
      </c>
      <c r="Q304" s="123">
        <f t="shared" si="47"/>
        <v>99</v>
      </c>
      <c r="W304" s="42" t="s">
        <v>449</v>
      </c>
      <c r="X304" s="1"/>
      <c r="Y304" s="42"/>
      <c r="Z304"/>
      <c r="AA304"/>
      <c r="AB304"/>
      <c r="AC304"/>
    </row>
    <row r="305" spans="1:31" ht="15.75" thickBot="1">
      <c r="A305" s="22" t="s">
        <v>359</v>
      </c>
      <c r="B305" s="23" t="s">
        <v>805</v>
      </c>
      <c r="C305" s="15">
        <f>G305</f>
        <v>0</v>
      </c>
      <c r="E305" s="168" t="s">
        <v>1637</v>
      </c>
      <c r="F305" s="169" t="s">
        <v>1638</v>
      </c>
      <c r="G305" s="144">
        <f>P240</f>
        <v>0</v>
      </c>
      <c r="N305" s="120" t="s">
        <v>1350</v>
      </c>
      <c r="O305" s="121" t="s">
        <v>1351</v>
      </c>
      <c r="P305" s="122" t="s">
        <v>829</v>
      </c>
      <c r="Q305" s="123">
        <f t="shared" si="47"/>
        <v>70992.350000000006</v>
      </c>
      <c r="W305" s="42" t="s">
        <v>449</v>
      </c>
      <c r="X305" s="1"/>
      <c r="Y305" s="42" t="str">
        <f t="shared" ref="Y305:Y314" si="48">IF(Z304&lt;&gt;S285,"XXX","")</f>
        <v/>
      </c>
      <c r="Z305" s="57"/>
      <c r="AA305" s="57"/>
      <c r="AB305" s="57"/>
      <c r="AC305" s="57"/>
    </row>
    <row r="306" spans="1:31" ht="15.75" thickBot="1">
      <c r="A306" s="22"/>
      <c r="B306" s="23" t="s">
        <v>806</v>
      </c>
      <c r="C306" s="15">
        <f>L321</f>
        <v>0</v>
      </c>
      <c r="N306" s="120" t="s">
        <v>1352</v>
      </c>
      <c r="O306" s="121" t="s">
        <v>1353</v>
      </c>
      <c r="P306" s="122" t="s">
        <v>829</v>
      </c>
      <c r="Q306" s="123">
        <f t="shared" si="47"/>
        <v>44462.29</v>
      </c>
      <c r="W306" s="42" t="s">
        <v>449</v>
      </c>
      <c r="X306" s="1"/>
      <c r="Y306" s="42" t="str">
        <f t="shared" si="48"/>
        <v/>
      </c>
      <c r="Z306"/>
      <c r="AA306"/>
      <c r="AB306"/>
      <c r="AC306"/>
    </row>
    <row r="307" spans="1:31" ht="15.75" thickBot="1">
      <c r="A307" s="22"/>
      <c r="B307" s="23" t="s">
        <v>807</v>
      </c>
      <c r="C307" s="15">
        <f>L321</f>
        <v>0</v>
      </c>
      <c r="N307" s="120" t="s">
        <v>1354</v>
      </c>
      <c r="O307" s="121" t="s">
        <v>1355</v>
      </c>
      <c r="P307" s="122" t="s">
        <v>829</v>
      </c>
      <c r="Q307" s="123">
        <f t="shared" si="47"/>
        <v>55658.69</v>
      </c>
      <c r="W307" s="42" t="s">
        <v>449</v>
      </c>
      <c r="X307" s="1"/>
      <c r="Y307" s="42" t="str">
        <f t="shared" si="48"/>
        <v/>
      </c>
      <c r="Z307"/>
      <c r="AA307"/>
      <c r="AB307"/>
      <c r="AC307"/>
    </row>
    <row r="308" spans="1:31" ht="15.75" thickBot="1">
      <c r="A308" s="22"/>
      <c r="B308" s="23" t="s">
        <v>811</v>
      </c>
      <c r="C308" s="15"/>
      <c r="N308" s="120" t="s">
        <v>1356</v>
      </c>
      <c r="O308" s="121" t="s">
        <v>1357</v>
      </c>
      <c r="P308" s="122" t="s">
        <v>829</v>
      </c>
      <c r="Q308" s="123">
        <f t="shared" si="47"/>
        <v>1864</v>
      </c>
      <c r="W308" s="42" t="s">
        <v>449</v>
      </c>
      <c r="X308" s="1"/>
      <c r="Y308" s="42" t="str">
        <f t="shared" si="48"/>
        <v/>
      </c>
      <c r="Z308"/>
      <c r="AA308"/>
      <c r="AB308"/>
      <c r="AC308"/>
    </row>
    <row r="309" spans="1:31" ht="15.75" thickBot="1">
      <c r="A309" s="22"/>
      <c r="B309" s="23" t="s">
        <v>791</v>
      </c>
      <c r="C309" s="15">
        <f>G310</f>
        <v>11686</v>
      </c>
      <c r="N309" s="120" t="s">
        <v>1358</v>
      </c>
      <c r="O309" s="121" t="s">
        <v>1359</v>
      </c>
      <c r="P309" s="122" t="s">
        <v>829</v>
      </c>
      <c r="Q309" s="123">
        <f t="shared" si="47"/>
        <v>2107.3200000000002</v>
      </c>
      <c r="W309" s="42" t="s">
        <v>449</v>
      </c>
      <c r="X309" s="1"/>
      <c r="Y309" s="42" t="str">
        <f t="shared" si="48"/>
        <v/>
      </c>
      <c r="Z309"/>
      <c r="AA309"/>
      <c r="AB309"/>
      <c r="AC309"/>
    </row>
    <row r="310" spans="1:31" ht="15.75" thickBot="1">
      <c r="A310" s="22"/>
      <c r="B310" s="23"/>
      <c r="C310" s="15"/>
      <c r="D310" s="42">
        <v>53</v>
      </c>
      <c r="E310" s="120" t="s">
        <v>844</v>
      </c>
      <c r="F310" s="121" t="s">
        <v>981</v>
      </c>
      <c r="G310" s="123">
        <f>P61</f>
        <v>11686</v>
      </c>
      <c r="H310" s="122"/>
      <c r="N310" s="120" t="s">
        <v>1360</v>
      </c>
      <c r="O310" s="121" t="s">
        <v>1361</v>
      </c>
      <c r="P310" s="122" t="s">
        <v>829</v>
      </c>
      <c r="Q310" s="123">
        <f t="shared" si="47"/>
        <v>70.17</v>
      </c>
      <c r="W310" s="42" t="s">
        <v>449</v>
      </c>
      <c r="X310" s="1"/>
      <c r="Y310" s="42" t="str">
        <f t="shared" si="48"/>
        <v/>
      </c>
      <c r="Z310"/>
      <c r="AA310"/>
      <c r="AB310"/>
      <c r="AC310"/>
    </row>
    <row r="311" spans="1:31" ht="15.75" thickBot="1">
      <c r="A311" s="22"/>
      <c r="B311" s="23"/>
      <c r="C311" s="15"/>
      <c r="N311" s="120" t="s">
        <v>1362</v>
      </c>
      <c r="O311" s="121" t="s">
        <v>1363</v>
      </c>
      <c r="P311" s="122" t="s">
        <v>829</v>
      </c>
      <c r="Q311" s="123">
        <f t="shared" si="47"/>
        <v>70866.899999999994</v>
      </c>
      <c r="W311" s="42" t="s">
        <v>449</v>
      </c>
      <c r="X311" s="1"/>
      <c r="Y311" s="42" t="str">
        <f t="shared" si="48"/>
        <v/>
      </c>
      <c r="Z311"/>
      <c r="AA311"/>
      <c r="AB311"/>
      <c r="AC311"/>
    </row>
    <row r="312" spans="1:31" ht="15.75" thickBot="1">
      <c r="A312" s="22"/>
      <c r="B312" s="23"/>
      <c r="C312" s="15"/>
      <c r="N312" s="120" t="s">
        <v>1364</v>
      </c>
      <c r="O312" s="121" t="s">
        <v>1365</v>
      </c>
      <c r="P312" s="122" t="s">
        <v>829</v>
      </c>
      <c r="Q312" s="123">
        <f t="shared" si="47"/>
        <v>6658.54</v>
      </c>
      <c r="W312" s="42" t="s">
        <v>449</v>
      </c>
      <c r="X312" s="1"/>
      <c r="Y312" s="42" t="str">
        <f t="shared" si="48"/>
        <v/>
      </c>
      <c r="Z312"/>
      <c r="AA312"/>
      <c r="AB312"/>
      <c r="AC312"/>
    </row>
    <row r="313" spans="1:31" ht="15.75" thickBot="1">
      <c r="A313" s="22"/>
      <c r="B313" s="23"/>
      <c r="C313" s="15"/>
      <c r="N313" s="120" t="s">
        <v>1366</v>
      </c>
      <c r="O313" s="121" t="s">
        <v>1367</v>
      </c>
      <c r="P313" s="122" t="s">
        <v>829</v>
      </c>
      <c r="Q313" s="123">
        <f t="shared" si="47"/>
        <v>838.07</v>
      </c>
      <c r="W313" s="42" t="s">
        <v>449</v>
      </c>
      <c r="X313" s="1"/>
      <c r="Y313" s="42" t="str">
        <f t="shared" si="48"/>
        <v/>
      </c>
    </row>
    <row r="314" spans="1:31" ht="15.75" thickBot="1">
      <c r="A314" s="22"/>
      <c r="B314" s="23"/>
      <c r="C314" s="15"/>
      <c r="N314" s="120" t="s">
        <v>1368</v>
      </c>
      <c r="O314" s="121" t="s">
        <v>1369</v>
      </c>
      <c r="P314" s="122" t="s">
        <v>829</v>
      </c>
      <c r="Q314" s="123">
        <f t="shared" si="47"/>
        <v>2890.09</v>
      </c>
      <c r="W314" s="42" t="s">
        <v>449</v>
      </c>
      <c r="X314" s="1"/>
      <c r="Y314" s="42" t="str">
        <f t="shared" si="48"/>
        <v/>
      </c>
    </row>
    <row r="315" spans="1:31" ht="15.75" thickBot="1">
      <c r="A315" s="22"/>
      <c r="B315" s="23"/>
      <c r="C315" s="15"/>
      <c r="N315" s="120" t="s">
        <v>1370</v>
      </c>
      <c r="O315" s="121" t="s">
        <v>1371</v>
      </c>
      <c r="P315" s="122" t="s">
        <v>829</v>
      </c>
      <c r="Q315" s="123">
        <f t="shared" si="47"/>
        <v>3314.88</v>
      </c>
      <c r="S315" s="124" t="s">
        <v>884</v>
      </c>
      <c r="T315" s="125" t="s">
        <v>1343</v>
      </c>
      <c r="U315" s="127" t="s">
        <v>829</v>
      </c>
      <c r="V315" s="127" t="s">
        <v>829</v>
      </c>
      <c r="W315" s="42" t="s">
        <v>449</v>
      </c>
      <c r="X315" s="1"/>
      <c r="Y315" s="42"/>
      <c r="AD315" s="42"/>
      <c r="AE315" s="42"/>
    </row>
    <row r="316" spans="1:31" ht="15.75" thickBot="1">
      <c r="A316" s="22"/>
      <c r="B316" s="23"/>
      <c r="C316" s="15"/>
      <c r="N316" s="120" t="s">
        <v>1372</v>
      </c>
      <c r="O316" s="121" t="s">
        <v>1373</v>
      </c>
      <c r="P316" s="122" t="s">
        <v>829</v>
      </c>
      <c r="Q316" s="123">
        <f t="shared" si="47"/>
        <v>4770.46</v>
      </c>
      <c r="S316" s="117" t="s">
        <v>884</v>
      </c>
      <c r="T316" s="118" t="s">
        <v>1343</v>
      </c>
      <c r="U316" s="127"/>
      <c r="V316" s="127"/>
      <c r="W316" s="42"/>
      <c r="X316" s="1"/>
      <c r="Y316" s="42"/>
      <c r="Z316" s="124" t="s">
        <v>884</v>
      </c>
      <c r="AA316" s="125" t="s">
        <v>1343</v>
      </c>
      <c r="AB316" s="127" t="s">
        <v>829</v>
      </c>
      <c r="AC316" s="127" t="s">
        <v>829</v>
      </c>
      <c r="AD316" s="42"/>
    </row>
    <row r="317" spans="1:31" ht="15.75" thickBot="1">
      <c r="A317" s="49" t="s">
        <v>445</v>
      </c>
      <c r="B317" s="45"/>
      <c r="C317" s="46"/>
      <c r="N317" s="120" t="s">
        <v>1374</v>
      </c>
      <c r="O317" s="121" t="s">
        <v>1375</v>
      </c>
      <c r="P317" s="122" t="s">
        <v>829</v>
      </c>
      <c r="Q317" s="123">
        <f t="shared" si="47"/>
        <v>672.53</v>
      </c>
      <c r="S317" s="120" t="s">
        <v>1346</v>
      </c>
      <c r="T317" s="121" t="s">
        <v>1347</v>
      </c>
      <c r="U317" s="122" t="s">
        <v>829</v>
      </c>
      <c r="V317" s="122">
        <v>26</v>
      </c>
      <c r="W317" s="42" t="s">
        <v>449</v>
      </c>
      <c r="X317" s="1"/>
      <c r="Y317" s="42" t="str">
        <f>IF(Z317&lt;&gt;S317,"XXX","")</f>
        <v/>
      </c>
      <c r="Z317" s="120" t="s">
        <v>1346</v>
      </c>
      <c r="AA317" s="121" t="s">
        <v>1347</v>
      </c>
      <c r="AB317" s="122" t="s">
        <v>829</v>
      </c>
      <c r="AC317" s="122">
        <v>26</v>
      </c>
      <c r="AD317" s="42"/>
      <c r="AE317" s="42">
        <f>AC317-V317</f>
        <v>0</v>
      </c>
    </row>
    <row r="318" spans="1:31" ht="15.75" thickBot="1">
      <c r="A318" s="22"/>
      <c r="B318" s="23" t="s">
        <v>808</v>
      </c>
      <c r="C318" s="15">
        <f>L319</f>
        <v>0</v>
      </c>
      <c r="N318" s="120" t="s">
        <v>1376</v>
      </c>
      <c r="O318" s="121" t="s">
        <v>434</v>
      </c>
      <c r="P318" s="122" t="s">
        <v>829</v>
      </c>
      <c r="Q318" s="123">
        <f t="shared" si="47"/>
        <v>55454.34</v>
      </c>
      <c r="S318" s="120" t="s">
        <v>1348</v>
      </c>
      <c r="T318" s="121" t="s">
        <v>1349</v>
      </c>
      <c r="U318" s="122" t="s">
        <v>829</v>
      </c>
      <c r="V318" s="122">
        <v>99</v>
      </c>
      <c r="W318" s="42" t="s">
        <v>449</v>
      </c>
      <c r="X318" s="1"/>
      <c r="Y318" s="42" t="str">
        <f t="shared" ref="Y318:Y381" si="49">IF(Z318&lt;&gt;S318,"XXX","")</f>
        <v/>
      </c>
      <c r="Z318" s="120" t="s">
        <v>1348</v>
      </c>
      <c r="AA318" s="121" t="s">
        <v>1349</v>
      </c>
      <c r="AB318" s="122" t="s">
        <v>829</v>
      </c>
      <c r="AC318" s="122">
        <v>99</v>
      </c>
      <c r="AD318" s="42"/>
      <c r="AE318" s="42">
        <f t="shared" ref="AE318:AE381" si="50">AC318-V318</f>
        <v>0</v>
      </c>
    </row>
    <row r="319" spans="1:31" ht="15.75" thickBot="1">
      <c r="A319" s="22"/>
      <c r="B319" s="23" t="s">
        <v>811</v>
      </c>
      <c r="C319" s="15">
        <f>G320</f>
        <v>900</v>
      </c>
      <c r="D319" s="42">
        <v>122</v>
      </c>
      <c r="E319" s="120" t="s">
        <v>845</v>
      </c>
      <c r="F319" s="121" t="s">
        <v>1112</v>
      </c>
      <c r="G319" s="164">
        <f>P135</f>
        <v>0</v>
      </c>
      <c r="H319" s="122"/>
      <c r="K319" s="135" t="s">
        <v>1569</v>
      </c>
      <c r="L319" s="165"/>
      <c r="N319" s="120" t="s">
        <v>1377</v>
      </c>
      <c r="O319" s="121" t="s">
        <v>1035</v>
      </c>
      <c r="P319" s="122" t="s">
        <v>829</v>
      </c>
      <c r="Q319" s="123">
        <f t="shared" si="47"/>
        <v>3615.45</v>
      </c>
      <c r="S319" s="120" t="s">
        <v>1350</v>
      </c>
      <c r="T319" s="121" t="s">
        <v>1351</v>
      </c>
      <c r="U319" s="122" t="s">
        <v>829</v>
      </c>
      <c r="V319" s="123">
        <v>70992.350000000006</v>
      </c>
      <c r="W319" s="42" t="s">
        <v>449</v>
      </c>
      <c r="X319" s="1"/>
      <c r="Y319" s="42" t="str">
        <f t="shared" si="49"/>
        <v/>
      </c>
      <c r="Z319" s="120" t="s">
        <v>1350</v>
      </c>
      <c r="AA319" s="121" t="s">
        <v>1351</v>
      </c>
      <c r="AB319" s="122" t="s">
        <v>829</v>
      </c>
      <c r="AC319" s="123">
        <v>70992.350000000006</v>
      </c>
      <c r="AD319" s="42"/>
      <c r="AE319" s="42">
        <f t="shared" si="50"/>
        <v>0</v>
      </c>
    </row>
    <row r="320" spans="1:31" ht="15.75" thickBot="1">
      <c r="A320" s="22"/>
      <c r="B320" s="23"/>
      <c r="C320" s="15"/>
      <c r="E320" s="168" t="s">
        <v>1609</v>
      </c>
      <c r="F320" s="169" t="s">
        <v>1610</v>
      </c>
      <c r="G320" s="148">
        <f>P67</f>
        <v>900</v>
      </c>
      <c r="K320" s="135" t="s">
        <v>1570</v>
      </c>
      <c r="L320" s="165"/>
      <c r="N320" s="120" t="s">
        <v>1378</v>
      </c>
      <c r="O320" s="121" t="s">
        <v>1379</v>
      </c>
      <c r="P320" s="122" t="s">
        <v>829</v>
      </c>
      <c r="Q320" s="123">
        <f t="shared" si="47"/>
        <v>415.93</v>
      </c>
      <c r="S320" s="120" t="s">
        <v>1352</v>
      </c>
      <c r="T320" s="121" t="s">
        <v>1353</v>
      </c>
      <c r="U320" s="122" t="s">
        <v>829</v>
      </c>
      <c r="V320" s="123">
        <v>44462.29</v>
      </c>
      <c r="W320" s="42" t="s">
        <v>449</v>
      </c>
      <c r="X320" s="1"/>
      <c r="Y320" s="42" t="str">
        <f t="shared" si="49"/>
        <v/>
      </c>
      <c r="Z320" s="120" t="s">
        <v>1352</v>
      </c>
      <c r="AA320" s="121" t="s">
        <v>1353</v>
      </c>
      <c r="AB320" s="122" t="s">
        <v>829</v>
      </c>
      <c r="AC320" s="123">
        <v>44462.29</v>
      </c>
      <c r="AD320" s="42"/>
      <c r="AE320" s="42">
        <f t="shared" si="50"/>
        <v>0</v>
      </c>
    </row>
    <row r="321" spans="1:32" ht="15.75" thickBot="1">
      <c r="A321" s="22"/>
      <c r="B321" s="23"/>
      <c r="C321" s="15"/>
      <c r="K321" s="135" t="s">
        <v>1571</v>
      </c>
      <c r="L321" s="165"/>
      <c r="N321" s="120" t="s">
        <v>1380</v>
      </c>
      <c r="O321" s="121" t="s">
        <v>1381</v>
      </c>
      <c r="P321" s="122" t="s">
        <v>829</v>
      </c>
      <c r="Q321" s="123">
        <f t="shared" si="47"/>
        <v>3036.96</v>
      </c>
      <c r="S321" s="120" t="s">
        <v>1354</v>
      </c>
      <c r="T321" s="121" t="s">
        <v>1355</v>
      </c>
      <c r="U321" s="122" t="s">
        <v>829</v>
      </c>
      <c r="V321" s="123">
        <v>55658.69</v>
      </c>
      <c r="W321" s="42" t="s">
        <v>449</v>
      </c>
      <c r="X321" s="1"/>
      <c r="Y321" s="42" t="str">
        <f t="shared" si="49"/>
        <v/>
      </c>
      <c r="Z321" s="120" t="s">
        <v>1354</v>
      </c>
      <c r="AA321" s="121" t="s">
        <v>1355</v>
      </c>
      <c r="AB321" s="122" t="s">
        <v>829</v>
      </c>
      <c r="AC321" s="123">
        <v>55658.69</v>
      </c>
      <c r="AD321" s="42"/>
      <c r="AE321" s="42">
        <f t="shared" si="50"/>
        <v>0</v>
      </c>
    </row>
    <row r="322" spans="1:32" ht="15.75" thickBot="1">
      <c r="A322" s="22"/>
      <c r="B322" s="23"/>
      <c r="C322" s="15"/>
      <c r="N322" s="120" t="s">
        <v>1382</v>
      </c>
      <c r="O322" s="121" t="s">
        <v>435</v>
      </c>
      <c r="P322" s="122" t="s">
        <v>829</v>
      </c>
      <c r="Q322" s="123">
        <f t="shared" si="47"/>
        <v>20008.5</v>
      </c>
      <c r="S322" s="120" t="s">
        <v>1356</v>
      </c>
      <c r="T322" s="121" t="s">
        <v>1357</v>
      </c>
      <c r="U322" s="122" t="s">
        <v>829</v>
      </c>
      <c r="V322" s="123">
        <v>1864</v>
      </c>
      <c r="W322" s="42" t="s">
        <v>449</v>
      </c>
      <c r="X322" s="1"/>
      <c r="Y322" s="42" t="str">
        <f t="shared" si="49"/>
        <v/>
      </c>
      <c r="Z322" s="120" t="s">
        <v>1356</v>
      </c>
      <c r="AA322" s="121" t="s">
        <v>1357</v>
      </c>
      <c r="AB322" s="122" t="s">
        <v>829</v>
      </c>
      <c r="AC322" s="123">
        <v>1864</v>
      </c>
      <c r="AD322" s="42"/>
      <c r="AE322" s="42">
        <f t="shared" si="50"/>
        <v>0</v>
      </c>
    </row>
    <row r="323" spans="1:32" ht="15.75" thickBot="1">
      <c r="A323" s="22"/>
      <c r="B323" s="23"/>
      <c r="C323" s="15"/>
      <c r="N323" s="120" t="s">
        <v>1383</v>
      </c>
      <c r="O323" s="121" t="s">
        <v>1384</v>
      </c>
      <c r="P323" s="122" t="s">
        <v>829</v>
      </c>
      <c r="Q323" s="123">
        <f t="shared" si="47"/>
        <v>314.68</v>
      </c>
      <c r="S323" s="120" t="s">
        <v>1358</v>
      </c>
      <c r="T323" s="121" t="s">
        <v>1359</v>
      </c>
      <c r="U323" s="122" t="s">
        <v>829</v>
      </c>
      <c r="V323" s="123">
        <v>2107.3200000000002</v>
      </c>
      <c r="W323" s="42" t="s">
        <v>449</v>
      </c>
      <c r="X323" s="1"/>
      <c r="Y323" s="42" t="str">
        <f t="shared" si="49"/>
        <v/>
      </c>
      <c r="Z323" s="120" t="s">
        <v>1358</v>
      </c>
      <c r="AA323" s="121" t="s">
        <v>1359</v>
      </c>
      <c r="AB323" s="122" t="s">
        <v>829</v>
      </c>
      <c r="AC323" s="123">
        <v>2107.3200000000002</v>
      </c>
      <c r="AD323" s="42"/>
      <c r="AE323" s="42">
        <f t="shared" si="50"/>
        <v>0</v>
      </c>
    </row>
    <row r="324" spans="1:32" ht="15.75" thickBot="1">
      <c r="A324" s="22"/>
      <c r="B324" s="23"/>
      <c r="C324" s="15"/>
      <c r="N324" s="120" t="s">
        <v>1385</v>
      </c>
      <c r="O324" s="121" t="s">
        <v>1386</v>
      </c>
      <c r="P324" s="122" t="s">
        <v>829</v>
      </c>
      <c r="Q324" s="123">
        <f t="shared" si="47"/>
        <v>65900.850000000006</v>
      </c>
      <c r="S324" s="120" t="s">
        <v>1360</v>
      </c>
      <c r="T324" s="121" t="s">
        <v>1361</v>
      </c>
      <c r="U324" s="122" t="s">
        <v>829</v>
      </c>
      <c r="V324" s="122">
        <v>70.17</v>
      </c>
      <c r="W324" s="42" t="s">
        <v>449</v>
      </c>
      <c r="X324" s="1"/>
      <c r="Y324" s="42" t="str">
        <f t="shared" si="49"/>
        <v/>
      </c>
      <c r="Z324" s="120" t="s">
        <v>1360</v>
      </c>
      <c r="AA324" s="121" t="s">
        <v>1361</v>
      </c>
      <c r="AB324" s="122" t="s">
        <v>829</v>
      </c>
      <c r="AC324" s="122">
        <v>70.17</v>
      </c>
      <c r="AD324" s="42"/>
      <c r="AE324" s="42">
        <f t="shared" si="50"/>
        <v>0</v>
      </c>
    </row>
    <row r="325" spans="1:32" ht="15.75" thickBot="1">
      <c r="A325" s="49" t="s">
        <v>446</v>
      </c>
      <c r="B325" s="45"/>
      <c r="C325" s="46"/>
      <c r="N325" s="120" t="s">
        <v>1387</v>
      </c>
      <c r="O325" s="121" t="s">
        <v>1388</v>
      </c>
      <c r="P325" s="122" t="s">
        <v>829</v>
      </c>
      <c r="Q325" s="123">
        <f t="shared" si="47"/>
        <v>5401.25</v>
      </c>
      <c r="S325" s="120" t="s">
        <v>1362</v>
      </c>
      <c r="T325" s="121" t="s">
        <v>1363</v>
      </c>
      <c r="U325" s="122" t="s">
        <v>829</v>
      </c>
      <c r="V325" s="123">
        <v>70866.899999999994</v>
      </c>
      <c r="W325" s="42" t="s">
        <v>449</v>
      </c>
      <c r="X325" s="1"/>
      <c r="Y325" s="42" t="str">
        <f t="shared" si="49"/>
        <v/>
      </c>
      <c r="Z325" s="120" t="s">
        <v>1362</v>
      </c>
      <c r="AA325" s="121" t="s">
        <v>1363</v>
      </c>
      <c r="AB325" s="122" t="s">
        <v>829</v>
      </c>
      <c r="AC325" s="123">
        <v>70866.899999999994</v>
      </c>
      <c r="AD325" s="42"/>
      <c r="AE325" s="42">
        <f t="shared" si="50"/>
        <v>0</v>
      </c>
    </row>
    <row r="326" spans="1:32" ht="15.75" thickBot="1">
      <c r="A326" s="22"/>
      <c r="B326" s="23" t="s">
        <v>811</v>
      </c>
      <c r="C326" s="15"/>
      <c r="N326" s="120" t="s">
        <v>1389</v>
      </c>
      <c r="O326" s="121" t="s">
        <v>436</v>
      </c>
      <c r="P326" s="122" t="s">
        <v>829</v>
      </c>
      <c r="Q326" s="123">
        <f t="shared" si="47"/>
        <v>62564.25</v>
      </c>
      <c r="S326" s="120" t="s">
        <v>1364</v>
      </c>
      <c r="T326" s="121" t="s">
        <v>1365</v>
      </c>
      <c r="U326" s="122" t="s">
        <v>829</v>
      </c>
      <c r="V326" s="123">
        <v>6658.54</v>
      </c>
      <c r="W326" s="42" t="s">
        <v>449</v>
      </c>
      <c r="X326" s="1"/>
      <c r="Y326" s="42" t="str">
        <f t="shared" si="49"/>
        <v/>
      </c>
      <c r="Z326" s="120" t="s">
        <v>1364</v>
      </c>
      <c r="AA326" s="121" t="s">
        <v>1365</v>
      </c>
      <c r="AB326" s="122" t="s">
        <v>829</v>
      </c>
      <c r="AC326" s="123">
        <v>6658.54</v>
      </c>
      <c r="AD326" s="42"/>
      <c r="AE326" s="42">
        <f t="shared" si="50"/>
        <v>0</v>
      </c>
    </row>
    <row r="327" spans="1:32" ht="15.75" thickBot="1">
      <c r="A327" s="22"/>
      <c r="B327" s="23" t="s">
        <v>793</v>
      </c>
      <c r="C327" s="15"/>
      <c r="N327" s="120" t="s">
        <v>1390</v>
      </c>
      <c r="O327" s="121" t="s">
        <v>1391</v>
      </c>
      <c r="P327" s="122" t="s">
        <v>829</v>
      </c>
      <c r="Q327" s="123">
        <f t="shared" si="47"/>
        <v>90643.55</v>
      </c>
      <c r="S327" s="120" t="s">
        <v>1366</v>
      </c>
      <c r="T327" s="121" t="s">
        <v>1367</v>
      </c>
      <c r="U327" s="122" t="s">
        <v>829</v>
      </c>
      <c r="V327" s="122">
        <v>838.07</v>
      </c>
      <c r="W327" s="42" t="s">
        <v>449</v>
      </c>
      <c r="X327" s="1"/>
      <c r="Y327" s="42" t="str">
        <f t="shared" si="49"/>
        <v/>
      </c>
      <c r="Z327" s="120" t="s">
        <v>1366</v>
      </c>
      <c r="AA327" s="121" t="s">
        <v>1367</v>
      </c>
      <c r="AB327" s="122" t="s">
        <v>829</v>
      </c>
      <c r="AC327" s="122">
        <v>838.07</v>
      </c>
      <c r="AD327" s="42"/>
      <c r="AE327" s="42">
        <f t="shared" si="50"/>
        <v>0</v>
      </c>
    </row>
    <row r="328" spans="1:32" ht="15.75" thickBot="1">
      <c r="A328" s="22"/>
      <c r="B328" s="23" t="s">
        <v>813</v>
      </c>
      <c r="C328" s="15"/>
      <c r="N328" s="120" t="s">
        <v>1392</v>
      </c>
      <c r="O328" s="121" t="s">
        <v>1393</v>
      </c>
      <c r="P328" s="122" t="s">
        <v>829</v>
      </c>
      <c r="Q328" s="123">
        <f t="shared" si="47"/>
        <v>13904</v>
      </c>
      <c r="S328" s="120" t="s">
        <v>1368</v>
      </c>
      <c r="T328" s="121" t="s">
        <v>1369</v>
      </c>
      <c r="U328" s="122" t="s">
        <v>829</v>
      </c>
      <c r="V328" s="123">
        <v>2890.09</v>
      </c>
      <c r="W328" s="42" t="s">
        <v>449</v>
      </c>
      <c r="X328" s="1"/>
      <c r="Y328" s="42" t="str">
        <f t="shared" si="49"/>
        <v/>
      </c>
      <c r="Z328" s="120" t="s">
        <v>1368</v>
      </c>
      <c r="AA328" s="121" t="s">
        <v>1369</v>
      </c>
      <c r="AB328" s="122" t="s">
        <v>829</v>
      </c>
      <c r="AC328" s="123">
        <v>2890.09</v>
      </c>
      <c r="AD328" s="42"/>
      <c r="AE328" s="42">
        <f t="shared" si="50"/>
        <v>0</v>
      </c>
    </row>
    <row r="329" spans="1:32" ht="15.75" thickBot="1">
      <c r="A329" s="22"/>
      <c r="B329" s="23" t="s">
        <v>773</v>
      </c>
      <c r="C329" s="15"/>
      <c r="N329" s="120" t="s">
        <v>1394</v>
      </c>
      <c r="O329" s="121" t="s">
        <v>1395</v>
      </c>
      <c r="P329" s="122" t="s">
        <v>829</v>
      </c>
      <c r="Q329" s="123">
        <f t="shared" si="47"/>
        <v>7403</v>
      </c>
      <c r="S329" s="120" t="s">
        <v>1370</v>
      </c>
      <c r="T329" s="121" t="s">
        <v>1371</v>
      </c>
      <c r="U329" s="122" t="s">
        <v>829</v>
      </c>
      <c r="V329" s="123">
        <v>3314.88</v>
      </c>
      <c r="W329" s="42" t="s">
        <v>449</v>
      </c>
      <c r="X329" s="1"/>
      <c r="Y329" s="42" t="str">
        <f t="shared" si="49"/>
        <v/>
      </c>
      <c r="Z329" s="120" t="s">
        <v>1370</v>
      </c>
      <c r="AA329" s="121" t="s">
        <v>1371</v>
      </c>
      <c r="AB329" s="122" t="s">
        <v>829</v>
      </c>
      <c r="AC329" s="123">
        <v>3314.88</v>
      </c>
      <c r="AD329" s="42"/>
      <c r="AE329" s="42">
        <f t="shared" si="50"/>
        <v>0</v>
      </c>
    </row>
    <row r="330" spans="1:32" ht="15.75" thickBot="1">
      <c r="A330" s="22"/>
      <c r="B330" s="23" t="s">
        <v>779</v>
      </c>
      <c r="C330" s="15">
        <f>G331</f>
        <v>13500</v>
      </c>
      <c r="N330" s="120" t="s">
        <v>1396</v>
      </c>
      <c r="O330" s="121" t="s">
        <v>1397</v>
      </c>
      <c r="P330" s="122" t="s">
        <v>829</v>
      </c>
      <c r="Q330" s="123">
        <f t="shared" si="47"/>
        <v>3806</v>
      </c>
      <c r="S330" s="120" t="s">
        <v>1372</v>
      </c>
      <c r="T330" s="121" t="s">
        <v>1373</v>
      </c>
      <c r="U330" s="122" t="s">
        <v>829</v>
      </c>
      <c r="V330" s="123">
        <v>4770.46</v>
      </c>
      <c r="W330" s="42" t="s">
        <v>449</v>
      </c>
      <c r="X330" s="1"/>
      <c r="Y330" s="42" t="str">
        <f t="shared" si="49"/>
        <v/>
      </c>
      <c r="Z330" s="120" t="s">
        <v>1372</v>
      </c>
      <c r="AA330" s="121" t="s">
        <v>1373</v>
      </c>
      <c r="AB330" s="122" t="s">
        <v>829</v>
      </c>
      <c r="AC330" s="123">
        <v>4770.46</v>
      </c>
      <c r="AD330" s="42"/>
      <c r="AE330" s="42">
        <f t="shared" si="50"/>
        <v>0</v>
      </c>
      <c r="AF330" s="42"/>
    </row>
    <row r="331" spans="1:32" ht="15.75" thickBot="1">
      <c r="A331" s="22"/>
      <c r="B331" s="23" t="s">
        <v>801</v>
      </c>
      <c r="C331" s="15"/>
      <c r="D331" s="42">
        <v>62</v>
      </c>
      <c r="E331" s="120" t="s">
        <v>834</v>
      </c>
      <c r="F331" s="121" t="s">
        <v>996</v>
      </c>
      <c r="G331" s="123">
        <f>P71</f>
        <v>13500</v>
      </c>
      <c r="H331" s="122"/>
      <c r="N331" s="120" t="s">
        <v>1398</v>
      </c>
      <c r="O331" s="121" t="s">
        <v>1399</v>
      </c>
      <c r="P331" s="122" t="s">
        <v>829</v>
      </c>
      <c r="Q331" s="123">
        <f t="shared" si="47"/>
        <v>2893</v>
      </c>
      <c r="S331" s="120" t="s">
        <v>1374</v>
      </c>
      <c r="T331" s="121" t="s">
        <v>1375</v>
      </c>
      <c r="U331" s="122" t="s">
        <v>829</v>
      </c>
      <c r="V331" s="122">
        <v>672.53</v>
      </c>
      <c r="W331" s="42" t="s">
        <v>449</v>
      </c>
      <c r="X331" s="1"/>
      <c r="Y331" s="42" t="str">
        <f t="shared" si="49"/>
        <v/>
      </c>
      <c r="Z331" s="120" t="s">
        <v>1374</v>
      </c>
      <c r="AA331" s="121" t="s">
        <v>1375</v>
      </c>
      <c r="AB331" s="122" t="s">
        <v>829</v>
      </c>
      <c r="AC331" s="122">
        <v>672.53</v>
      </c>
      <c r="AD331" s="42"/>
      <c r="AE331" s="42">
        <f t="shared" si="50"/>
        <v>0</v>
      </c>
    </row>
    <row r="332" spans="1:32" ht="15.75" thickBot="1">
      <c r="A332" s="22"/>
      <c r="B332" s="23"/>
      <c r="C332" s="15"/>
      <c r="N332" s="120" t="s">
        <v>1400</v>
      </c>
      <c r="O332" s="121" t="s">
        <v>1401</v>
      </c>
      <c r="P332" s="122" t="s">
        <v>829</v>
      </c>
      <c r="Q332" s="123">
        <f t="shared" si="47"/>
        <v>8239</v>
      </c>
      <c r="S332" s="120" t="s">
        <v>1376</v>
      </c>
      <c r="T332" s="121" t="s">
        <v>434</v>
      </c>
      <c r="U332" s="122" t="s">
        <v>829</v>
      </c>
      <c r="V332" s="123">
        <v>55454.34</v>
      </c>
      <c r="W332" s="42" t="s">
        <v>449</v>
      </c>
      <c r="X332" s="1"/>
      <c r="Y332" s="42" t="str">
        <f t="shared" si="49"/>
        <v/>
      </c>
      <c r="Z332" s="120" t="s">
        <v>1376</v>
      </c>
      <c r="AA332" s="121" t="s">
        <v>434</v>
      </c>
      <c r="AB332" s="122" t="s">
        <v>829</v>
      </c>
      <c r="AC332" s="123">
        <v>55454.34</v>
      </c>
      <c r="AD332" s="42"/>
      <c r="AE332" s="42">
        <f t="shared" si="50"/>
        <v>0</v>
      </c>
    </row>
    <row r="333" spans="1:32" ht="15.75" thickBot="1">
      <c r="A333" s="22"/>
      <c r="B333" s="23"/>
      <c r="C333" s="15"/>
      <c r="N333" s="120" t="s">
        <v>1402</v>
      </c>
      <c r="O333" s="121" t="s">
        <v>1403</v>
      </c>
      <c r="P333" s="122" t="s">
        <v>829</v>
      </c>
      <c r="Q333" s="123">
        <f t="shared" si="47"/>
        <v>3750.84</v>
      </c>
      <c r="S333" s="120" t="s">
        <v>1377</v>
      </c>
      <c r="T333" s="121" t="s">
        <v>1035</v>
      </c>
      <c r="U333" s="122" t="s">
        <v>829</v>
      </c>
      <c r="V333" s="123">
        <v>3615.45</v>
      </c>
      <c r="W333" s="42" t="s">
        <v>449</v>
      </c>
      <c r="X333" s="1"/>
      <c r="Y333" s="42" t="str">
        <f t="shared" si="49"/>
        <v/>
      </c>
      <c r="Z333" s="120" t="s">
        <v>1377</v>
      </c>
      <c r="AA333" s="121" t="s">
        <v>1035</v>
      </c>
      <c r="AB333" s="122" t="s">
        <v>829</v>
      </c>
      <c r="AC333" s="123">
        <v>3615.45</v>
      </c>
      <c r="AD333" s="42"/>
      <c r="AE333" s="42">
        <f t="shared" si="50"/>
        <v>0</v>
      </c>
    </row>
    <row r="334" spans="1:32" ht="15.75" thickBot="1">
      <c r="A334" s="49" t="s">
        <v>447</v>
      </c>
      <c r="B334" s="45"/>
      <c r="C334" s="46"/>
      <c r="N334" s="120" t="s">
        <v>1404</v>
      </c>
      <c r="O334" s="121" t="s">
        <v>1405</v>
      </c>
      <c r="P334" s="122" t="s">
        <v>829</v>
      </c>
      <c r="Q334" s="123">
        <f t="shared" si="47"/>
        <v>560756.79</v>
      </c>
      <c r="S334" s="120" t="s">
        <v>1378</v>
      </c>
      <c r="T334" s="121" t="s">
        <v>1379</v>
      </c>
      <c r="U334" s="122" t="s">
        <v>829</v>
      </c>
      <c r="V334" s="122">
        <v>415.93</v>
      </c>
      <c r="W334" s="42" t="s">
        <v>449</v>
      </c>
      <c r="X334" s="1"/>
      <c r="Y334" s="42" t="str">
        <f t="shared" si="49"/>
        <v/>
      </c>
      <c r="Z334" s="120" t="s">
        <v>1378</v>
      </c>
      <c r="AA334" s="121" t="s">
        <v>1379</v>
      </c>
      <c r="AB334" s="122" t="s">
        <v>829</v>
      </c>
      <c r="AC334" s="122">
        <v>415.93</v>
      </c>
      <c r="AD334" s="42"/>
      <c r="AE334" s="42">
        <f t="shared" si="50"/>
        <v>0</v>
      </c>
    </row>
    <row r="335" spans="1:32" ht="15.75" thickBot="1">
      <c r="A335" s="22" t="s">
        <v>111</v>
      </c>
      <c r="B335" s="23" t="s">
        <v>811</v>
      </c>
      <c r="C335" s="15">
        <f>G336</f>
        <v>4000</v>
      </c>
      <c r="N335" s="168" t="s">
        <v>1678</v>
      </c>
      <c r="O335" s="169" t="s">
        <v>1679</v>
      </c>
      <c r="P335" s="148" t="s">
        <v>829</v>
      </c>
      <c r="Q335" s="144">
        <f>V349</f>
        <v>16029.01</v>
      </c>
      <c r="R335" s="42"/>
      <c r="S335" s="120" t="s">
        <v>1380</v>
      </c>
      <c r="T335" s="121" t="s">
        <v>1381</v>
      </c>
      <c r="U335" s="122" t="s">
        <v>829</v>
      </c>
      <c r="V335" s="123">
        <v>3036.96</v>
      </c>
      <c r="W335" s="42" t="s">
        <v>449</v>
      </c>
      <c r="X335" s="1"/>
      <c r="Y335" s="42" t="str">
        <f t="shared" si="49"/>
        <v/>
      </c>
      <c r="Z335" s="120" t="s">
        <v>1380</v>
      </c>
      <c r="AA335" s="121" t="s">
        <v>1381</v>
      </c>
      <c r="AB335" s="122" t="s">
        <v>829</v>
      </c>
      <c r="AC335" s="123">
        <v>3036.96</v>
      </c>
      <c r="AD335" s="42"/>
      <c r="AE335" s="42">
        <f t="shared" si="50"/>
        <v>0</v>
      </c>
    </row>
    <row r="336" spans="1:32" ht="15.75" thickBot="1">
      <c r="A336" s="22"/>
      <c r="B336" s="23" t="s">
        <v>775</v>
      </c>
      <c r="C336" s="15"/>
      <c r="D336" s="42">
        <v>66</v>
      </c>
      <c r="E336" s="120" t="s">
        <v>1003</v>
      </c>
      <c r="F336" s="121" t="s">
        <v>1004</v>
      </c>
      <c r="G336" s="123">
        <f>P75</f>
        <v>4000</v>
      </c>
      <c r="H336" s="122"/>
      <c r="N336" s="168" t="s">
        <v>1680</v>
      </c>
      <c r="O336" s="169" t="s">
        <v>1681</v>
      </c>
      <c r="P336" s="148" t="s">
        <v>829</v>
      </c>
      <c r="Q336" s="144">
        <f>V350</f>
        <v>9446.9599999999991</v>
      </c>
      <c r="R336" s="42"/>
      <c r="S336" s="120" t="s">
        <v>1382</v>
      </c>
      <c r="T336" s="121" t="s">
        <v>435</v>
      </c>
      <c r="U336" s="122" t="s">
        <v>829</v>
      </c>
      <c r="V336" s="123">
        <v>20008.5</v>
      </c>
      <c r="W336" s="42" t="s">
        <v>449</v>
      </c>
      <c r="X336" s="1"/>
      <c r="Y336" s="42" t="str">
        <f t="shared" si="49"/>
        <v/>
      </c>
      <c r="Z336" s="120" t="s">
        <v>1382</v>
      </c>
      <c r="AA336" s="121" t="s">
        <v>435</v>
      </c>
      <c r="AB336" s="122" t="s">
        <v>829</v>
      </c>
      <c r="AC336" s="123">
        <v>20008.5</v>
      </c>
      <c r="AD336" s="42"/>
      <c r="AE336" s="42">
        <f t="shared" si="50"/>
        <v>0</v>
      </c>
    </row>
    <row r="337" spans="1:33" ht="15.75" thickBot="1">
      <c r="A337" s="22"/>
      <c r="B337" s="23"/>
      <c r="C337" s="15"/>
      <c r="N337" s="168" t="s">
        <v>1682</v>
      </c>
      <c r="O337" s="169" t="s">
        <v>1683</v>
      </c>
      <c r="P337" s="148" t="s">
        <v>829</v>
      </c>
      <c r="Q337" s="144">
        <f>V351</f>
        <v>11550.32</v>
      </c>
      <c r="R337" s="42"/>
      <c r="S337" s="120" t="s">
        <v>1383</v>
      </c>
      <c r="T337" s="121" t="s">
        <v>1384</v>
      </c>
      <c r="U337" s="122" t="s">
        <v>829</v>
      </c>
      <c r="V337" s="122">
        <v>314.68</v>
      </c>
      <c r="W337" s="42" t="s">
        <v>449</v>
      </c>
      <c r="X337" s="1"/>
      <c r="Y337" s="42" t="str">
        <f t="shared" si="49"/>
        <v/>
      </c>
      <c r="Z337" s="120" t="s">
        <v>1383</v>
      </c>
      <c r="AA337" s="121" t="s">
        <v>1384</v>
      </c>
      <c r="AB337" s="122" t="s">
        <v>829</v>
      </c>
      <c r="AC337" s="122">
        <v>314.68</v>
      </c>
      <c r="AD337" s="42"/>
      <c r="AE337" s="42">
        <f t="shared" si="50"/>
        <v>0</v>
      </c>
    </row>
    <row r="338" spans="1:33" ht="15.75" thickBot="1">
      <c r="A338" s="22"/>
      <c r="B338" s="23"/>
      <c r="C338" s="15"/>
      <c r="N338" s="168" t="s">
        <v>1684</v>
      </c>
      <c r="O338" s="169" t="s">
        <v>1685</v>
      </c>
      <c r="P338" s="148" t="s">
        <v>829</v>
      </c>
      <c r="Q338" s="144">
        <f>V352</f>
        <v>6110.61</v>
      </c>
      <c r="R338" s="42"/>
      <c r="S338" s="120" t="s">
        <v>1385</v>
      </c>
      <c r="T338" s="121" t="s">
        <v>1386</v>
      </c>
      <c r="U338" s="122" t="s">
        <v>829</v>
      </c>
      <c r="V338" s="123">
        <v>65900.850000000006</v>
      </c>
      <c r="W338" s="42" t="s">
        <v>449</v>
      </c>
      <c r="X338" s="1"/>
      <c r="Y338" s="42" t="str">
        <f t="shared" si="49"/>
        <v/>
      </c>
      <c r="Z338" s="120" t="s">
        <v>1385</v>
      </c>
      <c r="AA338" s="121" t="s">
        <v>1386</v>
      </c>
      <c r="AB338" s="122" t="s">
        <v>829</v>
      </c>
      <c r="AC338" s="123">
        <v>65900.850000000006</v>
      </c>
      <c r="AD338" s="42"/>
      <c r="AE338" s="42">
        <f t="shared" si="50"/>
        <v>0</v>
      </c>
    </row>
    <row r="339" spans="1:33" ht="15.75" thickBot="1">
      <c r="A339" s="22"/>
      <c r="B339" s="23"/>
      <c r="C339" s="15"/>
      <c r="N339" s="168" t="s">
        <v>1686</v>
      </c>
      <c r="O339" s="169" t="s">
        <v>1687</v>
      </c>
      <c r="P339" s="148" t="s">
        <v>829</v>
      </c>
      <c r="Q339" s="144">
        <f>V353</f>
        <v>10383.799999999999</v>
      </c>
      <c r="R339" s="42"/>
      <c r="S339" s="120" t="s">
        <v>1387</v>
      </c>
      <c r="T339" s="121" t="s">
        <v>1388</v>
      </c>
      <c r="U339" s="122" t="s">
        <v>829</v>
      </c>
      <c r="V339" s="123">
        <v>5401.25</v>
      </c>
      <c r="W339" s="42" t="s">
        <v>449</v>
      </c>
      <c r="X339" s="1"/>
      <c r="Y339" s="42" t="str">
        <f t="shared" si="49"/>
        <v/>
      </c>
      <c r="Z339" s="120" t="s">
        <v>1387</v>
      </c>
      <c r="AA339" s="121" t="s">
        <v>1388</v>
      </c>
      <c r="AB339" s="122" t="s">
        <v>829</v>
      </c>
      <c r="AC339" s="123">
        <v>5401.25</v>
      </c>
      <c r="AD339" s="42"/>
      <c r="AE339" s="42">
        <f t="shared" si="50"/>
        <v>0</v>
      </c>
      <c r="AG339" s="42"/>
    </row>
    <row r="340" spans="1:33" ht="15.75" thickBot="1">
      <c r="A340" s="22"/>
      <c r="B340" s="23"/>
      <c r="C340" s="15"/>
      <c r="N340" s="120" t="s">
        <v>1578</v>
      </c>
      <c r="O340" s="121" t="s">
        <v>1579</v>
      </c>
      <c r="P340" s="122"/>
      <c r="Q340" s="123"/>
      <c r="R340" s="42"/>
      <c r="S340" s="120" t="s">
        <v>1389</v>
      </c>
      <c r="T340" s="121" t="s">
        <v>436</v>
      </c>
      <c r="U340" s="122" t="s">
        <v>829</v>
      </c>
      <c r="V340" s="123">
        <v>62564.25</v>
      </c>
      <c r="W340" s="42" t="s">
        <v>449</v>
      </c>
      <c r="X340" s="1"/>
      <c r="Y340" s="42" t="str">
        <f t="shared" si="49"/>
        <v/>
      </c>
      <c r="Z340" s="120" t="s">
        <v>1389</v>
      </c>
      <c r="AA340" s="121" t="s">
        <v>436</v>
      </c>
      <c r="AB340" s="122" t="s">
        <v>829</v>
      </c>
      <c r="AC340" s="123">
        <v>62564.25</v>
      </c>
      <c r="AD340" s="42"/>
      <c r="AE340" s="42">
        <f t="shared" si="50"/>
        <v>0</v>
      </c>
    </row>
    <row r="341" spans="1:33" ht="15.75" thickBot="1">
      <c r="A341" s="22"/>
      <c r="B341" s="23"/>
      <c r="C341" s="15"/>
      <c r="N341" s="120" t="s">
        <v>1406</v>
      </c>
      <c r="O341" s="121" t="s">
        <v>1407</v>
      </c>
      <c r="P341" s="122" t="s">
        <v>829</v>
      </c>
      <c r="Q341" s="171">
        <f t="shared" ref="Q341:Q347" si="51">V355</f>
        <v>8733.5300000000007</v>
      </c>
      <c r="S341" s="120" t="s">
        <v>1390</v>
      </c>
      <c r="T341" s="121" t="s">
        <v>1391</v>
      </c>
      <c r="U341" s="122" t="s">
        <v>829</v>
      </c>
      <c r="V341" s="123">
        <v>90643.55</v>
      </c>
      <c r="W341" s="42" t="s">
        <v>449</v>
      </c>
      <c r="X341" s="1"/>
      <c r="Y341" s="42" t="str">
        <f t="shared" si="49"/>
        <v/>
      </c>
      <c r="Z341" s="120" t="s">
        <v>1390</v>
      </c>
      <c r="AA341" s="121" t="s">
        <v>1391</v>
      </c>
      <c r="AB341" s="122" t="s">
        <v>829</v>
      </c>
      <c r="AC341" s="123">
        <v>90643.55</v>
      </c>
      <c r="AD341" s="42"/>
      <c r="AE341" s="42">
        <f t="shared" si="50"/>
        <v>0</v>
      </c>
    </row>
    <row r="342" spans="1:33" ht="15.75" thickBot="1">
      <c r="A342" s="22"/>
      <c r="B342" s="23"/>
      <c r="C342" s="15"/>
      <c r="N342" s="120" t="s">
        <v>851</v>
      </c>
      <c r="O342" s="121" t="s">
        <v>437</v>
      </c>
      <c r="P342" s="122" t="s">
        <v>829</v>
      </c>
      <c r="Q342" s="171">
        <f t="shared" si="51"/>
        <v>1351.99</v>
      </c>
      <c r="S342" s="120" t="s">
        <v>1392</v>
      </c>
      <c r="T342" s="121" t="s">
        <v>1393</v>
      </c>
      <c r="U342" s="122" t="s">
        <v>829</v>
      </c>
      <c r="V342" s="123">
        <v>13904</v>
      </c>
      <c r="W342" s="42" t="s">
        <v>449</v>
      </c>
      <c r="X342" s="1"/>
      <c r="Y342" s="42" t="str">
        <f t="shared" si="49"/>
        <v/>
      </c>
      <c r="Z342" s="120" t="s">
        <v>1392</v>
      </c>
      <c r="AA342" s="121" t="s">
        <v>1393</v>
      </c>
      <c r="AB342" s="122" t="s">
        <v>829</v>
      </c>
      <c r="AC342" s="123">
        <v>13904</v>
      </c>
      <c r="AD342" s="42"/>
      <c r="AE342" s="42">
        <f t="shared" si="50"/>
        <v>0</v>
      </c>
    </row>
    <row r="343" spans="1:33" ht="15.75" thickBot="1">
      <c r="A343" s="49" t="s">
        <v>448</v>
      </c>
      <c r="B343" s="45"/>
      <c r="C343" s="46"/>
      <c r="N343" s="120" t="s">
        <v>1408</v>
      </c>
      <c r="O343" s="121" t="s">
        <v>1409</v>
      </c>
      <c r="P343" s="122" t="s">
        <v>829</v>
      </c>
      <c r="Q343" s="171">
        <f t="shared" si="51"/>
        <v>1147.8800000000001</v>
      </c>
      <c r="S343" s="120" t="s">
        <v>1394</v>
      </c>
      <c r="T343" s="121" t="s">
        <v>1395</v>
      </c>
      <c r="U343" s="122" t="s">
        <v>829</v>
      </c>
      <c r="V343" s="123">
        <v>7403</v>
      </c>
      <c r="W343" s="42" t="s">
        <v>449</v>
      </c>
      <c r="X343" s="1"/>
      <c r="Y343" s="42" t="str">
        <f t="shared" si="49"/>
        <v/>
      </c>
      <c r="Z343" s="120" t="s">
        <v>1394</v>
      </c>
      <c r="AA343" s="121" t="s">
        <v>1395</v>
      </c>
      <c r="AB343" s="122" t="s">
        <v>829</v>
      </c>
      <c r="AC343" s="123">
        <v>7403</v>
      </c>
      <c r="AD343" s="42"/>
      <c r="AE343" s="42">
        <f t="shared" si="50"/>
        <v>0</v>
      </c>
    </row>
    <row r="344" spans="1:33" ht="15.75" thickBot="1">
      <c r="A344" s="22" t="s">
        <v>118</v>
      </c>
      <c r="B344" s="23" t="s">
        <v>1521</v>
      </c>
      <c r="C344" s="15">
        <f>G344</f>
        <v>4500</v>
      </c>
      <c r="E344" s="168" t="s">
        <v>1611</v>
      </c>
      <c r="F344" s="169" t="s">
        <v>1612</v>
      </c>
      <c r="G344" s="144">
        <f>P79</f>
        <v>4500</v>
      </c>
      <c r="N344" s="120" t="s">
        <v>1410</v>
      </c>
      <c r="O344" s="121" t="s">
        <v>1411</v>
      </c>
      <c r="P344" s="122" t="s">
        <v>829</v>
      </c>
      <c r="Q344" s="171">
        <f t="shared" si="51"/>
        <v>4013.53</v>
      </c>
      <c r="S344" s="120" t="s">
        <v>1396</v>
      </c>
      <c r="T344" s="121" t="s">
        <v>1397</v>
      </c>
      <c r="U344" s="122" t="s">
        <v>829</v>
      </c>
      <c r="V344" s="123">
        <v>3806</v>
      </c>
      <c r="W344" s="42" t="s">
        <v>449</v>
      </c>
      <c r="X344" s="1"/>
      <c r="Y344" s="42" t="str">
        <f t="shared" si="49"/>
        <v/>
      </c>
      <c r="Z344" s="120" t="s">
        <v>1396</v>
      </c>
      <c r="AA344" s="121" t="s">
        <v>1397</v>
      </c>
      <c r="AB344" s="122" t="s">
        <v>829</v>
      </c>
      <c r="AC344" s="123">
        <v>3806</v>
      </c>
      <c r="AD344" s="42"/>
      <c r="AE344" s="42">
        <f t="shared" si="50"/>
        <v>0</v>
      </c>
    </row>
    <row r="345" spans="1:33" ht="15.75" thickBot="1">
      <c r="A345" s="22"/>
      <c r="B345" s="23"/>
      <c r="C345" s="15"/>
      <c r="N345" s="120" t="s">
        <v>1412</v>
      </c>
      <c r="O345" s="121" t="s">
        <v>1413</v>
      </c>
      <c r="P345" s="122" t="s">
        <v>829</v>
      </c>
      <c r="Q345" s="171">
        <f t="shared" si="51"/>
        <v>2235.2199999999998</v>
      </c>
      <c r="S345" s="120" t="s">
        <v>1398</v>
      </c>
      <c r="T345" s="121" t="s">
        <v>1399</v>
      </c>
      <c r="U345" s="122" t="s">
        <v>829</v>
      </c>
      <c r="V345" s="123">
        <v>2893</v>
      </c>
      <c r="W345" s="42" t="s">
        <v>449</v>
      </c>
      <c r="X345" s="1"/>
      <c r="Y345" s="42" t="str">
        <f t="shared" si="49"/>
        <v/>
      </c>
      <c r="Z345" s="120" t="s">
        <v>1398</v>
      </c>
      <c r="AA345" s="121" t="s">
        <v>1399</v>
      </c>
      <c r="AB345" s="122" t="s">
        <v>829</v>
      </c>
      <c r="AC345" s="123">
        <v>2893</v>
      </c>
      <c r="AD345" s="42"/>
      <c r="AE345" s="42">
        <f t="shared" si="50"/>
        <v>0</v>
      </c>
    </row>
    <row r="346" spans="1:33" ht="15.75" thickBot="1">
      <c r="A346" s="22"/>
      <c r="B346" s="23"/>
      <c r="C346" s="15"/>
      <c r="N346" s="168" t="s">
        <v>1688</v>
      </c>
      <c r="O346" s="169" t="s">
        <v>1689</v>
      </c>
      <c r="P346" s="148" t="s">
        <v>829</v>
      </c>
      <c r="Q346" s="144">
        <f t="shared" si="51"/>
        <v>19906.04</v>
      </c>
      <c r="S346" s="120" t="s">
        <v>1400</v>
      </c>
      <c r="T346" s="121" t="s">
        <v>1401</v>
      </c>
      <c r="U346" s="122" t="s">
        <v>829</v>
      </c>
      <c r="V346" s="123">
        <v>8239</v>
      </c>
      <c r="W346" s="42" t="s">
        <v>449</v>
      </c>
      <c r="X346" s="1"/>
      <c r="Y346" s="42" t="str">
        <f t="shared" si="49"/>
        <v/>
      </c>
      <c r="Z346" s="120" t="s">
        <v>1400</v>
      </c>
      <c r="AA346" s="121" t="s">
        <v>1401</v>
      </c>
      <c r="AB346" s="122" t="s">
        <v>829</v>
      </c>
      <c r="AC346" s="123">
        <v>8239</v>
      </c>
      <c r="AE346" s="42">
        <f t="shared" si="50"/>
        <v>0</v>
      </c>
    </row>
    <row r="347" spans="1:33" ht="15.75" thickBot="1">
      <c r="A347" s="22"/>
      <c r="B347" s="23"/>
      <c r="C347" s="15"/>
      <c r="N347" s="168" t="s">
        <v>1690</v>
      </c>
      <c r="O347" s="169" t="s">
        <v>1691</v>
      </c>
      <c r="P347" s="148" t="s">
        <v>829</v>
      </c>
      <c r="Q347" s="144">
        <f t="shared" si="51"/>
        <v>10175.950000000001</v>
      </c>
      <c r="R347" s="42"/>
      <c r="S347" s="120" t="s">
        <v>1402</v>
      </c>
      <c r="T347" s="121" t="s">
        <v>1403</v>
      </c>
      <c r="U347" s="122" t="s">
        <v>829</v>
      </c>
      <c r="V347" s="123">
        <v>3750.84</v>
      </c>
      <c r="W347" s="42" t="s">
        <v>449</v>
      </c>
      <c r="X347" s="1"/>
      <c r="Y347" s="42" t="str">
        <f t="shared" si="49"/>
        <v/>
      </c>
      <c r="Z347" s="120" t="s">
        <v>1402</v>
      </c>
      <c r="AA347" s="121" t="s">
        <v>1403</v>
      </c>
      <c r="AB347" s="122" t="s">
        <v>829</v>
      </c>
      <c r="AC347" s="123">
        <v>3750.84</v>
      </c>
      <c r="AE347" s="42">
        <f t="shared" si="50"/>
        <v>0</v>
      </c>
    </row>
    <row r="348" spans="1:33" ht="15.75" thickBot="1">
      <c r="A348" s="22"/>
      <c r="B348" s="23"/>
      <c r="C348" s="15"/>
      <c r="N348" s="168" t="s">
        <v>852</v>
      </c>
      <c r="O348" s="169" t="s">
        <v>438</v>
      </c>
      <c r="P348" s="148" t="s">
        <v>829</v>
      </c>
      <c r="Q348" s="144">
        <f t="shared" ref="Q348:Q356" si="52">V362</f>
        <v>12048.71</v>
      </c>
      <c r="S348" s="120" t="s">
        <v>1404</v>
      </c>
      <c r="T348" s="121" t="s">
        <v>1405</v>
      </c>
      <c r="U348" s="122" t="s">
        <v>829</v>
      </c>
      <c r="V348" s="123">
        <v>560756.79</v>
      </c>
      <c r="W348" s="42" t="s">
        <v>449</v>
      </c>
      <c r="X348" s="1"/>
      <c r="Y348" s="42" t="str">
        <f t="shared" si="49"/>
        <v/>
      </c>
      <c r="Z348" s="120" t="s">
        <v>1404</v>
      </c>
      <c r="AA348" s="121" t="s">
        <v>1405</v>
      </c>
      <c r="AB348" s="122" t="s">
        <v>829</v>
      </c>
      <c r="AC348" s="123">
        <v>560756.79</v>
      </c>
      <c r="AE348" s="42">
        <f t="shared" si="50"/>
        <v>0</v>
      </c>
    </row>
    <row r="349" spans="1:33" ht="15.75" thickBot="1">
      <c r="A349" s="22"/>
      <c r="B349" s="23"/>
      <c r="C349" s="15"/>
      <c r="N349" s="168" t="s">
        <v>1692</v>
      </c>
      <c r="O349" s="169" t="s">
        <v>1693</v>
      </c>
      <c r="P349" s="148" t="s">
        <v>829</v>
      </c>
      <c r="Q349" s="144">
        <f t="shared" si="52"/>
        <v>8123.43</v>
      </c>
      <c r="R349" s="42"/>
      <c r="S349" s="120" t="s">
        <v>1678</v>
      </c>
      <c r="T349" s="121" t="s">
        <v>1679</v>
      </c>
      <c r="U349" s="122" t="s">
        <v>829</v>
      </c>
      <c r="V349" s="123">
        <v>16029.01</v>
      </c>
      <c r="W349" s="42"/>
      <c r="X349" s="1"/>
      <c r="Y349" s="42" t="str">
        <f t="shared" si="49"/>
        <v/>
      </c>
      <c r="Z349" s="120" t="s">
        <v>1678</v>
      </c>
      <c r="AA349" s="121" t="s">
        <v>1679</v>
      </c>
      <c r="AB349" s="122" t="s">
        <v>829</v>
      </c>
      <c r="AC349" s="123">
        <v>16029.01</v>
      </c>
      <c r="AE349" s="42">
        <f t="shared" si="50"/>
        <v>0</v>
      </c>
    </row>
    <row r="350" spans="1:33" ht="15.75" thickBot="1">
      <c r="A350" s="22"/>
      <c r="B350" s="23"/>
      <c r="C350" s="15"/>
      <c r="N350" s="168" t="s">
        <v>1694</v>
      </c>
      <c r="O350" s="169" t="s">
        <v>1695</v>
      </c>
      <c r="P350" s="148" t="s">
        <v>829</v>
      </c>
      <c r="Q350" s="144">
        <f t="shared" si="52"/>
        <v>2270.66</v>
      </c>
      <c r="R350" s="42"/>
      <c r="S350" s="120" t="s">
        <v>1680</v>
      </c>
      <c r="T350" s="121" t="s">
        <v>1681</v>
      </c>
      <c r="U350" s="122" t="s">
        <v>829</v>
      </c>
      <c r="V350" s="123">
        <v>9446.9599999999991</v>
      </c>
      <c r="W350" s="42"/>
      <c r="X350" s="1"/>
      <c r="Y350" s="42" t="str">
        <f t="shared" si="49"/>
        <v/>
      </c>
      <c r="Z350" s="120" t="s">
        <v>1680</v>
      </c>
      <c r="AA350" s="121" t="s">
        <v>1681</v>
      </c>
      <c r="AB350" s="122" t="s">
        <v>829</v>
      </c>
      <c r="AC350" s="123">
        <v>9446.9599999999991</v>
      </c>
      <c r="AE350" s="42">
        <f t="shared" si="50"/>
        <v>0</v>
      </c>
    </row>
    <row r="351" spans="1:33" ht="15.75" thickBot="1">
      <c r="A351" s="22"/>
      <c r="B351" s="23"/>
      <c r="C351" s="15"/>
      <c r="N351" s="168" t="s">
        <v>1696</v>
      </c>
      <c r="O351" s="169" t="s">
        <v>1697</v>
      </c>
      <c r="P351" s="148" t="s">
        <v>829</v>
      </c>
      <c r="Q351" s="144">
        <f t="shared" si="52"/>
        <v>3419.8</v>
      </c>
      <c r="R351" s="42"/>
      <c r="S351" s="120" t="s">
        <v>1682</v>
      </c>
      <c r="T351" s="121" t="s">
        <v>1683</v>
      </c>
      <c r="U351" s="122" t="s">
        <v>829</v>
      </c>
      <c r="V351" s="123">
        <v>11550.32</v>
      </c>
      <c r="W351" s="42"/>
      <c r="X351" s="1"/>
      <c r="Y351" s="42" t="str">
        <f t="shared" si="49"/>
        <v/>
      </c>
      <c r="Z351" s="120" t="s">
        <v>1682</v>
      </c>
      <c r="AA351" s="121" t="s">
        <v>1683</v>
      </c>
      <c r="AB351" s="122" t="s">
        <v>829</v>
      </c>
      <c r="AC351" s="123">
        <v>11550.32</v>
      </c>
      <c r="AE351" s="42">
        <f t="shared" si="50"/>
        <v>0</v>
      </c>
    </row>
    <row r="352" spans="1:33" ht="15.75" thickBot="1">
      <c r="A352" s="49" t="s">
        <v>696</v>
      </c>
      <c r="B352" s="45"/>
      <c r="C352" s="46"/>
      <c r="N352" s="168" t="s">
        <v>1698</v>
      </c>
      <c r="O352" s="169" t="s">
        <v>1699</v>
      </c>
      <c r="P352" s="148" t="s">
        <v>829</v>
      </c>
      <c r="Q352" s="144">
        <f t="shared" si="52"/>
        <v>5701.67</v>
      </c>
      <c r="R352" s="42"/>
      <c r="S352" s="120" t="s">
        <v>1684</v>
      </c>
      <c r="T352" s="121" t="s">
        <v>1685</v>
      </c>
      <c r="U352" s="122" t="s">
        <v>829</v>
      </c>
      <c r="V352" s="123">
        <v>6110.61</v>
      </c>
      <c r="W352" s="42"/>
      <c r="X352" s="1"/>
      <c r="Y352" s="42" t="str">
        <f t="shared" si="49"/>
        <v/>
      </c>
      <c r="Z352" s="120" t="s">
        <v>1684</v>
      </c>
      <c r="AA352" s="121" t="s">
        <v>1685</v>
      </c>
      <c r="AB352" s="122" t="s">
        <v>829</v>
      </c>
      <c r="AC352" s="123">
        <v>6110.61</v>
      </c>
      <c r="AE352" s="42">
        <f t="shared" si="50"/>
        <v>0</v>
      </c>
    </row>
    <row r="353" spans="1:32" ht="15.75" thickBot="1">
      <c r="A353" s="22"/>
      <c r="B353" s="23"/>
      <c r="C353" s="15"/>
      <c r="N353" s="168" t="s">
        <v>1414</v>
      </c>
      <c r="O353" s="169" t="s">
        <v>763</v>
      </c>
      <c r="P353" s="148" t="s">
        <v>829</v>
      </c>
      <c r="Q353" s="144">
        <f t="shared" si="52"/>
        <v>3533.31</v>
      </c>
      <c r="R353" s="42"/>
      <c r="S353" s="120" t="s">
        <v>1686</v>
      </c>
      <c r="T353" s="121" t="s">
        <v>1687</v>
      </c>
      <c r="U353" s="122" t="s">
        <v>829</v>
      </c>
      <c r="V353" s="123">
        <v>10383.799999999999</v>
      </c>
      <c r="W353" s="42"/>
      <c r="X353" s="1"/>
      <c r="Y353" s="42" t="str">
        <f t="shared" si="49"/>
        <v/>
      </c>
      <c r="Z353" s="120" t="s">
        <v>1686</v>
      </c>
      <c r="AA353" s="121" t="s">
        <v>1687</v>
      </c>
      <c r="AB353" s="122" t="s">
        <v>829</v>
      </c>
      <c r="AC353" s="123">
        <v>10383.799999999999</v>
      </c>
      <c r="AE353" s="42">
        <f t="shared" si="50"/>
        <v>0</v>
      </c>
    </row>
    <row r="354" spans="1:32" ht="15.75" thickBot="1">
      <c r="A354" s="22"/>
      <c r="B354" s="23" t="s">
        <v>1624</v>
      </c>
      <c r="C354" s="15"/>
      <c r="N354" s="168" t="s">
        <v>1700</v>
      </c>
      <c r="O354" s="169" t="s">
        <v>1701</v>
      </c>
      <c r="P354" s="148" t="s">
        <v>829</v>
      </c>
      <c r="Q354" s="144">
        <f t="shared" si="52"/>
        <v>4224.42</v>
      </c>
      <c r="R354" s="42"/>
      <c r="S354" s="120"/>
      <c r="T354" s="121"/>
      <c r="U354" s="122"/>
      <c r="V354" s="123"/>
      <c r="W354" s="42"/>
      <c r="X354" s="1"/>
      <c r="Y354" s="42" t="str">
        <f t="shared" si="49"/>
        <v/>
      </c>
      <c r="Z354" s="120"/>
      <c r="AA354" s="121"/>
      <c r="AB354" s="122"/>
      <c r="AC354" s="123"/>
      <c r="AD354" s="42"/>
      <c r="AE354" s="42">
        <f t="shared" si="50"/>
        <v>0</v>
      </c>
      <c r="AF354" s="42"/>
    </row>
    <row r="355" spans="1:32" ht="29.25" thickBot="1">
      <c r="A355" s="22"/>
      <c r="B355" s="23" t="s">
        <v>820</v>
      </c>
      <c r="C355" s="15"/>
      <c r="N355" s="168" t="s">
        <v>1580</v>
      </c>
      <c r="O355" s="169" t="s">
        <v>1581</v>
      </c>
      <c r="P355" s="148" t="s">
        <v>829</v>
      </c>
      <c r="Q355" s="144">
        <f t="shared" si="52"/>
        <v>2177</v>
      </c>
      <c r="R355" s="42"/>
      <c r="S355" s="120" t="s">
        <v>1406</v>
      </c>
      <c r="T355" s="121" t="s">
        <v>1407</v>
      </c>
      <c r="U355" s="122" t="s">
        <v>829</v>
      </c>
      <c r="V355" s="123">
        <v>8733.5300000000007</v>
      </c>
      <c r="W355" s="42"/>
      <c r="X355" s="1"/>
      <c r="Y355" s="42" t="str">
        <f t="shared" si="49"/>
        <v/>
      </c>
      <c r="Z355" s="120" t="s">
        <v>1406</v>
      </c>
      <c r="AA355" s="121" t="s">
        <v>1407</v>
      </c>
      <c r="AB355" s="122" t="s">
        <v>829</v>
      </c>
      <c r="AC355" s="123">
        <v>8733.5300000000007</v>
      </c>
      <c r="AE355" s="42">
        <f t="shared" si="50"/>
        <v>0</v>
      </c>
    </row>
    <row r="356" spans="1:32" ht="29.25" thickBot="1">
      <c r="A356" s="22"/>
      <c r="B356" s="23" t="s">
        <v>821</v>
      </c>
      <c r="C356" s="15"/>
      <c r="N356" s="168" t="s">
        <v>1415</v>
      </c>
      <c r="O356" s="169" t="s">
        <v>1416</v>
      </c>
      <c r="P356" s="148" t="s">
        <v>829</v>
      </c>
      <c r="Q356" s="144">
        <f t="shared" si="52"/>
        <v>4080.44</v>
      </c>
      <c r="R356" s="42"/>
      <c r="S356" s="120" t="s">
        <v>851</v>
      </c>
      <c r="T356" s="121" t="s">
        <v>437</v>
      </c>
      <c r="U356" s="122" t="s">
        <v>829</v>
      </c>
      <c r="V356" s="123">
        <v>1351.99</v>
      </c>
      <c r="W356" s="42"/>
      <c r="X356" s="1"/>
      <c r="Y356" s="42" t="str">
        <f t="shared" si="49"/>
        <v/>
      </c>
      <c r="Z356" s="120" t="s">
        <v>851</v>
      </c>
      <c r="AA356" s="121" t="s">
        <v>437</v>
      </c>
      <c r="AB356" s="122" t="s">
        <v>829</v>
      </c>
      <c r="AC356" s="123">
        <v>1351.99</v>
      </c>
      <c r="AD356" s="42"/>
      <c r="AE356" s="42">
        <f t="shared" si="50"/>
        <v>0</v>
      </c>
    </row>
    <row r="357" spans="1:32" ht="15.75" thickBot="1">
      <c r="A357" s="22" t="s">
        <v>207</v>
      </c>
      <c r="B357" s="23" t="s">
        <v>788</v>
      </c>
      <c r="C357" s="15"/>
      <c r="N357" s="120" t="s">
        <v>853</v>
      </c>
      <c r="O357" s="121" t="s">
        <v>1417</v>
      </c>
      <c r="P357" s="122" t="s">
        <v>829</v>
      </c>
      <c r="Q357" s="123">
        <f t="shared" ref="Q357:Q363" si="53">V371</f>
        <v>3000</v>
      </c>
      <c r="S357" s="120" t="s">
        <v>1408</v>
      </c>
      <c r="T357" s="121" t="s">
        <v>1409</v>
      </c>
      <c r="U357" s="122" t="s">
        <v>829</v>
      </c>
      <c r="V357" s="123">
        <v>1147.8800000000001</v>
      </c>
      <c r="W357" s="42"/>
      <c r="X357" s="1"/>
      <c r="Y357" s="42" t="str">
        <f t="shared" si="49"/>
        <v/>
      </c>
      <c r="Z357" s="120" t="s">
        <v>1408</v>
      </c>
      <c r="AA357" s="121" t="s">
        <v>1409</v>
      </c>
      <c r="AB357" s="122" t="s">
        <v>829</v>
      </c>
      <c r="AC357" s="123">
        <v>1147.8800000000001</v>
      </c>
      <c r="AD357" s="42"/>
      <c r="AE357" s="42">
        <f t="shared" si="50"/>
        <v>0</v>
      </c>
    </row>
    <row r="358" spans="1:32" ht="15.75" thickBot="1">
      <c r="A358" s="22" t="s">
        <v>208</v>
      </c>
      <c r="B358" s="23" t="s">
        <v>822</v>
      </c>
      <c r="C358" s="15"/>
      <c r="N358" s="120" t="s">
        <v>1582</v>
      </c>
      <c r="O358" s="121" t="s">
        <v>1583</v>
      </c>
      <c r="P358" s="122" t="s">
        <v>829</v>
      </c>
      <c r="Q358" s="123">
        <f t="shared" si="53"/>
        <v>0</v>
      </c>
      <c r="R358" s="42"/>
      <c r="S358" s="120" t="s">
        <v>1410</v>
      </c>
      <c r="T358" s="121" t="s">
        <v>1411</v>
      </c>
      <c r="U358" s="122" t="s">
        <v>829</v>
      </c>
      <c r="V358" s="123">
        <v>4013.53</v>
      </c>
      <c r="W358" s="42"/>
      <c r="X358" s="1"/>
      <c r="Y358" s="42" t="str">
        <f t="shared" si="49"/>
        <v/>
      </c>
      <c r="Z358" s="120" t="s">
        <v>1410</v>
      </c>
      <c r="AA358" s="121" t="s">
        <v>1411</v>
      </c>
      <c r="AB358" s="122" t="s">
        <v>829</v>
      </c>
      <c r="AC358" s="123">
        <v>4013.53</v>
      </c>
      <c r="AD358" s="42"/>
      <c r="AE358" s="42">
        <f t="shared" si="50"/>
        <v>0</v>
      </c>
    </row>
    <row r="359" spans="1:32" ht="15.75" thickBot="1">
      <c r="A359" s="22"/>
      <c r="B359" s="23" t="s">
        <v>790</v>
      </c>
      <c r="C359" s="15"/>
      <c r="N359" s="120" t="s">
        <v>858</v>
      </c>
      <c r="O359" s="121" t="s">
        <v>1418</v>
      </c>
      <c r="P359" s="122" t="s">
        <v>829</v>
      </c>
      <c r="Q359" s="123">
        <f t="shared" si="53"/>
        <v>45249.919999999998</v>
      </c>
      <c r="S359" s="120" t="s">
        <v>1412</v>
      </c>
      <c r="T359" s="121" t="s">
        <v>1413</v>
      </c>
      <c r="U359" s="122" t="s">
        <v>829</v>
      </c>
      <c r="V359" s="123">
        <v>2235.2199999999998</v>
      </c>
      <c r="W359" s="42"/>
      <c r="X359" s="1"/>
      <c r="Y359" s="42" t="str">
        <f t="shared" si="49"/>
        <v/>
      </c>
      <c r="Z359" s="120" t="s">
        <v>1412</v>
      </c>
      <c r="AA359" s="121" t="s">
        <v>1413</v>
      </c>
      <c r="AB359" s="122" t="s">
        <v>829</v>
      </c>
      <c r="AC359" s="123">
        <v>2235.2199999999998</v>
      </c>
      <c r="AE359" s="42">
        <f t="shared" si="50"/>
        <v>0</v>
      </c>
    </row>
    <row r="360" spans="1:32" ht="15.75" thickBot="1">
      <c r="A360" s="22"/>
      <c r="B360" s="23" t="s">
        <v>854</v>
      </c>
      <c r="C360" s="15">
        <f>G364+G365</f>
        <v>8412.9599999999991</v>
      </c>
      <c r="N360" s="120" t="s">
        <v>1419</v>
      </c>
      <c r="O360" s="121" t="s">
        <v>1420</v>
      </c>
      <c r="P360" s="122" t="s">
        <v>829</v>
      </c>
      <c r="Q360" s="123">
        <f t="shared" si="53"/>
        <v>34131.72</v>
      </c>
      <c r="S360" s="120" t="s">
        <v>1688</v>
      </c>
      <c r="T360" s="121" t="s">
        <v>1689</v>
      </c>
      <c r="U360" s="122" t="s">
        <v>829</v>
      </c>
      <c r="V360" s="123">
        <v>19906.04</v>
      </c>
      <c r="W360" s="42"/>
      <c r="X360" s="1"/>
      <c r="Y360" s="42" t="str">
        <f t="shared" si="49"/>
        <v/>
      </c>
      <c r="Z360" s="120" t="s">
        <v>1688</v>
      </c>
      <c r="AA360" s="121" t="s">
        <v>1689</v>
      </c>
      <c r="AB360" s="122" t="s">
        <v>829</v>
      </c>
      <c r="AC360" s="123">
        <v>19906.04</v>
      </c>
      <c r="AE360" s="42">
        <f t="shared" si="50"/>
        <v>0</v>
      </c>
    </row>
    <row r="361" spans="1:32" ht="15.75" thickBot="1">
      <c r="A361" s="22"/>
      <c r="B361" s="23"/>
      <c r="C361" s="15"/>
      <c r="N361" s="120" t="s">
        <v>1421</v>
      </c>
      <c r="O361" s="121" t="s">
        <v>1422</v>
      </c>
      <c r="P361" s="122" t="s">
        <v>829</v>
      </c>
      <c r="Q361" s="123">
        <f t="shared" si="53"/>
        <v>40454.53</v>
      </c>
      <c r="S361" s="120" t="s">
        <v>1690</v>
      </c>
      <c r="T361" s="121" t="s">
        <v>1691</v>
      </c>
      <c r="U361" s="122" t="s">
        <v>829</v>
      </c>
      <c r="V361" s="123">
        <v>10175.950000000001</v>
      </c>
      <c r="W361" s="42"/>
      <c r="X361" s="1"/>
      <c r="Y361" s="42" t="str">
        <f t="shared" si="49"/>
        <v/>
      </c>
      <c r="Z361" s="120" t="s">
        <v>1690</v>
      </c>
      <c r="AA361" s="121" t="s">
        <v>1691</v>
      </c>
      <c r="AB361" s="122" t="s">
        <v>829</v>
      </c>
      <c r="AC361" s="123">
        <v>10175.950000000001</v>
      </c>
      <c r="AE361" s="42">
        <f t="shared" si="50"/>
        <v>0</v>
      </c>
    </row>
    <row r="362" spans="1:32" ht="15.75" thickBot="1">
      <c r="A362" s="22"/>
      <c r="B362" s="23"/>
      <c r="C362" s="15"/>
      <c r="N362" s="120" t="s">
        <v>1423</v>
      </c>
      <c r="O362" s="121" t="s">
        <v>1424</v>
      </c>
      <c r="P362" s="122" t="s">
        <v>829</v>
      </c>
      <c r="Q362" s="123">
        <f t="shared" si="53"/>
        <v>7184.01</v>
      </c>
      <c r="S362" s="120" t="s">
        <v>852</v>
      </c>
      <c r="T362" s="121" t="s">
        <v>438</v>
      </c>
      <c r="U362" s="122" t="s">
        <v>829</v>
      </c>
      <c r="V362" s="123">
        <v>12048.71</v>
      </c>
      <c r="W362" s="42"/>
      <c r="X362" s="1"/>
      <c r="Y362" s="42" t="str">
        <f t="shared" si="49"/>
        <v/>
      </c>
      <c r="Z362" s="120" t="s">
        <v>852</v>
      </c>
      <c r="AA362" s="121" t="s">
        <v>438</v>
      </c>
      <c r="AB362" s="122" t="s">
        <v>829</v>
      </c>
      <c r="AC362" s="123">
        <v>12048.71</v>
      </c>
      <c r="AE362" s="42">
        <f t="shared" si="50"/>
        <v>0</v>
      </c>
    </row>
    <row r="363" spans="1:32" ht="15.75" thickBot="1">
      <c r="A363" s="22"/>
      <c r="B363" s="23"/>
      <c r="C363" s="15"/>
      <c r="N363" s="120" t="s">
        <v>1425</v>
      </c>
      <c r="O363" s="121" t="s">
        <v>1426</v>
      </c>
      <c r="P363" s="122" t="s">
        <v>829</v>
      </c>
      <c r="Q363" s="123">
        <f t="shared" si="53"/>
        <v>14763.03</v>
      </c>
      <c r="S363" s="120" t="s">
        <v>1692</v>
      </c>
      <c r="T363" s="121" t="s">
        <v>1693</v>
      </c>
      <c r="U363" s="122" t="s">
        <v>829</v>
      </c>
      <c r="V363" s="123">
        <v>8123.43</v>
      </c>
      <c r="W363" s="42"/>
      <c r="X363" s="1"/>
      <c r="Y363" s="42" t="str">
        <f t="shared" si="49"/>
        <v/>
      </c>
      <c r="Z363" s="120" t="s">
        <v>1692</v>
      </c>
      <c r="AA363" s="121" t="s">
        <v>1693</v>
      </c>
      <c r="AB363" s="122" t="s">
        <v>829</v>
      </c>
      <c r="AC363" s="123">
        <v>8123.43</v>
      </c>
      <c r="AE363" s="42">
        <f t="shared" si="50"/>
        <v>0</v>
      </c>
      <c r="AF363" s="42"/>
    </row>
    <row r="364" spans="1:32" ht="15.75" thickBot="1">
      <c r="A364" s="22"/>
      <c r="B364" s="23"/>
      <c r="C364" s="15"/>
      <c r="D364" s="42">
        <v>131</v>
      </c>
      <c r="E364" s="120" t="s">
        <v>849</v>
      </c>
      <c r="F364" s="121" t="s">
        <v>854</v>
      </c>
      <c r="G364" s="122">
        <f>P145</f>
        <v>8412.9599999999991</v>
      </c>
      <c r="H364" s="122"/>
      <c r="N364" s="120"/>
      <c r="O364" s="121"/>
      <c r="P364" s="122"/>
      <c r="Q364" s="123"/>
      <c r="R364" s="42"/>
      <c r="S364" s="120" t="s">
        <v>1694</v>
      </c>
      <c r="T364" s="121" t="s">
        <v>1695</v>
      </c>
      <c r="U364" s="122" t="s">
        <v>829</v>
      </c>
      <c r="V364" s="123">
        <v>2270.66</v>
      </c>
      <c r="W364" s="42"/>
      <c r="X364" s="1"/>
      <c r="Y364" s="42" t="str">
        <f t="shared" si="49"/>
        <v/>
      </c>
      <c r="Z364" s="120" t="s">
        <v>1694</v>
      </c>
      <c r="AA364" s="121" t="s">
        <v>1695</v>
      </c>
      <c r="AB364" s="122" t="s">
        <v>829</v>
      </c>
      <c r="AC364" s="123">
        <v>2270.66</v>
      </c>
      <c r="AE364" s="42">
        <f t="shared" si="50"/>
        <v>0</v>
      </c>
      <c r="AF364" s="42"/>
    </row>
    <row r="365" spans="1:32" ht="15.75" thickBot="1">
      <c r="A365" s="22"/>
      <c r="B365" s="23"/>
      <c r="C365" s="15"/>
      <c r="D365" s="42">
        <v>132</v>
      </c>
      <c r="E365" s="120" t="s">
        <v>1129</v>
      </c>
      <c r="F365" s="121" t="s">
        <v>1130</v>
      </c>
      <c r="G365" s="122">
        <f>P146</f>
        <v>0</v>
      </c>
      <c r="H365" s="122"/>
      <c r="N365" s="120" t="s">
        <v>1427</v>
      </c>
      <c r="O365" s="121" t="s">
        <v>1428</v>
      </c>
      <c r="P365" s="122" t="s">
        <v>829</v>
      </c>
      <c r="Q365" s="123">
        <f t="shared" ref="Q365:Q380" si="54">V378</f>
        <v>37449.629999999997</v>
      </c>
      <c r="S365" s="120" t="s">
        <v>1696</v>
      </c>
      <c r="T365" s="121" t="s">
        <v>1697</v>
      </c>
      <c r="U365" s="122" t="s">
        <v>829</v>
      </c>
      <c r="V365" s="123">
        <v>3419.8</v>
      </c>
      <c r="W365" s="42"/>
      <c r="X365" s="1"/>
      <c r="Y365" s="42" t="str">
        <f t="shared" si="49"/>
        <v/>
      </c>
      <c r="Z365" s="120" t="s">
        <v>1696</v>
      </c>
      <c r="AA365" s="121" t="s">
        <v>1697</v>
      </c>
      <c r="AB365" s="122" t="s">
        <v>829</v>
      </c>
      <c r="AC365" s="123">
        <v>3419.8</v>
      </c>
      <c r="AE365" s="42">
        <f t="shared" si="50"/>
        <v>0</v>
      </c>
      <c r="AF365" s="42"/>
    </row>
    <row r="366" spans="1:32" ht="15.75" thickBot="1">
      <c r="A366" s="22"/>
      <c r="B366" s="23"/>
      <c r="C366" s="15"/>
      <c r="N366" s="120" t="s">
        <v>1429</v>
      </c>
      <c r="O366" s="121" t="s">
        <v>1430</v>
      </c>
      <c r="P366" s="122" t="s">
        <v>829</v>
      </c>
      <c r="Q366" s="123">
        <f t="shared" si="54"/>
        <v>20637.099999999999</v>
      </c>
      <c r="S366" s="120" t="s">
        <v>1698</v>
      </c>
      <c r="T366" s="121" t="s">
        <v>1699</v>
      </c>
      <c r="U366" s="122" t="s">
        <v>829</v>
      </c>
      <c r="V366" s="123">
        <v>5701.67</v>
      </c>
      <c r="W366" s="42"/>
      <c r="X366" s="1"/>
      <c r="Y366" s="42" t="str">
        <f t="shared" si="49"/>
        <v/>
      </c>
      <c r="Z366" s="120" t="s">
        <v>1698</v>
      </c>
      <c r="AA366" s="121" t="s">
        <v>1699</v>
      </c>
      <c r="AB366" s="122" t="s">
        <v>829</v>
      </c>
      <c r="AC366" s="123">
        <v>5701.67</v>
      </c>
      <c r="AE366" s="42">
        <f t="shared" si="50"/>
        <v>0</v>
      </c>
    </row>
    <row r="367" spans="1:32" ht="15.75" thickBot="1">
      <c r="A367" s="22"/>
      <c r="B367" s="23"/>
      <c r="C367" s="15"/>
      <c r="N367" s="120" t="s">
        <v>1431</v>
      </c>
      <c r="O367" s="121" t="s">
        <v>1432</v>
      </c>
      <c r="P367" s="122" t="s">
        <v>829</v>
      </c>
      <c r="Q367" s="123">
        <f t="shared" si="54"/>
        <v>43031.82</v>
      </c>
      <c r="S367" s="120" t="s">
        <v>1414</v>
      </c>
      <c r="T367" s="121" t="s">
        <v>763</v>
      </c>
      <c r="U367" s="122" t="s">
        <v>829</v>
      </c>
      <c r="V367" s="123">
        <v>3533.31</v>
      </c>
      <c r="W367" s="42"/>
      <c r="X367" s="1"/>
      <c r="Y367" s="42" t="str">
        <f t="shared" si="49"/>
        <v/>
      </c>
      <c r="Z367" s="120" t="s">
        <v>1414</v>
      </c>
      <c r="AA367" s="121" t="s">
        <v>763</v>
      </c>
      <c r="AB367" s="122" t="s">
        <v>829</v>
      </c>
      <c r="AC367" s="123">
        <v>3533.31</v>
      </c>
      <c r="AE367" s="42">
        <f t="shared" si="50"/>
        <v>0</v>
      </c>
    </row>
    <row r="368" spans="1:32" ht="15.75" thickBot="1">
      <c r="A368" s="22"/>
      <c r="B368" s="23"/>
      <c r="C368" s="15"/>
      <c r="N368" s="120" t="s">
        <v>1433</v>
      </c>
      <c r="O368" s="121" t="s">
        <v>1434</v>
      </c>
      <c r="P368" s="122" t="s">
        <v>829</v>
      </c>
      <c r="Q368" s="123">
        <f t="shared" si="54"/>
        <v>55628.13</v>
      </c>
      <c r="S368" s="120" t="s">
        <v>1700</v>
      </c>
      <c r="T368" s="121" t="s">
        <v>1701</v>
      </c>
      <c r="U368" s="122" t="s">
        <v>829</v>
      </c>
      <c r="V368" s="123">
        <v>4224.42</v>
      </c>
      <c r="W368" s="42"/>
      <c r="X368" s="1"/>
      <c r="Y368" s="42" t="str">
        <f t="shared" si="49"/>
        <v/>
      </c>
      <c r="Z368" s="120" t="s">
        <v>1700</v>
      </c>
      <c r="AA368" s="121" t="s">
        <v>1701</v>
      </c>
      <c r="AB368" s="122" t="s">
        <v>829</v>
      </c>
      <c r="AC368" s="123">
        <v>4224.42</v>
      </c>
      <c r="AE368" s="42">
        <f t="shared" si="50"/>
        <v>0</v>
      </c>
    </row>
    <row r="369" spans="1:32" ht="15.75" thickBot="1">
      <c r="A369" s="22"/>
      <c r="B369" s="23"/>
      <c r="C369" s="15"/>
      <c r="N369" s="120" t="s">
        <v>1435</v>
      </c>
      <c r="O369" s="121" t="s">
        <v>1436</v>
      </c>
      <c r="P369" s="122" t="s">
        <v>829</v>
      </c>
      <c r="Q369" s="123">
        <f t="shared" si="54"/>
        <v>18459.95</v>
      </c>
      <c r="S369" s="120" t="s">
        <v>1580</v>
      </c>
      <c r="T369" s="121" t="s">
        <v>1581</v>
      </c>
      <c r="U369" s="122" t="s">
        <v>829</v>
      </c>
      <c r="V369" s="123">
        <v>2177</v>
      </c>
      <c r="W369" s="42"/>
      <c r="X369" s="1"/>
      <c r="Y369" s="42" t="str">
        <f t="shared" si="49"/>
        <v/>
      </c>
      <c r="Z369" s="120" t="s">
        <v>1580</v>
      </c>
      <c r="AA369" s="121" t="s">
        <v>1581</v>
      </c>
      <c r="AB369" s="122" t="s">
        <v>829</v>
      </c>
      <c r="AC369" s="123">
        <v>2177</v>
      </c>
      <c r="AE369" s="42">
        <f t="shared" si="50"/>
        <v>0</v>
      </c>
    </row>
    <row r="370" spans="1:32" ht="15.75" thickBot="1">
      <c r="A370" s="22"/>
      <c r="B370" s="23"/>
      <c r="C370" s="15"/>
      <c r="N370" s="120" t="s">
        <v>1437</v>
      </c>
      <c r="O370" s="121" t="s">
        <v>1438</v>
      </c>
      <c r="P370" s="122" t="s">
        <v>829</v>
      </c>
      <c r="Q370" s="123">
        <f t="shared" si="54"/>
        <v>15734.97</v>
      </c>
      <c r="S370" s="120" t="s">
        <v>1415</v>
      </c>
      <c r="T370" s="121" t="s">
        <v>1416</v>
      </c>
      <c r="U370" s="122" t="s">
        <v>829</v>
      </c>
      <c r="V370" s="123">
        <v>4080.44</v>
      </c>
      <c r="W370" s="42"/>
      <c r="X370" s="1"/>
      <c r="Y370" s="42" t="str">
        <f t="shared" si="49"/>
        <v/>
      </c>
      <c r="Z370" s="120" t="s">
        <v>1415</v>
      </c>
      <c r="AA370" s="121" t="s">
        <v>1416</v>
      </c>
      <c r="AB370" s="122" t="s">
        <v>829</v>
      </c>
      <c r="AC370" s="123">
        <v>4080.44</v>
      </c>
      <c r="AE370" s="42">
        <f t="shared" si="50"/>
        <v>0</v>
      </c>
    </row>
    <row r="371" spans="1:32" ht="15.75" thickBot="1">
      <c r="A371" s="22"/>
      <c r="B371" s="23"/>
      <c r="C371" s="15"/>
      <c r="N371" s="120" t="s">
        <v>1439</v>
      </c>
      <c r="O371" s="121" t="s">
        <v>1440</v>
      </c>
      <c r="P371" s="122" t="s">
        <v>829</v>
      </c>
      <c r="Q371" s="123">
        <f t="shared" si="54"/>
        <v>11618.61</v>
      </c>
      <c r="S371" s="120" t="s">
        <v>853</v>
      </c>
      <c r="T371" s="121" t="s">
        <v>1417</v>
      </c>
      <c r="U371" s="122" t="s">
        <v>829</v>
      </c>
      <c r="V371" s="123">
        <v>3000</v>
      </c>
      <c r="W371" s="42" t="s">
        <v>449</v>
      </c>
      <c r="X371" s="1"/>
      <c r="Y371" s="42" t="str">
        <f t="shared" si="49"/>
        <v/>
      </c>
      <c r="Z371" s="120" t="s">
        <v>853</v>
      </c>
      <c r="AA371" s="121" t="s">
        <v>1417</v>
      </c>
      <c r="AB371" s="122" t="s">
        <v>829</v>
      </c>
      <c r="AC371" s="123">
        <v>3000</v>
      </c>
      <c r="AE371" s="42">
        <f t="shared" si="50"/>
        <v>0</v>
      </c>
    </row>
    <row r="372" spans="1:32" ht="15.75" thickBot="1">
      <c r="A372" s="22"/>
      <c r="B372" s="23"/>
      <c r="C372" s="15"/>
      <c r="N372" s="120" t="s">
        <v>1441</v>
      </c>
      <c r="O372" s="121" t="s">
        <v>1442</v>
      </c>
      <c r="P372" s="122" t="s">
        <v>829</v>
      </c>
      <c r="Q372" s="123">
        <f t="shared" si="54"/>
        <v>23905.01</v>
      </c>
      <c r="S372" s="120"/>
      <c r="T372" s="121"/>
      <c r="U372" s="122"/>
      <c r="V372" s="123"/>
      <c r="W372" s="42"/>
      <c r="X372" s="1"/>
      <c r="Y372" s="42" t="str">
        <f t="shared" si="49"/>
        <v/>
      </c>
      <c r="Z372" s="120"/>
      <c r="AA372" s="121"/>
      <c r="AB372" s="122"/>
      <c r="AC372" s="123"/>
      <c r="AD372" s="42"/>
      <c r="AE372" s="42">
        <f t="shared" si="50"/>
        <v>0</v>
      </c>
      <c r="AF372" s="42"/>
    </row>
    <row r="373" spans="1:32" ht="15.75" thickBot="1">
      <c r="A373" s="22"/>
      <c r="B373" s="23"/>
      <c r="C373" s="15"/>
      <c r="N373" s="120" t="s">
        <v>1443</v>
      </c>
      <c r="O373" s="121" t="s">
        <v>1444</v>
      </c>
      <c r="P373" s="122" t="s">
        <v>829</v>
      </c>
      <c r="Q373" s="123">
        <f t="shared" si="54"/>
        <v>0</v>
      </c>
      <c r="S373" s="120" t="s">
        <v>858</v>
      </c>
      <c r="T373" s="121" t="s">
        <v>1418</v>
      </c>
      <c r="U373" s="122" t="s">
        <v>829</v>
      </c>
      <c r="V373" s="123">
        <v>45249.919999999998</v>
      </c>
      <c r="W373" s="42" t="s">
        <v>449</v>
      </c>
      <c r="X373" s="1"/>
      <c r="Y373" s="42" t="str">
        <f t="shared" si="49"/>
        <v/>
      </c>
      <c r="Z373" s="120" t="s">
        <v>858</v>
      </c>
      <c r="AA373" s="121" t="s">
        <v>1418</v>
      </c>
      <c r="AB373" s="122" t="s">
        <v>829</v>
      </c>
      <c r="AC373" s="123">
        <v>45249.919999999998</v>
      </c>
      <c r="AE373" s="42">
        <f t="shared" si="50"/>
        <v>0</v>
      </c>
    </row>
    <row r="374" spans="1:32" ht="15.75" thickBot="1">
      <c r="A374" s="19"/>
      <c r="B374" s="33" t="s">
        <v>733</v>
      </c>
      <c r="C374" s="24">
        <f>SUM(C305:C373)</f>
        <v>42998.96</v>
      </c>
      <c r="J374" s="135">
        <f>SUM(G306:G374)</f>
        <v>42998.96</v>
      </c>
      <c r="N374" s="120" t="s">
        <v>1536</v>
      </c>
      <c r="O374" s="121" t="s">
        <v>1537</v>
      </c>
      <c r="P374" s="122"/>
      <c r="Q374" s="123">
        <f t="shared" si="54"/>
        <v>0</v>
      </c>
      <c r="R374" s="42"/>
      <c r="S374" s="120" t="s">
        <v>1419</v>
      </c>
      <c r="T374" s="121" t="s">
        <v>1420</v>
      </c>
      <c r="U374" s="122" t="s">
        <v>829</v>
      </c>
      <c r="V374" s="123">
        <v>34131.72</v>
      </c>
      <c r="W374" s="42" t="s">
        <v>449</v>
      </c>
      <c r="X374" s="1"/>
      <c r="Y374" s="42" t="str">
        <f t="shared" si="49"/>
        <v/>
      </c>
      <c r="Z374" s="120" t="s">
        <v>1419</v>
      </c>
      <c r="AA374" s="121" t="s">
        <v>1420</v>
      </c>
      <c r="AB374" s="122" t="s">
        <v>829</v>
      </c>
      <c r="AC374" s="123">
        <v>34131.72</v>
      </c>
      <c r="AE374" s="42">
        <f t="shared" si="50"/>
        <v>0</v>
      </c>
    </row>
    <row r="375" spans="1:32" ht="24" thickBot="1">
      <c r="B375" s="50" t="s">
        <v>734</v>
      </c>
      <c r="J375" s="135">
        <f>J374-C374</f>
        <v>0</v>
      </c>
      <c r="N375" s="120" t="s">
        <v>1445</v>
      </c>
      <c r="O375" s="121" t="s">
        <v>1446</v>
      </c>
      <c r="P375" s="122" t="s">
        <v>829</v>
      </c>
      <c r="Q375" s="123">
        <f t="shared" si="54"/>
        <v>0</v>
      </c>
      <c r="S375" s="120" t="s">
        <v>1421</v>
      </c>
      <c r="T375" s="121" t="s">
        <v>1422</v>
      </c>
      <c r="U375" s="122" t="s">
        <v>829</v>
      </c>
      <c r="V375" s="123">
        <v>40454.53</v>
      </c>
      <c r="W375" s="42" t="s">
        <v>449</v>
      </c>
      <c r="X375" s="1"/>
      <c r="Y375" s="42" t="str">
        <f t="shared" si="49"/>
        <v/>
      </c>
      <c r="Z375" s="120" t="s">
        <v>1421</v>
      </c>
      <c r="AA375" s="121" t="s">
        <v>1422</v>
      </c>
      <c r="AB375" s="122" t="s">
        <v>829</v>
      </c>
      <c r="AC375" s="123">
        <v>40454.53</v>
      </c>
      <c r="AD375" s="42"/>
      <c r="AE375" s="42">
        <f t="shared" si="50"/>
        <v>0</v>
      </c>
    </row>
    <row r="376" spans="1:32" ht="15.75" thickBot="1">
      <c r="A376" s="2" t="s">
        <v>3</v>
      </c>
      <c r="B376" s="2" t="s">
        <v>2</v>
      </c>
      <c r="C376" s="26" t="str">
        <f>C255</f>
        <v>Gestionale</v>
      </c>
      <c r="N376" s="180" t="s">
        <v>1641</v>
      </c>
      <c r="O376" s="181" t="s">
        <v>1642</v>
      </c>
      <c r="P376" s="151"/>
      <c r="Q376" s="182">
        <f t="shared" si="54"/>
        <v>0</v>
      </c>
      <c r="R376" s="42"/>
      <c r="S376" s="120" t="s">
        <v>1423</v>
      </c>
      <c r="T376" s="121" t="s">
        <v>1424</v>
      </c>
      <c r="U376" s="122" t="s">
        <v>829</v>
      </c>
      <c r="V376" s="123">
        <v>7184.01</v>
      </c>
      <c r="W376" s="42" t="s">
        <v>449</v>
      </c>
      <c r="X376" s="1"/>
      <c r="Y376" s="42" t="str">
        <f t="shared" si="49"/>
        <v/>
      </c>
      <c r="Z376" s="120" t="s">
        <v>1423</v>
      </c>
      <c r="AA376" s="121" t="s">
        <v>1424</v>
      </c>
      <c r="AB376" s="122" t="s">
        <v>829</v>
      </c>
      <c r="AC376" s="123">
        <v>7184.01</v>
      </c>
      <c r="AE376" s="42">
        <f t="shared" si="50"/>
        <v>0</v>
      </c>
    </row>
    <row r="377" spans="1:32" ht="15.75" thickBot="1">
      <c r="A377" s="49" t="s">
        <v>444</v>
      </c>
      <c r="B377" s="45"/>
      <c r="C377" s="46"/>
      <c r="N377" s="120" t="s">
        <v>1447</v>
      </c>
      <c r="O377" s="121" t="s">
        <v>1448</v>
      </c>
      <c r="P377" s="122" t="s">
        <v>829</v>
      </c>
      <c r="Q377" s="123">
        <f t="shared" si="54"/>
        <v>3335.34</v>
      </c>
      <c r="S377" s="120" t="s">
        <v>1425</v>
      </c>
      <c r="T377" s="121" t="s">
        <v>1426</v>
      </c>
      <c r="U377" s="122" t="s">
        <v>829</v>
      </c>
      <c r="V377" s="123">
        <v>14763.03</v>
      </c>
      <c r="W377" s="42" t="s">
        <v>449</v>
      </c>
      <c r="X377" s="1"/>
      <c r="Y377" s="42" t="str">
        <f t="shared" si="49"/>
        <v/>
      </c>
      <c r="Z377" s="120" t="s">
        <v>1425</v>
      </c>
      <c r="AA377" s="121" t="s">
        <v>1426</v>
      </c>
      <c r="AB377" s="122" t="s">
        <v>829</v>
      </c>
      <c r="AC377" s="123">
        <v>14763.03</v>
      </c>
      <c r="AD377" s="42"/>
      <c r="AE377" s="42">
        <f t="shared" si="50"/>
        <v>0</v>
      </c>
    </row>
    <row r="378" spans="1:32" ht="15.75" thickBot="1">
      <c r="A378" s="22" t="s">
        <v>351</v>
      </c>
      <c r="B378" s="23" t="s">
        <v>352</v>
      </c>
      <c r="C378" s="15"/>
      <c r="N378" s="120" t="s">
        <v>1449</v>
      </c>
      <c r="O378" s="121" t="s">
        <v>1450</v>
      </c>
      <c r="P378" s="122" t="s">
        <v>829</v>
      </c>
      <c r="Q378" s="123">
        <f t="shared" si="54"/>
        <v>3245.8</v>
      </c>
      <c r="S378" s="120" t="s">
        <v>1427</v>
      </c>
      <c r="T378" s="121" t="s">
        <v>1428</v>
      </c>
      <c r="U378" s="122" t="s">
        <v>829</v>
      </c>
      <c r="V378" s="123">
        <v>37449.629999999997</v>
      </c>
      <c r="W378" s="42" t="s">
        <v>449</v>
      </c>
      <c r="X378" s="1"/>
      <c r="Y378" s="42" t="str">
        <f t="shared" si="49"/>
        <v/>
      </c>
      <c r="Z378" s="120" t="s">
        <v>1427</v>
      </c>
      <c r="AA378" s="121" t="s">
        <v>1428</v>
      </c>
      <c r="AB378" s="122" t="s">
        <v>829</v>
      </c>
      <c r="AC378" s="123">
        <v>37449.629999999997</v>
      </c>
      <c r="AE378" s="42">
        <f t="shared" si="50"/>
        <v>0</v>
      </c>
    </row>
    <row r="379" spans="1:32" ht="15.75" thickBot="1">
      <c r="A379" s="22" t="s">
        <v>353</v>
      </c>
      <c r="B379" s="23" t="s">
        <v>354</v>
      </c>
      <c r="C379" s="15">
        <f>G380</f>
        <v>16166.84</v>
      </c>
      <c r="N379" s="120" t="s">
        <v>1451</v>
      </c>
      <c r="O379" s="121" t="s">
        <v>1452</v>
      </c>
      <c r="P379" s="122" t="s">
        <v>829</v>
      </c>
      <c r="Q379" s="123">
        <f t="shared" si="54"/>
        <v>117599.81</v>
      </c>
      <c r="S379" s="120" t="s">
        <v>1429</v>
      </c>
      <c r="T379" s="121" t="s">
        <v>1430</v>
      </c>
      <c r="U379" s="122" t="s">
        <v>829</v>
      </c>
      <c r="V379" s="123">
        <v>20637.099999999999</v>
      </c>
      <c r="W379" s="42" t="s">
        <v>449</v>
      </c>
      <c r="X379" s="1"/>
      <c r="Y379" s="42" t="str">
        <f t="shared" si="49"/>
        <v/>
      </c>
      <c r="Z379" s="120" t="s">
        <v>1429</v>
      </c>
      <c r="AA379" s="121" t="s">
        <v>1430</v>
      </c>
      <c r="AB379" s="122" t="s">
        <v>829</v>
      </c>
      <c r="AC379" s="123">
        <v>20637.099999999999</v>
      </c>
      <c r="AD379" s="42"/>
      <c r="AE379" s="42">
        <f t="shared" si="50"/>
        <v>0</v>
      </c>
    </row>
    <row r="380" spans="1:32" ht="15.75" thickBot="1">
      <c r="A380" s="22" t="s">
        <v>355</v>
      </c>
      <c r="B380" s="23" t="s">
        <v>356</v>
      </c>
      <c r="C380" s="15">
        <f>G381+G383+G384</f>
        <v>51190.509999999995</v>
      </c>
      <c r="D380" s="42">
        <v>201</v>
      </c>
      <c r="E380" s="166" t="s">
        <v>1256</v>
      </c>
      <c r="F380" s="121" t="s">
        <v>1257</v>
      </c>
      <c r="G380" s="122">
        <f>P237</f>
        <v>16166.84</v>
      </c>
      <c r="H380" s="122"/>
      <c r="N380" s="120" t="s">
        <v>857</v>
      </c>
      <c r="O380" s="121" t="s">
        <v>789</v>
      </c>
      <c r="P380" s="122" t="s">
        <v>829</v>
      </c>
      <c r="Q380" s="123">
        <f t="shared" si="54"/>
        <v>2100</v>
      </c>
      <c r="S380" s="120" t="s">
        <v>1431</v>
      </c>
      <c r="T380" s="121" t="s">
        <v>1432</v>
      </c>
      <c r="U380" s="122" t="s">
        <v>829</v>
      </c>
      <c r="V380" s="123">
        <v>43031.82</v>
      </c>
      <c r="W380" s="42" t="s">
        <v>449</v>
      </c>
      <c r="X380" s="1"/>
      <c r="Y380" s="42" t="str">
        <f t="shared" si="49"/>
        <v/>
      </c>
      <c r="Z380" s="120" t="s">
        <v>1431</v>
      </c>
      <c r="AA380" s="121" t="s">
        <v>1432</v>
      </c>
      <c r="AB380" s="122" t="s">
        <v>829</v>
      </c>
      <c r="AC380" s="123">
        <v>43031.82</v>
      </c>
      <c r="AE380" s="42">
        <f t="shared" si="50"/>
        <v>0</v>
      </c>
    </row>
    <row r="381" spans="1:32" ht="15.75" thickBot="1">
      <c r="A381" s="22" t="s">
        <v>357</v>
      </c>
      <c r="B381" s="23" t="s">
        <v>358</v>
      </c>
      <c r="C381" s="15">
        <f>G382</f>
        <v>8155.6</v>
      </c>
      <c r="D381" s="42">
        <v>202</v>
      </c>
      <c r="E381" s="166" t="s">
        <v>1258</v>
      </c>
      <c r="F381" s="121" t="s">
        <v>1259</v>
      </c>
      <c r="G381" s="122">
        <f>P238</f>
        <v>28896.35</v>
      </c>
      <c r="H381" s="122"/>
      <c r="N381" s="120" t="s">
        <v>1453</v>
      </c>
      <c r="O381" s="121" t="s">
        <v>1454</v>
      </c>
      <c r="P381" s="122" t="s">
        <v>829</v>
      </c>
      <c r="Q381" s="123">
        <f t="shared" ref="Q381:Q407" si="55">V394</f>
        <v>0</v>
      </c>
      <c r="S381" s="120" t="s">
        <v>1433</v>
      </c>
      <c r="T381" s="121" t="s">
        <v>1434</v>
      </c>
      <c r="U381" s="122" t="s">
        <v>829</v>
      </c>
      <c r="V381" s="123">
        <v>55628.13</v>
      </c>
      <c r="W381" s="42" t="s">
        <v>449</v>
      </c>
      <c r="X381" s="1"/>
      <c r="Y381" s="42" t="str">
        <f t="shared" si="49"/>
        <v/>
      </c>
      <c r="Z381" s="120" t="s">
        <v>1433</v>
      </c>
      <c r="AA381" s="121" t="s">
        <v>1434</v>
      </c>
      <c r="AB381" s="122" t="s">
        <v>829</v>
      </c>
      <c r="AC381" s="123">
        <v>55628.13</v>
      </c>
      <c r="AE381" s="42">
        <f t="shared" si="50"/>
        <v>0</v>
      </c>
    </row>
    <row r="382" spans="1:32" ht="15.75" thickBot="1">
      <c r="A382" s="22" t="s">
        <v>846</v>
      </c>
      <c r="B382" s="23" t="s">
        <v>850</v>
      </c>
      <c r="C382" s="15">
        <f>L385</f>
        <v>23818.469999999994</v>
      </c>
      <c r="D382" s="42">
        <v>203</v>
      </c>
      <c r="E382" s="166" t="s">
        <v>1260</v>
      </c>
      <c r="F382" s="121" t="s">
        <v>1261</v>
      </c>
      <c r="G382" s="122">
        <f>P239</f>
        <v>8155.6</v>
      </c>
      <c r="H382" s="122"/>
      <c r="N382" s="180" t="s">
        <v>1455</v>
      </c>
      <c r="O382" s="181" t="s">
        <v>1456</v>
      </c>
      <c r="P382" s="151"/>
      <c r="Q382" s="182">
        <f t="shared" si="55"/>
        <v>33875.56</v>
      </c>
      <c r="R382" s="42"/>
      <c r="S382" s="120" t="s">
        <v>1435</v>
      </c>
      <c r="T382" s="121" t="s">
        <v>1436</v>
      </c>
      <c r="U382" s="122" t="s">
        <v>829</v>
      </c>
      <c r="V382" s="123">
        <v>18459.95</v>
      </c>
      <c r="W382" s="42" t="s">
        <v>449</v>
      </c>
      <c r="X382" s="1"/>
      <c r="Y382" s="42" t="str">
        <f t="shared" ref="Y382:Y445" si="56">IF(Z382&lt;&gt;S382,"XXX","")</f>
        <v/>
      </c>
      <c r="Z382" s="120" t="s">
        <v>1435</v>
      </c>
      <c r="AA382" s="121" t="s">
        <v>1436</v>
      </c>
      <c r="AB382" s="122" t="s">
        <v>829</v>
      </c>
      <c r="AC382" s="123">
        <v>18459.95</v>
      </c>
      <c r="AE382" s="42">
        <f t="shared" ref="AE382:AE428" si="57">AC382-V382</f>
        <v>0</v>
      </c>
    </row>
    <row r="383" spans="1:32" ht="15.75" thickBot="1">
      <c r="A383" s="22"/>
      <c r="B383" s="23"/>
      <c r="C383" s="15"/>
      <c r="D383" s="42">
        <v>125</v>
      </c>
      <c r="E383" s="120" t="s">
        <v>1117</v>
      </c>
      <c r="F383" s="121" t="s">
        <v>1118</v>
      </c>
      <c r="G383" s="122">
        <f>P138</f>
        <v>356.89</v>
      </c>
      <c r="H383" s="122"/>
      <c r="N383" s="120" t="s">
        <v>1457</v>
      </c>
      <c r="O383" s="121" t="s">
        <v>1458</v>
      </c>
      <c r="P383" s="122" t="s">
        <v>829</v>
      </c>
      <c r="Q383" s="123">
        <f t="shared" si="55"/>
        <v>49608.47</v>
      </c>
      <c r="S383" s="120" t="s">
        <v>1437</v>
      </c>
      <c r="T383" s="121" t="s">
        <v>1438</v>
      </c>
      <c r="U383" s="122" t="s">
        <v>829</v>
      </c>
      <c r="V383" s="123">
        <v>15734.97</v>
      </c>
      <c r="W383" s="42" t="s">
        <v>449</v>
      </c>
      <c r="X383" s="1"/>
      <c r="Y383" s="42" t="str">
        <f t="shared" si="56"/>
        <v/>
      </c>
      <c r="Z383" s="120" t="s">
        <v>1437</v>
      </c>
      <c r="AA383" s="121" t="s">
        <v>1438</v>
      </c>
      <c r="AB383" s="122" t="s">
        <v>829</v>
      </c>
      <c r="AC383" s="123">
        <v>15734.97</v>
      </c>
      <c r="AD383" s="42"/>
      <c r="AE383" s="42">
        <f t="shared" si="57"/>
        <v>0</v>
      </c>
    </row>
    <row r="384" spans="1:32" ht="15.75" thickBot="1">
      <c r="A384" s="49" t="s">
        <v>445</v>
      </c>
      <c r="B384" s="45"/>
      <c r="C384" s="46"/>
      <c r="D384" s="42">
        <v>129</v>
      </c>
      <c r="E384" s="120" t="s">
        <v>1125</v>
      </c>
      <c r="F384" s="121" t="s">
        <v>1126</v>
      </c>
      <c r="G384" s="122">
        <f>P143</f>
        <v>21937.27</v>
      </c>
      <c r="H384" s="122"/>
      <c r="N384" s="120" t="s">
        <v>855</v>
      </c>
      <c r="O384" s="121" t="s">
        <v>1459</v>
      </c>
      <c r="P384" s="122" t="s">
        <v>829</v>
      </c>
      <c r="Q384" s="123">
        <f t="shared" si="55"/>
        <v>0</v>
      </c>
      <c r="S384" s="120" t="s">
        <v>1439</v>
      </c>
      <c r="T384" s="121" t="s">
        <v>1440</v>
      </c>
      <c r="U384" s="122" t="s">
        <v>829</v>
      </c>
      <c r="V384" s="123">
        <v>11618.61</v>
      </c>
      <c r="W384" s="42" t="s">
        <v>449</v>
      </c>
      <c r="X384" s="1"/>
      <c r="Y384" s="42" t="str">
        <f t="shared" si="56"/>
        <v/>
      </c>
      <c r="Z384" s="120" t="s">
        <v>1439</v>
      </c>
      <c r="AA384" s="121" t="s">
        <v>1440</v>
      </c>
      <c r="AB384" s="122" t="s">
        <v>829</v>
      </c>
      <c r="AC384" s="123">
        <v>11618.61</v>
      </c>
      <c r="AE384" s="42">
        <f t="shared" si="57"/>
        <v>0</v>
      </c>
    </row>
    <row r="385" spans="1:32" ht="15.75" thickBot="1">
      <c r="A385" s="22" t="s">
        <v>360</v>
      </c>
      <c r="B385" s="23" t="s">
        <v>361</v>
      </c>
      <c r="C385" s="15"/>
      <c r="D385" s="42">
        <v>217</v>
      </c>
      <c r="E385" s="166" t="s">
        <v>846</v>
      </c>
      <c r="F385" s="121" t="s">
        <v>850</v>
      </c>
      <c r="G385" s="155">
        <f>P255</f>
        <v>57694.03</v>
      </c>
      <c r="H385" s="122"/>
      <c r="L385" s="178">
        <v>23818.469999999994</v>
      </c>
      <c r="N385" s="120" t="s">
        <v>1460</v>
      </c>
      <c r="O385" s="121" t="s">
        <v>1461</v>
      </c>
      <c r="P385" s="122" t="s">
        <v>829</v>
      </c>
      <c r="Q385" s="123">
        <f t="shared" si="55"/>
        <v>125396.85</v>
      </c>
      <c r="S385" s="120" t="s">
        <v>1441</v>
      </c>
      <c r="T385" s="121" t="s">
        <v>1442</v>
      </c>
      <c r="U385" s="122" t="s">
        <v>829</v>
      </c>
      <c r="V385" s="123">
        <v>23905.01</v>
      </c>
      <c r="W385" s="42" t="s">
        <v>449</v>
      </c>
      <c r="X385" s="1"/>
      <c r="Y385" s="42" t="str">
        <f t="shared" si="56"/>
        <v/>
      </c>
      <c r="Z385" s="120" t="s">
        <v>1441</v>
      </c>
      <c r="AA385" s="121" t="s">
        <v>1442</v>
      </c>
      <c r="AB385" s="122" t="s">
        <v>829</v>
      </c>
      <c r="AC385" s="123">
        <v>23905.01</v>
      </c>
      <c r="AE385" s="42">
        <f t="shared" si="57"/>
        <v>0</v>
      </c>
    </row>
    <row r="386" spans="1:32" ht="15.75" thickBot="1">
      <c r="A386" s="22" t="s">
        <v>362</v>
      </c>
      <c r="B386" s="23" t="s">
        <v>363</v>
      </c>
      <c r="C386" s="15">
        <f>G386+G388</f>
        <v>22059.48</v>
      </c>
      <c r="D386" s="42">
        <v>207</v>
      </c>
      <c r="E386" s="166" t="s">
        <v>1267</v>
      </c>
      <c r="F386" s="121" t="s">
        <v>1268</v>
      </c>
      <c r="G386" s="122">
        <f>P244</f>
        <v>9616.1</v>
      </c>
      <c r="H386" s="122"/>
      <c r="L386" s="178">
        <v>33875.56</v>
      </c>
      <c r="N386" s="120" t="s">
        <v>1462</v>
      </c>
      <c r="O386" s="121" t="s">
        <v>1463</v>
      </c>
      <c r="P386" s="122" t="s">
        <v>829</v>
      </c>
      <c r="Q386" s="123">
        <f t="shared" si="55"/>
        <v>10035.48</v>
      </c>
      <c r="S386" s="120"/>
      <c r="T386" s="121"/>
      <c r="U386" s="122"/>
      <c r="V386" s="123"/>
      <c r="W386" s="42"/>
      <c r="X386" s="1"/>
      <c r="Y386" s="42" t="str">
        <f t="shared" si="56"/>
        <v/>
      </c>
      <c r="Z386" s="120"/>
      <c r="AA386" s="121"/>
      <c r="AB386" s="122"/>
      <c r="AC386" s="123"/>
      <c r="AD386" s="42"/>
      <c r="AE386" s="42">
        <f t="shared" si="57"/>
        <v>0</v>
      </c>
      <c r="AF386" s="42"/>
    </row>
    <row r="387" spans="1:32" ht="15.75" thickBot="1">
      <c r="A387" s="22" t="s">
        <v>364</v>
      </c>
      <c r="B387" s="23" t="s">
        <v>365</v>
      </c>
      <c r="C387" s="15">
        <f>G387</f>
        <v>21352.799999999999</v>
      </c>
      <c r="D387" s="42">
        <v>208</v>
      </c>
      <c r="E387" s="166" t="s">
        <v>1269</v>
      </c>
      <c r="F387" s="121" t="s">
        <v>1270</v>
      </c>
      <c r="G387" s="122">
        <f>P245</f>
        <v>21352.799999999999</v>
      </c>
      <c r="H387" s="122"/>
      <c r="N387" s="120" t="s">
        <v>856</v>
      </c>
      <c r="O387" s="121" t="s">
        <v>1464</v>
      </c>
      <c r="P387" s="122" t="s">
        <v>829</v>
      </c>
      <c r="Q387" s="123">
        <f t="shared" si="55"/>
        <v>1462.19</v>
      </c>
      <c r="S387" s="120"/>
      <c r="T387" s="121"/>
      <c r="U387" s="122"/>
      <c r="V387" s="123"/>
      <c r="W387" s="42"/>
      <c r="X387" s="1"/>
      <c r="Y387" s="42" t="str">
        <f t="shared" si="56"/>
        <v/>
      </c>
      <c r="Z387" s="120"/>
      <c r="AA387" s="121"/>
      <c r="AB387" s="122"/>
      <c r="AC387" s="123"/>
      <c r="AD387" s="42"/>
      <c r="AE387" s="42">
        <f t="shared" si="57"/>
        <v>0</v>
      </c>
      <c r="AF387" s="42"/>
    </row>
    <row r="388" spans="1:32" ht="15.75" thickBot="1">
      <c r="A388" s="22" t="s">
        <v>366</v>
      </c>
      <c r="B388" s="23" t="s">
        <v>367</v>
      </c>
      <c r="C388" s="15"/>
      <c r="E388" s="168" t="s">
        <v>1671</v>
      </c>
      <c r="F388" s="169" t="s">
        <v>1672</v>
      </c>
      <c r="G388" s="123">
        <f>P246</f>
        <v>12443.38</v>
      </c>
      <c r="H388" s="122"/>
      <c r="N388" s="120" t="s">
        <v>1465</v>
      </c>
      <c r="O388" s="121" t="s">
        <v>1466</v>
      </c>
      <c r="P388" s="122" t="s">
        <v>829</v>
      </c>
      <c r="Q388" s="123">
        <f t="shared" si="55"/>
        <v>11691</v>
      </c>
      <c r="S388" s="120"/>
      <c r="T388" s="121"/>
      <c r="U388" s="122"/>
      <c r="V388" s="123"/>
      <c r="W388" s="42"/>
      <c r="X388" s="1"/>
      <c r="Y388" s="42" t="str">
        <f t="shared" si="56"/>
        <v/>
      </c>
      <c r="Z388" s="120"/>
      <c r="AA388" s="121"/>
      <c r="AB388" s="122"/>
      <c r="AC388" s="123"/>
      <c r="AD388" s="42"/>
      <c r="AE388" s="42">
        <f t="shared" si="57"/>
        <v>0</v>
      </c>
      <c r="AF388" s="42"/>
    </row>
    <row r="389" spans="1:32" ht="15.75" thickBot="1">
      <c r="A389" s="22"/>
      <c r="B389" s="23"/>
      <c r="C389" s="15"/>
      <c r="N389" s="120" t="s">
        <v>1467</v>
      </c>
      <c r="O389" s="121" t="s">
        <v>1468</v>
      </c>
      <c r="P389" s="122" t="s">
        <v>829</v>
      </c>
      <c r="Q389" s="123">
        <f t="shared" si="55"/>
        <v>328</v>
      </c>
      <c r="S389" s="120" t="s">
        <v>1641</v>
      </c>
      <c r="T389" s="121" t="s">
        <v>1642</v>
      </c>
      <c r="U389" s="122"/>
      <c r="V389" s="123"/>
      <c r="W389" s="42" t="s">
        <v>449</v>
      </c>
      <c r="X389" s="1"/>
      <c r="Y389" s="42" t="str">
        <f t="shared" si="56"/>
        <v>XXX</v>
      </c>
      <c r="Z389" s="120"/>
      <c r="AA389" s="121"/>
      <c r="AB389" s="122"/>
      <c r="AC389" s="123"/>
      <c r="AD389" s="42"/>
      <c r="AE389" s="42">
        <f t="shared" si="57"/>
        <v>0</v>
      </c>
      <c r="AF389" s="42"/>
    </row>
    <row r="390" spans="1:32" ht="15.75" thickBot="1">
      <c r="A390" s="22"/>
      <c r="B390" s="23"/>
      <c r="C390" s="15"/>
      <c r="N390" s="120" t="s">
        <v>859</v>
      </c>
      <c r="O390" s="121" t="s">
        <v>1469</v>
      </c>
      <c r="P390" s="122" t="s">
        <v>829</v>
      </c>
      <c r="Q390" s="123">
        <f t="shared" si="55"/>
        <v>5970.26</v>
      </c>
      <c r="S390" s="120" t="s">
        <v>1447</v>
      </c>
      <c r="T390" s="121" t="s">
        <v>1448</v>
      </c>
      <c r="U390" s="122" t="s">
        <v>829</v>
      </c>
      <c r="V390" s="123">
        <v>3335.34</v>
      </c>
      <c r="W390" s="42" t="s">
        <v>449</v>
      </c>
      <c r="X390" s="1"/>
      <c r="Y390" s="42" t="str">
        <f t="shared" si="56"/>
        <v/>
      </c>
      <c r="Z390" s="120" t="s">
        <v>1447</v>
      </c>
      <c r="AA390" s="121" t="s">
        <v>1448</v>
      </c>
      <c r="AB390" s="122" t="s">
        <v>829</v>
      </c>
      <c r="AC390" s="123">
        <v>3335.34</v>
      </c>
      <c r="AE390" s="42">
        <f t="shared" si="57"/>
        <v>0</v>
      </c>
    </row>
    <row r="391" spans="1:32" ht="15.75" thickBot="1">
      <c r="A391" s="22"/>
      <c r="B391" s="23"/>
      <c r="C391" s="15"/>
      <c r="N391" s="120" t="s">
        <v>860</v>
      </c>
      <c r="O391" s="121" t="s">
        <v>1470</v>
      </c>
      <c r="P391" s="122" t="s">
        <v>829</v>
      </c>
      <c r="Q391" s="123">
        <f t="shared" si="55"/>
        <v>31429.96</v>
      </c>
      <c r="S391" s="120" t="s">
        <v>1449</v>
      </c>
      <c r="T391" s="121" t="s">
        <v>1450</v>
      </c>
      <c r="U391" s="122" t="s">
        <v>829</v>
      </c>
      <c r="V391" s="123">
        <v>3245.8</v>
      </c>
      <c r="W391" s="42" t="s">
        <v>449</v>
      </c>
      <c r="X391" s="1"/>
      <c r="Y391" s="42" t="str">
        <f t="shared" si="56"/>
        <v/>
      </c>
      <c r="Z391" s="120" t="s">
        <v>1449</v>
      </c>
      <c r="AA391" s="121" t="s">
        <v>1450</v>
      </c>
      <c r="AB391" s="122" t="s">
        <v>829</v>
      </c>
      <c r="AC391" s="123">
        <v>3245.8</v>
      </c>
      <c r="AE391" s="42">
        <f t="shared" si="57"/>
        <v>0</v>
      </c>
    </row>
    <row r="392" spans="1:32" ht="15.75" thickBot="1">
      <c r="A392" s="49" t="s">
        <v>446</v>
      </c>
      <c r="B392" s="45"/>
      <c r="C392" s="46"/>
      <c r="D392" s="42">
        <v>213</v>
      </c>
      <c r="E392" s="166" t="s">
        <v>1278</v>
      </c>
      <c r="F392" s="121" t="s">
        <v>1279</v>
      </c>
      <c r="G392" s="122">
        <f>P251</f>
        <v>34340.120000000003</v>
      </c>
      <c r="H392" s="122"/>
      <c r="N392" s="120" t="s">
        <v>1471</v>
      </c>
      <c r="O392" s="121" t="s">
        <v>1472</v>
      </c>
      <c r="P392" s="122" t="s">
        <v>829</v>
      </c>
      <c r="Q392" s="123">
        <f t="shared" si="55"/>
        <v>33749.300000000003</v>
      </c>
      <c r="S392" s="120" t="s">
        <v>1451</v>
      </c>
      <c r="T392" s="121" t="s">
        <v>1452</v>
      </c>
      <c r="U392" s="122" t="s">
        <v>829</v>
      </c>
      <c r="V392" s="123">
        <v>117599.81</v>
      </c>
      <c r="W392" s="42" t="s">
        <v>449</v>
      </c>
      <c r="X392" s="1"/>
      <c r="Y392" s="42" t="str">
        <f t="shared" si="56"/>
        <v/>
      </c>
      <c r="Z392" s="120" t="s">
        <v>1451</v>
      </c>
      <c r="AA392" s="121" t="s">
        <v>1452</v>
      </c>
      <c r="AB392" s="122" t="s">
        <v>829</v>
      </c>
      <c r="AC392" s="123">
        <v>117599.81</v>
      </c>
      <c r="AE392" s="42">
        <f t="shared" si="57"/>
        <v>0</v>
      </c>
    </row>
    <row r="393" spans="1:32" ht="15.75" thickBot="1">
      <c r="A393" s="22" t="s">
        <v>370</v>
      </c>
      <c r="B393" s="23" t="s">
        <v>371</v>
      </c>
      <c r="C393" s="15"/>
      <c r="D393" s="42">
        <v>214</v>
      </c>
      <c r="E393" s="166" t="s">
        <v>1280</v>
      </c>
      <c r="F393" s="121" t="s">
        <v>1281</v>
      </c>
      <c r="G393" s="122">
        <f>P252</f>
        <v>16621.080000000002</v>
      </c>
      <c r="H393" s="122"/>
      <c r="N393" s="124" t="s">
        <v>1473</v>
      </c>
      <c r="O393" s="125" t="s">
        <v>1474</v>
      </c>
      <c r="P393" s="127" t="s">
        <v>829</v>
      </c>
      <c r="Q393" s="123"/>
      <c r="S393" s="120" t="s">
        <v>857</v>
      </c>
      <c r="T393" s="121" t="s">
        <v>789</v>
      </c>
      <c r="U393" s="122" t="s">
        <v>829</v>
      </c>
      <c r="V393" s="123">
        <v>2100</v>
      </c>
      <c r="W393" s="42" t="s">
        <v>449</v>
      </c>
      <c r="X393" s="1"/>
      <c r="Y393" s="42" t="str">
        <f t="shared" si="56"/>
        <v/>
      </c>
      <c r="Z393" s="120" t="s">
        <v>857</v>
      </c>
      <c r="AA393" s="121" t="s">
        <v>789</v>
      </c>
      <c r="AB393" s="122" t="s">
        <v>829</v>
      </c>
      <c r="AC393" s="123">
        <v>2100</v>
      </c>
      <c r="AD393" s="42"/>
      <c r="AE393" s="42">
        <f t="shared" si="57"/>
        <v>0</v>
      </c>
    </row>
    <row r="394" spans="1:32" ht="15.75" thickBot="1">
      <c r="A394" s="22" t="s">
        <v>372</v>
      </c>
      <c r="B394" s="23" t="s">
        <v>373</v>
      </c>
      <c r="C394" s="15">
        <f>G392</f>
        <v>34340.120000000003</v>
      </c>
      <c r="D394" s="42">
        <v>215</v>
      </c>
      <c r="E394" s="166" t="s">
        <v>1282</v>
      </c>
      <c r="F394" s="121" t="s">
        <v>1283</v>
      </c>
      <c r="G394" s="122">
        <f>P253</f>
        <v>5679.15</v>
      </c>
      <c r="H394" s="122"/>
      <c r="N394" s="120" t="s">
        <v>1475</v>
      </c>
      <c r="O394" s="121" t="s">
        <v>1476</v>
      </c>
      <c r="P394" s="122" t="s">
        <v>829</v>
      </c>
      <c r="Q394" s="123">
        <f t="shared" si="55"/>
        <v>1667510.86</v>
      </c>
      <c r="S394" s="120"/>
      <c r="T394" s="121"/>
      <c r="U394" s="122"/>
      <c r="V394" s="123"/>
      <c r="W394" s="42"/>
      <c r="X394" s="1"/>
      <c r="Y394" s="42" t="str">
        <f t="shared" si="56"/>
        <v/>
      </c>
      <c r="Z394" s="120"/>
      <c r="AA394" s="121"/>
      <c r="AB394" s="122"/>
      <c r="AC394" s="123"/>
      <c r="AD394" s="42"/>
      <c r="AE394" s="42">
        <f t="shared" si="57"/>
        <v>0</v>
      </c>
      <c r="AF394" s="42"/>
    </row>
    <row r="395" spans="1:32" ht="15.75" thickBot="1">
      <c r="A395" s="22" t="s">
        <v>374</v>
      </c>
      <c r="B395" s="23" t="s">
        <v>375</v>
      </c>
      <c r="C395" s="15">
        <f>G393+G395</f>
        <v>16621.080000000002</v>
      </c>
      <c r="D395" s="42">
        <v>216</v>
      </c>
      <c r="E395" s="166" t="s">
        <v>1284</v>
      </c>
      <c r="F395" s="121" t="s">
        <v>1285</v>
      </c>
      <c r="G395" s="122">
        <f>P254</f>
        <v>0</v>
      </c>
      <c r="H395" s="122"/>
      <c r="N395" s="120" t="s">
        <v>1477</v>
      </c>
      <c r="O395" s="121" t="s">
        <v>1478</v>
      </c>
      <c r="P395" s="122" t="s">
        <v>829</v>
      </c>
      <c r="Q395" s="123">
        <f t="shared" si="55"/>
        <v>733596.16000000003</v>
      </c>
      <c r="S395" s="120" t="s">
        <v>1455</v>
      </c>
      <c r="T395" s="121" t="s">
        <v>1456</v>
      </c>
      <c r="U395" s="122" t="s">
        <v>829</v>
      </c>
      <c r="V395" s="123">
        <v>33875.56</v>
      </c>
      <c r="W395" s="42" t="s">
        <v>449</v>
      </c>
      <c r="X395" s="1"/>
      <c r="Y395" s="42" t="str">
        <f t="shared" si="56"/>
        <v/>
      </c>
      <c r="Z395" s="120" t="s">
        <v>1455</v>
      </c>
      <c r="AA395" s="121" t="s">
        <v>1456</v>
      </c>
      <c r="AB395" s="122" t="s">
        <v>829</v>
      </c>
      <c r="AC395" s="123">
        <v>33875.56</v>
      </c>
      <c r="AD395" s="42"/>
      <c r="AE395" s="42">
        <f t="shared" si="57"/>
        <v>0</v>
      </c>
    </row>
    <row r="396" spans="1:32" ht="15.75" thickBot="1">
      <c r="A396" s="22" t="s">
        <v>376</v>
      </c>
      <c r="B396" s="23" t="s">
        <v>377</v>
      </c>
      <c r="C396" s="15">
        <f>G394</f>
        <v>5679.15</v>
      </c>
      <c r="N396" s="120" t="s">
        <v>1479</v>
      </c>
      <c r="O396" s="121" t="s">
        <v>1480</v>
      </c>
      <c r="P396" s="122" t="s">
        <v>829</v>
      </c>
      <c r="Q396" s="123">
        <f t="shared" si="55"/>
        <v>984751.23</v>
      </c>
      <c r="S396" s="120" t="s">
        <v>1457</v>
      </c>
      <c r="T396" s="121" t="s">
        <v>1458</v>
      </c>
      <c r="U396" s="122" t="s">
        <v>829</v>
      </c>
      <c r="V396" s="123">
        <v>49608.47</v>
      </c>
      <c r="W396" s="42" t="s">
        <v>449</v>
      </c>
      <c r="Y396" s="42" t="str">
        <f t="shared" si="56"/>
        <v/>
      </c>
      <c r="Z396" s="120" t="s">
        <v>1457</v>
      </c>
      <c r="AA396" s="121" t="s">
        <v>1458</v>
      </c>
      <c r="AB396" s="122" t="s">
        <v>829</v>
      </c>
      <c r="AC396" s="123">
        <v>49608.47</v>
      </c>
      <c r="AD396" s="42"/>
      <c r="AE396" s="42">
        <f t="shared" si="57"/>
        <v>0</v>
      </c>
    </row>
    <row r="397" spans="1:32" ht="15.75" thickBot="1">
      <c r="A397" s="22" t="s">
        <v>846</v>
      </c>
      <c r="B397" s="23" t="s">
        <v>850</v>
      </c>
      <c r="C397" s="15">
        <f>L386</f>
        <v>33875.56</v>
      </c>
      <c r="N397" s="120" t="s">
        <v>1481</v>
      </c>
      <c r="O397" s="121" t="s">
        <v>1482</v>
      </c>
      <c r="P397" s="122" t="s">
        <v>829</v>
      </c>
      <c r="Q397" s="123">
        <f t="shared" si="55"/>
        <v>1119005.44</v>
      </c>
      <c r="S397" s="120"/>
      <c r="T397" s="121"/>
      <c r="U397" s="122"/>
      <c r="V397" s="123"/>
      <c r="W397" s="42"/>
      <c r="Y397" s="42" t="str">
        <f t="shared" si="56"/>
        <v/>
      </c>
      <c r="Z397" s="120"/>
      <c r="AA397" s="121"/>
      <c r="AB397" s="122"/>
      <c r="AC397" s="123"/>
      <c r="AD397" s="42"/>
      <c r="AE397" s="42">
        <f t="shared" si="57"/>
        <v>0</v>
      </c>
      <c r="AF397" s="42"/>
    </row>
    <row r="398" spans="1:32" ht="15.75" thickBot="1">
      <c r="A398" s="22"/>
      <c r="B398" s="23"/>
      <c r="C398" s="15"/>
      <c r="N398" s="124" t="s">
        <v>1483</v>
      </c>
      <c r="O398" s="125" t="s">
        <v>1484</v>
      </c>
      <c r="P398" s="127" t="s">
        <v>829</v>
      </c>
      <c r="Q398" s="123"/>
      <c r="S398" s="120" t="s">
        <v>1460</v>
      </c>
      <c r="T398" s="121" t="s">
        <v>1461</v>
      </c>
      <c r="U398" s="122" t="s">
        <v>829</v>
      </c>
      <c r="V398" s="123">
        <v>125396.85</v>
      </c>
      <c r="W398" s="42" t="s">
        <v>449</v>
      </c>
      <c r="Y398" s="42" t="str">
        <f t="shared" si="56"/>
        <v/>
      </c>
      <c r="Z398" s="120" t="s">
        <v>1460</v>
      </c>
      <c r="AA398" s="121" t="s">
        <v>1461</v>
      </c>
      <c r="AB398" s="122" t="s">
        <v>829</v>
      </c>
      <c r="AC398" s="123">
        <v>125396.85</v>
      </c>
      <c r="AD398" s="42"/>
      <c r="AE398" s="42">
        <f t="shared" si="57"/>
        <v>0</v>
      </c>
    </row>
    <row r="399" spans="1:32" ht="15.75" thickBot="1">
      <c r="A399" s="22"/>
      <c r="B399" s="23"/>
      <c r="C399" s="15"/>
      <c r="D399" s="42">
        <v>220</v>
      </c>
      <c r="E399" s="166" t="s">
        <v>1289</v>
      </c>
      <c r="F399" s="121" t="s">
        <v>383</v>
      </c>
      <c r="G399" s="122">
        <f>P258</f>
        <v>8696.2800000000007</v>
      </c>
      <c r="H399" s="122"/>
      <c r="N399" s="124" t="s">
        <v>1485</v>
      </c>
      <c r="O399" s="125" t="s">
        <v>1486</v>
      </c>
      <c r="P399" s="127" t="s">
        <v>829</v>
      </c>
      <c r="Q399" s="123"/>
      <c r="S399" s="120" t="s">
        <v>1462</v>
      </c>
      <c r="T399" s="121" t="s">
        <v>1463</v>
      </c>
      <c r="U399" s="122" t="s">
        <v>829</v>
      </c>
      <c r="V399" s="123">
        <v>10035.48</v>
      </c>
      <c r="W399" s="42" t="s">
        <v>449</v>
      </c>
      <c r="Y399" s="42" t="str">
        <f t="shared" si="56"/>
        <v/>
      </c>
      <c r="Z399" s="120" t="s">
        <v>1462</v>
      </c>
      <c r="AA399" s="121" t="s">
        <v>1463</v>
      </c>
      <c r="AB399" s="122" t="s">
        <v>829</v>
      </c>
      <c r="AC399" s="123">
        <v>10035.48</v>
      </c>
      <c r="AE399" s="42">
        <f t="shared" si="57"/>
        <v>0</v>
      </c>
    </row>
    <row r="400" spans="1:32" ht="15.75" thickBot="1">
      <c r="A400" s="22"/>
      <c r="B400" s="23"/>
      <c r="C400" s="15"/>
      <c r="D400" s="42">
        <v>221</v>
      </c>
      <c r="E400" s="166" t="s">
        <v>1290</v>
      </c>
      <c r="F400" s="121" t="s">
        <v>1291</v>
      </c>
      <c r="G400" s="122">
        <f>P259</f>
        <v>15738.53</v>
      </c>
      <c r="H400" s="122"/>
      <c r="N400" s="120" t="s">
        <v>1487</v>
      </c>
      <c r="O400" s="121" t="s">
        <v>1488</v>
      </c>
      <c r="P400" s="122" t="s">
        <v>829</v>
      </c>
      <c r="Q400" s="123">
        <f t="shared" si="55"/>
        <v>333.5</v>
      </c>
      <c r="S400" s="120" t="s">
        <v>856</v>
      </c>
      <c r="T400" s="121" t="s">
        <v>1464</v>
      </c>
      <c r="U400" s="122" t="s">
        <v>829</v>
      </c>
      <c r="V400" s="123">
        <v>1462.19</v>
      </c>
      <c r="W400" s="42" t="s">
        <v>449</v>
      </c>
      <c r="Y400" s="42" t="str">
        <f t="shared" si="56"/>
        <v/>
      </c>
      <c r="Z400" s="120" t="s">
        <v>856</v>
      </c>
      <c r="AA400" s="121" t="s">
        <v>1464</v>
      </c>
      <c r="AB400" s="122" t="s">
        <v>829</v>
      </c>
      <c r="AC400" s="123">
        <v>1462.19</v>
      </c>
      <c r="AE400" s="42">
        <f t="shared" si="57"/>
        <v>0</v>
      </c>
    </row>
    <row r="401" spans="1:32" ht="15.75" thickBot="1">
      <c r="A401" s="49" t="s">
        <v>447</v>
      </c>
      <c r="B401" s="45"/>
      <c r="C401" s="46"/>
      <c r="D401" s="42">
        <v>222</v>
      </c>
      <c r="E401" s="166" t="s">
        <v>1292</v>
      </c>
      <c r="F401" s="121" t="s">
        <v>1293</v>
      </c>
      <c r="G401" s="122">
        <f>P260</f>
        <v>3687.9</v>
      </c>
      <c r="H401" s="122"/>
      <c r="N401" s="120" t="s">
        <v>1489</v>
      </c>
      <c r="O401" s="121" t="s">
        <v>1490</v>
      </c>
      <c r="P401" s="122" t="s">
        <v>829</v>
      </c>
      <c r="Q401" s="123"/>
      <c r="S401" s="120" t="s">
        <v>1465</v>
      </c>
      <c r="T401" s="121" t="s">
        <v>1466</v>
      </c>
      <c r="U401" s="122" t="s">
        <v>829</v>
      </c>
      <c r="V401" s="123">
        <v>11691</v>
      </c>
      <c r="W401" s="42" t="s">
        <v>449</v>
      </c>
      <c r="Y401" s="42" t="str">
        <f t="shared" si="56"/>
        <v/>
      </c>
      <c r="Z401" s="120" t="s">
        <v>1465</v>
      </c>
      <c r="AA401" s="121" t="s">
        <v>1466</v>
      </c>
      <c r="AB401" s="122" t="s">
        <v>829</v>
      </c>
      <c r="AC401" s="123">
        <v>11691</v>
      </c>
      <c r="AD401" s="42"/>
      <c r="AE401" s="42">
        <f t="shared" si="57"/>
        <v>0</v>
      </c>
    </row>
    <row r="402" spans="1:32" ht="15.75" thickBot="1">
      <c r="A402" s="22" t="s">
        <v>380</v>
      </c>
      <c r="B402" s="23" t="s">
        <v>381</v>
      </c>
      <c r="C402" s="15"/>
      <c r="N402" s="124" t="s">
        <v>1491</v>
      </c>
      <c r="O402" s="125" t="s">
        <v>1492</v>
      </c>
      <c r="P402" s="127" t="s">
        <v>829</v>
      </c>
      <c r="Q402" s="123"/>
      <c r="S402" s="120" t="s">
        <v>1467</v>
      </c>
      <c r="T402" s="121" t="s">
        <v>1468</v>
      </c>
      <c r="U402" s="122" t="s">
        <v>829</v>
      </c>
      <c r="V402" s="122">
        <v>328</v>
      </c>
      <c r="W402" s="42" t="s">
        <v>449</v>
      </c>
      <c r="Y402" s="42" t="str">
        <f t="shared" si="56"/>
        <v/>
      </c>
      <c r="Z402" s="120" t="s">
        <v>1467</v>
      </c>
      <c r="AA402" s="121" t="s">
        <v>1468</v>
      </c>
      <c r="AB402" s="122" t="s">
        <v>829</v>
      </c>
      <c r="AC402" s="122">
        <v>328</v>
      </c>
      <c r="AD402" s="42"/>
      <c r="AE402" s="42">
        <f t="shared" si="57"/>
        <v>0</v>
      </c>
    </row>
    <row r="403" spans="1:32" ht="15.75" thickBot="1">
      <c r="A403" s="22" t="s">
        <v>382</v>
      </c>
      <c r="B403" s="23" t="s">
        <v>383</v>
      </c>
      <c r="C403" s="15">
        <f>G399</f>
        <v>8696.2800000000007</v>
      </c>
      <c r="N403" s="124" t="s">
        <v>1493</v>
      </c>
      <c r="O403" s="125" t="s">
        <v>1492</v>
      </c>
      <c r="P403" s="127" t="s">
        <v>829</v>
      </c>
      <c r="Q403" s="123"/>
      <c r="S403" s="120" t="s">
        <v>859</v>
      </c>
      <c r="T403" s="121" t="s">
        <v>1469</v>
      </c>
      <c r="U403" s="122" t="s">
        <v>829</v>
      </c>
      <c r="V403" s="123">
        <v>5970.26</v>
      </c>
      <c r="W403" s="42" t="s">
        <v>449</v>
      </c>
      <c r="Y403" s="42" t="str">
        <f t="shared" si="56"/>
        <v/>
      </c>
      <c r="Z403" s="120" t="s">
        <v>859</v>
      </c>
      <c r="AA403" s="121" t="s">
        <v>1469</v>
      </c>
      <c r="AB403" s="122" t="s">
        <v>829</v>
      </c>
      <c r="AC403" s="123">
        <v>5970.26</v>
      </c>
      <c r="AD403" s="42"/>
      <c r="AE403" s="42">
        <f t="shared" si="57"/>
        <v>0</v>
      </c>
    </row>
    <row r="404" spans="1:32" ht="15.75" thickBot="1">
      <c r="A404" s="22" t="s">
        <v>384</v>
      </c>
      <c r="B404" s="23" t="s">
        <v>385</v>
      </c>
      <c r="C404" s="15">
        <f>G400</f>
        <v>15738.53</v>
      </c>
      <c r="N404" s="120" t="s">
        <v>1494</v>
      </c>
      <c r="O404" s="121" t="s">
        <v>1495</v>
      </c>
      <c r="P404" s="122" t="s">
        <v>829</v>
      </c>
      <c r="Q404" s="123">
        <f t="shared" si="55"/>
        <v>1913.99</v>
      </c>
      <c r="S404" s="120" t="s">
        <v>860</v>
      </c>
      <c r="T404" s="121" t="s">
        <v>1470</v>
      </c>
      <c r="U404" s="122" t="s">
        <v>829</v>
      </c>
      <c r="V404" s="123">
        <v>31429.96</v>
      </c>
      <c r="W404" s="42" t="s">
        <v>449</v>
      </c>
      <c r="Y404" s="42" t="str">
        <f t="shared" si="56"/>
        <v/>
      </c>
      <c r="Z404" s="120" t="s">
        <v>860</v>
      </c>
      <c r="AA404" s="121" t="s">
        <v>1470</v>
      </c>
      <c r="AB404" s="122" t="s">
        <v>829</v>
      </c>
      <c r="AC404" s="123">
        <v>31429.96</v>
      </c>
      <c r="AD404" s="42"/>
      <c r="AE404" s="42">
        <f t="shared" si="57"/>
        <v>0</v>
      </c>
    </row>
    <row r="405" spans="1:32" ht="15.75" thickBot="1">
      <c r="A405" s="22" t="s">
        <v>386</v>
      </c>
      <c r="B405" s="23" t="s">
        <v>387</v>
      </c>
      <c r="C405" s="15">
        <f>G401</f>
        <v>3687.9</v>
      </c>
      <c r="N405" s="124" t="s">
        <v>1309</v>
      </c>
      <c r="O405" s="125" t="s">
        <v>1310</v>
      </c>
      <c r="P405" s="127" t="s">
        <v>829</v>
      </c>
      <c r="Q405" s="123"/>
      <c r="S405" s="120" t="s">
        <v>1471</v>
      </c>
      <c r="T405" s="121" t="s">
        <v>1472</v>
      </c>
      <c r="U405" s="122" t="s">
        <v>829</v>
      </c>
      <c r="V405" s="123">
        <v>33749.300000000003</v>
      </c>
      <c r="W405" s="42" t="s">
        <v>449</v>
      </c>
      <c r="Y405" s="42" t="str">
        <f t="shared" si="56"/>
        <v/>
      </c>
      <c r="Z405" s="120" t="s">
        <v>1471</v>
      </c>
      <c r="AA405" s="121" t="s">
        <v>1472</v>
      </c>
      <c r="AB405" s="122" t="s">
        <v>829</v>
      </c>
      <c r="AC405" s="123">
        <v>33749.300000000003</v>
      </c>
      <c r="AD405" s="42"/>
      <c r="AE405" s="42">
        <f t="shared" si="57"/>
        <v>0</v>
      </c>
    </row>
    <row r="406" spans="1:32" ht="15.75" thickBot="1">
      <c r="A406" s="22"/>
      <c r="B406" s="23"/>
      <c r="C406" s="15"/>
      <c r="N406" s="124" t="s">
        <v>1311</v>
      </c>
      <c r="O406" s="125" t="s">
        <v>1312</v>
      </c>
      <c r="P406" s="127" t="s">
        <v>829</v>
      </c>
      <c r="Q406" s="123"/>
      <c r="S406" s="124" t="s">
        <v>1473</v>
      </c>
      <c r="T406" s="125" t="s">
        <v>1474</v>
      </c>
      <c r="U406" s="127" t="s">
        <v>829</v>
      </c>
      <c r="V406" s="126">
        <v>2121140.41</v>
      </c>
      <c r="W406" s="42" t="s">
        <v>449</v>
      </c>
      <c r="Y406" s="42" t="str">
        <f t="shared" si="56"/>
        <v/>
      </c>
      <c r="Z406" s="124" t="s">
        <v>1473</v>
      </c>
      <c r="AA406" s="125" t="s">
        <v>1474</v>
      </c>
      <c r="AB406" s="127" t="s">
        <v>829</v>
      </c>
      <c r="AC406" s="126">
        <v>2121140.41</v>
      </c>
      <c r="AD406" s="42"/>
      <c r="AE406" s="42">
        <f t="shared" si="57"/>
        <v>0</v>
      </c>
    </row>
    <row r="407" spans="1:32" ht="15.75" thickBot="1">
      <c r="A407" s="22"/>
      <c r="B407" s="23"/>
      <c r="C407" s="15"/>
      <c r="N407" s="120" t="s">
        <v>1496</v>
      </c>
      <c r="O407" s="121" t="s">
        <v>1497</v>
      </c>
      <c r="P407" s="122" t="s">
        <v>829</v>
      </c>
      <c r="Q407" s="123">
        <f t="shared" si="55"/>
        <v>143.66</v>
      </c>
      <c r="S407" s="120" t="s">
        <v>1475</v>
      </c>
      <c r="T407" s="121" t="s">
        <v>1476</v>
      </c>
      <c r="U407" s="122" t="s">
        <v>829</v>
      </c>
      <c r="V407" s="123">
        <v>1667510.86</v>
      </c>
      <c r="W407" s="42" t="s">
        <v>449</v>
      </c>
      <c r="Y407" s="42" t="str">
        <f t="shared" si="56"/>
        <v/>
      </c>
      <c r="Z407" s="120" t="s">
        <v>1475</v>
      </c>
      <c r="AA407" s="121" t="s">
        <v>1476</v>
      </c>
      <c r="AB407" s="122" t="s">
        <v>829</v>
      </c>
      <c r="AC407" s="123">
        <v>1667510.86</v>
      </c>
      <c r="AE407" s="42">
        <f t="shared" si="57"/>
        <v>0</v>
      </c>
    </row>
    <row r="408" spans="1:32" ht="15.75" thickBot="1">
      <c r="A408" s="22"/>
      <c r="B408" s="23"/>
      <c r="C408" s="15"/>
      <c r="N408" s="124" t="s">
        <v>1498</v>
      </c>
      <c r="O408" s="125" t="s">
        <v>1499</v>
      </c>
      <c r="P408" s="127" t="s">
        <v>829</v>
      </c>
      <c r="Q408" s="123"/>
      <c r="S408" s="120" t="s">
        <v>1477</v>
      </c>
      <c r="T408" s="121" t="s">
        <v>1478</v>
      </c>
      <c r="U408" s="122" t="s">
        <v>829</v>
      </c>
      <c r="V408" s="123">
        <v>733596.16000000003</v>
      </c>
      <c r="W408" s="42" t="s">
        <v>449</v>
      </c>
      <c r="Y408" s="42" t="str">
        <f t="shared" si="56"/>
        <v/>
      </c>
      <c r="Z408" s="120" t="s">
        <v>1477</v>
      </c>
      <c r="AA408" s="121" t="s">
        <v>1478</v>
      </c>
      <c r="AB408" s="122" t="s">
        <v>829</v>
      </c>
      <c r="AC408" s="123">
        <v>733596.16000000003</v>
      </c>
      <c r="AE408" s="42">
        <f t="shared" si="57"/>
        <v>0</v>
      </c>
    </row>
    <row r="409" spans="1:32" ht="15.75" thickBot="1">
      <c r="A409" s="49" t="s">
        <v>448</v>
      </c>
      <c r="B409" s="45"/>
      <c r="C409" s="46"/>
      <c r="N409" s="124" t="s">
        <v>1500</v>
      </c>
      <c r="O409" s="125" t="s">
        <v>1501</v>
      </c>
      <c r="P409" s="127" t="s">
        <v>829</v>
      </c>
      <c r="Q409" s="123"/>
      <c r="S409" s="120" t="s">
        <v>1479</v>
      </c>
      <c r="T409" s="121" t="s">
        <v>1480</v>
      </c>
      <c r="U409" s="122" t="s">
        <v>829</v>
      </c>
      <c r="V409" s="123">
        <v>984751.23</v>
      </c>
      <c r="W409" s="42" t="s">
        <v>449</v>
      </c>
      <c r="Y409" s="42" t="str">
        <f t="shared" si="56"/>
        <v/>
      </c>
      <c r="Z409" s="120" t="s">
        <v>1479</v>
      </c>
      <c r="AA409" s="121" t="s">
        <v>1480</v>
      </c>
      <c r="AB409" s="122" t="s">
        <v>829</v>
      </c>
      <c r="AC409" s="123">
        <v>984751.23</v>
      </c>
      <c r="AD409" s="42"/>
      <c r="AE409" s="42">
        <f t="shared" si="57"/>
        <v>0</v>
      </c>
    </row>
    <row r="410" spans="1:32" ht="15.75" thickBot="1">
      <c r="A410" s="22" t="s">
        <v>390</v>
      </c>
      <c r="B410" s="23" t="s">
        <v>391</v>
      </c>
      <c r="C410" s="15"/>
      <c r="N410" s="168" t="s">
        <v>1732</v>
      </c>
      <c r="O410" s="169" t="s">
        <v>1733</v>
      </c>
      <c r="P410" s="148"/>
      <c r="Q410" s="144">
        <f>V423</f>
        <v>19117</v>
      </c>
      <c r="S410" s="120" t="s">
        <v>1481</v>
      </c>
      <c r="T410" s="121" t="s">
        <v>1482</v>
      </c>
      <c r="U410" s="122" t="s">
        <v>829</v>
      </c>
      <c r="V410" s="123">
        <v>1119005.44</v>
      </c>
      <c r="W410" s="42" t="s">
        <v>449</v>
      </c>
      <c r="Y410" s="42" t="str">
        <f t="shared" si="56"/>
        <v/>
      </c>
      <c r="Z410" s="120" t="s">
        <v>1481</v>
      </c>
      <c r="AA410" s="121" t="s">
        <v>1482</v>
      </c>
      <c r="AB410" s="122" t="s">
        <v>829</v>
      </c>
      <c r="AC410" s="123">
        <v>1119005.44</v>
      </c>
      <c r="AD410" s="42"/>
      <c r="AE410" s="42">
        <f t="shared" si="57"/>
        <v>0</v>
      </c>
    </row>
    <row r="411" spans="1:32" ht="15.75" thickBot="1">
      <c r="A411" s="22" t="s">
        <v>392</v>
      </c>
      <c r="B411" s="23" t="s">
        <v>393</v>
      </c>
      <c r="C411" s="15">
        <f>G411</f>
        <v>22934.27</v>
      </c>
      <c r="D411" s="42">
        <v>226</v>
      </c>
      <c r="E411" s="166" t="s">
        <v>1298</v>
      </c>
      <c r="F411" s="121" t="s">
        <v>1299</v>
      </c>
      <c r="G411" s="122">
        <f>P264</f>
        <v>22934.27</v>
      </c>
      <c r="H411" s="122"/>
      <c r="N411" s="124" t="s">
        <v>1734</v>
      </c>
      <c r="O411" s="125" t="s">
        <v>1735</v>
      </c>
      <c r="P411" s="127" t="s">
        <v>829</v>
      </c>
      <c r="Q411" s="126">
        <v>19117</v>
      </c>
      <c r="S411" s="124" t="s">
        <v>1483</v>
      </c>
      <c r="T411" s="125" t="s">
        <v>1484</v>
      </c>
      <c r="U411" s="127" t="s">
        <v>829</v>
      </c>
      <c r="V411" s="126">
        <v>4504863.6900000004</v>
      </c>
      <c r="W411" s="42" t="s">
        <v>449</v>
      </c>
      <c r="Y411" s="42" t="str">
        <f t="shared" si="56"/>
        <v/>
      </c>
      <c r="Z411" s="124" t="s">
        <v>1483</v>
      </c>
      <c r="AA411" s="125" t="s">
        <v>1484</v>
      </c>
      <c r="AB411" s="127" t="s">
        <v>829</v>
      </c>
      <c r="AC411" s="126">
        <v>4504863.6900000004</v>
      </c>
      <c r="AD411" s="42"/>
      <c r="AE411" s="42">
        <f t="shared" si="57"/>
        <v>0</v>
      </c>
    </row>
    <row r="412" spans="1:32" ht="15.75" thickBot="1">
      <c r="A412" s="22" t="s">
        <v>394</v>
      </c>
      <c r="B412" s="23" t="s">
        <v>395</v>
      </c>
      <c r="C412" s="15">
        <f>G412+G414</f>
        <v>21505.69</v>
      </c>
      <c r="D412" s="42">
        <v>227</v>
      </c>
      <c r="E412" s="166" t="s">
        <v>1300</v>
      </c>
      <c r="F412" s="121" t="s">
        <v>1301</v>
      </c>
      <c r="G412" s="122">
        <f>P265</f>
        <v>21478.53</v>
      </c>
      <c r="H412" s="122"/>
      <c r="N412" s="124" t="s">
        <v>1730</v>
      </c>
      <c r="O412" s="125" t="s">
        <v>1731</v>
      </c>
      <c r="P412" s="127" t="s">
        <v>829</v>
      </c>
      <c r="Q412" s="126">
        <v>19117</v>
      </c>
      <c r="S412" s="124" t="s">
        <v>1485</v>
      </c>
      <c r="T412" s="125" t="s">
        <v>1486</v>
      </c>
      <c r="U412" s="127" t="s">
        <v>829</v>
      </c>
      <c r="V412" s="126">
        <v>6626004.0999999996</v>
      </c>
      <c r="Y412" s="42" t="str">
        <f t="shared" si="56"/>
        <v/>
      </c>
      <c r="Z412" s="124" t="s">
        <v>1485</v>
      </c>
      <c r="AA412" s="125" t="s">
        <v>1486</v>
      </c>
      <c r="AB412" s="127" t="s">
        <v>829</v>
      </c>
      <c r="AC412" s="126">
        <v>6626004.0999999996</v>
      </c>
      <c r="AD412" s="42"/>
      <c r="AE412" s="42">
        <f t="shared" si="57"/>
        <v>0</v>
      </c>
    </row>
    <row r="413" spans="1:32" ht="15.75" thickBot="1">
      <c r="A413" s="22" t="s">
        <v>396</v>
      </c>
      <c r="B413" s="23" t="s">
        <v>397</v>
      </c>
      <c r="C413" s="15">
        <f>G413</f>
        <v>5881.32</v>
      </c>
      <c r="D413" s="42">
        <v>228</v>
      </c>
      <c r="E413" s="166" t="s">
        <v>1302</v>
      </c>
      <c r="F413" s="121" t="s">
        <v>1303</v>
      </c>
      <c r="G413" s="122">
        <f>P266</f>
        <v>5881.32</v>
      </c>
      <c r="H413" s="122"/>
      <c r="N413" s="124" t="s">
        <v>1341</v>
      </c>
      <c r="O413" s="125" t="s">
        <v>1502</v>
      </c>
      <c r="P413" s="127" t="s">
        <v>829</v>
      </c>
      <c r="Q413" s="123"/>
      <c r="S413" s="120" t="s">
        <v>1487</v>
      </c>
      <c r="T413" s="121" t="s">
        <v>1488</v>
      </c>
      <c r="U413" s="122" t="s">
        <v>829</v>
      </c>
      <c r="V413" s="122">
        <v>333.5</v>
      </c>
      <c r="W413" s="42" t="s">
        <v>449</v>
      </c>
      <c r="Y413" s="42" t="str">
        <f t="shared" si="56"/>
        <v/>
      </c>
      <c r="Z413" s="120" t="s">
        <v>1487</v>
      </c>
      <c r="AA413" s="121" t="s">
        <v>1488</v>
      </c>
      <c r="AB413" s="122" t="s">
        <v>829</v>
      </c>
      <c r="AC413" s="122">
        <v>333.5</v>
      </c>
      <c r="AD413" s="42"/>
      <c r="AE413" s="42">
        <f t="shared" si="57"/>
        <v>0</v>
      </c>
    </row>
    <row r="414" spans="1:32" ht="15.75" thickBot="1">
      <c r="A414" s="22"/>
      <c r="B414" s="23"/>
      <c r="C414" s="15"/>
      <c r="E414" s="168" t="s">
        <v>1639</v>
      </c>
      <c r="F414" s="169" t="s">
        <v>1640</v>
      </c>
      <c r="G414" s="148">
        <f>P267</f>
        <v>27.16</v>
      </c>
      <c r="N414" s="124" t="s">
        <v>1503</v>
      </c>
      <c r="O414" s="125" t="s">
        <v>1504</v>
      </c>
      <c r="P414" s="127" t="s">
        <v>829</v>
      </c>
      <c r="Q414" s="123"/>
      <c r="S414" s="124" t="s">
        <v>1491</v>
      </c>
      <c r="T414" s="125" t="s">
        <v>1492</v>
      </c>
      <c r="U414" s="127" t="s">
        <v>829</v>
      </c>
      <c r="V414" s="127">
        <v>333.5</v>
      </c>
      <c r="W414" s="42"/>
      <c r="Y414" s="42" t="str">
        <f t="shared" si="56"/>
        <v/>
      </c>
      <c r="Z414" s="124" t="s">
        <v>1491</v>
      </c>
      <c r="AA414" s="125" t="s">
        <v>1492</v>
      </c>
      <c r="AB414" s="127" t="s">
        <v>829</v>
      </c>
      <c r="AC414" s="127">
        <v>333.5</v>
      </c>
      <c r="AD414" s="42"/>
      <c r="AE414" s="42">
        <f t="shared" si="57"/>
        <v>0</v>
      </c>
    </row>
    <row r="415" spans="1:32" ht="15.75" thickBot="1">
      <c r="A415" s="22"/>
      <c r="B415" s="23"/>
      <c r="C415" s="15"/>
      <c r="N415" s="124" t="s">
        <v>1505</v>
      </c>
      <c r="O415" s="125" t="s">
        <v>1506</v>
      </c>
      <c r="P415" s="126">
        <v>6390180.8399999999</v>
      </c>
      <c r="Q415" s="123">
        <f>SUM(Q302:Q414)</f>
        <v>6685746.25</v>
      </c>
      <c r="S415" s="124" t="s">
        <v>1493</v>
      </c>
      <c r="T415" s="125" t="s">
        <v>1492</v>
      </c>
      <c r="U415" s="127" t="s">
        <v>829</v>
      </c>
      <c r="V415" s="127">
        <v>333.5</v>
      </c>
      <c r="W415" s="42" t="s">
        <v>449</v>
      </c>
      <c r="Y415" s="42" t="str">
        <f t="shared" si="56"/>
        <v/>
      </c>
      <c r="Z415" s="124" t="s">
        <v>1493</v>
      </c>
      <c r="AA415" s="125" t="s">
        <v>1492</v>
      </c>
      <c r="AB415" s="127" t="s">
        <v>829</v>
      </c>
      <c r="AC415" s="127">
        <v>333.5</v>
      </c>
      <c r="AD415" s="42"/>
      <c r="AE415" s="42">
        <f t="shared" si="57"/>
        <v>0</v>
      </c>
    </row>
    <row r="416" spans="1:32" ht="16.5" thickBot="1">
      <c r="A416" s="22"/>
      <c r="B416" s="23"/>
      <c r="C416" s="15"/>
      <c r="N416" s="128" t="s">
        <v>829</v>
      </c>
      <c r="S416" s="124" t="s">
        <v>1493</v>
      </c>
      <c r="T416" s="125" t="s">
        <v>1492</v>
      </c>
      <c r="U416" s="127"/>
      <c r="V416" s="127"/>
      <c r="W416" s="42" t="s">
        <v>449</v>
      </c>
      <c r="Y416" s="42" t="str">
        <f t="shared" si="56"/>
        <v>XXX</v>
      </c>
      <c r="Z416" s="124"/>
      <c r="AA416" s="125"/>
      <c r="AB416" s="127"/>
      <c r="AC416" s="127"/>
      <c r="AD416" s="42"/>
      <c r="AE416" s="42">
        <f t="shared" si="57"/>
        <v>0</v>
      </c>
      <c r="AF416" s="42"/>
    </row>
    <row r="417" spans="1:33" s="42" customFormat="1" ht="15.75" thickBot="1">
      <c r="A417" s="49" t="s">
        <v>696</v>
      </c>
      <c r="B417" s="45"/>
      <c r="C417" s="46"/>
      <c r="I417" s="135"/>
      <c r="J417" s="135"/>
      <c r="K417" s="135"/>
      <c r="L417" s="135"/>
      <c r="R417"/>
      <c r="S417" s="120" t="s">
        <v>1494</v>
      </c>
      <c r="T417" s="121" t="s">
        <v>1495</v>
      </c>
      <c r="U417" s="122" t="s">
        <v>829</v>
      </c>
      <c r="V417" s="123">
        <v>1913.99</v>
      </c>
      <c r="X417"/>
      <c r="Y417" s="42" t="str">
        <f t="shared" si="56"/>
        <v/>
      </c>
      <c r="Z417" s="120" t="s">
        <v>1494</v>
      </c>
      <c r="AA417" s="121" t="s">
        <v>1495</v>
      </c>
      <c r="AB417" s="122" t="s">
        <v>829</v>
      </c>
      <c r="AC417" s="123">
        <v>1913.99</v>
      </c>
      <c r="AD417"/>
      <c r="AE417" s="42">
        <f t="shared" si="57"/>
        <v>0</v>
      </c>
      <c r="AF417"/>
      <c r="AG417"/>
    </row>
    <row r="418" spans="1:33" s="42" customFormat="1" ht="15.75" thickBot="1">
      <c r="A418" s="22" t="s">
        <v>208</v>
      </c>
      <c r="B418" s="23" t="s">
        <v>822</v>
      </c>
      <c r="C418" s="15">
        <f>G418</f>
        <v>11850</v>
      </c>
      <c r="D418" s="42">
        <v>120</v>
      </c>
      <c r="E418" s="120" t="s">
        <v>1108</v>
      </c>
      <c r="F418" s="121" t="s">
        <v>1109</v>
      </c>
      <c r="G418" s="122">
        <f>P133</f>
        <v>11850</v>
      </c>
      <c r="H418" s="122"/>
      <c r="I418" s="135"/>
      <c r="J418" s="135"/>
      <c r="K418" s="135"/>
      <c r="L418" s="135"/>
      <c r="R418"/>
      <c r="S418" s="124" t="s">
        <v>1309</v>
      </c>
      <c r="T418" s="125" t="s">
        <v>1310</v>
      </c>
      <c r="U418" s="127" t="s">
        <v>829</v>
      </c>
      <c r="V418" s="126">
        <v>1913.99</v>
      </c>
      <c r="X418"/>
      <c r="Y418" s="42" t="str">
        <f t="shared" si="56"/>
        <v/>
      </c>
      <c r="Z418" s="124" t="s">
        <v>1309</v>
      </c>
      <c r="AA418" s="125" t="s">
        <v>1310</v>
      </c>
      <c r="AB418" s="127" t="s">
        <v>829</v>
      </c>
      <c r="AC418" s="126">
        <v>1913.99</v>
      </c>
      <c r="AD418"/>
      <c r="AE418" s="42">
        <f t="shared" si="57"/>
        <v>0</v>
      </c>
    </row>
    <row r="419" spans="1:33" s="42" customFormat="1" ht="15.75" thickBot="1">
      <c r="A419" s="22"/>
      <c r="B419" s="23"/>
      <c r="C419" s="15"/>
      <c r="I419" s="135"/>
      <c r="J419" s="135"/>
      <c r="K419" s="135"/>
      <c r="L419" s="135"/>
      <c r="R419"/>
      <c r="S419" s="124" t="s">
        <v>1311</v>
      </c>
      <c r="T419" s="125" t="s">
        <v>1312</v>
      </c>
      <c r="U419" s="127" t="s">
        <v>829</v>
      </c>
      <c r="V419" s="126">
        <v>1913.99</v>
      </c>
      <c r="X419"/>
      <c r="Y419" s="42" t="str">
        <f t="shared" si="56"/>
        <v/>
      </c>
      <c r="Z419" s="124" t="s">
        <v>1311</v>
      </c>
      <c r="AA419" s="125" t="s">
        <v>1312</v>
      </c>
      <c r="AB419" s="127" t="s">
        <v>829</v>
      </c>
      <c r="AC419" s="126">
        <v>1913.99</v>
      </c>
      <c r="AD419"/>
      <c r="AE419" s="42">
        <f t="shared" si="57"/>
        <v>0</v>
      </c>
    </row>
    <row r="420" spans="1:33" ht="15.75" thickBot="1">
      <c r="A420" s="22"/>
      <c r="B420" s="23"/>
      <c r="C420" s="15"/>
      <c r="S420" s="120" t="s">
        <v>1496</v>
      </c>
      <c r="T420" s="121" t="s">
        <v>1497</v>
      </c>
      <c r="U420" s="122" t="s">
        <v>829</v>
      </c>
      <c r="V420" s="122">
        <v>143.66</v>
      </c>
      <c r="W420" s="42" t="s">
        <v>449</v>
      </c>
      <c r="Y420" s="42" t="str">
        <f t="shared" si="56"/>
        <v/>
      </c>
      <c r="Z420" s="120" t="s">
        <v>1496</v>
      </c>
      <c r="AA420" s="121" t="s">
        <v>1497</v>
      </c>
      <c r="AB420" s="122" t="s">
        <v>829</v>
      </c>
      <c r="AC420" s="122">
        <v>143.66</v>
      </c>
      <c r="AD420" s="42"/>
      <c r="AE420" s="42">
        <f t="shared" si="57"/>
        <v>0</v>
      </c>
      <c r="AF420" s="42"/>
      <c r="AG420" s="42"/>
    </row>
    <row r="421" spans="1:33" ht="15.75" thickBot="1">
      <c r="A421" s="19"/>
      <c r="B421" s="33" t="s">
        <v>410</v>
      </c>
      <c r="C421" s="24">
        <f>SUM(C378:C420)</f>
        <v>323553.59999999998</v>
      </c>
      <c r="S421" s="124" t="s">
        <v>1498</v>
      </c>
      <c r="T421" s="125" t="s">
        <v>1499</v>
      </c>
      <c r="U421" s="127" t="s">
        <v>829</v>
      </c>
      <c r="V421" s="127">
        <v>143.66</v>
      </c>
      <c r="Y421" s="42" t="str">
        <f t="shared" si="56"/>
        <v/>
      </c>
      <c r="Z421" s="124" t="s">
        <v>1498</v>
      </c>
      <c r="AA421" s="125" t="s">
        <v>1499</v>
      </c>
      <c r="AB421" s="127" t="s">
        <v>829</v>
      </c>
      <c r="AC421" s="127">
        <v>143.66</v>
      </c>
      <c r="AE421" s="42">
        <f t="shared" si="57"/>
        <v>0</v>
      </c>
    </row>
    <row r="422" spans="1:33" ht="15.75" thickBot="1">
      <c r="A422" s="21" t="s">
        <v>1</v>
      </c>
      <c r="B422" s="40" t="s">
        <v>412</v>
      </c>
      <c r="C422" s="24">
        <f>C421+C287+C253+C216+C102+C45+C374+C301</f>
        <v>4596208.7913705446</v>
      </c>
      <c r="J422" s="135">
        <f>SUM(G379:G422)</f>
        <v>323553.59999999998</v>
      </c>
      <c r="S422" s="124" t="s">
        <v>1500</v>
      </c>
      <c r="T422" s="125" t="s">
        <v>1501</v>
      </c>
      <c r="U422" s="127" t="s">
        <v>829</v>
      </c>
      <c r="V422" s="127">
        <v>143.66</v>
      </c>
      <c r="Y422" s="42" t="str">
        <f t="shared" si="56"/>
        <v/>
      </c>
      <c r="Z422" s="124" t="s">
        <v>1500</v>
      </c>
      <c r="AA422" s="125" t="s">
        <v>1501</v>
      </c>
      <c r="AB422" s="127" t="s">
        <v>829</v>
      </c>
      <c r="AC422" s="127">
        <v>143.66</v>
      </c>
      <c r="AE422" s="42">
        <f t="shared" si="57"/>
        <v>0</v>
      </c>
    </row>
    <row r="423" spans="1:33" ht="15.75" thickBot="1">
      <c r="J423" s="135">
        <f>J422-C421</f>
        <v>0</v>
      </c>
      <c r="S423" s="168" t="s">
        <v>1732</v>
      </c>
      <c r="T423" s="169" t="s">
        <v>1733</v>
      </c>
      <c r="U423" s="148"/>
      <c r="V423" s="144">
        <v>19117</v>
      </c>
      <c r="W423" s="42"/>
      <c r="X423" s="42"/>
      <c r="Y423" s="42" t="str">
        <f t="shared" si="56"/>
        <v/>
      </c>
      <c r="Z423" s="120" t="s">
        <v>1732</v>
      </c>
      <c r="AA423" s="121" t="s">
        <v>1733</v>
      </c>
      <c r="AB423" s="122" t="s">
        <v>829</v>
      </c>
      <c r="AC423" s="123">
        <v>19117</v>
      </c>
      <c r="AD423" s="42"/>
      <c r="AE423" s="42">
        <f t="shared" si="57"/>
        <v>0</v>
      </c>
    </row>
    <row r="424" spans="1:33" ht="15.75" thickBot="1">
      <c r="B424" s="33" t="s">
        <v>415</v>
      </c>
      <c r="C424" s="33">
        <f>G505</f>
        <v>2114474.3499999996</v>
      </c>
      <c r="S424" s="124" t="s">
        <v>1734</v>
      </c>
      <c r="T424" s="125" t="s">
        <v>1735</v>
      </c>
      <c r="U424" s="127" t="s">
        <v>829</v>
      </c>
      <c r="V424" s="126">
        <v>19117</v>
      </c>
      <c r="W424" s="42"/>
      <c r="X424" s="42"/>
      <c r="Y424" s="42" t="str">
        <f t="shared" si="56"/>
        <v/>
      </c>
      <c r="Z424" s="124" t="s">
        <v>1734</v>
      </c>
      <c r="AA424" s="125" t="s">
        <v>1735</v>
      </c>
      <c r="AB424" s="127" t="s">
        <v>829</v>
      </c>
      <c r="AC424" s="126">
        <v>19117</v>
      </c>
      <c r="AE424" s="42">
        <f t="shared" si="57"/>
        <v>0</v>
      </c>
    </row>
    <row r="425" spans="1:33" ht="15.75" thickBot="1">
      <c r="S425" s="124" t="s">
        <v>1730</v>
      </c>
      <c r="T425" s="125" t="s">
        <v>1731</v>
      </c>
      <c r="U425" s="127" t="s">
        <v>829</v>
      </c>
      <c r="V425" s="126">
        <v>19117</v>
      </c>
      <c r="W425" s="42"/>
      <c r="X425" s="42"/>
      <c r="Y425" s="42" t="str">
        <f t="shared" si="56"/>
        <v/>
      </c>
      <c r="Z425" s="124" t="s">
        <v>1730</v>
      </c>
      <c r="AA425" s="125" t="s">
        <v>1731</v>
      </c>
      <c r="AB425" s="127" t="s">
        <v>829</v>
      </c>
      <c r="AC425" s="126">
        <v>19117</v>
      </c>
      <c r="AE425" s="42">
        <f t="shared" si="57"/>
        <v>0</v>
      </c>
    </row>
    <row r="426" spans="1:33" s="57" customFormat="1" ht="15.75" thickBot="1">
      <c r="A426" s="140"/>
      <c r="B426" s="141"/>
      <c r="C426" s="142">
        <f>SUM(C422:C425)</f>
        <v>6710683.1413705442</v>
      </c>
      <c r="D426" s="42"/>
      <c r="E426" s="42"/>
      <c r="F426" s="42"/>
      <c r="G426" s="42"/>
      <c r="H426" s="42"/>
      <c r="I426" s="135"/>
      <c r="J426" s="135"/>
      <c r="K426" s="135"/>
      <c r="L426" s="135"/>
      <c r="M426" s="42"/>
      <c r="N426" s="42"/>
      <c r="O426" s="42"/>
      <c r="P426" s="42"/>
      <c r="Q426" s="42"/>
      <c r="R426"/>
      <c r="S426" s="124" t="s">
        <v>1341</v>
      </c>
      <c r="T426" s="125" t="s">
        <v>1502</v>
      </c>
      <c r="U426" s="127" t="s">
        <v>829</v>
      </c>
      <c r="V426" s="126">
        <v>6647512.25</v>
      </c>
      <c r="W426"/>
      <c r="X426"/>
      <c r="Y426" s="42" t="str">
        <f t="shared" si="56"/>
        <v/>
      </c>
      <c r="Z426" s="124" t="s">
        <v>1341</v>
      </c>
      <c r="AA426" s="125" t="s">
        <v>1502</v>
      </c>
      <c r="AB426" s="127" t="s">
        <v>829</v>
      </c>
      <c r="AC426" s="126">
        <v>6647512.25</v>
      </c>
      <c r="AD426" s="42"/>
      <c r="AE426" s="42">
        <f t="shared" si="57"/>
        <v>0</v>
      </c>
      <c r="AF426"/>
      <c r="AG426"/>
    </row>
    <row r="427" spans="1:33" ht="15.75" thickBot="1">
      <c r="C427" s="10">
        <f>C426+G484</f>
        <v>6710683.1413705442</v>
      </c>
      <c r="J427" s="135">
        <f>SUM(J2:J426)+G467</f>
        <v>4413198.9200000009</v>
      </c>
      <c r="S427" s="124" t="s">
        <v>1503</v>
      </c>
      <c r="T427" s="125" t="s">
        <v>1596</v>
      </c>
      <c r="U427" s="127" t="s">
        <v>829</v>
      </c>
      <c r="V427" s="126">
        <v>65304.9</v>
      </c>
      <c r="Y427" s="42" t="str">
        <f t="shared" si="56"/>
        <v/>
      </c>
      <c r="Z427" s="124" t="s">
        <v>1503</v>
      </c>
      <c r="AA427" s="125" t="s">
        <v>1504</v>
      </c>
      <c r="AB427" s="127" t="s">
        <v>829</v>
      </c>
      <c r="AC427" s="126">
        <v>65304.9</v>
      </c>
      <c r="AD427" s="42"/>
      <c r="AE427" s="42">
        <f t="shared" si="57"/>
        <v>0</v>
      </c>
      <c r="AF427" s="57"/>
      <c r="AG427" s="57"/>
    </row>
    <row r="428" spans="1:33" ht="15.75" thickBot="1">
      <c r="J428" s="135">
        <f>G505</f>
        <v>2114474.3499999996</v>
      </c>
      <c r="S428" s="124" t="s">
        <v>1505</v>
      </c>
      <c r="T428" s="125" t="s">
        <v>1506</v>
      </c>
      <c r="U428" s="126">
        <v>6712817.1500000004</v>
      </c>
      <c r="V428" s="126">
        <v>6712817.1500000004</v>
      </c>
      <c r="W428" s="1">
        <f>V426-V411-V348</f>
        <v>1581891.7699999996</v>
      </c>
      <c r="Y428" s="42" t="str">
        <f t="shared" si="56"/>
        <v/>
      </c>
      <c r="Z428" s="124" t="s">
        <v>1505</v>
      </c>
      <c r="AA428" s="125" t="s">
        <v>1506</v>
      </c>
      <c r="AB428" s="126">
        <v>6712817.1500000004</v>
      </c>
      <c r="AC428" s="126">
        <v>6712817.1500000004</v>
      </c>
      <c r="AE428" s="42">
        <f t="shared" si="57"/>
        <v>0</v>
      </c>
    </row>
    <row r="429" spans="1:33" ht="15.75" thickBot="1">
      <c r="C429" s="175">
        <f>C427-M299</f>
        <v>-8.6294570937752724E-3</v>
      </c>
      <c r="J429" s="135">
        <f>SUM(J427:J428)</f>
        <v>6527673.2700000005</v>
      </c>
      <c r="Y429" s="42" t="str">
        <f t="shared" si="56"/>
        <v/>
      </c>
      <c r="Z429" s="124"/>
      <c r="AA429" s="125"/>
      <c r="AB429" s="127"/>
      <c r="AC429" s="126"/>
      <c r="AE429" s="42"/>
    </row>
    <row r="430" spans="1:33" ht="15.75" thickBot="1">
      <c r="J430" s="160">
        <f>J429-I450</f>
        <v>3506.0000000018626</v>
      </c>
      <c r="Y430" s="42" t="str">
        <f t="shared" si="56"/>
        <v/>
      </c>
      <c r="Z430" s="120"/>
      <c r="AA430" s="121"/>
      <c r="AB430" s="122"/>
      <c r="AC430" s="122"/>
      <c r="AE430" s="42"/>
    </row>
    <row r="431" spans="1:33" ht="15.75" thickBot="1">
      <c r="B431" s="9" t="s">
        <v>1653</v>
      </c>
      <c r="C431" s="10" t="e">
        <f>'Costi complessivi'!D314-'Gestionale Costi'!G506-'Costi complessivi'!#REF!</f>
        <v>#REF!</v>
      </c>
      <c r="D431" s="42">
        <v>229</v>
      </c>
      <c r="E431" s="167" t="s">
        <v>1304</v>
      </c>
      <c r="F431" s="132" t="s">
        <v>1305</v>
      </c>
      <c r="G431" s="133">
        <f>P268</f>
        <v>0</v>
      </c>
      <c r="H431" s="134"/>
      <c r="I431" s="135">
        <f>G413+G412+G411+G92+G90+G80+G401+G400+G399+G81+G71+G385+G395+G394+G393+G392+G72+G62+G53+G63+G387+G386+G64+G55+G94+G382+G381+G380+G54+G180+G179+G178+G177+G176+G175+G174+G173+G172+G171+G286+G169+G168+G167+G166+G165+G164+G163+G162+G161+G160+G159+G158+G157+G156+G155+G154+G153+G152+G151+G150+G149+G148+G147+G146+G145+G144+G280+G142+G141+G140+G139+G138+G137+G136+G135+G134+G133+G266+G265+G97+G181+G182+G183+G184</f>
        <v>1298438.5699999998</v>
      </c>
      <c r="Y431" s="42" t="str">
        <f t="shared" si="56"/>
        <v/>
      </c>
      <c r="Z431" s="124"/>
      <c r="AA431" s="125"/>
      <c r="AB431" s="127"/>
      <c r="AC431" s="127"/>
      <c r="AE431" s="42"/>
    </row>
    <row r="432" spans="1:33" ht="15.75" thickBot="1">
      <c r="C432" s="175" t="e">
        <f>C426-C431</f>
        <v>#REF!</v>
      </c>
      <c r="D432" s="42">
        <v>230</v>
      </c>
      <c r="E432" s="131" t="s">
        <v>1306</v>
      </c>
      <c r="F432" s="132" t="s">
        <v>1305</v>
      </c>
      <c r="G432" s="133">
        <f>P269</f>
        <v>0</v>
      </c>
      <c r="H432" s="134"/>
      <c r="I432" s="135">
        <f>I431</f>
        <v>1298438.5699999998</v>
      </c>
      <c r="M432" s="57"/>
      <c r="Y432" s="42" t="str">
        <f t="shared" si="56"/>
        <v/>
      </c>
      <c r="Z432" s="124"/>
      <c r="AA432" s="125"/>
      <c r="AB432" s="127"/>
      <c r="AC432" s="127"/>
      <c r="AE432" s="42"/>
    </row>
    <row r="433" spans="4:31" ht="15.75" thickBot="1">
      <c r="Y433" s="42" t="str">
        <f t="shared" si="56"/>
        <v/>
      </c>
      <c r="Z433" s="124"/>
      <c r="AA433" s="125"/>
      <c r="AB433" s="127"/>
      <c r="AC433" s="126"/>
      <c r="AE433" s="42"/>
    </row>
    <row r="434" spans="4:31" ht="15.75" thickBot="1">
      <c r="D434" s="42">
        <v>232</v>
      </c>
      <c r="E434" s="131" t="s">
        <v>1309</v>
      </c>
      <c r="F434" s="132" t="s">
        <v>1310</v>
      </c>
      <c r="G434" s="133">
        <f>P285</f>
        <v>0</v>
      </c>
      <c r="H434" s="134"/>
      <c r="I434" s="135">
        <f>G292</f>
        <v>2064.37</v>
      </c>
      <c r="Y434" s="42" t="str">
        <f t="shared" si="56"/>
        <v/>
      </c>
      <c r="Z434" s="124"/>
      <c r="AA434" s="125"/>
      <c r="AB434" s="127"/>
      <c r="AC434" s="126"/>
      <c r="AD434" s="42"/>
      <c r="AE434" s="42"/>
    </row>
    <row r="435" spans="4:31" ht="15.75" thickBot="1">
      <c r="D435" s="42">
        <v>233</v>
      </c>
      <c r="E435" s="131" t="s">
        <v>1311</v>
      </c>
      <c r="F435" s="132" t="s">
        <v>1312</v>
      </c>
      <c r="G435" s="133">
        <f>P286</f>
        <v>0</v>
      </c>
      <c r="H435" s="134"/>
      <c r="I435" s="135">
        <f>I434</f>
        <v>2064.37</v>
      </c>
      <c r="Y435" s="42" t="str">
        <f t="shared" si="56"/>
        <v/>
      </c>
      <c r="Z435" s="124"/>
      <c r="AA435" s="125"/>
      <c r="AB435" s="126"/>
      <c r="AC435" s="126"/>
      <c r="AE435" s="42"/>
    </row>
    <row r="436" spans="4:31">
      <c r="R436" s="42"/>
      <c r="Y436" s="42" t="str">
        <f t="shared" si="56"/>
        <v/>
      </c>
      <c r="Z436"/>
      <c r="AA436"/>
      <c r="AB436"/>
      <c r="AC436"/>
      <c r="AD436" s="42"/>
    </row>
    <row r="437" spans="4:31">
      <c r="R437" s="42"/>
      <c r="Y437" s="42" t="str">
        <f t="shared" si="56"/>
        <v/>
      </c>
      <c r="Z437"/>
      <c r="AA437"/>
      <c r="AB437"/>
      <c r="AC437"/>
    </row>
    <row r="438" spans="4:31">
      <c r="R438" s="42"/>
      <c r="Y438" s="42" t="str">
        <f t="shared" si="56"/>
        <v/>
      </c>
      <c r="Z438"/>
      <c r="AA438"/>
      <c r="AB438"/>
      <c r="AC438"/>
      <c r="AD438" s="42"/>
    </row>
    <row r="439" spans="4:31">
      <c r="Y439" s="42" t="str">
        <f t="shared" si="56"/>
        <v/>
      </c>
      <c r="Z439"/>
      <c r="AA439"/>
      <c r="AD439" s="42"/>
    </row>
    <row r="440" spans="4:31" ht="15.75" thickBot="1">
      <c r="D440" s="42">
        <v>238</v>
      </c>
      <c r="E440" s="131" t="s">
        <v>1321</v>
      </c>
      <c r="F440" s="132" t="s">
        <v>1322</v>
      </c>
      <c r="G440" s="133">
        <f>P291</f>
        <v>0</v>
      </c>
      <c r="H440" s="134"/>
      <c r="I440" s="135">
        <f>G296+G295+G294+G293</f>
        <v>2838.0299999999997</v>
      </c>
      <c r="Y440" s="42" t="str">
        <f t="shared" si="56"/>
        <v/>
      </c>
      <c r="Z440"/>
      <c r="AB440"/>
      <c r="AC440"/>
      <c r="AD440" s="42"/>
    </row>
    <row r="441" spans="4:31">
      <c r="Y441" s="42" t="str">
        <f t="shared" si="56"/>
        <v/>
      </c>
      <c r="Z441"/>
      <c r="AA441"/>
      <c r="AB441"/>
      <c r="AC441"/>
    </row>
    <row r="442" spans="4:31">
      <c r="S442" s="57"/>
      <c r="T442" s="57"/>
      <c r="U442" s="57"/>
      <c r="V442" s="57"/>
      <c r="Y442" s="42" t="str">
        <f t="shared" si="56"/>
        <v/>
      </c>
      <c r="Z442"/>
      <c r="AA442"/>
      <c r="AB442"/>
      <c r="AC442"/>
    </row>
    <row r="443" spans="4:31" ht="15.75" thickBot="1">
      <c r="D443" s="42">
        <v>241</v>
      </c>
      <c r="E443" s="131" t="s">
        <v>1327</v>
      </c>
      <c r="F443" s="132" t="s">
        <v>1328</v>
      </c>
      <c r="G443" s="133">
        <f>P293</f>
        <v>0</v>
      </c>
      <c r="H443" s="134"/>
      <c r="I443" s="135">
        <f>G298+G297</f>
        <v>2676.28</v>
      </c>
      <c r="Y443" s="42" t="str">
        <f t="shared" si="56"/>
        <v/>
      </c>
      <c r="AA443"/>
      <c r="AB443"/>
      <c r="AC443"/>
    </row>
    <row r="444" spans="4:31" ht="15.75" thickBot="1">
      <c r="D444" s="42">
        <v>242</v>
      </c>
      <c r="E444" s="131" t="s">
        <v>1329</v>
      </c>
      <c r="F444" s="132" t="s">
        <v>1330</v>
      </c>
      <c r="G444" s="133">
        <f>P294</f>
        <v>0</v>
      </c>
      <c r="H444" s="134"/>
      <c r="I444" s="135">
        <f>I443+I440</f>
        <v>5514.3099999999995</v>
      </c>
      <c r="Y444" s="42" t="str">
        <f t="shared" si="56"/>
        <v/>
      </c>
      <c r="Z444"/>
      <c r="AA444"/>
      <c r="AB444"/>
      <c r="AC444"/>
    </row>
    <row r="445" spans="4:31">
      <c r="X445" s="42"/>
      <c r="Y445" s="42" t="str">
        <f t="shared" si="56"/>
        <v/>
      </c>
      <c r="Z445"/>
      <c r="AA445"/>
      <c r="AB445"/>
      <c r="AC445"/>
    </row>
    <row r="446" spans="4:31">
      <c r="X446" s="42"/>
      <c r="Y446" s="42" t="str">
        <f t="shared" ref="Y446:Y461" si="58">IF(Z446&lt;&gt;S446,"XXX","")</f>
        <v/>
      </c>
      <c r="Z446"/>
      <c r="AA446"/>
      <c r="AB446"/>
      <c r="AC446"/>
      <c r="AD446" s="42"/>
    </row>
    <row r="447" spans="4:31">
      <c r="X447" s="42"/>
      <c r="Y447" s="42" t="str">
        <f t="shared" si="58"/>
        <v/>
      </c>
      <c r="Z447"/>
      <c r="AA447"/>
      <c r="AB447" s="57"/>
      <c r="AC447" s="57"/>
    </row>
    <row r="448" spans="4:31" ht="15.75" thickBot="1">
      <c r="D448" s="42">
        <v>246</v>
      </c>
      <c r="E448" s="131" t="s">
        <v>1337</v>
      </c>
      <c r="F448" s="132" t="s">
        <v>1338</v>
      </c>
      <c r="G448" s="133">
        <f>P298</f>
        <v>0</v>
      </c>
      <c r="H448" s="134"/>
      <c r="I448" s="135">
        <f>G301+G300+G299</f>
        <v>182.18</v>
      </c>
      <c r="Y448" s="42" t="str">
        <f t="shared" si="58"/>
        <v/>
      </c>
      <c r="Z448"/>
      <c r="AA448" s="57"/>
      <c r="AB448"/>
      <c r="AC448"/>
    </row>
    <row r="449" spans="4:31" ht="15.75" thickBot="1">
      <c r="D449" s="42">
        <v>247</v>
      </c>
      <c r="E449" s="131" t="s">
        <v>1339</v>
      </c>
      <c r="F449" s="132" t="s">
        <v>1340</v>
      </c>
      <c r="G449" s="133">
        <f>P299</f>
        <v>0</v>
      </c>
      <c r="H449" s="134"/>
      <c r="I449" s="135">
        <f>I448</f>
        <v>182.18</v>
      </c>
      <c r="Y449" s="42" t="str">
        <f t="shared" si="58"/>
        <v/>
      </c>
      <c r="Z449"/>
      <c r="AA449"/>
      <c r="AB449"/>
      <c r="AC449"/>
      <c r="AD449" s="42"/>
    </row>
    <row r="450" spans="4:31" ht="15.75" thickBot="1">
      <c r="D450" s="42">
        <v>248</v>
      </c>
      <c r="E450" s="131" t="s">
        <v>1341</v>
      </c>
      <c r="F450" s="132" t="s">
        <v>1342</v>
      </c>
      <c r="G450" s="133">
        <f>P300</f>
        <v>6710683.1499999994</v>
      </c>
      <c r="H450" s="134" t="s">
        <v>829</v>
      </c>
      <c r="I450" s="135">
        <f>I449+I444+I435+I432+I290+G302+G502+G503+G467</f>
        <v>6524167.2699999986</v>
      </c>
      <c r="Y450" s="42" t="str">
        <f t="shared" si="58"/>
        <v/>
      </c>
      <c r="Z450"/>
      <c r="AA450"/>
      <c r="AB450"/>
      <c r="AC450"/>
      <c r="AD450" s="42"/>
    </row>
    <row r="451" spans="4:31">
      <c r="I451" s="135">
        <f>I450-G450</f>
        <v>-186515.88000000082</v>
      </c>
      <c r="Y451" s="42" t="str">
        <f t="shared" si="58"/>
        <v/>
      </c>
      <c r="Z451" s="57"/>
      <c r="AA451"/>
      <c r="AB451"/>
      <c r="AC451"/>
      <c r="AD451" s="42"/>
    </row>
    <row r="452" spans="4:31">
      <c r="X452" s="57"/>
      <c r="Y452" s="42" t="str">
        <f t="shared" si="58"/>
        <v/>
      </c>
      <c r="Z452"/>
      <c r="AA452"/>
      <c r="AB452"/>
      <c r="AC452"/>
    </row>
    <row r="453" spans="4:31">
      <c r="L453" s="135" t="s">
        <v>1724</v>
      </c>
      <c r="Y453" s="42" t="str">
        <f t="shared" si="58"/>
        <v/>
      </c>
      <c r="Z453"/>
      <c r="AA453"/>
      <c r="AB453"/>
      <c r="AC453"/>
    </row>
    <row r="454" spans="4:31">
      <c r="M454" s="42" t="s">
        <v>1710</v>
      </c>
      <c r="Y454" s="42" t="str">
        <f t="shared" si="58"/>
        <v/>
      </c>
      <c r="Z454"/>
      <c r="AA454"/>
      <c r="AB454"/>
      <c r="AC454"/>
    </row>
    <row r="455" spans="4:31" ht="15.75" thickBot="1">
      <c r="E455" s="120" t="s">
        <v>1550</v>
      </c>
      <c r="F455" s="121" t="s">
        <v>1551</v>
      </c>
      <c r="G455" s="42">
        <f>P273</f>
        <v>963.71</v>
      </c>
      <c r="K455" s="23" t="s">
        <v>444</v>
      </c>
      <c r="L455" s="205">
        <v>7112.9791182160952</v>
      </c>
      <c r="M455" s="114">
        <v>15000</v>
      </c>
      <c r="Y455" s="42" t="str">
        <f t="shared" si="58"/>
        <v/>
      </c>
      <c r="Z455"/>
      <c r="AA455"/>
      <c r="AB455"/>
      <c r="AC455"/>
    </row>
    <row r="456" spans="4:31" ht="15.75" thickBot="1">
      <c r="E456" s="120" t="s">
        <v>1552</v>
      </c>
      <c r="F456" s="121" t="s">
        <v>1553</v>
      </c>
      <c r="G456" s="42">
        <f t="shared" ref="G456:G463" si="59">P274</f>
        <v>1235.25</v>
      </c>
      <c r="K456" s="23" t="s">
        <v>445</v>
      </c>
      <c r="L456" s="205">
        <v>2427.1067034183411</v>
      </c>
      <c r="M456" s="114">
        <v>4100</v>
      </c>
      <c r="Y456" s="42" t="str">
        <f t="shared" si="58"/>
        <v/>
      </c>
      <c r="Z456"/>
      <c r="AA456"/>
      <c r="AB456"/>
      <c r="AC456"/>
      <c r="AE456" s="57"/>
    </row>
    <row r="457" spans="4:31" ht="29.25" thickBot="1">
      <c r="E457" s="124" t="s">
        <v>1554</v>
      </c>
      <c r="F457" s="125" t="s">
        <v>1555</v>
      </c>
      <c r="G457" s="42">
        <f t="shared" si="59"/>
        <v>0</v>
      </c>
      <c r="K457" s="23" t="s">
        <v>446</v>
      </c>
      <c r="L457" s="205">
        <v>9173.273851719754</v>
      </c>
      <c r="M457" s="114">
        <v>5000</v>
      </c>
      <c r="Y457" s="42" t="str">
        <f t="shared" si="58"/>
        <v/>
      </c>
      <c r="Z457"/>
      <c r="AA457"/>
      <c r="AB457"/>
      <c r="AC457"/>
    </row>
    <row r="458" spans="4:31" ht="15.75" thickBot="1">
      <c r="E458" s="120" t="s">
        <v>1556</v>
      </c>
      <c r="F458" s="121" t="s">
        <v>1557</v>
      </c>
      <c r="G458" s="42">
        <f t="shared" si="59"/>
        <v>1665.6</v>
      </c>
      <c r="K458" s="23" t="s">
        <v>447</v>
      </c>
      <c r="L458" s="205">
        <v>1762.8408150543585</v>
      </c>
      <c r="M458" s="114">
        <v>3000</v>
      </c>
      <c r="Y458" s="42" t="str">
        <f t="shared" si="58"/>
        <v/>
      </c>
      <c r="Z458"/>
      <c r="AA458"/>
      <c r="AB458"/>
      <c r="AC458"/>
    </row>
    <row r="459" spans="4:31" ht="15.75" thickBot="1">
      <c r="E459" s="124" t="s">
        <v>1558</v>
      </c>
      <c r="F459" s="125" t="s">
        <v>1559</v>
      </c>
      <c r="G459" s="42">
        <f t="shared" si="59"/>
        <v>0</v>
      </c>
      <c r="K459" s="23" t="s">
        <v>448</v>
      </c>
      <c r="L459" s="205">
        <v>15576.660882135318</v>
      </c>
      <c r="M459" s="114">
        <v>4500</v>
      </c>
      <c r="Y459" s="42" t="str">
        <f t="shared" si="58"/>
        <v/>
      </c>
      <c r="Z459"/>
      <c r="AA459"/>
      <c r="AB459"/>
      <c r="AC459"/>
    </row>
    <row r="460" spans="4:31" ht="15.75" thickBot="1">
      <c r="E460" s="120" t="s">
        <v>1560</v>
      </c>
      <c r="F460" s="121" t="s">
        <v>1561</v>
      </c>
      <c r="G460" s="42">
        <f t="shared" si="59"/>
        <v>24554.26</v>
      </c>
      <c r="K460" s="23" t="s">
        <v>1711</v>
      </c>
      <c r="L460" s="15"/>
      <c r="M460" s="114">
        <v>3000</v>
      </c>
      <c r="Y460" s="42" t="str">
        <f t="shared" si="58"/>
        <v/>
      </c>
      <c r="Z460"/>
      <c r="AA460"/>
      <c r="AB460"/>
      <c r="AC460"/>
      <c r="AD460" s="42"/>
    </row>
    <row r="461" spans="4:31" ht="15.75" thickBot="1">
      <c r="E461" s="124" t="s">
        <v>1562</v>
      </c>
      <c r="F461" s="125" t="s">
        <v>1563</v>
      </c>
      <c r="G461" s="42">
        <f t="shared" si="59"/>
        <v>0</v>
      </c>
      <c r="L461" s="135">
        <f>SUM(L455:L460)</f>
        <v>36052.861370543869</v>
      </c>
      <c r="M461" s="1">
        <f>SUM(M455:M460)</f>
        <v>34600</v>
      </c>
      <c r="Y461" s="42" t="str">
        <f t="shared" si="58"/>
        <v/>
      </c>
      <c r="Z461"/>
      <c r="AA461"/>
      <c r="AB461"/>
      <c r="AC461"/>
    </row>
    <row r="462" spans="4:31" ht="15.75" thickBot="1">
      <c r="E462" s="120" t="s">
        <v>1564</v>
      </c>
      <c r="F462" s="121" t="s">
        <v>1565</v>
      </c>
      <c r="G462" s="42">
        <f t="shared" si="59"/>
        <v>3363.56</v>
      </c>
      <c r="Z462"/>
      <c r="AA462"/>
      <c r="AB462"/>
      <c r="AC462"/>
      <c r="AD462" s="57"/>
    </row>
    <row r="463" spans="4:31" ht="15.75" thickBot="1">
      <c r="E463" s="168" t="s">
        <v>1722</v>
      </c>
      <c r="F463" s="169" t="s">
        <v>1723</v>
      </c>
      <c r="G463" s="42">
        <f t="shared" si="59"/>
        <v>4270.49</v>
      </c>
      <c r="Z463"/>
      <c r="AA463"/>
      <c r="AB463"/>
      <c r="AC463"/>
    </row>
    <row r="464" spans="4:31" ht="15.75" thickBot="1">
      <c r="E464" s="124" t="s">
        <v>1566</v>
      </c>
      <c r="F464" s="125" t="s">
        <v>1567</v>
      </c>
      <c r="G464" s="42">
        <f>P282</f>
        <v>0</v>
      </c>
      <c r="Z464"/>
      <c r="AA464"/>
      <c r="AB464"/>
      <c r="AC464"/>
    </row>
    <row r="465" spans="5:31" ht="15.75" thickBot="1">
      <c r="E465" s="124" t="s">
        <v>843</v>
      </c>
      <c r="F465" s="125" t="s">
        <v>1568</v>
      </c>
      <c r="G465" s="42">
        <f>P283</f>
        <v>0</v>
      </c>
      <c r="Z465"/>
      <c r="AA465"/>
      <c r="AB465"/>
      <c r="AC465"/>
    </row>
    <row r="466" spans="5:31">
      <c r="F466" s="204"/>
      <c r="Y466" s="42"/>
      <c r="Z466"/>
      <c r="AA466"/>
      <c r="AB466"/>
      <c r="AC466"/>
    </row>
    <row r="467" spans="5:31">
      <c r="G467" s="42">
        <f>G455+G456+G458+G460+G462+G463</f>
        <v>36052.870000000003</v>
      </c>
      <c r="Y467" s="42"/>
      <c r="Z467"/>
      <c r="AA467"/>
      <c r="AB467"/>
      <c r="AC467"/>
    </row>
    <row r="468" spans="5:31">
      <c r="Y468" s="42"/>
      <c r="Z468"/>
      <c r="AA468"/>
      <c r="AB468"/>
      <c r="AC468"/>
      <c r="AE468" s="57"/>
    </row>
    <row r="469" spans="5:31">
      <c r="Z469"/>
      <c r="AA469"/>
      <c r="AB469"/>
      <c r="AC469"/>
    </row>
    <row r="470" spans="5:31">
      <c r="W470" s="42"/>
      <c r="Z470"/>
      <c r="AA470"/>
      <c r="AB470"/>
      <c r="AC470"/>
      <c r="AD470" s="42"/>
    </row>
    <row r="471" spans="5:31">
      <c r="W471" s="42"/>
      <c r="Y471" s="42"/>
      <c r="Z471"/>
      <c r="AA471"/>
      <c r="AB471"/>
      <c r="AC471"/>
    </row>
    <row r="472" spans="5:31">
      <c r="W472" s="42"/>
      <c r="Y472" s="42"/>
      <c r="Z472"/>
      <c r="AA472"/>
      <c r="AB472"/>
      <c r="AC472"/>
    </row>
    <row r="473" spans="5:31">
      <c r="Y473" s="42"/>
      <c r="Z473"/>
      <c r="AA473"/>
      <c r="AB473"/>
      <c r="AC473"/>
    </row>
    <row r="474" spans="5:31">
      <c r="Y474" s="42"/>
      <c r="Z474"/>
      <c r="AA474"/>
      <c r="AB474"/>
      <c r="AC474"/>
      <c r="AD474" s="42"/>
    </row>
    <row r="475" spans="5:31">
      <c r="Y475" s="42"/>
      <c r="Z475"/>
      <c r="AA475"/>
      <c r="AB475"/>
      <c r="AC475"/>
      <c r="AD475" s="42"/>
    </row>
    <row r="476" spans="5:31">
      <c r="Y476" s="42"/>
      <c r="Z476"/>
      <c r="AA476"/>
      <c r="AB476"/>
      <c r="AC476"/>
      <c r="AD476" s="42"/>
    </row>
    <row r="477" spans="5:31">
      <c r="Y477" s="42"/>
      <c r="Z477"/>
      <c r="AA477"/>
      <c r="AB477"/>
      <c r="AC477"/>
    </row>
    <row r="478" spans="5:31">
      <c r="W478" s="57"/>
      <c r="Y478" s="42"/>
      <c r="Z478"/>
      <c r="AA478"/>
      <c r="AB478"/>
      <c r="AC478"/>
    </row>
    <row r="479" spans="5:31">
      <c r="Y479" s="42"/>
      <c r="Z479"/>
      <c r="AA479"/>
      <c r="AB479"/>
      <c r="AC479"/>
    </row>
    <row r="480" spans="5:31">
      <c r="Y480" s="42"/>
      <c r="Z480"/>
      <c r="AA480"/>
      <c r="AB480"/>
      <c r="AC480"/>
    </row>
    <row r="481" spans="4:30">
      <c r="Y481" s="42"/>
      <c r="Z481"/>
      <c r="AA481"/>
      <c r="AB481"/>
      <c r="AC481"/>
    </row>
    <row r="482" spans="4:30">
      <c r="Y482" s="42"/>
      <c r="Z482"/>
      <c r="AA482"/>
      <c r="AB482"/>
      <c r="AC482"/>
      <c r="AD482" s="42"/>
    </row>
    <row r="483" spans="4:30">
      <c r="Y483" s="42"/>
      <c r="Z483"/>
      <c r="AA483"/>
      <c r="AB483"/>
      <c r="AC483"/>
    </row>
    <row r="484" spans="4:30">
      <c r="G484" s="1">
        <f>SUM(G469:G482)</f>
        <v>0</v>
      </c>
      <c r="Y484" s="42"/>
      <c r="Z484"/>
      <c r="AA484"/>
      <c r="AB484"/>
      <c r="AC484"/>
    </row>
    <row r="485" spans="4:30">
      <c r="Y485" s="42"/>
      <c r="Z485"/>
      <c r="AA485"/>
      <c r="AB485"/>
      <c r="AC485"/>
      <c r="AD485" s="42"/>
    </row>
    <row r="486" spans="4:30">
      <c r="K486" s="143"/>
      <c r="L486" s="143"/>
      <c r="Y486" s="42"/>
      <c r="Z486"/>
      <c r="AA486"/>
      <c r="AB486"/>
      <c r="AC486"/>
    </row>
    <row r="487" spans="4:30">
      <c r="Y487" s="42"/>
      <c r="Z487"/>
      <c r="AA487"/>
      <c r="AB487"/>
      <c r="AC487"/>
    </row>
    <row r="488" spans="4:30">
      <c r="R488" s="57"/>
      <c r="Y488" s="42"/>
      <c r="Z488"/>
      <c r="AA488"/>
      <c r="AB488"/>
      <c r="AC488"/>
    </row>
    <row r="489" spans="4:30">
      <c r="Y489" s="42"/>
      <c r="Z489"/>
      <c r="AA489"/>
      <c r="AB489"/>
      <c r="AC489"/>
      <c r="AD489" s="42"/>
    </row>
    <row r="490" spans="4:30">
      <c r="Y490" s="42"/>
      <c r="Z490"/>
      <c r="AA490"/>
      <c r="AB490"/>
      <c r="AC490"/>
      <c r="AD490" s="42"/>
    </row>
    <row r="491" spans="4:30">
      <c r="N491" s="57"/>
      <c r="O491" s="57"/>
      <c r="P491" s="57"/>
      <c r="Q491" s="57"/>
      <c r="Y491" s="42"/>
      <c r="Z491"/>
      <c r="AA491"/>
      <c r="AB491"/>
      <c r="AC491"/>
      <c r="AD491" s="42"/>
    </row>
    <row r="492" spans="4:30" ht="15.75" thickBot="1">
      <c r="D492" s="42">
        <v>104</v>
      </c>
      <c r="E492" s="168" t="s">
        <v>1633</v>
      </c>
      <c r="F492" s="169" t="s">
        <v>1634</v>
      </c>
      <c r="G492" s="148">
        <f>P222</f>
        <v>250</v>
      </c>
      <c r="Y492" s="42"/>
      <c r="Z492"/>
      <c r="AA492"/>
      <c r="AB492"/>
      <c r="AC492"/>
    </row>
    <row r="493" spans="4:30" ht="15.75" thickBot="1">
      <c r="D493" s="42">
        <v>105</v>
      </c>
      <c r="E493" s="120" t="s">
        <v>1076</v>
      </c>
      <c r="F493" s="121" t="s">
        <v>1077</v>
      </c>
      <c r="G493" s="122">
        <f>P115</f>
        <v>1534670.85</v>
      </c>
      <c r="H493" s="122"/>
      <c r="Y493" s="42"/>
      <c r="Z493"/>
      <c r="AA493"/>
      <c r="AB493"/>
      <c r="AC493"/>
    </row>
    <row r="494" spans="4:30" ht="15.75" thickBot="1">
      <c r="D494" s="42">
        <v>106</v>
      </c>
      <c r="E494" s="120" t="s">
        <v>1078</v>
      </c>
      <c r="F494" s="121" t="s">
        <v>1079</v>
      </c>
      <c r="G494" s="122">
        <f>P117</f>
        <v>372529.01</v>
      </c>
      <c r="H494" s="122"/>
      <c r="Y494" s="42"/>
      <c r="Z494"/>
      <c r="AA494"/>
      <c r="AB494"/>
      <c r="AC494"/>
    </row>
    <row r="495" spans="4:30" ht="15.75" thickBot="1">
      <c r="D495" s="42">
        <v>108</v>
      </c>
      <c r="E495" s="120" t="s">
        <v>1080</v>
      </c>
      <c r="F495" s="121" t="s">
        <v>1081</v>
      </c>
      <c r="G495" s="122">
        <f>P118</f>
        <v>62786.080000000002</v>
      </c>
      <c r="H495" s="122"/>
      <c r="Y495" s="42"/>
      <c r="Z495"/>
      <c r="AA495"/>
      <c r="AB495"/>
      <c r="AC495"/>
    </row>
    <row r="496" spans="4:30" ht="15.75" thickBot="1">
      <c r="D496" s="42">
        <v>117</v>
      </c>
      <c r="E496" s="120" t="s">
        <v>1084</v>
      </c>
      <c r="F496" s="121" t="s">
        <v>1085</v>
      </c>
      <c r="G496" s="122">
        <f>P121</f>
        <v>17031.04</v>
      </c>
      <c r="H496" s="122"/>
      <c r="Y496" s="42"/>
      <c r="Z496"/>
      <c r="AA496"/>
      <c r="AB496"/>
      <c r="AC496"/>
    </row>
    <row r="497" spans="1:33" ht="15.75" thickBot="1">
      <c r="D497" s="42">
        <v>118</v>
      </c>
      <c r="E497" s="120" t="s">
        <v>1102</v>
      </c>
      <c r="F497" s="121" t="s">
        <v>1103</v>
      </c>
      <c r="G497" s="122">
        <f>P130</f>
        <v>96344.62</v>
      </c>
      <c r="H497" s="122"/>
      <c r="Y497" s="42"/>
      <c r="Z497"/>
      <c r="AA497"/>
      <c r="AB497"/>
      <c r="AC497"/>
      <c r="AD497" s="42"/>
    </row>
    <row r="498" spans="1:33" ht="15.75" thickBot="1">
      <c r="D498" s="42">
        <v>124</v>
      </c>
      <c r="E498" s="120" t="s">
        <v>1104</v>
      </c>
      <c r="F498" s="121" t="s">
        <v>1105</v>
      </c>
      <c r="G498" s="122">
        <f>P131</f>
        <v>6227</v>
      </c>
      <c r="H498" s="122"/>
      <c r="Y498" s="42"/>
      <c r="Z498"/>
      <c r="AA498"/>
      <c r="AB498"/>
      <c r="AC498"/>
    </row>
    <row r="499" spans="1:33" s="42" customFormat="1" ht="15.75" thickBot="1">
      <c r="A499" s="18"/>
      <c r="B499" s="9"/>
      <c r="C499" s="10"/>
      <c r="E499" s="120" t="s">
        <v>1115</v>
      </c>
      <c r="F499" s="121" t="s">
        <v>1116</v>
      </c>
      <c r="G499" s="122">
        <f>P137</f>
        <v>4406.28</v>
      </c>
      <c r="H499" s="122"/>
      <c r="I499" s="135"/>
      <c r="J499" s="135"/>
      <c r="K499" s="135"/>
      <c r="L499" s="135"/>
      <c r="R499"/>
      <c r="W499"/>
      <c r="X499"/>
      <c r="Z499"/>
      <c r="AA499"/>
      <c r="AB499"/>
      <c r="AC499"/>
      <c r="AD499"/>
      <c r="AE499"/>
      <c r="AF499"/>
      <c r="AG499"/>
    </row>
    <row r="500" spans="1:33" ht="15.75" thickBot="1">
      <c r="E500" s="120" t="s">
        <v>1526</v>
      </c>
      <c r="F500" s="121" t="s">
        <v>1527</v>
      </c>
      <c r="G500" s="123">
        <f>P119</f>
        <v>782.43</v>
      </c>
      <c r="H500" s="122"/>
      <c r="Y500" s="42"/>
      <c r="Z500"/>
      <c r="AA500"/>
      <c r="AB500"/>
      <c r="AC500"/>
      <c r="AD500" s="42"/>
      <c r="AF500" s="42"/>
      <c r="AG500" s="42"/>
    </row>
    <row r="501" spans="1:33" ht="15.75" thickBot="1">
      <c r="E501" s="120" t="s">
        <v>1586</v>
      </c>
      <c r="F501" s="121" t="s">
        <v>1587</v>
      </c>
      <c r="G501" s="123">
        <f>P116</f>
        <v>0</v>
      </c>
      <c r="H501" s="122"/>
      <c r="I501" s="42"/>
      <c r="Y501" s="42"/>
      <c r="Z501"/>
      <c r="AA501"/>
      <c r="AB501"/>
      <c r="AC501"/>
    </row>
    <row r="502" spans="1:33" s="42" customFormat="1" ht="15.75" thickBot="1">
      <c r="A502" s="18"/>
      <c r="B502" s="9"/>
      <c r="C502" s="10"/>
      <c r="E502" s="166" t="s">
        <v>1528</v>
      </c>
      <c r="F502" s="121" t="s">
        <v>1529</v>
      </c>
      <c r="G502" s="161">
        <f>P172</f>
        <v>19286.78</v>
      </c>
      <c r="H502" s="122"/>
      <c r="J502" s="135"/>
      <c r="K502" s="135"/>
      <c r="L502" s="135"/>
      <c r="R502"/>
      <c r="W502"/>
      <c r="X502"/>
      <c r="Z502"/>
      <c r="AA502"/>
      <c r="AB502"/>
      <c r="AC502"/>
      <c r="AE502"/>
      <c r="AF502"/>
      <c r="AG502"/>
    </row>
    <row r="503" spans="1:33" ht="15.75" thickBot="1">
      <c r="E503" s="120" t="s">
        <v>1530</v>
      </c>
      <c r="F503" s="121" t="s">
        <v>1531</v>
      </c>
      <c r="G503" s="126">
        <f>P270</f>
        <v>160.26</v>
      </c>
      <c r="H503" s="127"/>
      <c r="R503" s="42"/>
      <c r="Y503" s="42"/>
      <c r="Z503"/>
      <c r="AA503"/>
      <c r="AB503"/>
      <c r="AC503"/>
      <c r="AF503" s="42"/>
      <c r="AG503" s="42"/>
    </row>
    <row r="504" spans="1:33">
      <c r="E504" s="199"/>
      <c r="F504" s="199" t="s">
        <v>1719</v>
      </c>
      <c r="G504" s="201"/>
      <c r="H504" s="200"/>
      <c r="Y504" s="42"/>
      <c r="Z504"/>
      <c r="AA504"/>
      <c r="AB504"/>
      <c r="AC504"/>
    </row>
    <row r="505" spans="1:33">
      <c r="G505" s="1">
        <f>SUM(G492:G503)+G504</f>
        <v>2114474.3499999996</v>
      </c>
      <c r="Y505" s="42"/>
      <c r="Z505"/>
      <c r="AA505"/>
      <c r="AB505"/>
      <c r="AC505"/>
    </row>
    <row r="506" spans="1:33">
      <c r="F506" s="179" t="s">
        <v>1652</v>
      </c>
      <c r="G506" s="1">
        <f>'Costi complessivi'!D310-'Gestionale Costi'!G505</f>
        <v>0</v>
      </c>
      <c r="W506" s="42"/>
      <c r="X506" s="42"/>
      <c r="Y506" s="42"/>
      <c r="Z506"/>
      <c r="AA506"/>
      <c r="AB506"/>
      <c r="AC506"/>
    </row>
    <row r="507" spans="1:33">
      <c r="Y507" s="42"/>
      <c r="Z507"/>
      <c r="AA507"/>
      <c r="AB507"/>
      <c r="AC507"/>
    </row>
    <row r="508" spans="1:33" s="57" customFormat="1">
      <c r="A508" s="140"/>
      <c r="B508" s="141"/>
      <c r="C508" s="142"/>
      <c r="D508" s="42"/>
      <c r="E508" s="42"/>
      <c r="F508" s="42"/>
      <c r="G508" s="42"/>
      <c r="H508" s="42"/>
      <c r="I508" s="135"/>
      <c r="J508" s="135"/>
      <c r="K508" s="135"/>
      <c r="L508" s="135"/>
      <c r="M508" s="42"/>
      <c r="N508" s="42"/>
      <c r="O508" s="42"/>
      <c r="P508" s="42"/>
      <c r="Q508" s="42"/>
      <c r="R508"/>
      <c r="S508" s="42"/>
      <c r="T508" s="42"/>
      <c r="U508" s="42"/>
      <c r="V508" s="42"/>
      <c r="W508"/>
      <c r="X508"/>
      <c r="Y508" s="42"/>
      <c r="Z508"/>
      <c r="AA508"/>
      <c r="AB508"/>
      <c r="AC508"/>
      <c r="AD508"/>
      <c r="AE508"/>
      <c r="AF508"/>
      <c r="AG508"/>
    </row>
    <row r="509" spans="1:33">
      <c r="Y509" s="42"/>
      <c r="Z509"/>
      <c r="AA509"/>
      <c r="AB509"/>
      <c r="AC509"/>
      <c r="AF509" s="57"/>
      <c r="AG509" s="57"/>
    </row>
    <row r="510" spans="1:33" ht="23.25">
      <c r="B510" s="50" t="s">
        <v>482</v>
      </c>
      <c r="C510" s="25"/>
      <c r="Y510" s="42"/>
      <c r="Z510"/>
      <c r="AA510"/>
      <c r="AB510"/>
      <c r="AC510"/>
    </row>
    <row r="511" spans="1:33" ht="15.75" thickBot="1">
      <c r="A511" s="2" t="s">
        <v>3</v>
      </c>
      <c r="B511" s="2" t="s">
        <v>2</v>
      </c>
      <c r="C511" s="26" t="s">
        <v>422</v>
      </c>
      <c r="E511" s="124" t="s">
        <v>884</v>
      </c>
      <c r="F511" s="125" t="s">
        <v>1343</v>
      </c>
      <c r="G511" s="127" t="s">
        <v>829</v>
      </c>
      <c r="H511" s="127" t="s">
        <v>829</v>
      </c>
      <c r="M511" s="57"/>
      <c r="Y511" s="42"/>
      <c r="Z511"/>
      <c r="AA511"/>
      <c r="AB511"/>
      <c r="AC511"/>
    </row>
    <row r="512" spans="1:33" ht="15.75" thickBot="1">
      <c r="A512" s="13" t="s">
        <v>603</v>
      </c>
      <c r="B512" s="8" t="s">
        <v>861</v>
      </c>
      <c r="C512" s="8">
        <f>H512</f>
        <v>0</v>
      </c>
      <c r="E512" s="120" t="s">
        <v>1344</v>
      </c>
      <c r="F512" s="121" t="s">
        <v>1345</v>
      </c>
      <c r="G512" s="122" t="s">
        <v>829</v>
      </c>
      <c r="H512" s="122">
        <f t="shared" ref="H512:H517" si="60">Q302</f>
        <v>0</v>
      </c>
      <c r="Y512" s="42"/>
      <c r="Z512"/>
      <c r="AA512"/>
      <c r="AB512"/>
      <c r="AC512"/>
    </row>
    <row r="513" spans="1:30" ht="15.75" thickBot="1">
      <c r="A513" s="13" t="s">
        <v>604</v>
      </c>
      <c r="B513" s="8" t="s">
        <v>862</v>
      </c>
      <c r="C513" s="8">
        <f>H513</f>
        <v>26</v>
      </c>
      <c r="D513" s="42">
        <v>249</v>
      </c>
      <c r="E513" s="120" t="s">
        <v>1346</v>
      </c>
      <c r="F513" s="121" t="s">
        <v>1347</v>
      </c>
      <c r="G513" s="122" t="s">
        <v>829</v>
      </c>
      <c r="H513" s="122">
        <f t="shared" si="60"/>
        <v>26</v>
      </c>
      <c r="Y513" s="42"/>
      <c r="Z513"/>
      <c r="AA513"/>
      <c r="AB513"/>
      <c r="AC513"/>
    </row>
    <row r="514" spans="1:30" ht="15.75" thickBot="1">
      <c r="A514" s="13" t="s">
        <v>605</v>
      </c>
      <c r="B514" s="8" t="s">
        <v>863</v>
      </c>
      <c r="C514" s="8"/>
      <c r="D514" s="42">
        <v>250</v>
      </c>
      <c r="E514" s="120" t="s">
        <v>1348</v>
      </c>
      <c r="F514" s="121" t="s">
        <v>1349</v>
      </c>
      <c r="G514" s="122" t="s">
        <v>829</v>
      </c>
      <c r="H514" s="122">
        <f t="shared" si="60"/>
        <v>99</v>
      </c>
      <c r="Z514"/>
      <c r="AA514"/>
      <c r="AB514"/>
      <c r="AC514"/>
    </row>
    <row r="515" spans="1:30" ht="15.75" thickBot="1">
      <c r="A515" s="13" t="s">
        <v>606</v>
      </c>
      <c r="B515" s="8" t="s">
        <v>864</v>
      </c>
      <c r="C515" s="8"/>
      <c r="D515" s="42">
        <v>251</v>
      </c>
      <c r="E515" s="120" t="s">
        <v>1350</v>
      </c>
      <c r="F515" s="121" t="s">
        <v>1351</v>
      </c>
      <c r="G515" s="122" t="s">
        <v>829</v>
      </c>
      <c r="H515" s="122">
        <f t="shared" si="60"/>
        <v>70992.350000000006</v>
      </c>
      <c r="Z515"/>
      <c r="AA515"/>
      <c r="AB515"/>
      <c r="AC515"/>
    </row>
    <row r="516" spans="1:30" ht="15.75" thickBot="1">
      <c r="A516" s="13" t="s">
        <v>607</v>
      </c>
      <c r="B516" s="8" t="s">
        <v>865</v>
      </c>
      <c r="C516" s="8">
        <f>H514</f>
        <v>99</v>
      </c>
      <c r="D516" s="42">
        <v>252</v>
      </c>
      <c r="E516" s="120" t="s">
        <v>1352</v>
      </c>
      <c r="F516" s="121" t="s">
        <v>1353</v>
      </c>
      <c r="G516" s="122" t="s">
        <v>829</v>
      </c>
      <c r="H516" s="122">
        <f t="shared" si="60"/>
        <v>44462.29</v>
      </c>
      <c r="Z516"/>
      <c r="AA516"/>
      <c r="AB516"/>
      <c r="AC516"/>
    </row>
    <row r="517" spans="1:30" ht="15.75" thickBot="1">
      <c r="A517" s="13" t="s">
        <v>608</v>
      </c>
      <c r="B517" s="8" t="s">
        <v>866</v>
      </c>
      <c r="C517" s="8">
        <f>H515</f>
        <v>70992.350000000006</v>
      </c>
      <c r="D517" s="42">
        <v>253</v>
      </c>
      <c r="E517" s="120" t="s">
        <v>1354</v>
      </c>
      <c r="F517" s="121" t="s">
        <v>1355</v>
      </c>
      <c r="G517" s="122" t="s">
        <v>829</v>
      </c>
      <c r="H517" s="122">
        <f t="shared" si="60"/>
        <v>55658.69</v>
      </c>
      <c r="Z517"/>
      <c r="AA517"/>
      <c r="AB517"/>
      <c r="AC517"/>
    </row>
    <row r="518" spans="1:30" ht="15.75" thickBot="1">
      <c r="A518" s="13" t="s">
        <v>609</v>
      </c>
      <c r="B518" s="8" t="s">
        <v>867</v>
      </c>
      <c r="C518" s="8">
        <f>H516</f>
        <v>44462.29</v>
      </c>
      <c r="D518" s="42">
        <v>254</v>
      </c>
      <c r="E518" s="120"/>
      <c r="F518" s="121"/>
      <c r="G518" s="122"/>
      <c r="H518" s="122"/>
      <c r="Z518"/>
      <c r="AA518"/>
      <c r="AB518"/>
      <c r="AC518"/>
    </row>
    <row r="519" spans="1:30" ht="15.75" thickBot="1">
      <c r="A519" s="13" t="s">
        <v>610</v>
      </c>
      <c r="B519" s="8" t="s">
        <v>868</v>
      </c>
      <c r="C519" s="8">
        <f>H517</f>
        <v>55658.69</v>
      </c>
      <c r="D519" s="42">
        <v>255</v>
      </c>
      <c r="E519" s="120"/>
      <c r="F519" s="121"/>
      <c r="G519" s="122"/>
      <c r="H519" s="122"/>
      <c r="Z519"/>
      <c r="AA519"/>
      <c r="AB519"/>
      <c r="AC519"/>
    </row>
    <row r="520" spans="1:30" ht="15.75" thickBot="1">
      <c r="A520" s="13"/>
      <c r="B520" s="8"/>
      <c r="C520" s="8"/>
      <c r="E520" s="120"/>
      <c r="F520" s="121"/>
      <c r="G520" s="122"/>
      <c r="H520" s="122"/>
      <c r="Z520"/>
      <c r="AA520"/>
      <c r="AB520"/>
      <c r="AC520"/>
    </row>
    <row r="521" spans="1:30" ht="15.75" thickBot="1">
      <c r="A521" s="13"/>
      <c r="B521" s="8"/>
      <c r="C521" s="8"/>
      <c r="E521" s="120"/>
      <c r="F521" s="121"/>
      <c r="G521" s="122"/>
      <c r="H521" s="122"/>
      <c r="Z521"/>
      <c r="AA521"/>
      <c r="AB521"/>
      <c r="AC521"/>
      <c r="AD521" s="42"/>
    </row>
    <row r="522" spans="1:30" ht="15.75" thickBot="1">
      <c r="A522" s="13"/>
      <c r="B522" s="8"/>
      <c r="C522" s="8"/>
      <c r="E522" s="120"/>
      <c r="F522" s="121"/>
      <c r="G522" s="122"/>
      <c r="H522" s="122"/>
      <c r="Z522"/>
      <c r="AA522"/>
      <c r="AB522"/>
      <c r="AC522"/>
      <c r="AD522" s="42"/>
    </row>
    <row r="523" spans="1:30" ht="15.75" thickBot="1">
      <c r="A523" s="13"/>
      <c r="B523" s="8"/>
      <c r="C523" s="8"/>
      <c r="E523" s="120"/>
      <c r="F523" s="121"/>
      <c r="G523" s="122"/>
      <c r="H523" s="122"/>
      <c r="X523" s="42"/>
      <c r="Z523"/>
      <c r="AA523"/>
      <c r="AB523"/>
      <c r="AC523"/>
      <c r="AD523" s="42"/>
    </row>
    <row r="524" spans="1:30" ht="15.75" thickBot="1">
      <c r="A524" s="13"/>
      <c r="B524" s="8"/>
      <c r="C524" s="8"/>
      <c r="E524" s="120"/>
      <c r="F524" s="121"/>
      <c r="G524" s="122"/>
      <c r="H524" s="122"/>
      <c r="S524" s="57"/>
      <c r="T524" s="57"/>
      <c r="U524" s="57"/>
      <c r="V524" s="57"/>
      <c r="Z524"/>
      <c r="AA524"/>
      <c r="AB524"/>
      <c r="AC524"/>
    </row>
    <row r="525" spans="1:30" ht="15.75" thickBot="1">
      <c r="A525" s="13"/>
      <c r="B525" s="8"/>
      <c r="C525" s="8"/>
      <c r="E525" s="120"/>
      <c r="F525" s="121"/>
      <c r="G525" s="122"/>
      <c r="H525" s="122"/>
      <c r="Z525"/>
      <c r="AA525"/>
      <c r="AB525"/>
      <c r="AC525"/>
    </row>
    <row r="526" spans="1:30" ht="15.75" thickBot="1">
      <c r="A526" s="13"/>
      <c r="B526" s="17" t="s">
        <v>869</v>
      </c>
      <c r="C526" s="17">
        <f>SUM(C512:C519)</f>
        <v>171238.33000000002</v>
      </c>
      <c r="E526" s="120"/>
      <c r="F526" s="121"/>
      <c r="G526" s="122"/>
      <c r="H526" s="122"/>
      <c r="J526" s="135">
        <f>SUM(H511:H525)</f>
        <v>171238.33000000002</v>
      </c>
      <c r="Z526"/>
      <c r="AA526"/>
      <c r="AB526"/>
      <c r="AC526"/>
    </row>
    <row r="527" spans="1:30" ht="24" thickBot="1">
      <c r="B527" s="50" t="s">
        <v>483</v>
      </c>
      <c r="C527" s="25"/>
      <c r="E527" s="120"/>
      <c r="F527" s="121"/>
      <c r="G527" s="122"/>
      <c r="H527" s="122"/>
      <c r="J527" s="135">
        <f>J526-C526</f>
        <v>0</v>
      </c>
      <c r="Z527"/>
      <c r="AA527"/>
      <c r="AB527"/>
      <c r="AC527"/>
    </row>
    <row r="528" spans="1:30" ht="15.75" thickBot="1">
      <c r="A528" s="2" t="s">
        <v>3</v>
      </c>
      <c r="B528" s="2" t="s">
        <v>2</v>
      </c>
      <c r="C528" s="26" t="str">
        <f>C$2</f>
        <v>Gestionale</v>
      </c>
      <c r="E528" s="120"/>
      <c r="F528" s="121"/>
      <c r="G528" s="122"/>
      <c r="H528" s="122"/>
      <c r="Z528"/>
      <c r="AA528"/>
      <c r="AB528"/>
      <c r="AC528"/>
    </row>
    <row r="529" spans="1:31">
      <c r="A529" s="13" t="s">
        <v>611</v>
      </c>
      <c r="B529" s="8" t="s">
        <v>546</v>
      </c>
      <c r="C529" s="8">
        <f>H531</f>
        <v>70.17</v>
      </c>
      <c r="Z529"/>
      <c r="AA529"/>
      <c r="AB529"/>
      <c r="AC529"/>
    </row>
    <row r="530" spans="1:31">
      <c r="A530" s="13" t="s">
        <v>612</v>
      </c>
      <c r="B530" s="8" t="s">
        <v>547</v>
      </c>
      <c r="C530" s="8">
        <f>H532</f>
        <v>70866.899999999994</v>
      </c>
      <c r="Z530"/>
      <c r="AA530"/>
      <c r="AB530"/>
      <c r="AC530"/>
      <c r="AD530" s="57"/>
    </row>
    <row r="531" spans="1:31" ht="15.75" thickBot="1">
      <c r="A531" s="13" t="s">
        <v>613</v>
      </c>
      <c r="B531" s="8" t="s">
        <v>548</v>
      </c>
      <c r="C531" s="8">
        <f>H533</f>
        <v>6658.54</v>
      </c>
      <c r="E531" s="120" t="s">
        <v>1360</v>
      </c>
      <c r="F531" s="121" t="s">
        <v>1361</v>
      </c>
      <c r="G531" s="122" t="s">
        <v>829</v>
      </c>
      <c r="H531" s="122">
        <f t="shared" ref="H531:H547" si="61">Q310</f>
        <v>70.17</v>
      </c>
      <c r="Z531"/>
      <c r="AA531"/>
      <c r="AB531"/>
      <c r="AC531"/>
    </row>
    <row r="532" spans="1:31" ht="15.75" thickBot="1">
      <c r="A532" s="13" t="s">
        <v>614</v>
      </c>
      <c r="B532" s="8" t="s">
        <v>549</v>
      </c>
      <c r="C532" s="8"/>
      <c r="E532" s="120" t="s">
        <v>1362</v>
      </c>
      <c r="F532" s="121" t="s">
        <v>1363</v>
      </c>
      <c r="G532" s="122" t="s">
        <v>829</v>
      </c>
      <c r="H532" s="122">
        <f t="shared" si="61"/>
        <v>70866.899999999994</v>
      </c>
      <c r="Z532"/>
      <c r="AA532"/>
      <c r="AB532"/>
      <c r="AC532"/>
      <c r="AE532" s="42"/>
    </row>
    <row r="533" spans="1:31" ht="15.75" thickBot="1">
      <c r="A533" s="13" t="s">
        <v>615</v>
      </c>
      <c r="B533" s="8" t="s">
        <v>550</v>
      </c>
      <c r="C533" s="8">
        <f>H534</f>
        <v>838.07</v>
      </c>
      <c r="D533" s="42">
        <v>258</v>
      </c>
      <c r="E533" s="120" t="s">
        <v>1364</v>
      </c>
      <c r="F533" s="121" t="s">
        <v>1365</v>
      </c>
      <c r="G533" s="122" t="s">
        <v>829</v>
      </c>
      <c r="H533" s="122">
        <f t="shared" si="61"/>
        <v>6658.54</v>
      </c>
      <c r="Z533"/>
      <c r="AA533"/>
      <c r="AB533"/>
      <c r="AC533"/>
    </row>
    <row r="534" spans="1:31" ht="15.75" thickBot="1">
      <c r="A534" s="13" t="s">
        <v>616</v>
      </c>
      <c r="B534" s="8" t="s">
        <v>551</v>
      </c>
      <c r="C534" s="8">
        <f>H547</f>
        <v>62564.25</v>
      </c>
      <c r="D534" s="42">
        <v>259</v>
      </c>
      <c r="E534" s="120" t="s">
        <v>1366</v>
      </c>
      <c r="F534" s="121" t="s">
        <v>1367</v>
      </c>
      <c r="G534" s="122" t="s">
        <v>829</v>
      </c>
      <c r="H534" s="122">
        <f t="shared" si="61"/>
        <v>838.07</v>
      </c>
      <c r="X534" s="57"/>
      <c r="Z534"/>
      <c r="AA534"/>
      <c r="AB534"/>
      <c r="AC534"/>
    </row>
    <row r="535" spans="1:31" ht="15.75" thickBot="1">
      <c r="A535" s="13" t="s">
        <v>617</v>
      </c>
      <c r="B535" s="8" t="s">
        <v>552</v>
      </c>
      <c r="C535" s="8">
        <f t="shared" ref="C535:C540" si="62">H535</f>
        <v>2890.09</v>
      </c>
      <c r="D535" s="42">
        <v>260</v>
      </c>
      <c r="E535" s="120" t="s">
        <v>1368</v>
      </c>
      <c r="F535" s="121" t="s">
        <v>1369</v>
      </c>
      <c r="G535" s="122" t="s">
        <v>829</v>
      </c>
      <c r="H535" s="122">
        <f t="shared" si="61"/>
        <v>2890.09</v>
      </c>
      <c r="Y535" s="42"/>
      <c r="Z535"/>
      <c r="AA535"/>
      <c r="AB535"/>
      <c r="AC535"/>
    </row>
    <row r="536" spans="1:31" ht="15.75" thickBot="1">
      <c r="A536" s="13" t="s">
        <v>618</v>
      </c>
      <c r="B536" s="8" t="s">
        <v>553</v>
      </c>
      <c r="C536" s="8">
        <f t="shared" si="62"/>
        <v>3314.88</v>
      </c>
      <c r="D536" s="42">
        <v>261</v>
      </c>
      <c r="E536" s="120" t="s">
        <v>1370</v>
      </c>
      <c r="F536" s="121" t="s">
        <v>1371</v>
      </c>
      <c r="G536" s="122" t="s">
        <v>829</v>
      </c>
      <c r="H536" s="122">
        <f t="shared" si="61"/>
        <v>3314.88</v>
      </c>
      <c r="Y536" s="42"/>
      <c r="Z536"/>
      <c r="AA536"/>
      <c r="AB536"/>
      <c r="AC536"/>
    </row>
    <row r="537" spans="1:31" ht="15.75" thickBot="1">
      <c r="A537" s="13" t="s">
        <v>619</v>
      </c>
      <c r="B537" s="8" t="s">
        <v>554</v>
      </c>
      <c r="C537" s="8">
        <f t="shared" si="62"/>
        <v>4770.46</v>
      </c>
      <c r="D537" s="42">
        <v>262</v>
      </c>
      <c r="E537" s="120" t="s">
        <v>1372</v>
      </c>
      <c r="F537" s="121" t="s">
        <v>1373</v>
      </c>
      <c r="G537" s="122" t="s">
        <v>829</v>
      </c>
      <c r="H537" s="122">
        <f t="shared" si="61"/>
        <v>4770.46</v>
      </c>
      <c r="Y537" s="42"/>
      <c r="Z537"/>
      <c r="AA537"/>
      <c r="AB537"/>
      <c r="AC537"/>
    </row>
    <row r="538" spans="1:31" ht="15.75" thickBot="1">
      <c r="A538" s="13" t="s">
        <v>620</v>
      </c>
      <c r="B538" s="8" t="s">
        <v>555</v>
      </c>
      <c r="C538" s="8">
        <f t="shared" si="62"/>
        <v>672.53</v>
      </c>
      <c r="D538" s="42">
        <v>263</v>
      </c>
      <c r="E538" s="120" t="s">
        <v>1374</v>
      </c>
      <c r="F538" s="121" t="s">
        <v>1375</v>
      </c>
      <c r="G538" s="122" t="s">
        <v>829</v>
      </c>
      <c r="H538" s="122">
        <f t="shared" si="61"/>
        <v>672.53</v>
      </c>
      <c r="J538" s="143"/>
      <c r="R538" s="42"/>
      <c r="Z538"/>
      <c r="AA538"/>
      <c r="AB538"/>
      <c r="AC538"/>
      <c r="AD538" s="42"/>
    </row>
    <row r="539" spans="1:31" ht="15.75" thickBot="1">
      <c r="A539" s="13" t="s">
        <v>621</v>
      </c>
      <c r="B539" s="8" t="s">
        <v>556</v>
      </c>
      <c r="C539" s="8">
        <f t="shared" si="62"/>
        <v>55454.34</v>
      </c>
      <c r="D539" s="42">
        <v>264</v>
      </c>
      <c r="E539" s="120" t="s">
        <v>1376</v>
      </c>
      <c r="F539" s="121" t="s">
        <v>434</v>
      </c>
      <c r="G539" s="122" t="s">
        <v>829</v>
      </c>
      <c r="H539" s="122">
        <f t="shared" si="61"/>
        <v>55454.34</v>
      </c>
      <c r="Y539" s="42"/>
      <c r="Z539"/>
      <c r="AA539"/>
      <c r="AB539"/>
      <c r="AC539"/>
    </row>
    <row r="540" spans="1:31" ht="15.75" thickBot="1">
      <c r="A540" s="13" t="s">
        <v>622</v>
      </c>
      <c r="B540" s="8" t="s">
        <v>0</v>
      </c>
      <c r="C540" s="8">
        <f t="shared" si="62"/>
        <v>3615.45</v>
      </c>
      <c r="D540" s="42">
        <v>265</v>
      </c>
      <c r="E540" s="120" t="s">
        <v>1377</v>
      </c>
      <c r="F540" s="121" t="s">
        <v>1035</v>
      </c>
      <c r="G540" s="122" t="s">
        <v>829</v>
      </c>
      <c r="H540" s="122">
        <f t="shared" si="61"/>
        <v>3615.45</v>
      </c>
      <c r="Z540"/>
      <c r="AA540"/>
      <c r="AB540"/>
      <c r="AC540"/>
    </row>
    <row r="541" spans="1:31" ht="15.75" thickBot="1">
      <c r="A541" s="13" t="s">
        <v>623</v>
      </c>
      <c r="B541" s="8" t="s">
        <v>557</v>
      </c>
      <c r="C541" s="8"/>
      <c r="D541" s="42">
        <v>266</v>
      </c>
      <c r="E541" s="120" t="s">
        <v>1378</v>
      </c>
      <c r="F541" s="121" t="s">
        <v>1379</v>
      </c>
      <c r="G541" s="122" t="s">
        <v>829</v>
      </c>
      <c r="H541" s="122">
        <f t="shared" si="61"/>
        <v>415.93</v>
      </c>
      <c r="Z541"/>
      <c r="AA541"/>
      <c r="AB541"/>
      <c r="AC541"/>
    </row>
    <row r="542" spans="1:31" ht="15.75" thickBot="1">
      <c r="A542" s="13" t="s">
        <v>624</v>
      </c>
      <c r="B542" s="8" t="s">
        <v>558</v>
      </c>
      <c r="C542" s="8">
        <f>H541+H542</f>
        <v>3452.89</v>
      </c>
      <c r="D542" s="42">
        <v>267</v>
      </c>
      <c r="E542" s="120" t="s">
        <v>1380</v>
      </c>
      <c r="F542" s="121" t="s">
        <v>1381</v>
      </c>
      <c r="G542" s="122" t="s">
        <v>829</v>
      </c>
      <c r="H542" s="122">
        <f t="shared" si="61"/>
        <v>3036.96</v>
      </c>
      <c r="Z542"/>
      <c r="AA542"/>
      <c r="AB542"/>
      <c r="AC542"/>
      <c r="AE542" s="42"/>
    </row>
    <row r="543" spans="1:31" ht="15.75" thickBot="1">
      <c r="A543" s="13" t="s">
        <v>625</v>
      </c>
      <c r="B543" s="8" t="s">
        <v>559</v>
      </c>
      <c r="C543" s="8">
        <f>H543</f>
        <v>20008.5</v>
      </c>
      <c r="D543" s="42">
        <v>268</v>
      </c>
      <c r="E543" s="120" t="s">
        <v>1382</v>
      </c>
      <c r="F543" s="121" t="s">
        <v>435</v>
      </c>
      <c r="G543" s="122" t="s">
        <v>829</v>
      </c>
      <c r="H543" s="122">
        <f t="shared" si="61"/>
        <v>20008.5</v>
      </c>
      <c r="Z543"/>
      <c r="AA543"/>
      <c r="AB543"/>
      <c r="AC543"/>
    </row>
    <row r="544" spans="1:31" ht="15.75" thickBot="1">
      <c r="A544" s="13" t="s">
        <v>760</v>
      </c>
      <c r="B544" s="8" t="s">
        <v>761</v>
      </c>
      <c r="C544" s="8">
        <f>H548</f>
        <v>3245.8</v>
      </c>
      <c r="D544" s="42">
        <v>269</v>
      </c>
      <c r="E544" s="120" t="s">
        <v>1383</v>
      </c>
      <c r="F544" s="121" t="s">
        <v>1384</v>
      </c>
      <c r="G544" s="122" t="s">
        <v>829</v>
      </c>
      <c r="H544" s="122">
        <f t="shared" si="61"/>
        <v>314.68</v>
      </c>
      <c r="Z544"/>
      <c r="AA544"/>
      <c r="AB544"/>
      <c r="AC544"/>
    </row>
    <row r="545" spans="1:31" ht="15.75" thickBot="1">
      <c r="A545" s="13" t="s">
        <v>626</v>
      </c>
      <c r="B545" s="8" t="s">
        <v>560</v>
      </c>
      <c r="C545" s="8">
        <f>H544</f>
        <v>314.68</v>
      </c>
      <c r="D545" s="42">
        <v>270</v>
      </c>
      <c r="E545" s="120" t="s">
        <v>1385</v>
      </c>
      <c r="F545" s="121" t="s">
        <v>1386</v>
      </c>
      <c r="G545" s="122" t="s">
        <v>829</v>
      </c>
      <c r="H545" s="122">
        <f t="shared" si="61"/>
        <v>65900.850000000006</v>
      </c>
      <c r="Y545" s="57"/>
      <c r="Z545"/>
      <c r="AA545"/>
      <c r="AB545"/>
      <c r="AC545"/>
    </row>
    <row r="546" spans="1:31" ht="15.75" thickBot="1">
      <c r="A546" s="13" t="s">
        <v>627</v>
      </c>
      <c r="B546" s="8" t="s">
        <v>561</v>
      </c>
      <c r="C546" s="8">
        <f>H545</f>
        <v>65900.850000000006</v>
      </c>
      <c r="D546" s="42">
        <v>271</v>
      </c>
      <c r="E546" s="120" t="s">
        <v>1387</v>
      </c>
      <c r="F546" s="121" t="s">
        <v>1388</v>
      </c>
      <c r="G546" s="122" t="s">
        <v>829</v>
      </c>
      <c r="H546" s="122">
        <f t="shared" si="61"/>
        <v>5401.25</v>
      </c>
      <c r="Z546"/>
      <c r="AA546"/>
      <c r="AB546"/>
      <c r="AC546"/>
    </row>
    <row r="547" spans="1:31" ht="15.75" thickBot="1">
      <c r="A547" s="13" t="s">
        <v>628</v>
      </c>
      <c r="B547" s="8" t="s">
        <v>562</v>
      </c>
      <c r="C547" s="8">
        <f>H546</f>
        <v>5401.25</v>
      </c>
      <c r="D547" s="42">
        <v>272</v>
      </c>
      <c r="E547" s="120" t="s">
        <v>1389</v>
      </c>
      <c r="F547" s="121" t="s">
        <v>436</v>
      </c>
      <c r="G547" s="122" t="s">
        <v>829</v>
      </c>
      <c r="H547" s="122">
        <f t="shared" si="61"/>
        <v>62564.25</v>
      </c>
      <c r="Z547"/>
      <c r="AA547"/>
      <c r="AB547"/>
      <c r="AC547"/>
    </row>
    <row r="548" spans="1:31" ht="15.75" thickBot="1">
      <c r="A548" s="13" t="s">
        <v>629</v>
      </c>
      <c r="B548" s="8" t="s">
        <v>563</v>
      </c>
      <c r="C548" s="8"/>
      <c r="D548" s="42">
        <v>273</v>
      </c>
      <c r="E548" s="120" t="s">
        <v>1449</v>
      </c>
      <c r="F548" s="121" t="s">
        <v>1450</v>
      </c>
      <c r="G548" s="122" t="s">
        <v>829</v>
      </c>
      <c r="H548" s="122">
        <f>Q378</f>
        <v>3245.8</v>
      </c>
      <c r="W548" s="42"/>
      <c r="Z548"/>
      <c r="AA548"/>
      <c r="AB548"/>
      <c r="AC548"/>
    </row>
    <row r="549" spans="1:31">
      <c r="A549" s="13" t="s">
        <v>630</v>
      </c>
      <c r="B549" s="8" t="s">
        <v>564</v>
      </c>
      <c r="C549" s="8"/>
      <c r="D549" s="42">
        <v>274</v>
      </c>
      <c r="Z549"/>
      <c r="AA549"/>
      <c r="AB549"/>
      <c r="AC549"/>
    </row>
    <row r="550" spans="1:31">
      <c r="A550" s="13" t="s">
        <v>631</v>
      </c>
      <c r="B550" s="8" t="s">
        <v>565</v>
      </c>
      <c r="C550" s="8"/>
      <c r="D550" s="42">
        <v>307</v>
      </c>
      <c r="Z550"/>
      <c r="AA550"/>
      <c r="AB550"/>
      <c r="AC550"/>
      <c r="AE550" s="57"/>
    </row>
    <row r="551" spans="1:31">
      <c r="A551" s="13"/>
      <c r="B551" s="8"/>
      <c r="C551" s="8"/>
      <c r="Z551"/>
      <c r="AA551"/>
      <c r="AB551"/>
      <c r="AC551"/>
    </row>
    <row r="552" spans="1:31">
      <c r="A552" s="13"/>
      <c r="B552" s="8"/>
      <c r="C552" s="8"/>
    </row>
    <row r="553" spans="1:31">
      <c r="A553" s="13"/>
      <c r="B553" s="8"/>
      <c r="C553" s="8"/>
    </row>
    <row r="554" spans="1:31">
      <c r="A554" s="13"/>
      <c r="B554" s="8"/>
      <c r="C554" s="8"/>
    </row>
    <row r="555" spans="1:31">
      <c r="A555" s="13"/>
      <c r="B555" s="8"/>
      <c r="C555" s="8"/>
      <c r="J555" s="135">
        <f>SUM(H530:H555)</f>
        <v>310039.64999999997</v>
      </c>
    </row>
    <row r="556" spans="1:31">
      <c r="A556" s="13"/>
      <c r="B556" s="17" t="s">
        <v>870</v>
      </c>
      <c r="C556" s="17">
        <f>SUM(C529:C555)</f>
        <v>310039.65000000002</v>
      </c>
      <c r="J556" s="135">
        <f>J555-C556</f>
        <v>0</v>
      </c>
    </row>
    <row r="557" spans="1:31" ht="23.25">
      <c r="B557" s="50" t="s">
        <v>484</v>
      </c>
      <c r="C557" s="25"/>
    </row>
    <row r="558" spans="1:31">
      <c r="A558" s="2" t="s">
        <v>3</v>
      </c>
      <c r="B558" s="2" t="s">
        <v>2</v>
      </c>
      <c r="C558" s="26" t="str">
        <f>C$2</f>
        <v>Gestionale</v>
      </c>
    </row>
    <row r="559" spans="1:31" ht="15.75" thickBot="1">
      <c r="A559" s="13" t="s">
        <v>632</v>
      </c>
      <c r="B559" s="8" t="s">
        <v>467</v>
      </c>
      <c r="C559" s="16"/>
      <c r="E559" s="120" t="s">
        <v>1392</v>
      </c>
      <c r="F559" s="121" t="s">
        <v>1393</v>
      </c>
      <c r="G559" s="122" t="s">
        <v>829</v>
      </c>
      <c r="H559" s="122">
        <f>Q328</f>
        <v>13904</v>
      </c>
    </row>
    <row r="560" spans="1:31" ht="15.75" thickBot="1">
      <c r="A560" s="13" t="s">
        <v>633</v>
      </c>
      <c r="B560" s="8" t="s">
        <v>468</v>
      </c>
      <c r="C560" s="16"/>
      <c r="E560" s="120" t="s">
        <v>1394</v>
      </c>
      <c r="F560" s="121" t="s">
        <v>1395</v>
      </c>
      <c r="G560" s="122" t="s">
        <v>829</v>
      </c>
      <c r="H560" s="122">
        <f>Q329</f>
        <v>7403</v>
      </c>
      <c r="W560" s="57"/>
    </row>
    <row r="561" spans="1:18" ht="15.75" thickBot="1">
      <c r="A561" s="13" t="s">
        <v>634</v>
      </c>
      <c r="B561" s="8" t="s">
        <v>469</v>
      </c>
      <c r="C561" s="16"/>
      <c r="D561" s="42">
        <v>276</v>
      </c>
      <c r="E561" s="120" t="s">
        <v>1396</v>
      </c>
      <c r="F561" s="121" t="s">
        <v>1397</v>
      </c>
      <c r="G561" s="122" t="s">
        <v>829</v>
      </c>
      <c r="H561" s="122">
        <f>Q330</f>
        <v>3806</v>
      </c>
    </row>
    <row r="562" spans="1:18" ht="15.75" thickBot="1">
      <c r="A562" s="13" t="s">
        <v>635</v>
      </c>
      <c r="B562" s="8" t="s">
        <v>470</v>
      </c>
      <c r="C562" s="16"/>
      <c r="D562" s="42">
        <v>277</v>
      </c>
      <c r="E562" s="120" t="s">
        <v>1398</v>
      </c>
      <c r="F562" s="121" t="s">
        <v>1399</v>
      </c>
      <c r="G562" s="122" t="s">
        <v>829</v>
      </c>
      <c r="H562" s="122">
        <f>Q331</f>
        <v>2893</v>
      </c>
    </row>
    <row r="563" spans="1:18" ht="15.75" thickBot="1">
      <c r="A563" s="13" t="s">
        <v>636</v>
      </c>
      <c r="B563" s="8" t="s">
        <v>471</v>
      </c>
      <c r="C563" s="16"/>
      <c r="D563" s="42">
        <v>278</v>
      </c>
      <c r="E563" s="120" t="s">
        <v>1400</v>
      </c>
      <c r="F563" s="121" t="s">
        <v>1401</v>
      </c>
      <c r="G563" s="122" t="s">
        <v>829</v>
      </c>
      <c r="H563" s="122">
        <f>Q332</f>
        <v>8239</v>
      </c>
    </row>
    <row r="564" spans="1:18">
      <c r="A564" s="13" t="s">
        <v>637</v>
      </c>
      <c r="B564" s="8" t="s">
        <v>519</v>
      </c>
      <c r="C564" s="16"/>
      <c r="D564" s="42">
        <v>279</v>
      </c>
    </row>
    <row r="565" spans="1:18" ht="15.75" thickBot="1">
      <c r="A565" s="13" t="s">
        <v>638</v>
      </c>
      <c r="B565" s="8" t="s">
        <v>520</v>
      </c>
      <c r="C565" s="16"/>
      <c r="D565" s="42">
        <v>280</v>
      </c>
      <c r="E565" s="120" t="s">
        <v>1419</v>
      </c>
      <c r="F565" s="121" t="s">
        <v>1420</v>
      </c>
      <c r="G565" s="122" t="s">
        <v>829</v>
      </c>
      <c r="H565" s="122">
        <f>Q360</f>
        <v>34131.72</v>
      </c>
      <c r="K565" s="143"/>
      <c r="L565" s="143"/>
    </row>
    <row r="566" spans="1:18" ht="15.75" thickBot="1">
      <c r="A566" s="13" t="s">
        <v>639</v>
      </c>
      <c r="B566" s="8" t="s">
        <v>521</v>
      </c>
      <c r="C566" s="16"/>
      <c r="E566" s="120" t="s">
        <v>1421</v>
      </c>
      <c r="F566" s="121" t="s">
        <v>1422</v>
      </c>
      <c r="G566" s="122" t="s">
        <v>829</v>
      </c>
      <c r="H566" s="122">
        <f>Q361</f>
        <v>40454.53</v>
      </c>
    </row>
    <row r="567" spans="1:18" ht="15.75" thickBot="1">
      <c r="A567" s="13" t="s">
        <v>640</v>
      </c>
      <c r="B567" s="8" t="s">
        <v>522</v>
      </c>
      <c r="C567" s="16"/>
      <c r="D567" s="42">
        <v>292</v>
      </c>
      <c r="E567" s="120" t="s">
        <v>1423</v>
      </c>
      <c r="F567" s="121" t="s">
        <v>1424</v>
      </c>
      <c r="G567" s="122" t="s">
        <v>829</v>
      </c>
      <c r="H567" s="122">
        <f>Q362</f>
        <v>7184.01</v>
      </c>
    </row>
    <row r="568" spans="1:18" ht="15.75" thickBot="1">
      <c r="A568" s="13" t="s">
        <v>641</v>
      </c>
      <c r="B568" s="8" t="s">
        <v>523</v>
      </c>
      <c r="C568" s="16"/>
      <c r="D568" s="42">
        <v>293</v>
      </c>
      <c r="E568" s="120" t="s">
        <v>1425</v>
      </c>
      <c r="F568" s="121" t="s">
        <v>1426</v>
      </c>
      <c r="G568" s="122" t="s">
        <v>829</v>
      </c>
      <c r="H568" s="122">
        <f>Q363</f>
        <v>14763.03</v>
      </c>
    </row>
    <row r="569" spans="1:18" ht="15.75" thickBot="1">
      <c r="A569" s="13" t="s">
        <v>642</v>
      </c>
      <c r="B569" s="8" t="s">
        <v>524</v>
      </c>
      <c r="C569" s="16">
        <f>H559</f>
        <v>13904</v>
      </c>
      <c r="D569" s="42">
        <v>294</v>
      </c>
      <c r="E569" s="120" t="s">
        <v>1427</v>
      </c>
      <c r="F569" s="121" t="s">
        <v>1428</v>
      </c>
      <c r="G569" s="122" t="s">
        <v>829</v>
      </c>
      <c r="H569" s="122">
        <f t="shared" ref="H569:H576" si="63">Q365</f>
        <v>37449.629999999997</v>
      </c>
    </row>
    <row r="570" spans="1:18" ht="15.75" thickBot="1">
      <c r="A570" s="13" t="s">
        <v>643</v>
      </c>
      <c r="B570" s="8" t="s">
        <v>525</v>
      </c>
      <c r="C570" s="16">
        <f>H560</f>
        <v>7403</v>
      </c>
      <c r="D570" s="42">
        <v>295</v>
      </c>
      <c r="E570" s="120" t="s">
        <v>1429</v>
      </c>
      <c r="F570" s="121" t="s">
        <v>1430</v>
      </c>
      <c r="G570" s="122" t="s">
        <v>829</v>
      </c>
      <c r="H570" s="122">
        <f t="shared" si="63"/>
        <v>20637.099999999999</v>
      </c>
      <c r="R570" s="57"/>
    </row>
    <row r="571" spans="1:18" ht="15.75" thickBot="1">
      <c r="A571" s="13" t="s">
        <v>644</v>
      </c>
      <c r="B571" s="8" t="s">
        <v>526</v>
      </c>
      <c r="C571" s="16">
        <f>H561</f>
        <v>3806</v>
      </c>
      <c r="D571" s="42">
        <v>296</v>
      </c>
      <c r="E571" s="120" t="s">
        <v>1431</v>
      </c>
      <c r="F571" s="121" t="s">
        <v>1432</v>
      </c>
      <c r="G571" s="122" t="s">
        <v>829</v>
      </c>
      <c r="H571" s="122">
        <f t="shared" si="63"/>
        <v>43031.82</v>
      </c>
    </row>
    <row r="572" spans="1:18" ht="15.75" thickBot="1">
      <c r="A572" s="13" t="s">
        <v>645</v>
      </c>
      <c r="B572" s="8" t="s">
        <v>527</v>
      </c>
      <c r="C572" s="16">
        <f>H562</f>
        <v>2893</v>
      </c>
      <c r="D572" s="42">
        <v>297</v>
      </c>
      <c r="E572" s="120" t="s">
        <v>1433</v>
      </c>
      <c r="F572" s="121" t="s">
        <v>1434</v>
      </c>
      <c r="G572" s="122" t="s">
        <v>829</v>
      </c>
      <c r="H572" s="122">
        <f t="shared" si="63"/>
        <v>55628.13</v>
      </c>
    </row>
    <row r="573" spans="1:18" ht="15.75" thickBot="1">
      <c r="A573" s="13" t="s">
        <v>646</v>
      </c>
      <c r="B573" s="8" t="s">
        <v>528</v>
      </c>
      <c r="C573" s="16">
        <f>H563</f>
        <v>8239</v>
      </c>
      <c r="D573" s="42">
        <v>298</v>
      </c>
      <c r="E573" s="120" t="s">
        <v>1435</v>
      </c>
      <c r="F573" s="121" t="s">
        <v>1436</v>
      </c>
      <c r="G573" s="122" t="s">
        <v>829</v>
      </c>
      <c r="H573" s="122">
        <f t="shared" si="63"/>
        <v>18459.95</v>
      </c>
      <c r="N573" s="57"/>
      <c r="O573" s="57"/>
      <c r="P573" s="57"/>
      <c r="Q573" s="57"/>
    </row>
    <row r="574" spans="1:18" ht="15.75" thickBot="1">
      <c r="A574" s="13" t="s">
        <v>647</v>
      </c>
      <c r="B574" s="8" t="s">
        <v>529</v>
      </c>
      <c r="C574" s="16"/>
      <c r="D574" s="42">
        <v>299</v>
      </c>
      <c r="E574" s="120" t="s">
        <v>1437</v>
      </c>
      <c r="F574" s="121" t="s">
        <v>1438</v>
      </c>
      <c r="G574" s="122" t="s">
        <v>829</v>
      </c>
      <c r="H574" s="122">
        <f t="shared" si="63"/>
        <v>15734.97</v>
      </c>
    </row>
    <row r="575" spans="1:18" ht="15.75" thickBot="1">
      <c r="A575" s="13" t="s">
        <v>648</v>
      </c>
      <c r="B575" s="8" t="s">
        <v>530</v>
      </c>
      <c r="C575" s="16"/>
      <c r="D575" s="42">
        <v>300</v>
      </c>
      <c r="E575" s="120" t="s">
        <v>1439</v>
      </c>
      <c r="F575" s="121" t="s">
        <v>1440</v>
      </c>
      <c r="G575" s="122" t="s">
        <v>829</v>
      </c>
      <c r="H575" s="122">
        <f t="shared" si="63"/>
        <v>11618.61</v>
      </c>
    </row>
    <row r="576" spans="1:18" ht="15.75" thickBot="1">
      <c r="A576" s="13" t="s">
        <v>518</v>
      </c>
      <c r="B576" s="8" t="s">
        <v>542</v>
      </c>
      <c r="C576" s="16"/>
      <c r="D576" s="42">
        <v>301</v>
      </c>
      <c r="E576" s="120" t="s">
        <v>1441</v>
      </c>
      <c r="F576" s="121" t="s">
        <v>1442</v>
      </c>
      <c r="G576" s="122" t="s">
        <v>829</v>
      </c>
      <c r="H576" s="122">
        <f t="shared" si="63"/>
        <v>23905.01</v>
      </c>
    </row>
    <row r="577" spans="1:4">
      <c r="A577" s="13" t="s">
        <v>649</v>
      </c>
      <c r="B577" s="8" t="s">
        <v>531</v>
      </c>
      <c r="C577" s="16"/>
      <c r="D577" s="42">
        <v>302</v>
      </c>
    </row>
    <row r="578" spans="1:4">
      <c r="A578" s="13" t="s">
        <v>650</v>
      </c>
      <c r="B578" s="8" t="s">
        <v>532</v>
      </c>
      <c r="C578" s="16"/>
      <c r="D578" s="42">
        <v>303</v>
      </c>
    </row>
    <row r="579" spans="1:4">
      <c r="A579" s="13" t="s">
        <v>423</v>
      </c>
      <c r="B579" s="8" t="s">
        <v>426</v>
      </c>
      <c r="C579" s="16">
        <f>H565</f>
        <v>34131.72</v>
      </c>
    </row>
    <row r="580" spans="1:4">
      <c r="A580" s="13" t="s">
        <v>651</v>
      </c>
      <c r="B580" s="8" t="s">
        <v>425</v>
      </c>
      <c r="C580" s="16">
        <f>H566</f>
        <v>40454.53</v>
      </c>
    </row>
    <row r="581" spans="1:4">
      <c r="A581" s="13" t="s">
        <v>424</v>
      </c>
      <c r="B581" s="8" t="s">
        <v>427</v>
      </c>
      <c r="C581" s="16">
        <f>H567</f>
        <v>7184.01</v>
      </c>
    </row>
    <row r="582" spans="1:4">
      <c r="A582" s="13" t="s">
        <v>652</v>
      </c>
      <c r="B582" s="8" t="s">
        <v>533</v>
      </c>
      <c r="C582" s="16">
        <f>H568</f>
        <v>14763.03</v>
      </c>
    </row>
    <row r="583" spans="1:4">
      <c r="A583" s="13" t="s">
        <v>653</v>
      </c>
      <c r="B583" s="8" t="s">
        <v>534</v>
      </c>
      <c r="C583" s="16">
        <f>H569</f>
        <v>37449.629999999997</v>
      </c>
    </row>
    <row r="584" spans="1:4">
      <c r="A584" s="13"/>
      <c r="B584" s="8" t="s">
        <v>543</v>
      </c>
      <c r="C584" s="16"/>
    </row>
    <row r="585" spans="1:4">
      <c r="A585" s="13"/>
      <c r="B585" s="8" t="s">
        <v>544</v>
      </c>
      <c r="C585" s="16"/>
    </row>
    <row r="586" spans="1:4">
      <c r="A586" s="13" t="s">
        <v>654</v>
      </c>
      <c r="B586" s="8" t="s">
        <v>535</v>
      </c>
      <c r="C586" s="16">
        <f>H570</f>
        <v>20637.099999999999</v>
      </c>
    </row>
    <row r="587" spans="1:4">
      <c r="A587" s="13"/>
      <c r="B587" s="8" t="s">
        <v>545</v>
      </c>
      <c r="C587" s="16"/>
    </row>
    <row r="588" spans="1:4">
      <c r="A588" s="13" t="s">
        <v>655</v>
      </c>
      <c r="B588" s="8" t="s">
        <v>536</v>
      </c>
      <c r="C588" s="16">
        <f t="shared" ref="C588:C593" si="64">H571</f>
        <v>43031.82</v>
      </c>
    </row>
    <row r="589" spans="1:4">
      <c r="A589" s="13" t="s">
        <v>656</v>
      </c>
      <c r="B589" s="8" t="s">
        <v>537</v>
      </c>
      <c r="C589" s="16">
        <f t="shared" si="64"/>
        <v>55628.13</v>
      </c>
    </row>
    <row r="590" spans="1:4">
      <c r="A590" s="13" t="s">
        <v>657</v>
      </c>
      <c r="B590" s="8" t="s">
        <v>538</v>
      </c>
      <c r="C590" s="16">
        <f t="shared" si="64"/>
        <v>18459.95</v>
      </c>
    </row>
    <row r="591" spans="1:4">
      <c r="A591" s="13" t="s">
        <v>658</v>
      </c>
      <c r="B591" s="8" t="s">
        <v>539</v>
      </c>
      <c r="C591" s="16">
        <f t="shared" si="64"/>
        <v>15734.97</v>
      </c>
    </row>
    <row r="592" spans="1:4">
      <c r="A592" s="13" t="s">
        <v>659</v>
      </c>
      <c r="B592" s="8" t="s">
        <v>540</v>
      </c>
      <c r="C592" s="16">
        <f t="shared" si="64"/>
        <v>11618.61</v>
      </c>
    </row>
    <row r="593" spans="1:30">
      <c r="A593" s="13" t="s">
        <v>660</v>
      </c>
      <c r="B593" s="8" t="s">
        <v>541</v>
      </c>
      <c r="C593" s="16">
        <f t="shared" si="64"/>
        <v>23905.01</v>
      </c>
    </row>
    <row r="594" spans="1:30">
      <c r="A594" s="13"/>
      <c r="B594" s="8"/>
      <c r="C594" s="16"/>
    </row>
    <row r="595" spans="1:30">
      <c r="A595" s="13"/>
      <c r="B595" s="8"/>
      <c r="C595" s="16"/>
    </row>
    <row r="596" spans="1:30">
      <c r="A596" s="13"/>
      <c r="B596" s="8"/>
      <c r="C596" s="16"/>
    </row>
    <row r="597" spans="1:30">
      <c r="A597" s="13"/>
      <c r="B597" s="8"/>
      <c r="C597" s="16"/>
    </row>
    <row r="598" spans="1:30">
      <c r="A598" s="13"/>
      <c r="B598" s="8"/>
      <c r="C598" s="16"/>
    </row>
    <row r="599" spans="1:30">
      <c r="A599" s="13"/>
      <c r="B599" s="17" t="s">
        <v>871</v>
      </c>
      <c r="C599" s="17">
        <f>SUM(C559:C598)</f>
        <v>359243.51</v>
      </c>
      <c r="J599" s="135">
        <f>SUM(H559:H598)</f>
        <v>359243.51</v>
      </c>
    </row>
    <row r="600" spans="1:30" ht="23.25">
      <c r="B600" s="50" t="s">
        <v>485</v>
      </c>
      <c r="C600" s="25"/>
      <c r="J600" s="135">
        <f>J599-C599</f>
        <v>0</v>
      </c>
    </row>
    <row r="601" spans="1:30">
      <c r="A601" s="2" t="s">
        <v>3</v>
      </c>
      <c r="B601" s="2" t="s">
        <v>2</v>
      </c>
      <c r="C601" s="26" t="str">
        <f>C$2</f>
        <v>Gestionale</v>
      </c>
    </row>
    <row r="602" spans="1:30" ht="15.75" thickBot="1">
      <c r="A602" s="13" t="s">
        <v>661</v>
      </c>
      <c r="B602" s="8" t="s">
        <v>570</v>
      </c>
      <c r="C602" s="8"/>
      <c r="E602" s="120" t="s">
        <v>1406</v>
      </c>
      <c r="F602" s="121" t="s">
        <v>1407</v>
      </c>
      <c r="G602" s="122" t="s">
        <v>829</v>
      </c>
      <c r="H602" s="123">
        <f>Q341</f>
        <v>8733.5300000000007</v>
      </c>
    </row>
    <row r="603" spans="1:30" ht="15.75" thickBot="1">
      <c r="A603" s="13" t="s">
        <v>662</v>
      </c>
      <c r="B603" s="8" t="s">
        <v>571</v>
      </c>
      <c r="C603" s="8"/>
      <c r="E603" s="120" t="s">
        <v>851</v>
      </c>
      <c r="F603" s="121" t="s">
        <v>437</v>
      </c>
      <c r="G603" s="122" t="s">
        <v>829</v>
      </c>
      <c r="H603" s="123">
        <f>Q342</f>
        <v>1351.99</v>
      </c>
    </row>
    <row r="604" spans="1:30" ht="15.75" thickBot="1">
      <c r="A604" s="13" t="s">
        <v>663</v>
      </c>
      <c r="B604" s="8" t="s">
        <v>572</v>
      </c>
      <c r="C604" s="8"/>
      <c r="D604" s="42">
        <v>283</v>
      </c>
      <c r="E604" s="120" t="s">
        <v>1408</v>
      </c>
      <c r="F604" s="121" t="s">
        <v>1409</v>
      </c>
      <c r="G604" s="122" t="s">
        <v>829</v>
      </c>
      <c r="H604" s="123">
        <f>Q343</f>
        <v>1147.8800000000001</v>
      </c>
      <c r="AD604" s="42"/>
    </row>
    <row r="605" spans="1:30" ht="15.75" thickBot="1">
      <c r="A605" s="13" t="s">
        <v>664</v>
      </c>
      <c r="B605" s="8" t="s">
        <v>573</v>
      </c>
      <c r="C605" s="8"/>
      <c r="D605" s="42">
        <v>284</v>
      </c>
      <c r="E605" s="120" t="s">
        <v>1410</v>
      </c>
      <c r="F605" s="121" t="s">
        <v>1411</v>
      </c>
      <c r="G605" s="122" t="s">
        <v>829</v>
      </c>
      <c r="H605" s="123">
        <f>Q344</f>
        <v>4013.53</v>
      </c>
    </row>
    <row r="606" spans="1:30" ht="29.25" thickBot="1">
      <c r="A606" s="13" t="s">
        <v>665</v>
      </c>
      <c r="B606" s="8" t="s">
        <v>489</v>
      </c>
      <c r="C606" s="8">
        <f>H615</f>
        <v>3000</v>
      </c>
      <c r="D606" s="42">
        <v>285</v>
      </c>
      <c r="E606" s="120" t="s">
        <v>1412</v>
      </c>
      <c r="F606" s="121" t="s">
        <v>1413</v>
      </c>
      <c r="G606" s="122" t="s">
        <v>829</v>
      </c>
      <c r="H606" s="123">
        <f>Q345</f>
        <v>2235.2199999999998</v>
      </c>
    </row>
    <row r="607" spans="1:30" ht="15.75" thickBot="1">
      <c r="A607" s="13"/>
      <c r="B607" s="8" t="s">
        <v>567</v>
      </c>
      <c r="C607" s="8"/>
      <c r="D607" s="42">
        <v>286</v>
      </c>
      <c r="E607" s="120" t="s">
        <v>1414</v>
      </c>
      <c r="F607" s="121" t="s">
        <v>763</v>
      </c>
      <c r="G607" s="122" t="s">
        <v>829</v>
      </c>
      <c r="H607" s="122"/>
    </row>
    <row r="608" spans="1:30" ht="15.75" thickBot="1">
      <c r="A608" s="13" t="s">
        <v>666</v>
      </c>
      <c r="B608" s="8" t="s">
        <v>583</v>
      </c>
      <c r="C608" s="8">
        <f>H610</f>
        <v>0</v>
      </c>
      <c r="D608" s="42">
        <v>287</v>
      </c>
      <c r="E608" s="120" t="s">
        <v>1415</v>
      </c>
      <c r="F608" s="121" t="s">
        <v>1416</v>
      </c>
      <c r="G608" s="122" t="s">
        <v>829</v>
      </c>
      <c r="H608" s="122"/>
      <c r="K608" s="135" t="s">
        <v>4</v>
      </c>
      <c r="L608" s="153">
        <f>H611/32.3*8.9</f>
        <v>0</v>
      </c>
    </row>
    <row r="609" spans="1:30">
      <c r="A609" s="13" t="s">
        <v>667</v>
      </c>
      <c r="B609" s="8" t="s">
        <v>574</v>
      </c>
      <c r="C609" s="8">
        <f>H602</f>
        <v>8733.5300000000007</v>
      </c>
      <c r="D609" s="42">
        <v>288</v>
      </c>
      <c r="K609" s="135" t="s">
        <v>5</v>
      </c>
      <c r="L609" s="153">
        <f>H611/32.3*5.9</f>
        <v>0</v>
      </c>
    </row>
    <row r="610" spans="1:30" ht="15.75" thickBot="1">
      <c r="A610" s="13"/>
      <c r="B610" s="8" t="s">
        <v>437</v>
      </c>
      <c r="C610" s="8">
        <f>H603</f>
        <v>1351.99</v>
      </c>
      <c r="D610" s="42">
        <v>289</v>
      </c>
      <c r="E610" s="120" t="s">
        <v>1578</v>
      </c>
      <c r="F610" s="121" t="s">
        <v>1579</v>
      </c>
      <c r="G610" s="122"/>
      <c r="H610" s="123">
        <f>Q340</f>
        <v>0</v>
      </c>
      <c r="K610" s="135" t="s">
        <v>6</v>
      </c>
      <c r="L610" s="153">
        <f>H611/32.3*7</f>
        <v>0</v>
      </c>
    </row>
    <row r="611" spans="1:30" ht="15.75" thickBot="1">
      <c r="A611" s="13" t="s">
        <v>668</v>
      </c>
      <c r="B611" s="8" t="s">
        <v>575</v>
      </c>
      <c r="C611" s="8">
        <f>H604</f>
        <v>1147.8800000000001</v>
      </c>
      <c r="E611" s="120" t="s">
        <v>1453</v>
      </c>
      <c r="F611" s="121" t="s">
        <v>1454</v>
      </c>
      <c r="G611" s="122" t="s">
        <v>829</v>
      </c>
      <c r="H611" s="152">
        <f>Q381</f>
        <v>0</v>
      </c>
      <c r="K611" s="135" t="s">
        <v>7</v>
      </c>
      <c r="L611" s="153">
        <f>H611/32.3*4.2</f>
        <v>0</v>
      </c>
    </row>
    <row r="612" spans="1:30">
      <c r="A612" s="13" t="s">
        <v>669</v>
      </c>
      <c r="B612" s="8" t="s">
        <v>576</v>
      </c>
      <c r="C612" s="8">
        <f>H605</f>
        <v>4013.53</v>
      </c>
      <c r="K612" s="135" t="s">
        <v>8</v>
      </c>
      <c r="L612" s="153">
        <f>H611/32.3*6.3</f>
        <v>0</v>
      </c>
      <c r="AD612" s="57"/>
    </row>
    <row r="613" spans="1:30" ht="15.75" thickBot="1">
      <c r="A613" s="13" t="s">
        <v>670</v>
      </c>
      <c r="B613" s="8" t="s">
        <v>577</v>
      </c>
      <c r="C613" s="8">
        <f>H606</f>
        <v>2235.2199999999998</v>
      </c>
      <c r="D613" s="42">
        <v>310</v>
      </c>
      <c r="E613" s="120" t="s">
        <v>1580</v>
      </c>
      <c r="F613" s="121" t="s">
        <v>1581</v>
      </c>
      <c r="G613" s="122" t="s">
        <v>829</v>
      </c>
      <c r="H613" s="123"/>
      <c r="L613" s="135">
        <f>SUM(L608:L612)</f>
        <v>0</v>
      </c>
    </row>
    <row r="614" spans="1:30" ht="15.75" thickBot="1">
      <c r="A614" s="13" t="s">
        <v>671</v>
      </c>
      <c r="B614" s="8" t="s">
        <v>569</v>
      </c>
      <c r="C614" s="8"/>
      <c r="E614" s="120" t="s">
        <v>1582</v>
      </c>
      <c r="F614" s="121" t="s">
        <v>1583</v>
      </c>
      <c r="G614" s="122" t="s">
        <v>829</v>
      </c>
      <c r="H614" s="123">
        <f>Q358</f>
        <v>0</v>
      </c>
    </row>
    <row r="615" spans="1:30" ht="15.75" thickBot="1">
      <c r="A615" s="13"/>
      <c r="B615" s="8" t="s">
        <v>568</v>
      </c>
      <c r="C615" s="8"/>
      <c r="E615" s="120" t="s">
        <v>853</v>
      </c>
      <c r="F615" s="121" t="s">
        <v>1417</v>
      </c>
      <c r="G615" s="122" t="s">
        <v>829</v>
      </c>
      <c r="H615" s="122">
        <f>Q357</f>
        <v>3000</v>
      </c>
    </row>
    <row r="616" spans="1:30">
      <c r="A616" s="13" t="s">
        <v>672</v>
      </c>
      <c r="B616" s="8" t="s">
        <v>578</v>
      </c>
      <c r="C616" s="8">
        <f>H618</f>
        <v>10175.950000000001</v>
      </c>
    </row>
    <row r="617" spans="1:30">
      <c r="A617" s="13"/>
      <c r="B617" s="8" t="s">
        <v>438</v>
      </c>
      <c r="C617" s="8">
        <f>H619</f>
        <v>12048.71</v>
      </c>
    </row>
    <row r="618" spans="1:30" ht="15.75" thickBot="1">
      <c r="A618" s="13" t="s">
        <v>673</v>
      </c>
      <c r="B618" s="8" t="s">
        <v>579</v>
      </c>
      <c r="C618" s="8">
        <f>H620</f>
        <v>8123.43</v>
      </c>
      <c r="E618" s="168" t="s">
        <v>1690</v>
      </c>
      <c r="F618" s="169" t="s">
        <v>1691</v>
      </c>
      <c r="G618" s="148" t="s">
        <v>829</v>
      </c>
      <c r="H618" s="144">
        <f>Q347</f>
        <v>10175.950000000001</v>
      </c>
      <c r="Y618" s="42"/>
    </row>
    <row r="619" spans="1:30" ht="15.75" thickBot="1">
      <c r="A619" s="13" t="s">
        <v>674</v>
      </c>
      <c r="B619" s="8" t="s">
        <v>580</v>
      </c>
      <c r="C619" s="8">
        <f>H621</f>
        <v>2270.66</v>
      </c>
      <c r="E619" s="168" t="s">
        <v>852</v>
      </c>
      <c r="F619" s="169" t="s">
        <v>438</v>
      </c>
      <c r="G619" s="148" t="s">
        <v>829</v>
      </c>
      <c r="H619" s="144">
        <f>Q348</f>
        <v>12048.71</v>
      </c>
    </row>
    <row r="620" spans="1:30" ht="15.75" thickBot="1">
      <c r="A620" s="13" t="s">
        <v>675</v>
      </c>
      <c r="B620" s="8" t="s">
        <v>581</v>
      </c>
      <c r="C620" s="8">
        <f>H622</f>
        <v>3419.8</v>
      </c>
      <c r="E620" s="168" t="s">
        <v>1692</v>
      </c>
      <c r="F620" s="169" t="s">
        <v>1693</v>
      </c>
      <c r="G620" s="148" t="s">
        <v>829</v>
      </c>
      <c r="H620" s="144">
        <f>Q349</f>
        <v>8123.43</v>
      </c>
    </row>
    <row r="621" spans="1:30" ht="15.75" thickBot="1">
      <c r="A621" s="13" t="s">
        <v>762</v>
      </c>
      <c r="B621" s="8" t="s">
        <v>763</v>
      </c>
      <c r="C621" s="8"/>
      <c r="E621" s="168" t="s">
        <v>1694</v>
      </c>
      <c r="F621" s="169" t="s">
        <v>1695</v>
      </c>
      <c r="G621" s="148" t="s">
        <v>829</v>
      </c>
      <c r="H621" s="144">
        <f>Q350</f>
        <v>2270.66</v>
      </c>
    </row>
    <row r="622" spans="1:30" ht="15.75" thickBot="1">
      <c r="A622" s="13" t="s">
        <v>676</v>
      </c>
      <c r="B622" s="8" t="s">
        <v>582</v>
      </c>
      <c r="C622" s="8"/>
      <c r="E622" s="168" t="s">
        <v>1696</v>
      </c>
      <c r="F622" s="169" t="s">
        <v>1697</v>
      </c>
      <c r="G622" s="148" t="s">
        <v>829</v>
      </c>
      <c r="H622" s="144">
        <f>Q351</f>
        <v>3419.8</v>
      </c>
    </row>
    <row r="623" spans="1:30">
      <c r="A623" s="13"/>
      <c r="B623" s="8" t="s">
        <v>440</v>
      </c>
      <c r="C623" s="8"/>
    </row>
    <row r="624" spans="1:30" ht="15.75" thickBot="1">
      <c r="A624" s="13" t="s">
        <v>677</v>
      </c>
      <c r="B624" s="8" t="s">
        <v>430</v>
      </c>
      <c r="C624" s="8">
        <f>H625</f>
        <v>16029.01</v>
      </c>
      <c r="E624" s="168" t="s">
        <v>1688</v>
      </c>
      <c r="F624" s="169" t="s">
        <v>1689</v>
      </c>
      <c r="G624" s="148" t="s">
        <v>829</v>
      </c>
      <c r="H624" s="144">
        <f>Q346</f>
        <v>19906.04</v>
      </c>
    </row>
    <row r="625" spans="1:25" ht="15.75" thickBot="1">
      <c r="A625" s="13" t="s">
        <v>678</v>
      </c>
      <c r="B625" s="8" t="s">
        <v>566</v>
      </c>
      <c r="C625" s="8">
        <f>H626</f>
        <v>9446.9599999999991</v>
      </c>
      <c r="E625" s="168" t="s">
        <v>1678</v>
      </c>
      <c r="F625" s="169" t="s">
        <v>1679</v>
      </c>
      <c r="G625" s="148" t="s">
        <v>829</v>
      </c>
      <c r="H625" s="144">
        <f>Q335</f>
        <v>16029.01</v>
      </c>
    </row>
    <row r="626" spans="1:25" ht="15.75" thickBot="1">
      <c r="A626" s="13" t="s">
        <v>679</v>
      </c>
      <c r="B626" s="8" t="s">
        <v>431</v>
      </c>
      <c r="C626" s="8">
        <f>H627</f>
        <v>11550.32</v>
      </c>
      <c r="E626" s="168" t="s">
        <v>1680</v>
      </c>
      <c r="F626" s="169" t="s">
        <v>1681</v>
      </c>
      <c r="G626" s="148" t="s">
        <v>829</v>
      </c>
      <c r="H626" s="144">
        <f>Q336</f>
        <v>9446.9599999999991</v>
      </c>
      <c r="Y626" s="57"/>
    </row>
    <row r="627" spans="1:25" ht="15.75" thickBot="1">
      <c r="A627" s="13" t="s">
        <v>680</v>
      </c>
      <c r="B627" s="8" t="s">
        <v>432</v>
      </c>
      <c r="C627" s="8">
        <f>H628</f>
        <v>6110.61</v>
      </c>
      <c r="E627" s="168" t="s">
        <v>1682</v>
      </c>
      <c r="F627" s="169" t="s">
        <v>1683</v>
      </c>
      <c r="G627" s="148" t="s">
        <v>829</v>
      </c>
      <c r="H627" s="144">
        <f>Q337</f>
        <v>11550.32</v>
      </c>
    </row>
    <row r="628" spans="1:25" ht="15.75" thickBot="1">
      <c r="A628" s="13" t="s">
        <v>681</v>
      </c>
      <c r="B628" s="8" t="s">
        <v>433</v>
      </c>
      <c r="C628" s="8">
        <f>H629</f>
        <v>10383.799999999999</v>
      </c>
      <c r="E628" s="168" t="s">
        <v>1684</v>
      </c>
      <c r="F628" s="169" t="s">
        <v>1685</v>
      </c>
      <c r="G628" s="148" t="s">
        <v>829</v>
      </c>
      <c r="H628" s="144">
        <f>Q338</f>
        <v>6110.61</v>
      </c>
    </row>
    <row r="629" spans="1:25" ht="15.75" thickBot="1">
      <c r="A629" s="13"/>
      <c r="B629" s="8" t="s">
        <v>1702</v>
      </c>
      <c r="C629" s="8">
        <f>H624</f>
        <v>19906.04</v>
      </c>
      <c r="E629" s="168" t="s">
        <v>1686</v>
      </c>
      <c r="F629" s="169" t="s">
        <v>1687</v>
      </c>
      <c r="G629" s="148" t="s">
        <v>829</v>
      </c>
      <c r="H629" s="144">
        <f>Q339</f>
        <v>10383.799999999999</v>
      </c>
    </row>
    <row r="630" spans="1:25">
      <c r="A630" s="13"/>
      <c r="B630" s="8" t="s">
        <v>698</v>
      </c>
      <c r="C630" s="8">
        <f>H614</f>
        <v>0</v>
      </c>
    </row>
    <row r="631" spans="1:25" ht="15.75" thickBot="1">
      <c r="A631" s="13"/>
      <c r="B631" s="8" t="s">
        <v>1703</v>
      </c>
      <c r="C631" s="8">
        <f>H631+H632+H633+H634+H635</f>
        <v>19716.84</v>
      </c>
      <c r="E631" s="168" t="s">
        <v>1698</v>
      </c>
      <c r="F631" s="169" t="s">
        <v>1699</v>
      </c>
      <c r="G631" s="148" t="s">
        <v>829</v>
      </c>
      <c r="H631" s="144">
        <f>Q352</f>
        <v>5701.67</v>
      </c>
    </row>
    <row r="632" spans="1:25" ht="15.75" thickBot="1">
      <c r="A632" s="13"/>
      <c r="B632" s="8"/>
      <c r="C632" s="8"/>
      <c r="E632" s="168" t="s">
        <v>1414</v>
      </c>
      <c r="F632" s="169" t="s">
        <v>763</v>
      </c>
      <c r="G632" s="148" t="s">
        <v>829</v>
      </c>
      <c r="H632" s="144">
        <f>Q353</f>
        <v>3533.31</v>
      </c>
    </row>
    <row r="633" spans="1:25" ht="15.75" thickBot="1">
      <c r="A633" s="13"/>
      <c r="B633" s="8"/>
      <c r="C633" s="8"/>
      <c r="E633" s="168" t="s">
        <v>1700</v>
      </c>
      <c r="F633" s="169" t="s">
        <v>1701</v>
      </c>
      <c r="G633" s="148" t="s">
        <v>829</v>
      </c>
      <c r="H633" s="144">
        <f>Q354</f>
        <v>4224.42</v>
      </c>
    </row>
    <row r="634" spans="1:25" ht="15.75" thickBot="1">
      <c r="A634" s="13"/>
      <c r="B634" s="8"/>
      <c r="C634" s="8"/>
      <c r="E634" s="168" t="s">
        <v>1580</v>
      </c>
      <c r="F634" s="169" t="s">
        <v>1581</v>
      </c>
      <c r="G634" s="148" t="s">
        <v>829</v>
      </c>
      <c r="H634" s="144">
        <f>Q355</f>
        <v>2177</v>
      </c>
    </row>
    <row r="635" spans="1:25" ht="15.75" thickBot="1">
      <c r="A635" s="13"/>
      <c r="B635" s="8"/>
      <c r="C635" s="8"/>
      <c r="E635" s="168" t="s">
        <v>1415</v>
      </c>
      <c r="F635" s="169" t="s">
        <v>1416</v>
      </c>
      <c r="G635" s="148" t="s">
        <v>829</v>
      </c>
      <c r="H635" s="144">
        <f>Q356</f>
        <v>4080.44</v>
      </c>
    </row>
    <row r="636" spans="1:25">
      <c r="A636" s="13"/>
      <c r="B636" s="8"/>
      <c r="C636" s="8"/>
    </row>
    <row r="637" spans="1:25">
      <c r="A637" s="13"/>
      <c r="B637" s="8"/>
      <c r="C637" s="8"/>
    </row>
    <row r="638" spans="1:25">
      <c r="A638" s="13"/>
      <c r="B638" s="8"/>
      <c r="C638" s="8"/>
    </row>
    <row r="639" spans="1:25">
      <c r="A639" s="13"/>
      <c r="B639" s="8"/>
      <c r="C639" s="8"/>
    </row>
    <row r="640" spans="1:25">
      <c r="A640" s="13"/>
      <c r="B640" s="8"/>
      <c r="C640" s="8"/>
    </row>
    <row r="641" spans="1:12">
      <c r="A641" s="13"/>
      <c r="B641" s="8"/>
      <c r="C641" s="8"/>
    </row>
    <row r="642" spans="1:12">
      <c r="A642" s="13"/>
      <c r="B642" s="8"/>
      <c r="C642" s="8"/>
    </row>
    <row r="643" spans="1:12">
      <c r="A643" s="13"/>
      <c r="B643" s="8"/>
      <c r="C643" s="8"/>
    </row>
    <row r="644" spans="1:12">
      <c r="A644" s="13"/>
      <c r="B644" s="8"/>
      <c r="C644" s="8"/>
    </row>
    <row r="645" spans="1:12">
      <c r="A645" s="13"/>
      <c r="B645" s="8"/>
      <c r="C645" s="8"/>
    </row>
    <row r="646" spans="1:12">
      <c r="A646" s="13"/>
      <c r="B646" s="8"/>
      <c r="C646" s="8"/>
      <c r="J646" s="135">
        <f>SUM(H601:H646)</f>
        <v>149664.28000000003</v>
      </c>
    </row>
    <row r="647" spans="1:12">
      <c r="A647" s="19"/>
      <c r="B647" s="33" t="s">
        <v>401</v>
      </c>
      <c r="C647" s="33">
        <f>SUM(C602:C646)</f>
        <v>149664.28</v>
      </c>
      <c r="J647" s="135">
        <f>J646-C647</f>
        <v>0</v>
      </c>
    </row>
    <row r="648" spans="1:12" ht="23.25">
      <c r="B648" s="50" t="s">
        <v>486</v>
      </c>
      <c r="C648" s="25"/>
    </row>
    <row r="649" spans="1:12">
      <c r="A649" s="2" t="s">
        <v>3</v>
      </c>
      <c r="B649" s="2" t="s">
        <v>2</v>
      </c>
      <c r="C649" s="26" t="str">
        <f>C$2</f>
        <v>Gestionale</v>
      </c>
    </row>
    <row r="650" spans="1:12">
      <c r="A650" s="13" t="s">
        <v>593</v>
      </c>
      <c r="B650" s="8" t="s">
        <v>585</v>
      </c>
      <c r="C650" s="8">
        <f>H662</f>
        <v>1864</v>
      </c>
    </row>
    <row r="651" spans="1:12" ht="15.75" thickBot="1">
      <c r="A651" s="13" t="s">
        <v>594</v>
      </c>
      <c r="B651" s="8" t="s">
        <v>441</v>
      </c>
      <c r="C651" s="8">
        <f>H651+H665+L667</f>
        <v>49608.47</v>
      </c>
      <c r="E651" s="120" t="s">
        <v>1457</v>
      </c>
      <c r="F651" s="121" t="s">
        <v>1458</v>
      </c>
      <c r="G651" s="122" t="s">
        <v>829</v>
      </c>
      <c r="H651" s="148">
        <f>Q383</f>
        <v>49608.47</v>
      </c>
    </row>
    <row r="652" spans="1:12" ht="15.75" thickBot="1">
      <c r="A652" s="13"/>
      <c r="B652" s="8" t="s">
        <v>443</v>
      </c>
      <c r="C652" s="8">
        <f>H652</f>
        <v>0</v>
      </c>
      <c r="E652" s="120" t="s">
        <v>855</v>
      </c>
      <c r="F652" s="121" t="s">
        <v>1459</v>
      </c>
      <c r="G652" s="122" t="s">
        <v>829</v>
      </c>
      <c r="H652" s="148">
        <f>Q384</f>
        <v>0</v>
      </c>
      <c r="K652" s="135" t="s">
        <v>1488</v>
      </c>
      <c r="L652" s="135">
        <v>102967.9</v>
      </c>
    </row>
    <row r="653" spans="1:12" ht="15.75" thickBot="1">
      <c r="A653" s="13" t="s">
        <v>595</v>
      </c>
      <c r="B653" s="8" t="s">
        <v>442</v>
      </c>
      <c r="C653" s="8">
        <f>L653</f>
        <v>22428.950000000012</v>
      </c>
      <c r="D653" s="42">
        <v>312</v>
      </c>
      <c r="E653" s="120" t="s">
        <v>1460</v>
      </c>
      <c r="F653" s="121" t="s">
        <v>1461</v>
      </c>
      <c r="G653" s="122" t="s">
        <v>829</v>
      </c>
      <c r="H653" s="151">
        <f>Q385</f>
        <v>125396.85</v>
      </c>
      <c r="K653" s="135" t="s">
        <v>1391</v>
      </c>
      <c r="L653" s="135">
        <f>H653-L652</f>
        <v>22428.950000000012</v>
      </c>
    </row>
    <row r="654" spans="1:12" ht="15.75" thickBot="1">
      <c r="A654" s="13" t="s">
        <v>596</v>
      </c>
      <c r="B654" s="8" t="s">
        <v>584</v>
      </c>
      <c r="C654" s="8">
        <f>H654+H667</f>
        <v>10035.48</v>
      </c>
      <c r="D654" s="42">
        <v>313</v>
      </c>
      <c r="E654" s="120" t="s">
        <v>1462</v>
      </c>
      <c r="F654" s="121" t="s">
        <v>1463</v>
      </c>
      <c r="G654" s="122" t="s">
        <v>829</v>
      </c>
      <c r="H654" s="148">
        <f>Q386</f>
        <v>10035.48</v>
      </c>
    </row>
    <row r="655" spans="1:12" ht="15.75" thickBot="1">
      <c r="A655" s="13"/>
      <c r="B655" s="8" t="s">
        <v>474</v>
      </c>
      <c r="C655" s="8">
        <f>H655+H666+L669</f>
        <v>1462.19</v>
      </c>
      <c r="D655" s="42">
        <v>314</v>
      </c>
      <c r="E655" s="120" t="s">
        <v>856</v>
      </c>
      <c r="F655" s="121" t="s">
        <v>1464</v>
      </c>
      <c r="G655" s="122" t="s">
        <v>829</v>
      </c>
      <c r="H655" s="148">
        <f>Q387</f>
        <v>1462.19</v>
      </c>
    </row>
    <row r="656" spans="1:12" ht="15.75" thickBot="1">
      <c r="A656" s="13" t="s">
        <v>596</v>
      </c>
      <c r="B656" s="8" t="s">
        <v>591</v>
      </c>
      <c r="C656" s="8">
        <f>L692+H658</f>
        <v>27667.140000000007</v>
      </c>
      <c r="D656" s="42">
        <v>315</v>
      </c>
      <c r="E656" s="120" t="s">
        <v>1494</v>
      </c>
      <c r="F656" s="121" t="s">
        <v>1495</v>
      </c>
      <c r="G656" s="122" t="s">
        <v>829</v>
      </c>
      <c r="H656" s="122">
        <f>Q404</f>
        <v>1913.99</v>
      </c>
    </row>
    <row r="657" spans="1:11" ht="15.75" thickBot="1">
      <c r="A657" s="13" t="s">
        <v>597</v>
      </c>
      <c r="B657" s="8" t="s">
        <v>586</v>
      </c>
      <c r="C657" s="8">
        <f>H657+H670</f>
        <v>143.66</v>
      </c>
      <c r="D657" s="42">
        <v>316</v>
      </c>
      <c r="E657" s="120" t="s">
        <v>1496</v>
      </c>
      <c r="F657" s="121" t="s">
        <v>1497</v>
      </c>
      <c r="G657" s="122" t="s">
        <v>829</v>
      </c>
      <c r="H657" s="148">
        <f>Q407</f>
        <v>143.66</v>
      </c>
    </row>
    <row r="658" spans="1:11" ht="15.75" thickBot="1">
      <c r="A658" s="13" t="s">
        <v>598</v>
      </c>
      <c r="B658" s="8" t="s">
        <v>587</v>
      </c>
      <c r="C658" s="8">
        <f>H660+H656+H669</f>
        <v>24366.33</v>
      </c>
      <c r="D658" s="42">
        <v>334</v>
      </c>
      <c r="E658" s="120" t="s">
        <v>1402</v>
      </c>
      <c r="F658" s="121" t="s">
        <v>1403</v>
      </c>
      <c r="G658" s="122" t="s">
        <v>829</v>
      </c>
      <c r="H658" s="122">
        <f>Q333</f>
        <v>3750.84</v>
      </c>
    </row>
    <row r="659" spans="1:11" ht="15.75" thickBot="1">
      <c r="A659" s="13" t="s">
        <v>599</v>
      </c>
      <c r="B659" s="8" t="s">
        <v>588</v>
      </c>
      <c r="C659" s="8">
        <f>H659</f>
        <v>333.5</v>
      </c>
      <c r="D659" s="42">
        <v>337</v>
      </c>
      <c r="E659" s="120" t="s">
        <v>1487</v>
      </c>
      <c r="F659" s="121" t="s">
        <v>1488</v>
      </c>
      <c r="G659" s="122" t="s">
        <v>829</v>
      </c>
      <c r="H659" s="148">
        <f>Q400</f>
        <v>333.5</v>
      </c>
    </row>
    <row r="660" spans="1:11" ht="15.75" thickBot="1">
      <c r="A660" s="13" t="s">
        <v>600</v>
      </c>
      <c r="B660" s="8" t="s">
        <v>589</v>
      </c>
      <c r="C660" s="8"/>
      <c r="D660" s="42">
        <v>281</v>
      </c>
      <c r="E660" s="120" t="s">
        <v>1447</v>
      </c>
      <c r="F660" s="121" t="s">
        <v>1448</v>
      </c>
      <c r="G660" s="122" t="s">
        <v>829</v>
      </c>
      <c r="H660" s="122">
        <f>Q377</f>
        <v>3335.34</v>
      </c>
    </row>
    <row r="661" spans="1:11" ht="15.75" thickBot="1">
      <c r="A661" s="13" t="s">
        <v>601</v>
      </c>
      <c r="B661" s="8" t="s">
        <v>590</v>
      </c>
      <c r="C661" s="8">
        <f>H661+H663</f>
        <v>2107.3200000000002</v>
      </c>
      <c r="D661" s="42">
        <v>329</v>
      </c>
      <c r="E661" s="120" t="s">
        <v>1489</v>
      </c>
      <c r="F661" s="121" t="s">
        <v>1490</v>
      </c>
      <c r="G661" s="122" t="s">
        <v>829</v>
      </c>
      <c r="H661" s="149">
        <f>Q401</f>
        <v>0</v>
      </c>
    </row>
    <row r="662" spans="1:11" ht="15.75" thickBot="1">
      <c r="A662" s="13" t="s">
        <v>1451</v>
      </c>
      <c r="B662" s="8" t="s">
        <v>592</v>
      </c>
      <c r="C662" s="8">
        <f>H668</f>
        <v>117599.81</v>
      </c>
      <c r="D662" s="42">
        <v>306</v>
      </c>
      <c r="E662" s="120" t="s">
        <v>1356</v>
      </c>
      <c r="F662" s="121" t="s">
        <v>1357</v>
      </c>
      <c r="G662" s="122" t="s">
        <v>829</v>
      </c>
      <c r="H662" s="149">
        <f>Q308</f>
        <v>1864</v>
      </c>
    </row>
    <row r="663" spans="1:11" ht="15.75" thickBot="1">
      <c r="A663" s="13"/>
      <c r="B663" s="8" t="s">
        <v>776</v>
      </c>
      <c r="C663" s="8">
        <v>0</v>
      </c>
      <c r="D663" s="42">
        <v>330</v>
      </c>
      <c r="E663" s="120" t="s">
        <v>1358</v>
      </c>
      <c r="F663" s="121" t="s">
        <v>1359</v>
      </c>
      <c r="G663" s="122" t="s">
        <v>829</v>
      </c>
      <c r="H663" s="149">
        <f>Q309</f>
        <v>2107.3200000000002</v>
      </c>
    </row>
    <row r="664" spans="1:11" ht="15.75" thickBot="1">
      <c r="A664" s="13"/>
      <c r="B664" s="8" t="s">
        <v>692</v>
      </c>
      <c r="C664" s="8"/>
      <c r="D664" s="42">
        <v>256</v>
      </c>
      <c r="E664" s="120"/>
      <c r="F664" s="121"/>
      <c r="G664" s="122"/>
      <c r="H664" s="148"/>
    </row>
    <row r="665" spans="1:11" ht="15.75" thickBot="1">
      <c r="A665" s="13"/>
      <c r="B665" s="8" t="s">
        <v>693</v>
      </c>
      <c r="C665" s="8"/>
      <c r="D665" s="42">
        <v>257</v>
      </c>
      <c r="E665" s="120" t="s">
        <v>1443</v>
      </c>
      <c r="F665" s="121" t="s">
        <v>1444</v>
      </c>
      <c r="G665" s="122" t="s">
        <v>829</v>
      </c>
      <c r="H665" s="122">
        <f>Q373</f>
        <v>0</v>
      </c>
    </row>
    <row r="666" spans="1:11" ht="15.75" thickBot="1">
      <c r="A666" s="13"/>
      <c r="B666" s="8" t="s">
        <v>694</v>
      </c>
      <c r="C666" s="8"/>
      <c r="E666" s="120" t="s">
        <v>1445</v>
      </c>
      <c r="F666" s="121" t="s">
        <v>1446</v>
      </c>
      <c r="G666" s="122" t="s">
        <v>829</v>
      </c>
      <c r="H666" s="122">
        <f>Q375</f>
        <v>0</v>
      </c>
    </row>
    <row r="667" spans="1:11" ht="15.75" thickBot="1">
      <c r="A667" s="13"/>
      <c r="B667" s="8" t="s">
        <v>695</v>
      </c>
      <c r="C667" s="8"/>
      <c r="D667" s="42">
        <v>304</v>
      </c>
      <c r="E667" s="120" t="s">
        <v>1536</v>
      </c>
      <c r="F667" s="121" t="s">
        <v>1537</v>
      </c>
      <c r="G667" s="122"/>
      <c r="H667" s="144">
        <f>Q374</f>
        <v>0</v>
      </c>
      <c r="K667" s="135" t="s">
        <v>4</v>
      </c>
    </row>
    <row r="668" spans="1:11" ht="15.75" thickBot="1">
      <c r="A668" s="13"/>
      <c r="B668" s="8" t="s">
        <v>1588</v>
      </c>
      <c r="C668" s="8"/>
      <c r="D668" s="42">
        <v>305</v>
      </c>
      <c r="E668" s="120" t="s">
        <v>1451</v>
      </c>
      <c r="F668" s="121" t="s">
        <v>1452</v>
      </c>
      <c r="G668" s="122" t="s">
        <v>829</v>
      </c>
      <c r="H668" s="122">
        <f>Q379</f>
        <v>117599.81</v>
      </c>
      <c r="I668" s="42"/>
      <c r="K668" s="135" t="s">
        <v>6</v>
      </c>
    </row>
    <row r="669" spans="1:11" ht="15.75" thickBot="1">
      <c r="A669" s="13"/>
      <c r="B669" s="8" t="s">
        <v>1650</v>
      </c>
      <c r="C669" s="8"/>
      <c r="E669" s="168" t="s">
        <v>1732</v>
      </c>
      <c r="F669" s="169" t="s">
        <v>1733</v>
      </c>
      <c r="G669" s="148"/>
      <c r="H669" s="144">
        <f>Q410</f>
        <v>19117</v>
      </c>
      <c r="I669" s="42"/>
      <c r="K669" s="135" t="s">
        <v>8</v>
      </c>
    </row>
    <row r="670" spans="1:11" ht="15.75" thickBot="1">
      <c r="A670" s="13"/>
      <c r="B670" s="8" t="s">
        <v>1589</v>
      </c>
      <c r="C670" s="8"/>
      <c r="D670" s="42">
        <v>308</v>
      </c>
      <c r="E670" s="180" t="s">
        <v>1641</v>
      </c>
      <c r="F670" s="181" t="s">
        <v>1642</v>
      </c>
      <c r="G670" s="151"/>
      <c r="H670" s="182">
        <f>Q376</f>
        <v>0</v>
      </c>
    </row>
    <row r="671" spans="1:11" ht="15.75" thickBot="1">
      <c r="A671" s="13"/>
      <c r="B671" s="8" t="s">
        <v>1651</v>
      </c>
      <c r="C671" s="8">
        <f>L652</f>
        <v>102967.9</v>
      </c>
      <c r="E671" s="180" t="s">
        <v>1455</v>
      </c>
      <c r="F671" s="181" t="s">
        <v>1456</v>
      </c>
      <c r="G671" s="151"/>
      <c r="H671" s="182">
        <f>Q382</f>
        <v>33875.56</v>
      </c>
    </row>
    <row r="672" spans="1:11" ht="15.75" thickBot="1">
      <c r="A672" s="13"/>
      <c r="B672" s="8" t="s">
        <v>1654</v>
      </c>
      <c r="C672" s="8">
        <f>H671</f>
        <v>33875.56</v>
      </c>
      <c r="D672" s="42">
        <v>290</v>
      </c>
      <c r="E672" s="120"/>
      <c r="F672" s="121"/>
      <c r="G672" s="122"/>
      <c r="H672" s="148"/>
    </row>
    <row r="673" spans="1:10" ht="15.75" thickBot="1">
      <c r="A673" s="13"/>
      <c r="B673" s="8"/>
      <c r="C673" s="8"/>
      <c r="E673" s="120" t="s">
        <v>1494</v>
      </c>
      <c r="F673" s="121" t="s">
        <v>1495</v>
      </c>
      <c r="G673" s="122" t="s">
        <v>829</v>
      </c>
      <c r="H673" s="123">
        <f>M673</f>
        <v>0</v>
      </c>
    </row>
    <row r="674" spans="1:10" ht="15.75" thickBot="1">
      <c r="A674" s="13"/>
      <c r="B674" s="8"/>
      <c r="C674" s="8"/>
      <c r="E674" s="120"/>
      <c r="F674" s="121"/>
      <c r="G674" s="122"/>
      <c r="H674" s="148"/>
    </row>
    <row r="675" spans="1:10" ht="15.75" thickBot="1">
      <c r="A675" s="13"/>
      <c r="B675" s="8"/>
      <c r="C675" s="8"/>
      <c r="E675" s="120"/>
      <c r="F675" s="121"/>
      <c r="G675" s="122"/>
      <c r="H675" s="148"/>
    </row>
    <row r="676" spans="1:10" ht="15.75" thickBot="1">
      <c r="A676" s="13"/>
      <c r="B676" s="8"/>
      <c r="C676" s="8"/>
      <c r="E676" s="120"/>
      <c r="F676" s="121"/>
      <c r="G676" s="122"/>
      <c r="H676" s="148"/>
    </row>
    <row r="677" spans="1:10" ht="15.75" thickBot="1">
      <c r="A677" s="13"/>
      <c r="B677" s="8"/>
      <c r="C677" s="8"/>
      <c r="E677" s="120"/>
      <c r="F677" s="121"/>
      <c r="G677" s="122"/>
      <c r="H677" s="148"/>
      <c r="J677" s="135">
        <f>SUM(H650:H677)+L690+L692+L693</f>
        <v>433939.26</v>
      </c>
    </row>
    <row r="678" spans="1:10" ht="15.75" thickBot="1">
      <c r="A678" s="19"/>
      <c r="B678" s="33" t="s">
        <v>402</v>
      </c>
      <c r="C678" s="34">
        <f>SUM(C650:C677)</f>
        <v>394460.31</v>
      </c>
      <c r="E678" s="120"/>
      <c r="F678" s="121"/>
      <c r="G678" s="122"/>
      <c r="H678" s="148"/>
      <c r="J678" s="135">
        <f>J677-C678</f>
        <v>39478.950000000012</v>
      </c>
    </row>
    <row r="679" spans="1:10" ht="24" thickBot="1">
      <c r="B679" s="50" t="s">
        <v>400</v>
      </c>
      <c r="C679" s="25"/>
      <c r="E679" s="120"/>
      <c r="F679" s="121"/>
      <c r="G679" s="122"/>
      <c r="H679" s="148"/>
    </row>
    <row r="680" spans="1:10" ht="15.75" thickBot="1">
      <c r="A680" s="2" t="s">
        <v>3</v>
      </c>
      <c r="B680" s="2" t="s">
        <v>2</v>
      </c>
      <c r="C680" s="26" t="str">
        <f>C$2</f>
        <v>Gestionale</v>
      </c>
      <c r="E680" s="120"/>
      <c r="F680" s="121"/>
      <c r="G680" s="122"/>
      <c r="H680" s="148"/>
    </row>
    <row r="681" spans="1:10" ht="15.75" thickBot="1">
      <c r="A681" s="13"/>
      <c r="B681" s="8" t="s">
        <v>1677</v>
      </c>
      <c r="C681" s="8">
        <f>L691</f>
        <v>17248.3</v>
      </c>
      <c r="E681" s="120" t="s">
        <v>1465</v>
      </c>
      <c r="F681" s="121" t="s">
        <v>1466</v>
      </c>
      <c r="G681" s="122" t="s">
        <v>829</v>
      </c>
      <c r="H681" s="148">
        <f>Q388</f>
        <v>11691</v>
      </c>
    </row>
    <row r="682" spans="1:10" ht="15.75" thickBot="1">
      <c r="A682" s="13"/>
      <c r="B682" s="8" t="s">
        <v>790</v>
      </c>
      <c r="C682" s="8">
        <f>L690</f>
        <v>29478.95</v>
      </c>
      <c r="E682" s="120" t="s">
        <v>1467</v>
      </c>
      <c r="F682" s="121" t="s">
        <v>1468</v>
      </c>
      <c r="G682" s="122" t="s">
        <v>829</v>
      </c>
      <c r="H682" s="148">
        <f>Q389</f>
        <v>328</v>
      </c>
    </row>
    <row r="683" spans="1:10" ht="15.75" thickBot="1">
      <c r="A683" s="13" t="s">
        <v>418</v>
      </c>
      <c r="B683" s="8" t="s">
        <v>439</v>
      </c>
      <c r="C683" s="8"/>
      <c r="D683" s="42">
        <v>317</v>
      </c>
      <c r="E683" s="120" t="s">
        <v>859</v>
      </c>
      <c r="F683" s="121" t="s">
        <v>1469</v>
      </c>
      <c r="G683" s="122" t="s">
        <v>829</v>
      </c>
      <c r="H683" s="148">
        <f>Q390</f>
        <v>5970.26</v>
      </c>
    </row>
    <row r="684" spans="1:10" ht="15.75" thickBot="1">
      <c r="A684" s="13" t="s">
        <v>419</v>
      </c>
      <c r="B684" s="8" t="s">
        <v>828</v>
      </c>
      <c r="C684" s="8"/>
      <c r="D684" s="42">
        <v>318</v>
      </c>
      <c r="E684" s="120" t="s">
        <v>860</v>
      </c>
      <c r="F684" s="121" t="s">
        <v>1470</v>
      </c>
      <c r="G684" s="122" t="s">
        <v>829</v>
      </c>
      <c r="H684" s="148">
        <f>Q391</f>
        <v>31429.96</v>
      </c>
    </row>
    <row r="685" spans="1:10" ht="15.75" thickBot="1">
      <c r="A685" s="13" t="s">
        <v>420</v>
      </c>
      <c r="B685" s="8" t="s">
        <v>767</v>
      </c>
      <c r="C685" s="8"/>
      <c r="D685" s="42">
        <v>319</v>
      </c>
      <c r="E685" s="120" t="s">
        <v>1471</v>
      </c>
      <c r="F685" s="121" t="s">
        <v>1472</v>
      </c>
      <c r="G685" s="122" t="s">
        <v>829</v>
      </c>
      <c r="H685" s="148">
        <f>Q392</f>
        <v>33749.300000000003</v>
      </c>
    </row>
    <row r="686" spans="1:10">
      <c r="A686" s="13" t="s">
        <v>682</v>
      </c>
      <c r="B686" s="8" t="s">
        <v>768</v>
      </c>
      <c r="C686" s="8"/>
      <c r="D686" s="42">
        <v>320</v>
      </c>
    </row>
    <row r="687" spans="1:10">
      <c r="A687" s="13" t="s">
        <v>686</v>
      </c>
      <c r="B687" s="8" t="s">
        <v>769</v>
      </c>
      <c r="C687" s="8"/>
      <c r="D687" s="42">
        <v>321</v>
      </c>
    </row>
    <row r="688" spans="1:10">
      <c r="A688" s="13" t="s">
        <v>683</v>
      </c>
      <c r="B688" s="8" t="s">
        <v>792</v>
      </c>
      <c r="C688" s="8"/>
    </row>
    <row r="689" spans="1:12" ht="15.75" thickBot="1">
      <c r="A689" s="13" t="s">
        <v>685</v>
      </c>
      <c r="B689" s="8" t="s">
        <v>770</v>
      </c>
      <c r="C689" s="8"/>
      <c r="E689" s="120" t="s">
        <v>858</v>
      </c>
      <c r="F689" s="121" t="s">
        <v>1418</v>
      </c>
      <c r="G689" s="122" t="s">
        <v>829</v>
      </c>
      <c r="H689" s="122">
        <f>Q359</f>
        <v>45249.919999999998</v>
      </c>
      <c r="K689" s="156" t="s">
        <v>1516</v>
      </c>
      <c r="L689" s="156">
        <v>10000</v>
      </c>
    </row>
    <row r="690" spans="1:12">
      <c r="A690" s="13" t="s">
        <v>684</v>
      </c>
      <c r="B690" s="8" t="s">
        <v>771</v>
      </c>
      <c r="C690" s="8"/>
      <c r="I690" s="156"/>
      <c r="K690" s="156" t="s">
        <v>790</v>
      </c>
      <c r="L690" s="156">
        <v>29478.95</v>
      </c>
    </row>
    <row r="691" spans="1:12" ht="15.75" thickBot="1">
      <c r="A691" s="13"/>
      <c r="B691" s="8" t="s">
        <v>789</v>
      </c>
      <c r="C691" s="8">
        <f>H691</f>
        <v>2100</v>
      </c>
      <c r="D691" s="42">
        <v>291</v>
      </c>
      <c r="E691" s="120" t="s">
        <v>857</v>
      </c>
      <c r="F691" s="121" t="s">
        <v>789</v>
      </c>
      <c r="G691" s="122" t="s">
        <v>829</v>
      </c>
      <c r="H691" s="148">
        <f>Q380</f>
        <v>2100</v>
      </c>
      <c r="K691" s="156" t="s">
        <v>1674</v>
      </c>
      <c r="L691" s="156">
        <v>17248.3</v>
      </c>
    </row>
    <row r="692" spans="1:12" ht="15.75" thickBot="1">
      <c r="A692" s="13"/>
      <c r="B692" s="8" t="s">
        <v>797</v>
      </c>
      <c r="C692" s="8">
        <f>H689+L693</f>
        <v>55249.919999999998</v>
      </c>
      <c r="E692" s="120" t="s">
        <v>1390</v>
      </c>
      <c r="F692" s="121" t="s">
        <v>1391</v>
      </c>
      <c r="G692" s="122" t="s">
        <v>829</v>
      </c>
      <c r="H692" s="155">
        <f>Q327</f>
        <v>90643.55</v>
      </c>
      <c r="J692" s="156"/>
      <c r="K692" s="156" t="s">
        <v>1675</v>
      </c>
      <c r="L692" s="156">
        <f>H692-L690-L689-L693-L691</f>
        <v>23916.300000000007</v>
      </c>
    </row>
    <row r="693" spans="1:12">
      <c r="A693" s="13"/>
      <c r="B693" s="8" t="s">
        <v>764</v>
      </c>
      <c r="C693" s="8"/>
      <c r="D693" s="42">
        <v>309</v>
      </c>
      <c r="K693" s="156" t="s">
        <v>1676</v>
      </c>
      <c r="L693" s="156">
        <v>10000</v>
      </c>
    </row>
    <row r="694" spans="1:12" ht="28.5">
      <c r="A694" s="13"/>
      <c r="B694" s="8" t="s">
        <v>765</v>
      </c>
      <c r="C694" s="8">
        <f>L689</f>
        <v>10000</v>
      </c>
      <c r="D694" s="42">
        <v>275</v>
      </c>
    </row>
    <row r="695" spans="1:12">
      <c r="A695" s="13"/>
      <c r="B695" s="8" t="s">
        <v>794</v>
      </c>
      <c r="C695" s="8">
        <f>H681/10*4+H682/10*4</f>
        <v>4807.5999999999995</v>
      </c>
    </row>
    <row r="696" spans="1:12">
      <c r="A696" s="13"/>
      <c r="B696" s="8" t="s">
        <v>742</v>
      </c>
      <c r="C696" s="8"/>
    </row>
    <row r="697" spans="1:12">
      <c r="A697" s="13"/>
      <c r="B697" s="8" t="s">
        <v>795</v>
      </c>
      <c r="C697" s="8">
        <f>H681/10*3+H682/10*3</f>
        <v>3605.7</v>
      </c>
    </row>
    <row r="698" spans="1:12">
      <c r="A698" s="13"/>
      <c r="B698" s="8" t="s">
        <v>799</v>
      </c>
      <c r="C698" s="8"/>
    </row>
    <row r="699" spans="1:12">
      <c r="A699" s="13"/>
      <c r="B699" s="8" t="s">
        <v>796</v>
      </c>
      <c r="C699" s="8">
        <f>H681/10*3+H682/10*3</f>
        <v>3605.7</v>
      </c>
    </row>
    <row r="700" spans="1:12">
      <c r="A700" s="13"/>
      <c r="B700" s="8" t="s">
        <v>766</v>
      </c>
      <c r="C700" s="8">
        <f>H684+H685+H683</f>
        <v>71149.52</v>
      </c>
      <c r="J700" s="135">
        <f>SUM(H680:H700)-L690-L692-L693</f>
        <v>157766.73999999996</v>
      </c>
    </row>
    <row r="701" spans="1:12">
      <c r="A701" s="19"/>
      <c r="B701" s="33" t="s">
        <v>403</v>
      </c>
      <c r="C701" s="35">
        <f>SUM(C681:C700)</f>
        <v>197245.69</v>
      </c>
      <c r="J701" s="135">
        <f>J700-C701</f>
        <v>-39478.950000000041</v>
      </c>
    </row>
    <row r="702" spans="1:12">
      <c r="B702" s="42"/>
      <c r="C702" s="25"/>
    </row>
    <row r="703" spans="1:12">
      <c r="A703" s="2" t="s">
        <v>3</v>
      </c>
      <c r="B703" s="2" t="s">
        <v>2</v>
      </c>
      <c r="C703" s="26" t="str">
        <f>C$2</f>
        <v>Gestionale</v>
      </c>
    </row>
    <row r="704" spans="1:12">
      <c r="A704" s="13" t="s">
        <v>687</v>
      </c>
      <c r="B704" s="8" t="s">
        <v>872</v>
      </c>
      <c r="C704" s="8">
        <f>H749</f>
        <v>1667510.86</v>
      </c>
    </row>
    <row r="705" spans="1:9">
      <c r="A705" s="13" t="s">
        <v>688</v>
      </c>
      <c r="B705" s="8" t="s">
        <v>873</v>
      </c>
      <c r="C705" s="8">
        <f>H750</f>
        <v>733596.16000000003</v>
      </c>
    </row>
    <row r="706" spans="1:9">
      <c r="A706" s="13" t="s">
        <v>689</v>
      </c>
      <c r="B706" s="8" t="s">
        <v>874</v>
      </c>
      <c r="C706" s="8">
        <f>H751</f>
        <v>984751.23</v>
      </c>
    </row>
    <row r="707" spans="1:9">
      <c r="A707" s="13" t="s">
        <v>690</v>
      </c>
      <c r="B707" s="8" t="s">
        <v>875</v>
      </c>
      <c r="C707" s="8">
        <f>H752</f>
        <v>560756.79</v>
      </c>
    </row>
    <row r="708" spans="1:9">
      <c r="A708" s="13" t="s">
        <v>691</v>
      </c>
      <c r="B708" s="8" t="s">
        <v>876</v>
      </c>
      <c r="C708" s="8">
        <f>H753</f>
        <v>1119005.44</v>
      </c>
    </row>
    <row r="709" spans="1:9">
      <c r="A709" s="13"/>
      <c r="B709" s="8" t="s">
        <v>743</v>
      </c>
      <c r="C709" s="8"/>
    </row>
    <row r="710" spans="1:9">
      <c r="A710" s="13"/>
      <c r="B710" s="8" t="s">
        <v>744</v>
      </c>
      <c r="C710" s="8"/>
    </row>
    <row r="711" spans="1:9">
      <c r="A711" s="13"/>
      <c r="B711" s="8" t="s">
        <v>745</v>
      </c>
      <c r="C711" s="8"/>
    </row>
    <row r="712" spans="1:9">
      <c r="A712" s="13"/>
      <c r="B712" s="8" t="s">
        <v>746</v>
      </c>
      <c r="C712" s="8"/>
    </row>
    <row r="713" spans="1:9">
      <c r="A713" s="13"/>
      <c r="B713" s="8" t="s">
        <v>747</v>
      </c>
      <c r="C713" s="8"/>
      <c r="H713" s="42">
        <f>SUM(H511:H712)</f>
        <v>1581891.7700000003</v>
      </c>
    </row>
    <row r="714" spans="1:9">
      <c r="A714" s="13"/>
      <c r="B714" s="8" t="s">
        <v>772</v>
      </c>
      <c r="C714" s="8"/>
    </row>
    <row r="715" spans="1:9">
      <c r="A715" s="20" t="s">
        <v>1</v>
      </c>
      <c r="B715" s="36" t="s">
        <v>404</v>
      </c>
      <c r="C715" s="37">
        <f>SUM(C704:C714)</f>
        <v>5065620.4800000004</v>
      </c>
    </row>
    <row r="716" spans="1:9">
      <c r="A716" s="20" t="s">
        <v>1</v>
      </c>
      <c r="B716" s="38" t="s">
        <v>411</v>
      </c>
      <c r="C716" s="39">
        <f>C715+C701+C678+C647+C599+C556+C526</f>
        <v>6647512.2500000009</v>
      </c>
    </row>
    <row r="717" spans="1:9">
      <c r="C717" s="175">
        <f>C716-V426</f>
        <v>0</v>
      </c>
    </row>
    <row r="718" spans="1:9">
      <c r="C718" s="10">
        <f>C716-C715</f>
        <v>1581891.7700000005</v>
      </c>
    </row>
    <row r="719" spans="1:9">
      <c r="C719" s="175" t="e">
        <f>C718-'Ricavi complessivi'!D214+'Ricavi complessivi'!#REF!</f>
        <v>#REF!</v>
      </c>
      <c r="I719" s="135">
        <f>SUM(H511:H703)-H661-H659-H657-H656+H752</f>
        <v>2140257.41</v>
      </c>
    </row>
    <row r="720" spans="1:9">
      <c r="I720" s="135">
        <f>H753+H751+H750+H749</f>
        <v>4504863.6900000004</v>
      </c>
    </row>
    <row r="721" spans="2:9" ht="15.75" thickBot="1">
      <c r="B721" s="9" t="s">
        <v>1655</v>
      </c>
      <c r="E721" s="131" t="s">
        <v>1473</v>
      </c>
      <c r="F721" s="132" t="s">
        <v>1474</v>
      </c>
      <c r="G721" s="134" t="s">
        <v>829</v>
      </c>
      <c r="H721" s="122">
        <f>Q393</f>
        <v>0</v>
      </c>
      <c r="I721" s="135">
        <f>I720+I719</f>
        <v>6645121.1000000006</v>
      </c>
    </row>
    <row r="722" spans="2:9" ht="15.75" thickBot="1">
      <c r="B722" s="9" t="s">
        <v>712</v>
      </c>
      <c r="C722" s="10">
        <f>'Ricavi complessivi'!D211</f>
        <v>6712817.1100000013</v>
      </c>
      <c r="E722" s="131" t="s">
        <v>1483</v>
      </c>
      <c r="F722" s="132" t="s">
        <v>1484</v>
      </c>
      <c r="G722" s="134" t="s">
        <v>829</v>
      </c>
      <c r="H722" s="122">
        <f>Q398</f>
        <v>0</v>
      </c>
    </row>
    <row r="723" spans="2:9" ht="15.75" thickBot="1">
      <c r="B723" s="9" t="s">
        <v>1656</v>
      </c>
      <c r="C723" s="10" t="e">
        <f>'Ricavi complessivi'!#REF!</f>
        <v>#REF!</v>
      </c>
      <c r="D723" s="42">
        <v>322</v>
      </c>
      <c r="E723" s="131" t="s">
        <v>1485</v>
      </c>
      <c r="F723" s="132" t="s">
        <v>1486</v>
      </c>
      <c r="G723" s="134" t="s">
        <v>829</v>
      </c>
      <c r="H723" s="122">
        <f>Q399</f>
        <v>0</v>
      </c>
    </row>
    <row r="724" spans="2:9">
      <c r="B724" s="9" t="s">
        <v>1657</v>
      </c>
      <c r="C724" s="10" t="e">
        <f>C722-C723</f>
        <v>#REF!</v>
      </c>
      <c r="D724" s="42">
        <v>327</v>
      </c>
      <c r="I724" s="135">
        <f>H659+H661</f>
        <v>333.5</v>
      </c>
    </row>
    <row r="725" spans="2:9">
      <c r="B725" s="9" t="s">
        <v>1658</v>
      </c>
      <c r="C725" s="175" t="e">
        <f>C724-C716</f>
        <v>#REF!</v>
      </c>
      <c r="D725" s="42">
        <v>328</v>
      </c>
    </row>
    <row r="726" spans="2:9" ht="15.75" thickBot="1">
      <c r="E726" s="131" t="s">
        <v>1491</v>
      </c>
      <c r="F726" s="132" t="s">
        <v>1492</v>
      </c>
      <c r="G726" s="134" t="s">
        <v>829</v>
      </c>
      <c r="H726" s="122">
        <f>Q402</f>
        <v>0</v>
      </c>
      <c r="I726" s="135">
        <f>I724</f>
        <v>333.5</v>
      </c>
    </row>
    <row r="727" spans="2:9" ht="15.75" thickBot="1">
      <c r="E727" s="137" t="s">
        <v>1493</v>
      </c>
      <c r="F727" s="138" t="s">
        <v>1492</v>
      </c>
      <c r="G727" s="139" t="s">
        <v>829</v>
      </c>
      <c r="H727" s="122">
        <f>Q403</f>
        <v>0</v>
      </c>
    </row>
    <row r="728" spans="2:9" ht="15.75" thickBot="1">
      <c r="D728" s="42">
        <v>331</v>
      </c>
      <c r="E728" s="131" t="s">
        <v>1493</v>
      </c>
      <c r="F728" s="132" t="s">
        <v>1492</v>
      </c>
      <c r="G728" s="134" t="s">
        <v>829</v>
      </c>
      <c r="H728" s="122"/>
      <c r="I728" s="135">
        <f>H656</f>
        <v>1913.99</v>
      </c>
    </row>
    <row r="729" spans="2:9">
      <c r="D729" s="42">
        <v>332</v>
      </c>
      <c r="I729" s="135">
        <f>I728</f>
        <v>1913.99</v>
      </c>
    </row>
    <row r="730" spans="2:9" ht="15.75" thickBot="1">
      <c r="D730" s="42">
        <v>333</v>
      </c>
      <c r="E730" s="131" t="s">
        <v>1309</v>
      </c>
      <c r="F730" s="132" t="s">
        <v>1310</v>
      </c>
      <c r="G730" s="134" t="s">
        <v>829</v>
      </c>
      <c r="H730" s="122">
        <f>Q405</f>
        <v>0</v>
      </c>
    </row>
    <row r="731" spans="2:9" ht="15.75" thickBot="1">
      <c r="E731" s="131" t="s">
        <v>1311</v>
      </c>
      <c r="F731" s="132" t="s">
        <v>1312</v>
      </c>
      <c r="G731" s="134" t="s">
        <v>829</v>
      </c>
      <c r="H731" s="122">
        <f>Q406</f>
        <v>0</v>
      </c>
      <c r="I731" s="135">
        <f>H657</f>
        <v>143.66</v>
      </c>
    </row>
    <row r="732" spans="2:9">
      <c r="D732" s="42">
        <v>335</v>
      </c>
      <c r="I732" s="135">
        <f>I731</f>
        <v>143.66</v>
      </c>
    </row>
    <row r="733" spans="2:9" ht="15.75" thickBot="1">
      <c r="D733" s="42">
        <v>336</v>
      </c>
      <c r="E733" s="131" t="s">
        <v>1498</v>
      </c>
      <c r="F733" s="132" t="s">
        <v>1499</v>
      </c>
      <c r="G733" s="134" t="s">
        <v>829</v>
      </c>
      <c r="H733" s="122">
        <f>Q408</f>
        <v>0</v>
      </c>
      <c r="I733" s="135">
        <f>I732+I729+I721+I726</f>
        <v>6647512.2500000009</v>
      </c>
    </row>
    <row r="734" spans="2:9" ht="15.75" thickBot="1">
      <c r="E734" s="131" t="s">
        <v>1500</v>
      </c>
      <c r="F734" s="132" t="s">
        <v>1501</v>
      </c>
      <c r="G734" s="134" t="s">
        <v>829</v>
      </c>
      <c r="H734" s="122">
        <f>Q409</f>
        <v>0</v>
      </c>
      <c r="I734" s="135">
        <f>I733-H735</f>
        <v>6647512.2500000009</v>
      </c>
    </row>
    <row r="735" spans="2:9" ht="15.75" thickBot="1">
      <c r="D735" s="42">
        <v>338</v>
      </c>
      <c r="E735" s="131" t="s">
        <v>1341</v>
      </c>
      <c r="F735" s="132" t="s">
        <v>1502</v>
      </c>
      <c r="G735" s="134" t="s">
        <v>829</v>
      </c>
      <c r="H735" s="122">
        <f>Q413</f>
        <v>0</v>
      </c>
    </row>
    <row r="736" spans="2:9" ht="15.75" thickBot="1">
      <c r="D736" s="42">
        <v>339</v>
      </c>
      <c r="E736" s="131" t="s">
        <v>1503</v>
      </c>
      <c r="F736" s="132" t="s">
        <v>1504</v>
      </c>
      <c r="G736" s="134" t="s">
        <v>829</v>
      </c>
      <c r="H736" s="122">
        <f>Q414</f>
        <v>0</v>
      </c>
    </row>
    <row r="737" spans="4:10" ht="15.75" thickBot="1">
      <c r="D737" s="42">
        <v>340</v>
      </c>
      <c r="E737" s="124" t="s">
        <v>1505</v>
      </c>
      <c r="F737" s="125" t="s">
        <v>1506</v>
      </c>
      <c r="G737" s="126">
        <v>6390180.8399999999</v>
      </c>
      <c r="H737" s="122">
        <f>Q415</f>
        <v>6685746.25</v>
      </c>
    </row>
    <row r="738" spans="4:10">
      <c r="D738" s="42">
        <v>341</v>
      </c>
    </row>
    <row r="739" spans="4:10">
      <c r="D739" s="42">
        <v>342</v>
      </c>
    </row>
    <row r="740" spans="4:10">
      <c r="J740" s="143"/>
    </row>
    <row r="749" spans="4:10" ht="15.75" thickBot="1">
      <c r="E749" s="120" t="s">
        <v>1475</v>
      </c>
      <c r="F749" s="121" t="s">
        <v>1476</v>
      </c>
      <c r="G749" s="122" t="s">
        <v>829</v>
      </c>
      <c r="H749" s="122">
        <f>Q394</f>
        <v>1667510.86</v>
      </c>
    </row>
    <row r="750" spans="4:10" ht="15.75" thickBot="1">
      <c r="E750" s="120" t="s">
        <v>1477</v>
      </c>
      <c r="F750" s="121" t="s">
        <v>1478</v>
      </c>
      <c r="G750" s="122" t="s">
        <v>829</v>
      </c>
      <c r="H750" s="122">
        <f>Q395</f>
        <v>733596.16000000003</v>
      </c>
    </row>
    <row r="751" spans="4:10" ht="15.75" thickBot="1">
      <c r="D751" s="42">
        <v>323</v>
      </c>
      <c r="E751" s="120" t="s">
        <v>1479</v>
      </c>
      <c r="F751" s="121" t="s">
        <v>1480</v>
      </c>
      <c r="G751" s="122" t="s">
        <v>829</v>
      </c>
      <c r="H751" s="122">
        <f>Q396</f>
        <v>984751.23</v>
      </c>
    </row>
    <row r="752" spans="4:10" ht="15.75" thickBot="1">
      <c r="D752" s="42">
        <v>324</v>
      </c>
      <c r="E752" s="120" t="s">
        <v>1404</v>
      </c>
      <c r="F752" s="121" t="s">
        <v>1405</v>
      </c>
      <c r="G752" s="122" t="s">
        <v>829</v>
      </c>
      <c r="H752" s="122">
        <f>Q334</f>
        <v>560756.79</v>
      </c>
    </row>
    <row r="753" spans="4:12" ht="15.75" thickBot="1">
      <c r="D753" s="42">
        <v>325</v>
      </c>
      <c r="E753" s="120" t="s">
        <v>1481</v>
      </c>
      <c r="F753" s="121" t="s">
        <v>1482</v>
      </c>
      <c r="G753" s="122" t="s">
        <v>829</v>
      </c>
      <c r="H753" s="122">
        <f>Q397</f>
        <v>1119005.44</v>
      </c>
      <c r="I753" s="135">
        <f>SUM(H749:H753)</f>
        <v>5065620.4800000004</v>
      </c>
      <c r="L753" s="135">
        <f>I733-H749-H750-H751-H752-H753</f>
        <v>1581891.7700000005</v>
      </c>
    </row>
    <row r="754" spans="4:12">
      <c r="D754" s="42">
        <v>282</v>
      </c>
      <c r="L754" s="135">
        <f>L753-'Ricavi complessivi'!D215</f>
        <v>-93266.330000000773</v>
      </c>
    </row>
    <row r="755" spans="4:12">
      <c r="D755" s="42">
        <v>326</v>
      </c>
    </row>
    <row r="764" spans="4:12" ht="15.75" thickBot="1">
      <c r="E764" s="120" t="s">
        <v>1455</v>
      </c>
      <c r="F764" s="121" t="s">
        <v>1456</v>
      </c>
      <c r="G764" s="122" t="s">
        <v>829</v>
      </c>
      <c r="H764" s="122">
        <v>0</v>
      </c>
    </row>
    <row r="766" spans="4:12">
      <c r="D766" s="42">
        <v>311</v>
      </c>
    </row>
  </sheetData>
  <autoFilter ref="H511:H756"/>
  <pageMargins left="0.70866141732283472" right="0.70866141732283472" top="0.74803149606299213" bottom="0.74803149606299213" header="0.31496062992125984" footer="0.31496062992125984"/>
  <pageSetup paperSize="9" scale="16" fitToHeight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2:G13"/>
  <sheetViews>
    <sheetView workbookViewId="0">
      <selection activeCell="D6" sqref="D6"/>
    </sheetView>
  </sheetViews>
  <sheetFormatPr defaultRowHeight="15"/>
  <cols>
    <col min="2" max="2" width="72.85546875" customWidth="1"/>
    <col min="3" max="3" width="15.28515625" bestFit="1" customWidth="1"/>
    <col min="4" max="4" width="26.42578125" customWidth="1"/>
    <col min="6" max="6" width="22.42578125" customWidth="1"/>
  </cols>
  <sheetData>
    <row r="2" spans="2:7">
      <c r="B2" s="42"/>
      <c r="C2" s="42"/>
      <c r="D2" s="42"/>
      <c r="F2" s="31" t="s">
        <v>1718</v>
      </c>
    </row>
    <row r="3" spans="2:7" ht="30">
      <c r="B3" s="183" t="s">
        <v>1661</v>
      </c>
      <c r="C3" s="42" t="s">
        <v>1662</v>
      </c>
      <c r="D3" s="1">
        <f>'Gestionale Costi'!C429</f>
        <v>-8.6294570937752724E-3</v>
      </c>
      <c r="G3" s="42" t="s">
        <v>1720</v>
      </c>
    </row>
    <row r="4" spans="2:7" ht="30">
      <c r="B4" s="183" t="s">
        <v>1663</v>
      </c>
      <c r="C4" s="42" t="s">
        <v>1664</v>
      </c>
      <c r="D4" s="1" t="e">
        <f>'Gestionale Costi'!C432</f>
        <v>#REF!</v>
      </c>
      <c r="F4" s="1" t="s">
        <v>1736</v>
      </c>
      <c r="G4" s="42"/>
    </row>
    <row r="5" spans="2:7">
      <c r="B5" s="42"/>
      <c r="C5" s="42"/>
      <c r="D5" s="42"/>
    </row>
    <row r="6" spans="2:7" ht="30">
      <c r="B6" s="183" t="s">
        <v>1665</v>
      </c>
      <c r="C6" s="42" t="s">
        <v>1666</v>
      </c>
      <c r="D6" s="1">
        <f>'Gestionale Costi'!C717</f>
        <v>0</v>
      </c>
      <c r="F6" s="1">
        <f>'Gestionale Costi'!AC434</f>
        <v>0</v>
      </c>
      <c r="G6" s="42" t="s">
        <v>1721</v>
      </c>
    </row>
    <row r="7" spans="2:7" ht="30">
      <c r="B7" s="183" t="s">
        <v>1667</v>
      </c>
      <c r="C7" s="42" t="s">
        <v>1668</v>
      </c>
      <c r="D7" s="1" t="e">
        <f>'Gestionale Costi'!C719</f>
        <v>#REF!</v>
      </c>
    </row>
    <row r="8" spans="2:7">
      <c r="B8" s="42"/>
      <c r="C8" s="42"/>
      <c r="D8" s="42"/>
    </row>
    <row r="9" spans="2:7" ht="30">
      <c r="B9" s="183" t="s">
        <v>1669</v>
      </c>
      <c r="C9" s="42" t="s">
        <v>1670</v>
      </c>
      <c r="D9" s="1" t="e">
        <f>'Gestionale Costi'!C725</f>
        <v>#REF!</v>
      </c>
      <c r="F9" s="42" t="s">
        <v>1725</v>
      </c>
    </row>
    <row r="13" spans="2:7" ht="157.5" customHeight="1">
      <c r="B13" s="184" t="e">
        <f>ABS(D3)+ABS(D4)+ABS(D6)+ABS(D7)+ABS(D9)</f>
        <v>#REF!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0">
    <pageSetUpPr fitToPage="1"/>
  </sheetPr>
  <dimension ref="A1:AC460"/>
  <sheetViews>
    <sheetView topLeftCell="A308" zoomScale="70" zoomScaleNormal="70" workbookViewId="0">
      <selection activeCell="G430" sqref="G430"/>
    </sheetView>
  </sheetViews>
  <sheetFormatPr defaultRowHeight="15"/>
  <cols>
    <col min="1" max="1" width="16.7109375" style="18" customWidth="1"/>
    <col min="2" max="2" width="45" style="9" customWidth="1"/>
    <col min="3" max="4" width="16.85546875" style="10" hidden="1" customWidth="1"/>
    <col min="5" max="5" width="19.28515625" style="10" hidden="1" customWidth="1"/>
    <col min="6" max="6" width="19.28515625" style="10" customWidth="1"/>
    <col min="7" max="7" width="18.85546875" style="10" customWidth="1"/>
    <col min="8" max="8" width="21" style="10" customWidth="1"/>
    <col min="9" max="9" width="19.28515625" style="10" customWidth="1"/>
    <col min="10" max="11" width="26.85546875" style="10" customWidth="1"/>
    <col min="12" max="12" width="60" style="42" customWidth="1"/>
    <col min="13" max="19" width="9.140625" style="42" customWidth="1"/>
    <col min="20" max="20" width="35.28515625" style="42" customWidth="1"/>
    <col min="21" max="28" width="9.140625" style="42" customWidth="1"/>
    <col min="29" max="29" width="34.85546875" style="42" customWidth="1"/>
    <col min="30" max="16384" width="9.140625" style="42"/>
  </cols>
  <sheetData>
    <row r="1" spans="1:20" ht="23.25">
      <c r="B1" s="50" t="str">
        <f>'Costi complessivi'!B1</f>
        <v>ASSISTENZA DISABILI</v>
      </c>
      <c r="C1" s="11"/>
      <c r="D1" s="25"/>
      <c r="E1" s="25"/>
      <c r="F1" s="25"/>
      <c r="G1" s="25"/>
      <c r="H1" s="25"/>
      <c r="I1" s="25"/>
      <c r="J1" s="25"/>
      <c r="K1" s="25"/>
    </row>
    <row r="2" spans="1:20">
      <c r="A2" s="2" t="s">
        <v>3</v>
      </c>
      <c r="B2" s="2" t="s">
        <v>2</v>
      </c>
      <c r="C2" s="26" t="s">
        <v>488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'Costi complessivi'!F2</f>
        <v>INDICATORE CONS.</v>
      </c>
      <c r="L2" s="2"/>
      <c r="N2" s="42" t="s">
        <v>724</v>
      </c>
      <c r="T2" s="42" t="s">
        <v>502</v>
      </c>
    </row>
    <row r="3" spans="1:20">
      <c r="A3" s="49" t="s">
        <v>444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5"/>
      <c r="M3" s="48"/>
      <c r="N3" s="42">
        <v>1</v>
      </c>
    </row>
    <row r="4" spans="1:20">
      <c r="A4" s="22" t="str">
        <f>'Costi complessivi'!A4</f>
        <v xml:space="preserve">  66/25/501  </v>
      </c>
      <c r="B4" s="61" t="str">
        <f>'Costi complessivi'!B4</f>
        <v>CENTRI RESIDENZ. DISABILI COLLE</v>
      </c>
      <c r="C4" s="15" t="e">
        <f>IF('Costi complessivi'!#REF!="G",'Costi complessivi'!#REF!*$C$452,IF('Costi complessivi'!#REF!=$B$452,'Costi complessivi'!#REF!,""))</f>
        <v>#REF!</v>
      </c>
      <c r="D4" s="15" t="e">
        <f>IF('Costi complessivi'!#REF!="G",'Costi complessivi'!#REF!*$C$452,IF('Costi complessivi'!#REF!=$B$452,'Costi complessivi'!#REF!,""))</f>
        <v>#REF!</v>
      </c>
      <c r="E4" s="30" t="e">
        <f>IF('Costi complessivi'!#REF!="G",'Costi complessivi'!#REF!*$C$452,IF('Costi complessivi'!#REF!=$B$452,'Costi complessivi'!#REF!,""))</f>
        <v>#REF!</v>
      </c>
      <c r="F4" s="115" t="e">
        <f>IF('Costi complessivi'!#REF!="G",'Costi complessivi'!C4*$C$452,IF('Costi complessivi'!#REF!=$B$452,'Costi complessivi'!C4,""))</f>
        <v>#REF!</v>
      </c>
      <c r="G4" s="44" t="e">
        <f>IF('Costi complessivi'!#REF!="G",'Costi complessivi'!#REF!*$C$452,IF('Costi complessivi'!#REF!=$B$452,'Costi complessivi'!#REF!,""))</f>
        <v>#REF!</v>
      </c>
      <c r="H4" s="44" t="e">
        <f>IF('Costi complessivi'!#REF!="G",'Costi complessivi'!#REF!*$C$452,IF('Costi complessivi'!#REF!=$B$452,'Costi complessivi'!#REF!,""))</f>
        <v>#REF!</v>
      </c>
      <c r="I4" s="115" t="e">
        <f>IF('Costi complessivi'!#REF!="G",'Costi complessivi'!D4*$C$452,IF('Costi complessivi'!#REF!=$B$452,'Costi complessivi'!D4,""))</f>
        <v>#REF!</v>
      </c>
      <c r="J4" s="14" t="e">
        <f>IF('Costi complessivi'!#REF!="G",'Costi complessivi'!E4*$C$452,IF('Costi complessivi'!#REF!=$B$452,'Costi complessivi'!E4,""))</f>
        <v>#REF!</v>
      </c>
      <c r="K4" s="14" t="e">
        <f>IF('Costi complessivi'!#REF!="G",'Costi complessivi'!F4*$C$452,IF('Costi complessivi'!#REF!=$B$452,'Costi complessivi'!F4,""))</f>
        <v>#REF!</v>
      </c>
      <c r="L4" s="29" t="e">
        <f>IF('Costi complessivi'!#REF!="G",'Costi complessivi'!#REF!*$C$452,IF('Costi complessivi'!#REF!=$B$452,'Costi complessivi'!#REF!,""))</f>
        <v>#REF!</v>
      </c>
      <c r="M4" s="23" t="e">
        <f>'Costi complessivi'!#REF!</f>
        <v>#REF!</v>
      </c>
      <c r="N4" s="69" t="e">
        <f>IF('Costi complessivi'!#REF!="G",'Costi complessivi'!#REF!,IF('Costi complessivi'!#REF!=$B$452,'Costi complessivi'!#REF!,0))</f>
        <v>#REF!</v>
      </c>
      <c r="O4" s="42">
        <v>82000</v>
      </c>
    </row>
    <row r="5" spans="1:20">
      <c r="A5" s="22" t="str">
        <f>'Costi complessivi'!A5</f>
        <v>66/25/595</v>
      </c>
      <c r="B5" s="61" t="str">
        <f>'Costi complessivi'!B5</f>
        <v>ASS. DOM. ASSISTENZIALE DIS. COLL</v>
      </c>
      <c r="C5" s="15" t="e">
        <f>IF('Costi complessivi'!#REF!="G",'Costi complessivi'!#REF!*$C$452,IF('Costi complessivi'!#REF!=$B$452,'Costi complessivi'!#REF!,""))</f>
        <v>#REF!</v>
      </c>
      <c r="D5" s="15" t="e">
        <f>IF('Costi complessivi'!#REF!="G",'Costi complessivi'!#REF!*$C$452,IF('Costi complessivi'!#REF!=$B$452,'Costi complessivi'!#REF!,""))</f>
        <v>#REF!</v>
      </c>
      <c r="E5" s="30" t="e">
        <f>IF('Costi complessivi'!#REF!="G",'Costi complessivi'!#REF!*$C$452,IF('Costi complessivi'!#REF!=$B$452,'Costi complessivi'!#REF!,""))</f>
        <v>#REF!</v>
      </c>
      <c r="F5" s="115" t="e">
        <f>IF('Costi complessivi'!#REF!="G",'Costi complessivi'!C5*$C$452,IF('Costi complessivi'!#REF!=$B$452,'Costi complessivi'!C5,""))</f>
        <v>#REF!</v>
      </c>
      <c r="G5" s="44" t="e">
        <f>IF('Costi complessivi'!#REF!="G",'Costi complessivi'!#REF!*$C$452,IF('Costi complessivi'!#REF!=$B$452,'Costi complessivi'!#REF!,""))</f>
        <v>#REF!</v>
      </c>
      <c r="H5" s="44" t="e">
        <f>IF('Costi complessivi'!#REF!="G",'Costi complessivi'!#REF!*$C$452,IF('Costi complessivi'!#REF!=$B$452,'Costi complessivi'!#REF!,""))</f>
        <v>#REF!</v>
      </c>
      <c r="I5" s="115" t="e">
        <f>IF('Costi complessivi'!#REF!="G",'Costi complessivi'!D5*$C$452,IF('Costi complessivi'!#REF!=$B$452,'Costi complessivi'!D5,""))</f>
        <v>#REF!</v>
      </c>
      <c r="J5" s="14" t="e">
        <f>IF('Costi complessivi'!#REF!="G",'Costi complessivi'!E5*$C$452,IF('Costi complessivi'!#REF!=$B$452,'Costi complessivi'!E5,""))</f>
        <v>#REF!</v>
      </c>
      <c r="K5" s="14" t="e">
        <f>IF('Costi complessivi'!#REF!="G",'Costi complessivi'!F5*$C$452,IF('Costi complessivi'!#REF!=$B$452,'Costi complessivi'!F5,""))</f>
        <v>#REF!</v>
      </c>
      <c r="L5" s="29" t="e">
        <f>IF('Costi complessivi'!#REF!="G",'Costi complessivi'!#REF!*$C$452,IF('Costi complessivi'!#REF!=$B$452,'Costi complessivi'!#REF!,""))</f>
        <v>#REF!</v>
      </c>
      <c r="M5" s="23" t="e">
        <f>'Costi complessivi'!#REF!</f>
        <v>#REF!</v>
      </c>
      <c r="N5" s="69" t="e">
        <f>IF('Costi complessivi'!#REF!="G",'Costi complessivi'!#REF!,IF('Costi complessivi'!#REF!=$B$452,'Costi complessivi'!#REF!,0))</f>
        <v>#REF!</v>
      </c>
      <c r="O5" s="43"/>
    </row>
    <row r="6" spans="1:20" ht="18.75" customHeight="1">
      <c r="A6" s="22" t="str">
        <f>'Costi complessivi'!A6</f>
        <v xml:space="preserve">  66/25/503  </v>
      </c>
      <c r="B6" s="61" t="str">
        <f>'Costi complessivi'!B6</f>
        <v>ASSIST. DOMIC. EDUCATIVA DIS. COLLEC.</v>
      </c>
      <c r="C6" s="15" t="e">
        <f>IF('Costi complessivi'!#REF!="G",'Costi complessivi'!#REF!*$C$452,IF('Costi complessivi'!#REF!=$B$452,'Costi complessivi'!#REF!,""))</f>
        <v>#REF!</v>
      </c>
      <c r="D6" s="15" t="e">
        <f>IF('Costi complessivi'!#REF!="G",'Costi complessivi'!#REF!*$C$452,IF('Costi complessivi'!#REF!=$B$452,'Costi complessivi'!#REF!,""))</f>
        <v>#REF!</v>
      </c>
      <c r="E6" s="30" t="e">
        <f>IF('Costi complessivi'!#REF!="G",'Costi complessivi'!#REF!*$C$452,IF('Costi complessivi'!#REF!=$B$452,'Costi complessivi'!#REF!,""))</f>
        <v>#REF!</v>
      </c>
      <c r="F6" s="115" t="e">
        <f>IF('Costi complessivi'!#REF!="G",'Costi complessivi'!C6*$C$452,IF('Costi complessivi'!#REF!=$B$452,'Costi complessivi'!C6,""))</f>
        <v>#REF!</v>
      </c>
      <c r="G6" s="44" t="e">
        <f>IF('Costi complessivi'!#REF!="G",'Costi complessivi'!#REF!*$C$452,IF('Costi complessivi'!#REF!=$B$452,'Costi complessivi'!#REF!,""))</f>
        <v>#REF!</v>
      </c>
      <c r="H6" s="44" t="e">
        <f>IF('Costi complessivi'!#REF!="G",'Costi complessivi'!#REF!*$C$452,IF('Costi complessivi'!#REF!=$B$452,'Costi complessivi'!#REF!,""))</f>
        <v>#REF!</v>
      </c>
      <c r="I6" s="115" t="e">
        <f>IF('Costi complessivi'!#REF!="G",'Costi complessivi'!D6*$C$452,IF('Costi complessivi'!#REF!=$B$452,'Costi complessivi'!D6,""))</f>
        <v>#REF!</v>
      </c>
      <c r="J6" s="14" t="e">
        <f>IF('Costi complessivi'!#REF!="G",'Costi complessivi'!E6*$C$452,IF('Costi complessivi'!#REF!=$B$452,'Costi complessivi'!E6,""))</f>
        <v>#REF!</v>
      </c>
      <c r="K6" s="14" t="e">
        <f>IF('Costi complessivi'!#REF!="G",'Costi complessivi'!F6*$C$452,IF('Costi complessivi'!#REF!=$B$452,'Costi complessivi'!F6,""))</f>
        <v>#REF!</v>
      </c>
      <c r="L6" s="29" t="e">
        <f>IF('Costi complessivi'!#REF!="G",'Costi complessivi'!#REF!*$C$452,IF('Costi complessivi'!#REF!=$B$452,'Costi complessivi'!#REF!,""))</f>
        <v>#REF!</v>
      </c>
      <c r="M6" s="23" t="e">
        <f>'Costi complessivi'!#REF!</f>
        <v>#REF!</v>
      </c>
      <c r="N6" s="69" t="e">
        <f>IF('Costi complessivi'!#REF!="G",'Costi complessivi'!#REF!,IF('Costi complessivi'!#REF!=$B$452,'Costi complessivi'!#REF!,0))</f>
        <v>#REF!</v>
      </c>
      <c r="O6" s="56">
        <v>51000</v>
      </c>
      <c r="P6" s="55">
        <v>46000</v>
      </c>
      <c r="Q6" s="42">
        <f>36000/2*LAVORO!E5</f>
        <v>4953.7948984903696</v>
      </c>
      <c r="R6" s="42">
        <f>SUM(P6:Q6)</f>
        <v>50953.794898490371</v>
      </c>
    </row>
    <row r="7" spans="1:20">
      <c r="A7" s="22" t="str">
        <f>'Costi complessivi'!A7</f>
        <v xml:space="preserve">  66/25/507  </v>
      </c>
      <c r="B7" s="61" t="str">
        <f>'Costi complessivi'!B7</f>
        <v xml:space="preserve">TIROCINI LAVORATIVI DISAB. COLLEC.    </v>
      </c>
      <c r="C7" s="15" t="e">
        <f>IF('Costi complessivi'!#REF!="G",'Costi complessivi'!#REF!*$C$452,IF('Costi complessivi'!#REF!=$B$452,'Costi complessivi'!#REF!,""))</f>
        <v>#REF!</v>
      </c>
      <c r="D7" s="15" t="e">
        <f>IF('Costi complessivi'!#REF!="G",'Costi complessivi'!#REF!*$C$452,IF('Costi complessivi'!#REF!=$B$452,'Costi complessivi'!#REF!,""))</f>
        <v>#REF!</v>
      </c>
      <c r="E7" s="30" t="e">
        <f>IF('Costi complessivi'!#REF!="G",'Costi complessivi'!#REF!*$C$452,IF('Costi complessivi'!#REF!=$B$452,'Costi complessivi'!#REF!,""))</f>
        <v>#REF!</v>
      </c>
      <c r="F7" s="115" t="e">
        <f>IF('Costi complessivi'!#REF!="G",'Costi complessivi'!C7*$C$452,IF('Costi complessivi'!#REF!=$B$452,'Costi complessivi'!C7,""))</f>
        <v>#REF!</v>
      </c>
      <c r="G7" s="44" t="e">
        <f>IF('Costi complessivi'!#REF!="G",'Costi complessivi'!#REF!*$C$452,IF('Costi complessivi'!#REF!=$B$452,'Costi complessivi'!#REF!,""))</f>
        <v>#REF!</v>
      </c>
      <c r="H7" s="44" t="e">
        <f>IF('Costi complessivi'!#REF!="G",'Costi complessivi'!#REF!*$C$452,IF('Costi complessivi'!#REF!=$B$452,'Costi complessivi'!#REF!,""))</f>
        <v>#REF!</v>
      </c>
      <c r="I7" s="115" t="e">
        <f>IF('Costi complessivi'!#REF!="G",'Costi complessivi'!D7*$C$452,IF('Costi complessivi'!#REF!=$B$452,'Costi complessivi'!D7,""))</f>
        <v>#REF!</v>
      </c>
      <c r="J7" s="14" t="e">
        <f>IF('Costi complessivi'!#REF!="G",'Costi complessivi'!E7*$C$452,IF('Costi complessivi'!#REF!=$B$452,'Costi complessivi'!E7,""))</f>
        <v>#REF!</v>
      </c>
      <c r="K7" s="14" t="e">
        <f>IF('Costi complessivi'!#REF!="G",'Costi complessivi'!F7*$C$452,IF('Costi complessivi'!#REF!=$B$452,'Costi complessivi'!F7,""))</f>
        <v>#REF!</v>
      </c>
      <c r="L7" s="29" t="e">
        <f>IF('Costi complessivi'!#REF!="G",'Costi complessivi'!#REF!*$C$452,IF('Costi complessivi'!#REF!=$B$452,'Costi complessivi'!#REF!,""))</f>
        <v>#REF!</v>
      </c>
      <c r="M7" s="23" t="e">
        <f>'Costi complessivi'!#REF!</f>
        <v>#REF!</v>
      </c>
      <c r="N7" s="69" t="e">
        <f>IF('Costi complessivi'!#REF!="G",'Costi complessivi'!#REF!,IF('Costi complessivi'!#REF!=$B$452,'Costi complessivi'!#REF!,0))</f>
        <v>#REF!</v>
      </c>
      <c r="O7" s="43">
        <v>27000</v>
      </c>
      <c r="P7" s="42" t="s">
        <v>501</v>
      </c>
    </row>
    <row r="8" spans="1:20">
      <c r="A8" s="22" t="str">
        <f>'Costi complessivi'!A8</f>
        <v>66/30/864</v>
      </c>
      <c r="B8" s="61" t="str">
        <f>'Costi complessivi'!B8</f>
        <v>AVVIAMENTO AL LAVORO</v>
      </c>
      <c r="C8" s="15" t="e">
        <f>IF('Costi complessivi'!#REF!="G",'Costi complessivi'!#REF!*$C$452,IF('Costi complessivi'!#REF!=$B$452,'Costi complessivi'!#REF!,""))</f>
        <v>#REF!</v>
      </c>
      <c r="D8" s="15" t="e">
        <f>IF('Costi complessivi'!#REF!="G",'Costi complessivi'!#REF!*$C$452,IF('Costi complessivi'!#REF!=$B$452,'Costi complessivi'!#REF!,""))</f>
        <v>#REF!</v>
      </c>
      <c r="E8" s="30" t="e">
        <f>IF('Costi complessivi'!#REF!="G",'Costi complessivi'!#REF!*$C$452,IF('Costi complessivi'!#REF!=$B$452,'Costi complessivi'!#REF!,""))</f>
        <v>#REF!</v>
      </c>
      <c r="F8" s="115" t="e">
        <f>IF('Costi complessivi'!#REF!="G",'Costi complessivi'!C8*$C$452,IF('Costi complessivi'!#REF!=$B$452,'Costi complessivi'!C8,""))</f>
        <v>#REF!</v>
      </c>
      <c r="G8" s="44" t="e">
        <f>IF('Costi complessivi'!#REF!="G",'Costi complessivi'!#REF!*$C$452,IF('Costi complessivi'!#REF!=$B$452,'Costi complessivi'!#REF!,""))</f>
        <v>#REF!</v>
      </c>
      <c r="H8" s="44" t="e">
        <f>IF('Costi complessivi'!#REF!="G",'Costi complessivi'!#REF!*$C$452,IF('Costi complessivi'!#REF!=$B$452,'Costi complessivi'!#REF!,""))</f>
        <v>#REF!</v>
      </c>
      <c r="I8" s="115" t="e">
        <f>IF('Costi complessivi'!#REF!="G",'Costi complessivi'!D8*$C$452,IF('Costi complessivi'!#REF!=$B$452,'Costi complessivi'!D8,""))</f>
        <v>#REF!</v>
      </c>
      <c r="J8" s="14" t="e">
        <f>IF('Costi complessivi'!#REF!="G",'Costi complessivi'!E8*$C$452,IF('Costi complessivi'!#REF!=$B$452,'Costi complessivi'!E8,""))</f>
        <v>#REF!</v>
      </c>
      <c r="K8" s="14" t="e">
        <f>IF('Costi complessivi'!#REF!="G",'Costi complessivi'!F8*$C$452,IF('Costi complessivi'!#REF!=$B$452,'Costi complessivi'!F8,""))</f>
        <v>#REF!</v>
      </c>
      <c r="L8" s="29" t="e">
        <f>IF('Costi complessivi'!#REF!="G",'Costi complessivi'!#REF!*$C$452,IF('Costi complessivi'!#REF!=$B$452,'Costi complessivi'!#REF!,""))</f>
        <v>#REF!</v>
      </c>
      <c r="M8" s="23" t="e">
        <f>'Costi complessivi'!#REF!</f>
        <v>#REF!</v>
      </c>
      <c r="N8" s="69" t="e">
        <f>IF('Costi complessivi'!#REF!="G",'Costi complessivi'!#REF!,IF('Costi complessivi'!#REF!=$B$452,'Costi complessivi'!#REF!,0))</f>
        <v>#REF!</v>
      </c>
      <c r="O8" s="43"/>
    </row>
    <row r="9" spans="1:20">
      <c r="A9" s="22" t="str">
        <f>'Costi complessivi'!A9</f>
        <v xml:space="preserve">  66/25/510  </v>
      </c>
      <c r="B9" s="61" t="str">
        <f>'Costi complessivi'!B9</f>
        <v xml:space="preserve">INSERIMENTO COOP LAVORO COLLEC </v>
      </c>
      <c r="C9" s="15" t="e">
        <f>IF('Costi complessivi'!#REF!="G",'Costi complessivi'!#REF!*$C$452,IF('Costi complessivi'!#REF!=$B$452,'Costi complessivi'!#REF!,""))</f>
        <v>#REF!</v>
      </c>
      <c r="D9" s="15" t="e">
        <f>IF('Costi complessivi'!#REF!="G",'Costi complessivi'!#REF!*$C$452,IF('Costi complessivi'!#REF!=$B$452,'Costi complessivi'!#REF!,""))</f>
        <v>#REF!</v>
      </c>
      <c r="E9" s="30" t="e">
        <f>IF('Costi complessivi'!#REF!="G",'Costi complessivi'!#REF!*$C$452,IF('Costi complessivi'!#REF!=$B$452,'Costi complessivi'!#REF!,""))</f>
        <v>#REF!</v>
      </c>
      <c r="F9" s="115" t="e">
        <f>IF('Costi complessivi'!#REF!="G",'Costi complessivi'!C9*$C$452,IF('Costi complessivi'!#REF!=$B$452,'Costi complessivi'!C9,""))</f>
        <v>#REF!</v>
      </c>
      <c r="G9" s="44" t="e">
        <f>IF('Costi complessivi'!#REF!="G",'Costi complessivi'!#REF!*$C$452,IF('Costi complessivi'!#REF!=$B$452,'Costi complessivi'!#REF!,""))</f>
        <v>#REF!</v>
      </c>
      <c r="H9" s="44" t="e">
        <f>IF('Costi complessivi'!#REF!="G",'Costi complessivi'!#REF!*$C$452,IF('Costi complessivi'!#REF!=$B$452,'Costi complessivi'!#REF!,""))</f>
        <v>#REF!</v>
      </c>
      <c r="I9" s="115" t="e">
        <f>IF('Costi complessivi'!#REF!="G",'Costi complessivi'!D9*$C$452,IF('Costi complessivi'!#REF!=$B$452,'Costi complessivi'!D9,""))</f>
        <v>#REF!</v>
      </c>
      <c r="J9" s="14" t="e">
        <f>IF('Costi complessivi'!#REF!="G",'Costi complessivi'!E9*$C$452,IF('Costi complessivi'!#REF!=$B$452,'Costi complessivi'!E9,""))</f>
        <v>#REF!</v>
      </c>
      <c r="K9" s="14" t="e">
        <f>IF('Costi complessivi'!#REF!="G",'Costi complessivi'!F9*$C$452,IF('Costi complessivi'!#REF!=$B$452,'Costi complessivi'!F9,""))</f>
        <v>#REF!</v>
      </c>
      <c r="L9" s="29" t="e">
        <f>IF('Costi complessivi'!#REF!="G",'Costi complessivi'!#REF!*$C$452,IF('Costi complessivi'!#REF!=$B$452,'Costi complessivi'!#REF!,""))</f>
        <v>#REF!</v>
      </c>
      <c r="M9" s="23" t="e">
        <f>'Costi complessivi'!#REF!</f>
        <v>#REF!</v>
      </c>
      <c r="N9" s="69" t="e">
        <f>IF('Costi complessivi'!#REF!="G",'Costi complessivi'!#REF!,IF('Costi complessivi'!#REF!=$B$452,'Costi complessivi'!#REF!,0))</f>
        <v>#REF!</v>
      </c>
      <c r="O9" s="42">
        <v>42000</v>
      </c>
    </row>
    <row r="10" spans="1:20" hidden="1">
      <c r="A10" s="49" t="s">
        <v>445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5"/>
      <c r="M10" s="48"/>
      <c r="N10" s="69" t="e">
        <f>IF('Costi complessivi'!#REF!="G",'Costi complessivi'!#REF!,IF('Costi complessivi'!#REF!=$B$452,'Costi complessivi'!#REF!,0))</f>
        <v>#REF!</v>
      </c>
    </row>
    <row r="11" spans="1:20" hidden="1">
      <c r="A11" s="22" t="str">
        <f>'Costi complessivi'!A11</f>
        <v xml:space="preserve">  66/25/520  </v>
      </c>
      <c r="B11" s="61" t="str">
        <f>'Costi complessivi'!B11</f>
        <v xml:space="preserve">CENTRI RESID. DISABILI FELINO  </v>
      </c>
      <c r="C11" s="15" t="e">
        <f>IF('Costi complessivi'!#REF!="G",'Costi complessivi'!#REF!*$C$452,IF('Costi complessivi'!#REF!=$B$452,'Costi complessivi'!#REF!,""))</f>
        <v>#REF!</v>
      </c>
      <c r="D11" s="15" t="e">
        <f>IF('Costi complessivi'!#REF!="G",'Costi complessivi'!#REF!*$C$452,IF('Costi complessivi'!#REF!=$B$452,'Costi complessivi'!#REF!,""))</f>
        <v>#REF!</v>
      </c>
      <c r="E11" s="30" t="e">
        <f>IF('Costi complessivi'!#REF!="G",'Costi complessivi'!#REF!*$C$452,IF('Costi complessivi'!#REF!=$B$452,'Costi complessivi'!#REF!,""))</f>
        <v>#REF!</v>
      </c>
      <c r="F11" s="115" t="e">
        <f>IF('Costi complessivi'!#REF!="G",'Costi complessivi'!C11*$C$452,IF('Costi complessivi'!#REF!=$B$452,'Costi complessivi'!C11,""))</f>
        <v>#REF!</v>
      </c>
      <c r="G11" s="44" t="e">
        <f>IF('Costi complessivi'!#REF!="G",'Costi complessivi'!#REF!*$C$452,IF('Costi complessivi'!#REF!=$B$452,'Costi complessivi'!#REF!,""))</f>
        <v>#REF!</v>
      </c>
      <c r="H11" s="44" t="e">
        <f>IF('Costi complessivi'!#REF!="G",'Costi complessivi'!#REF!*$C$452,IF('Costi complessivi'!#REF!=$B$452,'Costi complessivi'!#REF!,""))</f>
        <v>#REF!</v>
      </c>
      <c r="I11" s="115" t="e">
        <f>IF('Costi complessivi'!#REF!="G",'Costi complessivi'!D11*$C$452,IF('Costi complessivi'!#REF!=$B$452,'Costi complessivi'!D11,""))</f>
        <v>#REF!</v>
      </c>
      <c r="J11" s="14" t="e">
        <f>IF('Costi complessivi'!#REF!="G",'Costi complessivi'!E11*$C$452,IF('Costi complessivi'!#REF!=$B$452,'Costi complessivi'!E11,""))</f>
        <v>#REF!</v>
      </c>
      <c r="K11" s="14" t="e">
        <f>IF('Costi complessivi'!#REF!="G",'Costi complessivi'!F11*$C$452,IF('Costi complessivi'!#REF!=$B$452,'Costi complessivi'!F11,""))</f>
        <v>#REF!</v>
      </c>
      <c r="L11" s="29" t="e">
        <f>IF('Costi complessivi'!#REF!="G",'Costi complessivi'!#REF!*$C$452,IF('Costi complessivi'!#REF!=$B$452,'Costi complessivi'!#REF!,""))</f>
        <v>#REF!</v>
      </c>
      <c r="M11" s="23" t="e">
        <f>'Costi complessivi'!#REF!</f>
        <v>#REF!</v>
      </c>
      <c r="N11" s="69" t="e">
        <f>IF('Costi complessivi'!#REF!="G",'Costi complessivi'!#REF!,IF('Costi complessivi'!#REF!=$B$452,'Costi complessivi'!#REF!,0))</f>
        <v>#REF!</v>
      </c>
      <c r="O11" s="42">
        <v>29000</v>
      </c>
    </row>
    <row r="12" spans="1:20" hidden="1">
      <c r="A12" s="22" t="str">
        <f>'Costi complessivi'!A12</f>
        <v>68/05/781</v>
      </c>
      <c r="B12" s="61" t="str">
        <f>'Costi complessivi'!B12</f>
        <v>ASS. DOM. ASSISTENZIALE DIS. FELINO</v>
      </c>
      <c r="C12" s="15" t="e">
        <f>IF('Costi complessivi'!#REF!="G",'Costi complessivi'!#REF!*$C$452,IF('Costi complessivi'!#REF!=$B$452,'Costi complessivi'!#REF!,""))</f>
        <v>#REF!</v>
      </c>
      <c r="D12" s="15" t="e">
        <f>IF('Costi complessivi'!#REF!="G",'Costi complessivi'!#REF!*$C$452,IF('Costi complessivi'!#REF!=$B$452,'Costi complessivi'!#REF!,""))</f>
        <v>#REF!</v>
      </c>
      <c r="E12" s="30" t="e">
        <f>IF('Costi complessivi'!#REF!="G",'Costi complessivi'!#REF!*$C$452,IF('Costi complessivi'!#REF!=$B$452,'Costi complessivi'!#REF!,""))</f>
        <v>#REF!</v>
      </c>
      <c r="F12" s="115" t="e">
        <f>IF('Costi complessivi'!#REF!="G",'Costi complessivi'!C12*$C$452,IF('Costi complessivi'!#REF!=$B$452,'Costi complessivi'!C12,""))</f>
        <v>#REF!</v>
      </c>
      <c r="G12" s="44" t="e">
        <f>IF('Costi complessivi'!#REF!="G",'Costi complessivi'!#REF!*$C$452,IF('Costi complessivi'!#REF!=$B$452,'Costi complessivi'!#REF!,""))</f>
        <v>#REF!</v>
      </c>
      <c r="H12" s="44" t="e">
        <f>IF('Costi complessivi'!#REF!="G",'Costi complessivi'!#REF!*$C$452,IF('Costi complessivi'!#REF!=$B$452,'Costi complessivi'!#REF!,""))</f>
        <v>#REF!</v>
      </c>
      <c r="I12" s="115" t="e">
        <f>IF('Costi complessivi'!#REF!="G",'Costi complessivi'!D12*$C$452,IF('Costi complessivi'!#REF!=$B$452,'Costi complessivi'!D12,""))</f>
        <v>#REF!</v>
      </c>
      <c r="J12" s="14" t="e">
        <f>IF('Costi complessivi'!#REF!="G",'Costi complessivi'!E12*$C$452,IF('Costi complessivi'!#REF!=$B$452,'Costi complessivi'!E12,""))</f>
        <v>#REF!</v>
      </c>
      <c r="K12" s="14" t="e">
        <f>IF('Costi complessivi'!#REF!="G",'Costi complessivi'!F12*$C$452,IF('Costi complessivi'!#REF!=$B$452,'Costi complessivi'!F12,""))</f>
        <v>#REF!</v>
      </c>
      <c r="L12" s="29" t="e">
        <f>IF('Costi complessivi'!#REF!="G",'Costi complessivi'!#REF!*$C$452,IF('Costi complessivi'!#REF!=$B$452,'Costi complessivi'!#REF!,""))</f>
        <v>#REF!</v>
      </c>
      <c r="M12" s="23" t="e">
        <f>'Costi complessivi'!#REF!</f>
        <v>#REF!</v>
      </c>
      <c r="N12" s="69" t="e">
        <f>IF('Costi complessivi'!#REF!="G",'Costi complessivi'!#REF!,IF('Costi complessivi'!#REF!=$B$452,'Costi complessivi'!#REF!,0))</f>
        <v>#REF!</v>
      </c>
    </row>
    <row r="13" spans="1:20" ht="18" hidden="1" customHeight="1">
      <c r="A13" s="22" t="str">
        <f>'Costi complessivi'!A13</f>
        <v xml:space="preserve">  66/25/522  </v>
      </c>
      <c r="B13" s="61" t="str">
        <f>'Costi complessivi'!B13</f>
        <v xml:space="preserve">ASSIST. DOMIC. EDUCATIVA DISABILI FELINO </v>
      </c>
      <c r="C13" s="15" t="e">
        <f>IF('Costi complessivi'!#REF!="G",'Costi complessivi'!#REF!*$C$452,IF('Costi complessivi'!#REF!=$B$452,'Costi complessivi'!#REF!,""))</f>
        <v>#REF!</v>
      </c>
      <c r="D13" s="15" t="e">
        <f>IF('Costi complessivi'!#REF!="G",'Costi complessivi'!#REF!*$C$452,IF('Costi complessivi'!#REF!=$B$452,'Costi complessivi'!#REF!,""))</f>
        <v>#REF!</v>
      </c>
      <c r="E13" s="30" t="e">
        <f>IF('Costi complessivi'!#REF!="G",'Costi complessivi'!#REF!*$C$452,IF('Costi complessivi'!#REF!=$B$452,'Costi complessivi'!#REF!,""))</f>
        <v>#REF!</v>
      </c>
      <c r="F13" s="115" t="e">
        <f>IF('Costi complessivi'!#REF!="G",'Costi complessivi'!C13*$C$452,IF('Costi complessivi'!#REF!=$B$452,'Costi complessivi'!C13,""))</f>
        <v>#REF!</v>
      </c>
      <c r="G13" s="44" t="e">
        <f>IF('Costi complessivi'!#REF!="G",'Costi complessivi'!#REF!*$C$452,IF('Costi complessivi'!#REF!=$B$452,'Costi complessivi'!#REF!,""))</f>
        <v>#REF!</v>
      </c>
      <c r="H13" s="44" t="e">
        <f>IF('Costi complessivi'!#REF!="G",'Costi complessivi'!#REF!*$C$452,IF('Costi complessivi'!#REF!=$B$452,'Costi complessivi'!#REF!,""))</f>
        <v>#REF!</v>
      </c>
      <c r="I13" s="115" t="e">
        <f>IF('Costi complessivi'!#REF!="G",'Costi complessivi'!D13*$C$452,IF('Costi complessivi'!#REF!=$B$452,'Costi complessivi'!D13,""))</f>
        <v>#REF!</v>
      </c>
      <c r="J13" s="14" t="e">
        <f>IF('Costi complessivi'!#REF!="G",'Costi complessivi'!E13*$C$452,IF('Costi complessivi'!#REF!=$B$452,'Costi complessivi'!E13,""))</f>
        <v>#REF!</v>
      </c>
      <c r="K13" s="14" t="e">
        <f>IF('Costi complessivi'!#REF!="G",'Costi complessivi'!F13*$C$452,IF('Costi complessivi'!#REF!=$B$452,'Costi complessivi'!F13,""))</f>
        <v>#REF!</v>
      </c>
      <c r="L13" s="29" t="e">
        <f>IF('Costi complessivi'!#REF!="G",'Costi complessivi'!#REF!*$C$452,IF('Costi complessivi'!#REF!=$B$452,'Costi complessivi'!#REF!,""))</f>
        <v>#REF!</v>
      </c>
      <c r="M13" s="23" t="e">
        <f>'Costi complessivi'!#REF!</f>
        <v>#REF!</v>
      </c>
      <c r="N13" s="69" t="e">
        <f>IF('Costi complessivi'!#REF!="G",'Costi complessivi'!#REF!,IF('Costi complessivi'!#REF!=$B$452,'Costi complessivi'!#REF!,0))</f>
        <v>#REF!</v>
      </c>
      <c r="O13" s="57">
        <v>32000</v>
      </c>
      <c r="P13" s="55">
        <v>28000</v>
      </c>
      <c r="Q13" s="42">
        <f>36000/2*LAVORO!$E$6</f>
        <v>3282.4653826132226</v>
      </c>
      <c r="R13" s="42">
        <f>SUM(P13:Q13)</f>
        <v>31282.465382613223</v>
      </c>
    </row>
    <row r="14" spans="1:20" hidden="1">
      <c r="A14" s="22" t="str">
        <f>'Costi complessivi'!A14</f>
        <v xml:space="preserve">  66/25/526  </v>
      </c>
      <c r="B14" s="61" t="str">
        <f>'Costi complessivi'!B14</f>
        <v xml:space="preserve">TIROCINI LAVORATIVI DISABILI FELINO   </v>
      </c>
      <c r="C14" s="15" t="e">
        <f>IF('Costi complessivi'!#REF!="G",'Costi complessivi'!#REF!*$C$452,IF('Costi complessivi'!#REF!=$B$452,'Costi complessivi'!#REF!,""))</f>
        <v>#REF!</v>
      </c>
      <c r="D14" s="15" t="e">
        <f>IF('Costi complessivi'!#REF!="G",'Costi complessivi'!#REF!*$C$452,IF('Costi complessivi'!#REF!=$B$452,'Costi complessivi'!#REF!,""))</f>
        <v>#REF!</v>
      </c>
      <c r="E14" s="30" t="e">
        <f>IF('Costi complessivi'!#REF!="G",'Costi complessivi'!#REF!*$C$452,IF('Costi complessivi'!#REF!=$B$452,'Costi complessivi'!#REF!,""))</f>
        <v>#REF!</v>
      </c>
      <c r="F14" s="115" t="e">
        <f>IF('Costi complessivi'!#REF!="G",'Costi complessivi'!C14*$C$452,IF('Costi complessivi'!#REF!=$B$452,'Costi complessivi'!C14,""))</f>
        <v>#REF!</v>
      </c>
      <c r="G14" s="44" t="e">
        <f>IF('Costi complessivi'!#REF!="G",'Costi complessivi'!#REF!*$C$452,IF('Costi complessivi'!#REF!=$B$452,'Costi complessivi'!#REF!,""))</f>
        <v>#REF!</v>
      </c>
      <c r="H14" s="44" t="e">
        <f>IF('Costi complessivi'!#REF!="G",'Costi complessivi'!#REF!*$C$452,IF('Costi complessivi'!#REF!=$B$452,'Costi complessivi'!#REF!,""))</f>
        <v>#REF!</v>
      </c>
      <c r="I14" s="115" t="e">
        <f>IF('Costi complessivi'!#REF!="G",'Costi complessivi'!D14*$C$452,IF('Costi complessivi'!#REF!=$B$452,'Costi complessivi'!D14,""))</f>
        <v>#REF!</v>
      </c>
      <c r="J14" s="14" t="e">
        <f>IF('Costi complessivi'!#REF!="G",'Costi complessivi'!E14*$C$452,IF('Costi complessivi'!#REF!=$B$452,'Costi complessivi'!E14,""))</f>
        <v>#REF!</v>
      </c>
      <c r="K14" s="14" t="e">
        <f>IF('Costi complessivi'!#REF!="G",'Costi complessivi'!F14*$C$452,IF('Costi complessivi'!#REF!=$B$452,'Costi complessivi'!F14,""))</f>
        <v>#REF!</v>
      </c>
      <c r="L14" s="29" t="e">
        <f>IF('Costi complessivi'!#REF!="G",'Costi complessivi'!#REF!*$C$452,IF('Costi complessivi'!#REF!=$B$452,'Costi complessivi'!#REF!,""))</f>
        <v>#REF!</v>
      </c>
      <c r="M14" s="23" t="e">
        <f>'Costi complessivi'!#REF!</f>
        <v>#REF!</v>
      </c>
      <c r="N14" s="69" t="e">
        <f>IF('Costi complessivi'!#REF!="G",'Costi complessivi'!#REF!,IF('Costi complessivi'!#REF!=$B$452,'Costi complessivi'!#REF!,0))</f>
        <v>#REF!</v>
      </c>
      <c r="O14" s="42">
        <v>13000</v>
      </c>
    </row>
    <row r="15" spans="1:20" hidden="1">
      <c r="A15" s="22" t="str">
        <f>'Costi complessivi'!A15</f>
        <v>66/30/864</v>
      </c>
      <c r="B15" s="61" t="str">
        <f>'Costi complessivi'!B15</f>
        <v>AVVIAMENTO AL LAVORO</v>
      </c>
      <c r="C15" s="15" t="e">
        <f>IF('Costi complessivi'!#REF!="G",'Costi complessivi'!#REF!*$C$452,IF('Costi complessivi'!#REF!=$B$452,'Costi complessivi'!#REF!,""))</f>
        <v>#REF!</v>
      </c>
      <c r="D15" s="15" t="e">
        <f>IF('Costi complessivi'!#REF!="G",'Costi complessivi'!#REF!*$C$452,IF('Costi complessivi'!#REF!=$B$452,'Costi complessivi'!#REF!,""))</f>
        <v>#REF!</v>
      </c>
      <c r="E15" s="30" t="e">
        <f>IF('Costi complessivi'!#REF!="G",'Costi complessivi'!#REF!*$C$452,IF('Costi complessivi'!#REF!=$B$452,'Costi complessivi'!#REF!,""))</f>
        <v>#REF!</v>
      </c>
      <c r="F15" s="115" t="e">
        <f>IF('Costi complessivi'!#REF!="G",'Costi complessivi'!C15*$C$452,IF('Costi complessivi'!#REF!=$B$452,'Costi complessivi'!C15,""))</f>
        <v>#REF!</v>
      </c>
      <c r="G15" s="44" t="e">
        <f>IF('Costi complessivi'!#REF!="G",'Costi complessivi'!#REF!*$C$452,IF('Costi complessivi'!#REF!=$B$452,'Costi complessivi'!#REF!,""))</f>
        <v>#REF!</v>
      </c>
      <c r="H15" s="44" t="e">
        <f>IF('Costi complessivi'!#REF!="G",'Costi complessivi'!#REF!*$C$452,IF('Costi complessivi'!#REF!=$B$452,'Costi complessivi'!#REF!,""))</f>
        <v>#REF!</v>
      </c>
      <c r="I15" s="115" t="e">
        <f>IF('Costi complessivi'!#REF!="G",'Costi complessivi'!D15*$C$452,IF('Costi complessivi'!#REF!=$B$452,'Costi complessivi'!D15,""))</f>
        <v>#REF!</v>
      </c>
      <c r="J15" s="14" t="e">
        <f>IF('Costi complessivi'!#REF!="G",'Costi complessivi'!E15*$C$452,IF('Costi complessivi'!#REF!=$B$452,'Costi complessivi'!E15,""))</f>
        <v>#REF!</v>
      </c>
      <c r="K15" s="14" t="e">
        <f>IF('Costi complessivi'!#REF!="G",'Costi complessivi'!F15*$C$452,IF('Costi complessivi'!#REF!=$B$452,'Costi complessivi'!F15,""))</f>
        <v>#REF!</v>
      </c>
      <c r="L15" s="29" t="e">
        <f>IF('Costi complessivi'!#REF!="G",'Costi complessivi'!#REF!*$C$452,IF('Costi complessivi'!#REF!=$B$452,'Costi complessivi'!#REF!,""))</f>
        <v>#REF!</v>
      </c>
      <c r="M15" s="23" t="e">
        <f>'Costi complessivi'!#REF!</f>
        <v>#REF!</v>
      </c>
      <c r="N15" s="69" t="e">
        <f>IF('Costi complessivi'!#REF!="G",'Costi complessivi'!#REF!,IF('Costi complessivi'!#REF!=$B$452,'Costi complessivi'!#REF!,0))</f>
        <v>#REF!</v>
      </c>
      <c r="O15" s="43"/>
    </row>
    <row r="16" spans="1:20" hidden="1">
      <c r="A16" s="22" t="str">
        <f>'Costi complessivi'!A16</f>
        <v xml:space="preserve">  66/25/529  </v>
      </c>
      <c r="B16" s="61" t="str">
        <f>'Costi complessivi'!B16</f>
        <v xml:space="preserve">INSERIMENTO COOP LAVORO FELINO </v>
      </c>
      <c r="C16" s="15" t="e">
        <f>IF('Costi complessivi'!#REF!="G",'Costi complessivi'!#REF!*$C$452,IF('Costi complessivi'!#REF!=$B$452,'Costi complessivi'!#REF!,""))</f>
        <v>#REF!</v>
      </c>
      <c r="D16" s="15" t="e">
        <f>IF('Costi complessivi'!#REF!="G",'Costi complessivi'!#REF!*$C$452,IF('Costi complessivi'!#REF!=$B$452,'Costi complessivi'!#REF!,""))</f>
        <v>#REF!</v>
      </c>
      <c r="E16" s="30" t="e">
        <f>IF('Costi complessivi'!#REF!="G",'Costi complessivi'!#REF!*$C$452,IF('Costi complessivi'!#REF!=$B$452,'Costi complessivi'!#REF!,""))</f>
        <v>#REF!</v>
      </c>
      <c r="F16" s="115" t="e">
        <f>IF('Costi complessivi'!#REF!="G",'Costi complessivi'!C16*$C$452,IF('Costi complessivi'!#REF!=$B$452,'Costi complessivi'!C16,""))</f>
        <v>#REF!</v>
      </c>
      <c r="G16" s="44" t="e">
        <f>IF('Costi complessivi'!#REF!="G",'Costi complessivi'!#REF!*$C$452,IF('Costi complessivi'!#REF!=$B$452,'Costi complessivi'!#REF!,""))</f>
        <v>#REF!</v>
      </c>
      <c r="H16" s="44" t="e">
        <f>IF('Costi complessivi'!#REF!="G",'Costi complessivi'!#REF!*$C$452,IF('Costi complessivi'!#REF!=$B$452,'Costi complessivi'!#REF!,""))</f>
        <v>#REF!</v>
      </c>
      <c r="I16" s="115" t="e">
        <f>IF('Costi complessivi'!#REF!="G",'Costi complessivi'!D16*$C$452,IF('Costi complessivi'!#REF!=$B$452,'Costi complessivi'!D16,""))</f>
        <v>#REF!</v>
      </c>
      <c r="J16" s="14" t="e">
        <f>IF('Costi complessivi'!#REF!="G",'Costi complessivi'!E16*$C$452,IF('Costi complessivi'!#REF!=$B$452,'Costi complessivi'!E16,""))</f>
        <v>#REF!</v>
      </c>
      <c r="K16" s="14" t="e">
        <f>IF('Costi complessivi'!#REF!="G",'Costi complessivi'!F16*$C$452,IF('Costi complessivi'!#REF!=$B$452,'Costi complessivi'!F16,""))</f>
        <v>#REF!</v>
      </c>
      <c r="L16" s="29" t="e">
        <f>IF('Costi complessivi'!#REF!="G",'Costi complessivi'!#REF!*$C$452,IF('Costi complessivi'!#REF!=$B$452,'Costi complessivi'!#REF!,""))</f>
        <v>#REF!</v>
      </c>
      <c r="M16" s="23" t="e">
        <f>'Costi complessivi'!#REF!</f>
        <v>#REF!</v>
      </c>
      <c r="N16" s="69" t="e">
        <f>IF('Costi complessivi'!#REF!="G",'Costi complessivi'!#REF!,IF('Costi complessivi'!#REF!=$B$452,'Costi complessivi'!#REF!,0))</f>
        <v>#REF!</v>
      </c>
      <c r="O16" s="42">
        <v>71000</v>
      </c>
      <c r="P16" s="32" t="s">
        <v>499</v>
      </c>
    </row>
    <row r="17" spans="1:18" hidden="1">
      <c r="A17" s="49" t="s">
        <v>446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8"/>
      <c r="N17" s="69" t="e">
        <f>IF('Costi complessivi'!#REF!="G",'Costi complessivi'!#REF!,IF('Costi complessivi'!#REF!=$B$452,'Costi complessivi'!#REF!,0))</f>
        <v>#REF!</v>
      </c>
    </row>
    <row r="18" spans="1:18" hidden="1">
      <c r="A18" s="22" t="str">
        <f>'Costi complessivi'!A18</f>
        <v xml:space="preserve">  66/25/540  </v>
      </c>
      <c r="B18" s="61" t="str">
        <f>'Costi complessivi'!B18</f>
        <v>CENTRI RESID. DISABILI MONTECH.</v>
      </c>
      <c r="C18" s="15" t="e">
        <f>IF('Costi complessivi'!#REF!="G",'Costi complessivi'!#REF!*$C$452,IF('Costi complessivi'!#REF!=$B$452,'Costi complessivi'!#REF!,""))</f>
        <v>#REF!</v>
      </c>
      <c r="D18" s="15" t="e">
        <f>IF('Costi complessivi'!#REF!="G",'Costi complessivi'!#REF!*$C$452,IF('Costi complessivi'!#REF!=$B$452,'Costi complessivi'!#REF!,""))</f>
        <v>#REF!</v>
      </c>
      <c r="E18" s="30" t="e">
        <f>IF('Costi complessivi'!#REF!="G",'Costi complessivi'!#REF!*$C$452,IF('Costi complessivi'!#REF!=$B$452,'Costi complessivi'!#REF!,""))</f>
        <v>#REF!</v>
      </c>
      <c r="F18" s="115" t="e">
        <f>IF('Costi complessivi'!#REF!="G",'Costi complessivi'!C18*$C$452,IF('Costi complessivi'!#REF!=$B$452,'Costi complessivi'!C18,""))</f>
        <v>#REF!</v>
      </c>
      <c r="G18" s="44" t="e">
        <f>IF('Costi complessivi'!#REF!="G",'Costi complessivi'!#REF!*$C$452,IF('Costi complessivi'!#REF!=$B$452,'Costi complessivi'!#REF!,""))</f>
        <v>#REF!</v>
      </c>
      <c r="H18" s="44" t="e">
        <f>IF('Costi complessivi'!#REF!="G",'Costi complessivi'!#REF!*$C$452,IF('Costi complessivi'!#REF!=$B$452,'Costi complessivi'!#REF!,""))</f>
        <v>#REF!</v>
      </c>
      <c r="I18" s="115" t="e">
        <f>IF('Costi complessivi'!#REF!="G",'Costi complessivi'!D18*$C$452,IF('Costi complessivi'!#REF!=$B$452,'Costi complessivi'!D18,""))</f>
        <v>#REF!</v>
      </c>
      <c r="J18" s="14" t="e">
        <f>IF('Costi complessivi'!#REF!="G",'Costi complessivi'!E18*$C$452,IF('Costi complessivi'!#REF!=$B$452,'Costi complessivi'!E18,""))</f>
        <v>#REF!</v>
      </c>
      <c r="K18" s="14" t="e">
        <f>IF('Costi complessivi'!#REF!="G",'Costi complessivi'!F18*$C$452,IF('Costi complessivi'!#REF!=$B$452,'Costi complessivi'!F18,""))</f>
        <v>#REF!</v>
      </c>
      <c r="L18" s="29" t="e">
        <f>IF('Costi complessivi'!#REF!="G",'Costi complessivi'!#REF!*$C$452,IF('Costi complessivi'!#REF!=$B$452,'Costi complessivi'!#REF!,""))</f>
        <v>#REF!</v>
      </c>
      <c r="M18" s="23" t="e">
        <f>'Costi complessivi'!#REF!</f>
        <v>#REF!</v>
      </c>
      <c r="N18" s="69" t="e">
        <f>IF('Costi complessivi'!#REF!="G",'Costi complessivi'!#REF!,IF('Costi complessivi'!#REF!=$B$452,'Costi complessivi'!#REF!,0))</f>
        <v>#REF!</v>
      </c>
      <c r="O18" s="42">
        <v>41000</v>
      </c>
    </row>
    <row r="19" spans="1:18" hidden="1">
      <c r="A19" s="22" t="str">
        <f>'Costi complessivi'!A19</f>
        <v>68/05/811</v>
      </c>
      <c r="B19" s="61" t="str">
        <f>'Costi complessivi'!B19</f>
        <v>ASS. DOM. ASSISTENZIALE DIS. MONTECH</v>
      </c>
      <c r="C19" s="15"/>
      <c r="D19" s="15"/>
      <c r="E19" s="30"/>
      <c r="F19" s="115" t="e">
        <f>IF('Costi complessivi'!#REF!="G",'Costi complessivi'!C19*$C$452,IF('Costi complessivi'!#REF!=$B$452,'Costi complessivi'!C19,""))</f>
        <v>#REF!</v>
      </c>
      <c r="G19" s="44" t="e">
        <f>IF('Costi complessivi'!#REF!="G",'Costi complessivi'!#REF!*$C$452,IF('Costi complessivi'!#REF!=$B$452,'Costi complessivi'!#REF!,""))</f>
        <v>#REF!</v>
      </c>
      <c r="H19" s="44" t="e">
        <f>IF('Costi complessivi'!#REF!="G",'Costi complessivi'!#REF!*$C$452,IF('Costi complessivi'!#REF!=$B$452,'Costi complessivi'!#REF!,""))</f>
        <v>#REF!</v>
      </c>
      <c r="I19" s="115" t="e">
        <f>IF('Costi complessivi'!#REF!="G",'Costi complessivi'!D19*$C$452,IF('Costi complessivi'!#REF!=$B$452,'Costi complessivi'!D19,""))</f>
        <v>#REF!</v>
      </c>
      <c r="J19" s="14" t="e">
        <f>IF('Costi complessivi'!#REF!="G",'Costi complessivi'!E19*$C$452,IF('Costi complessivi'!#REF!=$B$452,'Costi complessivi'!E19,""))</f>
        <v>#REF!</v>
      </c>
      <c r="K19" s="14" t="e">
        <f>IF('Costi complessivi'!#REF!="G",'Costi complessivi'!F19*$C$452,IF('Costi complessivi'!#REF!=$B$452,'Costi complessivi'!F19,""))</f>
        <v>#REF!</v>
      </c>
      <c r="L19" s="29" t="e">
        <f>IF('Costi complessivi'!#REF!="G",'Costi complessivi'!#REF!*$C$452,IF('Costi complessivi'!#REF!=$B$452,'Costi complessivi'!#REF!,""))</f>
        <v>#REF!</v>
      </c>
      <c r="M19" s="23" t="e">
        <f>'Costi complessivi'!#REF!</f>
        <v>#REF!</v>
      </c>
      <c r="N19" s="69"/>
    </row>
    <row r="20" spans="1:18" ht="16.5" hidden="1" customHeight="1">
      <c r="A20" s="22" t="str">
        <f>'Costi complessivi'!A20</f>
        <v xml:space="preserve">  66/25/542  </v>
      </c>
      <c r="B20" s="61" t="str">
        <f>'Costi complessivi'!B20</f>
        <v>ASSIST. DOMIC. EDUCATIVA  DIS. MONTECH</v>
      </c>
      <c r="C20" s="15" t="e">
        <f>IF('Costi complessivi'!#REF!="G",'Costi complessivi'!#REF!*$C$452,IF('Costi complessivi'!#REF!=$B$452,'Costi complessivi'!#REF!,""))</f>
        <v>#REF!</v>
      </c>
      <c r="D20" s="15" t="e">
        <f>IF('Costi complessivi'!#REF!="G",'Costi complessivi'!#REF!*$C$452,IF('Costi complessivi'!#REF!=$B$452,'Costi complessivi'!#REF!,""))</f>
        <v>#REF!</v>
      </c>
      <c r="E20" s="30" t="e">
        <f>IF('Costi complessivi'!#REF!="G",'Costi complessivi'!#REF!*$C$452,IF('Costi complessivi'!#REF!=$B$452,'Costi complessivi'!#REF!,""))</f>
        <v>#REF!</v>
      </c>
      <c r="F20" s="115" t="e">
        <f>IF('Costi complessivi'!#REF!="G",'Costi complessivi'!C20*$C$452,IF('Costi complessivi'!#REF!=$B$452,'Costi complessivi'!C20,""))</f>
        <v>#REF!</v>
      </c>
      <c r="G20" s="44" t="e">
        <f>IF('Costi complessivi'!#REF!="G",'Costi complessivi'!#REF!*$C$452,IF('Costi complessivi'!#REF!=$B$452,'Costi complessivi'!#REF!,""))</f>
        <v>#REF!</v>
      </c>
      <c r="H20" s="44" t="e">
        <f>IF('Costi complessivi'!#REF!="G",'Costi complessivi'!#REF!*$C$452,IF('Costi complessivi'!#REF!=$B$452,'Costi complessivi'!#REF!,""))</f>
        <v>#REF!</v>
      </c>
      <c r="I20" s="115" t="e">
        <f>IF('Costi complessivi'!#REF!="G",'Costi complessivi'!D20*$C$452,IF('Costi complessivi'!#REF!=$B$452,'Costi complessivi'!D20,""))</f>
        <v>#REF!</v>
      </c>
      <c r="J20" s="14" t="e">
        <f>IF('Costi complessivi'!#REF!="G",'Costi complessivi'!E20*$C$452,IF('Costi complessivi'!#REF!=$B$452,'Costi complessivi'!E20,""))</f>
        <v>#REF!</v>
      </c>
      <c r="K20" s="14" t="e">
        <f>IF('Costi complessivi'!#REF!="G",'Costi complessivi'!F20*$C$452,IF('Costi complessivi'!#REF!=$B$452,'Costi complessivi'!F20,""))</f>
        <v>#REF!</v>
      </c>
      <c r="L20" s="29" t="e">
        <f>IF('Costi complessivi'!#REF!="G",'Costi complessivi'!#REF!*$C$452,IF('Costi complessivi'!#REF!=$B$452,'Costi complessivi'!#REF!,""))</f>
        <v>#REF!</v>
      </c>
      <c r="M20" s="23" t="e">
        <f>'Costi complessivi'!#REF!</f>
        <v>#REF!</v>
      </c>
      <c r="N20" s="69" t="e">
        <f>IF('Costi complessivi'!#REF!="G",'Costi complessivi'!#REF!,IF('Costi complessivi'!#REF!=$B$452,'Costi complessivi'!#REF!,0))</f>
        <v>#REF!</v>
      </c>
      <c r="O20" s="57">
        <v>33000</v>
      </c>
      <c r="P20" s="55">
        <v>29000</v>
      </c>
      <c r="Q20" s="42">
        <f>36000/2*LAVORO!$E$7</f>
        <v>3906.1405517959402</v>
      </c>
      <c r="R20" s="42">
        <f>SUM(P20:Q20)</f>
        <v>32906.140551795943</v>
      </c>
    </row>
    <row r="21" spans="1:18" hidden="1">
      <c r="A21" s="22" t="str">
        <f>'Costi complessivi'!A21</f>
        <v xml:space="preserve">  66/25/546  </v>
      </c>
      <c r="B21" s="61" t="str">
        <f>'Costi complessivi'!B21</f>
        <v xml:space="preserve">TIROCINI LAVORATIVI DISABILI MONTEC.  </v>
      </c>
      <c r="C21" s="15" t="e">
        <f>IF('Costi complessivi'!#REF!="G",'Costi complessivi'!#REF!*$C$452,IF('Costi complessivi'!#REF!=$B$452,'Costi complessivi'!#REF!,""))</f>
        <v>#REF!</v>
      </c>
      <c r="D21" s="15" t="e">
        <f>IF('Costi complessivi'!#REF!="G",'Costi complessivi'!#REF!*$C$452,IF('Costi complessivi'!#REF!=$B$452,'Costi complessivi'!#REF!,""))</f>
        <v>#REF!</v>
      </c>
      <c r="E21" s="30" t="e">
        <f>IF('Costi complessivi'!#REF!="G",'Costi complessivi'!#REF!*$C$452,IF('Costi complessivi'!#REF!=$B$452,'Costi complessivi'!#REF!,""))</f>
        <v>#REF!</v>
      </c>
      <c r="F21" s="115" t="e">
        <f>IF('Costi complessivi'!#REF!="G",'Costi complessivi'!C21*$C$452,IF('Costi complessivi'!#REF!=$B$452,'Costi complessivi'!C21,""))</f>
        <v>#REF!</v>
      </c>
      <c r="G21" s="44" t="e">
        <f>IF('Costi complessivi'!#REF!="G",'Costi complessivi'!#REF!*$C$452,IF('Costi complessivi'!#REF!=$B$452,'Costi complessivi'!#REF!,""))</f>
        <v>#REF!</v>
      </c>
      <c r="H21" s="44" t="e">
        <f>IF('Costi complessivi'!#REF!="G",'Costi complessivi'!#REF!*$C$452,IF('Costi complessivi'!#REF!=$B$452,'Costi complessivi'!#REF!,""))</f>
        <v>#REF!</v>
      </c>
      <c r="I21" s="115" t="e">
        <f>IF('Costi complessivi'!#REF!="G",'Costi complessivi'!D21*$C$452,IF('Costi complessivi'!#REF!=$B$452,'Costi complessivi'!D21,""))</f>
        <v>#REF!</v>
      </c>
      <c r="J21" s="14" t="e">
        <f>IF('Costi complessivi'!#REF!="G",'Costi complessivi'!E21*$C$452,IF('Costi complessivi'!#REF!=$B$452,'Costi complessivi'!E21,""))</f>
        <v>#REF!</v>
      </c>
      <c r="K21" s="14" t="e">
        <f>IF('Costi complessivi'!#REF!="G",'Costi complessivi'!F21*$C$452,IF('Costi complessivi'!#REF!=$B$452,'Costi complessivi'!F21,""))</f>
        <v>#REF!</v>
      </c>
      <c r="L21" s="29" t="e">
        <f>IF('Costi complessivi'!#REF!="G",'Costi complessivi'!#REF!*$C$452,IF('Costi complessivi'!#REF!=$B$452,'Costi complessivi'!#REF!,""))</f>
        <v>#REF!</v>
      </c>
      <c r="M21" s="23" t="e">
        <f>'Costi complessivi'!#REF!</f>
        <v>#REF!</v>
      </c>
      <c r="N21" s="69" t="e">
        <f>IF('Costi complessivi'!#REF!="G",'Costi complessivi'!#REF!,IF('Costi complessivi'!#REF!=$B$452,'Costi complessivi'!#REF!,0))</f>
        <v>#REF!</v>
      </c>
      <c r="O21" s="42">
        <v>20000</v>
      </c>
    </row>
    <row r="22" spans="1:18" hidden="1">
      <c r="A22" s="22" t="str">
        <f>'Costi complessivi'!A22</f>
        <v>66/30/864</v>
      </c>
      <c r="B22" s="61" t="str">
        <f>'Costi complessivi'!B22</f>
        <v>AVVIAMENTO AL LAVORO</v>
      </c>
      <c r="C22" s="15" t="e">
        <f>IF('Costi complessivi'!#REF!="G",'Costi complessivi'!#REF!*$C$452,IF('Costi complessivi'!#REF!=$B$452,'Costi complessivi'!#REF!,""))</f>
        <v>#REF!</v>
      </c>
      <c r="D22" s="15" t="e">
        <f>IF('Costi complessivi'!#REF!="G",'Costi complessivi'!#REF!*$C$452,IF('Costi complessivi'!#REF!=$B$452,'Costi complessivi'!#REF!,""))</f>
        <v>#REF!</v>
      </c>
      <c r="E22" s="30" t="e">
        <f>IF('Costi complessivi'!#REF!="G",'Costi complessivi'!#REF!*$C$452,IF('Costi complessivi'!#REF!=$B$452,'Costi complessivi'!#REF!,""))</f>
        <v>#REF!</v>
      </c>
      <c r="F22" s="115" t="e">
        <f>IF('Costi complessivi'!#REF!="G",'Costi complessivi'!C22*$C$452,IF('Costi complessivi'!#REF!=$B$452,'Costi complessivi'!C22,""))</f>
        <v>#REF!</v>
      </c>
      <c r="G22" s="44" t="e">
        <f>IF('Costi complessivi'!#REF!="G",'Costi complessivi'!#REF!*$C$452,IF('Costi complessivi'!#REF!=$B$452,'Costi complessivi'!#REF!,""))</f>
        <v>#REF!</v>
      </c>
      <c r="H22" s="44" t="e">
        <f>IF('Costi complessivi'!#REF!="G",'Costi complessivi'!#REF!*$C$452,IF('Costi complessivi'!#REF!=$B$452,'Costi complessivi'!#REF!,""))</f>
        <v>#REF!</v>
      </c>
      <c r="I22" s="115" t="e">
        <f>IF('Costi complessivi'!#REF!="G",'Costi complessivi'!D22*$C$452,IF('Costi complessivi'!#REF!=$B$452,'Costi complessivi'!D22,""))</f>
        <v>#REF!</v>
      </c>
      <c r="J22" s="14" t="e">
        <f>IF('Costi complessivi'!#REF!="G",'Costi complessivi'!E22*$C$452,IF('Costi complessivi'!#REF!=$B$452,'Costi complessivi'!E22,""))</f>
        <v>#REF!</v>
      </c>
      <c r="K22" s="14" t="e">
        <f>IF('Costi complessivi'!#REF!="G",'Costi complessivi'!F22*$C$452,IF('Costi complessivi'!#REF!=$B$452,'Costi complessivi'!F22,""))</f>
        <v>#REF!</v>
      </c>
      <c r="L22" s="29" t="e">
        <f>IF('Costi complessivi'!#REF!="G",'Costi complessivi'!#REF!*$C$452,IF('Costi complessivi'!#REF!=$B$452,'Costi complessivi'!#REF!,""))</f>
        <v>#REF!</v>
      </c>
      <c r="M22" s="23" t="e">
        <f>'Costi complessivi'!#REF!</f>
        <v>#REF!</v>
      </c>
      <c r="N22" s="69" t="e">
        <f>IF('Costi complessivi'!#REF!="G",'Costi complessivi'!#REF!,IF('Costi complessivi'!#REF!=$B$452,'Costi complessivi'!#REF!,0))</f>
        <v>#REF!</v>
      </c>
      <c r="O22" s="43"/>
    </row>
    <row r="23" spans="1:18" hidden="1">
      <c r="A23" s="22" t="str">
        <f>'Costi complessivi'!A23</f>
        <v xml:space="preserve">  66/25/549  </v>
      </c>
      <c r="B23" s="61" t="str">
        <f>'Costi complessivi'!B23</f>
        <v xml:space="preserve">INSERIMENTO COOP LAVORO MONTEC </v>
      </c>
      <c r="C23" s="15" t="e">
        <f>IF('Costi complessivi'!#REF!="G",'Costi complessivi'!#REF!*$C$452,IF('Costi complessivi'!#REF!=$B$452,'Costi complessivi'!#REF!,""))</f>
        <v>#REF!</v>
      </c>
      <c r="D23" s="15" t="e">
        <f>IF('Costi complessivi'!#REF!="G",'Costi complessivi'!#REF!*$C$452,IF('Costi complessivi'!#REF!=$B$452,'Costi complessivi'!#REF!,""))</f>
        <v>#REF!</v>
      </c>
      <c r="E23" s="30" t="e">
        <f>IF('Costi complessivi'!#REF!="G",'Costi complessivi'!#REF!*$C$452,IF('Costi complessivi'!#REF!=$B$452,'Costi complessivi'!#REF!,""))</f>
        <v>#REF!</v>
      </c>
      <c r="F23" s="115" t="e">
        <f>IF('Costi complessivi'!#REF!="G",'Costi complessivi'!C23*$C$452,IF('Costi complessivi'!#REF!=$B$452,'Costi complessivi'!C23,""))</f>
        <v>#REF!</v>
      </c>
      <c r="G23" s="44" t="e">
        <f>IF('Costi complessivi'!#REF!="G",'Costi complessivi'!#REF!*$C$452,IF('Costi complessivi'!#REF!=$B$452,'Costi complessivi'!#REF!,""))</f>
        <v>#REF!</v>
      </c>
      <c r="H23" s="44" t="e">
        <f>IF('Costi complessivi'!#REF!="G",'Costi complessivi'!#REF!*$C$452,IF('Costi complessivi'!#REF!=$B$452,'Costi complessivi'!#REF!,""))</f>
        <v>#REF!</v>
      </c>
      <c r="I23" s="115" t="e">
        <f>IF('Costi complessivi'!#REF!="G",'Costi complessivi'!D23*$C$452,IF('Costi complessivi'!#REF!=$B$452,'Costi complessivi'!D23,""))</f>
        <v>#REF!</v>
      </c>
      <c r="J23" s="14" t="e">
        <f>IF('Costi complessivi'!#REF!="G",'Costi complessivi'!E23*$C$452,IF('Costi complessivi'!#REF!=$B$452,'Costi complessivi'!E23,""))</f>
        <v>#REF!</v>
      </c>
      <c r="K23" s="14" t="e">
        <f>IF('Costi complessivi'!#REF!="G",'Costi complessivi'!F23*$C$452,IF('Costi complessivi'!#REF!=$B$452,'Costi complessivi'!F23,""))</f>
        <v>#REF!</v>
      </c>
      <c r="L23" s="29" t="e">
        <f>IF('Costi complessivi'!#REF!="G",'Costi complessivi'!#REF!*$C$452,IF('Costi complessivi'!#REF!=$B$452,'Costi complessivi'!#REF!,""))</f>
        <v>#REF!</v>
      </c>
      <c r="M23" s="23" t="e">
        <f>'Costi complessivi'!#REF!</f>
        <v>#REF!</v>
      </c>
      <c r="N23" s="69" t="e">
        <f>IF('Costi complessivi'!#REF!="G",'Costi complessivi'!#REF!,IF('Costi complessivi'!#REF!=$B$452,'Costi complessivi'!#REF!,0))</f>
        <v>#REF!</v>
      </c>
      <c r="O23" s="42">
        <v>16000</v>
      </c>
    </row>
    <row r="24" spans="1:18" hidden="1">
      <c r="A24" s="49" t="s">
        <v>447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8"/>
      <c r="N24" s="69" t="e">
        <f>IF('Costi complessivi'!#REF!="G",'Costi complessivi'!#REF!,IF('Costi complessivi'!#REF!=$B$452,'Costi complessivi'!#REF!,0))</f>
        <v>#REF!</v>
      </c>
    </row>
    <row r="25" spans="1:18" hidden="1">
      <c r="A25" s="22" t="str">
        <f>'Costi complessivi'!A25</f>
        <v xml:space="preserve">  66/25/560  </v>
      </c>
      <c r="B25" s="61" t="str">
        <f>'Costi complessivi'!B25</f>
        <v>CENTRI RESID. DISABILI SALA BAG</v>
      </c>
      <c r="C25" s="15" t="e">
        <f>IF('Costi complessivi'!#REF!="G",'Costi complessivi'!#REF!*$C$452,IF('Costi complessivi'!#REF!=$B$452,'Costi complessivi'!#REF!,""))</f>
        <v>#REF!</v>
      </c>
      <c r="D25" s="15" t="e">
        <f>IF('Costi complessivi'!#REF!="G",'Costi complessivi'!#REF!*$C$452,IF('Costi complessivi'!#REF!=$B$452,'Costi complessivi'!#REF!,""))</f>
        <v>#REF!</v>
      </c>
      <c r="E25" s="30" t="e">
        <f>IF('Costi complessivi'!#REF!="G",'Costi complessivi'!#REF!*$C$452,IF('Costi complessivi'!#REF!=$B$452,'Costi complessivi'!#REF!,""))</f>
        <v>#REF!</v>
      </c>
      <c r="F25" s="115" t="e">
        <f>IF('Costi complessivi'!#REF!="G",'Costi complessivi'!C25*$C$452,IF('Costi complessivi'!#REF!=$B$452,'Costi complessivi'!C25,""))</f>
        <v>#REF!</v>
      </c>
      <c r="G25" s="44" t="e">
        <f>IF('Costi complessivi'!#REF!="G",'Costi complessivi'!#REF!*$C$452,IF('Costi complessivi'!#REF!=$B$452,'Costi complessivi'!#REF!,""))</f>
        <v>#REF!</v>
      </c>
      <c r="H25" s="44" t="e">
        <f>IF('Costi complessivi'!#REF!="G",'Costi complessivi'!#REF!*$C$452,IF('Costi complessivi'!#REF!=$B$452,'Costi complessivi'!#REF!,""))</f>
        <v>#REF!</v>
      </c>
      <c r="I25" s="115" t="e">
        <f>IF('Costi complessivi'!#REF!="G",'Costi complessivi'!D25*$C$452,IF('Costi complessivi'!#REF!=$B$452,'Costi complessivi'!D25,""))</f>
        <v>#REF!</v>
      </c>
      <c r="J25" s="14" t="e">
        <f>IF('Costi complessivi'!#REF!="G",'Costi complessivi'!E25*$C$452,IF('Costi complessivi'!#REF!=$B$452,'Costi complessivi'!E25,""))</f>
        <v>#REF!</v>
      </c>
      <c r="K25" s="14" t="e">
        <f>IF('Costi complessivi'!#REF!="G",'Costi complessivi'!F25*$C$452,IF('Costi complessivi'!#REF!=$B$452,'Costi complessivi'!F25,""))</f>
        <v>#REF!</v>
      </c>
      <c r="L25" s="29" t="e">
        <f>IF('Costi complessivi'!#REF!="G",'Costi complessivi'!#REF!*$C$452,IF('Costi complessivi'!#REF!=$B$452,'Costi complessivi'!#REF!,""))</f>
        <v>#REF!</v>
      </c>
      <c r="M25" s="23" t="e">
        <f>'Costi complessivi'!#REF!</f>
        <v>#REF!</v>
      </c>
      <c r="N25" s="69" t="e">
        <f>IF('Costi complessivi'!#REF!="G",'Costi complessivi'!#REF!,IF('Costi complessivi'!#REF!=$B$452,'Costi complessivi'!#REF!,0))</f>
        <v>#REF!</v>
      </c>
      <c r="O25" s="42">
        <v>27000</v>
      </c>
    </row>
    <row r="26" spans="1:18" hidden="1">
      <c r="A26" s="22" t="str">
        <f>'Costi complessivi'!A26</f>
        <v>68/05/841</v>
      </c>
      <c r="B26" s="61" t="str">
        <f>'Costi complessivi'!B26</f>
        <v>ASS. DOM. ASSISTENZIALE DIS. SALA</v>
      </c>
      <c r="C26" s="15" t="e">
        <f>IF('Costi complessivi'!#REF!="G",'Costi complessivi'!#REF!*$C$452,IF('Costi complessivi'!#REF!=$B$452,'Costi complessivi'!#REF!,""))</f>
        <v>#REF!</v>
      </c>
      <c r="D26" s="15" t="e">
        <f>IF('Costi complessivi'!#REF!="G",'Costi complessivi'!#REF!*$C$452,IF('Costi complessivi'!#REF!=$B$452,'Costi complessivi'!#REF!,""))</f>
        <v>#REF!</v>
      </c>
      <c r="E26" s="30" t="e">
        <f>IF('Costi complessivi'!#REF!="G",'Costi complessivi'!#REF!*$C$452,IF('Costi complessivi'!#REF!=$B$452,'Costi complessivi'!#REF!,""))</f>
        <v>#REF!</v>
      </c>
      <c r="F26" s="115" t="e">
        <f>IF('Costi complessivi'!#REF!="G",'Costi complessivi'!C26*$C$452,IF('Costi complessivi'!#REF!=$B$452,'Costi complessivi'!C26,""))</f>
        <v>#REF!</v>
      </c>
      <c r="G26" s="44" t="e">
        <f>IF('Costi complessivi'!#REF!="G",'Costi complessivi'!#REF!*$C$452,IF('Costi complessivi'!#REF!=$B$452,'Costi complessivi'!#REF!,""))</f>
        <v>#REF!</v>
      </c>
      <c r="H26" s="44" t="e">
        <f>IF('Costi complessivi'!#REF!="G",'Costi complessivi'!#REF!*$C$452,IF('Costi complessivi'!#REF!=$B$452,'Costi complessivi'!#REF!,""))</f>
        <v>#REF!</v>
      </c>
      <c r="I26" s="115" t="e">
        <f>IF('Costi complessivi'!#REF!="G",'Costi complessivi'!D26*$C$452,IF('Costi complessivi'!#REF!=$B$452,'Costi complessivi'!D26,""))</f>
        <v>#REF!</v>
      </c>
      <c r="J26" s="14" t="e">
        <f>IF('Costi complessivi'!#REF!="G",'Costi complessivi'!E26*$C$452,IF('Costi complessivi'!#REF!=$B$452,'Costi complessivi'!E26,""))</f>
        <v>#REF!</v>
      </c>
      <c r="K26" s="14" t="e">
        <f>IF('Costi complessivi'!#REF!="G",'Costi complessivi'!F26*$C$452,IF('Costi complessivi'!#REF!=$B$452,'Costi complessivi'!F26,""))</f>
        <v>#REF!</v>
      </c>
      <c r="L26" s="29" t="e">
        <f>IF('Costi complessivi'!#REF!="G",'Costi complessivi'!#REF!*$C$452,IF('Costi complessivi'!#REF!=$B$452,'Costi complessivi'!#REF!,""))</f>
        <v>#REF!</v>
      </c>
      <c r="M26" s="23" t="e">
        <f>'Costi complessivi'!#REF!</f>
        <v>#REF!</v>
      </c>
      <c r="N26" s="69" t="e">
        <f>IF('Costi complessivi'!#REF!="G",'Costi complessivi'!#REF!,IF('Costi complessivi'!#REF!=$B$452,'Costi complessivi'!#REF!,0))</f>
        <v>#REF!</v>
      </c>
    </row>
    <row r="27" spans="1:18" ht="20.25" hidden="1" customHeight="1">
      <c r="A27" s="22" t="str">
        <f>'Costi complessivi'!A27</f>
        <v xml:space="preserve">  66/25/562  </v>
      </c>
      <c r="B27" s="61" t="str">
        <f>'Costi complessivi'!B27</f>
        <v>ASSIST. DOMIC. EDUCATIVA  DIS. SALA B.</v>
      </c>
      <c r="C27" s="15" t="e">
        <f>IF('Costi complessivi'!#REF!="G",'Costi complessivi'!#REF!*$C$452,IF('Costi complessivi'!#REF!=$B$452,'Costi complessivi'!#REF!,""))</f>
        <v>#REF!</v>
      </c>
      <c r="D27" s="15" t="e">
        <f>IF('Costi complessivi'!#REF!="G",'Costi complessivi'!#REF!*$C$452,IF('Costi complessivi'!#REF!=$B$452,'Costi complessivi'!#REF!,""))</f>
        <v>#REF!</v>
      </c>
      <c r="E27" s="30" t="e">
        <f>IF('Costi complessivi'!#REF!="G",'Costi complessivi'!#REF!*$C$452,IF('Costi complessivi'!#REF!=$B$452,'Costi complessivi'!#REF!,""))</f>
        <v>#REF!</v>
      </c>
      <c r="F27" s="115" t="e">
        <f>IF('Costi complessivi'!#REF!="G",'Costi complessivi'!C27*$C$452,IF('Costi complessivi'!#REF!=$B$452,'Costi complessivi'!C27,""))</f>
        <v>#REF!</v>
      </c>
      <c r="G27" s="44" t="e">
        <f>IF('Costi complessivi'!#REF!="G",'Costi complessivi'!#REF!*$C$452,IF('Costi complessivi'!#REF!=$B$452,'Costi complessivi'!#REF!,""))</f>
        <v>#REF!</v>
      </c>
      <c r="H27" s="44" t="e">
        <f>IF('Costi complessivi'!#REF!="G",'Costi complessivi'!#REF!*$C$452,IF('Costi complessivi'!#REF!=$B$452,'Costi complessivi'!#REF!,""))</f>
        <v>#REF!</v>
      </c>
      <c r="I27" s="115" t="e">
        <f>IF('Costi complessivi'!#REF!="G",'Costi complessivi'!D27*$C$452,IF('Costi complessivi'!#REF!=$B$452,'Costi complessivi'!D27,""))</f>
        <v>#REF!</v>
      </c>
      <c r="J27" s="14" t="e">
        <f>IF('Costi complessivi'!#REF!="G",'Costi complessivi'!E27*$C$452,IF('Costi complessivi'!#REF!=$B$452,'Costi complessivi'!E27,""))</f>
        <v>#REF!</v>
      </c>
      <c r="K27" s="14" t="e">
        <f>IF('Costi complessivi'!#REF!="G",'Costi complessivi'!F27*$C$452,IF('Costi complessivi'!#REF!=$B$452,'Costi complessivi'!F27,""))</f>
        <v>#REF!</v>
      </c>
      <c r="L27" s="29" t="e">
        <f>IF('Costi complessivi'!#REF!="G",'Costi complessivi'!#REF!*$C$452,IF('Costi complessivi'!#REF!=$B$452,'Costi complessivi'!#REF!,""))</f>
        <v>#REF!</v>
      </c>
      <c r="M27" s="23" t="e">
        <f>'Costi complessivi'!#REF!</f>
        <v>#REF!</v>
      </c>
      <c r="N27" s="69" t="e">
        <f>IF('Costi complessivi'!#REF!="G",'Costi complessivi'!#REF!,IF('Costi complessivi'!#REF!=$B$452,'Costi complessivi'!#REF!,0))</f>
        <v>#REF!</v>
      </c>
      <c r="O27" s="57">
        <v>54000</v>
      </c>
      <c r="P27" s="55">
        <v>52000</v>
      </c>
      <c r="Q27" s="42">
        <f>36000/2*LAVORO!$E$8</f>
        <v>2337.3576262363354</v>
      </c>
      <c r="R27" s="42">
        <f>SUM(P27:Q27)</f>
        <v>54337.357626236335</v>
      </c>
    </row>
    <row r="28" spans="1:18" hidden="1">
      <c r="A28" s="22" t="str">
        <f>'Costi complessivi'!A28</f>
        <v xml:space="preserve">  66/25/566  </v>
      </c>
      <c r="B28" s="61" t="str">
        <f>'Costi complessivi'!B28</f>
        <v xml:space="preserve">TIROCINI LAVORATIVI DISABILI SALA B.  </v>
      </c>
      <c r="C28" s="15" t="e">
        <f>IF('Costi complessivi'!#REF!="G",'Costi complessivi'!#REF!*$C$452,IF('Costi complessivi'!#REF!=$B$452,'Costi complessivi'!#REF!,""))</f>
        <v>#REF!</v>
      </c>
      <c r="D28" s="15" t="e">
        <f>IF('Costi complessivi'!#REF!="G",'Costi complessivi'!#REF!*$C$452,IF('Costi complessivi'!#REF!=$B$452,'Costi complessivi'!#REF!,""))</f>
        <v>#REF!</v>
      </c>
      <c r="E28" s="30" t="e">
        <f>IF('Costi complessivi'!#REF!="G",'Costi complessivi'!#REF!*$C$452,IF('Costi complessivi'!#REF!=$B$452,'Costi complessivi'!#REF!,""))</f>
        <v>#REF!</v>
      </c>
      <c r="F28" s="115" t="e">
        <f>IF('Costi complessivi'!#REF!="G",'Costi complessivi'!C28*$C$452,IF('Costi complessivi'!#REF!=$B$452,'Costi complessivi'!C28,""))</f>
        <v>#REF!</v>
      </c>
      <c r="G28" s="44" t="e">
        <f>IF('Costi complessivi'!#REF!="G",'Costi complessivi'!#REF!*$C$452,IF('Costi complessivi'!#REF!=$B$452,'Costi complessivi'!#REF!,""))</f>
        <v>#REF!</v>
      </c>
      <c r="H28" s="44" t="e">
        <f>IF('Costi complessivi'!#REF!="G",'Costi complessivi'!#REF!*$C$452,IF('Costi complessivi'!#REF!=$B$452,'Costi complessivi'!#REF!,""))</f>
        <v>#REF!</v>
      </c>
      <c r="I28" s="115" t="e">
        <f>IF('Costi complessivi'!#REF!="G",'Costi complessivi'!D28*$C$452,IF('Costi complessivi'!#REF!=$B$452,'Costi complessivi'!D28,""))</f>
        <v>#REF!</v>
      </c>
      <c r="J28" s="14" t="e">
        <f>IF('Costi complessivi'!#REF!="G",'Costi complessivi'!E28*$C$452,IF('Costi complessivi'!#REF!=$B$452,'Costi complessivi'!E28,""))</f>
        <v>#REF!</v>
      </c>
      <c r="K28" s="14" t="e">
        <f>IF('Costi complessivi'!#REF!="G",'Costi complessivi'!F28*$C$452,IF('Costi complessivi'!#REF!=$B$452,'Costi complessivi'!F28,""))</f>
        <v>#REF!</v>
      </c>
      <c r="L28" s="29" t="e">
        <f>IF('Costi complessivi'!#REF!="G",'Costi complessivi'!#REF!*$C$452,IF('Costi complessivi'!#REF!=$B$452,'Costi complessivi'!#REF!,""))</f>
        <v>#REF!</v>
      </c>
      <c r="M28" s="23" t="e">
        <f>'Costi complessivi'!#REF!</f>
        <v>#REF!</v>
      </c>
      <c r="N28" s="69" t="e">
        <f>IF('Costi complessivi'!#REF!="G",'Costi complessivi'!#REF!,IF('Costi complessivi'!#REF!=$B$452,'Costi complessivi'!#REF!,0))</f>
        <v>#REF!</v>
      </c>
      <c r="O28" s="42">
        <v>6200</v>
      </c>
    </row>
    <row r="29" spans="1:18" hidden="1">
      <c r="A29" s="22" t="str">
        <f>'Costi complessivi'!A29</f>
        <v>66/30/864</v>
      </c>
      <c r="B29" s="61" t="str">
        <f>'Costi complessivi'!B29</f>
        <v>AVVIAMENTO AL LAVORO</v>
      </c>
      <c r="C29" s="15" t="e">
        <f>IF('Costi complessivi'!#REF!="G",'Costi complessivi'!#REF!*$C$452,IF('Costi complessivi'!#REF!=$B$452,'Costi complessivi'!#REF!,""))</f>
        <v>#REF!</v>
      </c>
      <c r="D29" s="15" t="e">
        <f>IF('Costi complessivi'!#REF!="G",'Costi complessivi'!#REF!*$C$452,IF('Costi complessivi'!#REF!=$B$452,'Costi complessivi'!#REF!,""))</f>
        <v>#REF!</v>
      </c>
      <c r="E29" s="30" t="e">
        <f>IF('Costi complessivi'!#REF!="G",'Costi complessivi'!#REF!*$C$452,IF('Costi complessivi'!#REF!=$B$452,'Costi complessivi'!#REF!,""))</f>
        <v>#REF!</v>
      </c>
      <c r="F29" s="115" t="e">
        <f>IF('Costi complessivi'!#REF!="G",'Costi complessivi'!C29*$C$452,IF('Costi complessivi'!#REF!=$B$452,'Costi complessivi'!C29,""))</f>
        <v>#REF!</v>
      </c>
      <c r="G29" s="44" t="e">
        <f>IF('Costi complessivi'!#REF!="G",'Costi complessivi'!#REF!*$C$452,IF('Costi complessivi'!#REF!=$B$452,'Costi complessivi'!#REF!,""))</f>
        <v>#REF!</v>
      </c>
      <c r="H29" s="44" t="e">
        <f>IF('Costi complessivi'!#REF!="G",'Costi complessivi'!#REF!*$C$452,IF('Costi complessivi'!#REF!=$B$452,'Costi complessivi'!#REF!,""))</f>
        <v>#REF!</v>
      </c>
      <c r="I29" s="115" t="e">
        <f>IF('Costi complessivi'!#REF!="G",'Costi complessivi'!D29*$C$452,IF('Costi complessivi'!#REF!=$B$452,'Costi complessivi'!D29,""))</f>
        <v>#REF!</v>
      </c>
      <c r="J29" s="14" t="e">
        <f>IF('Costi complessivi'!#REF!="G",'Costi complessivi'!E29*$C$452,IF('Costi complessivi'!#REF!=$B$452,'Costi complessivi'!E29,""))</f>
        <v>#REF!</v>
      </c>
      <c r="K29" s="14" t="e">
        <f>IF('Costi complessivi'!#REF!="G",'Costi complessivi'!F29*$C$452,IF('Costi complessivi'!#REF!=$B$452,'Costi complessivi'!F29,""))</f>
        <v>#REF!</v>
      </c>
      <c r="L29" s="29" t="e">
        <f>IF('Costi complessivi'!#REF!="G",'Costi complessivi'!#REF!*$C$452,IF('Costi complessivi'!#REF!=$B$452,'Costi complessivi'!#REF!,""))</f>
        <v>#REF!</v>
      </c>
      <c r="M29" s="23" t="e">
        <f>'Costi complessivi'!#REF!</f>
        <v>#REF!</v>
      </c>
      <c r="N29" s="69" t="e">
        <f>IF('Costi complessivi'!#REF!="G",'Costi complessivi'!#REF!,IF('Costi complessivi'!#REF!=$B$452,'Costi complessivi'!#REF!,0))</f>
        <v>#REF!</v>
      </c>
      <c r="O29" s="43"/>
    </row>
    <row r="30" spans="1:18" hidden="1">
      <c r="A30" s="22" t="str">
        <f>'Costi complessivi'!A30</f>
        <v xml:space="preserve">  66/25/569  </v>
      </c>
      <c r="B30" s="61" t="str">
        <f>'Costi complessivi'!B30</f>
        <v>INSERIMENTO COOP LAVORO SALA B.</v>
      </c>
      <c r="C30" s="15" t="e">
        <f>IF('Costi complessivi'!#REF!="G",'Costi complessivi'!#REF!*$C$452,IF('Costi complessivi'!#REF!=$B$452,'Costi complessivi'!#REF!,""))</f>
        <v>#REF!</v>
      </c>
      <c r="D30" s="15" t="e">
        <f>IF('Costi complessivi'!#REF!="G",'Costi complessivi'!#REF!*$C$452,IF('Costi complessivi'!#REF!=$B$452,'Costi complessivi'!#REF!,""))</f>
        <v>#REF!</v>
      </c>
      <c r="E30" s="30" t="e">
        <f>IF('Costi complessivi'!#REF!="G",'Costi complessivi'!#REF!*$C$452,IF('Costi complessivi'!#REF!=$B$452,'Costi complessivi'!#REF!,""))</f>
        <v>#REF!</v>
      </c>
      <c r="F30" s="115" t="e">
        <f>IF('Costi complessivi'!#REF!="G",'Costi complessivi'!C30*$C$452,IF('Costi complessivi'!#REF!=$B$452,'Costi complessivi'!C30,""))</f>
        <v>#REF!</v>
      </c>
      <c r="G30" s="44" t="e">
        <f>IF('Costi complessivi'!#REF!="G",'Costi complessivi'!#REF!*$C$452,IF('Costi complessivi'!#REF!=$B$452,'Costi complessivi'!#REF!,""))</f>
        <v>#REF!</v>
      </c>
      <c r="H30" s="44" t="e">
        <f>IF('Costi complessivi'!#REF!="G",'Costi complessivi'!#REF!*$C$452,IF('Costi complessivi'!#REF!=$B$452,'Costi complessivi'!#REF!,""))</f>
        <v>#REF!</v>
      </c>
      <c r="I30" s="115" t="e">
        <f>IF('Costi complessivi'!#REF!="G",'Costi complessivi'!D30*$C$452,IF('Costi complessivi'!#REF!=$B$452,'Costi complessivi'!D30,""))</f>
        <v>#REF!</v>
      </c>
      <c r="J30" s="14" t="e">
        <f>IF('Costi complessivi'!#REF!="G",'Costi complessivi'!E30*$C$452,IF('Costi complessivi'!#REF!=$B$452,'Costi complessivi'!E30,""))</f>
        <v>#REF!</v>
      </c>
      <c r="K30" s="14" t="e">
        <f>IF('Costi complessivi'!#REF!="G",'Costi complessivi'!F30*$C$452,IF('Costi complessivi'!#REF!=$B$452,'Costi complessivi'!F30,""))</f>
        <v>#REF!</v>
      </c>
      <c r="L30" s="29" t="e">
        <f>IF('Costi complessivi'!#REF!="G",'Costi complessivi'!#REF!*$C$452,IF('Costi complessivi'!#REF!=$B$452,'Costi complessivi'!#REF!,""))</f>
        <v>#REF!</v>
      </c>
      <c r="M30" s="23" t="e">
        <f>'Costi complessivi'!#REF!</f>
        <v>#REF!</v>
      </c>
      <c r="N30" s="69" t="e">
        <f>IF('Costi complessivi'!#REF!="G",'Costi complessivi'!#REF!,IF('Costi complessivi'!#REF!=$B$452,'Costi complessivi'!#REF!,0))</f>
        <v>#REF!</v>
      </c>
      <c r="O30" s="42">
        <v>19000</v>
      </c>
    </row>
    <row r="31" spans="1:18" hidden="1">
      <c r="A31" s="49" t="s">
        <v>448</v>
      </c>
      <c r="B31" s="45"/>
      <c r="C31" s="46"/>
      <c r="D31" s="47"/>
      <c r="E31" s="47"/>
      <c r="F31" s="47"/>
      <c r="G31" s="47"/>
      <c r="H31" s="47"/>
      <c r="I31" s="47"/>
      <c r="J31" s="47"/>
      <c r="K31" s="47"/>
      <c r="L31" s="45"/>
      <c r="M31" s="48"/>
      <c r="N31" s="69" t="e">
        <f>IF('Costi complessivi'!#REF!="G",'Costi complessivi'!#REF!,IF('Costi complessivi'!#REF!=$B$452,'Costi complessivi'!#REF!,0))</f>
        <v>#REF!</v>
      </c>
    </row>
    <row r="32" spans="1:18" hidden="1">
      <c r="A32" s="22" t="str">
        <f>'Costi complessivi'!A32</f>
        <v xml:space="preserve">  66/25/580  </v>
      </c>
      <c r="B32" s="61" t="str">
        <f>'Costi complessivi'!B32</f>
        <v>CENTRI RESIDENZ. DISABILI TRAVE</v>
      </c>
      <c r="C32" s="15" t="e">
        <f>IF('Costi complessivi'!#REF!="G",'Costi complessivi'!#REF!*$C$452,IF('Costi complessivi'!#REF!=$B$452,'Costi complessivi'!#REF!,""))</f>
        <v>#REF!</v>
      </c>
      <c r="D32" s="15" t="e">
        <f>IF('Costi complessivi'!#REF!="G",'Costi complessivi'!#REF!*$C$452,IF('Costi complessivi'!#REF!=$B$452,'Costi complessivi'!#REF!,""))</f>
        <v>#REF!</v>
      </c>
      <c r="E32" s="30" t="e">
        <f>IF('Costi complessivi'!#REF!="G",'Costi complessivi'!#REF!*$C$452,IF('Costi complessivi'!#REF!=$B$452,'Costi complessivi'!#REF!,""))</f>
        <v>#REF!</v>
      </c>
      <c r="F32" s="115" t="e">
        <f>IF('Costi complessivi'!#REF!="G",'Costi complessivi'!C32*$C$452,IF('Costi complessivi'!#REF!=$B$452,'Costi complessivi'!C32,""))</f>
        <v>#REF!</v>
      </c>
      <c r="G32" s="44" t="e">
        <f>IF('Costi complessivi'!#REF!="G",'Costi complessivi'!#REF!*$C$452,IF('Costi complessivi'!#REF!=$B$452,'Costi complessivi'!#REF!,""))</f>
        <v>#REF!</v>
      </c>
      <c r="H32" s="44" t="e">
        <f>IF('Costi complessivi'!#REF!="G",'Costi complessivi'!#REF!*$C$452,IF('Costi complessivi'!#REF!=$B$452,'Costi complessivi'!#REF!,""))</f>
        <v>#REF!</v>
      </c>
      <c r="I32" s="115" t="e">
        <f>IF('Costi complessivi'!#REF!="G",'Costi complessivi'!D32*$C$452,IF('Costi complessivi'!#REF!=$B$452,'Costi complessivi'!D32,""))</f>
        <v>#REF!</v>
      </c>
      <c r="J32" s="14" t="e">
        <f>IF('Costi complessivi'!#REF!="G",'Costi complessivi'!E32*$C$452,IF('Costi complessivi'!#REF!=$B$452,'Costi complessivi'!E32,""))</f>
        <v>#REF!</v>
      </c>
      <c r="K32" s="14" t="e">
        <f>IF('Costi complessivi'!#REF!="G",'Costi complessivi'!F32*$C$452,IF('Costi complessivi'!#REF!=$B$452,'Costi complessivi'!F32,""))</f>
        <v>#REF!</v>
      </c>
      <c r="L32" s="29" t="e">
        <f>IF('Costi complessivi'!#REF!="G",'Costi complessivi'!#REF!*$C$452,IF('Costi complessivi'!#REF!=$B$452,'Costi complessivi'!#REF!,""))</f>
        <v>#REF!</v>
      </c>
      <c r="M32" s="23" t="e">
        <f>'Costi complessivi'!#REF!</f>
        <v>#REF!</v>
      </c>
      <c r="N32" s="69" t="e">
        <f>IF('Costi complessivi'!#REF!="G",'Costi complessivi'!#REF!,IF('Costi complessivi'!#REF!=$B$452,'Costi complessivi'!#REF!,0))</f>
        <v>#REF!</v>
      </c>
      <c r="O32" s="42">
        <v>119000</v>
      </c>
    </row>
    <row r="33" spans="1:29" hidden="1">
      <c r="A33" s="22" t="str">
        <f>'Costi complessivi'!A33</f>
        <v>68/05/871</v>
      </c>
      <c r="B33" s="61" t="str">
        <f>'Costi complessivi'!B33</f>
        <v>ASS. DOM. ASSISTENZIALE DIS. TRAVE</v>
      </c>
      <c r="C33" s="15" t="e">
        <f>IF('Costi complessivi'!#REF!="G",'Costi complessivi'!#REF!*$C$452,IF('Costi complessivi'!#REF!=$B$452,'Costi complessivi'!#REF!,""))</f>
        <v>#REF!</v>
      </c>
      <c r="D33" s="15" t="e">
        <f>IF('Costi complessivi'!#REF!="G",'Costi complessivi'!#REF!*$C$452,IF('Costi complessivi'!#REF!=$B$452,'Costi complessivi'!#REF!,""))</f>
        <v>#REF!</v>
      </c>
      <c r="E33" s="30" t="e">
        <f>IF('Costi complessivi'!#REF!="G",'Costi complessivi'!#REF!*$C$452,IF('Costi complessivi'!#REF!=$B$452,'Costi complessivi'!#REF!,""))</f>
        <v>#REF!</v>
      </c>
      <c r="F33" s="115" t="e">
        <f>IF('Costi complessivi'!#REF!="G",'Costi complessivi'!C33*$C$452,IF('Costi complessivi'!#REF!=$B$452,'Costi complessivi'!C33,""))</f>
        <v>#REF!</v>
      </c>
      <c r="G33" s="44" t="e">
        <f>IF('Costi complessivi'!#REF!="G",'Costi complessivi'!#REF!*$C$452,IF('Costi complessivi'!#REF!=$B$452,'Costi complessivi'!#REF!,""))</f>
        <v>#REF!</v>
      </c>
      <c r="H33" s="44" t="e">
        <f>IF('Costi complessivi'!#REF!="G",'Costi complessivi'!#REF!*$C$452,IF('Costi complessivi'!#REF!=$B$452,'Costi complessivi'!#REF!,""))</f>
        <v>#REF!</v>
      </c>
      <c r="I33" s="115" t="e">
        <f>IF('Costi complessivi'!#REF!="G",'Costi complessivi'!D33*$C$452,IF('Costi complessivi'!#REF!=$B$452,'Costi complessivi'!D33,""))</f>
        <v>#REF!</v>
      </c>
      <c r="J33" s="14" t="e">
        <f>IF('Costi complessivi'!#REF!="G",'Costi complessivi'!E33*$C$452,IF('Costi complessivi'!#REF!=$B$452,'Costi complessivi'!E33,""))</f>
        <v>#REF!</v>
      </c>
      <c r="K33" s="14" t="e">
        <f>IF('Costi complessivi'!#REF!="G",'Costi complessivi'!F33*$C$452,IF('Costi complessivi'!#REF!=$B$452,'Costi complessivi'!F33,""))</f>
        <v>#REF!</v>
      </c>
      <c r="L33" s="29" t="e">
        <f>IF('Costi complessivi'!#REF!="G",'Costi complessivi'!#REF!*$C$452,IF('Costi complessivi'!#REF!=$B$452,'Costi complessivi'!#REF!,""))</f>
        <v>#REF!</v>
      </c>
      <c r="M33" s="23" t="e">
        <f>'Costi complessivi'!#REF!</f>
        <v>#REF!</v>
      </c>
      <c r="N33" s="69" t="e">
        <f>IF('Costi complessivi'!#REF!="G",'Costi complessivi'!#REF!,IF('Costi complessivi'!#REF!=$B$452,'Costi complessivi'!#REF!,0))</f>
        <v>#REF!</v>
      </c>
    </row>
    <row r="34" spans="1:29" hidden="1">
      <c r="A34" s="22" t="str">
        <f>'Costi complessivi'!A34</f>
        <v xml:space="preserve">  66/25/582  </v>
      </c>
      <c r="B34" s="61" t="str">
        <f>'Costi complessivi'!B34</f>
        <v>ASSIST. DOMIC. EDUCATIVA DIS. TRAVERS</v>
      </c>
      <c r="C34" s="15" t="e">
        <f>IF('Costi complessivi'!#REF!="G",'Costi complessivi'!#REF!*$C$452,IF('Costi complessivi'!#REF!=$B$452,'Costi complessivi'!#REF!,""))</f>
        <v>#REF!</v>
      </c>
      <c r="D34" s="15" t="e">
        <f>IF('Costi complessivi'!#REF!="G",'Costi complessivi'!#REF!*$C$452,IF('Costi complessivi'!#REF!=$B$452,'Costi complessivi'!#REF!,""))</f>
        <v>#REF!</v>
      </c>
      <c r="E34" s="30" t="e">
        <f>IF('Costi complessivi'!#REF!="G",'Costi complessivi'!#REF!*$C$452,IF('Costi complessivi'!#REF!=$B$452,'Costi complessivi'!#REF!,""))</f>
        <v>#REF!</v>
      </c>
      <c r="F34" s="115" t="e">
        <f>IF('Costi complessivi'!#REF!="G",'Costi complessivi'!C34*$C$452,IF('Costi complessivi'!#REF!=$B$452,'Costi complessivi'!C34,""))</f>
        <v>#REF!</v>
      </c>
      <c r="G34" s="44" t="e">
        <f>IF('Costi complessivi'!#REF!="G",'Costi complessivi'!#REF!*$C$452,IF('Costi complessivi'!#REF!=$B$452,'Costi complessivi'!#REF!,""))</f>
        <v>#REF!</v>
      </c>
      <c r="H34" s="44" t="e">
        <f>IF('Costi complessivi'!#REF!="G",'Costi complessivi'!#REF!*$C$452,IF('Costi complessivi'!#REF!=$B$452,'Costi complessivi'!#REF!,""))</f>
        <v>#REF!</v>
      </c>
      <c r="I34" s="115" t="e">
        <f>IF('Costi complessivi'!#REF!="G",'Costi complessivi'!D34*$C$452,IF('Costi complessivi'!#REF!=$B$452,'Costi complessivi'!D34,""))</f>
        <v>#REF!</v>
      </c>
      <c r="J34" s="14" t="e">
        <f>IF('Costi complessivi'!#REF!="G",'Costi complessivi'!E34*$C$452,IF('Costi complessivi'!#REF!=$B$452,'Costi complessivi'!E34,""))</f>
        <v>#REF!</v>
      </c>
      <c r="K34" s="14" t="e">
        <f>IF('Costi complessivi'!#REF!="G",'Costi complessivi'!F34*$C$452,IF('Costi complessivi'!#REF!=$B$452,'Costi complessivi'!F34,""))</f>
        <v>#REF!</v>
      </c>
      <c r="L34" s="29" t="e">
        <f>IF('Costi complessivi'!#REF!="G",'Costi complessivi'!#REF!*$C$452,IF('Costi complessivi'!#REF!=$B$452,'Costi complessivi'!#REF!,""))</f>
        <v>#REF!</v>
      </c>
      <c r="M34" s="23" t="e">
        <f>'Costi complessivi'!#REF!</f>
        <v>#REF!</v>
      </c>
      <c r="N34" s="69" t="e">
        <f>IF('Costi complessivi'!#REF!="G",'Costi complessivi'!#REF!,IF('Costi complessivi'!#REF!=$B$452,'Costi complessivi'!#REF!,0))</f>
        <v>#REF!</v>
      </c>
      <c r="O34" s="57">
        <v>33000</v>
      </c>
      <c r="P34" s="55">
        <v>29000</v>
      </c>
      <c r="Q34" s="42">
        <f>36000/2*LAVORO!$E$9</f>
        <v>3520.2415408641336</v>
      </c>
      <c r="R34" s="42">
        <f>SUM(P34:Q34)</f>
        <v>32520.241540864132</v>
      </c>
    </row>
    <row r="35" spans="1:29" hidden="1">
      <c r="A35" s="22" t="str">
        <f>'Costi complessivi'!A35</f>
        <v xml:space="preserve">  66/25/586  </v>
      </c>
      <c r="B35" s="61" t="str">
        <f>'Costi complessivi'!B35</f>
        <v xml:space="preserve">TIROCINI LAVORATIVI DISABILI TRAVERS. </v>
      </c>
      <c r="C35" s="15" t="e">
        <f>IF('Costi complessivi'!#REF!="G",'Costi complessivi'!#REF!*$C$452,IF('Costi complessivi'!#REF!=$B$452,'Costi complessivi'!#REF!,""))</f>
        <v>#REF!</v>
      </c>
      <c r="D35" s="15" t="e">
        <f>IF('Costi complessivi'!#REF!="G",'Costi complessivi'!#REF!*$C$452,IF('Costi complessivi'!#REF!=$B$452,'Costi complessivi'!#REF!,""))</f>
        <v>#REF!</v>
      </c>
      <c r="E35" s="30" t="e">
        <f>IF('Costi complessivi'!#REF!="G",'Costi complessivi'!#REF!*$C$452,IF('Costi complessivi'!#REF!=$B$452,'Costi complessivi'!#REF!,""))</f>
        <v>#REF!</v>
      </c>
      <c r="F35" s="115" t="e">
        <f>IF('Costi complessivi'!#REF!="G",'Costi complessivi'!C35*$C$452,IF('Costi complessivi'!#REF!=$B$452,'Costi complessivi'!C35,""))</f>
        <v>#REF!</v>
      </c>
      <c r="G35" s="44" t="e">
        <f>IF('Costi complessivi'!#REF!="G",'Costi complessivi'!#REF!*$C$452,IF('Costi complessivi'!#REF!=$B$452,'Costi complessivi'!#REF!,""))</f>
        <v>#REF!</v>
      </c>
      <c r="H35" s="44" t="e">
        <f>IF('Costi complessivi'!#REF!="G",'Costi complessivi'!#REF!*$C$452,IF('Costi complessivi'!#REF!=$B$452,'Costi complessivi'!#REF!,""))</f>
        <v>#REF!</v>
      </c>
      <c r="I35" s="115" t="e">
        <f>IF('Costi complessivi'!#REF!="G",'Costi complessivi'!D35*$C$452,IF('Costi complessivi'!#REF!=$B$452,'Costi complessivi'!D35,""))</f>
        <v>#REF!</v>
      </c>
      <c r="J35" s="14" t="e">
        <f>IF('Costi complessivi'!#REF!="G",'Costi complessivi'!E35*$C$452,IF('Costi complessivi'!#REF!=$B$452,'Costi complessivi'!E35,""))</f>
        <v>#REF!</v>
      </c>
      <c r="K35" s="14" t="e">
        <f>IF('Costi complessivi'!#REF!="G",'Costi complessivi'!F35*$C$452,IF('Costi complessivi'!#REF!=$B$452,'Costi complessivi'!F35,""))</f>
        <v>#REF!</v>
      </c>
      <c r="L35" s="29" t="e">
        <f>IF('Costi complessivi'!#REF!="G",'Costi complessivi'!#REF!*$C$452,IF('Costi complessivi'!#REF!=$B$452,'Costi complessivi'!#REF!,""))</f>
        <v>#REF!</v>
      </c>
      <c r="M35" s="23" t="e">
        <f>'Costi complessivi'!#REF!</f>
        <v>#REF!</v>
      </c>
      <c r="N35" s="69" t="e">
        <f>IF('Costi complessivi'!#REF!="G",'Costi complessivi'!#REF!,IF('Costi complessivi'!#REF!=$B$452,'Costi complessivi'!#REF!,0))</f>
        <v>#REF!</v>
      </c>
      <c r="O35" s="42">
        <v>15100</v>
      </c>
    </row>
    <row r="36" spans="1:29" hidden="1">
      <c r="A36" s="22" t="str">
        <f>'Costi complessivi'!A36</f>
        <v>66/30/864</v>
      </c>
      <c r="B36" s="61" t="str">
        <f>'Costi complessivi'!B36</f>
        <v>AVVIAMENTO AL LAVORO</v>
      </c>
      <c r="C36" s="15" t="e">
        <f>IF('Costi complessivi'!#REF!="G",'Costi complessivi'!#REF!*$C$452,IF('Costi complessivi'!#REF!=$B$452,'Costi complessivi'!#REF!,""))</f>
        <v>#REF!</v>
      </c>
      <c r="D36" s="15" t="e">
        <f>IF('Costi complessivi'!#REF!="G",'Costi complessivi'!#REF!*$C$452,IF('Costi complessivi'!#REF!=$B$452,'Costi complessivi'!#REF!,""))</f>
        <v>#REF!</v>
      </c>
      <c r="E36" s="30" t="e">
        <f>IF('Costi complessivi'!#REF!="G",'Costi complessivi'!#REF!*$C$452,IF('Costi complessivi'!#REF!=$B$452,'Costi complessivi'!#REF!,""))</f>
        <v>#REF!</v>
      </c>
      <c r="F36" s="115" t="e">
        <f>IF('Costi complessivi'!#REF!="G",'Costi complessivi'!C36*$C$452,IF('Costi complessivi'!#REF!=$B$452,'Costi complessivi'!C36,""))</f>
        <v>#REF!</v>
      </c>
      <c r="G36" s="44" t="e">
        <f>IF('Costi complessivi'!#REF!="G",'Costi complessivi'!#REF!*$C$452,IF('Costi complessivi'!#REF!=$B$452,'Costi complessivi'!#REF!,""))</f>
        <v>#REF!</v>
      </c>
      <c r="H36" s="44" t="e">
        <f>IF('Costi complessivi'!#REF!="G",'Costi complessivi'!#REF!*$C$452,IF('Costi complessivi'!#REF!=$B$452,'Costi complessivi'!#REF!,""))</f>
        <v>#REF!</v>
      </c>
      <c r="I36" s="115" t="e">
        <f>IF('Costi complessivi'!#REF!="G",'Costi complessivi'!D36*$C$452,IF('Costi complessivi'!#REF!=$B$452,'Costi complessivi'!D36,""))</f>
        <v>#REF!</v>
      </c>
      <c r="J36" s="14" t="e">
        <f>IF('Costi complessivi'!#REF!="G",'Costi complessivi'!E36*$C$452,IF('Costi complessivi'!#REF!=$B$452,'Costi complessivi'!E36,""))</f>
        <v>#REF!</v>
      </c>
      <c r="K36" s="14" t="e">
        <f>IF('Costi complessivi'!#REF!="G",'Costi complessivi'!F36*$C$452,IF('Costi complessivi'!#REF!=$B$452,'Costi complessivi'!F36,""))</f>
        <v>#REF!</v>
      </c>
      <c r="L36" s="29" t="e">
        <f>IF('Costi complessivi'!#REF!="G",'Costi complessivi'!#REF!*$C$452,IF('Costi complessivi'!#REF!=$B$452,'Costi complessivi'!#REF!,""))</f>
        <v>#REF!</v>
      </c>
      <c r="M36" s="23" t="e">
        <f>'Costi complessivi'!#REF!</f>
        <v>#REF!</v>
      </c>
      <c r="N36" s="69" t="e">
        <f>IF('Costi complessivi'!#REF!="G",'Costi complessivi'!#REF!,IF('Costi complessivi'!#REF!=$B$452,'Costi complessivi'!#REF!,0))</f>
        <v>#REF!</v>
      </c>
      <c r="O36" s="43"/>
    </row>
    <row r="37" spans="1:29" hidden="1">
      <c r="A37" s="22" t="str">
        <f>'Costi complessivi'!A37</f>
        <v>66/25/589</v>
      </c>
      <c r="B37" s="61" t="str">
        <f>'Costi complessivi'!B37</f>
        <v xml:space="preserve">INSERIMENTO COOP LAVORO TRAVE </v>
      </c>
      <c r="C37" s="15" t="e">
        <f>IF('Costi complessivi'!#REF!="G",'Costi complessivi'!#REF!*$C$452,IF('Costi complessivi'!#REF!=$B$452,'Costi complessivi'!#REF!,""))</f>
        <v>#REF!</v>
      </c>
      <c r="D37" s="15" t="e">
        <f>IF('Costi complessivi'!#REF!="G",'Costi complessivi'!#REF!*$C$452,IF('Costi complessivi'!#REF!=$B$452,'Costi complessivi'!#REF!,""))</f>
        <v>#REF!</v>
      </c>
      <c r="E37" s="30" t="e">
        <f>IF('Costi complessivi'!#REF!="G",'Costi complessivi'!#REF!*$C$452,IF('Costi complessivi'!#REF!=$B$452,'Costi complessivi'!#REF!,""))</f>
        <v>#REF!</v>
      </c>
      <c r="F37" s="115" t="e">
        <f>IF('Costi complessivi'!#REF!="G",'Costi complessivi'!C37*$C$452,IF('Costi complessivi'!#REF!=$B$452,'Costi complessivi'!C37,""))</f>
        <v>#REF!</v>
      </c>
      <c r="G37" s="44" t="e">
        <f>IF('Costi complessivi'!#REF!="G",'Costi complessivi'!#REF!*$C$452,IF('Costi complessivi'!#REF!=$B$452,'Costi complessivi'!#REF!,""))</f>
        <v>#REF!</v>
      </c>
      <c r="H37" s="44" t="e">
        <f>IF('Costi complessivi'!#REF!="G",'Costi complessivi'!#REF!*$C$452,IF('Costi complessivi'!#REF!=$B$452,'Costi complessivi'!#REF!,""))</f>
        <v>#REF!</v>
      </c>
      <c r="I37" s="115" t="e">
        <f>IF('Costi complessivi'!#REF!="G",'Costi complessivi'!D37*$C$452,IF('Costi complessivi'!#REF!=$B$452,'Costi complessivi'!D37,""))</f>
        <v>#REF!</v>
      </c>
      <c r="J37" s="14" t="e">
        <f>IF('Costi complessivi'!#REF!="G",'Costi complessivi'!E37*$C$452,IF('Costi complessivi'!#REF!=$B$452,'Costi complessivi'!E37,""))</f>
        <v>#REF!</v>
      </c>
      <c r="K37" s="14" t="e">
        <f>IF('Costi complessivi'!#REF!="G",'Costi complessivi'!F37*$C$452,IF('Costi complessivi'!#REF!=$B$452,'Costi complessivi'!F37,""))</f>
        <v>#REF!</v>
      </c>
      <c r="L37" s="29" t="e">
        <f>IF('Costi complessivi'!#REF!="G",'Costi complessivi'!#REF!*$C$452,IF('Costi complessivi'!#REF!=$B$452,'Costi complessivi'!#REF!,""))</f>
        <v>#REF!</v>
      </c>
      <c r="M37" s="23" t="e">
        <f>'Costi complessivi'!#REF!</f>
        <v>#REF!</v>
      </c>
      <c r="N37" s="69" t="e">
        <f>IF('Costi complessivi'!#REF!="G",'Costi complessivi'!#REF!,IF('Costi complessivi'!#REF!=$B$452,'Costi complessivi'!#REF!,0))</f>
        <v>#REF!</v>
      </c>
      <c r="O37" s="42">
        <v>59000</v>
      </c>
      <c r="P37" s="32" t="s">
        <v>500</v>
      </c>
    </row>
    <row r="38" spans="1:29">
      <c r="A38" s="49" t="s">
        <v>696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5"/>
      <c r="M38" s="48"/>
      <c r="N38" s="69">
        <v>1</v>
      </c>
    </row>
    <row r="39" spans="1:29">
      <c r="A39" s="22" t="str">
        <f>'Costi complessivi'!A39</f>
        <v xml:space="preserve">  66/30/887  </v>
      </c>
      <c r="B39" s="61" t="str">
        <f>'Costi complessivi'!B39</f>
        <v>PROGETTO AMA  Disabili</v>
      </c>
      <c r="C39" s="15" t="e">
        <f>IF('Costi complessivi'!#REF!="G",'Costi complessivi'!#REF!*$C$452,IF('Costi complessivi'!#REF!=$B$452,'Costi complessivi'!#REF!,""))</f>
        <v>#REF!</v>
      </c>
      <c r="D39" s="15" t="e">
        <f>IF('Costi complessivi'!#REF!="G",'Costi complessivi'!#REF!*$C$452,IF('Costi complessivi'!#REF!=$B$452,'Costi complessivi'!#REF!,""))</f>
        <v>#REF!</v>
      </c>
      <c r="E39" s="30" t="e">
        <f>IF('Costi complessivi'!#REF!="G",'Costi complessivi'!#REF!*$C$452,IF('Costi complessivi'!#REF!=$B$452,'Costi complessivi'!#REF!,""))</f>
        <v>#REF!</v>
      </c>
      <c r="F39" s="115" t="e">
        <f>IF('Costi complessivi'!#REF!="G",'Costi complessivi'!C39*$C$452,IF('Costi complessivi'!#REF!=$B$452,'Costi complessivi'!C39,""))</f>
        <v>#REF!</v>
      </c>
      <c r="G39" s="44" t="e">
        <f>IF('Costi complessivi'!#REF!="G",'Costi complessivi'!#REF!*$C$452,IF('Costi complessivi'!#REF!=$B$452,'Costi complessivi'!#REF!,""))</f>
        <v>#REF!</v>
      </c>
      <c r="H39" s="44" t="e">
        <f>IF('Costi complessivi'!#REF!="G",'Costi complessivi'!#REF!*$C$452,IF('Costi complessivi'!#REF!=$B$452,'Costi complessivi'!#REF!,""))</f>
        <v>#REF!</v>
      </c>
      <c r="I39" s="115" t="e">
        <f>IF('Costi complessivi'!#REF!="G",'Costi complessivi'!D39*$C$452,IF('Costi complessivi'!#REF!=$B$452,'Costi complessivi'!D39,""))</f>
        <v>#REF!</v>
      </c>
      <c r="J39" s="14" t="e">
        <f>IF('Costi complessivi'!#REF!="G",'Costi complessivi'!E39*$C$452,IF('Costi complessivi'!#REF!=$B$452,'Costi complessivi'!E39,""))</f>
        <v>#REF!</v>
      </c>
      <c r="K39" s="14" t="e">
        <f>IF('Costi complessivi'!#REF!="G",'Costi complessivi'!F39*$C$452,IF('Costi complessivi'!#REF!=$B$452,'Costi complessivi'!F39,""))</f>
        <v>#REF!</v>
      </c>
      <c r="L39" s="29" t="e">
        <f>IF('Costi complessivi'!#REF!="G",'Costi complessivi'!#REF!*$C$452,IF('Costi complessivi'!#REF!=$B$452,'Costi complessivi'!#REF!,""))</f>
        <v>#REF!</v>
      </c>
      <c r="M39" s="23" t="e">
        <f>'Costi complessivi'!#REF!</f>
        <v>#REF!</v>
      </c>
      <c r="N39" s="69" t="e">
        <f>IF('Costi complessivi'!#REF!="G",'Costi complessivi'!#REF!,IF('Costi complessivi'!#REF!=$B$452,'Costi complessivi'!#REF!,0))</f>
        <v>#REF!</v>
      </c>
      <c r="O39" s="42">
        <v>119000</v>
      </c>
    </row>
    <row r="40" spans="1:29">
      <c r="A40" s="22" t="str">
        <f>'Costi complessivi'!A40</f>
        <v>66/30/869</v>
      </c>
      <c r="B40" s="61" t="str">
        <f>'Costi complessivi'!B40</f>
        <v>PROGETTO SCUOLA DI AUTONOMIA</v>
      </c>
      <c r="C40" s="15" t="e">
        <f>IF('Costi complessivi'!#REF!="G",'Costi complessivi'!#REF!*$C$452,IF('Costi complessivi'!#REF!=$B$452,'Costi complessivi'!#REF!,""))</f>
        <v>#REF!</v>
      </c>
      <c r="D40" s="15" t="e">
        <f>IF('Costi complessivi'!#REF!="G",'Costi complessivi'!#REF!*$C$452,IF('Costi complessivi'!#REF!=$B$452,'Costi complessivi'!#REF!,""))</f>
        <v>#REF!</v>
      </c>
      <c r="E40" s="30" t="e">
        <f>IF('Costi complessivi'!#REF!="G",'Costi complessivi'!#REF!*$C$452,IF('Costi complessivi'!#REF!=$B$452,'Costi complessivi'!#REF!,""))</f>
        <v>#REF!</v>
      </c>
      <c r="F40" s="115" t="e">
        <f>IF('Costi complessivi'!#REF!="G",'Costi complessivi'!C40*$C$452,IF('Costi complessivi'!#REF!=$B$452,'Costi complessivi'!C40,""))</f>
        <v>#REF!</v>
      </c>
      <c r="G40" s="44" t="e">
        <f>IF('Costi complessivi'!#REF!="G",'Costi complessivi'!#REF!*$C$452,IF('Costi complessivi'!#REF!=$B$452,'Costi complessivi'!#REF!,""))</f>
        <v>#REF!</v>
      </c>
      <c r="H40" s="44" t="e">
        <f>IF('Costi complessivi'!#REF!="G",'Costi complessivi'!#REF!*$C$452,IF('Costi complessivi'!#REF!=$B$452,'Costi complessivi'!#REF!,""))</f>
        <v>#REF!</v>
      </c>
      <c r="I40" s="115" t="e">
        <f>IF('Costi complessivi'!#REF!="G",'Costi complessivi'!D40*$C$452,IF('Costi complessivi'!#REF!=$B$452,'Costi complessivi'!D40,""))</f>
        <v>#REF!</v>
      </c>
      <c r="J40" s="14" t="e">
        <f>IF('Costi complessivi'!#REF!="G",'Costi complessivi'!E40*$C$452,IF('Costi complessivi'!#REF!=$B$452,'Costi complessivi'!E40,""))</f>
        <v>#REF!</v>
      </c>
      <c r="K40" s="14" t="e">
        <f>IF('Costi complessivi'!#REF!="G",'Costi complessivi'!F40*$C$452,IF('Costi complessivi'!#REF!=$B$452,'Costi complessivi'!F40,""))</f>
        <v>#REF!</v>
      </c>
      <c r="L40" s="29" t="e">
        <f>IF('Costi complessivi'!#REF!="G",'Costi complessivi'!#REF!*$C$452,IF('Costi complessivi'!#REF!=$B$452,'Costi complessivi'!#REF!,""))</f>
        <v>#REF!</v>
      </c>
      <c r="M40" s="23" t="e">
        <f>'Costi complessivi'!#REF!</f>
        <v>#REF!</v>
      </c>
      <c r="N40" s="69" t="e">
        <f>IF('Costi complessivi'!#REF!="G",'Costi complessivi'!#REF!,IF('Costi complessivi'!#REF!=$B$452,'Costi complessivi'!#REF!,0))</f>
        <v>#REF!</v>
      </c>
    </row>
    <row r="41" spans="1:29" ht="28.5">
      <c r="A41" s="22">
        <f>'Costi complessivi'!A41</f>
        <v>0</v>
      </c>
      <c r="B41" s="61" t="str">
        <f>'Costi complessivi'!B41</f>
        <v>PROGETTO PUZZLE (Pdz socializz disabili)</v>
      </c>
      <c r="C41" s="15" t="e">
        <f>IF('Costi complessivi'!#REF!="G",'Costi complessivi'!#REF!*$C$452,IF('Costi complessivi'!#REF!=$B$452,'Costi complessivi'!#REF!,""))</f>
        <v>#REF!</v>
      </c>
      <c r="D41" s="15" t="e">
        <f>IF('Costi complessivi'!#REF!="G",'Costi complessivi'!#REF!*$C$452,IF('Costi complessivi'!#REF!=$B$452,'Costi complessivi'!#REF!,""))</f>
        <v>#REF!</v>
      </c>
      <c r="E41" s="30" t="e">
        <f>IF('Costi complessivi'!#REF!="G",'Costi complessivi'!#REF!*$C$452,IF('Costi complessivi'!#REF!=$B$452,'Costi complessivi'!#REF!,""))</f>
        <v>#REF!</v>
      </c>
      <c r="F41" s="115" t="e">
        <f>IF('Costi complessivi'!#REF!="G",'Costi complessivi'!C41*$C$452,IF('Costi complessivi'!#REF!=$B$452,'Costi complessivi'!C41,""))</f>
        <v>#REF!</v>
      </c>
      <c r="G41" s="44" t="e">
        <f>IF('Costi complessivi'!#REF!="G",'Costi complessivi'!#REF!*$C$452,IF('Costi complessivi'!#REF!=$B$452,'Costi complessivi'!#REF!,""))</f>
        <v>#REF!</v>
      </c>
      <c r="H41" s="44" t="e">
        <f>IF('Costi complessivi'!#REF!="G",'Costi complessivi'!#REF!*$C$452,IF('Costi complessivi'!#REF!=$B$452,'Costi complessivi'!#REF!,""))</f>
        <v>#REF!</v>
      </c>
      <c r="I41" s="115" t="e">
        <f>IF('Costi complessivi'!#REF!="G",'Costi complessivi'!D41*$C$452,IF('Costi complessivi'!#REF!=$B$452,'Costi complessivi'!D41,""))</f>
        <v>#REF!</v>
      </c>
      <c r="J41" s="14" t="e">
        <f>IF('Costi complessivi'!#REF!="G",'Costi complessivi'!E41*$C$452,IF('Costi complessivi'!#REF!=$B$452,'Costi complessivi'!E41,""))</f>
        <v>#REF!</v>
      </c>
      <c r="K41" s="14" t="e">
        <f>IF('Costi complessivi'!#REF!="G",'Costi complessivi'!F41*$C$452,IF('Costi complessivi'!#REF!=$B$452,'Costi complessivi'!F41,""))</f>
        <v>#REF!</v>
      </c>
      <c r="L41" s="29" t="e">
        <f>IF('Costi complessivi'!#REF!="G",'Costi complessivi'!#REF!*$C$452,IF('Costi complessivi'!#REF!=$B$452,'Costi complessivi'!#REF!,""))</f>
        <v>#REF!</v>
      </c>
      <c r="M41" s="23" t="e">
        <f>'Costi complessivi'!#REF!</f>
        <v>#REF!</v>
      </c>
      <c r="N41" s="69" t="e">
        <f>IF('Costi complessivi'!#REF!="G",'Costi complessivi'!#REF!,IF('Costi complessivi'!#REF!=$B$452,'Costi complessivi'!#REF!,0))</f>
        <v>#REF!</v>
      </c>
      <c r="O41" s="57">
        <v>33000</v>
      </c>
      <c r="P41" s="55">
        <v>29000</v>
      </c>
      <c r="Q41" s="42">
        <f>36000/2*LAVORO!$E$9</f>
        <v>3520.2415408641336</v>
      </c>
      <c r="R41" s="42">
        <f>SUM(P41:Q41)</f>
        <v>32520.241540864132</v>
      </c>
    </row>
    <row r="42" spans="1:29">
      <c r="A42" s="22">
        <f>'Costi complessivi'!A42</f>
        <v>0</v>
      </c>
      <c r="B42" s="61" t="str">
        <f>'Costi complessivi'!B42</f>
        <v>ALTRI PROGETTI</v>
      </c>
      <c r="C42" s="15" t="e">
        <f>IF('Costi complessivi'!#REF!="G",'Costi complessivi'!#REF!*$C$452,IF('Costi complessivi'!#REF!=$B$452,'Costi complessivi'!#REF!,""))</f>
        <v>#REF!</v>
      </c>
      <c r="D42" s="15" t="e">
        <f>IF('Costi complessivi'!#REF!="G",'Costi complessivi'!#REF!*$C$452,IF('Costi complessivi'!#REF!=$B$452,'Costi complessivi'!#REF!,""))</f>
        <v>#REF!</v>
      </c>
      <c r="E42" s="30" t="e">
        <f>IF('Costi complessivi'!#REF!="G",'Costi complessivi'!#REF!*$C$452,IF('Costi complessivi'!#REF!=$B$452,'Costi complessivi'!#REF!,""))</f>
        <v>#REF!</v>
      </c>
      <c r="F42" s="115" t="e">
        <f>IF('Costi complessivi'!#REF!="G",'Costi complessivi'!C42*$C$452,IF('Costi complessivi'!#REF!=$B$452,'Costi complessivi'!C42,""))</f>
        <v>#REF!</v>
      </c>
      <c r="G42" s="44" t="e">
        <f>IF('Costi complessivi'!#REF!="G",'Costi complessivi'!#REF!*$C$452,IF('Costi complessivi'!#REF!=$B$452,'Costi complessivi'!#REF!,""))</f>
        <v>#REF!</v>
      </c>
      <c r="H42" s="44" t="e">
        <f>IF('Costi complessivi'!#REF!="G",'Costi complessivi'!#REF!*$C$452,IF('Costi complessivi'!#REF!=$B$452,'Costi complessivi'!#REF!,""))</f>
        <v>#REF!</v>
      </c>
      <c r="I42" s="115" t="e">
        <f>IF('Costi complessivi'!#REF!="G",'Costi complessivi'!D42*$C$452,IF('Costi complessivi'!#REF!=$B$452,'Costi complessivi'!D42,""))</f>
        <v>#REF!</v>
      </c>
      <c r="J42" s="14" t="e">
        <f>IF('Costi complessivi'!#REF!="G",'Costi complessivi'!E42*$C$452,IF('Costi complessivi'!#REF!=$B$452,'Costi complessivi'!E42,""))</f>
        <v>#REF!</v>
      </c>
      <c r="K42" s="14" t="e">
        <f>IF('Costi complessivi'!#REF!="G",'Costi complessivi'!F42*$C$452,IF('Costi complessivi'!#REF!=$B$452,'Costi complessivi'!F42,""))</f>
        <v>#REF!</v>
      </c>
      <c r="L42" s="29" t="e">
        <f>IF('Costi complessivi'!#REF!="G",'Costi complessivi'!#REF!*$C$452,IF('Costi complessivi'!#REF!=$B$452,'Costi complessivi'!#REF!,""))</f>
        <v>#REF!</v>
      </c>
      <c r="M42" s="23" t="e">
        <f>'Costi complessivi'!#REF!</f>
        <v>#REF!</v>
      </c>
      <c r="N42" s="69" t="e">
        <f>IF('Costi complessivi'!#REF!="G",'Costi complessivi'!#REF!,IF('Costi complessivi'!#REF!=$B$452,'Costi complessivi'!#REF!,0))</f>
        <v>#REF!</v>
      </c>
      <c r="O42" s="42">
        <v>15100</v>
      </c>
    </row>
    <row r="43" spans="1:29" hidden="1">
      <c r="A43" s="22" t="e">
        <f>'Costi complessivi'!#REF!</f>
        <v>#REF!</v>
      </c>
      <c r="B43" s="61" t="e">
        <f>'Costi complessivi'!#REF!</f>
        <v>#REF!</v>
      </c>
      <c r="C43" s="15" t="e">
        <f>IF('Costi complessivi'!#REF!="G",'Costi complessivi'!#REF!*$C$452,IF('Costi complessivi'!#REF!=$B$452,'Costi complessivi'!#REF!,""))</f>
        <v>#REF!</v>
      </c>
      <c r="D43" s="15" t="e">
        <f>IF('Costi complessivi'!#REF!="G",'Costi complessivi'!#REF!*$C$452,IF('Costi complessivi'!#REF!=$B$452,'Costi complessivi'!#REF!,""))</f>
        <v>#REF!</v>
      </c>
      <c r="E43" s="30" t="e">
        <f>IF('Costi complessivi'!#REF!="G",'Costi complessivi'!#REF!*$C$452,IF('Costi complessivi'!#REF!=$B$452,'Costi complessivi'!#REF!,""))</f>
        <v>#REF!</v>
      </c>
      <c r="F43" s="115" t="e">
        <f>IF('Costi complessivi'!#REF!="G",'Costi complessivi'!#REF!*$C$452,IF('Costi complessivi'!#REF!=$B$452,'Costi complessivi'!#REF!,""))</f>
        <v>#REF!</v>
      </c>
      <c r="G43" s="44" t="e">
        <f>IF('Costi complessivi'!#REF!="G",'Costi complessivi'!#REF!*$C$452,IF('Costi complessivi'!#REF!=$B$452,'Costi complessivi'!#REF!,""))</f>
        <v>#REF!</v>
      </c>
      <c r="H43" s="44" t="e">
        <f>IF('Costi complessivi'!#REF!="G",'Costi complessivi'!#REF!*$C$452,IF('Costi complessivi'!#REF!=$B$452,'Costi complessivi'!#REF!,""))</f>
        <v>#REF!</v>
      </c>
      <c r="I43" s="115" t="e">
        <f>IF('Costi complessivi'!#REF!="G",'Costi complessivi'!#REF!*$C$452,IF('Costi complessivi'!#REF!=$B$452,'Costi complessivi'!#REF!,""))</f>
        <v>#REF!</v>
      </c>
      <c r="J43" s="14" t="e">
        <f>IF('Costi complessivi'!#REF!="G",'Costi complessivi'!#REF!*$C$452,IF('Costi complessivi'!#REF!=$B$452,'Costi complessivi'!#REF!,""))</f>
        <v>#REF!</v>
      </c>
      <c r="K43" s="14" t="e">
        <f>IF('Costi complessivi'!#REF!="G",'Costi complessivi'!#REF!*$C$452,IF('Costi complessivi'!#REF!=$B$452,'Costi complessivi'!#REF!,""))</f>
        <v>#REF!</v>
      </c>
      <c r="L43" s="29" t="e">
        <f>IF('Costi complessivi'!#REF!="G",'Costi complessivi'!#REF!*$C$452,IF('Costi complessivi'!#REF!=$B$452,'Costi complessivi'!#REF!,""))</f>
        <v>#REF!</v>
      </c>
      <c r="M43" s="23" t="e">
        <f>'Costi complessivi'!#REF!</f>
        <v>#REF!</v>
      </c>
      <c r="N43" s="69" t="e">
        <f>IF('Costi complessivi'!#REF!="G",'Costi complessivi'!#REF!,IF('Costi complessivi'!#REF!=$B$452,'Costi complessivi'!#REF!,0))</f>
        <v>#REF!</v>
      </c>
      <c r="O43" s="43"/>
    </row>
    <row r="44" spans="1:29" hidden="1">
      <c r="A44" s="22" t="e">
        <f>'Costi complessivi'!#REF!</f>
        <v>#REF!</v>
      </c>
      <c r="B44" s="61" t="e">
        <f>'Costi complessivi'!#REF!</f>
        <v>#REF!</v>
      </c>
      <c r="C44" s="15" t="e">
        <f>IF('Costi complessivi'!#REF!="G",'Costi complessivi'!#REF!*$C$452,IF('Costi complessivi'!#REF!=$B$452,'Costi complessivi'!#REF!,""))</f>
        <v>#REF!</v>
      </c>
      <c r="D44" s="15" t="e">
        <f>IF('Costi complessivi'!#REF!="G",'Costi complessivi'!#REF!*$C$452,IF('Costi complessivi'!#REF!=$B$452,'Costi complessivi'!#REF!,""))</f>
        <v>#REF!</v>
      </c>
      <c r="E44" s="30" t="e">
        <f>IF('Costi complessivi'!#REF!="G",'Costi complessivi'!#REF!*$C$452,IF('Costi complessivi'!#REF!=$B$452,'Costi complessivi'!#REF!,""))</f>
        <v>#REF!</v>
      </c>
      <c r="F44" s="115" t="e">
        <f>IF('Costi complessivi'!#REF!="G",'Costi complessivi'!#REF!*$C$452,IF('Costi complessivi'!#REF!=$B$452,'Costi complessivi'!#REF!,""))</f>
        <v>#REF!</v>
      </c>
      <c r="G44" s="44" t="e">
        <f>IF('Costi complessivi'!#REF!="G",'Costi complessivi'!#REF!*$C$452,IF('Costi complessivi'!#REF!=$B$452,'Costi complessivi'!#REF!,""))</f>
        <v>#REF!</v>
      </c>
      <c r="H44" s="44" t="e">
        <f>IF('Costi complessivi'!#REF!="G",'Costi complessivi'!#REF!*$C$452,IF('Costi complessivi'!#REF!=$B$452,'Costi complessivi'!#REF!,""))</f>
        <v>#REF!</v>
      </c>
      <c r="I44" s="115" t="e">
        <f>IF('Costi complessivi'!#REF!="G",'Costi complessivi'!#REF!*$C$452,IF('Costi complessivi'!#REF!=$B$452,'Costi complessivi'!#REF!,""))</f>
        <v>#REF!</v>
      </c>
      <c r="J44" s="14" t="e">
        <f>IF('Costi complessivi'!#REF!="G",'Costi complessivi'!#REF!*$C$452,IF('Costi complessivi'!#REF!=$B$452,'Costi complessivi'!#REF!,""))</f>
        <v>#REF!</v>
      </c>
      <c r="K44" s="14" t="e">
        <f>IF('Costi complessivi'!#REF!="G",'Costi complessivi'!#REF!*$C$452,IF('Costi complessivi'!#REF!=$B$452,'Costi complessivi'!#REF!,""))</f>
        <v>#REF!</v>
      </c>
      <c r="L44" s="29" t="e">
        <f>IF('Costi complessivi'!#REF!="G",'Costi complessivi'!#REF!*$C$452,IF('Costi complessivi'!#REF!=$B$452,'Costi complessivi'!#REF!,""))</f>
        <v>#REF!</v>
      </c>
      <c r="M44" s="23" t="e">
        <f>'Costi complessivi'!#REF!</f>
        <v>#REF!</v>
      </c>
      <c r="N44" s="69" t="e">
        <f>IF('Costi complessivi'!#REF!="G",'Costi complessivi'!#REF!,IF('Costi complessivi'!#REF!=$B$452,'Costi complessivi'!#REF!,0))</f>
        <v>#REF!</v>
      </c>
      <c r="O44" s="42">
        <v>59000</v>
      </c>
      <c r="P44" s="32" t="s">
        <v>500</v>
      </c>
    </row>
    <row r="45" spans="1:29" s="6" customFormat="1">
      <c r="A45" s="19"/>
      <c r="B45" s="33" t="s">
        <v>405</v>
      </c>
      <c r="C45" s="34" t="e">
        <f>SUM(C4:C44)</f>
        <v>#REF!</v>
      </c>
      <c r="D45" s="34" t="e">
        <f t="shared" ref="D45:K45" si="0">SUM(D4:D44)</f>
        <v>#REF!</v>
      </c>
      <c r="E45" s="34" t="e">
        <f t="shared" si="0"/>
        <v>#REF!</v>
      </c>
      <c r="F45" s="34" t="e">
        <f t="shared" si="0"/>
        <v>#REF!</v>
      </c>
      <c r="G45" s="34" t="e">
        <f t="shared" si="0"/>
        <v>#REF!</v>
      </c>
      <c r="H45" s="34" t="e">
        <f t="shared" si="0"/>
        <v>#REF!</v>
      </c>
      <c r="I45" s="34" t="e">
        <f t="shared" si="0"/>
        <v>#REF!</v>
      </c>
      <c r="J45" s="34" t="e">
        <f t="shared" si="0"/>
        <v>#REF!</v>
      </c>
      <c r="K45" s="34" t="e">
        <f t="shared" si="0"/>
        <v>#REF!</v>
      </c>
      <c r="L45" s="12"/>
      <c r="M45" s="12"/>
      <c r="N45" s="69">
        <v>1</v>
      </c>
      <c r="AC45" s="60" t="e">
        <f>H45-F45</f>
        <v>#REF!</v>
      </c>
    </row>
    <row r="46" spans="1:29" ht="23.25">
      <c r="B46" s="50" t="str">
        <f>'Costi complessivi'!B44</f>
        <v>ASSISTENZA MINORI</v>
      </c>
      <c r="C46" s="11"/>
      <c r="D46" s="25"/>
      <c r="E46" s="11" t="e">
        <f>IF(((#REF!+#REF!+#REF!+#REF!+#REF!)-E45)&lt;0.02,"",(#REF!+#REF!+#REF!+#REF!+#REF!))</f>
        <v>#REF!</v>
      </c>
      <c r="F46" s="11"/>
      <c r="G46" s="11"/>
      <c r="H46" s="11"/>
      <c r="I46" s="11"/>
      <c r="J46" s="11"/>
      <c r="K46" s="11"/>
      <c r="N46" s="69">
        <v>1</v>
      </c>
    </row>
    <row r="47" spans="1:29">
      <c r="A47" s="2" t="s">
        <v>3</v>
      </c>
      <c r="B47" s="2" t="s">
        <v>2</v>
      </c>
      <c r="C47" s="26" t="str">
        <f t="shared" ref="C47:K47" si="1">C2</f>
        <v>Gestionale</v>
      </c>
      <c r="D47" s="26" t="str">
        <f t="shared" si="1"/>
        <v>RATEI E RISCONTI</v>
      </c>
      <c r="E47" s="26" t="str">
        <f t="shared" si="1"/>
        <v>STIMA</v>
      </c>
      <c r="F47" s="26" t="str">
        <f t="shared" si="1"/>
        <v>PREVENTIVO 2019</v>
      </c>
      <c r="G47" s="26" t="e">
        <f t="shared" si="1"/>
        <v>#REF!</v>
      </c>
      <c r="H47" s="26" t="e">
        <f t="shared" si="1"/>
        <v>#REF!</v>
      </c>
      <c r="I47" s="26" t="str">
        <f t="shared" si="1"/>
        <v>CONSUNTIVO 2019</v>
      </c>
      <c r="J47" s="26" t="str">
        <f t="shared" si="1"/>
        <v>INDICATORE ATTESO</v>
      </c>
      <c r="K47" s="26" t="str">
        <f t="shared" si="1"/>
        <v>INDICATORE CONS.</v>
      </c>
      <c r="L47" s="27"/>
      <c r="N47" s="69">
        <v>1</v>
      </c>
    </row>
    <row r="48" spans="1:29">
      <c r="A48" s="49" t="s">
        <v>444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8"/>
      <c r="N48" s="69" t="e">
        <f>IF('Costi complessivi'!#REF!="G",'Costi complessivi'!#REF!,IF('Costi complessivi'!#REF!=$B$452,'Costi complessivi'!#REF!,0))</f>
        <v>#REF!</v>
      </c>
    </row>
    <row r="49" spans="1:18" ht="17.25" customHeight="1">
      <c r="A49" s="22" t="str">
        <f>'Costi complessivi'!A47</f>
        <v xml:space="preserve">  66/25/601  </v>
      </c>
      <c r="B49" s="61" t="str">
        <f>'Costi complessivi'!B47</f>
        <v>EDUCATIVA DOMIC.MINORI COLLECCHI</v>
      </c>
      <c r="C49" s="15" t="e">
        <f>IF('Costi complessivi'!#REF!="G",'Costi complessivi'!#REF!*$C$452,IF('Costi complessivi'!#REF!=$B$452,'Costi complessivi'!#REF!,""))</f>
        <v>#REF!</v>
      </c>
      <c r="D49" s="15" t="e">
        <f>IF('Costi complessivi'!#REF!="G",'Costi complessivi'!#REF!*$C$452,IF('Costi complessivi'!#REF!=$B$452,'Costi complessivi'!#REF!,""))</f>
        <v>#REF!</v>
      </c>
      <c r="E49" s="30" t="e">
        <f>IF('Costi complessivi'!#REF!="G",'Costi complessivi'!#REF!*$C$452,IF('Costi complessivi'!#REF!=$B$452,'Costi complessivi'!#REF!,""))</f>
        <v>#REF!</v>
      </c>
      <c r="F49" s="115" t="e">
        <f>IF('Costi complessivi'!#REF!="G",'Costi complessivi'!C47*$C$452,IF('Costi complessivi'!#REF!=$B$452,'Costi complessivi'!C47,""))</f>
        <v>#REF!</v>
      </c>
      <c r="G49" s="44" t="e">
        <f>IF('Costi complessivi'!#REF!="G",'Costi complessivi'!#REF!*$C$452,IF('Costi complessivi'!#REF!=$B$452,'Costi complessivi'!#REF!,""))</f>
        <v>#REF!</v>
      </c>
      <c r="H49" s="44" t="e">
        <f>IF('Costi complessivi'!#REF!="G",'Costi complessivi'!#REF!*$C$452,IF('Costi complessivi'!#REF!=$B$452,'Costi complessivi'!#REF!,""))</f>
        <v>#REF!</v>
      </c>
      <c r="I49" s="115" t="e">
        <f>IF('Costi complessivi'!#REF!="G",'Costi complessivi'!D47*$C$452,IF('Costi complessivi'!#REF!=$B$452,'Costi complessivi'!D47,""))</f>
        <v>#REF!</v>
      </c>
      <c r="J49" s="14" t="e">
        <f>IF('Costi complessivi'!#REF!="G",'Costi complessivi'!E47*$C$452,IF('Costi complessivi'!#REF!=$B$452,'Costi complessivi'!E47,""))</f>
        <v>#REF!</v>
      </c>
      <c r="K49" s="14" t="e">
        <f>IF('Costi complessivi'!#REF!="G",'Costi complessivi'!F47*$C$452,IF('Costi complessivi'!#REF!=$B$452,'Costi complessivi'!F47,""))</f>
        <v>#REF!</v>
      </c>
      <c r="L49" s="29" t="e">
        <f>IF('Costi complessivi'!#REF!="G",'Costi complessivi'!#REF!*$C$452,IF('Costi complessivi'!#REF!=$B$452,'Costi complessivi'!#REF!,""))</f>
        <v>#REF!</v>
      </c>
      <c r="M49" s="23" t="e">
        <f>'Costi complessivi'!#REF!</f>
        <v>#REF!</v>
      </c>
      <c r="N49" s="69" t="e">
        <f>IF('Costi complessivi'!#REF!="G",'Costi complessivi'!#REF!,IF('Costi complessivi'!#REF!=$B$452,'Costi complessivi'!#REF!,0))</f>
        <v>#REF!</v>
      </c>
      <c r="O49" s="57">
        <v>69000</v>
      </c>
      <c r="P49" s="55">
        <v>64000</v>
      </c>
      <c r="Q49" s="42">
        <f>36000/2*LAVORO!$E$5</f>
        <v>4953.7948984903696</v>
      </c>
      <c r="R49" s="42">
        <f>SUM(P49:Q49)</f>
        <v>68953.794898490363</v>
      </c>
    </row>
    <row r="50" spans="1:18">
      <c r="A50" s="22" t="str">
        <f>'Costi complessivi'!A48</f>
        <v xml:space="preserve">  66/25/603  </v>
      </c>
      <c r="B50" s="61" t="str">
        <f>'Costi complessivi'!B48</f>
        <v>RETTE ISTITUTI MINORI COLLECCHI</v>
      </c>
      <c r="C50" s="15" t="e">
        <f>IF('Costi complessivi'!#REF!="G",'Costi complessivi'!#REF!*$C$452,IF('Costi complessivi'!#REF!=$B$452,'Costi complessivi'!#REF!,""))</f>
        <v>#REF!</v>
      </c>
      <c r="D50" s="15" t="e">
        <f>IF('Costi complessivi'!#REF!="G",'Costi complessivi'!#REF!*$C$452,IF('Costi complessivi'!#REF!=$B$452,'Costi complessivi'!#REF!,""))</f>
        <v>#REF!</v>
      </c>
      <c r="E50" s="30" t="e">
        <f>IF('Costi complessivi'!#REF!="G",'Costi complessivi'!#REF!*$C$452,IF('Costi complessivi'!#REF!=$B$452,'Costi complessivi'!#REF!,""))</f>
        <v>#REF!</v>
      </c>
      <c r="F50" s="115" t="e">
        <f>IF('Costi complessivi'!#REF!="G",'Costi complessivi'!C48*$C$452,IF('Costi complessivi'!#REF!=$B$452,'Costi complessivi'!C48,""))</f>
        <v>#REF!</v>
      </c>
      <c r="G50" s="44" t="e">
        <f>IF('Costi complessivi'!#REF!="G",'Costi complessivi'!#REF!*$C$452,IF('Costi complessivi'!#REF!=$B$452,'Costi complessivi'!#REF!,""))</f>
        <v>#REF!</v>
      </c>
      <c r="H50" s="44">
        <v>107000</v>
      </c>
      <c r="I50" s="115" t="e">
        <f>IF('Costi complessivi'!#REF!="G",'Costi complessivi'!D48*$C$452,IF('Costi complessivi'!#REF!=$B$452,'Costi complessivi'!D48,""))</f>
        <v>#REF!</v>
      </c>
      <c r="J50" s="14" t="e">
        <f>IF('Costi complessivi'!#REF!="G",'Costi complessivi'!E48*$C$452,IF('Costi complessivi'!#REF!=$B$452,'Costi complessivi'!E48,""))</f>
        <v>#REF!</v>
      </c>
      <c r="K50" s="14" t="e">
        <f>IF('Costi complessivi'!#REF!="G",'Costi complessivi'!F48*$C$452,IF('Costi complessivi'!#REF!=$B$452,'Costi complessivi'!F48,""))</f>
        <v>#REF!</v>
      </c>
      <c r="L50" s="29" t="e">
        <f>IF('Costi complessivi'!#REF!="G",'Costi complessivi'!#REF!*$C$452,IF('Costi complessivi'!#REF!=$B$452,'Costi complessivi'!#REF!,""))</f>
        <v>#REF!</v>
      </c>
      <c r="M50" s="23" t="e">
        <f>'Costi complessivi'!#REF!</f>
        <v>#REF!</v>
      </c>
      <c r="N50" s="69" t="e">
        <f>IF('Costi complessivi'!#REF!="G",'Costi complessivi'!#REF!,IF('Costi complessivi'!#REF!=$B$452,'Costi complessivi'!#REF!,0))</f>
        <v>#REF!</v>
      </c>
      <c r="P50" s="42">
        <v>190000</v>
      </c>
    </row>
    <row r="51" spans="1:18">
      <c r="A51" s="22" t="str">
        <f>'Costi complessivi'!A49</f>
        <v xml:space="preserve">  66/25/604  </v>
      </c>
      <c r="B51" s="61" t="str">
        <f>'Costi complessivi'!B49</f>
        <v>ASSIST. SCOLAST. MINORI COLLECC</v>
      </c>
      <c r="C51" s="15" t="e">
        <f>IF('Costi complessivi'!#REF!="G",'Costi complessivi'!#REF!*$C$452,IF('Costi complessivi'!#REF!=$B$452,'Costi complessivi'!#REF!,""))</f>
        <v>#REF!</v>
      </c>
      <c r="D51" s="15" t="e">
        <f>IF('Costi complessivi'!#REF!="G",'Costi complessivi'!#REF!*$C$452,IF('Costi complessivi'!#REF!=$B$452,'Costi complessivi'!#REF!,""))</f>
        <v>#REF!</v>
      </c>
      <c r="E51" s="30" t="e">
        <f>IF('Costi complessivi'!#REF!="G",'Costi complessivi'!#REF!*$C$452,IF('Costi complessivi'!#REF!=$B$452,'Costi complessivi'!#REF!,""))</f>
        <v>#REF!</v>
      </c>
      <c r="F51" s="115" t="e">
        <f>IF('Costi complessivi'!#REF!="G",'Costi complessivi'!C49*$C$452,IF('Costi complessivi'!#REF!=$B$452,'Costi complessivi'!C49,""))</f>
        <v>#REF!</v>
      </c>
      <c r="G51" s="44" t="e">
        <f>IF('Costi complessivi'!#REF!="G",'Costi complessivi'!#REF!*$C$452,IF('Costi complessivi'!#REF!=$B$452,'Costi complessivi'!#REF!,""))</f>
        <v>#REF!</v>
      </c>
      <c r="H51" s="44" t="e">
        <f>IF('Costi complessivi'!#REF!="G",'Costi complessivi'!#REF!*$C$452,IF('Costi complessivi'!#REF!=$B$452,'Costi complessivi'!#REF!,""))</f>
        <v>#REF!</v>
      </c>
      <c r="I51" s="115" t="e">
        <f>IF('Costi complessivi'!#REF!="G",'Costi complessivi'!D49*$C$452,IF('Costi complessivi'!#REF!=$B$452,'Costi complessivi'!D49,""))</f>
        <v>#REF!</v>
      </c>
      <c r="J51" s="14" t="e">
        <f>IF('Costi complessivi'!#REF!="G",'Costi complessivi'!E49*$C$452,IF('Costi complessivi'!#REF!=$B$452,'Costi complessivi'!E49,""))</f>
        <v>#REF!</v>
      </c>
      <c r="K51" s="14" t="e">
        <f>IF('Costi complessivi'!#REF!="G",'Costi complessivi'!F49*$C$452,IF('Costi complessivi'!#REF!=$B$452,'Costi complessivi'!F49,""))</f>
        <v>#REF!</v>
      </c>
      <c r="L51" s="29" t="e">
        <f>IF('Costi complessivi'!#REF!="G",'Costi complessivi'!#REF!*$C$452,IF('Costi complessivi'!#REF!=$B$452,'Costi complessivi'!#REF!,""))</f>
        <v>#REF!</v>
      </c>
      <c r="M51" s="23" t="e">
        <f>'Costi complessivi'!#REF!</f>
        <v>#REF!</v>
      </c>
      <c r="N51" s="69" t="e">
        <f>IF('Costi complessivi'!#REF!="G",'Costi complessivi'!#REF!,IF('Costi complessivi'!#REF!=$B$452,'Costi complessivi'!#REF!,0))</f>
        <v>#REF!</v>
      </c>
      <c r="P51" s="42">
        <v>206000</v>
      </c>
    </row>
    <row r="52" spans="1:18">
      <c r="A52" s="22" t="str">
        <f>'Costi complessivi'!A50</f>
        <v xml:space="preserve">  66/25/616  </v>
      </c>
      <c r="B52" s="61" t="str">
        <f>'Costi complessivi'!B50</f>
        <v>COORDINAMENTO MINORI COLLECCHIO</v>
      </c>
      <c r="C52" s="15" t="e">
        <f>IF('Costi complessivi'!#REF!="G",'Costi complessivi'!#REF!*$C$452,IF('Costi complessivi'!#REF!=$B$452,'Costi complessivi'!#REF!,""))</f>
        <v>#REF!</v>
      </c>
      <c r="D52" s="15" t="e">
        <f>IF('Costi complessivi'!#REF!="G",'Costi complessivi'!#REF!*$C$452,IF('Costi complessivi'!#REF!=$B$452,'Costi complessivi'!#REF!,""))</f>
        <v>#REF!</v>
      </c>
      <c r="E52" s="30" t="e">
        <f>IF('Costi complessivi'!#REF!="G",'Costi complessivi'!#REF!*$C$452,IF('Costi complessivi'!#REF!=$B$452,'Costi complessivi'!#REF!,""))</f>
        <v>#REF!</v>
      </c>
      <c r="F52" s="115" t="e">
        <f>IF('Costi complessivi'!#REF!="G",'Costi complessivi'!C50*$C$452,IF('Costi complessivi'!#REF!=$B$452,'Costi complessivi'!C50,""))</f>
        <v>#REF!</v>
      </c>
      <c r="G52" s="44" t="e">
        <f>IF('Costi complessivi'!#REF!="G",'Costi complessivi'!#REF!*$C$452,IF('Costi complessivi'!#REF!=$B$452,'Costi complessivi'!#REF!,""))</f>
        <v>#REF!</v>
      </c>
      <c r="H52" s="44" t="e">
        <f>IF('Costi complessivi'!#REF!="G",'Costi complessivi'!#REF!*$C$452,IF('Costi complessivi'!#REF!=$B$452,'Costi complessivi'!#REF!,""))</f>
        <v>#REF!</v>
      </c>
      <c r="I52" s="115" t="e">
        <f>IF('Costi complessivi'!#REF!="G",'Costi complessivi'!D50*$C$452,IF('Costi complessivi'!#REF!=$B$452,'Costi complessivi'!D50,""))</f>
        <v>#REF!</v>
      </c>
      <c r="J52" s="14" t="e">
        <f>IF('Costi complessivi'!#REF!="G",'Costi complessivi'!E50*$C$452,IF('Costi complessivi'!#REF!=$B$452,'Costi complessivi'!E50,""))</f>
        <v>#REF!</v>
      </c>
      <c r="K52" s="14" t="e">
        <f>IF('Costi complessivi'!#REF!="G",'Costi complessivi'!F50*$C$452,IF('Costi complessivi'!#REF!=$B$452,'Costi complessivi'!F50,""))</f>
        <v>#REF!</v>
      </c>
      <c r="L52" s="29" t="e">
        <f>IF('Costi complessivi'!#REF!="G",'Costi complessivi'!#REF!*$C$452,IF('Costi complessivi'!#REF!=$B$452,'Costi complessivi'!#REF!,""))</f>
        <v>#REF!</v>
      </c>
      <c r="M52" s="23" t="e">
        <f>'Costi complessivi'!#REF!</f>
        <v>#REF!</v>
      </c>
      <c r="N52" s="69" t="e">
        <f>IF('Costi complessivi'!#REF!="G",'Costi complessivi'!#REF!,IF('Costi complessivi'!#REF!=$B$452,'Costi complessivi'!#REF!,0))</f>
        <v>#REF!</v>
      </c>
    </row>
    <row r="53" spans="1:18" ht="28.5">
      <c r="A53" s="22" t="str">
        <f>'Costi complessivi'!A51</f>
        <v xml:space="preserve"> 68/05/920-937 </v>
      </c>
      <c r="B53" s="61" t="str">
        <f>'Costi complessivi'!B51</f>
        <v>EDUCATIVA AGGREGATIVA</v>
      </c>
      <c r="C53" s="15" t="e">
        <f>IF('Costi complessivi'!#REF!="G",'Costi complessivi'!#REF!*$C$452,IF('Costi complessivi'!#REF!=$B$452,'Costi complessivi'!#REF!,""))</f>
        <v>#REF!</v>
      </c>
      <c r="D53" s="15" t="e">
        <f>IF('Costi complessivi'!#REF!="G",'Costi complessivi'!#REF!*$C$452,IF('Costi complessivi'!#REF!=$B$452,'Costi complessivi'!#REF!,""))</f>
        <v>#REF!</v>
      </c>
      <c r="E53" s="30" t="e">
        <f>IF('Costi complessivi'!#REF!="G",'Costi complessivi'!#REF!*$C$452,IF('Costi complessivi'!#REF!=$B$452,'Costi complessivi'!#REF!,""))</f>
        <v>#REF!</v>
      </c>
      <c r="F53" s="115" t="e">
        <f>IF('Costi complessivi'!#REF!="G",'Costi complessivi'!C51*$C$452,IF('Costi complessivi'!#REF!=$B$452,'Costi complessivi'!C51,""))</f>
        <v>#REF!</v>
      </c>
      <c r="G53" s="44" t="e">
        <f>IF('Costi complessivi'!#REF!="G",'Costi complessivi'!#REF!*$C$452,IF('Costi complessivi'!#REF!=$B$452,'Costi complessivi'!#REF!,""))</f>
        <v>#REF!</v>
      </c>
      <c r="H53" s="44" t="e">
        <f>IF('Costi complessivi'!#REF!="G",'Costi complessivi'!#REF!*$C$452,IF('Costi complessivi'!#REF!=$B$452,'Costi complessivi'!#REF!,""))</f>
        <v>#REF!</v>
      </c>
      <c r="I53" s="115" t="e">
        <f>IF('Costi complessivi'!#REF!="G",'Costi complessivi'!D51*$C$452,IF('Costi complessivi'!#REF!=$B$452,'Costi complessivi'!D51,""))</f>
        <v>#REF!</v>
      </c>
      <c r="J53" s="14" t="e">
        <f>IF('Costi complessivi'!#REF!="G",'Costi complessivi'!E51*$C$452,IF('Costi complessivi'!#REF!=$B$452,'Costi complessivi'!E51,""))</f>
        <v>#REF!</v>
      </c>
      <c r="K53" s="14" t="e">
        <f>IF('Costi complessivi'!#REF!="G",'Costi complessivi'!F51*$C$452,IF('Costi complessivi'!#REF!=$B$452,'Costi complessivi'!F51,""))</f>
        <v>#REF!</v>
      </c>
      <c r="L53" s="29" t="e">
        <f>IF('Costi complessivi'!#REF!="G",'Costi complessivi'!#REF!*$C$452,IF('Costi complessivi'!#REF!=$B$452,'Costi complessivi'!#REF!,""))</f>
        <v>#REF!</v>
      </c>
      <c r="M53" s="23" t="e">
        <f>'Costi complessivi'!#REF!</f>
        <v>#REF!</v>
      </c>
      <c r="N53" s="69" t="e">
        <f>IF('Costi complessivi'!#REF!="G",'Costi complessivi'!#REF!,IF('Costi complessivi'!#REF!=$B$452,'Costi complessivi'!#REF!,0))</f>
        <v>#REF!</v>
      </c>
    </row>
    <row r="54" spans="1:18">
      <c r="A54" s="22" t="str">
        <f>'Costi complessivi'!A52</f>
        <v xml:space="preserve">  68/05/901  </v>
      </c>
      <c r="B54" s="61" t="str">
        <f>'Costi complessivi'!B52</f>
        <v xml:space="preserve">CONTRIBUTI AFFIDI COLLECCHIO   </v>
      </c>
      <c r="C54" s="15" t="e">
        <f>IF('Costi complessivi'!#REF!="G",'Costi complessivi'!#REF!*$C$452,IF('Costi complessivi'!#REF!=$B$452,'Costi complessivi'!#REF!,""))</f>
        <v>#REF!</v>
      </c>
      <c r="D54" s="15" t="e">
        <f>IF('Costi complessivi'!#REF!="G",'Costi complessivi'!#REF!*$C$452,IF('Costi complessivi'!#REF!=$B$452,'Costi complessivi'!#REF!,""))</f>
        <v>#REF!</v>
      </c>
      <c r="E54" s="30" t="e">
        <f>IF('Costi complessivi'!#REF!="G",'Costi complessivi'!#REF!*$C$452,IF('Costi complessivi'!#REF!=$B$452,'Costi complessivi'!#REF!,""))</f>
        <v>#REF!</v>
      </c>
      <c r="F54" s="115" t="e">
        <f>IF('Costi complessivi'!#REF!="G",'Costi complessivi'!C52*$C$452,IF('Costi complessivi'!#REF!=$B$452,'Costi complessivi'!C52,""))</f>
        <v>#REF!</v>
      </c>
      <c r="G54" s="44" t="e">
        <f>IF('Costi complessivi'!#REF!="G",'Costi complessivi'!#REF!*$C$452,IF('Costi complessivi'!#REF!=$B$452,'Costi complessivi'!#REF!,""))</f>
        <v>#REF!</v>
      </c>
      <c r="H54" s="44" t="e">
        <f>IF('Costi complessivi'!#REF!="G",'Costi complessivi'!#REF!*$C$452,IF('Costi complessivi'!#REF!=$B$452,'Costi complessivi'!#REF!,""))</f>
        <v>#REF!</v>
      </c>
      <c r="I54" s="115" t="e">
        <f>IF('Costi complessivi'!#REF!="G",'Costi complessivi'!D52*$C$452,IF('Costi complessivi'!#REF!=$B$452,'Costi complessivi'!D52,""))</f>
        <v>#REF!</v>
      </c>
      <c r="J54" s="14" t="e">
        <f>IF('Costi complessivi'!#REF!="G",'Costi complessivi'!E52*$C$452,IF('Costi complessivi'!#REF!=$B$452,'Costi complessivi'!E52,""))</f>
        <v>#REF!</v>
      </c>
      <c r="K54" s="14" t="e">
        <f>IF('Costi complessivi'!#REF!="G",'Costi complessivi'!F52*$C$452,IF('Costi complessivi'!#REF!=$B$452,'Costi complessivi'!F52,""))</f>
        <v>#REF!</v>
      </c>
      <c r="L54" s="29" t="e">
        <f>IF('Costi complessivi'!#REF!="G",'Costi complessivi'!#REF!*$C$452,IF('Costi complessivi'!#REF!=$B$452,'Costi complessivi'!#REF!,""))</f>
        <v>#REF!</v>
      </c>
      <c r="M54" s="23" t="e">
        <f>'Costi complessivi'!#REF!</f>
        <v>#REF!</v>
      </c>
      <c r="N54" s="69" t="e">
        <f>IF('Costi complessivi'!#REF!="G",'Costi complessivi'!#REF!,IF('Costi complessivi'!#REF!=$B$452,'Costi complessivi'!#REF!,0))</f>
        <v>#REF!</v>
      </c>
    </row>
    <row r="55" spans="1:18" hidden="1">
      <c r="A55" s="22" t="e">
        <f>'Costi complessivi'!#REF!</f>
        <v>#REF!</v>
      </c>
      <c r="B55" s="61" t="e">
        <f>'Costi complessivi'!#REF!</f>
        <v>#REF!</v>
      </c>
      <c r="C55" s="15" t="e">
        <f>IF('Costi complessivi'!#REF!="G",'Costi complessivi'!#REF!*$C$452,IF('Costi complessivi'!#REF!=$B$452,'Costi complessivi'!#REF!,""))</f>
        <v>#REF!</v>
      </c>
      <c r="D55" s="15" t="e">
        <f>IF('Costi complessivi'!#REF!="G",'Costi complessivi'!#REF!*$C$452,IF('Costi complessivi'!#REF!=$B$452,'Costi complessivi'!#REF!,""))</f>
        <v>#REF!</v>
      </c>
      <c r="E55" s="30" t="e">
        <f>IF('Costi complessivi'!#REF!="G",'Costi complessivi'!#REF!*$C$452,IF('Costi complessivi'!#REF!=$B$452,'Costi complessivi'!#REF!,""))</f>
        <v>#REF!</v>
      </c>
      <c r="F55" s="115" t="e">
        <f>IF('Costi complessivi'!#REF!="G",'Costi complessivi'!#REF!*$C$452,IF('Costi complessivi'!#REF!=$B$452,'Costi complessivi'!#REF!,""))</f>
        <v>#REF!</v>
      </c>
      <c r="G55" s="44" t="e">
        <f>IF('Costi complessivi'!#REF!="G",'Costi complessivi'!#REF!*$C$452,IF('Costi complessivi'!#REF!=$B$452,'Costi complessivi'!#REF!,""))</f>
        <v>#REF!</v>
      </c>
      <c r="H55" s="44" t="e">
        <f>IF('Costi complessivi'!#REF!="G",'Costi complessivi'!#REF!*$C$452,IF('Costi complessivi'!#REF!=$B$452,'Costi complessivi'!#REF!,""))</f>
        <v>#REF!</v>
      </c>
      <c r="I55" s="115" t="e">
        <f>IF('Costi complessivi'!#REF!="G",'Costi complessivi'!#REF!*$C$452,IF('Costi complessivi'!#REF!=$B$452,'Costi complessivi'!#REF!,""))</f>
        <v>#REF!</v>
      </c>
      <c r="J55" s="14" t="e">
        <f>IF('Costi complessivi'!#REF!="G",'Costi complessivi'!#REF!*$C$452,IF('Costi complessivi'!#REF!=$B$452,'Costi complessivi'!#REF!,""))</f>
        <v>#REF!</v>
      </c>
      <c r="K55" s="14" t="e">
        <f>IF('Costi complessivi'!#REF!="G",'Costi complessivi'!#REF!*$C$452,IF('Costi complessivi'!#REF!=$B$452,'Costi complessivi'!#REF!,""))</f>
        <v>#REF!</v>
      </c>
      <c r="L55" s="29" t="e">
        <f>IF('Costi complessivi'!#REF!="G",'Costi complessivi'!#REF!*$C$452,IF('Costi complessivi'!#REF!=$B$452,'Costi complessivi'!#REF!,""))</f>
        <v>#REF!</v>
      </c>
      <c r="M55" s="23" t="e">
        <f>'Costi complessivi'!#REF!</f>
        <v>#REF!</v>
      </c>
      <c r="N55" s="69" t="e">
        <f>IF('Costi complessivi'!#REF!="G",'Costi complessivi'!#REF!,IF('Costi complessivi'!#REF!=$B$452,'Costi complessivi'!#REF!,0))</f>
        <v>#REF!</v>
      </c>
    </row>
    <row r="56" spans="1:18" hidden="1">
      <c r="A56" s="22" t="e">
        <f>'Costi complessivi'!#REF!</f>
        <v>#REF!</v>
      </c>
      <c r="B56" s="61" t="e">
        <f>'Costi complessivi'!#REF!</f>
        <v>#REF!</v>
      </c>
      <c r="C56" s="15" t="e">
        <f>IF('Costi complessivi'!#REF!="G",'Costi complessivi'!#REF!*$C$452,IF('Costi complessivi'!#REF!=$B$452,'Costi complessivi'!#REF!,""))</f>
        <v>#REF!</v>
      </c>
      <c r="D56" s="15" t="e">
        <f>IF('Costi complessivi'!#REF!="G",'Costi complessivi'!#REF!*$C$452,IF('Costi complessivi'!#REF!=$B$452,'Costi complessivi'!#REF!,""))</f>
        <v>#REF!</v>
      </c>
      <c r="E56" s="30" t="e">
        <f>IF('Costi complessivi'!#REF!="G",'Costi complessivi'!#REF!*$C$452,IF('Costi complessivi'!#REF!=$B$452,'Costi complessivi'!#REF!,""))</f>
        <v>#REF!</v>
      </c>
      <c r="F56" s="115" t="e">
        <f>IF('Costi complessivi'!#REF!="G",'Costi complessivi'!#REF!*$C$452,IF('Costi complessivi'!#REF!=$B$452,'Costi complessivi'!#REF!,""))</f>
        <v>#REF!</v>
      </c>
      <c r="G56" s="44" t="e">
        <f>IF('Costi complessivi'!#REF!="G",'Costi complessivi'!#REF!*$C$452,IF('Costi complessivi'!#REF!=$B$452,'Costi complessivi'!#REF!,""))</f>
        <v>#REF!</v>
      </c>
      <c r="H56" s="44" t="e">
        <f>IF('Costi complessivi'!#REF!="G",'Costi complessivi'!#REF!*$C$452,IF('Costi complessivi'!#REF!=$B$452,'Costi complessivi'!#REF!,""))</f>
        <v>#REF!</v>
      </c>
      <c r="I56" s="115" t="e">
        <f>IF('Costi complessivi'!#REF!="G",'Costi complessivi'!#REF!*$C$452,IF('Costi complessivi'!#REF!=$B$452,'Costi complessivi'!#REF!,""))</f>
        <v>#REF!</v>
      </c>
      <c r="J56" s="14" t="e">
        <f>IF('Costi complessivi'!#REF!="G",'Costi complessivi'!#REF!*$C$452,IF('Costi complessivi'!#REF!=$B$452,'Costi complessivi'!#REF!,""))</f>
        <v>#REF!</v>
      </c>
      <c r="K56" s="14" t="e">
        <f>IF('Costi complessivi'!#REF!="G",'Costi complessivi'!#REF!*$C$452,IF('Costi complessivi'!#REF!=$B$452,'Costi complessivi'!#REF!,""))</f>
        <v>#REF!</v>
      </c>
      <c r="L56" s="29" t="e">
        <f>IF('Costi complessivi'!#REF!="G",'Costi complessivi'!#REF!*$C$452,IF('Costi complessivi'!#REF!=$B$452,'Costi complessivi'!#REF!,""))</f>
        <v>#REF!</v>
      </c>
      <c r="M56" s="23" t="e">
        <f>'Costi complessivi'!#REF!</f>
        <v>#REF!</v>
      </c>
      <c r="N56" s="69" t="e">
        <f>IF('Costi complessivi'!#REF!="G",'Costi complessivi'!#REF!,IF('Costi complessivi'!#REF!=$B$452,'Costi complessivi'!#REF!,0))</f>
        <v>#REF!</v>
      </c>
    </row>
    <row r="57" spans="1:18" hidden="1">
      <c r="A57" s="49" t="s">
        <v>445</v>
      </c>
      <c r="B57" s="45"/>
      <c r="C57" s="46"/>
      <c r="D57" s="47"/>
      <c r="E57" s="47"/>
      <c r="F57" s="115"/>
      <c r="G57" s="47"/>
      <c r="H57" s="47"/>
      <c r="I57" s="115"/>
      <c r="J57" s="47"/>
      <c r="K57" s="47"/>
      <c r="L57" s="45"/>
      <c r="M57" s="48"/>
      <c r="N57" s="69" t="e">
        <f>IF('Costi complessivi'!#REF!="G",'Costi complessivi'!#REF!,IF('Costi complessivi'!#REF!=$B$452,'Costi complessivi'!#REF!,0))</f>
        <v>#REF!</v>
      </c>
    </row>
    <row r="58" spans="1:18" ht="16.5" hidden="1" customHeight="1">
      <c r="A58" s="22" t="str">
        <f>'Costi complessivi'!A54</f>
        <v xml:space="preserve">  66/25/630  </v>
      </c>
      <c r="B58" s="61" t="str">
        <f>'Costi complessivi'!B54</f>
        <v>EDUCATIVA DOMIC. MINORI FELINO</v>
      </c>
      <c r="C58" s="15" t="e">
        <f>IF('Costi complessivi'!#REF!="G",'Costi complessivi'!#REF!*$C$452,IF('Costi complessivi'!#REF!=$B$452,'Costi complessivi'!#REF!,""))</f>
        <v>#REF!</v>
      </c>
      <c r="D58" s="15" t="e">
        <f>IF('Costi complessivi'!#REF!="G",'Costi complessivi'!#REF!*$C$452,IF('Costi complessivi'!#REF!=$B$452,'Costi complessivi'!#REF!,""))</f>
        <v>#REF!</v>
      </c>
      <c r="E58" s="30" t="e">
        <f>IF('Costi complessivi'!#REF!="G",'Costi complessivi'!#REF!*$C$452,IF('Costi complessivi'!#REF!=$B$452,'Costi complessivi'!#REF!,""))</f>
        <v>#REF!</v>
      </c>
      <c r="F58" s="115" t="e">
        <f>IF('Costi complessivi'!#REF!="G",'Costi complessivi'!C54*$C$452,IF('Costi complessivi'!#REF!=$B$452,'Costi complessivi'!C54,""))</f>
        <v>#REF!</v>
      </c>
      <c r="G58" s="44" t="e">
        <f>IF('Costi complessivi'!#REF!="G",'Costi complessivi'!#REF!*$C$452,IF('Costi complessivi'!#REF!=$B$452,'Costi complessivi'!#REF!,""))</f>
        <v>#REF!</v>
      </c>
      <c r="H58" s="44" t="e">
        <f>IF('Costi complessivi'!#REF!="G",'Costi complessivi'!#REF!*$C$452,IF('Costi complessivi'!#REF!=$B$452,'Costi complessivi'!#REF!,""))</f>
        <v>#REF!</v>
      </c>
      <c r="I58" s="115" t="e">
        <f>IF('Costi complessivi'!#REF!="G",'Costi complessivi'!D54*$C$452,IF('Costi complessivi'!#REF!=$B$452,'Costi complessivi'!D54,""))</f>
        <v>#REF!</v>
      </c>
      <c r="J58" s="14" t="e">
        <f>IF('Costi complessivi'!#REF!="G",'Costi complessivi'!E54*$C$452,IF('Costi complessivi'!#REF!=$B$452,'Costi complessivi'!E54,""))</f>
        <v>#REF!</v>
      </c>
      <c r="K58" s="14" t="e">
        <f>IF('Costi complessivi'!#REF!="G",'Costi complessivi'!F54*$C$452,IF('Costi complessivi'!#REF!=$B$452,'Costi complessivi'!F54,""))</f>
        <v>#REF!</v>
      </c>
      <c r="L58" s="29" t="e">
        <f>IF('Costi complessivi'!#REF!="G",'Costi complessivi'!#REF!*$C$452,IF('Costi complessivi'!#REF!=$B$452,'Costi complessivi'!#REF!,""))</f>
        <v>#REF!</v>
      </c>
      <c r="M58" s="23" t="e">
        <f>'Costi complessivi'!#REF!</f>
        <v>#REF!</v>
      </c>
      <c r="N58" s="69" t="e">
        <f>IF('Costi complessivi'!#REF!="G",'Costi complessivi'!#REF!,IF('Costi complessivi'!#REF!=$B$452,'Costi complessivi'!#REF!,0))</f>
        <v>#REF!</v>
      </c>
      <c r="O58" s="57">
        <v>44000</v>
      </c>
      <c r="P58" s="55">
        <v>40000</v>
      </c>
      <c r="Q58" s="42">
        <f>36000/2*LAVORO!$E$6</f>
        <v>3282.4653826132226</v>
      </c>
      <c r="R58" s="42">
        <f>SUM(P58:Q58)</f>
        <v>43282.46538261322</v>
      </c>
    </row>
    <row r="59" spans="1:18" ht="17.25" hidden="1" customHeight="1">
      <c r="A59" s="22" t="str">
        <f>'Costi complessivi'!A55</f>
        <v xml:space="preserve">  66/25/632  </v>
      </c>
      <c r="B59" s="61" t="str">
        <f>'Costi complessivi'!B55</f>
        <v xml:space="preserve">RETTE ISTIT. MINORI FELINO     </v>
      </c>
      <c r="C59" s="15" t="e">
        <f>IF('Costi complessivi'!#REF!="G",'Costi complessivi'!#REF!*$C$452,IF('Costi complessivi'!#REF!=$B$452,'Costi complessivi'!#REF!,""))</f>
        <v>#REF!</v>
      </c>
      <c r="D59" s="15" t="e">
        <f>IF('Costi complessivi'!#REF!="G",'Costi complessivi'!#REF!*$C$452,IF('Costi complessivi'!#REF!=$B$452,'Costi complessivi'!#REF!,""))</f>
        <v>#REF!</v>
      </c>
      <c r="E59" s="30" t="e">
        <f>IF('Costi complessivi'!#REF!="G",'Costi complessivi'!#REF!*$C$452,IF('Costi complessivi'!#REF!=$B$452,'Costi complessivi'!#REF!,""))</f>
        <v>#REF!</v>
      </c>
      <c r="F59" s="115" t="e">
        <f>IF('Costi complessivi'!#REF!="G",'Costi complessivi'!C55*$C$452,IF('Costi complessivi'!#REF!=$B$452,'Costi complessivi'!C55,""))</f>
        <v>#REF!</v>
      </c>
      <c r="G59" s="44" t="e">
        <f>IF('Costi complessivi'!#REF!="G",'Costi complessivi'!#REF!*$C$452,IF('Costi complessivi'!#REF!=$B$452,'Costi complessivi'!#REF!,""))</f>
        <v>#REF!</v>
      </c>
      <c r="H59" s="44" t="e">
        <f>IF('Costi complessivi'!#REF!="G",'Costi complessivi'!#REF!*$C$452,IF('Costi complessivi'!#REF!=$B$452,'Costi complessivi'!#REF!,""))</f>
        <v>#REF!</v>
      </c>
      <c r="I59" s="115" t="e">
        <f>IF('Costi complessivi'!#REF!="G",'Costi complessivi'!D55*$C$452,IF('Costi complessivi'!#REF!=$B$452,'Costi complessivi'!D55,""))</f>
        <v>#REF!</v>
      </c>
      <c r="J59" s="14" t="e">
        <f>IF('Costi complessivi'!#REF!="G",'Costi complessivi'!E55*$C$452,IF('Costi complessivi'!#REF!=$B$452,'Costi complessivi'!E55,""))</f>
        <v>#REF!</v>
      </c>
      <c r="K59" s="14" t="e">
        <f>IF('Costi complessivi'!#REF!="G",'Costi complessivi'!F55*$C$452,IF('Costi complessivi'!#REF!=$B$452,'Costi complessivi'!F55,""))</f>
        <v>#REF!</v>
      </c>
      <c r="L59" s="29" t="e">
        <f>IF('Costi complessivi'!#REF!="G",'Costi complessivi'!#REF!*$C$452,IF('Costi complessivi'!#REF!=$B$452,'Costi complessivi'!#REF!,""))</f>
        <v>#REF!</v>
      </c>
      <c r="M59" s="23" t="e">
        <f>'Costi complessivi'!#REF!</f>
        <v>#REF!</v>
      </c>
      <c r="N59" s="69" t="e">
        <f>IF('Costi complessivi'!#REF!="G",'Costi complessivi'!#REF!,IF('Costi complessivi'!#REF!=$B$452,'Costi complessivi'!#REF!,0))</f>
        <v>#REF!</v>
      </c>
      <c r="P59" s="42">
        <v>21000</v>
      </c>
    </row>
    <row r="60" spans="1:18" hidden="1">
      <c r="A60" s="22" t="str">
        <f>'Costi complessivi'!A56</f>
        <v xml:space="preserve">  66/25/633  </v>
      </c>
      <c r="B60" s="61" t="str">
        <f>'Costi complessivi'!B56</f>
        <v xml:space="preserve">ASSIST. SCOLAST. MINORI FELINO </v>
      </c>
      <c r="C60" s="15" t="e">
        <f>IF('Costi complessivi'!#REF!="G",'Costi complessivi'!#REF!*$C$452,IF('Costi complessivi'!#REF!=$B$452,'Costi complessivi'!#REF!,""))</f>
        <v>#REF!</v>
      </c>
      <c r="D60" s="15" t="e">
        <f>IF('Costi complessivi'!#REF!="G",'Costi complessivi'!#REF!*$C$452,IF('Costi complessivi'!#REF!=$B$452,'Costi complessivi'!#REF!,""))</f>
        <v>#REF!</v>
      </c>
      <c r="E60" s="30" t="e">
        <f>IF('Costi complessivi'!#REF!="G",'Costi complessivi'!#REF!*$C$452,IF('Costi complessivi'!#REF!=$B$452,'Costi complessivi'!#REF!,""))</f>
        <v>#REF!</v>
      </c>
      <c r="F60" s="115" t="e">
        <f>IF('Costi complessivi'!#REF!="G",'Costi complessivi'!C56*$C$452,IF('Costi complessivi'!#REF!=$B$452,'Costi complessivi'!C56,""))</f>
        <v>#REF!</v>
      </c>
      <c r="G60" s="44" t="e">
        <f>IF('Costi complessivi'!#REF!="G",'Costi complessivi'!#REF!*$C$452,IF('Costi complessivi'!#REF!=$B$452,'Costi complessivi'!#REF!,""))</f>
        <v>#REF!</v>
      </c>
      <c r="H60" s="44" t="e">
        <f>IF('Costi complessivi'!#REF!="G",'Costi complessivi'!#REF!*$C$452,IF('Costi complessivi'!#REF!=$B$452,'Costi complessivi'!#REF!,""))</f>
        <v>#REF!</v>
      </c>
      <c r="I60" s="115" t="e">
        <f>IF('Costi complessivi'!#REF!="G",'Costi complessivi'!D56*$C$452,IF('Costi complessivi'!#REF!=$B$452,'Costi complessivi'!D56,""))</f>
        <v>#REF!</v>
      </c>
      <c r="J60" s="14" t="e">
        <f>IF('Costi complessivi'!#REF!="G",'Costi complessivi'!E56*$C$452,IF('Costi complessivi'!#REF!=$B$452,'Costi complessivi'!E56,""))</f>
        <v>#REF!</v>
      </c>
      <c r="K60" s="14" t="e">
        <f>IF('Costi complessivi'!#REF!="G",'Costi complessivi'!F56*$C$452,IF('Costi complessivi'!#REF!=$B$452,'Costi complessivi'!F56,""))</f>
        <v>#REF!</v>
      </c>
      <c r="L60" s="29" t="e">
        <f>IF('Costi complessivi'!#REF!="G",'Costi complessivi'!#REF!*$C$452,IF('Costi complessivi'!#REF!=$B$452,'Costi complessivi'!#REF!,""))</f>
        <v>#REF!</v>
      </c>
      <c r="M60" s="23" t="e">
        <f>'Costi complessivi'!#REF!</f>
        <v>#REF!</v>
      </c>
      <c r="N60" s="69" t="e">
        <f>IF('Costi complessivi'!#REF!="G",'Costi complessivi'!#REF!,IF('Costi complessivi'!#REF!=$B$452,'Costi complessivi'!#REF!,0))</f>
        <v>#REF!</v>
      </c>
      <c r="P60" s="42">
        <v>80000</v>
      </c>
    </row>
    <row r="61" spans="1:18" hidden="1">
      <c r="A61" s="22" t="str">
        <f>'Costi complessivi'!A57</f>
        <v xml:space="preserve">  66/25/637  </v>
      </c>
      <c r="B61" s="61" t="str">
        <f>'Costi complessivi'!B57</f>
        <v xml:space="preserve">COORDINAMENTO MINORI FELINO    </v>
      </c>
      <c r="C61" s="15" t="e">
        <f>IF('Costi complessivi'!#REF!="G",'Costi complessivi'!#REF!*$C$452,IF('Costi complessivi'!#REF!=$B$452,'Costi complessivi'!#REF!,""))</f>
        <v>#REF!</v>
      </c>
      <c r="D61" s="15" t="e">
        <f>IF('Costi complessivi'!#REF!="G",'Costi complessivi'!#REF!*$C$452,IF('Costi complessivi'!#REF!=$B$452,'Costi complessivi'!#REF!,""))</f>
        <v>#REF!</v>
      </c>
      <c r="E61" s="30" t="e">
        <f>IF('Costi complessivi'!#REF!="G",'Costi complessivi'!#REF!*$C$452,IF('Costi complessivi'!#REF!=$B$452,'Costi complessivi'!#REF!,""))</f>
        <v>#REF!</v>
      </c>
      <c r="F61" s="115" t="e">
        <f>IF('Costi complessivi'!#REF!="G",'Costi complessivi'!C57*$C$452,IF('Costi complessivi'!#REF!=$B$452,'Costi complessivi'!C57,""))</f>
        <v>#REF!</v>
      </c>
      <c r="G61" s="44" t="e">
        <f>IF('Costi complessivi'!#REF!="G",'Costi complessivi'!#REF!*$C$452,IF('Costi complessivi'!#REF!=$B$452,'Costi complessivi'!#REF!,""))</f>
        <v>#REF!</v>
      </c>
      <c r="H61" s="44" t="e">
        <f>IF('Costi complessivi'!#REF!="G",'Costi complessivi'!#REF!*$C$452,IF('Costi complessivi'!#REF!=$B$452,'Costi complessivi'!#REF!,""))</f>
        <v>#REF!</v>
      </c>
      <c r="I61" s="115" t="e">
        <f>IF('Costi complessivi'!#REF!="G",'Costi complessivi'!D57*$C$452,IF('Costi complessivi'!#REF!=$B$452,'Costi complessivi'!D57,""))</f>
        <v>#REF!</v>
      </c>
      <c r="J61" s="14" t="e">
        <f>IF('Costi complessivi'!#REF!="G",'Costi complessivi'!E57*$C$452,IF('Costi complessivi'!#REF!=$B$452,'Costi complessivi'!E57,""))</f>
        <v>#REF!</v>
      </c>
      <c r="K61" s="14" t="e">
        <f>IF('Costi complessivi'!#REF!="G",'Costi complessivi'!F57*$C$452,IF('Costi complessivi'!#REF!=$B$452,'Costi complessivi'!F57,""))</f>
        <v>#REF!</v>
      </c>
      <c r="L61" s="29" t="e">
        <f>IF('Costi complessivi'!#REF!="G",'Costi complessivi'!#REF!*$C$452,IF('Costi complessivi'!#REF!=$B$452,'Costi complessivi'!#REF!,""))</f>
        <v>#REF!</v>
      </c>
      <c r="M61" s="23" t="e">
        <f>'Costi complessivi'!#REF!</f>
        <v>#REF!</v>
      </c>
      <c r="N61" s="69" t="e">
        <f>IF('Costi complessivi'!#REF!="G",'Costi complessivi'!#REF!,IF('Costi complessivi'!#REF!=$B$452,'Costi complessivi'!#REF!,0))</f>
        <v>#REF!</v>
      </c>
    </row>
    <row r="62" spans="1:18" ht="28.5" hidden="1">
      <c r="A62" s="22" t="str">
        <f>'Costi complessivi'!A58</f>
        <v xml:space="preserve"> 68/05/938</v>
      </c>
      <c r="B62" s="61" t="str">
        <f>'Costi complessivi'!B58</f>
        <v>ON THE ROAD (Pdz Comunità educativa e pr giov)</v>
      </c>
      <c r="C62" s="15" t="e">
        <f>IF('Costi complessivi'!#REF!="G",'Costi complessivi'!#REF!*$C$452,IF('Costi complessivi'!#REF!=$B$452,'Costi complessivi'!#REF!,""))</f>
        <v>#REF!</v>
      </c>
      <c r="D62" s="15" t="e">
        <f>IF('Costi complessivi'!#REF!="G",'Costi complessivi'!#REF!*$C$452,IF('Costi complessivi'!#REF!=$B$452,'Costi complessivi'!#REF!,""))</f>
        <v>#REF!</v>
      </c>
      <c r="E62" s="30" t="e">
        <f>IF('Costi complessivi'!#REF!="G",'Costi complessivi'!#REF!*$C$452,IF('Costi complessivi'!#REF!=$B$452,'Costi complessivi'!#REF!,""))</f>
        <v>#REF!</v>
      </c>
      <c r="F62" s="115" t="e">
        <f>IF('Costi complessivi'!#REF!="G",'Costi complessivi'!C58*$C$452,IF('Costi complessivi'!#REF!=$B$452,'Costi complessivi'!C58,""))</f>
        <v>#REF!</v>
      </c>
      <c r="G62" s="44" t="e">
        <f>IF('Costi complessivi'!#REF!="G",'Costi complessivi'!#REF!*$C$452,IF('Costi complessivi'!#REF!=$B$452,'Costi complessivi'!#REF!,""))</f>
        <v>#REF!</v>
      </c>
      <c r="H62" s="44" t="e">
        <f>IF('Costi complessivi'!#REF!="G",'Costi complessivi'!#REF!*$C$452,IF('Costi complessivi'!#REF!=$B$452,'Costi complessivi'!#REF!,""))</f>
        <v>#REF!</v>
      </c>
      <c r="I62" s="115" t="e">
        <f>IF('Costi complessivi'!#REF!="G",'Costi complessivi'!D58*$C$452,IF('Costi complessivi'!#REF!=$B$452,'Costi complessivi'!D58,""))</f>
        <v>#REF!</v>
      </c>
      <c r="J62" s="14" t="e">
        <f>IF('Costi complessivi'!#REF!="G",'Costi complessivi'!E58*$C$452,IF('Costi complessivi'!#REF!=$B$452,'Costi complessivi'!E58,""))</f>
        <v>#REF!</v>
      </c>
      <c r="K62" s="14" t="e">
        <f>IF('Costi complessivi'!#REF!="G",'Costi complessivi'!F58*$C$452,IF('Costi complessivi'!#REF!=$B$452,'Costi complessivi'!F58,""))</f>
        <v>#REF!</v>
      </c>
      <c r="L62" s="29" t="e">
        <f>IF('Costi complessivi'!#REF!="G",'Costi complessivi'!#REF!*$C$452,IF('Costi complessivi'!#REF!=$B$452,'Costi complessivi'!#REF!,""))</f>
        <v>#REF!</v>
      </c>
      <c r="M62" s="23" t="e">
        <f>'Costi complessivi'!#REF!</f>
        <v>#REF!</v>
      </c>
      <c r="N62" s="69" t="e">
        <f>IF('Costi complessivi'!#REF!="G",'Costi complessivi'!#REF!,IF('Costi complessivi'!#REF!=$B$452,'Costi complessivi'!#REF!,0))</f>
        <v>#REF!</v>
      </c>
    </row>
    <row r="63" spans="1:18" hidden="1">
      <c r="A63" s="22" t="str">
        <f>'Costi complessivi'!A59</f>
        <v xml:space="preserve"> 68/05/936</v>
      </c>
      <c r="B63" s="61" t="str">
        <f>'Costi complessivi'!B59</f>
        <v>INFOGIOVANI</v>
      </c>
      <c r="C63" s="15" t="e">
        <f>IF('Costi complessivi'!#REF!="G",'Costi complessivi'!#REF!*$C$452,IF('Costi complessivi'!#REF!=$B$452,'Costi complessivi'!#REF!,""))</f>
        <v>#REF!</v>
      </c>
      <c r="D63" s="15" t="e">
        <f>IF('Costi complessivi'!#REF!="G",'Costi complessivi'!#REF!*$C$452,IF('Costi complessivi'!#REF!=$B$452,'Costi complessivi'!#REF!,""))</f>
        <v>#REF!</v>
      </c>
      <c r="E63" s="30" t="e">
        <f>IF('Costi complessivi'!#REF!="G",'Costi complessivi'!#REF!*$C$452,IF('Costi complessivi'!#REF!=$B$452,'Costi complessivi'!#REF!,""))</f>
        <v>#REF!</v>
      </c>
      <c r="F63" s="115" t="e">
        <f>IF('Costi complessivi'!#REF!="G",'Costi complessivi'!C59*$C$452,IF('Costi complessivi'!#REF!=$B$452,'Costi complessivi'!C59,""))</f>
        <v>#REF!</v>
      </c>
      <c r="G63" s="44" t="e">
        <f>IF('Costi complessivi'!#REF!="G",'Costi complessivi'!#REF!*$C$452,IF('Costi complessivi'!#REF!=$B$452,'Costi complessivi'!#REF!,""))</f>
        <v>#REF!</v>
      </c>
      <c r="H63" s="44" t="e">
        <f>IF('Costi complessivi'!#REF!="G",'Costi complessivi'!#REF!*$C$452,IF('Costi complessivi'!#REF!=$B$452,'Costi complessivi'!#REF!,""))</f>
        <v>#REF!</v>
      </c>
      <c r="I63" s="115" t="e">
        <f>IF('Costi complessivi'!#REF!="G",'Costi complessivi'!D59*$C$452,IF('Costi complessivi'!#REF!=$B$452,'Costi complessivi'!D59,""))</f>
        <v>#REF!</v>
      </c>
      <c r="J63" s="14" t="e">
        <f>IF('Costi complessivi'!#REF!="G",'Costi complessivi'!E59*$C$452,IF('Costi complessivi'!#REF!=$B$452,'Costi complessivi'!E59,""))</f>
        <v>#REF!</v>
      </c>
      <c r="K63" s="14" t="e">
        <f>IF('Costi complessivi'!#REF!="G",'Costi complessivi'!F59*$C$452,IF('Costi complessivi'!#REF!=$B$452,'Costi complessivi'!F59,""))</f>
        <v>#REF!</v>
      </c>
      <c r="L63" s="29" t="e">
        <f>IF('Costi complessivi'!#REF!="G",'Costi complessivi'!#REF!*$C$452,IF('Costi complessivi'!#REF!=$B$452,'Costi complessivi'!#REF!,""))</f>
        <v>#REF!</v>
      </c>
      <c r="M63" s="23" t="e">
        <f>'Costi complessivi'!#REF!</f>
        <v>#REF!</v>
      </c>
      <c r="N63" s="69" t="e">
        <f>IF('Costi complessivi'!#REF!="G",'Costi complessivi'!#REF!,IF('Costi complessivi'!#REF!=$B$452,'Costi complessivi'!#REF!,0))</f>
        <v>#REF!</v>
      </c>
    </row>
    <row r="64" spans="1:18" hidden="1">
      <c r="A64" s="22" t="str">
        <f>'Costi complessivi'!A60</f>
        <v>68/05/921</v>
      </c>
      <c r="B64" s="61" t="str">
        <f>'Costi complessivi'!B60</f>
        <v xml:space="preserve">CONTRIBUTI AFFIDO FELINO      </v>
      </c>
      <c r="C64" s="15" t="e">
        <f>IF('Costi complessivi'!#REF!="G",'Costi complessivi'!#REF!*$C$452,IF('Costi complessivi'!#REF!=$B$452,'Costi complessivi'!#REF!,""))</f>
        <v>#REF!</v>
      </c>
      <c r="D64" s="15" t="e">
        <f>IF('Costi complessivi'!#REF!="G",'Costi complessivi'!#REF!*$C$452,IF('Costi complessivi'!#REF!=$B$452,'Costi complessivi'!#REF!,""))</f>
        <v>#REF!</v>
      </c>
      <c r="E64" s="30" t="e">
        <f>IF('Costi complessivi'!#REF!="G",'Costi complessivi'!#REF!*$C$452,IF('Costi complessivi'!#REF!=$B$452,'Costi complessivi'!#REF!,""))</f>
        <v>#REF!</v>
      </c>
      <c r="F64" s="115" t="e">
        <f>IF('Costi complessivi'!#REF!="G",'Costi complessivi'!C60*$C$452,IF('Costi complessivi'!#REF!=$B$452,'Costi complessivi'!C60,""))</f>
        <v>#REF!</v>
      </c>
      <c r="G64" s="44" t="e">
        <f>IF('Costi complessivi'!#REF!="G",'Costi complessivi'!#REF!*$C$452,IF('Costi complessivi'!#REF!=$B$452,'Costi complessivi'!#REF!,""))</f>
        <v>#REF!</v>
      </c>
      <c r="H64" s="44" t="e">
        <f>IF('Costi complessivi'!#REF!="G",'Costi complessivi'!#REF!*$C$452,IF('Costi complessivi'!#REF!=$B$452,'Costi complessivi'!#REF!,""))</f>
        <v>#REF!</v>
      </c>
      <c r="I64" s="115" t="e">
        <f>IF('Costi complessivi'!#REF!="G",'Costi complessivi'!D60*$C$452,IF('Costi complessivi'!#REF!=$B$452,'Costi complessivi'!D60,""))</f>
        <v>#REF!</v>
      </c>
      <c r="J64" s="14" t="e">
        <f>IF('Costi complessivi'!#REF!="G",'Costi complessivi'!E60*$C$452,IF('Costi complessivi'!#REF!=$B$452,'Costi complessivi'!E60,""))</f>
        <v>#REF!</v>
      </c>
      <c r="K64" s="14" t="e">
        <f>IF('Costi complessivi'!#REF!="G",'Costi complessivi'!F60*$C$452,IF('Costi complessivi'!#REF!=$B$452,'Costi complessivi'!F60,""))</f>
        <v>#REF!</v>
      </c>
      <c r="L64" s="29" t="e">
        <f>IF('Costi complessivi'!#REF!="G",'Costi complessivi'!#REF!*$C$452,IF('Costi complessivi'!#REF!=$B$452,'Costi complessivi'!#REF!,""))</f>
        <v>#REF!</v>
      </c>
      <c r="M64" s="23" t="e">
        <f>'Costi complessivi'!#REF!</f>
        <v>#REF!</v>
      </c>
      <c r="N64" s="69" t="e">
        <f>IF('Costi complessivi'!#REF!="G",'Costi complessivi'!#REF!,IF('Costi complessivi'!#REF!=$B$452,'Costi complessivi'!#REF!,0))</f>
        <v>#REF!</v>
      </c>
    </row>
    <row r="65" spans="1:18" hidden="1">
      <c r="A65" s="22" t="e">
        <f>'Costi complessivi'!#REF!</f>
        <v>#REF!</v>
      </c>
      <c r="B65" s="61" t="e">
        <f>'Costi complessivi'!#REF!</f>
        <v>#REF!</v>
      </c>
      <c r="C65" s="15" t="e">
        <f>IF('Costi complessivi'!#REF!="G",'Costi complessivi'!#REF!*$C$452,IF('Costi complessivi'!#REF!=$B$452,'Costi complessivi'!#REF!,""))</f>
        <v>#REF!</v>
      </c>
      <c r="D65" s="15" t="e">
        <f>IF('Costi complessivi'!#REF!="G",'Costi complessivi'!#REF!*$C$452,IF('Costi complessivi'!#REF!=$B$452,'Costi complessivi'!#REF!,""))</f>
        <v>#REF!</v>
      </c>
      <c r="E65" s="30" t="e">
        <f>IF('Costi complessivi'!#REF!="G",'Costi complessivi'!#REF!*$C$452,IF('Costi complessivi'!#REF!=$B$452,'Costi complessivi'!#REF!,""))</f>
        <v>#REF!</v>
      </c>
      <c r="F65" s="115" t="e">
        <f>IF('Costi complessivi'!#REF!="G",'Costi complessivi'!#REF!*$C$452,IF('Costi complessivi'!#REF!=$B$452,'Costi complessivi'!#REF!,""))</f>
        <v>#REF!</v>
      </c>
      <c r="G65" s="44" t="e">
        <f>IF('Costi complessivi'!#REF!="G",'Costi complessivi'!#REF!*$C$452,IF('Costi complessivi'!#REF!=$B$452,'Costi complessivi'!#REF!,""))</f>
        <v>#REF!</v>
      </c>
      <c r="H65" s="44" t="e">
        <f>IF('Costi complessivi'!#REF!="G",'Costi complessivi'!#REF!*$C$452,IF('Costi complessivi'!#REF!=$B$452,'Costi complessivi'!#REF!,""))</f>
        <v>#REF!</v>
      </c>
      <c r="I65" s="115" t="e">
        <f>IF('Costi complessivi'!#REF!="G",'Costi complessivi'!#REF!*$C$452,IF('Costi complessivi'!#REF!=$B$452,'Costi complessivi'!#REF!,""))</f>
        <v>#REF!</v>
      </c>
      <c r="J65" s="14" t="e">
        <f>IF('Costi complessivi'!#REF!="G",'Costi complessivi'!#REF!*$C$452,IF('Costi complessivi'!#REF!=$B$452,'Costi complessivi'!#REF!,""))</f>
        <v>#REF!</v>
      </c>
      <c r="K65" s="14" t="e">
        <f>IF('Costi complessivi'!#REF!="G",'Costi complessivi'!#REF!*$C$452,IF('Costi complessivi'!#REF!=$B$452,'Costi complessivi'!#REF!,""))</f>
        <v>#REF!</v>
      </c>
      <c r="L65" s="29" t="e">
        <f>IF('Costi complessivi'!#REF!="G",'Costi complessivi'!#REF!*$C$452,IF('Costi complessivi'!#REF!=$B$452,'Costi complessivi'!#REF!,""))</f>
        <v>#REF!</v>
      </c>
      <c r="M65" s="23" t="e">
        <f>'Costi complessivi'!#REF!</f>
        <v>#REF!</v>
      </c>
      <c r="N65" s="69" t="e">
        <f>IF('Costi complessivi'!#REF!="G",'Costi complessivi'!#REF!,IF('Costi complessivi'!#REF!=$B$452,'Costi complessivi'!#REF!,0))</f>
        <v>#REF!</v>
      </c>
    </row>
    <row r="66" spans="1:18" hidden="1">
      <c r="A66" s="49" t="s">
        <v>446</v>
      </c>
      <c r="B66" s="45"/>
      <c r="C66" s="46"/>
      <c r="D66" s="47"/>
      <c r="E66" s="47"/>
      <c r="F66" s="115"/>
      <c r="G66" s="47"/>
      <c r="H66" s="47"/>
      <c r="I66" s="115"/>
      <c r="J66" s="47"/>
      <c r="K66" s="47"/>
      <c r="L66" s="45"/>
      <c r="M66" s="48"/>
      <c r="N66" s="69" t="e">
        <f>IF('Costi complessivi'!#REF!="G",'Costi complessivi'!#REF!,IF('Costi complessivi'!#REF!=$B$452,'Costi complessivi'!#REF!,0))</f>
        <v>#REF!</v>
      </c>
    </row>
    <row r="67" spans="1:18" ht="19.5" hidden="1" customHeight="1">
      <c r="A67" s="22" t="str">
        <f>'Costi complessivi'!A62</f>
        <v xml:space="preserve">  66/25/650  </v>
      </c>
      <c r="B67" s="61" t="str">
        <f>'Costi complessivi'!B62</f>
        <v xml:space="preserve">EDUCAT. DOMIC. MINORI MONTEC. </v>
      </c>
      <c r="C67" s="15" t="e">
        <f>IF('Costi complessivi'!#REF!="G",'Costi complessivi'!#REF!*$C$452,IF('Costi complessivi'!#REF!=$B$452,'Costi complessivi'!#REF!,""))</f>
        <v>#REF!</v>
      </c>
      <c r="D67" s="15" t="e">
        <f>IF('Costi complessivi'!#REF!="G",'Costi complessivi'!#REF!*$C$452,IF('Costi complessivi'!#REF!=$B$452,'Costi complessivi'!#REF!,""))</f>
        <v>#REF!</v>
      </c>
      <c r="E67" s="30" t="e">
        <f>IF('Costi complessivi'!#REF!="G",'Costi complessivi'!#REF!*$C$452,IF('Costi complessivi'!#REF!=$B$452,'Costi complessivi'!#REF!,""))</f>
        <v>#REF!</v>
      </c>
      <c r="F67" s="115" t="e">
        <f>IF('Costi complessivi'!#REF!="G",'Costi complessivi'!C62*$C$452,IF('Costi complessivi'!#REF!=$B$452,'Costi complessivi'!C62,""))</f>
        <v>#REF!</v>
      </c>
      <c r="G67" s="44" t="e">
        <f>IF('Costi complessivi'!#REF!="G",'Costi complessivi'!#REF!*$C$452,IF('Costi complessivi'!#REF!=$B$452,'Costi complessivi'!#REF!,""))</f>
        <v>#REF!</v>
      </c>
      <c r="H67" s="44" t="e">
        <f>IF('Costi complessivi'!#REF!="G",'Costi complessivi'!#REF!*$C$452,IF('Costi complessivi'!#REF!=$B$452,'Costi complessivi'!#REF!,""))</f>
        <v>#REF!</v>
      </c>
      <c r="I67" s="115" t="e">
        <f>IF('Costi complessivi'!#REF!="G",'Costi complessivi'!D62*$C$452,IF('Costi complessivi'!#REF!=$B$452,'Costi complessivi'!D62,""))</f>
        <v>#REF!</v>
      </c>
      <c r="J67" s="14" t="e">
        <f>IF('Costi complessivi'!#REF!="G",'Costi complessivi'!E62*$C$452,IF('Costi complessivi'!#REF!=$B$452,'Costi complessivi'!E62,""))</f>
        <v>#REF!</v>
      </c>
      <c r="K67" s="14" t="e">
        <f>IF('Costi complessivi'!#REF!="G",'Costi complessivi'!F62*$C$452,IF('Costi complessivi'!#REF!=$B$452,'Costi complessivi'!F62,""))</f>
        <v>#REF!</v>
      </c>
      <c r="L67" s="29" t="e">
        <f>IF('Costi complessivi'!#REF!="G",'Costi complessivi'!#REF!*$C$452,IF('Costi complessivi'!#REF!=$B$452,'Costi complessivi'!#REF!,""))</f>
        <v>#REF!</v>
      </c>
      <c r="M67" s="23" t="e">
        <f>'Costi complessivi'!#REF!</f>
        <v>#REF!</v>
      </c>
      <c r="N67" s="69" t="e">
        <f>IF('Costi complessivi'!#REF!="G",'Costi complessivi'!#REF!,IF('Costi complessivi'!#REF!=$B$452,'Costi complessivi'!#REF!,0))</f>
        <v>#REF!</v>
      </c>
      <c r="O67" s="57">
        <v>55000</v>
      </c>
      <c r="P67" s="55">
        <v>51000</v>
      </c>
      <c r="Q67" s="42">
        <f>36000/2*LAVORO!$E$7</f>
        <v>3906.1405517959402</v>
      </c>
      <c r="R67" s="42">
        <f>SUM(P67:Q67)</f>
        <v>54906.140551795943</v>
      </c>
    </row>
    <row r="68" spans="1:18" hidden="1">
      <c r="A68" s="22" t="str">
        <f>'Costi complessivi'!A63</f>
        <v xml:space="preserve">  66/25/652  </v>
      </c>
      <c r="B68" s="61" t="str">
        <f>'Costi complessivi'!B63</f>
        <v xml:space="preserve">RETTE IST. MINORI MONTECH.     </v>
      </c>
      <c r="C68" s="15" t="e">
        <f>IF('Costi complessivi'!#REF!="G",'Costi complessivi'!#REF!*$C$452,IF('Costi complessivi'!#REF!=$B$452,'Costi complessivi'!#REF!,""))</f>
        <v>#REF!</v>
      </c>
      <c r="D68" s="15" t="e">
        <f>IF('Costi complessivi'!#REF!="G",'Costi complessivi'!#REF!*$C$452,IF('Costi complessivi'!#REF!=$B$452,'Costi complessivi'!#REF!,""))</f>
        <v>#REF!</v>
      </c>
      <c r="E68" s="30" t="e">
        <f>IF('Costi complessivi'!#REF!="G",'Costi complessivi'!#REF!*$C$452,IF('Costi complessivi'!#REF!=$B$452,'Costi complessivi'!#REF!,""))</f>
        <v>#REF!</v>
      </c>
      <c r="F68" s="115" t="e">
        <f>IF('Costi complessivi'!#REF!="G",'Costi complessivi'!C63*$C$452,IF('Costi complessivi'!#REF!=$B$452,'Costi complessivi'!C63,""))</f>
        <v>#REF!</v>
      </c>
      <c r="G68" s="44" t="e">
        <f>IF('Costi complessivi'!#REF!="G",'Costi complessivi'!#REF!*$C$452,IF('Costi complessivi'!#REF!=$B$452,'Costi complessivi'!#REF!,""))</f>
        <v>#REF!</v>
      </c>
      <c r="H68" s="44" t="e">
        <f>IF('Costi complessivi'!#REF!="G",'Costi complessivi'!#REF!*$C$452,IF('Costi complessivi'!#REF!=$B$452,'Costi complessivi'!#REF!,""))</f>
        <v>#REF!</v>
      </c>
      <c r="I68" s="115" t="e">
        <f>IF('Costi complessivi'!#REF!="G",'Costi complessivi'!D63*$C$452,IF('Costi complessivi'!#REF!=$B$452,'Costi complessivi'!D63,""))</f>
        <v>#REF!</v>
      </c>
      <c r="J68" s="14" t="e">
        <f>IF('Costi complessivi'!#REF!="G",'Costi complessivi'!E63*$C$452,IF('Costi complessivi'!#REF!=$B$452,'Costi complessivi'!E63,""))</f>
        <v>#REF!</v>
      </c>
      <c r="K68" s="14" t="e">
        <f>IF('Costi complessivi'!#REF!="G",'Costi complessivi'!F63*$C$452,IF('Costi complessivi'!#REF!=$B$452,'Costi complessivi'!F63,""))</f>
        <v>#REF!</v>
      </c>
      <c r="L68" s="29" t="e">
        <f>IF('Costi complessivi'!#REF!="G",'Costi complessivi'!#REF!*$C$452,IF('Costi complessivi'!#REF!=$B$452,'Costi complessivi'!#REF!,""))</f>
        <v>#REF!</v>
      </c>
      <c r="M68" s="23" t="e">
        <f>'Costi complessivi'!#REF!</f>
        <v>#REF!</v>
      </c>
      <c r="N68" s="69" t="e">
        <f>IF('Costi complessivi'!#REF!="G",'Costi complessivi'!#REF!,IF('Costi complessivi'!#REF!=$B$452,'Costi complessivi'!#REF!,0))</f>
        <v>#REF!</v>
      </c>
      <c r="P68" s="42">
        <v>101000</v>
      </c>
    </row>
    <row r="69" spans="1:18" ht="20.25" hidden="1" customHeight="1">
      <c r="A69" s="22" t="str">
        <f>'Costi complessivi'!A64</f>
        <v xml:space="preserve">  66/25/653  </v>
      </c>
      <c r="B69" s="61" t="str">
        <f>'Costi complessivi'!B64</f>
        <v>ASSIST. SCOLAST. MINORI MONTECH</v>
      </c>
      <c r="C69" s="15" t="e">
        <f>IF('Costi complessivi'!#REF!="G",'Costi complessivi'!#REF!*$C$452,IF('Costi complessivi'!#REF!=$B$452,'Costi complessivi'!#REF!,""))</f>
        <v>#REF!</v>
      </c>
      <c r="D69" s="15" t="e">
        <f>IF('Costi complessivi'!#REF!="G",'Costi complessivi'!#REF!*$C$452,IF('Costi complessivi'!#REF!=$B$452,'Costi complessivi'!#REF!,""))</f>
        <v>#REF!</v>
      </c>
      <c r="E69" s="30" t="e">
        <f>IF('Costi complessivi'!#REF!="G",'Costi complessivi'!#REF!*$C$452,IF('Costi complessivi'!#REF!=$B$452,'Costi complessivi'!#REF!,""))</f>
        <v>#REF!</v>
      </c>
      <c r="F69" s="115" t="e">
        <f>IF('Costi complessivi'!#REF!="G",'Costi complessivi'!C64*$C$452,IF('Costi complessivi'!#REF!=$B$452,'Costi complessivi'!C64,""))</f>
        <v>#REF!</v>
      </c>
      <c r="G69" s="44" t="e">
        <f>IF('Costi complessivi'!#REF!="G",'Costi complessivi'!#REF!*$C$452,IF('Costi complessivi'!#REF!=$B$452,'Costi complessivi'!#REF!,""))</f>
        <v>#REF!</v>
      </c>
      <c r="H69" s="44" t="e">
        <f>IF('Costi complessivi'!#REF!="G",'Costi complessivi'!#REF!*$C$452,IF('Costi complessivi'!#REF!=$B$452,'Costi complessivi'!#REF!,""))</f>
        <v>#REF!</v>
      </c>
      <c r="I69" s="115" t="e">
        <f>IF('Costi complessivi'!#REF!="G",'Costi complessivi'!D64*$C$452,IF('Costi complessivi'!#REF!=$B$452,'Costi complessivi'!D64,""))</f>
        <v>#REF!</v>
      </c>
      <c r="J69" s="14" t="e">
        <f>IF('Costi complessivi'!#REF!="G",'Costi complessivi'!E64*$C$452,IF('Costi complessivi'!#REF!=$B$452,'Costi complessivi'!E64,""))</f>
        <v>#REF!</v>
      </c>
      <c r="K69" s="14" t="e">
        <f>IF('Costi complessivi'!#REF!="G",'Costi complessivi'!F64*$C$452,IF('Costi complessivi'!#REF!=$B$452,'Costi complessivi'!F64,""))</f>
        <v>#REF!</v>
      </c>
      <c r="L69" s="29" t="e">
        <f>IF('Costi complessivi'!#REF!="G",'Costi complessivi'!#REF!*$C$452,IF('Costi complessivi'!#REF!=$B$452,'Costi complessivi'!#REF!,""))</f>
        <v>#REF!</v>
      </c>
      <c r="M69" s="23" t="e">
        <f>'Costi complessivi'!#REF!</f>
        <v>#REF!</v>
      </c>
      <c r="N69" s="69" t="e">
        <f>IF('Costi complessivi'!#REF!="G",'Costi complessivi'!#REF!,IF('Costi complessivi'!#REF!=$B$452,'Costi complessivi'!#REF!,0))</f>
        <v>#REF!</v>
      </c>
      <c r="P69" s="42">
        <v>111000</v>
      </c>
    </row>
    <row r="70" spans="1:18" hidden="1">
      <c r="A70" s="22" t="str">
        <f>'Costi complessivi'!A65</f>
        <v xml:space="preserve">  66/25/657  </v>
      </c>
      <c r="B70" s="61" t="str">
        <f>'Costi complessivi'!B65</f>
        <v xml:space="preserve">COORD. MINORI MONTECHIARUGULO  </v>
      </c>
      <c r="C70" s="15" t="e">
        <f>IF('Costi complessivi'!#REF!="G",'Costi complessivi'!#REF!*$C$452,IF('Costi complessivi'!#REF!=$B$452,'Costi complessivi'!#REF!,""))</f>
        <v>#REF!</v>
      </c>
      <c r="D70" s="15" t="e">
        <f>IF('Costi complessivi'!#REF!="G",'Costi complessivi'!#REF!*$C$452,IF('Costi complessivi'!#REF!=$B$452,'Costi complessivi'!#REF!,""))</f>
        <v>#REF!</v>
      </c>
      <c r="E70" s="30" t="e">
        <f>IF('Costi complessivi'!#REF!="G",'Costi complessivi'!#REF!*$C$452,IF('Costi complessivi'!#REF!=$B$452,'Costi complessivi'!#REF!,""))</f>
        <v>#REF!</v>
      </c>
      <c r="F70" s="115" t="e">
        <f>IF('Costi complessivi'!#REF!="G",'Costi complessivi'!C65*$C$452,IF('Costi complessivi'!#REF!=$B$452,'Costi complessivi'!C65,""))</f>
        <v>#REF!</v>
      </c>
      <c r="G70" s="44" t="e">
        <f>IF('Costi complessivi'!#REF!="G",'Costi complessivi'!#REF!*$C$452,IF('Costi complessivi'!#REF!=$B$452,'Costi complessivi'!#REF!,""))</f>
        <v>#REF!</v>
      </c>
      <c r="H70" s="44" t="e">
        <f>IF('Costi complessivi'!#REF!="G",'Costi complessivi'!#REF!*$C$452,IF('Costi complessivi'!#REF!=$B$452,'Costi complessivi'!#REF!,""))</f>
        <v>#REF!</v>
      </c>
      <c r="I70" s="115" t="e">
        <f>IF('Costi complessivi'!#REF!="G",'Costi complessivi'!D65*$C$452,IF('Costi complessivi'!#REF!=$B$452,'Costi complessivi'!D65,""))</f>
        <v>#REF!</v>
      </c>
      <c r="J70" s="14" t="e">
        <f>IF('Costi complessivi'!#REF!="G",'Costi complessivi'!E65*$C$452,IF('Costi complessivi'!#REF!=$B$452,'Costi complessivi'!E65,""))</f>
        <v>#REF!</v>
      </c>
      <c r="K70" s="14" t="e">
        <f>IF('Costi complessivi'!#REF!="G",'Costi complessivi'!F65*$C$452,IF('Costi complessivi'!#REF!=$B$452,'Costi complessivi'!F65,""))</f>
        <v>#REF!</v>
      </c>
      <c r="L70" s="29" t="e">
        <f>IF('Costi complessivi'!#REF!="G",'Costi complessivi'!#REF!*$C$452,IF('Costi complessivi'!#REF!=$B$452,'Costi complessivi'!#REF!,""))</f>
        <v>#REF!</v>
      </c>
      <c r="M70" s="23" t="e">
        <f>'Costi complessivi'!#REF!</f>
        <v>#REF!</v>
      </c>
      <c r="N70" s="69" t="e">
        <f>IF('Costi complessivi'!#REF!="G",'Costi complessivi'!#REF!,IF('Costi complessivi'!#REF!=$B$452,'Costi complessivi'!#REF!,0))</f>
        <v>#REF!</v>
      </c>
    </row>
    <row r="71" spans="1:18" hidden="1">
      <c r="A71" s="22" t="str">
        <f>'Costi complessivi'!A66</f>
        <v xml:space="preserve"> 68/05/959</v>
      </c>
      <c r="B71" s="61" t="str">
        <f>'Costi complessivi'!B66</f>
        <v>ON THE ROAD</v>
      </c>
      <c r="C71" s="15" t="e">
        <f>IF('Costi complessivi'!#REF!="G",'Costi complessivi'!#REF!*$C$452,IF('Costi complessivi'!#REF!=$B$452,'Costi complessivi'!#REF!,""))</f>
        <v>#REF!</v>
      </c>
      <c r="D71" s="15" t="e">
        <f>IF('Costi complessivi'!#REF!="G",'Costi complessivi'!#REF!*$C$452,IF('Costi complessivi'!#REF!=$B$452,'Costi complessivi'!#REF!,""))</f>
        <v>#REF!</v>
      </c>
      <c r="E71" s="30" t="e">
        <f>IF('Costi complessivi'!#REF!="G",'Costi complessivi'!#REF!*$C$452,IF('Costi complessivi'!#REF!=$B$452,'Costi complessivi'!#REF!,""))</f>
        <v>#REF!</v>
      </c>
      <c r="F71" s="115" t="e">
        <f>IF('Costi complessivi'!#REF!="G",'Costi complessivi'!C66*$C$452,IF('Costi complessivi'!#REF!=$B$452,'Costi complessivi'!C66,""))</f>
        <v>#REF!</v>
      </c>
      <c r="G71" s="44" t="e">
        <f>IF('Costi complessivi'!#REF!="G",'Costi complessivi'!#REF!*$C$452,IF('Costi complessivi'!#REF!=$B$452,'Costi complessivi'!#REF!,""))</f>
        <v>#REF!</v>
      </c>
      <c r="H71" s="44" t="e">
        <f>IF('Costi complessivi'!#REF!="G",'Costi complessivi'!#REF!*$C$452,IF('Costi complessivi'!#REF!=$B$452,'Costi complessivi'!#REF!,""))</f>
        <v>#REF!</v>
      </c>
      <c r="I71" s="115" t="e">
        <f>IF('Costi complessivi'!#REF!="G",'Costi complessivi'!D66*$C$452,IF('Costi complessivi'!#REF!=$B$452,'Costi complessivi'!D66,""))</f>
        <v>#REF!</v>
      </c>
      <c r="J71" s="14" t="e">
        <f>IF('Costi complessivi'!#REF!="G",'Costi complessivi'!E66*$C$452,IF('Costi complessivi'!#REF!=$B$452,'Costi complessivi'!E66,""))</f>
        <v>#REF!</v>
      </c>
      <c r="K71" s="14" t="e">
        <f>IF('Costi complessivi'!#REF!="G",'Costi complessivi'!F66*$C$452,IF('Costi complessivi'!#REF!=$B$452,'Costi complessivi'!F66,""))</f>
        <v>#REF!</v>
      </c>
      <c r="L71" s="29" t="e">
        <f>IF('Costi complessivi'!#REF!="G",'Costi complessivi'!#REF!*$C$452,IF('Costi complessivi'!#REF!=$B$452,'Costi complessivi'!#REF!,""))</f>
        <v>#REF!</v>
      </c>
      <c r="M71" s="23" t="e">
        <f>'Costi complessivi'!#REF!</f>
        <v>#REF!</v>
      </c>
      <c r="N71" s="69" t="e">
        <f>IF('Costi complessivi'!#REF!="G",'Costi complessivi'!#REF!,IF('Costi complessivi'!#REF!=$B$452,'Costi complessivi'!#REF!,0))</f>
        <v>#REF!</v>
      </c>
    </row>
    <row r="72" spans="1:18" hidden="1">
      <c r="A72" s="22" t="str">
        <f>'Costi complessivi'!A67</f>
        <v xml:space="preserve">  68/05/941  </v>
      </c>
      <c r="B72" s="61" t="str">
        <f>'Costi complessivi'!B67</f>
        <v>CONTRIBUTI AFFIDI MONTECHIARUGO</v>
      </c>
      <c r="C72" s="15" t="e">
        <f>IF('Costi complessivi'!#REF!="G",'Costi complessivi'!#REF!*$C$452,IF('Costi complessivi'!#REF!=$B$452,'Costi complessivi'!#REF!,""))</f>
        <v>#REF!</v>
      </c>
      <c r="D72" s="15" t="e">
        <f>IF('Costi complessivi'!#REF!="G",'Costi complessivi'!#REF!*$C$452,IF('Costi complessivi'!#REF!=$B$452,'Costi complessivi'!#REF!,""))</f>
        <v>#REF!</v>
      </c>
      <c r="E72" s="30" t="e">
        <f>IF('Costi complessivi'!#REF!="G",'Costi complessivi'!#REF!*$C$452,IF('Costi complessivi'!#REF!=$B$452,'Costi complessivi'!#REF!,""))</f>
        <v>#REF!</v>
      </c>
      <c r="F72" s="115" t="e">
        <f>IF('Costi complessivi'!#REF!="G",'Costi complessivi'!C67*$C$452,IF('Costi complessivi'!#REF!=$B$452,'Costi complessivi'!C67,""))</f>
        <v>#REF!</v>
      </c>
      <c r="G72" s="44" t="e">
        <f>IF('Costi complessivi'!#REF!="G",'Costi complessivi'!#REF!*$C$452,IF('Costi complessivi'!#REF!=$B$452,'Costi complessivi'!#REF!,""))</f>
        <v>#REF!</v>
      </c>
      <c r="H72" s="44" t="e">
        <f>IF('Costi complessivi'!#REF!="G",'Costi complessivi'!#REF!*$C$452,IF('Costi complessivi'!#REF!=$B$452,'Costi complessivi'!#REF!,""))</f>
        <v>#REF!</v>
      </c>
      <c r="I72" s="115" t="e">
        <f>IF('Costi complessivi'!#REF!="G",'Costi complessivi'!D67*$C$452,IF('Costi complessivi'!#REF!=$B$452,'Costi complessivi'!D67,""))</f>
        <v>#REF!</v>
      </c>
      <c r="J72" s="14" t="e">
        <f>IF('Costi complessivi'!#REF!="G",'Costi complessivi'!E67*$C$452,IF('Costi complessivi'!#REF!=$B$452,'Costi complessivi'!E67,""))</f>
        <v>#REF!</v>
      </c>
      <c r="K72" s="14" t="e">
        <f>IF('Costi complessivi'!#REF!="G",'Costi complessivi'!F67*$C$452,IF('Costi complessivi'!#REF!=$B$452,'Costi complessivi'!F67,""))</f>
        <v>#REF!</v>
      </c>
      <c r="L72" s="29" t="e">
        <f>IF('Costi complessivi'!#REF!="G",'Costi complessivi'!#REF!*$C$452,IF('Costi complessivi'!#REF!=$B$452,'Costi complessivi'!#REF!,""))</f>
        <v>#REF!</v>
      </c>
      <c r="M72" s="23" t="e">
        <f>'Costi complessivi'!#REF!</f>
        <v>#REF!</v>
      </c>
      <c r="N72" s="69" t="e">
        <f>IF('Costi complessivi'!#REF!="G",'Costi complessivi'!#REF!,IF('Costi complessivi'!#REF!=$B$452,'Costi complessivi'!#REF!,0))</f>
        <v>#REF!</v>
      </c>
    </row>
    <row r="73" spans="1:18" hidden="1">
      <c r="A73" s="22" t="e">
        <f>'Costi complessivi'!#REF!</f>
        <v>#REF!</v>
      </c>
      <c r="B73" s="61" t="e">
        <f>'Costi complessivi'!#REF!</f>
        <v>#REF!</v>
      </c>
      <c r="C73" s="15" t="e">
        <f>IF('Costi complessivi'!#REF!="G",'Costi complessivi'!#REF!*$C$452,IF('Costi complessivi'!#REF!=$B$452,'Costi complessivi'!#REF!,""))</f>
        <v>#REF!</v>
      </c>
      <c r="D73" s="15" t="e">
        <f>IF('Costi complessivi'!#REF!="G",'Costi complessivi'!#REF!*$C$452,IF('Costi complessivi'!#REF!=$B$452,'Costi complessivi'!#REF!,""))</f>
        <v>#REF!</v>
      </c>
      <c r="E73" s="30" t="e">
        <f>IF('Costi complessivi'!#REF!="G",'Costi complessivi'!#REF!*$C$452,IF('Costi complessivi'!#REF!=$B$452,'Costi complessivi'!#REF!,""))</f>
        <v>#REF!</v>
      </c>
      <c r="F73" s="115" t="e">
        <f>IF('Costi complessivi'!#REF!="G",'Costi complessivi'!#REF!*$C$452,IF('Costi complessivi'!#REF!=$B$452,'Costi complessivi'!#REF!,""))</f>
        <v>#REF!</v>
      </c>
      <c r="G73" s="44" t="e">
        <f>IF('Costi complessivi'!#REF!="G",'Costi complessivi'!#REF!*$C$452,IF('Costi complessivi'!#REF!=$B$452,'Costi complessivi'!#REF!,""))</f>
        <v>#REF!</v>
      </c>
      <c r="H73" s="44" t="e">
        <f>IF('Costi complessivi'!#REF!="G",'Costi complessivi'!#REF!*$C$452,IF('Costi complessivi'!#REF!=$B$452,'Costi complessivi'!#REF!,""))</f>
        <v>#REF!</v>
      </c>
      <c r="I73" s="115" t="e">
        <f>IF('Costi complessivi'!#REF!="G",'Costi complessivi'!#REF!*$C$452,IF('Costi complessivi'!#REF!=$B$452,'Costi complessivi'!#REF!,""))</f>
        <v>#REF!</v>
      </c>
      <c r="J73" s="14" t="e">
        <f>IF('Costi complessivi'!#REF!="G",'Costi complessivi'!#REF!*$C$452,IF('Costi complessivi'!#REF!=$B$452,'Costi complessivi'!#REF!,""))</f>
        <v>#REF!</v>
      </c>
      <c r="K73" s="14" t="e">
        <f>IF('Costi complessivi'!#REF!="G",'Costi complessivi'!#REF!*$C$452,IF('Costi complessivi'!#REF!=$B$452,'Costi complessivi'!#REF!,""))</f>
        <v>#REF!</v>
      </c>
      <c r="L73" s="29" t="e">
        <f>IF('Costi complessivi'!#REF!="G",'Costi complessivi'!#REF!*$C$452,IF('Costi complessivi'!#REF!=$B$452,'Costi complessivi'!#REF!,""))</f>
        <v>#REF!</v>
      </c>
      <c r="M73" s="23" t="e">
        <f>'Costi complessivi'!#REF!</f>
        <v>#REF!</v>
      </c>
      <c r="N73" s="69" t="e">
        <f>IF('Costi complessivi'!#REF!="G",'Costi complessivi'!#REF!,IF('Costi complessivi'!#REF!=$B$452,'Costi complessivi'!#REF!,0))</f>
        <v>#REF!</v>
      </c>
    </row>
    <row r="74" spans="1:18" hidden="1">
      <c r="A74" s="22" t="e">
        <f>'Costi complessivi'!#REF!</f>
        <v>#REF!</v>
      </c>
      <c r="B74" s="61" t="e">
        <f>'Costi complessivi'!#REF!</f>
        <v>#REF!</v>
      </c>
      <c r="C74" s="15" t="e">
        <f>IF('Costi complessivi'!#REF!="G",'Costi complessivi'!#REF!*$C$452,IF('Costi complessivi'!#REF!=$B$452,'Costi complessivi'!#REF!,""))</f>
        <v>#REF!</v>
      </c>
      <c r="D74" s="15" t="e">
        <f>IF('Costi complessivi'!#REF!="G",'Costi complessivi'!#REF!*$C$452,IF('Costi complessivi'!#REF!=$B$452,'Costi complessivi'!#REF!,""))</f>
        <v>#REF!</v>
      </c>
      <c r="E74" s="30" t="e">
        <f>IF('Costi complessivi'!#REF!="G",'Costi complessivi'!#REF!*$C$452,IF('Costi complessivi'!#REF!=$B$452,'Costi complessivi'!#REF!,""))</f>
        <v>#REF!</v>
      </c>
      <c r="F74" s="115" t="e">
        <f>IF('Costi complessivi'!#REF!="G",'Costi complessivi'!#REF!*$C$452,IF('Costi complessivi'!#REF!=$B$452,'Costi complessivi'!#REF!,""))</f>
        <v>#REF!</v>
      </c>
      <c r="G74" s="44" t="e">
        <f>IF('Costi complessivi'!#REF!="G",'Costi complessivi'!#REF!*$C$452,IF('Costi complessivi'!#REF!=$B$452,'Costi complessivi'!#REF!,""))</f>
        <v>#REF!</v>
      </c>
      <c r="H74" s="44" t="e">
        <f>IF('Costi complessivi'!#REF!="G",'Costi complessivi'!#REF!*$C$452,IF('Costi complessivi'!#REF!=$B$452,'Costi complessivi'!#REF!,""))</f>
        <v>#REF!</v>
      </c>
      <c r="I74" s="115" t="e">
        <f>IF('Costi complessivi'!#REF!="G",'Costi complessivi'!#REF!*$C$452,IF('Costi complessivi'!#REF!=$B$452,'Costi complessivi'!#REF!,""))</f>
        <v>#REF!</v>
      </c>
      <c r="J74" s="14" t="e">
        <f>IF('Costi complessivi'!#REF!="G",'Costi complessivi'!#REF!*$C$452,IF('Costi complessivi'!#REF!=$B$452,'Costi complessivi'!#REF!,""))</f>
        <v>#REF!</v>
      </c>
      <c r="K74" s="14" t="e">
        <f>IF('Costi complessivi'!#REF!="G",'Costi complessivi'!#REF!*$C$452,IF('Costi complessivi'!#REF!=$B$452,'Costi complessivi'!#REF!,""))</f>
        <v>#REF!</v>
      </c>
      <c r="L74" s="29" t="e">
        <f>IF('Costi complessivi'!#REF!="G",'Costi complessivi'!#REF!*$C$452,IF('Costi complessivi'!#REF!=$B$452,'Costi complessivi'!#REF!,""))</f>
        <v>#REF!</v>
      </c>
      <c r="M74" s="23" t="e">
        <f>'Costi complessivi'!#REF!</f>
        <v>#REF!</v>
      </c>
      <c r="N74" s="69" t="e">
        <f>IF('Costi complessivi'!#REF!="G",'Costi complessivi'!#REF!,IF('Costi complessivi'!#REF!=$B$452,'Costi complessivi'!#REF!,0))</f>
        <v>#REF!</v>
      </c>
    </row>
    <row r="75" spans="1:18" hidden="1">
      <c r="A75" s="49" t="s">
        <v>447</v>
      </c>
      <c r="B75" s="45"/>
      <c r="C75" s="46"/>
      <c r="D75" s="47"/>
      <c r="E75" s="47"/>
      <c r="F75" s="115"/>
      <c r="G75" s="47"/>
      <c r="H75" s="47"/>
      <c r="I75" s="115"/>
      <c r="J75" s="47"/>
      <c r="K75" s="47"/>
      <c r="L75" s="45"/>
      <c r="M75" s="48"/>
      <c r="N75" s="69" t="e">
        <f>IF('Costi complessivi'!#REF!="G",'Costi complessivi'!#REF!,IF('Costi complessivi'!#REF!=$B$452,'Costi complessivi'!#REF!,0))</f>
        <v>#REF!</v>
      </c>
    </row>
    <row r="76" spans="1:18" hidden="1">
      <c r="A76" s="22" t="str">
        <f>'Costi complessivi'!A69</f>
        <v xml:space="preserve">  66/25/670  </v>
      </c>
      <c r="B76" s="61" t="str">
        <f>'Costi complessivi'!B69</f>
        <v>EDUCAT. DOMIC. MINORI SALA BAG</v>
      </c>
      <c r="C76" s="15" t="e">
        <f>IF('Costi complessivi'!#REF!="G",'Costi complessivi'!#REF!*$C$452,IF('Costi complessivi'!#REF!=$B$452,'Costi complessivi'!#REF!,""))</f>
        <v>#REF!</v>
      </c>
      <c r="D76" s="15" t="e">
        <f>IF('Costi complessivi'!#REF!="G",'Costi complessivi'!#REF!*$C$452,IF('Costi complessivi'!#REF!=$B$452,'Costi complessivi'!#REF!,""))</f>
        <v>#REF!</v>
      </c>
      <c r="E76" s="30" t="e">
        <f>IF('Costi complessivi'!#REF!="G",'Costi complessivi'!#REF!*$C$452,IF('Costi complessivi'!#REF!=$B$452,'Costi complessivi'!#REF!,""))</f>
        <v>#REF!</v>
      </c>
      <c r="F76" s="115" t="e">
        <f>IF('Costi complessivi'!#REF!="G",'Costi complessivi'!C69*$C$452,IF('Costi complessivi'!#REF!=$B$452,'Costi complessivi'!C69,""))</f>
        <v>#REF!</v>
      </c>
      <c r="G76" s="44" t="e">
        <f>IF('Costi complessivi'!#REF!="G",'Costi complessivi'!#REF!*$C$452,IF('Costi complessivi'!#REF!=$B$452,'Costi complessivi'!#REF!,""))</f>
        <v>#REF!</v>
      </c>
      <c r="H76" s="44" t="e">
        <f>IF('Costi complessivi'!#REF!="G",'Costi complessivi'!#REF!*$C$452,IF('Costi complessivi'!#REF!=$B$452,'Costi complessivi'!#REF!,""))</f>
        <v>#REF!</v>
      </c>
      <c r="I76" s="115" t="e">
        <f>IF('Costi complessivi'!#REF!="G",'Costi complessivi'!D69*$C$452,IF('Costi complessivi'!#REF!=$B$452,'Costi complessivi'!D69,""))</f>
        <v>#REF!</v>
      </c>
      <c r="J76" s="14" t="e">
        <f>IF('Costi complessivi'!#REF!="G",'Costi complessivi'!E69*$C$452,IF('Costi complessivi'!#REF!=$B$452,'Costi complessivi'!E69,""))</f>
        <v>#REF!</v>
      </c>
      <c r="K76" s="14" t="e">
        <f>IF('Costi complessivi'!#REF!="G",'Costi complessivi'!F69*$C$452,IF('Costi complessivi'!#REF!=$B$452,'Costi complessivi'!F69,""))</f>
        <v>#REF!</v>
      </c>
      <c r="L76" s="29" t="e">
        <f>IF('Costi complessivi'!#REF!="G",'Costi complessivi'!#REF!*$C$452,IF('Costi complessivi'!#REF!=$B$452,'Costi complessivi'!#REF!,""))</f>
        <v>#REF!</v>
      </c>
      <c r="M76" s="23" t="e">
        <f>'Costi complessivi'!#REF!</f>
        <v>#REF!</v>
      </c>
      <c r="N76" s="69" t="e">
        <f>IF('Costi complessivi'!#REF!="G",'Costi complessivi'!#REF!,IF('Costi complessivi'!#REF!=$B$452,'Costi complessivi'!#REF!,0))</f>
        <v>#REF!</v>
      </c>
      <c r="O76" s="57">
        <v>18000</v>
      </c>
      <c r="P76" s="55">
        <v>15000</v>
      </c>
      <c r="Q76" s="42">
        <f>36000/2*LAVORO!$E$8</f>
        <v>2337.3576262363354</v>
      </c>
      <c r="R76" s="42">
        <f>SUM(P76:Q76)</f>
        <v>17337.357626236335</v>
      </c>
    </row>
    <row r="77" spans="1:18" hidden="1">
      <c r="A77" s="22" t="str">
        <f>'Costi complessivi'!A70</f>
        <v xml:space="preserve">  66/25/672  </v>
      </c>
      <c r="B77" s="61" t="str">
        <f>'Costi complessivi'!B70</f>
        <v xml:space="preserve">RETTE IST. MINORI SALA BAG.    </v>
      </c>
      <c r="C77" s="15" t="e">
        <f>IF('Costi complessivi'!#REF!="G",'Costi complessivi'!#REF!*$C$452,IF('Costi complessivi'!#REF!=$B$452,'Costi complessivi'!#REF!,""))</f>
        <v>#REF!</v>
      </c>
      <c r="D77" s="15" t="e">
        <f>IF('Costi complessivi'!#REF!="G",'Costi complessivi'!#REF!*$C$452,IF('Costi complessivi'!#REF!=$B$452,'Costi complessivi'!#REF!,""))</f>
        <v>#REF!</v>
      </c>
      <c r="E77" s="30" t="e">
        <f>IF('Costi complessivi'!#REF!="G",'Costi complessivi'!#REF!*$C$452,IF('Costi complessivi'!#REF!=$B$452,'Costi complessivi'!#REF!,""))</f>
        <v>#REF!</v>
      </c>
      <c r="F77" s="115" t="e">
        <f>IF('Costi complessivi'!#REF!="G",'Costi complessivi'!C70*$C$452,IF('Costi complessivi'!#REF!=$B$452,'Costi complessivi'!C70,""))</f>
        <v>#REF!</v>
      </c>
      <c r="G77" s="44" t="e">
        <f>IF('Costi complessivi'!#REF!="G",'Costi complessivi'!#REF!*$C$452,IF('Costi complessivi'!#REF!=$B$452,'Costi complessivi'!#REF!,""))</f>
        <v>#REF!</v>
      </c>
      <c r="H77" s="44" t="e">
        <f>IF('Costi complessivi'!#REF!="G",'Costi complessivi'!#REF!*$C$452,IF('Costi complessivi'!#REF!=$B$452,'Costi complessivi'!#REF!,""))</f>
        <v>#REF!</v>
      </c>
      <c r="I77" s="115" t="e">
        <f>IF('Costi complessivi'!#REF!="G",'Costi complessivi'!D70*$C$452,IF('Costi complessivi'!#REF!=$B$452,'Costi complessivi'!D70,""))</f>
        <v>#REF!</v>
      </c>
      <c r="J77" s="14" t="e">
        <f>IF('Costi complessivi'!#REF!="G",'Costi complessivi'!E70*$C$452,IF('Costi complessivi'!#REF!=$B$452,'Costi complessivi'!E70,""))</f>
        <v>#REF!</v>
      </c>
      <c r="K77" s="14" t="e">
        <f>IF('Costi complessivi'!#REF!="G",'Costi complessivi'!F70*$C$452,IF('Costi complessivi'!#REF!=$B$452,'Costi complessivi'!F70,""))</f>
        <v>#REF!</v>
      </c>
      <c r="L77" s="29" t="e">
        <f>IF('Costi complessivi'!#REF!="G",'Costi complessivi'!#REF!*$C$452,IF('Costi complessivi'!#REF!=$B$452,'Costi complessivi'!#REF!,""))</f>
        <v>#REF!</v>
      </c>
      <c r="M77" s="23" t="e">
        <f>'Costi complessivi'!#REF!</f>
        <v>#REF!</v>
      </c>
      <c r="N77" s="69" t="e">
        <f>IF('Costi complessivi'!#REF!="G",'Costi complessivi'!#REF!,IF('Costi complessivi'!#REF!=$B$452,'Costi complessivi'!#REF!,0))</f>
        <v>#REF!</v>
      </c>
      <c r="P77" s="42">
        <v>26000</v>
      </c>
    </row>
    <row r="78" spans="1:18" hidden="1">
      <c r="A78" s="22" t="str">
        <f>'Costi complessivi'!A71</f>
        <v xml:space="preserve">  66/25/673  </v>
      </c>
      <c r="B78" s="61" t="str">
        <f>'Costi complessivi'!B71</f>
        <v>ASSIST. SCOLAST. MINORI SALA B.</v>
      </c>
      <c r="C78" s="15" t="e">
        <f>IF('Costi complessivi'!#REF!="G",'Costi complessivi'!#REF!*$C$452,IF('Costi complessivi'!#REF!=$B$452,'Costi complessivi'!#REF!,""))</f>
        <v>#REF!</v>
      </c>
      <c r="D78" s="15" t="e">
        <f>IF('Costi complessivi'!#REF!="G",'Costi complessivi'!#REF!*$C$452,IF('Costi complessivi'!#REF!=$B$452,'Costi complessivi'!#REF!,""))</f>
        <v>#REF!</v>
      </c>
      <c r="E78" s="30" t="e">
        <f>IF('Costi complessivi'!#REF!="G",'Costi complessivi'!#REF!*$C$452,IF('Costi complessivi'!#REF!=$B$452,'Costi complessivi'!#REF!,""))</f>
        <v>#REF!</v>
      </c>
      <c r="F78" s="115" t="e">
        <f>IF('Costi complessivi'!#REF!="G",'Costi complessivi'!C71*$C$452,IF('Costi complessivi'!#REF!=$B$452,'Costi complessivi'!C71,""))</f>
        <v>#REF!</v>
      </c>
      <c r="G78" s="44" t="e">
        <f>IF('Costi complessivi'!#REF!="G",'Costi complessivi'!#REF!*$C$452,IF('Costi complessivi'!#REF!=$B$452,'Costi complessivi'!#REF!,""))</f>
        <v>#REF!</v>
      </c>
      <c r="H78" s="44" t="e">
        <f>IF('Costi complessivi'!#REF!="G",'Costi complessivi'!#REF!*$C$452,IF('Costi complessivi'!#REF!=$B$452,'Costi complessivi'!#REF!,""))</f>
        <v>#REF!</v>
      </c>
      <c r="I78" s="115" t="e">
        <f>IF('Costi complessivi'!#REF!="G",'Costi complessivi'!D71*$C$452,IF('Costi complessivi'!#REF!=$B$452,'Costi complessivi'!D71,""))</f>
        <v>#REF!</v>
      </c>
      <c r="J78" s="14" t="e">
        <f>IF('Costi complessivi'!#REF!="G",'Costi complessivi'!E71*$C$452,IF('Costi complessivi'!#REF!=$B$452,'Costi complessivi'!E71,""))</f>
        <v>#REF!</v>
      </c>
      <c r="K78" s="14" t="e">
        <f>IF('Costi complessivi'!#REF!="G",'Costi complessivi'!F71*$C$452,IF('Costi complessivi'!#REF!=$B$452,'Costi complessivi'!F71,""))</f>
        <v>#REF!</v>
      </c>
      <c r="L78" s="29" t="e">
        <f>IF('Costi complessivi'!#REF!="G",'Costi complessivi'!#REF!*$C$452,IF('Costi complessivi'!#REF!=$B$452,'Costi complessivi'!#REF!,""))</f>
        <v>#REF!</v>
      </c>
      <c r="M78" s="23" t="e">
        <f>'Costi complessivi'!#REF!</f>
        <v>#REF!</v>
      </c>
      <c r="N78" s="69" t="e">
        <f>IF('Costi complessivi'!#REF!="G",'Costi complessivi'!#REF!,IF('Costi complessivi'!#REF!=$B$452,'Costi complessivi'!#REF!,0))</f>
        <v>#REF!</v>
      </c>
      <c r="P78" s="42">
        <v>106000</v>
      </c>
    </row>
    <row r="79" spans="1:18" hidden="1">
      <c r="A79" s="22" t="str">
        <f>'Costi complessivi'!A72</f>
        <v xml:space="preserve">  66/25/677  </v>
      </c>
      <c r="B79" s="61" t="str">
        <f>'Costi complessivi'!B72</f>
        <v xml:space="preserve">COORDINAMENTO MINORI SALA B.   </v>
      </c>
      <c r="C79" s="15" t="e">
        <f>IF('Costi complessivi'!#REF!="G",'Costi complessivi'!#REF!*$C$452,IF('Costi complessivi'!#REF!=$B$452,'Costi complessivi'!#REF!,""))</f>
        <v>#REF!</v>
      </c>
      <c r="D79" s="15" t="e">
        <f>IF('Costi complessivi'!#REF!="G",'Costi complessivi'!#REF!*$C$452,IF('Costi complessivi'!#REF!=$B$452,'Costi complessivi'!#REF!,""))</f>
        <v>#REF!</v>
      </c>
      <c r="E79" s="30" t="e">
        <f>IF('Costi complessivi'!#REF!="G",'Costi complessivi'!#REF!*$C$452,IF('Costi complessivi'!#REF!=$B$452,'Costi complessivi'!#REF!,""))</f>
        <v>#REF!</v>
      </c>
      <c r="F79" s="115" t="e">
        <f>IF('Costi complessivi'!#REF!="G",'Costi complessivi'!C72*$C$452,IF('Costi complessivi'!#REF!=$B$452,'Costi complessivi'!C72,""))</f>
        <v>#REF!</v>
      </c>
      <c r="G79" s="44" t="e">
        <f>IF('Costi complessivi'!#REF!="G",'Costi complessivi'!#REF!*$C$452,IF('Costi complessivi'!#REF!=$B$452,'Costi complessivi'!#REF!,""))</f>
        <v>#REF!</v>
      </c>
      <c r="H79" s="44" t="e">
        <f>IF('Costi complessivi'!#REF!="G",'Costi complessivi'!#REF!*$C$452,IF('Costi complessivi'!#REF!=$B$452,'Costi complessivi'!#REF!,""))</f>
        <v>#REF!</v>
      </c>
      <c r="I79" s="115" t="e">
        <f>IF('Costi complessivi'!#REF!="G",'Costi complessivi'!D72*$C$452,IF('Costi complessivi'!#REF!=$B$452,'Costi complessivi'!D72,""))</f>
        <v>#REF!</v>
      </c>
      <c r="J79" s="14" t="e">
        <f>IF('Costi complessivi'!#REF!="G",'Costi complessivi'!E72*$C$452,IF('Costi complessivi'!#REF!=$B$452,'Costi complessivi'!E72,""))</f>
        <v>#REF!</v>
      </c>
      <c r="K79" s="14" t="e">
        <f>IF('Costi complessivi'!#REF!="G",'Costi complessivi'!F72*$C$452,IF('Costi complessivi'!#REF!=$B$452,'Costi complessivi'!F72,""))</f>
        <v>#REF!</v>
      </c>
      <c r="L79" s="29" t="e">
        <f>IF('Costi complessivi'!#REF!="G",'Costi complessivi'!#REF!*$C$452,IF('Costi complessivi'!#REF!=$B$452,'Costi complessivi'!#REF!,""))</f>
        <v>#REF!</v>
      </c>
      <c r="M79" s="23" t="e">
        <f>'Costi complessivi'!#REF!</f>
        <v>#REF!</v>
      </c>
      <c r="N79" s="69" t="e">
        <f>IF('Costi complessivi'!#REF!="G",'Costi complessivi'!#REF!,IF('Costi complessivi'!#REF!=$B$452,'Costi complessivi'!#REF!,0))</f>
        <v>#REF!</v>
      </c>
    </row>
    <row r="80" spans="1:18" hidden="1">
      <c r="A80" s="22" t="str">
        <f>'Costi complessivi'!A73</f>
        <v xml:space="preserve"> 68/05/978</v>
      </c>
      <c r="B80" s="61" t="str">
        <f>'Costi complessivi'!B73</f>
        <v>ON THE ROAD</v>
      </c>
      <c r="C80" s="15" t="e">
        <f>IF('Costi complessivi'!#REF!="G",'Costi complessivi'!#REF!*$C$452,IF('Costi complessivi'!#REF!=$B$452,'Costi complessivi'!#REF!,""))</f>
        <v>#REF!</v>
      </c>
      <c r="D80" s="15" t="e">
        <f>IF('Costi complessivi'!#REF!="G",'Costi complessivi'!#REF!*$C$452,IF('Costi complessivi'!#REF!=$B$452,'Costi complessivi'!#REF!,""))</f>
        <v>#REF!</v>
      </c>
      <c r="E80" s="30" t="e">
        <f>IF('Costi complessivi'!#REF!="G",'Costi complessivi'!#REF!*$C$452,IF('Costi complessivi'!#REF!=$B$452,'Costi complessivi'!#REF!,""))</f>
        <v>#REF!</v>
      </c>
      <c r="F80" s="115" t="e">
        <f>IF('Costi complessivi'!#REF!="G",'Costi complessivi'!C73*$C$452,IF('Costi complessivi'!#REF!=$B$452,'Costi complessivi'!C73,""))</f>
        <v>#REF!</v>
      </c>
      <c r="G80" s="44" t="e">
        <f>IF('Costi complessivi'!#REF!="G",'Costi complessivi'!#REF!*$C$452,IF('Costi complessivi'!#REF!=$B$452,'Costi complessivi'!#REF!,""))</f>
        <v>#REF!</v>
      </c>
      <c r="H80" s="44" t="e">
        <f>IF('Costi complessivi'!#REF!="G",'Costi complessivi'!#REF!*$C$452,IF('Costi complessivi'!#REF!=$B$452,'Costi complessivi'!#REF!,""))</f>
        <v>#REF!</v>
      </c>
      <c r="I80" s="115" t="e">
        <f>IF('Costi complessivi'!#REF!="G",'Costi complessivi'!D73*$C$452,IF('Costi complessivi'!#REF!=$B$452,'Costi complessivi'!D73,""))</f>
        <v>#REF!</v>
      </c>
      <c r="J80" s="14" t="e">
        <f>IF('Costi complessivi'!#REF!="G",'Costi complessivi'!E73*$C$452,IF('Costi complessivi'!#REF!=$B$452,'Costi complessivi'!E73,""))</f>
        <v>#REF!</v>
      </c>
      <c r="K80" s="14" t="e">
        <f>IF('Costi complessivi'!#REF!="G",'Costi complessivi'!F73*$C$452,IF('Costi complessivi'!#REF!=$B$452,'Costi complessivi'!F73,""))</f>
        <v>#REF!</v>
      </c>
      <c r="L80" s="29" t="e">
        <f>IF('Costi complessivi'!#REF!="G",'Costi complessivi'!#REF!*$C$452,IF('Costi complessivi'!#REF!=$B$452,'Costi complessivi'!#REF!,""))</f>
        <v>#REF!</v>
      </c>
      <c r="M80" s="23" t="e">
        <f>'Costi complessivi'!#REF!</f>
        <v>#REF!</v>
      </c>
      <c r="N80" s="69" t="e">
        <f>IF('Costi complessivi'!#REF!="G",'Costi complessivi'!#REF!,IF('Costi complessivi'!#REF!=$B$452,'Costi complessivi'!#REF!,0))</f>
        <v>#REF!</v>
      </c>
    </row>
    <row r="81" spans="1:18" hidden="1">
      <c r="A81" s="22" t="str">
        <f>'Costi complessivi'!A74</f>
        <v xml:space="preserve">  68/05/961  </v>
      </c>
      <c r="B81" s="61" t="str">
        <f>'Costi complessivi'!B74</f>
        <v xml:space="preserve">CONTRIBUTI AFFIDI SALA BAGANZA </v>
      </c>
      <c r="C81" s="15" t="e">
        <f>IF('Costi complessivi'!#REF!="G",'Costi complessivi'!#REF!*$C$452,IF('Costi complessivi'!#REF!=$B$452,'Costi complessivi'!#REF!,""))</f>
        <v>#REF!</v>
      </c>
      <c r="D81" s="15" t="e">
        <f>IF('Costi complessivi'!#REF!="G",'Costi complessivi'!#REF!*$C$452,IF('Costi complessivi'!#REF!=$B$452,'Costi complessivi'!#REF!,""))</f>
        <v>#REF!</v>
      </c>
      <c r="E81" s="30" t="e">
        <f>IF('Costi complessivi'!#REF!="G",'Costi complessivi'!#REF!*$C$452,IF('Costi complessivi'!#REF!=$B$452,'Costi complessivi'!#REF!,""))</f>
        <v>#REF!</v>
      </c>
      <c r="F81" s="115" t="e">
        <f>IF('Costi complessivi'!#REF!="G",'Costi complessivi'!C74*$C$452,IF('Costi complessivi'!#REF!=$B$452,'Costi complessivi'!C74,""))</f>
        <v>#REF!</v>
      </c>
      <c r="G81" s="44" t="e">
        <f>IF('Costi complessivi'!#REF!="G",'Costi complessivi'!#REF!*$C$452,IF('Costi complessivi'!#REF!=$B$452,'Costi complessivi'!#REF!,""))</f>
        <v>#REF!</v>
      </c>
      <c r="H81" s="44" t="e">
        <f>IF('Costi complessivi'!#REF!="G",'Costi complessivi'!#REF!*$C$452,IF('Costi complessivi'!#REF!=$B$452,'Costi complessivi'!#REF!,""))</f>
        <v>#REF!</v>
      </c>
      <c r="I81" s="115" t="e">
        <f>IF('Costi complessivi'!#REF!="G",'Costi complessivi'!D74*$C$452,IF('Costi complessivi'!#REF!=$B$452,'Costi complessivi'!D74,""))</f>
        <v>#REF!</v>
      </c>
      <c r="J81" s="14" t="e">
        <f>IF('Costi complessivi'!#REF!="G",'Costi complessivi'!E74*$C$452,IF('Costi complessivi'!#REF!=$B$452,'Costi complessivi'!E74,""))</f>
        <v>#REF!</v>
      </c>
      <c r="K81" s="14" t="e">
        <f>IF('Costi complessivi'!#REF!="G",'Costi complessivi'!F74*$C$452,IF('Costi complessivi'!#REF!=$B$452,'Costi complessivi'!F74,""))</f>
        <v>#REF!</v>
      </c>
      <c r="L81" s="29" t="e">
        <f>IF('Costi complessivi'!#REF!="G",'Costi complessivi'!#REF!*$C$452,IF('Costi complessivi'!#REF!=$B$452,'Costi complessivi'!#REF!,""))</f>
        <v>#REF!</v>
      </c>
      <c r="M81" s="23" t="e">
        <f>'Costi complessivi'!#REF!</f>
        <v>#REF!</v>
      </c>
      <c r="N81" s="69" t="e">
        <f>IF('Costi complessivi'!#REF!="G",'Costi complessivi'!#REF!,IF('Costi complessivi'!#REF!=$B$452,'Costi complessivi'!#REF!,0))</f>
        <v>#REF!</v>
      </c>
    </row>
    <row r="82" spans="1:18" hidden="1">
      <c r="A82" s="22" t="e">
        <f>'Costi complessivi'!#REF!</f>
        <v>#REF!</v>
      </c>
      <c r="B82" s="61" t="e">
        <f>'Costi complessivi'!#REF!</f>
        <v>#REF!</v>
      </c>
      <c r="C82" s="15" t="e">
        <f>IF('Costi complessivi'!#REF!="G",'Costi complessivi'!#REF!*$C$452,IF('Costi complessivi'!#REF!=$B$452,'Costi complessivi'!#REF!,""))</f>
        <v>#REF!</v>
      </c>
      <c r="D82" s="15" t="e">
        <f>IF('Costi complessivi'!#REF!="G",'Costi complessivi'!#REF!*$C$452,IF('Costi complessivi'!#REF!=$B$452,'Costi complessivi'!#REF!,""))</f>
        <v>#REF!</v>
      </c>
      <c r="E82" s="30" t="e">
        <f>IF('Costi complessivi'!#REF!="G",'Costi complessivi'!#REF!*$C$452,IF('Costi complessivi'!#REF!=$B$452,'Costi complessivi'!#REF!,""))</f>
        <v>#REF!</v>
      </c>
      <c r="F82" s="115" t="e">
        <f>IF('Costi complessivi'!#REF!="G",'Costi complessivi'!#REF!*$C$452,IF('Costi complessivi'!#REF!=$B$452,'Costi complessivi'!#REF!,""))</f>
        <v>#REF!</v>
      </c>
      <c r="G82" s="44" t="e">
        <f>IF('Costi complessivi'!#REF!="G",'Costi complessivi'!#REF!*$C$452,IF('Costi complessivi'!#REF!=$B$452,'Costi complessivi'!#REF!,""))</f>
        <v>#REF!</v>
      </c>
      <c r="H82" s="44" t="e">
        <f>IF('Costi complessivi'!#REF!="G",'Costi complessivi'!#REF!*$C$452,IF('Costi complessivi'!#REF!=$B$452,'Costi complessivi'!#REF!,""))</f>
        <v>#REF!</v>
      </c>
      <c r="I82" s="115" t="e">
        <f>IF('Costi complessivi'!#REF!="G",'Costi complessivi'!#REF!*$C$452,IF('Costi complessivi'!#REF!=$B$452,'Costi complessivi'!#REF!,""))</f>
        <v>#REF!</v>
      </c>
      <c r="J82" s="14" t="e">
        <f>IF('Costi complessivi'!#REF!="G",'Costi complessivi'!#REF!*$C$452,IF('Costi complessivi'!#REF!=$B$452,'Costi complessivi'!#REF!,""))</f>
        <v>#REF!</v>
      </c>
      <c r="K82" s="14" t="e">
        <f>IF('Costi complessivi'!#REF!="G",'Costi complessivi'!#REF!*$C$452,IF('Costi complessivi'!#REF!=$B$452,'Costi complessivi'!#REF!,""))</f>
        <v>#REF!</v>
      </c>
      <c r="L82" s="29" t="e">
        <f>IF('Costi complessivi'!#REF!="G",'Costi complessivi'!#REF!*$C$452,IF('Costi complessivi'!#REF!=$B$452,'Costi complessivi'!#REF!,""))</f>
        <v>#REF!</v>
      </c>
      <c r="M82" s="23" t="e">
        <f>'Costi complessivi'!#REF!</f>
        <v>#REF!</v>
      </c>
      <c r="N82" s="69" t="e">
        <f>IF('Costi complessivi'!#REF!="G",'Costi complessivi'!#REF!,IF('Costi complessivi'!#REF!=$B$452,'Costi complessivi'!#REF!,0))</f>
        <v>#REF!</v>
      </c>
    </row>
    <row r="83" spans="1:18" hidden="1">
      <c r="A83" s="22" t="e">
        <f>'Costi complessivi'!#REF!</f>
        <v>#REF!</v>
      </c>
      <c r="B83" s="61" t="e">
        <f>'Costi complessivi'!#REF!</f>
        <v>#REF!</v>
      </c>
      <c r="C83" s="15" t="e">
        <f>IF('Costi complessivi'!#REF!="G",'Costi complessivi'!#REF!*$C$452,IF('Costi complessivi'!#REF!=$B$452,'Costi complessivi'!#REF!,""))</f>
        <v>#REF!</v>
      </c>
      <c r="D83" s="15" t="e">
        <f>IF('Costi complessivi'!#REF!="G",'Costi complessivi'!#REF!*$C$452,IF('Costi complessivi'!#REF!=$B$452,'Costi complessivi'!#REF!,""))</f>
        <v>#REF!</v>
      </c>
      <c r="E83" s="30" t="e">
        <f>IF('Costi complessivi'!#REF!="G",'Costi complessivi'!#REF!*$C$452,IF('Costi complessivi'!#REF!=$B$452,'Costi complessivi'!#REF!,""))</f>
        <v>#REF!</v>
      </c>
      <c r="F83" s="115" t="e">
        <f>IF('Costi complessivi'!#REF!="G",'Costi complessivi'!#REF!*$C$452,IF('Costi complessivi'!#REF!=$B$452,'Costi complessivi'!#REF!,""))</f>
        <v>#REF!</v>
      </c>
      <c r="G83" s="44" t="e">
        <f>IF('Costi complessivi'!#REF!="G",'Costi complessivi'!#REF!*$C$452,IF('Costi complessivi'!#REF!=$B$452,'Costi complessivi'!#REF!,""))</f>
        <v>#REF!</v>
      </c>
      <c r="H83" s="44" t="e">
        <f>IF('Costi complessivi'!#REF!="G",'Costi complessivi'!#REF!*$C$452,IF('Costi complessivi'!#REF!=$B$452,'Costi complessivi'!#REF!,""))</f>
        <v>#REF!</v>
      </c>
      <c r="I83" s="115" t="e">
        <f>IF('Costi complessivi'!#REF!="G",'Costi complessivi'!#REF!*$C$452,IF('Costi complessivi'!#REF!=$B$452,'Costi complessivi'!#REF!,""))</f>
        <v>#REF!</v>
      </c>
      <c r="J83" s="14" t="e">
        <f>IF('Costi complessivi'!#REF!="G",'Costi complessivi'!#REF!*$C$452,IF('Costi complessivi'!#REF!=$B$452,'Costi complessivi'!#REF!,""))</f>
        <v>#REF!</v>
      </c>
      <c r="K83" s="14" t="e">
        <f>IF('Costi complessivi'!#REF!="G",'Costi complessivi'!#REF!*$C$452,IF('Costi complessivi'!#REF!=$B$452,'Costi complessivi'!#REF!,""))</f>
        <v>#REF!</v>
      </c>
      <c r="L83" s="29" t="e">
        <f>IF('Costi complessivi'!#REF!="G",'Costi complessivi'!#REF!*$C$452,IF('Costi complessivi'!#REF!=$B$452,'Costi complessivi'!#REF!,""))</f>
        <v>#REF!</v>
      </c>
      <c r="M83" s="23" t="e">
        <f>'Costi complessivi'!#REF!</f>
        <v>#REF!</v>
      </c>
      <c r="N83" s="69" t="e">
        <f>IF('Costi complessivi'!#REF!="G",'Costi complessivi'!#REF!,IF('Costi complessivi'!#REF!=$B$452,'Costi complessivi'!#REF!,0))</f>
        <v>#REF!</v>
      </c>
    </row>
    <row r="84" spans="1:18" hidden="1">
      <c r="A84" s="49" t="s">
        <v>448</v>
      </c>
      <c r="B84" s="45"/>
      <c r="C84" s="46"/>
      <c r="D84" s="47"/>
      <c r="E84" s="47"/>
      <c r="F84" s="115"/>
      <c r="G84" s="47"/>
      <c r="H84" s="47"/>
      <c r="I84" s="115"/>
      <c r="J84" s="47"/>
      <c r="K84" s="47"/>
      <c r="L84" s="45"/>
      <c r="M84" s="48"/>
      <c r="N84" s="69" t="e">
        <f>IF('Costi complessivi'!#REF!="G",'Costi complessivi'!#REF!,IF('Costi complessivi'!#REF!=$B$452,'Costi complessivi'!#REF!,0))</f>
        <v>#REF!</v>
      </c>
    </row>
    <row r="85" spans="1:18" ht="20.25" hidden="1" customHeight="1">
      <c r="A85" s="22" t="str">
        <f>'Costi complessivi'!A76</f>
        <v xml:space="preserve">  66/25/690  </v>
      </c>
      <c r="B85" s="61" t="str">
        <f>'Costi complessivi'!B76</f>
        <v>EDUCAT. DOMIC. MINORI TRAVERS.</v>
      </c>
      <c r="C85" s="15" t="e">
        <f>IF('Costi complessivi'!#REF!="G",'Costi complessivi'!#REF!*$C$452,IF('Costi complessivi'!#REF!=$B$452,'Costi complessivi'!#REF!,""))</f>
        <v>#REF!</v>
      </c>
      <c r="D85" s="15" t="e">
        <f>IF('Costi complessivi'!#REF!="G",'Costi complessivi'!#REF!*$C$452,IF('Costi complessivi'!#REF!=$B$452,'Costi complessivi'!#REF!,""))</f>
        <v>#REF!</v>
      </c>
      <c r="E85" s="30" t="e">
        <f>IF('Costi complessivi'!#REF!="G",'Costi complessivi'!#REF!*$C$452,IF('Costi complessivi'!#REF!=$B$452,'Costi complessivi'!#REF!,""))</f>
        <v>#REF!</v>
      </c>
      <c r="F85" s="115" t="e">
        <f>IF('Costi complessivi'!#REF!="G",'Costi complessivi'!C76*$C$452,IF('Costi complessivi'!#REF!=$B$452,'Costi complessivi'!C76,""))</f>
        <v>#REF!</v>
      </c>
      <c r="G85" s="44" t="e">
        <f>IF('Costi complessivi'!#REF!="G",'Costi complessivi'!#REF!*$C$452,IF('Costi complessivi'!#REF!=$B$452,'Costi complessivi'!#REF!,""))</f>
        <v>#REF!</v>
      </c>
      <c r="H85" s="44" t="e">
        <f>IF('Costi complessivi'!#REF!="G",'Costi complessivi'!#REF!*$C$452,IF('Costi complessivi'!#REF!=$B$452,'Costi complessivi'!#REF!,""))</f>
        <v>#REF!</v>
      </c>
      <c r="I85" s="115" t="e">
        <f>IF('Costi complessivi'!#REF!="G",'Costi complessivi'!D76*$C$452,IF('Costi complessivi'!#REF!=$B$452,'Costi complessivi'!D76,""))</f>
        <v>#REF!</v>
      </c>
      <c r="J85" s="14" t="e">
        <f>IF('Costi complessivi'!#REF!="G",'Costi complessivi'!E76*$C$452,IF('Costi complessivi'!#REF!=$B$452,'Costi complessivi'!E76,""))</f>
        <v>#REF!</v>
      </c>
      <c r="K85" s="14" t="e">
        <f>IF('Costi complessivi'!#REF!="G",'Costi complessivi'!F76*$C$452,IF('Costi complessivi'!#REF!=$B$452,'Costi complessivi'!F76,""))</f>
        <v>#REF!</v>
      </c>
      <c r="L85" s="29" t="e">
        <f>IF('Costi complessivi'!#REF!="G",'Costi complessivi'!#REF!*$C$452,IF('Costi complessivi'!#REF!=$B$452,'Costi complessivi'!#REF!,""))</f>
        <v>#REF!</v>
      </c>
      <c r="M85" s="23" t="e">
        <f>'Costi complessivi'!#REF!</f>
        <v>#REF!</v>
      </c>
      <c r="N85" s="69" t="e">
        <f>IF('Costi complessivi'!#REF!="G",'Costi complessivi'!#REF!,IF('Costi complessivi'!#REF!=$B$452,'Costi complessivi'!#REF!,0))</f>
        <v>#REF!</v>
      </c>
      <c r="O85" s="57">
        <v>80000</v>
      </c>
      <c r="P85" s="55">
        <v>77000</v>
      </c>
      <c r="Q85" s="42">
        <f>36000/2*LAVORO!$E$9</f>
        <v>3520.2415408641336</v>
      </c>
      <c r="R85" s="42">
        <f>SUM(P85:Q85)</f>
        <v>80520.241540864139</v>
      </c>
    </row>
    <row r="86" spans="1:18" ht="21" hidden="1" customHeight="1">
      <c r="A86" s="22" t="str">
        <f>'Costi complessivi'!A77</f>
        <v xml:space="preserve">  66/25/692  </v>
      </c>
      <c r="B86" s="61" t="str">
        <f>'Costi complessivi'!B77</f>
        <v>RETTE ISTIT. MINORI TRAVERSETOL</v>
      </c>
      <c r="C86" s="15" t="e">
        <f>IF('Costi complessivi'!#REF!="G",'Costi complessivi'!#REF!*$C$452,IF('Costi complessivi'!#REF!=$B$452,'Costi complessivi'!#REF!,""))</f>
        <v>#REF!</v>
      </c>
      <c r="D86" s="15" t="e">
        <f>IF('Costi complessivi'!#REF!="G",'Costi complessivi'!#REF!*$C$452,IF('Costi complessivi'!#REF!=$B$452,'Costi complessivi'!#REF!,""))</f>
        <v>#REF!</v>
      </c>
      <c r="E86" s="30" t="e">
        <f>IF('Costi complessivi'!#REF!="G",'Costi complessivi'!#REF!*$C$452,IF('Costi complessivi'!#REF!=$B$452,'Costi complessivi'!#REF!,""))</f>
        <v>#REF!</v>
      </c>
      <c r="F86" s="115" t="e">
        <f>IF('Costi complessivi'!#REF!="G",'Costi complessivi'!C77*$C$452,IF('Costi complessivi'!#REF!=$B$452,'Costi complessivi'!C77,""))</f>
        <v>#REF!</v>
      </c>
      <c r="G86" s="44" t="e">
        <f>IF('Costi complessivi'!#REF!="G",'Costi complessivi'!#REF!*$C$452,IF('Costi complessivi'!#REF!=$B$452,'Costi complessivi'!#REF!,""))</f>
        <v>#REF!</v>
      </c>
      <c r="H86" s="44" t="e">
        <f>IF('Costi complessivi'!#REF!="G",'Costi complessivi'!#REF!*$C$452,IF('Costi complessivi'!#REF!=$B$452,'Costi complessivi'!#REF!,""))</f>
        <v>#REF!</v>
      </c>
      <c r="I86" s="115" t="e">
        <f>IF('Costi complessivi'!#REF!="G",'Costi complessivi'!D77*$C$452,IF('Costi complessivi'!#REF!=$B$452,'Costi complessivi'!D77,""))</f>
        <v>#REF!</v>
      </c>
      <c r="J86" s="14" t="e">
        <f>IF('Costi complessivi'!#REF!="G",'Costi complessivi'!E77*$C$452,IF('Costi complessivi'!#REF!=$B$452,'Costi complessivi'!E77,""))</f>
        <v>#REF!</v>
      </c>
      <c r="K86" s="14" t="e">
        <f>IF('Costi complessivi'!#REF!="G",'Costi complessivi'!F77*$C$452,IF('Costi complessivi'!#REF!=$B$452,'Costi complessivi'!F77,""))</f>
        <v>#REF!</v>
      </c>
      <c r="L86" s="29" t="e">
        <f>IF('Costi complessivi'!#REF!="G",'Costi complessivi'!#REF!*$C$452,IF('Costi complessivi'!#REF!=$B$452,'Costi complessivi'!#REF!,""))</f>
        <v>#REF!</v>
      </c>
      <c r="M86" s="23" t="e">
        <f>'Costi complessivi'!#REF!</f>
        <v>#REF!</v>
      </c>
      <c r="N86" s="69" t="e">
        <f>IF('Costi complessivi'!#REF!="G",'Costi complessivi'!#REF!,IF('Costi complessivi'!#REF!=$B$452,'Costi complessivi'!#REF!,0))</f>
        <v>#REF!</v>
      </c>
      <c r="P86" s="42">
        <v>75000</v>
      </c>
    </row>
    <row r="87" spans="1:18" ht="18" hidden="1" customHeight="1">
      <c r="A87" s="22" t="str">
        <f>'Costi complessivi'!A78</f>
        <v xml:space="preserve">  66/25/693  </v>
      </c>
      <c r="B87" s="61" t="str">
        <f>'Costi complessivi'!B78</f>
        <v>ASSIST. SCOLAST. MINORI TRAVERS</v>
      </c>
      <c r="C87" s="15" t="e">
        <f>IF('Costi complessivi'!#REF!="G",'Costi complessivi'!#REF!*$C$452,IF('Costi complessivi'!#REF!=$B$452,'Costi complessivi'!#REF!,""))</f>
        <v>#REF!</v>
      </c>
      <c r="D87" s="15" t="e">
        <f>IF('Costi complessivi'!#REF!="G",'Costi complessivi'!#REF!*$C$452,IF('Costi complessivi'!#REF!=$B$452,'Costi complessivi'!#REF!,""))</f>
        <v>#REF!</v>
      </c>
      <c r="E87" s="30" t="e">
        <f>IF('Costi complessivi'!#REF!="G",'Costi complessivi'!#REF!*$C$452,IF('Costi complessivi'!#REF!=$B$452,'Costi complessivi'!#REF!,""))</f>
        <v>#REF!</v>
      </c>
      <c r="F87" s="115" t="e">
        <f>IF('Costi complessivi'!#REF!="G",'Costi complessivi'!C78*$C$452,IF('Costi complessivi'!#REF!=$B$452,'Costi complessivi'!C78,""))</f>
        <v>#REF!</v>
      </c>
      <c r="G87" s="44" t="e">
        <f>IF('Costi complessivi'!#REF!="G",'Costi complessivi'!#REF!*$C$452,IF('Costi complessivi'!#REF!=$B$452,'Costi complessivi'!#REF!,""))</f>
        <v>#REF!</v>
      </c>
      <c r="H87" s="44" t="e">
        <f>IF('Costi complessivi'!#REF!="G",'Costi complessivi'!#REF!*$C$452,IF('Costi complessivi'!#REF!=$B$452,'Costi complessivi'!#REF!,""))</f>
        <v>#REF!</v>
      </c>
      <c r="I87" s="115" t="e">
        <f>IF('Costi complessivi'!#REF!="G",'Costi complessivi'!D78*$C$452,IF('Costi complessivi'!#REF!=$B$452,'Costi complessivi'!D78,""))</f>
        <v>#REF!</v>
      </c>
      <c r="J87" s="14" t="e">
        <f>IF('Costi complessivi'!#REF!="G",'Costi complessivi'!E78*$C$452,IF('Costi complessivi'!#REF!=$B$452,'Costi complessivi'!E78,""))</f>
        <v>#REF!</v>
      </c>
      <c r="K87" s="14" t="e">
        <f>IF('Costi complessivi'!#REF!="G",'Costi complessivi'!F78*$C$452,IF('Costi complessivi'!#REF!=$B$452,'Costi complessivi'!F78,""))</f>
        <v>#REF!</v>
      </c>
      <c r="L87" s="29" t="e">
        <f>IF('Costi complessivi'!#REF!="G",'Costi complessivi'!#REF!*$C$452,IF('Costi complessivi'!#REF!=$B$452,'Costi complessivi'!#REF!,""))</f>
        <v>#REF!</v>
      </c>
      <c r="M87" s="23" t="e">
        <f>'Costi complessivi'!#REF!</f>
        <v>#REF!</v>
      </c>
      <c r="N87" s="69" t="e">
        <f>IF('Costi complessivi'!#REF!="G",'Costi complessivi'!#REF!,IF('Costi complessivi'!#REF!=$B$452,'Costi complessivi'!#REF!,0))</f>
        <v>#REF!</v>
      </c>
      <c r="P87" s="42">
        <v>152000</v>
      </c>
    </row>
    <row r="88" spans="1:18" hidden="1">
      <c r="A88" s="22" t="str">
        <f>'Costi complessivi'!A79</f>
        <v xml:space="preserve">  66/25/697  </v>
      </c>
      <c r="B88" s="61" t="str">
        <f>'Costi complessivi'!B79</f>
        <v xml:space="preserve">COORDINAM. MINORI TRAVERSETOLO </v>
      </c>
      <c r="C88" s="15" t="e">
        <f>IF('Costi complessivi'!#REF!="G",'Costi complessivi'!#REF!*$C$452,IF('Costi complessivi'!#REF!=$B$452,'Costi complessivi'!#REF!,""))</f>
        <v>#REF!</v>
      </c>
      <c r="D88" s="15" t="e">
        <f>IF('Costi complessivi'!#REF!="G",'Costi complessivi'!#REF!*$C$452,IF('Costi complessivi'!#REF!=$B$452,'Costi complessivi'!#REF!,""))</f>
        <v>#REF!</v>
      </c>
      <c r="E88" s="30" t="e">
        <f>IF('Costi complessivi'!#REF!="G",'Costi complessivi'!#REF!*$C$452,IF('Costi complessivi'!#REF!=$B$452,'Costi complessivi'!#REF!,""))</f>
        <v>#REF!</v>
      </c>
      <c r="F88" s="115" t="e">
        <f>IF('Costi complessivi'!#REF!="G",'Costi complessivi'!C79*$C$452,IF('Costi complessivi'!#REF!=$B$452,'Costi complessivi'!C79,""))</f>
        <v>#REF!</v>
      </c>
      <c r="G88" s="44" t="e">
        <f>IF('Costi complessivi'!#REF!="G",'Costi complessivi'!#REF!*$C$452,IF('Costi complessivi'!#REF!=$B$452,'Costi complessivi'!#REF!,""))</f>
        <v>#REF!</v>
      </c>
      <c r="H88" s="44" t="e">
        <f>IF('Costi complessivi'!#REF!="G",'Costi complessivi'!#REF!*$C$452,IF('Costi complessivi'!#REF!=$B$452,'Costi complessivi'!#REF!,""))</f>
        <v>#REF!</v>
      </c>
      <c r="I88" s="115" t="e">
        <f>IF('Costi complessivi'!#REF!="G",'Costi complessivi'!D79*$C$452,IF('Costi complessivi'!#REF!=$B$452,'Costi complessivi'!D79,""))</f>
        <v>#REF!</v>
      </c>
      <c r="J88" s="14" t="e">
        <f>IF('Costi complessivi'!#REF!="G",'Costi complessivi'!E79*$C$452,IF('Costi complessivi'!#REF!=$B$452,'Costi complessivi'!E79,""))</f>
        <v>#REF!</v>
      </c>
      <c r="K88" s="14" t="e">
        <f>IF('Costi complessivi'!#REF!="G",'Costi complessivi'!F79*$C$452,IF('Costi complessivi'!#REF!=$B$452,'Costi complessivi'!F79,""))</f>
        <v>#REF!</v>
      </c>
      <c r="L88" s="29" t="e">
        <f>IF('Costi complessivi'!#REF!="G",'Costi complessivi'!#REF!*$C$452,IF('Costi complessivi'!#REF!=$B$452,'Costi complessivi'!#REF!,""))</f>
        <v>#REF!</v>
      </c>
      <c r="M88" s="23" t="e">
        <f>'Costi complessivi'!#REF!</f>
        <v>#REF!</v>
      </c>
      <c r="N88" s="69" t="e">
        <f>IF('Costi complessivi'!#REF!="G",'Costi complessivi'!#REF!,IF('Costi complessivi'!#REF!=$B$452,'Costi complessivi'!#REF!,0))</f>
        <v>#REF!</v>
      </c>
    </row>
    <row r="89" spans="1:18" hidden="1">
      <c r="A89" s="22" t="str">
        <f>'Costi complessivi'!A80</f>
        <v xml:space="preserve"> 68/05/979</v>
      </c>
      <c r="B89" s="61" t="str">
        <f>'Costi complessivi'!B80</f>
        <v>ON THE ROAD (pdz Prog gioV e com edu)</v>
      </c>
      <c r="C89" s="15" t="e">
        <f>IF('Costi complessivi'!#REF!="G",'Costi complessivi'!#REF!*$C$452,IF('Costi complessivi'!#REF!=$B$452,'Costi complessivi'!#REF!,""))</f>
        <v>#REF!</v>
      </c>
      <c r="D89" s="15" t="e">
        <f>IF('Costi complessivi'!#REF!="G",'Costi complessivi'!#REF!*$C$452,IF('Costi complessivi'!#REF!=$B$452,'Costi complessivi'!#REF!,""))</f>
        <v>#REF!</v>
      </c>
      <c r="E89" s="30" t="e">
        <f>IF('Costi complessivi'!#REF!="G",'Costi complessivi'!#REF!*$C$452,IF('Costi complessivi'!#REF!=$B$452,'Costi complessivi'!#REF!,""))</f>
        <v>#REF!</v>
      </c>
      <c r="F89" s="115" t="e">
        <f>IF('Costi complessivi'!#REF!="G",'Costi complessivi'!C80*$C$452,IF('Costi complessivi'!#REF!=$B$452,'Costi complessivi'!C80,""))</f>
        <v>#REF!</v>
      </c>
      <c r="G89" s="44" t="e">
        <f>IF('Costi complessivi'!#REF!="G",'Costi complessivi'!#REF!*$C$452,IF('Costi complessivi'!#REF!=$B$452,'Costi complessivi'!#REF!,""))</f>
        <v>#REF!</v>
      </c>
      <c r="H89" s="44" t="e">
        <f>IF('Costi complessivi'!#REF!="G",'Costi complessivi'!#REF!*$C$452,IF('Costi complessivi'!#REF!=$B$452,'Costi complessivi'!#REF!,""))</f>
        <v>#REF!</v>
      </c>
      <c r="I89" s="115" t="e">
        <f>IF('Costi complessivi'!#REF!="G",'Costi complessivi'!D80*$C$452,IF('Costi complessivi'!#REF!=$B$452,'Costi complessivi'!D80,""))</f>
        <v>#REF!</v>
      </c>
      <c r="J89" s="14" t="e">
        <f>IF('Costi complessivi'!#REF!="G",'Costi complessivi'!E80*$C$452,IF('Costi complessivi'!#REF!=$B$452,'Costi complessivi'!E80,""))</f>
        <v>#REF!</v>
      </c>
      <c r="K89" s="14" t="e">
        <f>IF('Costi complessivi'!#REF!="G",'Costi complessivi'!F80*$C$452,IF('Costi complessivi'!#REF!=$B$452,'Costi complessivi'!F80,""))</f>
        <v>#REF!</v>
      </c>
      <c r="L89" s="29" t="e">
        <f>IF('Costi complessivi'!#REF!="G",'Costi complessivi'!#REF!*$C$452,IF('Costi complessivi'!#REF!=$B$452,'Costi complessivi'!#REF!,""))</f>
        <v>#REF!</v>
      </c>
      <c r="M89" s="23" t="e">
        <f>'Costi complessivi'!#REF!</f>
        <v>#REF!</v>
      </c>
      <c r="N89" s="69" t="e">
        <f>IF('Costi complessivi'!#REF!="G",'Costi complessivi'!#REF!,IF('Costi complessivi'!#REF!=$B$452,'Costi complessivi'!#REF!,0))</f>
        <v>#REF!</v>
      </c>
    </row>
    <row r="90" spans="1:18" hidden="1">
      <c r="A90" s="22" t="str">
        <f>'Costi complessivi'!A81</f>
        <v xml:space="preserve"> 66/25/695</v>
      </c>
      <c r="B90" s="61" t="str">
        <f>'Costi complessivi'!B81</f>
        <v>ADELANTE (Pdz com educ)</v>
      </c>
      <c r="C90" s="15" t="e">
        <f>IF('Costi complessivi'!#REF!="G",'Costi complessivi'!#REF!*$C$452,IF('Costi complessivi'!#REF!=$B$452,'Costi complessivi'!#REF!,""))</f>
        <v>#REF!</v>
      </c>
      <c r="D90" s="15" t="e">
        <f>IF('Costi complessivi'!#REF!="G",'Costi complessivi'!#REF!*$C$452,IF('Costi complessivi'!#REF!=$B$452,'Costi complessivi'!#REF!,""))</f>
        <v>#REF!</v>
      </c>
      <c r="E90" s="30" t="e">
        <f>IF('Costi complessivi'!#REF!="G",'Costi complessivi'!#REF!*$C$452,IF('Costi complessivi'!#REF!=$B$452,'Costi complessivi'!#REF!,""))</f>
        <v>#REF!</v>
      </c>
      <c r="F90" s="115" t="e">
        <f>IF('Costi complessivi'!#REF!="G",'Costi complessivi'!C81*$C$452,IF('Costi complessivi'!#REF!=$B$452,'Costi complessivi'!C81,""))</f>
        <v>#REF!</v>
      </c>
      <c r="G90" s="44" t="e">
        <f>IF('Costi complessivi'!#REF!="G",'Costi complessivi'!#REF!*$C$452,IF('Costi complessivi'!#REF!=$B$452,'Costi complessivi'!#REF!,""))</f>
        <v>#REF!</v>
      </c>
      <c r="H90" s="44" t="e">
        <f>IF('Costi complessivi'!#REF!="G",'Costi complessivi'!#REF!*$C$452,IF('Costi complessivi'!#REF!=$B$452,'Costi complessivi'!#REF!,""))</f>
        <v>#REF!</v>
      </c>
      <c r="I90" s="115" t="e">
        <f>IF('Costi complessivi'!#REF!="G",'Costi complessivi'!D81*$C$452,IF('Costi complessivi'!#REF!=$B$452,'Costi complessivi'!D81,""))</f>
        <v>#REF!</v>
      </c>
      <c r="J90" s="14" t="e">
        <f>IF('Costi complessivi'!#REF!="G",'Costi complessivi'!E81*$C$452,IF('Costi complessivi'!#REF!=$B$452,'Costi complessivi'!E81,""))</f>
        <v>#REF!</v>
      </c>
      <c r="K90" s="14" t="e">
        <f>IF('Costi complessivi'!#REF!="G",'Costi complessivi'!F81*$C$452,IF('Costi complessivi'!#REF!=$B$452,'Costi complessivi'!F81,""))</f>
        <v>#REF!</v>
      </c>
      <c r="L90" s="29" t="e">
        <f>IF('Costi complessivi'!#REF!="G",'Costi complessivi'!#REF!*$C$452,IF('Costi complessivi'!#REF!=$B$452,'Costi complessivi'!#REF!,""))</f>
        <v>#REF!</v>
      </c>
      <c r="M90" s="23" t="e">
        <f>'Costi complessivi'!#REF!</f>
        <v>#REF!</v>
      </c>
      <c r="N90" s="69" t="e">
        <f>IF('Costi complessivi'!#REF!="G",'Costi complessivi'!#REF!,IF('Costi complessivi'!#REF!=$B$452,'Costi complessivi'!#REF!,0))</f>
        <v>#REF!</v>
      </c>
    </row>
    <row r="91" spans="1:18" hidden="1">
      <c r="A91" s="22" t="str">
        <f>'Costi complessivi'!A82</f>
        <v xml:space="preserve"> 66/25/695</v>
      </c>
      <c r="B91" s="61" t="str">
        <f>'Costi complessivi'!B82</f>
        <v>ADELANTE ESTATE</v>
      </c>
      <c r="C91" s="15" t="e">
        <f>IF('Costi complessivi'!#REF!="G",'Costi complessivi'!#REF!*$C$452,IF('Costi complessivi'!#REF!=$B$452,'Costi complessivi'!#REF!,""))</f>
        <v>#REF!</v>
      </c>
      <c r="D91" s="15" t="e">
        <f>IF('Costi complessivi'!#REF!="G",'Costi complessivi'!#REF!*$C$452,IF('Costi complessivi'!#REF!=$B$452,'Costi complessivi'!#REF!,""))</f>
        <v>#REF!</v>
      </c>
      <c r="E91" s="30" t="e">
        <f>IF('Costi complessivi'!#REF!="G",'Costi complessivi'!#REF!*$C$452,IF('Costi complessivi'!#REF!=$B$452,'Costi complessivi'!#REF!,""))</f>
        <v>#REF!</v>
      </c>
      <c r="F91" s="115" t="e">
        <f>IF('Costi complessivi'!#REF!="G",'Costi complessivi'!C82*$C$452,IF('Costi complessivi'!#REF!=$B$452,'Costi complessivi'!C82,""))</f>
        <v>#REF!</v>
      </c>
      <c r="G91" s="44" t="e">
        <f>IF('Costi complessivi'!#REF!="G",'Costi complessivi'!#REF!*$C$452,IF('Costi complessivi'!#REF!=$B$452,'Costi complessivi'!#REF!,""))</f>
        <v>#REF!</v>
      </c>
      <c r="H91" s="44" t="e">
        <f>IF('Costi complessivi'!#REF!="G",'Costi complessivi'!#REF!*$C$452,IF('Costi complessivi'!#REF!=$B$452,'Costi complessivi'!#REF!,""))</f>
        <v>#REF!</v>
      </c>
      <c r="I91" s="115" t="e">
        <f>IF('Costi complessivi'!#REF!="G",'Costi complessivi'!D82*$C$452,IF('Costi complessivi'!#REF!=$B$452,'Costi complessivi'!D82,""))</f>
        <v>#REF!</v>
      </c>
      <c r="J91" s="14" t="e">
        <f>IF('Costi complessivi'!#REF!="G",'Costi complessivi'!E82*$C$452,IF('Costi complessivi'!#REF!=$B$452,'Costi complessivi'!E82,""))</f>
        <v>#REF!</v>
      </c>
      <c r="K91" s="14" t="e">
        <f>IF('Costi complessivi'!#REF!="G",'Costi complessivi'!F82*$C$452,IF('Costi complessivi'!#REF!=$B$452,'Costi complessivi'!F82,""))</f>
        <v>#REF!</v>
      </c>
      <c r="L91" s="29" t="e">
        <f>IF('Costi complessivi'!#REF!="G",'Costi complessivi'!#REF!*$C$452,IF('Costi complessivi'!#REF!=$B$452,'Costi complessivi'!#REF!,""))</f>
        <v>#REF!</v>
      </c>
      <c r="M91" s="23" t="e">
        <f>'Costi complessivi'!#REF!</f>
        <v>#REF!</v>
      </c>
      <c r="N91" s="69" t="e">
        <f>IF('Costi complessivi'!#REF!="G",'Costi complessivi'!#REF!,IF('Costi complessivi'!#REF!=$B$452,'Costi complessivi'!#REF!,0))</f>
        <v>#REF!</v>
      </c>
    </row>
    <row r="92" spans="1:18" hidden="1">
      <c r="A92" s="22" t="str">
        <f>'Costi complessivi'!A83</f>
        <v xml:space="preserve">  68/05/981  </v>
      </c>
      <c r="B92" s="61" t="str">
        <f>'Costi complessivi'!B83</f>
        <v xml:space="preserve">CONTRIBUTI AFFIDI TRAVERSETOLO </v>
      </c>
      <c r="C92" s="15" t="e">
        <f>IF('Costi complessivi'!#REF!="G",'Costi complessivi'!#REF!*$C$452,IF('Costi complessivi'!#REF!=$B$452,'Costi complessivi'!#REF!,""))</f>
        <v>#REF!</v>
      </c>
      <c r="D92" s="15" t="e">
        <f>IF('Costi complessivi'!#REF!="G",'Costi complessivi'!#REF!*$C$452,IF('Costi complessivi'!#REF!=$B$452,'Costi complessivi'!#REF!,""))</f>
        <v>#REF!</v>
      </c>
      <c r="E92" s="30" t="e">
        <f>IF('Costi complessivi'!#REF!="G",'Costi complessivi'!#REF!*$C$452,IF('Costi complessivi'!#REF!=$B$452,'Costi complessivi'!#REF!,""))</f>
        <v>#REF!</v>
      </c>
      <c r="F92" s="115" t="e">
        <f>IF('Costi complessivi'!#REF!="G",'Costi complessivi'!C83*$C$452,IF('Costi complessivi'!#REF!=$B$452,'Costi complessivi'!C83,""))</f>
        <v>#REF!</v>
      </c>
      <c r="G92" s="44" t="e">
        <f>IF('Costi complessivi'!#REF!="G",'Costi complessivi'!#REF!*$C$452,IF('Costi complessivi'!#REF!=$B$452,'Costi complessivi'!#REF!,""))</f>
        <v>#REF!</v>
      </c>
      <c r="H92" s="44" t="e">
        <f>IF('Costi complessivi'!#REF!="G",'Costi complessivi'!#REF!*$C$452,IF('Costi complessivi'!#REF!=$B$452,'Costi complessivi'!#REF!,""))</f>
        <v>#REF!</v>
      </c>
      <c r="I92" s="115" t="e">
        <f>IF('Costi complessivi'!#REF!="G",'Costi complessivi'!D83*$C$452,IF('Costi complessivi'!#REF!=$B$452,'Costi complessivi'!D83,""))</f>
        <v>#REF!</v>
      </c>
      <c r="J92" s="14" t="e">
        <f>IF('Costi complessivi'!#REF!="G",'Costi complessivi'!E83*$C$452,IF('Costi complessivi'!#REF!=$B$452,'Costi complessivi'!E83,""))</f>
        <v>#REF!</v>
      </c>
      <c r="K92" s="14" t="e">
        <f>IF('Costi complessivi'!#REF!="G",'Costi complessivi'!F83*$C$452,IF('Costi complessivi'!#REF!=$B$452,'Costi complessivi'!F83,""))</f>
        <v>#REF!</v>
      </c>
      <c r="L92" s="29" t="e">
        <f>IF('Costi complessivi'!#REF!="G",'Costi complessivi'!#REF!*$C$452,IF('Costi complessivi'!#REF!=$B$452,'Costi complessivi'!#REF!,""))</f>
        <v>#REF!</v>
      </c>
      <c r="M92" s="23" t="e">
        <f>'Costi complessivi'!#REF!</f>
        <v>#REF!</v>
      </c>
      <c r="N92" s="69" t="e">
        <f>IF('Costi complessivi'!#REF!="G",'Costi complessivi'!#REF!,IF('Costi complessivi'!#REF!=$B$452,'Costi complessivi'!#REF!,0))</f>
        <v>#REF!</v>
      </c>
    </row>
    <row r="93" spans="1:18">
      <c r="A93" s="49" t="s">
        <v>696</v>
      </c>
      <c r="B93" s="45"/>
      <c r="C93" s="46"/>
      <c r="D93" s="47"/>
      <c r="E93" s="47"/>
      <c r="F93" s="115"/>
      <c r="G93" s="47"/>
      <c r="H93" s="47"/>
      <c r="I93" s="115"/>
      <c r="J93" s="47"/>
      <c r="K93" s="47"/>
      <c r="L93" s="45"/>
      <c r="M93" s="48"/>
      <c r="N93" s="69">
        <v>1</v>
      </c>
    </row>
    <row r="94" spans="1:18">
      <c r="A94" s="22" t="str">
        <f>'Costi complessivi'!A85</f>
        <v xml:space="preserve">  68/05/919</v>
      </c>
      <c r="B94" s="61" t="str">
        <f>'Costi complessivi'!B85</f>
        <v>Progetto AMA neoMamme</v>
      </c>
      <c r="C94" s="15" t="e">
        <f>IF('Costi complessivi'!#REF!="G",'Costi complessivi'!#REF!*$C$452,IF('Costi complessivi'!#REF!=$B$452,'Costi complessivi'!#REF!,""))</f>
        <v>#REF!</v>
      </c>
      <c r="D94" s="15" t="e">
        <f>IF('Costi complessivi'!#REF!="G",'Costi complessivi'!#REF!*$C$452,IF('Costi complessivi'!#REF!=$B$452,'Costi complessivi'!#REF!,""))</f>
        <v>#REF!</v>
      </c>
      <c r="E94" s="30" t="e">
        <f>IF('Costi complessivi'!#REF!="G",'Costi complessivi'!#REF!*$C$452,IF('Costi complessivi'!#REF!=$B$452,'Costi complessivi'!#REF!,""))</f>
        <v>#REF!</v>
      </c>
      <c r="F94" s="115" t="e">
        <f>IF('Costi complessivi'!#REF!="G",'Costi complessivi'!C85*$C$452,IF('Costi complessivi'!#REF!=$B$452,'Costi complessivi'!C85,""))</f>
        <v>#REF!</v>
      </c>
      <c r="G94" s="44" t="e">
        <f>IF('Costi complessivi'!#REF!="G",'Costi complessivi'!#REF!*$C$452,IF('Costi complessivi'!#REF!=$B$452,'Costi complessivi'!#REF!,""))</f>
        <v>#REF!</v>
      </c>
      <c r="H94" s="44" t="e">
        <f>IF('Costi complessivi'!#REF!="G",'Costi complessivi'!#REF!*$C$452,IF('Costi complessivi'!#REF!=$B$452,'Costi complessivi'!#REF!,""))</f>
        <v>#REF!</v>
      </c>
      <c r="I94" s="115" t="e">
        <f>IF('Costi complessivi'!#REF!="G",'Costi complessivi'!D85*$C$452,IF('Costi complessivi'!#REF!=$B$452,'Costi complessivi'!D85,""))</f>
        <v>#REF!</v>
      </c>
      <c r="J94" s="14" t="e">
        <f>IF('Costi complessivi'!#REF!="G",'Costi complessivi'!E85*$C$452,IF('Costi complessivi'!#REF!=$B$452,'Costi complessivi'!E85,""))</f>
        <v>#REF!</v>
      </c>
      <c r="K94" s="14" t="e">
        <f>IF('Costi complessivi'!#REF!="G",'Costi complessivi'!F85*$C$452,IF('Costi complessivi'!#REF!=$B$452,'Costi complessivi'!F85,""))</f>
        <v>#REF!</v>
      </c>
      <c r="L94" s="29" t="e">
        <f>IF('Costi complessivi'!#REF!="G",'Costi complessivi'!#REF!*$C$452,IF('Costi complessivi'!#REF!=$B$452,'Costi complessivi'!#REF!,""))</f>
        <v>#REF!</v>
      </c>
      <c r="M94" s="23" t="e">
        <f>'Costi complessivi'!#REF!</f>
        <v>#REF!</v>
      </c>
      <c r="N94" s="69" t="e">
        <f>IF('Costi complessivi'!#REF!="G",'Costi complessivi'!#REF!,IF('Costi complessivi'!#REF!=$B$452,'Costi complessivi'!#REF!,0))</f>
        <v>#REF!</v>
      </c>
    </row>
    <row r="95" spans="1:18">
      <c r="A95" s="22" t="str">
        <f>'Costi complessivi'!A86</f>
        <v xml:space="preserve">  66/30/888  </v>
      </c>
      <c r="B95" s="61" t="str">
        <f>'Costi complessivi'!B86</f>
        <v>PROGETTO AMA  minori</v>
      </c>
      <c r="C95" s="15" t="e">
        <f>IF('Costi complessivi'!#REF!="G",'Costi complessivi'!#REF!*$C$452,IF('Costi complessivi'!#REF!=$B$452,'Costi complessivi'!#REF!,""))</f>
        <v>#REF!</v>
      </c>
      <c r="D95" s="15" t="e">
        <f>IF('Costi complessivi'!#REF!="G",'Costi complessivi'!#REF!*$C$452,IF('Costi complessivi'!#REF!=$B$452,'Costi complessivi'!#REF!,""))</f>
        <v>#REF!</v>
      </c>
      <c r="E95" s="30" t="e">
        <f>IF('Costi complessivi'!#REF!="G",'Costi complessivi'!#REF!*$C$452,IF('Costi complessivi'!#REF!=$B$452,'Costi complessivi'!#REF!,""))</f>
        <v>#REF!</v>
      </c>
      <c r="F95" s="115" t="e">
        <f>IF('Costi complessivi'!#REF!="G",'Costi complessivi'!C86*$C$452,IF('Costi complessivi'!#REF!=$B$452,'Costi complessivi'!C86,""))</f>
        <v>#REF!</v>
      </c>
      <c r="G95" s="44" t="e">
        <f>IF('Costi complessivi'!#REF!="G",'Costi complessivi'!#REF!*$C$452,IF('Costi complessivi'!#REF!=$B$452,'Costi complessivi'!#REF!,""))</f>
        <v>#REF!</v>
      </c>
      <c r="H95" s="44" t="e">
        <f>IF('Costi complessivi'!#REF!="G",'Costi complessivi'!#REF!*$C$452,IF('Costi complessivi'!#REF!=$B$452,'Costi complessivi'!#REF!,""))</f>
        <v>#REF!</v>
      </c>
      <c r="I95" s="115" t="e">
        <f>IF('Costi complessivi'!#REF!="G",'Costi complessivi'!D86*$C$452,IF('Costi complessivi'!#REF!=$B$452,'Costi complessivi'!D86,""))</f>
        <v>#REF!</v>
      </c>
      <c r="J95" s="14" t="e">
        <f>IF('Costi complessivi'!#REF!="G",'Costi complessivi'!E86*$C$452,IF('Costi complessivi'!#REF!=$B$452,'Costi complessivi'!E86,""))</f>
        <v>#REF!</v>
      </c>
      <c r="K95" s="14" t="e">
        <f>IF('Costi complessivi'!#REF!="G",'Costi complessivi'!F86*$C$452,IF('Costi complessivi'!#REF!=$B$452,'Costi complessivi'!F86,""))</f>
        <v>#REF!</v>
      </c>
      <c r="L95" s="29" t="e">
        <f>IF('Costi complessivi'!#REF!="G",'Costi complessivi'!#REF!*$C$452,IF('Costi complessivi'!#REF!=$B$452,'Costi complessivi'!#REF!,""))</f>
        <v>#REF!</v>
      </c>
      <c r="M95" s="23" t="e">
        <f>'Costi complessivi'!#REF!</f>
        <v>#REF!</v>
      </c>
      <c r="N95" s="69" t="e">
        <f>IF('Costi complessivi'!#REF!="G",'Costi complessivi'!#REF!,IF('Costi complessivi'!#REF!=$B$452,'Costi complessivi'!#REF!,0))</f>
        <v>#REF!</v>
      </c>
    </row>
    <row r="96" spans="1:18">
      <c r="A96" s="22" t="str">
        <f>'Costi complessivi'!A87</f>
        <v xml:space="preserve">  66/30/805  </v>
      </c>
      <c r="B96" s="61" t="str">
        <f>'Costi complessivi'!B87</f>
        <v xml:space="preserve">MEDIAZIONE FAMILIARE           </v>
      </c>
      <c r="C96" s="15" t="e">
        <f>IF('Costi complessivi'!#REF!="G",'Costi complessivi'!#REF!*$C$452,IF('Costi complessivi'!#REF!=$B$452,'Costi complessivi'!#REF!,""))</f>
        <v>#REF!</v>
      </c>
      <c r="D96" s="15" t="e">
        <f>IF('Costi complessivi'!#REF!="G",'Costi complessivi'!#REF!*$C$452,IF('Costi complessivi'!#REF!=$B$452,'Costi complessivi'!#REF!,""))</f>
        <v>#REF!</v>
      </c>
      <c r="E96" s="30" t="e">
        <f>IF('Costi complessivi'!#REF!="G",'Costi complessivi'!#REF!*$C$452,IF('Costi complessivi'!#REF!=$B$452,'Costi complessivi'!#REF!,""))</f>
        <v>#REF!</v>
      </c>
      <c r="F96" s="115" t="e">
        <f>IF('Costi complessivi'!#REF!="G",'Costi complessivi'!C87*$C$452,IF('Costi complessivi'!#REF!=$B$452,'Costi complessivi'!C87,""))</f>
        <v>#REF!</v>
      </c>
      <c r="G96" s="44" t="e">
        <f>IF('Costi complessivi'!#REF!="G",'Costi complessivi'!#REF!*$C$452,IF('Costi complessivi'!#REF!=$B$452,'Costi complessivi'!#REF!,""))</f>
        <v>#REF!</v>
      </c>
      <c r="H96" s="44" t="e">
        <f>IF('Costi complessivi'!#REF!="G",'Costi complessivi'!#REF!*$C$452,IF('Costi complessivi'!#REF!=$B$452,'Costi complessivi'!#REF!,""))</f>
        <v>#REF!</v>
      </c>
      <c r="I96" s="115" t="e">
        <f>IF('Costi complessivi'!#REF!="G",'Costi complessivi'!D87*$C$452,IF('Costi complessivi'!#REF!=$B$452,'Costi complessivi'!D87,""))</f>
        <v>#REF!</v>
      </c>
      <c r="J96" s="14" t="e">
        <f>IF('Costi complessivi'!#REF!="G",'Costi complessivi'!E87*$C$452,IF('Costi complessivi'!#REF!=$B$452,'Costi complessivi'!E87,""))</f>
        <v>#REF!</v>
      </c>
      <c r="K96" s="14" t="e">
        <f>IF('Costi complessivi'!#REF!="G",'Costi complessivi'!F87*$C$452,IF('Costi complessivi'!#REF!=$B$452,'Costi complessivi'!F87,""))</f>
        <v>#REF!</v>
      </c>
      <c r="L96" s="29" t="e">
        <f>IF('Costi complessivi'!#REF!="G",'Costi complessivi'!#REF!*$C$452,IF('Costi complessivi'!#REF!=$B$452,'Costi complessivi'!#REF!,""))</f>
        <v>#REF!</v>
      </c>
      <c r="M96" s="23" t="e">
        <f>'Costi complessivi'!#REF!</f>
        <v>#REF!</v>
      </c>
      <c r="N96" s="69" t="e">
        <f>IF('Costi complessivi'!#REF!="G",'Costi complessivi'!#REF!,IF('Costi complessivi'!#REF!=$B$452,'Costi complessivi'!#REF!,0))</f>
        <v>#REF!</v>
      </c>
    </row>
    <row r="97" spans="1:29">
      <c r="A97" s="22" t="str">
        <f>'Costi complessivi'!A88</f>
        <v>66/30/847</v>
      </c>
      <c r="B97" s="61" t="str">
        <f>'Costi complessivi'!B88</f>
        <v>GESTIONE EDUCATIVA CASA DONNE</v>
      </c>
      <c r="C97" s="15" t="e">
        <f>IF('Costi complessivi'!#REF!="G",'Costi complessivi'!#REF!*$C$452,IF('Costi complessivi'!#REF!=$B$452,'Costi complessivi'!#REF!,""))</f>
        <v>#REF!</v>
      </c>
      <c r="D97" s="15" t="e">
        <f>IF('Costi complessivi'!#REF!="G",'Costi complessivi'!#REF!*$C$452,IF('Costi complessivi'!#REF!=$B$452,'Costi complessivi'!#REF!,""))</f>
        <v>#REF!</v>
      </c>
      <c r="E97" s="30" t="e">
        <f>IF('Costi complessivi'!#REF!="G",'Costi complessivi'!#REF!*$C$452,IF('Costi complessivi'!#REF!=$B$452,'Costi complessivi'!#REF!,""))</f>
        <v>#REF!</v>
      </c>
      <c r="F97" s="115" t="e">
        <f>IF('Costi complessivi'!#REF!="G",'Costi complessivi'!C88*$C$452,IF('Costi complessivi'!#REF!=$B$452,'Costi complessivi'!C88,""))</f>
        <v>#REF!</v>
      </c>
      <c r="G97" s="44" t="e">
        <f>IF('Costi complessivi'!#REF!="G",'Costi complessivi'!#REF!*$C$452,IF('Costi complessivi'!#REF!=$B$452,'Costi complessivi'!#REF!,""))</f>
        <v>#REF!</v>
      </c>
      <c r="H97" s="44" t="e">
        <f>IF('Costi complessivi'!#REF!="G",'Costi complessivi'!#REF!*$C$452,IF('Costi complessivi'!#REF!=$B$452,'Costi complessivi'!#REF!,""))</f>
        <v>#REF!</v>
      </c>
      <c r="I97" s="115" t="e">
        <f>IF('Costi complessivi'!#REF!="G",'Costi complessivi'!D88*$C$452,IF('Costi complessivi'!#REF!=$B$452,'Costi complessivi'!D88,""))</f>
        <v>#REF!</v>
      </c>
      <c r="J97" s="14" t="e">
        <f>IF('Costi complessivi'!#REF!="G",'Costi complessivi'!E88*$C$452,IF('Costi complessivi'!#REF!=$B$452,'Costi complessivi'!E88,""))</f>
        <v>#REF!</v>
      </c>
      <c r="K97" s="14" t="e">
        <f>IF('Costi complessivi'!#REF!="G",'Costi complessivi'!F88*$C$452,IF('Costi complessivi'!#REF!=$B$452,'Costi complessivi'!F88,""))</f>
        <v>#REF!</v>
      </c>
      <c r="L97" s="29" t="e">
        <f>IF('Costi complessivi'!#REF!="G",'Costi complessivi'!#REF!*$C$452,IF('Costi complessivi'!#REF!=$B$452,'Costi complessivi'!#REF!,""))</f>
        <v>#REF!</v>
      </c>
      <c r="M97" s="23" t="e">
        <f>'Costi complessivi'!#REF!</f>
        <v>#REF!</v>
      </c>
      <c r="N97" s="69" t="e">
        <f>IF('Costi complessivi'!#REF!="G",'Costi complessivi'!#REF!,IF('Costi complessivi'!#REF!=$B$452,'Costi complessivi'!#REF!,0))</f>
        <v>#REF!</v>
      </c>
    </row>
    <row r="98" spans="1:29">
      <c r="A98" s="22">
        <f>'Costi complessivi'!A89</f>
        <v>0</v>
      </c>
      <c r="B98" s="61" t="str">
        <f>'Costi complessivi'!B89</f>
        <v>CENTRO PER LE FAMIGLIE AVVIAMENTO</v>
      </c>
      <c r="C98" s="15" t="e">
        <f>IF('Costi complessivi'!#REF!="G",'Costi complessivi'!#REF!*$C$452,IF('Costi complessivi'!#REF!=$B$452,'Costi complessivi'!#REF!,""))</f>
        <v>#REF!</v>
      </c>
      <c r="D98" s="15" t="e">
        <f>IF('Costi complessivi'!#REF!="G",'Costi complessivi'!#REF!*$C$452,IF('Costi complessivi'!#REF!=$B$452,'Costi complessivi'!#REF!,""))</f>
        <v>#REF!</v>
      </c>
      <c r="E98" s="30" t="e">
        <f>IF('Costi complessivi'!#REF!="G",'Costi complessivi'!#REF!*$C$452,IF('Costi complessivi'!#REF!=$B$452,'Costi complessivi'!#REF!,""))</f>
        <v>#REF!</v>
      </c>
      <c r="F98" s="115" t="e">
        <f>IF('Costi complessivi'!#REF!="G",'Costi complessivi'!C89*$C$452,IF('Costi complessivi'!#REF!=$B$452,'Costi complessivi'!C89,""))</f>
        <v>#REF!</v>
      </c>
      <c r="G98" s="44" t="e">
        <f>IF('Costi complessivi'!#REF!="G",'Costi complessivi'!#REF!*$C$452,IF('Costi complessivi'!#REF!=$B$452,'Costi complessivi'!#REF!,""))</f>
        <v>#REF!</v>
      </c>
      <c r="H98" s="44" t="e">
        <f>IF('Costi complessivi'!#REF!="G",'Costi complessivi'!#REF!*$C$452,IF('Costi complessivi'!#REF!=$B$452,'Costi complessivi'!#REF!,""))</f>
        <v>#REF!</v>
      </c>
      <c r="I98" s="115" t="e">
        <f>IF('Costi complessivi'!#REF!="G",'Costi complessivi'!D89*$C$452,IF('Costi complessivi'!#REF!=$B$452,'Costi complessivi'!D89,""))</f>
        <v>#REF!</v>
      </c>
      <c r="J98" s="14" t="e">
        <f>IF('Costi complessivi'!#REF!="G",'Costi complessivi'!E89*$C$452,IF('Costi complessivi'!#REF!=$B$452,'Costi complessivi'!E89,""))</f>
        <v>#REF!</v>
      </c>
      <c r="K98" s="14" t="e">
        <f>IF('Costi complessivi'!#REF!="G",'Costi complessivi'!F89*$C$452,IF('Costi complessivi'!#REF!=$B$452,'Costi complessivi'!F89,""))</f>
        <v>#REF!</v>
      </c>
      <c r="L98" s="29" t="e">
        <f>IF('Costi complessivi'!#REF!="G",'Costi complessivi'!#REF!*$C$452,IF('Costi complessivi'!#REF!=$B$452,'Costi complessivi'!#REF!,""))</f>
        <v>#REF!</v>
      </c>
      <c r="M98" s="23" t="e">
        <f>'Costi complessivi'!#REF!</f>
        <v>#REF!</v>
      </c>
      <c r="N98" s="69" t="e">
        <f>IF('Costi complessivi'!#REF!="G",'Costi complessivi'!#REF!,IF('Costi complessivi'!#REF!=$B$452,'Costi complessivi'!#REF!,0))</f>
        <v>#REF!</v>
      </c>
    </row>
    <row r="99" spans="1:29">
      <c r="A99" s="22" t="str">
        <f>'Costi complessivi'!A90</f>
        <v xml:space="preserve"> 66/30/883</v>
      </c>
      <c r="B99" s="61" t="str">
        <f>'Costi complessivi'!B90</f>
        <v>NAVIGATE</v>
      </c>
      <c r="C99" s="15" t="e">
        <f>IF('Costi complessivi'!#REF!="G",'Costi complessivi'!#REF!*$C$452,IF('Costi complessivi'!#REF!=$B$452,'Costi complessivi'!#REF!,""))</f>
        <v>#REF!</v>
      </c>
      <c r="D99" s="15" t="e">
        <f>IF('Costi complessivi'!#REF!="G",'Costi complessivi'!#REF!*$C$452,IF('Costi complessivi'!#REF!=$B$452,'Costi complessivi'!#REF!,""))</f>
        <v>#REF!</v>
      </c>
      <c r="E99" s="30" t="e">
        <f>IF('Costi complessivi'!#REF!="G",'Costi complessivi'!#REF!*$C$452,IF('Costi complessivi'!#REF!=$B$452,'Costi complessivi'!#REF!,""))</f>
        <v>#REF!</v>
      </c>
      <c r="F99" s="115" t="e">
        <f>IF('Costi complessivi'!#REF!="G",'Costi complessivi'!C90*$C$452,IF('Costi complessivi'!#REF!=$B$452,'Costi complessivi'!C90,""))</f>
        <v>#REF!</v>
      </c>
      <c r="G99" s="44" t="e">
        <f>IF('Costi complessivi'!#REF!="G",'Costi complessivi'!#REF!*$C$452,IF('Costi complessivi'!#REF!=$B$452,'Costi complessivi'!#REF!,""))</f>
        <v>#REF!</v>
      </c>
      <c r="H99" s="44" t="e">
        <f>IF('Costi complessivi'!#REF!="G",'Costi complessivi'!#REF!*$C$452,IF('Costi complessivi'!#REF!=$B$452,'Costi complessivi'!#REF!,""))</f>
        <v>#REF!</v>
      </c>
      <c r="I99" s="115" t="e">
        <f>IF('Costi complessivi'!#REF!="G",'Costi complessivi'!D90*$C$452,IF('Costi complessivi'!#REF!=$B$452,'Costi complessivi'!D90,""))</f>
        <v>#REF!</v>
      </c>
      <c r="J99" s="14" t="e">
        <f>IF('Costi complessivi'!#REF!="G",'Costi complessivi'!E90*$C$452,IF('Costi complessivi'!#REF!=$B$452,'Costi complessivi'!E90,""))</f>
        <v>#REF!</v>
      </c>
      <c r="K99" s="14" t="e">
        <f>IF('Costi complessivi'!#REF!="G",'Costi complessivi'!F90*$C$452,IF('Costi complessivi'!#REF!=$B$452,'Costi complessivi'!F90,""))</f>
        <v>#REF!</v>
      </c>
      <c r="L99" s="29" t="e">
        <f>IF('Costi complessivi'!#REF!="G",'Costi complessivi'!#REF!*$C$452,IF('Costi complessivi'!#REF!=$B$452,'Costi complessivi'!#REF!,""))</f>
        <v>#REF!</v>
      </c>
      <c r="M99" s="23" t="e">
        <f>'Costi complessivi'!#REF!</f>
        <v>#REF!</v>
      </c>
      <c r="N99" s="69" t="e">
        <f>IF('Costi complessivi'!#REF!="G",'Costi complessivi'!#REF!,IF('Costi complessivi'!#REF!=$B$452,'Costi complessivi'!#REF!,0))</f>
        <v>#REF!</v>
      </c>
    </row>
    <row r="100" spans="1:29" hidden="1">
      <c r="A100" s="22" t="e">
        <f>'Costi complessivi'!#REF!</f>
        <v>#REF!</v>
      </c>
      <c r="B100" s="61" t="e">
        <f>'Costi complessivi'!#REF!</f>
        <v>#REF!</v>
      </c>
      <c r="C100" s="15" t="e">
        <f>IF('Costi complessivi'!#REF!="G",'Costi complessivi'!#REF!*$C$452,IF('Costi complessivi'!#REF!=$B$452,'Costi complessivi'!#REF!,""))</f>
        <v>#REF!</v>
      </c>
      <c r="D100" s="15" t="e">
        <f>IF('Costi complessivi'!#REF!="G",'Costi complessivi'!#REF!*$C$452,IF('Costi complessivi'!#REF!=$B$452,'Costi complessivi'!#REF!,""))</f>
        <v>#REF!</v>
      </c>
      <c r="E100" s="30" t="e">
        <f>IF('Costi complessivi'!#REF!="G",'Costi complessivi'!#REF!*$C$452,IF('Costi complessivi'!#REF!=$B$452,'Costi complessivi'!#REF!,""))</f>
        <v>#REF!</v>
      </c>
      <c r="F100" s="115" t="e">
        <f>IF('Costi complessivi'!#REF!="G",'Costi complessivi'!#REF!*$C$452,IF('Costi complessivi'!#REF!=$B$452,'Costi complessivi'!#REF!,""))</f>
        <v>#REF!</v>
      </c>
      <c r="G100" s="44" t="e">
        <f>IF('Costi complessivi'!#REF!="G",'Costi complessivi'!#REF!*$C$452,IF('Costi complessivi'!#REF!=$B$452,'Costi complessivi'!#REF!,""))</f>
        <v>#REF!</v>
      </c>
      <c r="H100" s="44" t="e">
        <f>IF('Costi complessivi'!#REF!="G",'Costi complessivi'!#REF!*$C$452,IF('Costi complessivi'!#REF!=$B$452,'Costi complessivi'!#REF!,""))</f>
        <v>#REF!</v>
      </c>
      <c r="I100" s="115" t="e">
        <f>IF('Costi complessivi'!#REF!="G",'Costi complessivi'!#REF!*$C$452,IF('Costi complessivi'!#REF!=$B$452,'Costi complessivi'!#REF!,""))</f>
        <v>#REF!</v>
      </c>
      <c r="J100" s="14" t="e">
        <f>IF('Costi complessivi'!#REF!="G",'Costi complessivi'!#REF!*$C$452,IF('Costi complessivi'!#REF!=$B$452,'Costi complessivi'!#REF!,""))</f>
        <v>#REF!</v>
      </c>
      <c r="K100" s="14" t="e">
        <f>IF('Costi complessivi'!#REF!="G",'Costi complessivi'!#REF!*$C$452,IF('Costi complessivi'!#REF!=$B$452,'Costi complessivi'!#REF!,""))</f>
        <v>#REF!</v>
      </c>
      <c r="L100" s="29" t="e">
        <f>IF('Costi complessivi'!#REF!="G",'Costi complessivi'!#REF!*$C$452,IF('Costi complessivi'!#REF!=$B$452,'Costi complessivi'!#REF!,""))</f>
        <v>#REF!</v>
      </c>
      <c r="M100" s="23" t="e">
        <f>'Costi complessivi'!#REF!</f>
        <v>#REF!</v>
      </c>
      <c r="N100" s="69" t="e">
        <f>IF('Costi complessivi'!#REF!="G",'Costi complessivi'!#REF!,IF('Costi complessivi'!#REF!=$B$452,'Costi complessivi'!#REF!,0))</f>
        <v>#REF!</v>
      </c>
    </row>
    <row r="101" spans="1:29" hidden="1">
      <c r="A101" s="22" t="e">
        <f>'Costi complessivi'!#REF!</f>
        <v>#REF!</v>
      </c>
      <c r="B101" s="61" t="e">
        <f>'Costi complessivi'!#REF!</f>
        <v>#REF!</v>
      </c>
      <c r="C101" s="15" t="e">
        <f>IF('Costi complessivi'!#REF!="G",'Costi complessivi'!#REF!*$C$452,IF('Costi complessivi'!#REF!=$B$452,'Costi complessivi'!#REF!,""))</f>
        <v>#REF!</v>
      </c>
      <c r="D101" s="15" t="e">
        <f>IF('Costi complessivi'!#REF!="G",'Costi complessivi'!#REF!*$C$452,IF('Costi complessivi'!#REF!=$B$452,'Costi complessivi'!#REF!,""))</f>
        <v>#REF!</v>
      </c>
      <c r="E101" s="30" t="e">
        <f>IF('Costi complessivi'!#REF!="G",'Costi complessivi'!#REF!*$C$452,IF('Costi complessivi'!#REF!=$B$452,'Costi complessivi'!#REF!,""))</f>
        <v>#REF!</v>
      </c>
      <c r="F101" s="115" t="e">
        <f>IF('Costi complessivi'!#REF!="G",'Costi complessivi'!#REF!*$C$452,IF('Costi complessivi'!#REF!=$B$452,'Costi complessivi'!#REF!,""))</f>
        <v>#REF!</v>
      </c>
      <c r="G101" s="44" t="e">
        <f>IF('Costi complessivi'!#REF!="G",'Costi complessivi'!#REF!*$C$452,IF('Costi complessivi'!#REF!=$B$452,'Costi complessivi'!#REF!,""))</f>
        <v>#REF!</v>
      </c>
      <c r="H101" s="44" t="e">
        <f>IF('Costi complessivi'!#REF!="G",'Costi complessivi'!#REF!*$C$452,IF('Costi complessivi'!#REF!=$B$452,'Costi complessivi'!#REF!,""))</f>
        <v>#REF!</v>
      </c>
      <c r="I101" s="115" t="e">
        <f>IF('Costi complessivi'!#REF!="G",'Costi complessivi'!#REF!*$C$452,IF('Costi complessivi'!#REF!=$B$452,'Costi complessivi'!#REF!,""))</f>
        <v>#REF!</v>
      </c>
      <c r="J101" s="14" t="e">
        <f>IF('Costi complessivi'!#REF!="G",'Costi complessivi'!#REF!*$C$452,IF('Costi complessivi'!#REF!=$B$452,'Costi complessivi'!#REF!,""))</f>
        <v>#REF!</v>
      </c>
      <c r="K101" s="14" t="e">
        <f>IF('Costi complessivi'!#REF!="G",'Costi complessivi'!#REF!*$C$452,IF('Costi complessivi'!#REF!=$B$452,'Costi complessivi'!#REF!,""))</f>
        <v>#REF!</v>
      </c>
      <c r="L101" s="29" t="e">
        <f>IF('Costi complessivi'!#REF!="G",'Costi complessivi'!#REF!*$C$452,IF('Costi complessivi'!#REF!=$B$452,'Costi complessivi'!#REF!,""))</f>
        <v>#REF!</v>
      </c>
      <c r="M101" s="23" t="e">
        <f>'Costi complessivi'!#REF!</f>
        <v>#REF!</v>
      </c>
      <c r="N101" s="69" t="e">
        <f>IF('Costi complessivi'!#REF!="G",'Costi complessivi'!#REF!,IF('Costi complessivi'!#REF!=$B$452,'Costi complessivi'!#REF!,0))</f>
        <v>#REF!</v>
      </c>
    </row>
    <row r="102" spans="1:29" s="6" customFormat="1">
      <c r="A102" s="19"/>
      <c r="B102" s="33" t="s">
        <v>406</v>
      </c>
      <c r="C102" s="33" t="e">
        <f>SUM(C49:C101)</f>
        <v>#REF!</v>
      </c>
      <c r="D102" s="33" t="e">
        <f t="shared" ref="D102:K102" si="2">SUM(D49:D101)</f>
        <v>#REF!</v>
      </c>
      <c r="E102" s="33" t="e">
        <f t="shared" si="2"/>
        <v>#REF!</v>
      </c>
      <c r="F102" s="33" t="e">
        <f t="shared" si="2"/>
        <v>#REF!</v>
      </c>
      <c r="G102" s="33" t="e">
        <f t="shared" si="2"/>
        <v>#REF!</v>
      </c>
      <c r="H102" s="33" t="e">
        <f t="shared" si="2"/>
        <v>#REF!</v>
      </c>
      <c r="I102" s="33" t="e">
        <f t="shared" si="2"/>
        <v>#REF!</v>
      </c>
      <c r="J102" s="33" t="e">
        <f t="shared" si="2"/>
        <v>#REF!</v>
      </c>
      <c r="K102" s="33" t="e">
        <f t="shared" si="2"/>
        <v>#REF!</v>
      </c>
      <c r="L102" s="12"/>
      <c r="M102" s="12"/>
      <c r="N102" s="69">
        <v>1</v>
      </c>
      <c r="AC102" s="60" t="e">
        <f>H102-F102</f>
        <v>#REF!</v>
      </c>
    </row>
    <row r="103" spans="1:29" ht="23.25">
      <c r="B103" s="50" t="str">
        <f>'Costi complessivi'!B92</f>
        <v>ASSISTENZA ANZIANI</v>
      </c>
      <c r="C103" s="11"/>
      <c r="D103" s="25"/>
      <c r="E103" s="11" t="e">
        <f>IF((#REF!+#REF!+#REF!+#REF!+#REF!-E102)&lt;0.02,"",(#REF!+#REF!+#REF!+#REF!+#REF!))</f>
        <v>#REF!</v>
      </c>
      <c r="F103" s="11"/>
      <c r="G103" s="11"/>
      <c r="H103" s="11"/>
      <c r="I103" s="11"/>
      <c r="J103" s="11"/>
      <c r="K103" s="11"/>
      <c r="N103" s="69">
        <v>1</v>
      </c>
    </row>
    <row r="104" spans="1:29">
      <c r="A104" s="2" t="s">
        <v>3</v>
      </c>
      <c r="B104" s="2" t="s">
        <v>2</v>
      </c>
      <c r="C104" s="26" t="str">
        <f t="shared" ref="C104:K104" si="3">C47</f>
        <v>Gestionale</v>
      </c>
      <c r="D104" s="26" t="str">
        <f t="shared" si="3"/>
        <v>RATEI E RISCONTI</v>
      </c>
      <c r="E104" s="26" t="str">
        <f t="shared" si="3"/>
        <v>STIMA</v>
      </c>
      <c r="F104" s="26" t="str">
        <f t="shared" si="3"/>
        <v>PREVENTIVO 2019</v>
      </c>
      <c r="G104" s="26" t="e">
        <f t="shared" si="3"/>
        <v>#REF!</v>
      </c>
      <c r="H104" s="26" t="e">
        <f t="shared" si="3"/>
        <v>#REF!</v>
      </c>
      <c r="I104" s="26" t="str">
        <f t="shared" si="3"/>
        <v>CONSUNTIVO 2019</v>
      </c>
      <c r="J104" s="26" t="str">
        <f t="shared" si="3"/>
        <v>INDICATORE ATTESO</v>
      </c>
      <c r="K104" s="26" t="str">
        <f t="shared" si="3"/>
        <v>INDICATORE CONS.</v>
      </c>
      <c r="L104" s="27"/>
      <c r="N104" s="69">
        <v>1</v>
      </c>
    </row>
    <row r="105" spans="1:29">
      <c r="A105" s="49" t="s">
        <v>472</v>
      </c>
      <c r="B105" s="45"/>
      <c r="C105" s="46"/>
      <c r="D105" s="47"/>
      <c r="E105" s="47"/>
      <c r="F105" s="47"/>
      <c r="G105" s="47"/>
      <c r="H105" s="47"/>
      <c r="I105" s="47"/>
      <c r="J105" s="47"/>
      <c r="K105" s="47"/>
      <c r="L105" s="45"/>
      <c r="M105" s="48"/>
      <c r="N105" s="69" t="e">
        <f>IF('Costi complessivi'!#REF!="G",'Costi complessivi'!#REF!,IF('Costi complessivi'!#REF!=$B$452,'Costi complessivi'!#REF!,0))</f>
        <v>#REF!</v>
      </c>
    </row>
    <row r="106" spans="1:29">
      <c r="A106" s="22" t="str">
        <f>'Costi complessivi'!A95</f>
        <v xml:space="preserve">  66/25/710  </v>
      </c>
      <c r="B106" s="61" t="str">
        <f>'Costi complessivi'!B95</f>
        <v xml:space="preserve">TRASFERIMENTO SAA COLLECCHIO   </v>
      </c>
      <c r="C106" s="15" t="e">
        <f>IF('Costi complessivi'!#REF!="G",'Costi complessivi'!#REF!*$C$452,IF('Costi complessivi'!#REF!=$B$452,'Costi complessivi'!#REF!,""))</f>
        <v>#REF!</v>
      </c>
      <c r="D106" s="15" t="e">
        <f>IF('Costi complessivi'!#REF!="G",'Costi complessivi'!#REF!*$C$452,IF('Costi complessivi'!#REF!=$B$452,'Costi complessivi'!#REF!,""))</f>
        <v>#REF!</v>
      </c>
      <c r="E106" s="30" t="e">
        <f>IF('Costi complessivi'!#REF!="G",'Costi complessivi'!#REF!*$C$452,IF('Costi complessivi'!#REF!=$B$452,'Costi complessivi'!#REF!,""))</f>
        <v>#REF!</v>
      </c>
      <c r="F106" s="115" t="e">
        <f>IF('Costi complessivi'!#REF!="G",'Costi complessivi'!C95*$C$452,IF('Costi complessivi'!#REF!=$B$452,'Costi complessivi'!C95,""))</f>
        <v>#REF!</v>
      </c>
      <c r="G106" s="44" t="e">
        <f>IF('Costi complessivi'!#REF!="G",'Costi complessivi'!#REF!*$C$452,IF('Costi complessivi'!#REF!=$B$452,'Costi complessivi'!#REF!,""))</f>
        <v>#REF!</v>
      </c>
      <c r="H106" s="44" t="e">
        <f>IF('Costi complessivi'!#REF!="G",'Costi complessivi'!#REF!*$C$452,IF('Costi complessivi'!#REF!=$B$452,'Costi complessivi'!#REF!,""))</f>
        <v>#REF!</v>
      </c>
      <c r="I106" s="115" t="e">
        <f>IF('Costi complessivi'!#REF!="G",'Costi complessivi'!D95*$C$452,IF('Costi complessivi'!#REF!=$B$452,'Costi complessivi'!D95,""))</f>
        <v>#REF!</v>
      </c>
      <c r="J106" s="14" t="e">
        <f>IF('Costi complessivi'!#REF!="G",'Costi complessivi'!E95*$C$452,IF('Costi complessivi'!#REF!=$B$452,'Costi complessivi'!E95,""))</f>
        <v>#REF!</v>
      </c>
      <c r="K106" s="14" t="e">
        <f>IF('Costi complessivi'!#REF!="G",'Costi complessivi'!F95*$C$452,IF('Costi complessivi'!#REF!=$B$452,'Costi complessivi'!F95,""))</f>
        <v>#REF!</v>
      </c>
      <c r="L106" s="29" t="e">
        <f>IF('Costi complessivi'!#REF!="G",'Costi complessivi'!#REF!*$C$452,IF('Costi complessivi'!#REF!=$B$452,'Costi complessivi'!#REF!,""))</f>
        <v>#REF!</v>
      </c>
      <c r="M106" s="23" t="e">
        <f>'Costi complessivi'!#REF!</f>
        <v>#REF!</v>
      </c>
      <c r="N106" s="69" t="e">
        <f>IF('Costi complessivi'!#REF!="G",'Costi complessivi'!#REF!,IF('Costi complessivi'!#REF!=$B$452,'Costi complessivi'!#REF!,0))</f>
        <v>#REF!</v>
      </c>
    </row>
    <row r="107" spans="1:29">
      <c r="A107" s="22" t="str">
        <f>'Costi complessivi'!A96</f>
        <v xml:space="preserve">  66/25/711  </v>
      </c>
      <c r="B107" s="61" t="str">
        <f>'Costi complessivi'!B96</f>
        <v xml:space="preserve">RETTE CASE RIPOSO COLLECCHIO   </v>
      </c>
      <c r="C107" s="15" t="e">
        <f>IF('Costi complessivi'!#REF!="G",'Costi complessivi'!#REF!*$C$452,IF('Costi complessivi'!#REF!=$B$452,'Costi complessivi'!#REF!,""))</f>
        <v>#REF!</v>
      </c>
      <c r="D107" s="15" t="e">
        <f>IF('Costi complessivi'!#REF!="G",'Costi complessivi'!#REF!*$C$452,IF('Costi complessivi'!#REF!=$B$452,'Costi complessivi'!#REF!,""))</f>
        <v>#REF!</v>
      </c>
      <c r="E107" s="30" t="e">
        <f>IF('Costi complessivi'!#REF!="G",'Costi complessivi'!#REF!*$C$452,IF('Costi complessivi'!#REF!=$B$452,'Costi complessivi'!#REF!,""))</f>
        <v>#REF!</v>
      </c>
      <c r="F107" s="115" t="e">
        <f>IF('Costi complessivi'!#REF!="G",'Costi complessivi'!C96*$C$452,IF('Costi complessivi'!#REF!=$B$452,'Costi complessivi'!C96,""))</f>
        <v>#REF!</v>
      </c>
      <c r="G107" s="44" t="e">
        <f>IF('Costi complessivi'!#REF!="G",'Costi complessivi'!#REF!*$C$452,IF('Costi complessivi'!#REF!=$B$452,'Costi complessivi'!#REF!,""))</f>
        <v>#REF!</v>
      </c>
      <c r="H107" s="44" t="e">
        <f>IF('Costi complessivi'!#REF!="G",'Costi complessivi'!#REF!*$C$452,IF('Costi complessivi'!#REF!=$B$452,'Costi complessivi'!#REF!,""))</f>
        <v>#REF!</v>
      </c>
      <c r="I107" s="115" t="e">
        <f>IF('Costi complessivi'!#REF!="G",'Costi complessivi'!D96*$C$452,IF('Costi complessivi'!#REF!=$B$452,'Costi complessivi'!D96,""))</f>
        <v>#REF!</v>
      </c>
      <c r="J107" s="14" t="e">
        <f>IF('Costi complessivi'!#REF!="G",'Costi complessivi'!E96*$C$452,IF('Costi complessivi'!#REF!=$B$452,'Costi complessivi'!E96,""))</f>
        <v>#REF!</v>
      </c>
      <c r="K107" s="14" t="e">
        <f>IF('Costi complessivi'!#REF!="G",'Costi complessivi'!F96*$C$452,IF('Costi complessivi'!#REF!=$B$452,'Costi complessivi'!F96,""))</f>
        <v>#REF!</v>
      </c>
      <c r="L107" s="29" t="e">
        <f>IF('Costi complessivi'!#REF!="G",'Costi complessivi'!#REF!*$C$452,IF('Costi complessivi'!#REF!=$B$452,'Costi complessivi'!#REF!,""))</f>
        <v>#REF!</v>
      </c>
      <c r="M107" s="23" t="e">
        <f>'Costi complessivi'!#REF!</f>
        <v>#REF!</v>
      </c>
      <c r="N107" s="69" t="e">
        <f>IF('Costi complessivi'!#REF!="G",'Costi complessivi'!#REF!,IF('Costi complessivi'!#REF!=$B$452,'Costi complessivi'!#REF!,0))</f>
        <v>#REF!</v>
      </c>
      <c r="P107" s="42">
        <v>90000</v>
      </c>
    </row>
    <row r="108" spans="1:29">
      <c r="A108" s="22" t="str">
        <f>'Costi complessivi'!A97</f>
        <v xml:space="preserve">  66/25/712  </v>
      </c>
      <c r="B108" s="61" t="str">
        <f>'Costi complessivi'!B97</f>
        <v xml:space="preserve">SOCIALIZZAZIONE COLLECCHIO     </v>
      </c>
      <c r="C108" s="15" t="e">
        <f>IF('Costi complessivi'!#REF!="G",'Costi complessivi'!#REF!*$C$452,IF('Costi complessivi'!#REF!=$B$452,'Costi complessivi'!#REF!,""))</f>
        <v>#REF!</v>
      </c>
      <c r="D108" s="15" t="e">
        <f>IF('Costi complessivi'!#REF!="G",'Costi complessivi'!#REF!*$C$452,IF('Costi complessivi'!#REF!=$B$452,'Costi complessivi'!#REF!,""))</f>
        <v>#REF!</v>
      </c>
      <c r="E108" s="30" t="e">
        <f>IF('Costi complessivi'!#REF!="G",'Costi complessivi'!#REF!*$C$452,IF('Costi complessivi'!#REF!=$B$452,'Costi complessivi'!#REF!,""))</f>
        <v>#REF!</v>
      </c>
      <c r="F108" s="115" t="e">
        <f>IF('Costi complessivi'!#REF!="G",'Costi complessivi'!C97*$C$452,IF('Costi complessivi'!#REF!=$B$452,'Costi complessivi'!C97,""))</f>
        <v>#REF!</v>
      </c>
      <c r="G108" s="44" t="e">
        <f>IF('Costi complessivi'!#REF!="G",'Costi complessivi'!#REF!*$C$452,IF('Costi complessivi'!#REF!=$B$452,'Costi complessivi'!#REF!,""))</f>
        <v>#REF!</v>
      </c>
      <c r="H108" s="44" t="e">
        <f>IF('Costi complessivi'!#REF!="G",'Costi complessivi'!#REF!*$C$452,IF('Costi complessivi'!#REF!=$B$452,'Costi complessivi'!#REF!,""))</f>
        <v>#REF!</v>
      </c>
      <c r="I108" s="115" t="e">
        <f>IF('Costi complessivi'!#REF!="G",'Costi complessivi'!D97*$C$452,IF('Costi complessivi'!#REF!=$B$452,'Costi complessivi'!D97,""))</f>
        <v>#REF!</v>
      </c>
      <c r="J108" s="14" t="e">
        <f>IF('Costi complessivi'!#REF!="G",'Costi complessivi'!E97*$C$452,IF('Costi complessivi'!#REF!=$B$452,'Costi complessivi'!E97,""))</f>
        <v>#REF!</v>
      </c>
      <c r="K108" s="14" t="e">
        <f>IF('Costi complessivi'!#REF!="G",'Costi complessivi'!F97*$C$452,IF('Costi complessivi'!#REF!=$B$452,'Costi complessivi'!F97,""))</f>
        <v>#REF!</v>
      </c>
      <c r="L108" s="29" t="e">
        <f>IF('Costi complessivi'!#REF!="G",'Costi complessivi'!#REF!*$C$452,IF('Costi complessivi'!#REF!=$B$452,'Costi complessivi'!#REF!,""))</f>
        <v>#REF!</v>
      </c>
      <c r="M108" s="23" t="e">
        <f>'Costi complessivi'!#REF!</f>
        <v>#REF!</v>
      </c>
      <c r="N108" s="69" t="e">
        <f>IF('Costi complessivi'!#REF!="G",'Costi complessivi'!#REF!,IF('Costi complessivi'!#REF!=$B$452,'Costi complessivi'!#REF!,0))</f>
        <v>#REF!</v>
      </c>
    </row>
    <row r="109" spans="1:29">
      <c r="A109" s="22" t="str">
        <f>'Costi complessivi'!A98</f>
        <v xml:space="preserve">  66/25/715  </v>
      </c>
      <c r="B109" s="61" t="str">
        <f>'Costi complessivi'!B98</f>
        <v xml:space="preserve">UTENZE CENTRI SOC. COLLECHIO   </v>
      </c>
      <c r="C109" s="15" t="e">
        <f>IF('Costi complessivi'!#REF!="G",'Costi complessivi'!#REF!*$C$452,IF('Costi complessivi'!#REF!=$B$452,'Costi complessivi'!#REF!,""))</f>
        <v>#REF!</v>
      </c>
      <c r="D109" s="15" t="e">
        <f>IF('Costi complessivi'!#REF!="G",'Costi complessivi'!#REF!*$C$452,IF('Costi complessivi'!#REF!=$B$452,'Costi complessivi'!#REF!,""))</f>
        <v>#REF!</v>
      </c>
      <c r="E109" s="30" t="e">
        <f>IF('Costi complessivi'!#REF!="G",'Costi complessivi'!#REF!*$C$452,IF('Costi complessivi'!#REF!=$B$452,'Costi complessivi'!#REF!,""))</f>
        <v>#REF!</v>
      </c>
      <c r="F109" s="115" t="e">
        <f>IF('Costi complessivi'!#REF!="G",'Costi complessivi'!C98*$C$452,IF('Costi complessivi'!#REF!=$B$452,'Costi complessivi'!C98,""))</f>
        <v>#REF!</v>
      </c>
      <c r="G109" s="44" t="e">
        <f>IF('Costi complessivi'!#REF!="G",'Costi complessivi'!#REF!*$C$452,IF('Costi complessivi'!#REF!=$B$452,'Costi complessivi'!#REF!,""))</f>
        <v>#REF!</v>
      </c>
      <c r="H109" s="44" t="e">
        <f>IF('Costi complessivi'!#REF!="G",'Costi complessivi'!#REF!*$C$452,IF('Costi complessivi'!#REF!=$B$452,'Costi complessivi'!#REF!,""))</f>
        <v>#REF!</v>
      </c>
      <c r="I109" s="115" t="e">
        <f>IF('Costi complessivi'!#REF!="G",'Costi complessivi'!D98*$C$452,IF('Costi complessivi'!#REF!=$B$452,'Costi complessivi'!D98,""))</f>
        <v>#REF!</v>
      </c>
      <c r="J109" s="14" t="e">
        <f>IF('Costi complessivi'!#REF!="G",'Costi complessivi'!E98*$C$452,IF('Costi complessivi'!#REF!=$B$452,'Costi complessivi'!E98,""))</f>
        <v>#REF!</v>
      </c>
      <c r="K109" s="14" t="e">
        <f>IF('Costi complessivi'!#REF!="G",'Costi complessivi'!F98*$C$452,IF('Costi complessivi'!#REF!=$B$452,'Costi complessivi'!F98,""))</f>
        <v>#REF!</v>
      </c>
      <c r="L109" s="29" t="e">
        <f>IF('Costi complessivi'!#REF!="G",'Costi complessivi'!#REF!*$C$452,IF('Costi complessivi'!#REF!=$B$452,'Costi complessivi'!#REF!,""))</f>
        <v>#REF!</v>
      </c>
      <c r="M109" s="23" t="e">
        <f>'Costi complessivi'!#REF!</f>
        <v>#REF!</v>
      </c>
      <c r="N109" s="69" t="e">
        <f>IF('Costi complessivi'!#REF!="G",'Costi complessivi'!#REF!,IF('Costi complessivi'!#REF!=$B$452,'Costi complessivi'!#REF!,0))</f>
        <v>#REF!</v>
      </c>
    </row>
    <row r="110" spans="1:29">
      <c r="A110" s="22" t="str">
        <f>'Costi complessivi'!A99</f>
        <v xml:space="preserve">  66/25/716  </v>
      </c>
      <c r="B110" s="61" t="str">
        <f>'Costi complessivi'!B99</f>
        <v xml:space="preserve">PULIZIE CENTRI SOC. COLLECCHIO </v>
      </c>
      <c r="C110" s="15" t="e">
        <f>IF('Costi complessivi'!#REF!="G",'Costi complessivi'!#REF!*$C$452,IF('Costi complessivi'!#REF!=$B$452,'Costi complessivi'!#REF!,""))</f>
        <v>#REF!</v>
      </c>
      <c r="D110" s="15" t="e">
        <f>IF('Costi complessivi'!#REF!="G",'Costi complessivi'!#REF!*$C$452,IF('Costi complessivi'!#REF!=$B$452,'Costi complessivi'!#REF!,""))</f>
        <v>#REF!</v>
      </c>
      <c r="E110" s="30" t="e">
        <f>IF('Costi complessivi'!#REF!="G",'Costi complessivi'!#REF!*$C$452,IF('Costi complessivi'!#REF!=$B$452,'Costi complessivi'!#REF!,""))</f>
        <v>#REF!</v>
      </c>
      <c r="F110" s="115" t="e">
        <f>IF('Costi complessivi'!#REF!="G",'Costi complessivi'!C99*$C$452,IF('Costi complessivi'!#REF!=$B$452,'Costi complessivi'!C99,""))</f>
        <v>#REF!</v>
      </c>
      <c r="G110" s="44" t="e">
        <f>IF('Costi complessivi'!#REF!="G",'Costi complessivi'!#REF!*$C$452,IF('Costi complessivi'!#REF!=$B$452,'Costi complessivi'!#REF!,""))</f>
        <v>#REF!</v>
      </c>
      <c r="H110" s="44" t="e">
        <f>IF('Costi complessivi'!#REF!="G",'Costi complessivi'!#REF!*$C$452,IF('Costi complessivi'!#REF!=$B$452,'Costi complessivi'!#REF!,""))</f>
        <v>#REF!</v>
      </c>
      <c r="I110" s="115" t="e">
        <f>IF('Costi complessivi'!#REF!="G",'Costi complessivi'!D99*$C$452,IF('Costi complessivi'!#REF!=$B$452,'Costi complessivi'!D99,""))</f>
        <v>#REF!</v>
      </c>
      <c r="J110" s="14" t="e">
        <f>IF('Costi complessivi'!#REF!="G",'Costi complessivi'!E99*$C$452,IF('Costi complessivi'!#REF!=$B$452,'Costi complessivi'!E99,""))</f>
        <v>#REF!</v>
      </c>
      <c r="K110" s="14" t="e">
        <f>IF('Costi complessivi'!#REF!="G",'Costi complessivi'!F99*$C$452,IF('Costi complessivi'!#REF!=$B$452,'Costi complessivi'!F99,""))</f>
        <v>#REF!</v>
      </c>
      <c r="L110" s="29" t="e">
        <f>IF('Costi complessivi'!#REF!="G",'Costi complessivi'!#REF!*$C$452,IF('Costi complessivi'!#REF!=$B$452,'Costi complessivi'!#REF!,""))</f>
        <v>#REF!</v>
      </c>
      <c r="M110" s="23" t="e">
        <f>'Costi complessivi'!#REF!</f>
        <v>#REF!</v>
      </c>
      <c r="N110" s="69" t="e">
        <f>IF('Costi complessivi'!#REF!="G",'Costi complessivi'!#REF!,IF('Costi complessivi'!#REF!=$B$452,'Costi complessivi'!#REF!,0))</f>
        <v>#REF!</v>
      </c>
    </row>
    <row r="111" spans="1:29" hidden="1">
      <c r="A111" s="49" t="s">
        <v>443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5"/>
      <c r="M111" s="48"/>
      <c r="N111" s="69" t="e">
        <f>IF('Costi complessivi'!#REF!="G",'Costi complessivi'!#REF!,IF('Costi complessivi'!#REF!=$B$452,'Costi complessivi'!#REF!,0))</f>
        <v>#REF!</v>
      </c>
    </row>
    <row r="112" spans="1:29" hidden="1">
      <c r="A112" s="22" t="str">
        <f>'Costi complessivi'!A101</f>
        <v xml:space="preserve">  66/25/725  </v>
      </c>
      <c r="B112" s="61" t="str">
        <f>'Costi complessivi'!B101</f>
        <v xml:space="preserve">TRASFERIMENTO SAA FELINO       </v>
      </c>
      <c r="C112" s="15" t="e">
        <f>IF('Costi complessivi'!#REF!="G",'Costi complessivi'!#REF!*$C$452,IF('Costi complessivi'!#REF!=$B$452,'Costi complessivi'!#REF!,""))</f>
        <v>#REF!</v>
      </c>
      <c r="D112" s="15" t="e">
        <f>IF('Costi complessivi'!#REF!="G",'Costi complessivi'!#REF!*$C$452,IF('Costi complessivi'!#REF!=$B$452,'Costi complessivi'!#REF!,""))</f>
        <v>#REF!</v>
      </c>
      <c r="E112" s="30" t="e">
        <f>IF('Costi complessivi'!#REF!="G",'Costi complessivi'!#REF!*$C$452,IF('Costi complessivi'!#REF!=$B$452,'Costi complessivi'!#REF!,""))</f>
        <v>#REF!</v>
      </c>
      <c r="F112" s="115" t="e">
        <f>IF('Costi complessivi'!#REF!="G",'Costi complessivi'!C101*$C$452,IF('Costi complessivi'!#REF!=$B$452,'Costi complessivi'!C101,""))</f>
        <v>#REF!</v>
      </c>
      <c r="G112" s="44" t="e">
        <f>IF('Costi complessivi'!#REF!="G",'Costi complessivi'!#REF!*$C$452,IF('Costi complessivi'!#REF!=$B$452,'Costi complessivi'!#REF!,""))</f>
        <v>#REF!</v>
      </c>
      <c r="H112" s="44" t="e">
        <f>IF('Costi complessivi'!#REF!="G",'Costi complessivi'!#REF!*$C$452,IF('Costi complessivi'!#REF!=$B$452,'Costi complessivi'!#REF!,""))</f>
        <v>#REF!</v>
      </c>
      <c r="I112" s="115" t="e">
        <f>IF('Costi complessivi'!#REF!="G",'Costi complessivi'!D101*$C$452,IF('Costi complessivi'!#REF!=$B$452,'Costi complessivi'!D101,""))</f>
        <v>#REF!</v>
      </c>
      <c r="J112" s="14" t="e">
        <f>IF('Costi complessivi'!#REF!="G",'Costi complessivi'!E101*$C$452,IF('Costi complessivi'!#REF!=$B$452,'Costi complessivi'!E101,""))</f>
        <v>#REF!</v>
      </c>
      <c r="K112" s="14" t="e">
        <f>IF('Costi complessivi'!#REF!="G",'Costi complessivi'!F101*$C$452,IF('Costi complessivi'!#REF!=$B$452,'Costi complessivi'!F101,""))</f>
        <v>#REF!</v>
      </c>
      <c r="L112" s="29" t="e">
        <f>IF('Costi complessivi'!#REF!="G",'Costi complessivi'!#REF!*$C$452,IF('Costi complessivi'!#REF!=$B$452,'Costi complessivi'!#REF!,""))</f>
        <v>#REF!</v>
      </c>
      <c r="M112" s="23" t="e">
        <f>'Costi complessivi'!#REF!</f>
        <v>#REF!</v>
      </c>
      <c r="N112" s="69" t="e">
        <f>IF('Costi complessivi'!#REF!="G",'Costi complessivi'!#REF!,IF('Costi complessivi'!#REF!=$B$452,'Costi complessivi'!#REF!,0))</f>
        <v>#REF!</v>
      </c>
    </row>
    <row r="113" spans="1:16" hidden="1">
      <c r="A113" s="22" t="str">
        <f>'Costi complessivi'!A102</f>
        <v xml:space="preserve">  66/25/726  </v>
      </c>
      <c r="B113" s="61" t="str">
        <f>'Costi complessivi'!B102</f>
        <v xml:space="preserve">RETTE CASE RIPOSO FELINO       </v>
      </c>
      <c r="C113" s="15" t="e">
        <f>IF('Costi complessivi'!#REF!="G",'Costi complessivi'!#REF!*$C$452,IF('Costi complessivi'!#REF!=$B$452,'Costi complessivi'!#REF!,""))</f>
        <v>#REF!</v>
      </c>
      <c r="D113" s="15" t="e">
        <f>IF('Costi complessivi'!#REF!="G",'Costi complessivi'!#REF!*$C$452,IF('Costi complessivi'!#REF!=$B$452,'Costi complessivi'!#REF!,""))</f>
        <v>#REF!</v>
      </c>
      <c r="E113" s="30" t="e">
        <f>IF('Costi complessivi'!#REF!="G",'Costi complessivi'!#REF!*$C$452,IF('Costi complessivi'!#REF!=$B$452,'Costi complessivi'!#REF!,""))</f>
        <v>#REF!</v>
      </c>
      <c r="F113" s="115" t="e">
        <f>IF('Costi complessivi'!#REF!="G",'Costi complessivi'!C102*$C$452,IF('Costi complessivi'!#REF!=$B$452,'Costi complessivi'!C102,""))</f>
        <v>#REF!</v>
      </c>
      <c r="G113" s="44" t="e">
        <f>IF('Costi complessivi'!#REF!="G",'Costi complessivi'!#REF!*$C$452,IF('Costi complessivi'!#REF!=$B$452,'Costi complessivi'!#REF!,""))</f>
        <v>#REF!</v>
      </c>
      <c r="H113" s="44" t="e">
        <f>IF('Costi complessivi'!#REF!="G",'Costi complessivi'!#REF!*$C$452,IF('Costi complessivi'!#REF!=$B$452,'Costi complessivi'!#REF!,""))</f>
        <v>#REF!</v>
      </c>
      <c r="I113" s="115" t="e">
        <f>IF('Costi complessivi'!#REF!="G",'Costi complessivi'!D102*$C$452,IF('Costi complessivi'!#REF!=$B$452,'Costi complessivi'!D102,""))</f>
        <v>#REF!</v>
      </c>
      <c r="J113" s="14" t="e">
        <f>IF('Costi complessivi'!#REF!="G",'Costi complessivi'!E102*$C$452,IF('Costi complessivi'!#REF!=$B$452,'Costi complessivi'!E102,""))</f>
        <v>#REF!</v>
      </c>
      <c r="K113" s="14" t="e">
        <f>IF('Costi complessivi'!#REF!="G",'Costi complessivi'!F102*$C$452,IF('Costi complessivi'!#REF!=$B$452,'Costi complessivi'!F102,""))</f>
        <v>#REF!</v>
      </c>
      <c r="L113" s="29" t="e">
        <f>IF('Costi complessivi'!#REF!="G",'Costi complessivi'!#REF!*$C$452,IF('Costi complessivi'!#REF!=$B$452,'Costi complessivi'!#REF!,""))</f>
        <v>#REF!</v>
      </c>
      <c r="M113" s="23" t="e">
        <f>'Costi complessivi'!#REF!</f>
        <v>#REF!</v>
      </c>
      <c r="N113" s="69" t="e">
        <f>IF('Costi complessivi'!#REF!="G",'Costi complessivi'!#REF!,IF('Costi complessivi'!#REF!=$B$452,'Costi complessivi'!#REF!,0))</f>
        <v>#REF!</v>
      </c>
      <c r="P113" s="42">
        <v>4500</v>
      </c>
    </row>
    <row r="114" spans="1:16" hidden="1">
      <c r="A114" s="22" t="str">
        <f>'Costi complessivi'!A103</f>
        <v xml:space="preserve">  66/25/727  </v>
      </c>
      <c r="B114" s="61" t="str">
        <f>'Costi complessivi'!B103</f>
        <v xml:space="preserve">SOCIALIZZAZIONE FELINO         </v>
      </c>
      <c r="C114" s="15" t="e">
        <f>IF('Costi complessivi'!#REF!="G",'Costi complessivi'!#REF!*$C$452,IF('Costi complessivi'!#REF!=$B$452,'Costi complessivi'!#REF!,""))</f>
        <v>#REF!</v>
      </c>
      <c r="D114" s="15" t="e">
        <f>IF('Costi complessivi'!#REF!="G",'Costi complessivi'!#REF!*$C$452,IF('Costi complessivi'!#REF!=$B$452,'Costi complessivi'!#REF!,""))</f>
        <v>#REF!</v>
      </c>
      <c r="E114" s="30" t="e">
        <f>IF('Costi complessivi'!#REF!="G",'Costi complessivi'!#REF!*$C$452,IF('Costi complessivi'!#REF!=$B$452,'Costi complessivi'!#REF!,""))</f>
        <v>#REF!</v>
      </c>
      <c r="F114" s="115" t="e">
        <f>IF('Costi complessivi'!#REF!="G",'Costi complessivi'!C103*$C$452,IF('Costi complessivi'!#REF!=$B$452,'Costi complessivi'!C103,""))</f>
        <v>#REF!</v>
      </c>
      <c r="G114" s="44" t="e">
        <f>IF('Costi complessivi'!#REF!="G",'Costi complessivi'!#REF!*$C$452,IF('Costi complessivi'!#REF!=$B$452,'Costi complessivi'!#REF!,""))</f>
        <v>#REF!</v>
      </c>
      <c r="H114" s="44" t="e">
        <f>IF('Costi complessivi'!#REF!="G",'Costi complessivi'!#REF!*$C$452,IF('Costi complessivi'!#REF!=$B$452,'Costi complessivi'!#REF!,""))</f>
        <v>#REF!</v>
      </c>
      <c r="I114" s="115" t="e">
        <f>IF('Costi complessivi'!#REF!="G",'Costi complessivi'!D103*$C$452,IF('Costi complessivi'!#REF!=$B$452,'Costi complessivi'!D103,""))</f>
        <v>#REF!</v>
      </c>
      <c r="J114" s="14" t="e">
        <f>IF('Costi complessivi'!#REF!="G",'Costi complessivi'!E103*$C$452,IF('Costi complessivi'!#REF!=$B$452,'Costi complessivi'!E103,""))</f>
        <v>#REF!</v>
      </c>
      <c r="K114" s="14" t="e">
        <f>IF('Costi complessivi'!#REF!="G",'Costi complessivi'!F103*$C$452,IF('Costi complessivi'!#REF!=$B$452,'Costi complessivi'!F103,""))</f>
        <v>#REF!</v>
      </c>
      <c r="L114" s="29" t="e">
        <f>IF('Costi complessivi'!#REF!="G",'Costi complessivi'!#REF!*$C$452,IF('Costi complessivi'!#REF!=$B$452,'Costi complessivi'!#REF!,""))</f>
        <v>#REF!</v>
      </c>
      <c r="M114" s="23" t="e">
        <f>'Costi complessivi'!#REF!</f>
        <v>#REF!</v>
      </c>
      <c r="N114" s="69" t="e">
        <f>IF('Costi complessivi'!#REF!="G",'Costi complessivi'!#REF!,IF('Costi complessivi'!#REF!=$B$452,'Costi complessivi'!#REF!,0))</f>
        <v>#REF!</v>
      </c>
    </row>
    <row r="115" spans="1:16" hidden="1">
      <c r="A115" s="49" t="s">
        <v>442</v>
      </c>
      <c r="B115" s="45"/>
      <c r="C115" s="46"/>
      <c r="D115" s="47"/>
      <c r="E115" s="47"/>
      <c r="F115" s="47"/>
      <c r="G115" s="47"/>
      <c r="H115" s="47"/>
      <c r="I115" s="47"/>
      <c r="J115" s="47"/>
      <c r="K115" s="47"/>
      <c r="L115" s="45"/>
      <c r="M115" s="48"/>
      <c r="N115" s="69" t="e">
        <f>IF('Costi complessivi'!#REF!="G",'Costi complessivi'!#REF!,IF('Costi complessivi'!#REF!=$B$452,'Costi complessivi'!#REF!,0))</f>
        <v>#REF!</v>
      </c>
    </row>
    <row r="116" spans="1:16" hidden="1">
      <c r="A116" s="22" t="str">
        <f>'Costi complessivi'!A105</f>
        <v xml:space="preserve">  66/25/745  </v>
      </c>
      <c r="B116" s="61" t="str">
        <f>'Costi complessivi'!B105</f>
        <v xml:space="preserve">TRASFERIM. SAA MONTECGIARUGOLO </v>
      </c>
      <c r="C116" s="15" t="e">
        <f>IF('Costi complessivi'!#REF!="G",'Costi complessivi'!#REF!*$C$452,IF('Costi complessivi'!#REF!=$B$452,'Costi complessivi'!#REF!,""))</f>
        <v>#REF!</v>
      </c>
      <c r="D116" s="15" t="e">
        <f>IF('Costi complessivi'!#REF!="G",'Costi complessivi'!#REF!*$C$452,IF('Costi complessivi'!#REF!=$B$452,'Costi complessivi'!#REF!,""))</f>
        <v>#REF!</v>
      </c>
      <c r="E116" s="30" t="e">
        <f>IF('Costi complessivi'!#REF!="G",'Costi complessivi'!#REF!*$C$452,IF('Costi complessivi'!#REF!=$B$452,'Costi complessivi'!#REF!,""))</f>
        <v>#REF!</v>
      </c>
      <c r="F116" s="115" t="e">
        <f>IF('Costi complessivi'!#REF!="G",'Costi complessivi'!C105*$C$452,IF('Costi complessivi'!#REF!=$B$452,'Costi complessivi'!C105,""))</f>
        <v>#REF!</v>
      </c>
      <c r="G116" s="44" t="e">
        <f>IF('Costi complessivi'!#REF!="G",'Costi complessivi'!#REF!*$C$452,IF('Costi complessivi'!#REF!=$B$452,'Costi complessivi'!#REF!,""))</f>
        <v>#REF!</v>
      </c>
      <c r="H116" s="44" t="e">
        <f>IF('Costi complessivi'!#REF!="G",'Costi complessivi'!#REF!*$C$452,IF('Costi complessivi'!#REF!=$B$452,'Costi complessivi'!#REF!,""))</f>
        <v>#REF!</v>
      </c>
      <c r="I116" s="115" t="e">
        <f>IF('Costi complessivi'!#REF!="G",'Costi complessivi'!D105*$C$452,IF('Costi complessivi'!#REF!=$B$452,'Costi complessivi'!D105,""))</f>
        <v>#REF!</v>
      </c>
      <c r="J116" s="14" t="e">
        <f>IF('Costi complessivi'!#REF!="G",'Costi complessivi'!E105*$C$452,IF('Costi complessivi'!#REF!=$B$452,'Costi complessivi'!E105,""))</f>
        <v>#REF!</v>
      </c>
      <c r="K116" s="14" t="e">
        <f>IF('Costi complessivi'!#REF!="G",'Costi complessivi'!F105*$C$452,IF('Costi complessivi'!#REF!=$B$452,'Costi complessivi'!F105,""))</f>
        <v>#REF!</v>
      </c>
      <c r="L116" s="29" t="e">
        <f>IF('Costi complessivi'!#REF!="G",'Costi complessivi'!#REF!*$C$452,IF('Costi complessivi'!#REF!=$B$452,'Costi complessivi'!#REF!,""))</f>
        <v>#REF!</v>
      </c>
      <c r="M116" s="23" t="e">
        <f>'Costi complessivi'!#REF!</f>
        <v>#REF!</v>
      </c>
      <c r="N116" s="69" t="e">
        <f>IF('Costi complessivi'!#REF!="G",'Costi complessivi'!#REF!,IF('Costi complessivi'!#REF!=$B$452,'Costi complessivi'!#REF!,0))</f>
        <v>#REF!</v>
      </c>
    </row>
    <row r="117" spans="1:16" hidden="1">
      <c r="A117" s="22" t="str">
        <f>'Costi complessivi'!A106</f>
        <v xml:space="preserve">  66/25/746  </v>
      </c>
      <c r="B117" s="61" t="str">
        <f>'Costi complessivi'!B106</f>
        <v>RETTE CASE RIPOSO MONTECHIARUGO</v>
      </c>
      <c r="C117" s="15" t="e">
        <f>IF('Costi complessivi'!#REF!="G",'Costi complessivi'!#REF!*$C$452,IF('Costi complessivi'!#REF!=$B$452,'Costi complessivi'!#REF!,""))</f>
        <v>#REF!</v>
      </c>
      <c r="D117" s="15" t="e">
        <f>IF('Costi complessivi'!#REF!="G",'Costi complessivi'!#REF!*$C$452,IF('Costi complessivi'!#REF!=$B$452,'Costi complessivi'!#REF!,""))</f>
        <v>#REF!</v>
      </c>
      <c r="E117" s="30" t="e">
        <f>IF('Costi complessivi'!#REF!="G",'Costi complessivi'!#REF!*$C$452,IF('Costi complessivi'!#REF!=$B$452,'Costi complessivi'!#REF!,""))</f>
        <v>#REF!</v>
      </c>
      <c r="F117" s="115" t="e">
        <f>IF('Costi complessivi'!#REF!="G",'Costi complessivi'!C106*$C$452,IF('Costi complessivi'!#REF!=$B$452,'Costi complessivi'!C106,""))</f>
        <v>#REF!</v>
      </c>
      <c r="G117" s="44" t="e">
        <f>IF('Costi complessivi'!#REF!="G",'Costi complessivi'!#REF!*$C$452,IF('Costi complessivi'!#REF!=$B$452,'Costi complessivi'!#REF!,""))</f>
        <v>#REF!</v>
      </c>
      <c r="H117" s="44" t="e">
        <f>IF('Costi complessivi'!#REF!="G",'Costi complessivi'!#REF!*$C$452,IF('Costi complessivi'!#REF!=$B$452,'Costi complessivi'!#REF!,""))</f>
        <v>#REF!</v>
      </c>
      <c r="I117" s="115" t="e">
        <f>IF('Costi complessivi'!#REF!="G",'Costi complessivi'!D106*$C$452,IF('Costi complessivi'!#REF!=$B$452,'Costi complessivi'!D106,""))</f>
        <v>#REF!</v>
      </c>
      <c r="J117" s="14" t="e">
        <f>IF('Costi complessivi'!#REF!="G",'Costi complessivi'!E106*$C$452,IF('Costi complessivi'!#REF!=$B$452,'Costi complessivi'!E106,""))</f>
        <v>#REF!</v>
      </c>
      <c r="K117" s="14" t="e">
        <f>IF('Costi complessivi'!#REF!="G",'Costi complessivi'!F106*$C$452,IF('Costi complessivi'!#REF!=$B$452,'Costi complessivi'!F106,""))</f>
        <v>#REF!</v>
      </c>
      <c r="L117" s="29" t="e">
        <f>IF('Costi complessivi'!#REF!="G",'Costi complessivi'!#REF!*$C$452,IF('Costi complessivi'!#REF!=$B$452,'Costi complessivi'!#REF!,""))</f>
        <v>#REF!</v>
      </c>
      <c r="M117" s="23" t="e">
        <f>'Costi complessivi'!#REF!</f>
        <v>#REF!</v>
      </c>
      <c r="N117" s="69" t="e">
        <f>IF('Costi complessivi'!#REF!="G",'Costi complessivi'!#REF!,IF('Costi complessivi'!#REF!=$B$452,'Costi complessivi'!#REF!,0))</f>
        <v>#REF!</v>
      </c>
      <c r="P117" s="42">
        <v>30000</v>
      </c>
    </row>
    <row r="118" spans="1:16" hidden="1">
      <c r="A118" s="22" t="str">
        <f>'Costi complessivi'!A107</f>
        <v xml:space="preserve">  66/25/747  </v>
      </c>
      <c r="B118" s="61" t="str">
        <f>'Costi complessivi'!B107</f>
        <v>SOCIALIZZAZIONE MONTECHIARUGOLO</v>
      </c>
      <c r="C118" s="15" t="e">
        <f>IF('Costi complessivi'!#REF!="G",'Costi complessivi'!#REF!*$C$452,IF('Costi complessivi'!#REF!=$B$452,'Costi complessivi'!#REF!,""))</f>
        <v>#REF!</v>
      </c>
      <c r="D118" s="15" t="e">
        <f>IF('Costi complessivi'!#REF!="G",'Costi complessivi'!#REF!*$C$452,IF('Costi complessivi'!#REF!=$B$452,'Costi complessivi'!#REF!,""))</f>
        <v>#REF!</v>
      </c>
      <c r="E118" s="30" t="e">
        <f>IF('Costi complessivi'!#REF!="G",'Costi complessivi'!#REF!*$C$452,IF('Costi complessivi'!#REF!=$B$452,'Costi complessivi'!#REF!,""))</f>
        <v>#REF!</v>
      </c>
      <c r="F118" s="115" t="e">
        <f>IF('Costi complessivi'!#REF!="G",'Costi complessivi'!C107*$C$452,IF('Costi complessivi'!#REF!=$B$452,'Costi complessivi'!C107,""))</f>
        <v>#REF!</v>
      </c>
      <c r="G118" s="44" t="e">
        <f>IF('Costi complessivi'!#REF!="G",'Costi complessivi'!#REF!*$C$452,IF('Costi complessivi'!#REF!=$B$452,'Costi complessivi'!#REF!,""))</f>
        <v>#REF!</v>
      </c>
      <c r="H118" s="44" t="e">
        <f>IF('Costi complessivi'!#REF!="G",'Costi complessivi'!#REF!*$C$452,IF('Costi complessivi'!#REF!=$B$452,'Costi complessivi'!#REF!,""))</f>
        <v>#REF!</v>
      </c>
      <c r="I118" s="115" t="e">
        <f>IF('Costi complessivi'!#REF!="G",'Costi complessivi'!D107*$C$452,IF('Costi complessivi'!#REF!=$B$452,'Costi complessivi'!D107,""))</f>
        <v>#REF!</v>
      </c>
      <c r="J118" s="14" t="e">
        <f>IF('Costi complessivi'!#REF!="G",'Costi complessivi'!E107*$C$452,IF('Costi complessivi'!#REF!=$B$452,'Costi complessivi'!E107,""))</f>
        <v>#REF!</v>
      </c>
      <c r="K118" s="14" t="e">
        <f>IF('Costi complessivi'!#REF!="G",'Costi complessivi'!F107*$C$452,IF('Costi complessivi'!#REF!=$B$452,'Costi complessivi'!F107,""))</f>
        <v>#REF!</v>
      </c>
      <c r="L118" s="29" t="e">
        <f>IF('Costi complessivi'!#REF!="G",'Costi complessivi'!#REF!*$C$452,IF('Costi complessivi'!#REF!=$B$452,'Costi complessivi'!#REF!,""))</f>
        <v>#REF!</v>
      </c>
      <c r="M118" s="23" t="e">
        <f>'Costi complessivi'!#REF!</f>
        <v>#REF!</v>
      </c>
      <c r="N118" s="69" t="e">
        <f>IF('Costi complessivi'!#REF!="G",'Costi complessivi'!#REF!,IF('Costi complessivi'!#REF!=$B$452,'Costi complessivi'!#REF!,0))</f>
        <v>#REF!</v>
      </c>
    </row>
    <row r="119" spans="1:16" hidden="1">
      <c r="A119" s="49" t="s">
        <v>473</v>
      </c>
      <c r="B119" s="45"/>
      <c r="C119" s="46"/>
      <c r="D119" s="47"/>
      <c r="E119" s="47"/>
      <c r="F119" s="47"/>
      <c r="G119" s="47"/>
      <c r="H119" s="47"/>
      <c r="I119" s="47"/>
      <c r="J119" s="47"/>
      <c r="K119" s="47"/>
      <c r="L119" s="45"/>
      <c r="M119" s="48"/>
      <c r="N119" s="69" t="e">
        <f>IF('Costi complessivi'!#REF!="G",'Costi complessivi'!#REF!,IF('Costi complessivi'!#REF!=$B$452,'Costi complessivi'!#REF!,0))</f>
        <v>#REF!</v>
      </c>
    </row>
    <row r="120" spans="1:16" hidden="1">
      <c r="A120" s="22" t="str">
        <f>'Costi complessivi'!A109</f>
        <v xml:space="preserve">  66/25/765  </v>
      </c>
      <c r="B120" s="61" t="str">
        <f>'Costi complessivi'!B109</f>
        <v xml:space="preserve">TRASFER. SAA SALA BAG.         </v>
      </c>
      <c r="C120" s="15" t="e">
        <f>IF('Costi complessivi'!#REF!="G",'Costi complessivi'!#REF!*$C$452,IF('Costi complessivi'!#REF!=$B$452,'Costi complessivi'!#REF!,""))</f>
        <v>#REF!</v>
      </c>
      <c r="D120" s="15" t="e">
        <f>IF('Costi complessivi'!#REF!="G",'Costi complessivi'!#REF!*$C$452,IF('Costi complessivi'!#REF!=$B$452,'Costi complessivi'!#REF!,""))</f>
        <v>#REF!</v>
      </c>
      <c r="E120" s="30" t="e">
        <f>IF('Costi complessivi'!#REF!="G",'Costi complessivi'!#REF!*$C$452,IF('Costi complessivi'!#REF!=$B$452,'Costi complessivi'!#REF!,""))</f>
        <v>#REF!</v>
      </c>
      <c r="F120" s="115" t="e">
        <f>IF('Costi complessivi'!#REF!="G",'Costi complessivi'!C109*$C$452,IF('Costi complessivi'!#REF!=$B$452,'Costi complessivi'!C109,""))</f>
        <v>#REF!</v>
      </c>
      <c r="G120" s="44" t="e">
        <f>IF('Costi complessivi'!#REF!="G",'Costi complessivi'!#REF!*$C$452,IF('Costi complessivi'!#REF!=$B$452,'Costi complessivi'!#REF!,""))</f>
        <v>#REF!</v>
      </c>
      <c r="H120" s="44" t="e">
        <f>IF('Costi complessivi'!#REF!="G",'Costi complessivi'!#REF!*$C$452,IF('Costi complessivi'!#REF!=$B$452,'Costi complessivi'!#REF!,""))</f>
        <v>#REF!</v>
      </c>
      <c r="I120" s="115" t="e">
        <f>IF('Costi complessivi'!#REF!="G",'Costi complessivi'!D109*$C$452,IF('Costi complessivi'!#REF!=$B$452,'Costi complessivi'!D109,""))</f>
        <v>#REF!</v>
      </c>
      <c r="J120" s="14" t="e">
        <f>IF('Costi complessivi'!#REF!="G",'Costi complessivi'!E109*$C$452,IF('Costi complessivi'!#REF!=$B$452,'Costi complessivi'!E109,""))</f>
        <v>#REF!</v>
      </c>
      <c r="K120" s="14" t="e">
        <f>IF('Costi complessivi'!#REF!="G",'Costi complessivi'!F109*$C$452,IF('Costi complessivi'!#REF!=$B$452,'Costi complessivi'!F109,""))</f>
        <v>#REF!</v>
      </c>
      <c r="L120" s="29" t="e">
        <f>IF('Costi complessivi'!#REF!="G",'Costi complessivi'!#REF!*$C$452,IF('Costi complessivi'!#REF!=$B$452,'Costi complessivi'!#REF!,""))</f>
        <v>#REF!</v>
      </c>
      <c r="M120" s="23" t="e">
        <f>'Costi complessivi'!#REF!</f>
        <v>#REF!</v>
      </c>
      <c r="N120" s="69" t="e">
        <f>IF('Costi complessivi'!#REF!="G",'Costi complessivi'!#REF!,IF('Costi complessivi'!#REF!=$B$452,'Costi complessivi'!#REF!,0))</f>
        <v>#REF!</v>
      </c>
    </row>
    <row r="121" spans="1:16" hidden="1">
      <c r="A121" s="22" t="str">
        <f>'Costi complessivi'!A110</f>
        <v xml:space="preserve">  66/25/766  </v>
      </c>
      <c r="B121" s="61" t="str">
        <f>'Costi complessivi'!B110</f>
        <v xml:space="preserve">RETTE CASE RIPOSO SALA BAGANZA </v>
      </c>
      <c r="C121" s="15" t="e">
        <f>IF('Costi complessivi'!#REF!="G",'Costi complessivi'!#REF!*$C$452,IF('Costi complessivi'!#REF!=$B$452,'Costi complessivi'!#REF!,""))</f>
        <v>#REF!</v>
      </c>
      <c r="D121" s="15" t="e">
        <f>IF('Costi complessivi'!#REF!="G",'Costi complessivi'!#REF!*$C$452,IF('Costi complessivi'!#REF!=$B$452,'Costi complessivi'!#REF!,""))</f>
        <v>#REF!</v>
      </c>
      <c r="E121" s="30" t="e">
        <f>IF('Costi complessivi'!#REF!="G",'Costi complessivi'!#REF!*$C$452,IF('Costi complessivi'!#REF!=$B$452,'Costi complessivi'!#REF!,""))</f>
        <v>#REF!</v>
      </c>
      <c r="F121" s="115" t="e">
        <f>IF('Costi complessivi'!#REF!="G",'Costi complessivi'!C110*$C$452,IF('Costi complessivi'!#REF!=$B$452,'Costi complessivi'!C110,""))</f>
        <v>#REF!</v>
      </c>
      <c r="G121" s="44" t="e">
        <f>IF('Costi complessivi'!#REF!="G",'Costi complessivi'!#REF!*$C$452,IF('Costi complessivi'!#REF!=$B$452,'Costi complessivi'!#REF!,""))</f>
        <v>#REF!</v>
      </c>
      <c r="H121" s="44" t="e">
        <f>IF('Costi complessivi'!#REF!="G",'Costi complessivi'!#REF!*$C$452,IF('Costi complessivi'!#REF!=$B$452,'Costi complessivi'!#REF!,""))</f>
        <v>#REF!</v>
      </c>
      <c r="I121" s="115" t="e">
        <f>IF('Costi complessivi'!#REF!="G",'Costi complessivi'!D110*$C$452,IF('Costi complessivi'!#REF!=$B$452,'Costi complessivi'!D110,""))</f>
        <v>#REF!</v>
      </c>
      <c r="J121" s="14" t="e">
        <f>IF('Costi complessivi'!#REF!="G",'Costi complessivi'!E110*$C$452,IF('Costi complessivi'!#REF!=$B$452,'Costi complessivi'!E110,""))</f>
        <v>#REF!</v>
      </c>
      <c r="K121" s="14" t="e">
        <f>IF('Costi complessivi'!#REF!="G",'Costi complessivi'!F110*$C$452,IF('Costi complessivi'!#REF!=$B$452,'Costi complessivi'!F110,""))</f>
        <v>#REF!</v>
      </c>
      <c r="L121" s="29" t="e">
        <f>IF('Costi complessivi'!#REF!="G",'Costi complessivi'!#REF!*$C$452,IF('Costi complessivi'!#REF!=$B$452,'Costi complessivi'!#REF!,""))</f>
        <v>#REF!</v>
      </c>
      <c r="M121" s="23" t="e">
        <f>'Costi complessivi'!#REF!</f>
        <v>#REF!</v>
      </c>
      <c r="N121" s="69" t="e">
        <f>IF('Costi complessivi'!#REF!="G",'Costi complessivi'!#REF!,IF('Costi complessivi'!#REF!=$B$452,'Costi complessivi'!#REF!,0))</f>
        <v>#REF!</v>
      </c>
      <c r="P121" s="42">
        <v>42000</v>
      </c>
    </row>
    <row r="122" spans="1:16" hidden="1">
      <c r="A122" s="22" t="str">
        <f>'Costi complessivi'!A111</f>
        <v xml:space="preserve">  66/25/767  </v>
      </c>
      <c r="B122" s="61" t="str">
        <f>'Costi complessivi'!B111</f>
        <v xml:space="preserve">SOCIALIZZIONE SALA BAGANZA     </v>
      </c>
      <c r="C122" s="15" t="e">
        <f>IF('Costi complessivi'!#REF!="G",'Costi complessivi'!#REF!*$C$452,IF('Costi complessivi'!#REF!=$B$452,'Costi complessivi'!#REF!,""))</f>
        <v>#REF!</v>
      </c>
      <c r="D122" s="15" t="e">
        <f>IF('Costi complessivi'!#REF!="G",'Costi complessivi'!#REF!*$C$452,IF('Costi complessivi'!#REF!=$B$452,'Costi complessivi'!#REF!,""))</f>
        <v>#REF!</v>
      </c>
      <c r="E122" s="30" t="e">
        <f>IF('Costi complessivi'!#REF!="G",'Costi complessivi'!#REF!*$C$452,IF('Costi complessivi'!#REF!=$B$452,'Costi complessivi'!#REF!,""))</f>
        <v>#REF!</v>
      </c>
      <c r="F122" s="115" t="e">
        <f>IF('Costi complessivi'!#REF!="G",'Costi complessivi'!C111*$C$452,IF('Costi complessivi'!#REF!=$B$452,'Costi complessivi'!C111,""))</f>
        <v>#REF!</v>
      </c>
      <c r="G122" s="44" t="e">
        <f>IF('Costi complessivi'!#REF!="G",'Costi complessivi'!#REF!*$C$452,IF('Costi complessivi'!#REF!=$B$452,'Costi complessivi'!#REF!,""))</f>
        <v>#REF!</v>
      </c>
      <c r="H122" s="44" t="e">
        <f>IF('Costi complessivi'!#REF!="G",'Costi complessivi'!#REF!*$C$452,IF('Costi complessivi'!#REF!=$B$452,'Costi complessivi'!#REF!,""))</f>
        <v>#REF!</v>
      </c>
      <c r="I122" s="115" t="e">
        <f>IF('Costi complessivi'!#REF!="G",'Costi complessivi'!D111*$C$452,IF('Costi complessivi'!#REF!=$B$452,'Costi complessivi'!D111,""))</f>
        <v>#REF!</v>
      </c>
      <c r="J122" s="14" t="e">
        <f>IF('Costi complessivi'!#REF!="G",'Costi complessivi'!E111*$C$452,IF('Costi complessivi'!#REF!=$B$452,'Costi complessivi'!E111,""))</f>
        <v>#REF!</v>
      </c>
      <c r="K122" s="14" t="e">
        <f>IF('Costi complessivi'!#REF!="G",'Costi complessivi'!F111*$C$452,IF('Costi complessivi'!#REF!=$B$452,'Costi complessivi'!F111,""))</f>
        <v>#REF!</v>
      </c>
      <c r="L122" s="29" t="e">
        <f>IF('Costi complessivi'!#REF!="G",'Costi complessivi'!#REF!*$C$452,IF('Costi complessivi'!#REF!=$B$452,'Costi complessivi'!#REF!,""))</f>
        <v>#REF!</v>
      </c>
      <c r="M122" s="23" t="e">
        <f>'Costi complessivi'!#REF!</f>
        <v>#REF!</v>
      </c>
      <c r="N122" s="69" t="e">
        <f>IF('Costi complessivi'!#REF!="G",'Costi complessivi'!#REF!,IF('Costi complessivi'!#REF!=$B$452,'Costi complessivi'!#REF!,0))</f>
        <v>#REF!</v>
      </c>
    </row>
    <row r="123" spans="1:16" hidden="1">
      <c r="A123" s="22" t="str">
        <f>'Costi complessivi'!A112</f>
        <v xml:space="preserve">  66/25/771  </v>
      </c>
      <c r="B123" s="61" t="str">
        <f>'Costi complessivi'!B112</f>
        <v>PULIZIE CENTRI SOCIALI SALA BAG</v>
      </c>
      <c r="C123" s="15" t="e">
        <f>IF('Costi complessivi'!#REF!="G",'Costi complessivi'!#REF!*$C$452,IF('Costi complessivi'!#REF!=$B$452,'Costi complessivi'!#REF!,""))</f>
        <v>#REF!</v>
      </c>
      <c r="D123" s="15" t="e">
        <f>IF('Costi complessivi'!#REF!="G",'Costi complessivi'!#REF!*$C$452,IF('Costi complessivi'!#REF!=$B$452,'Costi complessivi'!#REF!,""))</f>
        <v>#REF!</v>
      </c>
      <c r="E123" s="30" t="e">
        <f>IF('Costi complessivi'!#REF!="G",'Costi complessivi'!#REF!*$C$452,IF('Costi complessivi'!#REF!=$B$452,'Costi complessivi'!#REF!,""))</f>
        <v>#REF!</v>
      </c>
      <c r="F123" s="115" t="e">
        <f>IF('Costi complessivi'!#REF!="G",'Costi complessivi'!C112*$C$452,IF('Costi complessivi'!#REF!=$B$452,'Costi complessivi'!C112,""))</f>
        <v>#REF!</v>
      </c>
      <c r="G123" s="44" t="e">
        <f>IF('Costi complessivi'!#REF!="G",'Costi complessivi'!#REF!*$C$452,IF('Costi complessivi'!#REF!=$B$452,'Costi complessivi'!#REF!,""))</f>
        <v>#REF!</v>
      </c>
      <c r="H123" s="44" t="e">
        <f>IF('Costi complessivi'!#REF!="G",'Costi complessivi'!#REF!*$C$452,IF('Costi complessivi'!#REF!=$B$452,'Costi complessivi'!#REF!,""))</f>
        <v>#REF!</v>
      </c>
      <c r="I123" s="115" t="e">
        <f>IF('Costi complessivi'!#REF!="G",'Costi complessivi'!D112*$C$452,IF('Costi complessivi'!#REF!=$B$452,'Costi complessivi'!D112,""))</f>
        <v>#REF!</v>
      </c>
      <c r="J123" s="14" t="e">
        <f>IF('Costi complessivi'!#REF!="G",'Costi complessivi'!E112*$C$452,IF('Costi complessivi'!#REF!=$B$452,'Costi complessivi'!E112,""))</f>
        <v>#REF!</v>
      </c>
      <c r="K123" s="14" t="e">
        <f>IF('Costi complessivi'!#REF!="G",'Costi complessivi'!F112*$C$452,IF('Costi complessivi'!#REF!=$B$452,'Costi complessivi'!F112,""))</f>
        <v>#REF!</v>
      </c>
      <c r="L123" s="29" t="e">
        <f>IF('Costi complessivi'!#REF!="G",'Costi complessivi'!#REF!*$C$452,IF('Costi complessivi'!#REF!=$B$452,'Costi complessivi'!#REF!,""))</f>
        <v>#REF!</v>
      </c>
      <c r="M123" s="23" t="e">
        <f>'Costi complessivi'!#REF!</f>
        <v>#REF!</v>
      </c>
      <c r="N123" s="69" t="e">
        <f>IF('Costi complessivi'!#REF!="G",'Costi complessivi'!#REF!,IF('Costi complessivi'!#REF!=$B$452,'Costi complessivi'!#REF!,0))</f>
        <v>#REF!</v>
      </c>
    </row>
    <row r="124" spans="1:16" hidden="1">
      <c r="A124" s="49" t="s">
        <v>474</v>
      </c>
      <c r="B124" s="45"/>
      <c r="C124" s="46"/>
      <c r="D124" s="47"/>
      <c r="E124" s="47"/>
      <c r="F124" s="47"/>
      <c r="G124" s="47"/>
      <c r="H124" s="47"/>
      <c r="I124" s="47"/>
      <c r="J124" s="47"/>
      <c r="K124" s="47"/>
      <c r="L124" s="45"/>
      <c r="M124" s="48"/>
      <c r="N124" s="69" t="e">
        <f>IF('Costi complessivi'!#REF!="G",'Costi complessivi'!#REF!,IF('Costi complessivi'!#REF!=$B$452,'Costi complessivi'!#REF!,0))</f>
        <v>#REF!</v>
      </c>
    </row>
    <row r="125" spans="1:16" hidden="1">
      <c r="A125" s="22" t="str">
        <f>'Costi complessivi'!A114</f>
        <v xml:space="preserve">  66/25/785  </v>
      </c>
      <c r="B125" s="61" t="str">
        <f>'Costi complessivi'!B114</f>
        <v xml:space="preserve">TRASFERIMENTO SAA TRAVERSETOLO </v>
      </c>
      <c r="C125" s="15" t="e">
        <f>IF('Costi complessivi'!#REF!="G",'Costi complessivi'!#REF!*$C$452,IF('Costi complessivi'!#REF!=$B$452,'Costi complessivi'!#REF!,""))</f>
        <v>#REF!</v>
      </c>
      <c r="D125" s="15" t="e">
        <f>IF('Costi complessivi'!#REF!="G",'Costi complessivi'!#REF!*$C$452,IF('Costi complessivi'!#REF!=$B$452,'Costi complessivi'!#REF!,""))</f>
        <v>#REF!</v>
      </c>
      <c r="E125" s="30" t="e">
        <f>IF('Costi complessivi'!#REF!="G",'Costi complessivi'!#REF!*$C$452,IF('Costi complessivi'!#REF!=$B$452,'Costi complessivi'!#REF!,""))</f>
        <v>#REF!</v>
      </c>
      <c r="F125" s="115" t="e">
        <f>IF('Costi complessivi'!#REF!="G",'Costi complessivi'!C114*$C$452,IF('Costi complessivi'!#REF!=$B$452,'Costi complessivi'!C114,""))</f>
        <v>#REF!</v>
      </c>
      <c r="G125" s="44" t="e">
        <f>IF('Costi complessivi'!#REF!="G",'Costi complessivi'!#REF!*$C$452,IF('Costi complessivi'!#REF!=$B$452,'Costi complessivi'!#REF!,""))</f>
        <v>#REF!</v>
      </c>
      <c r="H125" s="44" t="e">
        <f>IF('Costi complessivi'!#REF!="G",'Costi complessivi'!#REF!*$C$452,IF('Costi complessivi'!#REF!=$B$452,'Costi complessivi'!#REF!,""))</f>
        <v>#REF!</v>
      </c>
      <c r="I125" s="115" t="e">
        <f>IF('Costi complessivi'!#REF!="G",'Costi complessivi'!D114*$C$452,IF('Costi complessivi'!#REF!=$B$452,'Costi complessivi'!D114,""))</f>
        <v>#REF!</v>
      </c>
      <c r="J125" s="14" t="e">
        <f>IF('Costi complessivi'!#REF!="G",'Costi complessivi'!E114*$C$452,IF('Costi complessivi'!#REF!=$B$452,'Costi complessivi'!E114,""))</f>
        <v>#REF!</v>
      </c>
      <c r="K125" s="14" t="e">
        <f>IF('Costi complessivi'!#REF!="G",'Costi complessivi'!F114*$C$452,IF('Costi complessivi'!#REF!=$B$452,'Costi complessivi'!F114,""))</f>
        <v>#REF!</v>
      </c>
      <c r="L125" s="29" t="e">
        <f>IF('Costi complessivi'!#REF!="G",'Costi complessivi'!#REF!*$C$452,IF('Costi complessivi'!#REF!=$B$452,'Costi complessivi'!#REF!,""))</f>
        <v>#REF!</v>
      </c>
      <c r="M125" s="23" t="e">
        <f>'Costi complessivi'!#REF!</f>
        <v>#REF!</v>
      </c>
      <c r="N125" s="69" t="e">
        <f>IF('Costi complessivi'!#REF!="G",'Costi complessivi'!#REF!,IF('Costi complessivi'!#REF!=$B$452,'Costi complessivi'!#REF!,0))</f>
        <v>#REF!</v>
      </c>
    </row>
    <row r="126" spans="1:16" hidden="1">
      <c r="A126" s="22" t="str">
        <f>'Costi complessivi'!A115</f>
        <v xml:space="preserve">  66/25/786  </v>
      </c>
      <c r="B126" s="61" t="str">
        <f>'Costi complessivi'!B115</f>
        <v xml:space="preserve">RETTE CASE RIPOSO TRAVERSETOLO </v>
      </c>
      <c r="C126" s="15" t="e">
        <f>IF('Costi complessivi'!#REF!="G",'Costi complessivi'!#REF!*$C$452,IF('Costi complessivi'!#REF!=$B$452,'Costi complessivi'!#REF!,""))</f>
        <v>#REF!</v>
      </c>
      <c r="D126" s="15" t="e">
        <f>IF('Costi complessivi'!#REF!="G",'Costi complessivi'!#REF!*$C$452,IF('Costi complessivi'!#REF!=$B$452,'Costi complessivi'!#REF!,""))</f>
        <v>#REF!</v>
      </c>
      <c r="E126" s="30" t="e">
        <f>IF('Costi complessivi'!#REF!="G",'Costi complessivi'!#REF!*$C$452,IF('Costi complessivi'!#REF!=$B$452,'Costi complessivi'!#REF!,""))</f>
        <v>#REF!</v>
      </c>
      <c r="F126" s="115" t="e">
        <f>IF('Costi complessivi'!#REF!="G",'Costi complessivi'!C115*$C$452,IF('Costi complessivi'!#REF!=$B$452,'Costi complessivi'!C115,""))</f>
        <v>#REF!</v>
      </c>
      <c r="G126" s="44" t="e">
        <f>IF('Costi complessivi'!#REF!="G",'Costi complessivi'!#REF!*$C$452,IF('Costi complessivi'!#REF!=$B$452,'Costi complessivi'!#REF!,""))</f>
        <v>#REF!</v>
      </c>
      <c r="H126" s="44" t="e">
        <f>IF('Costi complessivi'!#REF!="G",'Costi complessivi'!#REF!*$C$452,IF('Costi complessivi'!#REF!=$B$452,'Costi complessivi'!#REF!,""))</f>
        <v>#REF!</v>
      </c>
      <c r="I126" s="115" t="e">
        <f>IF('Costi complessivi'!#REF!="G",'Costi complessivi'!D115*$C$452,IF('Costi complessivi'!#REF!=$B$452,'Costi complessivi'!D115,""))</f>
        <v>#REF!</v>
      </c>
      <c r="J126" s="14" t="e">
        <f>IF('Costi complessivi'!#REF!="G",'Costi complessivi'!E115*$C$452,IF('Costi complessivi'!#REF!=$B$452,'Costi complessivi'!E115,""))</f>
        <v>#REF!</v>
      </c>
      <c r="K126" s="14" t="e">
        <f>IF('Costi complessivi'!#REF!="G",'Costi complessivi'!F115*$C$452,IF('Costi complessivi'!#REF!=$B$452,'Costi complessivi'!F115,""))</f>
        <v>#REF!</v>
      </c>
      <c r="L126" s="29" t="e">
        <f>IF('Costi complessivi'!#REF!="G",'Costi complessivi'!#REF!*$C$452,IF('Costi complessivi'!#REF!=$B$452,'Costi complessivi'!#REF!,""))</f>
        <v>#REF!</v>
      </c>
      <c r="M126" s="23" t="e">
        <f>'Costi complessivi'!#REF!</f>
        <v>#REF!</v>
      </c>
      <c r="N126" s="69" t="e">
        <f>IF('Costi complessivi'!#REF!="G",'Costi complessivi'!#REF!,IF('Costi complessivi'!#REF!=$B$452,'Costi complessivi'!#REF!,0))</f>
        <v>#REF!</v>
      </c>
      <c r="P126" s="42">
        <v>44000</v>
      </c>
    </row>
    <row r="127" spans="1:16" hidden="1">
      <c r="A127" s="22" t="str">
        <f>'Costi complessivi'!A116</f>
        <v xml:space="preserve">  66/25/787  </v>
      </c>
      <c r="B127" s="61" t="str">
        <f>'Costi complessivi'!B116</f>
        <v xml:space="preserve">SOCIALIZZAZIONE TRAVERSETOLO   </v>
      </c>
      <c r="C127" s="15" t="e">
        <f>IF('Costi complessivi'!#REF!="G",'Costi complessivi'!#REF!*$C$452,IF('Costi complessivi'!#REF!=$B$452,'Costi complessivi'!#REF!,""))</f>
        <v>#REF!</v>
      </c>
      <c r="D127" s="15" t="e">
        <f>IF('Costi complessivi'!#REF!="G",'Costi complessivi'!#REF!*$C$452,IF('Costi complessivi'!#REF!=$B$452,'Costi complessivi'!#REF!,""))</f>
        <v>#REF!</v>
      </c>
      <c r="E127" s="30" t="e">
        <f>IF('Costi complessivi'!#REF!="G",'Costi complessivi'!#REF!*$C$452,IF('Costi complessivi'!#REF!=$B$452,'Costi complessivi'!#REF!,""))</f>
        <v>#REF!</v>
      </c>
      <c r="F127" s="115" t="e">
        <f>IF('Costi complessivi'!#REF!="G",'Costi complessivi'!C116*$C$452,IF('Costi complessivi'!#REF!=$B$452,'Costi complessivi'!C116,""))</f>
        <v>#REF!</v>
      </c>
      <c r="G127" s="44" t="e">
        <f>IF('Costi complessivi'!#REF!="G",'Costi complessivi'!#REF!*$C$452,IF('Costi complessivi'!#REF!=$B$452,'Costi complessivi'!#REF!,""))</f>
        <v>#REF!</v>
      </c>
      <c r="H127" s="44" t="e">
        <f>IF('Costi complessivi'!#REF!="G",'Costi complessivi'!#REF!*$C$452,IF('Costi complessivi'!#REF!=$B$452,'Costi complessivi'!#REF!,""))</f>
        <v>#REF!</v>
      </c>
      <c r="I127" s="115" t="e">
        <f>IF('Costi complessivi'!#REF!="G",'Costi complessivi'!D116*$C$452,IF('Costi complessivi'!#REF!=$B$452,'Costi complessivi'!D116,""))</f>
        <v>#REF!</v>
      </c>
      <c r="J127" s="14" t="e">
        <f>IF('Costi complessivi'!#REF!="G",'Costi complessivi'!E116*$C$452,IF('Costi complessivi'!#REF!=$B$452,'Costi complessivi'!E116,""))</f>
        <v>#REF!</v>
      </c>
      <c r="K127" s="14" t="e">
        <f>IF('Costi complessivi'!#REF!="G",'Costi complessivi'!F116*$C$452,IF('Costi complessivi'!#REF!=$B$452,'Costi complessivi'!F116,""))</f>
        <v>#REF!</v>
      </c>
      <c r="L127" s="29" t="e">
        <f>IF('Costi complessivi'!#REF!="G",'Costi complessivi'!#REF!*$C$452,IF('Costi complessivi'!#REF!=$B$452,'Costi complessivi'!#REF!,""))</f>
        <v>#REF!</v>
      </c>
      <c r="M127" s="23" t="e">
        <f>'Costi complessivi'!#REF!</f>
        <v>#REF!</v>
      </c>
      <c r="N127" s="69" t="e">
        <f>IF('Costi complessivi'!#REF!="G",'Costi complessivi'!#REF!,IF('Costi complessivi'!#REF!=$B$452,'Costi complessivi'!#REF!,0))</f>
        <v>#REF!</v>
      </c>
    </row>
    <row r="128" spans="1:16" hidden="1">
      <c r="A128" s="22" t="e">
        <f>'Costi complessivi'!#REF!</f>
        <v>#REF!</v>
      </c>
      <c r="B128" s="61" t="e">
        <f>'Costi complessivi'!#REF!</f>
        <v>#REF!</v>
      </c>
      <c r="C128" s="15" t="e">
        <f>IF('Costi complessivi'!#REF!="G",'Costi complessivi'!#REF!*$C$452,IF('Costi complessivi'!#REF!=$B$452,'Costi complessivi'!#REF!,""))</f>
        <v>#REF!</v>
      </c>
      <c r="D128" s="15" t="e">
        <f>IF('Costi complessivi'!#REF!="G",'Costi complessivi'!#REF!*$C$452,IF('Costi complessivi'!#REF!=$B$452,'Costi complessivi'!#REF!,""))</f>
        <v>#REF!</v>
      </c>
      <c r="E128" s="30" t="e">
        <f>IF('Costi complessivi'!#REF!="G",'Costi complessivi'!#REF!*$C$452,IF('Costi complessivi'!#REF!=$B$452,'Costi complessivi'!#REF!,""))</f>
        <v>#REF!</v>
      </c>
      <c r="F128" s="115" t="e">
        <f>IF('Costi complessivi'!#REF!="G",'Costi complessivi'!#REF!*$C$452,IF('Costi complessivi'!#REF!=$B$452,'Costi complessivi'!#REF!,""))</f>
        <v>#REF!</v>
      </c>
      <c r="G128" s="44" t="e">
        <f>IF('Costi complessivi'!#REF!="G",'Costi complessivi'!#REF!*$C$452,IF('Costi complessivi'!#REF!=$B$452,'Costi complessivi'!#REF!,""))</f>
        <v>#REF!</v>
      </c>
      <c r="H128" s="44" t="e">
        <f>IF('Costi complessivi'!#REF!="G",'Costi complessivi'!#REF!*$C$452,IF('Costi complessivi'!#REF!=$B$452,'Costi complessivi'!#REF!,""))</f>
        <v>#REF!</v>
      </c>
      <c r="I128" s="115" t="e">
        <f>IF('Costi complessivi'!#REF!="G",'Costi complessivi'!#REF!*$C$452,IF('Costi complessivi'!#REF!=$B$452,'Costi complessivi'!#REF!,""))</f>
        <v>#REF!</v>
      </c>
      <c r="J128" s="14" t="e">
        <f>IF('Costi complessivi'!#REF!="G",'Costi complessivi'!#REF!*$C$452,IF('Costi complessivi'!#REF!=$B$452,'Costi complessivi'!#REF!,""))</f>
        <v>#REF!</v>
      </c>
      <c r="K128" s="14" t="e">
        <f>IF('Costi complessivi'!#REF!="G",'Costi complessivi'!#REF!*$C$452,IF('Costi complessivi'!#REF!=$B$452,'Costi complessivi'!#REF!,""))</f>
        <v>#REF!</v>
      </c>
      <c r="L128" s="29" t="e">
        <f>IF('Costi complessivi'!#REF!="G",'Costi complessivi'!#REF!*$C$452,IF('Costi complessivi'!#REF!=$B$452,'Costi complessivi'!#REF!,""))</f>
        <v>#REF!</v>
      </c>
      <c r="M128" s="23" t="e">
        <f>'Costi complessivi'!#REF!</f>
        <v>#REF!</v>
      </c>
      <c r="N128" s="69" t="e">
        <f>IF('Costi complessivi'!#REF!="G",'Costi complessivi'!#REF!,IF('Costi complessivi'!#REF!=$B$452,'Costi complessivi'!#REF!,0))</f>
        <v>#REF!</v>
      </c>
    </row>
    <row r="129" spans="1:16" hidden="1">
      <c r="A129" s="22" t="e">
        <f>'Costi complessivi'!#REF!</f>
        <v>#REF!</v>
      </c>
      <c r="B129" s="61" t="e">
        <f>'Costi complessivi'!#REF!</f>
        <v>#REF!</v>
      </c>
      <c r="C129" s="15" t="e">
        <f>IF('Costi complessivi'!#REF!="G",'Costi complessivi'!#REF!*$C$452,IF('Costi complessivi'!#REF!=$B$452,'Costi complessivi'!#REF!,""))</f>
        <v>#REF!</v>
      </c>
      <c r="D129" s="15" t="e">
        <f>IF('Costi complessivi'!#REF!="G",'Costi complessivi'!#REF!*$C$452,IF('Costi complessivi'!#REF!=$B$452,'Costi complessivi'!#REF!,""))</f>
        <v>#REF!</v>
      </c>
      <c r="E129" s="30" t="e">
        <f>IF('Costi complessivi'!#REF!="G",'Costi complessivi'!#REF!*$C$452,IF('Costi complessivi'!#REF!=$B$452,'Costi complessivi'!#REF!,""))</f>
        <v>#REF!</v>
      </c>
      <c r="F129" s="115" t="e">
        <f>IF('Costi complessivi'!#REF!="G",'Costi complessivi'!#REF!*$C$452,IF('Costi complessivi'!#REF!=$B$452,'Costi complessivi'!#REF!,""))</f>
        <v>#REF!</v>
      </c>
      <c r="G129" s="44" t="e">
        <f>IF('Costi complessivi'!#REF!="G",'Costi complessivi'!#REF!*$C$452,IF('Costi complessivi'!#REF!=$B$452,'Costi complessivi'!#REF!,""))</f>
        <v>#REF!</v>
      </c>
      <c r="H129" s="44" t="e">
        <f>IF('Costi complessivi'!#REF!="G",'Costi complessivi'!#REF!*$C$452,IF('Costi complessivi'!#REF!=$B$452,'Costi complessivi'!#REF!,""))</f>
        <v>#REF!</v>
      </c>
      <c r="I129" s="115" t="e">
        <f>IF('Costi complessivi'!#REF!="G",'Costi complessivi'!#REF!*$C$452,IF('Costi complessivi'!#REF!=$B$452,'Costi complessivi'!#REF!,""))</f>
        <v>#REF!</v>
      </c>
      <c r="J129" s="14" t="e">
        <f>IF('Costi complessivi'!#REF!="G",'Costi complessivi'!#REF!*$C$452,IF('Costi complessivi'!#REF!=$B$452,'Costi complessivi'!#REF!,""))</f>
        <v>#REF!</v>
      </c>
      <c r="K129" s="14" t="e">
        <f>IF('Costi complessivi'!#REF!="G",'Costi complessivi'!#REF!*$C$452,IF('Costi complessivi'!#REF!=$B$452,'Costi complessivi'!#REF!,""))</f>
        <v>#REF!</v>
      </c>
      <c r="L129" s="29" t="e">
        <f>IF('Costi complessivi'!#REF!="G",'Costi complessivi'!#REF!*$C$452,IF('Costi complessivi'!#REF!=$B$452,'Costi complessivi'!#REF!,""))</f>
        <v>#REF!</v>
      </c>
      <c r="M129" s="23" t="e">
        <f>'Costi complessivi'!#REF!</f>
        <v>#REF!</v>
      </c>
      <c r="N129" s="69" t="e">
        <f>IF('Costi complessivi'!#REF!="G",'Costi complessivi'!#REF!,IF('Costi complessivi'!#REF!=$B$452,'Costi complessivi'!#REF!,0))</f>
        <v>#REF!</v>
      </c>
    </row>
    <row r="130" spans="1:16" hidden="1">
      <c r="A130" s="22" t="e">
        <f>'Costi complessivi'!#REF!</f>
        <v>#REF!</v>
      </c>
      <c r="B130" s="61" t="e">
        <f>'Costi complessivi'!#REF!</f>
        <v>#REF!</v>
      </c>
      <c r="C130" s="15" t="e">
        <f>IF('Costi complessivi'!#REF!="G",'Costi complessivi'!#REF!*$C$452,IF('Costi complessivi'!#REF!=$B$452,'Costi complessivi'!#REF!,""))</f>
        <v>#REF!</v>
      </c>
      <c r="D130" s="15" t="e">
        <f>IF('Costi complessivi'!#REF!="G",'Costi complessivi'!#REF!*$C$452,IF('Costi complessivi'!#REF!=$B$452,'Costi complessivi'!#REF!,""))</f>
        <v>#REF!</v>
      </c>
      <c r="E130" s="30" t="e">
        <f>IF('Costi complessivi'!#REF!="G",'Costi complessivi'!#REF!*$C$452,IF('Costi complessivi'!#REF!=$B$452,'Costi complessivi'!#REF!,""))</f>
        <v>#REF!</v>
      </c>
      <c r="F130" s="115" t="e">
        <f>IF('Costi complessivi'!#REF!="G",'Costi complessivi'!#REF!*$C$452,IF('Costi complessivi'!#REF!=$B$452,'Costi complessivi'!#REF!,""))</f>
        <v>#REF!</v>
      </c>
      <c r="G130" s="44" t="e">
        <f>IF('Costi complessivi'!#REF!="G",'Costi complessivi'!#REF!*$C$452,IF('Costi complessivi'!#REF!=$B$452,'Costi complessivi'!#REF!,""))</f>
        <v>#REF!</v>
      </c>
      <c r="H130" s="44" t="e">
        <f>IF('Costi complessivi'!#REF!="G",'Costi complessivi'!#REF!*$C$452,IF('Costi complessivi'!#REF!=$B$452,'Costi complessivi'!#REF!,""))</f>
        <v>#REF!</v>
      </c>
      <c r="I130" s="115" t="e">
        <f>IF('Costi complessivi'!#REF!="G",'Costi complessivi'!#REF!*$C$452,IF('Costi complessivi'!#REF!=$B$452,'Costi complessivi'!#REF!,""))</f>
        <v>#REF!</v>
      </c>
      <c r="J130" s="14" t="e">
        <f>IF('Costi complessivi'!#REF!="G",'Costi complessivi'!#REF!*$C$452,IF('Costi complessivi'!#REF!=$B$452,'Costi complessivi'!#REF!,""))</f>
        <v>#REF!</v>
      </c>
      <c r="K130" s="14" t="e">
        <f>IF('Costi complessivi'!#REF!="G",'Costi complessivi'!#REF!*$C$452,IF('Costi complessivi'!#REF!=$B$452,'Costi complessivi'!#REF!,""))</f>
        <v>#REF!</v>
      </c>
      <c r="L130" s="29" t="e">
        <f>IF('Costi complessivi'!#REF!="G",'Costi complessivi'!#REF!*$C$452,IF('Costi complessivi'!#REF!=$B$452,'Costi complessivi'!#REF!,""))</f>
        <v>#REF!</v>
      </c>
      <c r="M130" s="23" t="e">
        <f>'Costi complessivi'!#REF!</f>
        <v>#REF!</v>
      </c>
      <c r="N130" s="69" t="e">
        <f>IF('Costi complessivi'!#REF!="G",'Costi complessivi'!#REF!,IF('Costi complessivi'!#REF!=$B$452,'Costi complessivi'!#REF!,0))</f>
        <v>#REF!</v>
      </c>
    </row>
    <row r="131" spans="1:16" ht="17.45" hidden="1" customHeight="1">
      <c r="A131" s="22" t="str">
        <f>'Costi complessivi'!A117</f>
        <v xml:space="preserve">  66/25/791  </v>
      </c>
      <c r="B131" s="61" t="str">
        <f>'Costi complessivi'!B117</f>
        <v>PULIZIE CENTRI SOCIALI TRAVERS.</v>
      </c>
      <c r="C131" s="15" t="e">
        <f>IF('Costi complessivi'!#REF!="G",'Costi complessivi'!#REF!*$C$452,IF('Costi complessivi'!#REF!=$B$452,'Costi complessivi'!#REF!,""))</f>
        <v>#REF!</v>
      </c>
      <c r="D131" s="15" t="e">
        <f>IF('Costi complessivi'!#REF!="G",'Costi complessivi'!#REF!*$C$452,IF('Costi complessivi'!#REF!=$B$452,'Costi complessivi'!#REF!,""))</f>
        <v>#REF!</v>
      </c>
      <c r="E131" s="30" t="e">
        <f>IF('Costi complessivi'!#REF!="G",'Costi complessivi'!#REF!*$C$452,IF('Costi complessivi'!#REF!=$B$452,'Costi complessivi'!#REF!,""))</f>
        <v>#REF!</v>
      </c>
      <c r="F131" s="115" t="e">
        <f>IF('Costi complessivi'!#REF!="G",'Costi complessivi'!C117*$C$452,IF('Costi complessivi'!#REF!=$B$452,'Costi complessivi'!C117,""))</f>
        <v>#REF!</v>
      </c>
      <c r="G131" s="44" t="e">
        <f>IF('Costi complessivi'!#REF!="G",'Costi complessivi'!#REF!*$C$452,IF('Costi complessivi'!#REF!=$B$452,'Costi complessivi'!#REF!,""))</f>
        <v>#REF!</v>
      </c>
      <c r="H131" s="44" t="e">
        <f>IF('Costi complessivi'!#REF!="G",'Costi complessivi'!#REF!*$C$452,IF('Costi complessivi'!#REF!=$B$452,'Costi complessivi'!#REF!,""))</f>
        <v>#REF!</v>
      </c>
      <c r="I131" s="115" t="e">
        <f>IF('Costi complessivi'!#REF!="G",'Costi complessivi'!D117*$C$452,IF('Costi complessivi'!#REF!=$B$452,'Costi complessivi'!D117,""))</f>
        <v>#REF!</v>
      </c>
      <c r="J131" s="14" t="e">
        <f>IF('Costi complessivi'!#REF!="G",'Costi complessivi'!E117*$C$452,IF('Costi complessivi'!#REF!=$B$452,'Costi complessivi'!E117,""))</f>
        <v>#REF!</v>
      </c>
      <c r="K131" s="14" t="e">
        <f>IF('Costi complessivi'!#REF!="G",'Costi complessivi'!F117*$C$452,IF('Costi complessivi'!#REF!=$B$452,'Costi complessivi'!F117,""))</f>
        <v>#REF!</v>
      </c>
      <c r="L131" s="29" t="e">
        <f>IF('Costi complessivi'!#REF!="G",'Costi complessivi'!#REF!*$C$452,IF('Costi complessivi'!#REF!=$B$452,'Costi complessivi'!#REF!,""))</f>
        <v>#REF!</v>
      </c>
      <c r="M131" s="23" t="e">
        <f>'Costi complessivi'!#REF!</f>
        <v>#REF!</v>
      </c>
      <c r="N131" s="69" t="e">
        <f>IF('Costi complessivi'!#REF!="G",'Costi complessivi'!#REF!,IF('Costi complessivi'!#REF!=$B$452,'Costi complessivi'!#REF!,0))</f>
        <v>#REF!</v>
      </c>
    </row>
    <row r="132" spans="1:16">
      <c r="A132" s="49" t="s">
        <v>475</v>
      </c>
      <c r="B132" s="45"/>
      <c r="C132" s="46"/>
      <c r="D132" s="47"/>
      <c r="E132" s="47"/>
      <c r="F132" s="47"/>
      <c r="G132" s="47"/>
      <c r="H132" s="47"/>
      <c r="I132" s="47"/>
      <c r="J132" s="47"/>
      <c r="K132" s="47"/>
      <c r="L132" s="45"/>
      <c r="M132" s="48"/>
      <c r="N132" s="69" t="e">
        <f>IF('Costi complessivi'!#REF!="G",'Costi complessivi'!#REF!,IF('Costi complessivi'!#REF!=$B$452,'Costi complessivi'!#REF!,0))</f>
        <v>#REF!</v>
      </c>
    </row>
    <row r="133" spans="1:16">
      <c r="A133" s="22" t="str">
        <f>'Costi complessivi'!A119</f>
        <v xml:space="preserve">  68/05/505  </v>
      </c>
      <c r="B133" s="61" t="str">
        <f>'Costi complessivi'!B119</f>
        <v xml:space="preserve">PRESTAZIONI SERVIZI CD COLLECC </v>
      </c>
      <c r="C133" s="15" t="e">
        <f>IF('Costi complessivi'!#REF!="G",'Costi complessivi'!#REF!*$C$452,IF('Costi complessivi'!#REF!=$B$452,'Costi complessivi'!#REF!,""))</f>
        <v>#REF!</v>
      </c>
      <c r="D133" s="15" t="e">
        <f>IF('Costi complessivi'!#REF!="G",'Costi complessivi'!#REF!*$C$452,IF('Costi complessivi'!#REF!=$B$452,'Costi complessivi'!#REF!,""))</f>
        <v>#REF!</v>
      </c>
      <c r="E133" s="30" t="e">
        <f>IF('Costi complessivi'!#REF!="G",'Costi complessivi'!#REF!*$C$452,IF('Costi complessivi'!#REF!=$B$452,'Costi complessivi'!#REF!,""))</f>
        <v>#REF!</v>
      </c>
      <c r="F133" s="115" t="e">
        <f>IF('Costi complessivi'!#REF!="G",'Costi complessivi'!C119*$C$452,IF('Costi complessivi'!#REF!=$B$452,'Costi complessivi'!C119,""))</f>
        <v>#REF!</v>
      </c>
      <c r="G133" s="44" t="e">
        <f>IF('Costi complessivi'!#REF!="G",'Costi complessivi'!#REF!*$C$452,IF('Costi complessivi'!#REF!=$B$452,'Costi complessivi'!#REF!,""))</f>
        <v>#REF!</v>
      </c>
      <c r="H133" s="44" t="e">
        <f>IF('Costi complessivi'!#REF!="G",'Costi complessivi'!#REF!*$C$452,IF('Costi complessivi'!#REF!=$B$452,'Costi complessivi'!#REF!,""))</f>
        <v>#REF!</v>
      </c>
      <c r="I133" s="115" t="e">
        <f>IF('Costi complessivi'!#REF!="G",'Costi complessivi'!D119*$C$452,IF('Costi complessivi'!#REF!=$B$452,'Costi complessivi'!D119,""))</f>
        <v>#REF!</v>
      </c>
      <c r="J133" s="14" t="e">
        <f>IF('Costi complessivi'!#REF!="G",'Costi complessivi'!E119*$C$452,IF('Costi complessivi'!#REF!=$B$452,'Costi complessivi'!E119,""))</f>
        <v>#REF!</v>
      </c>
      <c r="K133" s="14" t="e">
        <f>IF('Costi complessivi'!#REF!="G",'Costi complessivi'!F119*$C$452,IF('Costi complessivi'!#REF!=$B$452,'Costi complessivi'!F119,""))</f>
        <v>#REF!</v>
      </c>
      <c r="L133" s="29" t="e">
        <f>IF('Costi complessivi'!#REF!="G",'Costi complessivi'!#REF!*$C$452,IF('Costi complessivi'!#REF!=$B$452,'Costi complessivi'!#REF!,""))</f>
        <v>#REF!</v>
      </c>
      <c r="M133" s="23" t="e">
        <f>'Costi complessivi'!#REF!</f>
        <v>#REF!</v>
      </c>
      <c r="N133" s="69" t="e">
        <f>IF('Costi complessivi'!#REF!="G",'Costi complessivi'!#REF!,IF('Costi complessivi'!#REF!=$B$452,'Costi complessivi'!#REF!,0))</f>
        <v>#REF!</v>
      </c>
      <c r="O133" s="42">
        <v>3457</v>
      </c>
      <c r="P133" s="42">
        <f>O133/5*12</f>
        <v>8296.7999999999993</v>
      </c>
    </row>
    <row r="134" spans="1:16">
      <c r="A134" s="22" t="str">
        <f>'Costi complessivi'!A120</f>
        <v xml:space="preserve">  68/05/506  </v>
      </c>
      <c r="B134" s="61" t="str">
        <f>'Costi complessivi'!B120</f>
        <v xml:space="preserve">PASTI CD COLLECCHIO            </v>
      </c>
      <c r="C134" s="15" t="e">
        <f>IF('Costi complessivi'!#REF!="G",'Costi complessivi'!#REF!*$C$452,IF('Costi complessivi'!#REF!=$B$452,'Costi complessivi'!#REF!,""))</f>
        <v>#REF!</v>
      </c>
      <c r="D134" s="15" t="e">
        <f>IF('Costi complessivi'!#REF!="G",'Costi complessivi'!#REF!*$C$452,IF('Costi complessivi'!#REF!=$B$452,'Costi complessivi'!#REF!,""))</f>
        <v>#REF!</v>
      </c>
      <c r="E134" s="30" t="e">
        <f>IF('Costi complessivi'!#REF!="G",'Costi complessivi'!#REF!*$C$452,IF('Costi complessivi'!#REF!=$B$452,'Costi complessivi'!#REF!,""))</f>
        <v>#REF!</v>
      </c>
      <c r="F134" s="115" t="e">
        <f>IF('Costi complessivi'!#REF!="G",'Costi complessivi'!C120*$C$452,IF('Costi complessivi'!#REF!=$B$452,'Costi complessivi'!C120,""))</f>
        <v>#REF!</v>
      </c>
      <c r="G134" s="44" t="e">
        <f>IF('Costi complessivi'!#REF!="G",'Costi complessivi'!#REF!*$C$452,IF('Costi complessivi'!#REF!=$B$452,'Costi complessivi'!#REF!,""))</f>
        <v>#REF!</v>
      </c>
      <c r="H134" s="44" t="e">
        <f>IF('Costi complessivi'!#REF!="G",'Costi complessivi'!#REF!*$C$452,IF('Costi complessivi'!#REF!=$B$452,'Costi complessivi'!#REF!,""))</f>
        <v>#REF!</v>
      </c>
      <c r="I134" s="115" t="e">
        <f>IF('Costi complessivi'!#REF!="G",'Costi complessivi'!D120*$C$452,IF('Costi complessivi'!#REF!=$B$452,'Costi complessivi'!D120,""))</f>
        <v>#REF!</v>
      </c>
      <c r="J134" s="14" t="e">
        <f>IF('Costi complessivi'!#REF!="G",'Costi complessivi'!E120*$C$452,IF('Costi complessivi'!#REF!=$B$452,'Costi complessivi'!E120,""))</f>
        <v>#REF!</v>
      </c>
      <c r="K134" s="14" t="e">
        <f>IF('Costi complessivi'!#REF!="G",'Costi complessivi'!F120*$C$452,IF('Costi complessivi'!#REF!=$B$452,'Costi complessivi'!F120,""))</f>
        <v>#REF!</v>
      </c>
      <c r="L134" s="29" t="e">
        <f>IF('Costi complessivi'!#REF!="G",'Costi complessivi'!#REF!*$C$452,IF('Costi complessivi'!#REF!=$B$452,'Costi complessivi'!#REF!,""))</f>
        <v>#REF!</v>
      </c>
      <c r="M134" s="23" t="e">
        <f>'Costi complessivi'!#REF!</f>
        <v>#REF!</v>
      </c>
      <c r="N134" s="69" t="e">
        <f>IF('Costi complessivi'!#REF!="G",'Costi complessivi'!#REF!,IF('Costi complessivi'!#REF!=$B$452,'Costi complessivi'!#REF!,0))</f>
        <v>#REF!</v>
      </c>
      <c r="O134" s="42">
        <v>13439</v>
      </c>
      <c r="P134" s="42">
        <f>O134*2</f>
        <v>26878</v>
      </c>
    </row>
    <row r="135" spans="1:16">
      <c r="A135" s="22" t="str">
        <f>'Costi complessivi'!A121</f>
        <v xml:space="preserve">  68/05/507  </v>
      </c>
      <c r="B135" s="61" t="str">
        <f>'Costi complessivi'!B121</f>
        <v xml:space="preserve">MATERIALE CONSUMO CD COLLECCHI </v>
      </c>
      <c r="C135" s="15" t="e">
        <f>IF('Costi complessivi'!#REF!="G",'Costi complessivi'!#REF!*$C$452,IF('Costi complessivi'!#REF!=$B$452,'Costi complessivi'!#REF!,""))</f>
        <v>#REF!</v>
      </c>
      <c r="D135" s="15" t="e">
        <f>IF('Costi complessivi'!#REF!="G",'Costi complessivi'!#REF!*$C$452,IF('Costi complessivi'!#REF!=$B$452,'Costi complessivi'!#REF!,""))</f>
        <v>#REF!</v>
      </c>
      <c r="E135" s="30" t="e">
        <f>IF('Costi complessivi'!#REF!="G",'Costi complessivi'!#REF!*$C$452,IF('Costi complessivi'!#REF!=$B$452,'Costi complessivi'!#REF!,""))</f>
        <v>#REF!</v>
      </c>
      <c r="F135" s="115" t="e">
        <f>IF('Costi complessivi'!#REF!="G",'Costi complessivi'!C121*$C$452,IF('Costi complessivi'!#REF!=$B$452,'Costi complessivi'!C121,""))</f>
        <v>#REF!</v>
      </c>
      <c r="G135" s="44" t="e">
        <f>IF('Costi complessivi'!#REF!="G",'Costi complessivi'!#REF!*$C$452,IF('Costi complessivi'!#REF!=$B$452,'Costi complessivi'!#REF!,""))</f>
        <v>#REF!</v>
      </c>
      <c r="H135" s="44" t="e">
        <f>IF('Costi complessivi'!#REF!="G",'Costi complessivi'!#REF!*$C$452,IF('Costi complessivi'!#REF!=$B$452,'Costi complessivi'!#REF!,""))</f>
        <v>#REF!</v>
      </c>
      <c r="I135" s="115" t="e">
        <f>IF('Costi complessivi'!#REF!="G",'Costi complessivi'!D121*$C$452,IF('Costi complessivi'!#REF!=$B$452,'Costi complessivi'!D121,""))</f>
        <v>#REF!</v>
      </c>
      <c r="J135" s="14" t="e">
        <f>IF('Costi complessivi'!#REF!="G",'Costi complessivi'!E121*$C$452,IF('Costi complessivi'!#REF!=$B$452,'Costi complessivi'!E121,""))</f>
        <v>#REF!</v>
      </c>
      <c r="K135" s="14" t="e">
        <f>IF('Costi complessivi'!#REF!="G",'Costi complessivi'!F121*$C$452,IF('Costi complessivi'!#REF!=$B$452,'Costi complessivi'!F121,""))</f>
        <v>#REF!</v>
      </c>
      <c r="L135" s="29" t="e">
        <f>IF('Costi complessivi'!#REF!="G",'Costi complessivi'!#REF!*$C$452,IF('Costi complessivi'!#REF!=$B$452,'Costi complessivi'!#REF!,""))</f>
        <v>#REF!</v>
      </c>
      <c r="M135" s="23" t="e">
        <f>'Costi complessivi'!#REF!</f>
        <v>#REF!</v>
      </c>
      <c r="N135" s="69" t="e">
        <f>IF('Costi complessivi'!#REF!="G",'Costi complessivi'!#REF!,IF('Costi complessivi'!#REF!=$B$452,'Costi complessivi'!#REF!,0))</f>
        <v>#REF!</v>
      </c>
    </row>
    <row r="136" spans="1:16">
      <c r="A136" s="22" t="str">
        <f>'Costi complessivi'!A122</f>
        <v xml:space="preserve">  68/05/508  </v>
      </c>
      <c r="B136" s="61" t="str">
        <f>'Costi complessivi'!B122</f>
        <v xml:space="preserve">MATERIALE VARIO CD COLLECCHIO  </v>
      </c>
      <c r="C136" s="15" t="e">
        <f>IF('Costi complessivi'!#REF!="G",'Costi complessivi'!#REF!*$C$452,IF('Costi complessivi'!#REF!=$B$452,'Costi complessivi'!#REF!,""))</f>
        <v>#REF!</v>
      </c>
      <c r="D136" s="15" t="e">
        <f>IF('Costi complessivi'!#REF!="G",'Costi complessivi'!#REF!*$C$452,IF('Costi complessivi'!#REF!=$B$452,'Costi complessivi'!#REF!,""))</f>
        <v>#REF!</v>
      </c>
      <c r="E136" s="30" t="e">
        <f>IF('Costi complessivi'!#REF!="G",'Costi complessivi'!#REF!*$C$452,IF('Costi complessivi'!#REF!=$B$452,'Costi complessivi'!#REF!,""))</f>
        <v>#REF!</v>
      </c>
      <c r="F136" s="115" t="e">
        <f>IF('Costi complessivi'!#REF!="G",'Costi complessivi'!C122*$C$452,IF('Costi complessivi'!#REF!=$B$452,'Costi complessivi'!C122,""))</f>
        <v>#REF!</v>
      </c>
      <c r="G136" s="44" t="e">
        <f>IF('Costi complessivi'!#REF!="G",'Costi complessivi'!#REF!*$C$452,IF('Costi complessivi'!#REF!=$B$452,'Costi complessivi'!#REF!,""))</f>
        <v>#REF!</v>
      </c>
      <c r="H136" s="44" t="e">
        <f>IF('Costi complessivi'!#REF!="G",'Costi complessivi'!#REF!*$C$452,IF('Costi complessivi'!#REF!=$B$452,'Costi complessivi'!#REF!,""))</f>
        <v>#REF!</v>
      </c>
      <c r="I136" s="115" t="e">
        <f>IF('Costi complessivi'!#REF!="G",'Costi complessivi'!D122*$C$452,IF('Costi complessivi'!#REF!=$B$452,'Costi complessivi'!D122,""))</f>
        <v>#REF!</v>
      </c>
      <c r="J136" s="14" t="e">
        <f>IF('Costi complessivi'!#REF!="G",'Costi complessivi'!E122*$C$452,IF('Costi complessivi'!#REF!=$B$452,'Costi complessivi'!E122,""))</f>
        <v>#REF!</v>
      </c>
      <c r="K136" s="14" t="e">
        <f>IF('Costi complessivi'!#REF!="G",'Costi complessivi'!F122*$C$452,IF('Costi complessivi'!#REF!=$B$452,'Costi complessivi'!F122,""))</f>
        <v>#REF!</v>
      </c>
      <c r="L136" s="29" t="e">
        <f>IF('Costi complessivi'!#REF!="G",'Costi complessivi'!#REF!*$C$452,IF('Costi complessivi'!#REF!=$B$452,'Costi complessivi'!#REF!,""))</f>
        <v>#REF!</v>
      </c>
      <c r="M136" s="23" t="e">
        <f>'Costi complessivi'!#REF!</f>
        <v>#REF!</v>
      </c>
      <c r="N136" s="69" t="e">
        <f>IF('Costi complessivi'!#REF!="G",'Costi complessivi'!#REF!,IF('Costi complessivi'!#REF!=$B$452,'Costi complessivi'!#REF!,0))</f>
        <v>#REF!</v>
      </c>
    </row>
    <row r="137" spans="1:16">
      <c r="A137" s="22" t="str">
        <f>'Costi complessivi'!A123</f>
        <v xml:space="preserve">  68/05/509  </v>
      </c>
      <c r="B137" s="61" t="str">
        <f>'Costi complessivi'!B123</f>
        <v xml:space="preserve">SPESE LAVANDERIA CD COLLECCHIO </v>
      </c>
      <c r="C137" s="15" t="e">
        <f>IF('Costi complessivi'!#REF!="G",'Costi complessivi'!#REF!*$C$452,IF('Costi complessivi'!#REF!=$B$452,'Costi complessivi'!#REF!,""))</f>
        <v>#REF!</v>
      </c>
      <c r="D137" s="15" t="e">
        <f>IF('Costi complessivi'!#REF!="G",'Costi complessivi'!#REF!*$C$452,IF('Costi complessivi'!#REF!=$B$452,'Costi complessivi'!#REF!,""))</f>
        <v>#REF!</v>
      </c>
      <c r="E137" s="30" t="e">
        <f>IF('Costi complessivi'!#REF!="G",'Costi complessivi'!#REF!*$C$452,IF('Costi complessivi'!#REF!=$B$452,'Costi complessivi'!#REF!,""))</f>
        <v>#REF!</v>
      </c>
      <c r="F137" s="115" t="e">
        <f>IF('Costi complessivi'!#REF!="G",'Costi complessivi'!C123*$C$452,IF('Costi complessivi'!#REF!=$B$452,'Costi complessivi'!C123,""))</f>
        <v>#REF!</v>
      </c>
      <c r="G137" s="44" t="e">
        <f>IF('Costi complessivi'!#REF!="G",'Costi complessivi'!#REF!*$C$452,IF('Costi complessivi'!#REF!=$B$452,'Costi complessivi'!#REF!,""))</f>
        <v>#REF!</v>
      </c>
      <c r="H137" s="44" t="e">
        <f>IF('Costi complessivi'!#REF!="G",'Costi complessivi'!#REF!*$C$452,IF('Costi complessivi'!#REF!=$B$452,'Costi complessivi'!#REF!,""))</f>
        <v>#REF!</v>
      </c>
      <c r="I137" s="115" t="e">
        <f>IF('Costi complessivi'!#REF!="G",'Costi complessivi'!D123*$C$452,IF('Costi complessivi'!#REF!=$B$452,'Costi complessivi'!D123,""))</f>
        <v>#REF!</v>
      </c>
      <c r="J137" s="14" t="e">
        <f>IF('Costi complessivi'!#REF!="G",'Costi complessivi'!E123*$C$452,IF('Costi complessivi'!#REF!=$B$452,'Costi complessivi'!E123,""))</f>
        <v>#REF!</v>
      </c>
      <c r="K137" s="14" t="e">
        <f>IF('Costi complessivi'!#REF!="G",'Costi complessivi'!F123*$C$452,IF('Costi complessivi'!#REF!=$B$452,'Costi complessivi'!F123,""))</f>
        <v>#REF!</v>
      </c>
      <c r="L137" s="29" t="e">
        <f>IF('Costi complessivi'!#REF!="G",'Costi complessivi'!#REF!*$C$452,IF('Costi complessivi'!#REF!=$B$452,'Costi complessivi'!#REF!,""))</f>
        <v>#REF!</v>
      </c>
      <c r="M137" s="23" t="e">
        <f>'Costi complessivi'!#REF!</f>
        <v>#REF!</v>
      </c>
      <c r="N137" s="69" t="e">
        <f>IF('Costi complessivi'!#REF!="G",'Costi complessivi'!#REF!,IF('Costi complessivi'!#REF!=$B$452,'Costi complessivi'!#REF!,0))</f>
        <v>#REF!</v>
      </c>
    </row>
    <row r="138" spans="1:16">
      <c r="A138" s="22" t="str">
        <f>'Costi complessivi'!A124</f>
        <v xml:space="preserve">  68/05/513  </v>
      </c>
      <c r="B138" s="61" t="str">
        <f>'Costi complessivi'!B124</f>
        <v xml:space="preserve">FORZA MOTRICE CD COLLECCHIO    </v>
      </c>
      <c r="C138" s="15" t="e">
        <f>IF('Costi complessivi'!#REF!="G",'Costi complessivi'!#REF!*$C$452,IF('Costi complessivi'!#REF!=$B$452,'Costi complessivi'!#REF!,""))</f>
        <v>#REF!</v>
      </c>
      <c r="D138" s="15" t="e">
        <f>IF('Costi complessivi'!#REF!="G",'Costi complessivi'!#REF!*$C$452,IF('Costi complessivi'!#REF!=$B$452,'Costi complessivi'!#REF!,""))</f>
        <v>#REF!</v>
      </c>
      <c r="E138" s="30" t="e">
        <f>IF('Costi complessivi'!#REF!="G",'Costi complessivi'!#REF!*$C$452,IF('Costi complessivi'!#REF!=$B$452,'Costi complessivi'!#REF!,""))</f>
        <v>#REF!</v>
      </c>
      <c r="F138" s="115" t="e">
        <f>IF('Costi complessivi'!#REF!="G",'Costi complessivi'!C124*$C$452,IF('Costi complessivi'!#REF!=$B$452,'Costi complessivi'!C124,""))</f>
        <v>#REF!</v>
      </c>
      <c r="G138" s="44" t="e">
        <f>IF('Costi complessivi'!#REF!="G",'Costi complessivi'!#REF!*$C$452,IF('Costi complessivi'!#REF!=$B$452,'Costi complessivi'!#REF!,""))</f>
        <v>#REF!</v>
      </c>
      <c r="H138" s="44" t="e">
        <f>IF('Costi complessivi'!#REF!="G",'Costi complessivi'!#REF!*$C$452,IF('Costi complessivi'!#REF!=$B$452,'Costi complessivi'!#REF!,""))</f>
        <v>#REF!</v>
      </c>
      <c r="I138" s="115" t="e">
        <f>IF('Costi complessivi'!#REF!="G",'Costi complessivi'!D124*$C$452,IF('Costi complessivi'!#REF!=$B$452,'Costi complessivi'!D124,""))</f>
        <v>#REF!</v>
      </c>
      <c r="J138" s="14" t="e">
        <f>IF('Costi complessivi'!#REF!="G",'Costi complessivi'!E124*$C$452,IF('Costi complessivi'!#REF!=$B$452,'Costi complessivi'!E124,""))</f>
        <v>#REF!</v>
      </c>
      <c r="K138" s="14" t="e">
        <f>IF('Costi complessivi'!#REF!="G",'Costi complessivi'!F124*$C$452,IF('Costi complessivi'!#REF!=$B$452,'Costi complessivi'!F124,""))</f>
        <v>#REF!</v>
      </c>
      <c r="L138" s="29" t="e">
        <f>IF('Costi complessivi'!#REF!="G",'Costi complessivi'!#REF!*$C$452,IF('Costi complessivi'!#REF!=$B$452,'Costi complessivi'!#REF!,""))</f>
        <v>#REF!</v>
      </c>
      <c r="M138" s="23" t="e">
        <f>'Costi complessivi'!#REF!</f>
        <v>#REF!</v>
      </c>
      <c r="N138" s="69" t="e">
        <f>IF('Costi complessivi'!#REF!="G",'Costi complessivi'!#REF!,IF('Costi complessivi'!#REF!=$B$452,'Costi complessivi'!#REF!,0))</f>
        <v>#REF!</v>
      </c>
    </row>
    <row r="139" spans="1:16">
      <c r="A139" s="22" t="str">
        <f>'Costi complessivi'!A125</f>
        <v xml:space="preserve">  68/05/514  </v>
      </c>
      <c r="B139" s="61" t="str">
        <f>'Costi complessivi'!B125</f>
        <v xml:space="preserve">GAS CD COLLECCHIO              </v>
      </c>
      <c r="C139" s="15" t="e">
        <f>IF('Costi complessivi'!#REF!="G",'Costi complessivi'!#REF!*$C$452,IF('Costi complessivi'!#REF!=$B$452,'Costi complessivi'!#REF!,""))</f>
        <v>#REF!</v>
      </c>
      <c r="D139" s="15" t="e">
        <f>IF('Costi complessivi'!#REF!="G",'Costi complessivi'!#REF!*$C$452,IF('Costi complessivi'!#REF!=$B$452,'Costi complessivi'!#REF!,""))</f>
        <v>#REF!</v>
      </c>
      <c r="E139" s="30" t="e">
        <f>IF('Costi complessivi'!#REF!="G",'Costi complessivi'!#REF!*$C$452,IF('Costi complessivi'!#REF!=$B$452,'Costi complessivi'!#REF!,""))</f>
        <v>#REF!</v>
      </c>
      <c r="F139" s="115" t="e">
        <f>IF('Costi complessivi'!#REF!="G",'Costi complessivi'!C125*$C$452,IF('Costi complessivi'!#REF!=$B$452,'Costi complessivi'!C125,""))</f>
        <v>#REF!</v>
      </c>
      <c r="G139" s="44" t="e">
        <f>IF('Costi complessivi'!#REF!="G",'Costi complessivi'!#REF!*$C$452,IF('Costi complessivi'!#REF!=$B$452,'Costi complessivi'!#REF!,""))</f>
        <v>#REF!</v>
      </c>
      <c r="H139" s="44" t="e">
        <f>IF('Costi complessivi'!#REF!="G",'Costi complessivi'!#REF!*$C$452,IF('Costi complessivi'!#REF!=$B$452,'Costi complessivi'!#REF!,""))</f>
        <v>#REF!</v>
      </c>
      <c r="I139" s="115" t="e">
        <f>IF('Costi complessivi'!#REF!="G",'Costi complessivi'!D125*$C$452,IF('Costi complessivi'!#REF!=$B$452,'Costi complessivi'!D125,""))</f>
        <v>#REF!</v>
      </c>
      <c r="J139" s="14" t="e">
        <f>IF('Costi complessivi'!#REF!="G",'Costi complessivi'!E125*$C$452,IF('Costi complessivi'!#REF!=$B$452,'Costi complessivi'!E125,""))</f>
        <v>#REF!</v>
      </c>
      <c r="K139" s="14" t="e">
        <f>IF('Costi complessivi'!#REF!="G",'Costi complessivi'!F125*$C$452,IF('Costi complessivi'!#REF!=$B$452,'Costi complessivi'!F125,""))</f>
        <v>#REF!</v>
      </c>
      <c r="L139" s="29" t="e">
        <f>IF('Costi complessivi'!#REF!="G",'Costi complessivi'!#REF!*$C$452,IF('Costi complessivi'!#REF!=$B$452,'Costi complessivi'!#REF!,""))</f>
        <v>#REF!</v>
      </c>
      <c r="M139" s="23" t="e">
        <f>'Costi complessivi'!#REF!</f>
        <v>#REF!</v>
      </c>
      <c r="N139" s="69" t="e">
        <f>IF('Costi complessivi'!#REF!="G",'Costi complessivi'!#REF!,IF('Costi complessivi'!#REF!=$B$452,'Costi complessivi'!#REF!,0))</f>
        <v>#REF!</v>
      </c>
    </row>
    <row r="140" spans="1:16">
      <c r="A140" s="22" t="str">
        <f>'Costi complessivi'!A126</f>
        <v xml:space="preserve">  68/05/515  </v>
      </c>
      <c r="B140" s="61" t="str">
        <f>'Costi complessivi'!B126</f>
        <v xml:space="preserve">ACQUA CD COLLECCHIO            </v>
      </c>
      <c r="C140" s="15" t="e">
        <f>IF('Costi complessivi'!#REF!="G",'Costi complessivi'!#REF!*$C$452,IF('Costi complessivi'!#REF!=$B$452,'Costi complessivi'!#REF!,""))</f>
        <v>#REF!</v>
      </c>
      <c r="D140" s="15" t="e">
        <f>IF('Costi complessivi'!#REF!="G",'Costi complessivi'!#REF!*$C$452,IF('Costi complessivi'!#REF!=$B$452,'Costi complessivi'!#REF!,""))</f>
        <v>#REF!</v>
      </c>
      <c r="E140" s="30" t="e">
        <f>IF('Costi complessivi'!#REF!="G",'Costi complessivi'!#REF!*$C$452,IF('Costi complessivi'!#REF!=$B$452,'Costi complessivi'!#REF!,""))</f>
        <v>#REF!</v>
      </c>
      <c r="F140" s="115" t="e">
        <f>IF('Costi complessivi'!#REF!="G",'Costi complessivi'!C126*$C$452,IF('Costi complessivi'!#REF!=$B$452,'Costi complessivi'!C126,""))</f>
        <v>#REF!</v>
      </c>
      <c r="G140" s="44" t="e">
        <f>IF('Costi complessivi'!#REF!="G",'Costi complessivi'!#REF!*$C$452,IF('Costi complessivi'!#REF!=$B$452,'Costi complessivi'!#REF!,""))</f>
        <v>#REF!</v>
      </c>
      <c r="H140" s="44" t="e">
        <f>IF('Costi complessivi'!#REF!="G",'Costi complessivi'!#REF!*$C$452,IF('Costi complessivi'!#REF!=$B$452,'Costi complessivi'!#REF!,""))</f>
        <v>#REF!</v>
      </c>
      <c r="I140" s="115" t="e">
        <f>IF('Costi complessivi'!#REF!="G",'Costi complessivi'!D126*$C$452,IF('Costi complessivi'!#REF!=$B$452,'Costi complessivi'!D126,""))</f>
        <v>#REF!</v>
      </c>
      <c r="J140" s="14" t="e">
        <f>IF('Costi complessivi'!#REF!="G",'Costi complessivi'!E126*$C$452,IF('Costi complessivi'!#REF!=$B$452,'Costi complessivi'!E126,""))</f>
        <v>#REF!</v>
      </c>
      <c r="K140" s="14" t="e">
        <f>IF('Costi complessivi'!#REF!="G",'Costi complessivi'!F126*$C$452,IF('Costi complessivi'!#REF!=$B$452,'Costi complessivi'!F126,""))</f>
        <v>#REF!</v>
      </c>
      <c r="L140" s="29" t="e">
        <f>IF('Costi complessivi'!#REF!="G",'Costi complessivi'!#REF!*$C$452,IF('Costi complessivi'!#REF!=$B$452,'Costi complessivi'!#REF!,""))</f>
        <v>#REF!</v>
      </c>
      <c r="M140" s="23" t="e">
        <f>'Costi complessivi'!#REF!</f>
        <v>#REF!</v>
      </c>
      <c r="N140" s="69" t="e">
        <f>IF('Costi complessivi'!#REF!="G",'Costi complessivi'!#REF!,IF('Costi complessivi'!#REF!=$B$452,'Costi complessivi'!#REF!,0))</f>
        <v>#REF!</v>
      </c>
    </row>
    <row r="141" spans="1:16">
      <c r="A141" s="22" t="str">
        <f>'Costi complessivi'!A127</f>
        <v xml:space="preserve">  68/05/516  </v>
      </c>
      <c r="B141" s="61" t="str">
        <f>'Costi complessivi'!B127</f>
        <v xml:space="preserve">TELEFONO CD COLLECCHIO         </v>
      </c>
      <c r="C141" s="15" t="e">
        <f>IF('Costi complessivi'!#REF!="G",'Costi complessivi'!#REF!*$C$452,IF('Costi complessivi'!#REF!=$B$452,'Costi complessivi'!#REF!,""))</f>
        <v>#REF!</v>
      </c>
      <c r="D141" s="15" t="e">
        <f>IF('Costi complessivi'!#REF!="G",'Costi complessivi'!#REF!*$C$452,IF('Costi complessivi'!#REF!=$B$452,'Costi complessivi'!#REF!,""))</f>
        <v>#REF!</v>
      </c>
      <c r="E141" s="30" t="e">
        <f>IF('Costi complessivi'!#REF!="G",'Costi complessivi'!#REF!*$C$452,IF('Costi complessivi'!#REF!=$B$452,'Costi complessivi'!#REF!,""))</f>
        <v>#REF!</v>
      </c>
      <c r="F141" s="115" t="e">
        <f>IF('Costi complessivi'!#REF!="G",'Costi complessivi'!C127*$C$452,IF('Costi complessivi'!#REF!=$B$452,'Costi complessivi'!C127,""))</f>
        <v>#REF!</v>
      </c>
      <c r="G141" s="44" t="e">
        <f>IF('Costi complessivi'!#REF!="G",'Costi complessivi'!#REF!*$C$452,IF('Costi complessivi'!#REF!=$B$452,'Costi complessivi'!#REF!,""))</f>
        <v>#REF!</v>
      </c>
      <c r="H141" s="44" t="e">
        <f>IF('Costi complessivi'!#REF!="G",'Costi complessivi'!#REF!*$C$452,IF('Costi complessivi'!#REF!=$B$452,'Costi complessivi'!#REF!,""))</f>
        <v>#REF!</v>
      </c>
      <c r="I141" s="115" t="e">
        <f>IF('Costi complessivi'!#REF!="G",'Costi complessivi'!D127*$C$452,IF('Costi complessivi'!#REF!=$B$452,'Costi complessivi'!D127,""))</f>
        <v>#REF!</v>
      </c>
      <c r="J141" s="14" t="e">
        <f>IF('Costi complessivi'!#REF!="G",'Costi complessivi'!E127*$C$452,IF('Costi complessivi'!#REF!=$B$452,'Costi complessivi'!E127,""))</f>
        <v>#REF!</v>
      </c>
      <c r="K141" s="14" t="e">
        <f>IF('Costi complessivi'!#REF!="G",'Costi complessivi'!F127*$C$452,IF('Costi complessivi'!#REF!=$B$452,'Costi complessivi'!F127,""))</f>
        <v>#REF!</v>
      </c>
      <c r="L141" s="29" t="e">
        <f>IF('Costi complessivi'!#REF!="G",'Costi complessivi'!#REF!*$C$452,IF('Costi complessivi'!#REF!=$B$452,'Costi complessivi'!#REF!,""))</f>
        <v>#REF!</v>
      </c>
      <c r="M141" s="23" t="e">
        <f>'Costi complessivi'!#REF!</f>
        <v>#REF!</v>
      </c>
      <c r="N141" s="69" t="e">
        <f>IF('Costi complessivi'!#REF!="G",'Costi complessivi'!#REF!,IF('Costi complessivi'!#REF!=$B$452,'Costi complessivi'!#REF!,0))</f>
        <v>#REF!</v>
      </c>
    </row>
    <row r="142" spans="1:16">
      <c r="A142" s="22" t="str">
        <f>'Costi complessivi'!A128</f>
        <v xml:space="preserve">  68/05/517  </v>
      </c>
      <c r="B142" s="61" t="str">
        <f>'Costi complessivi'!B128</f>
        <v xml:space="preserve">RICARICA CELLULARE CD COLLECCH </v>
      </c>
      <c r="C142" s="15" t="e">
        <f>IF('Costi complessivi'!#REF!="G",'Costi complessivi'!#REF!*$C$452,IF('Costi complessivi'!#REF!=$B$452,'Costi complessivi'!#REF!,""))</f>
        <v>#REF!</v>
      </c>
      <c r="D142" s="15" t="e">
        <f>IF('Costi complessivi'!#REF!="G",'Costi complessivi'!#REF!*$C$452,IF('Costi complessivi'!#REF!=$B$452,'Costi complessivi'!#REF!,""))</f>
        <v>#REF!</v>
      </c>
      <c r="E142" s="30" t="e">
        <f>IF('Costi complessivi'!#REF!="G",'Costi complessivi'!#REF!*$C$452,IF('Costi complessivi'!#REF!=$B$452,'Costi complessivi'!#REF!,""))</f>
        <v>#REF!</v>
      </c>
      <c r="F142" s="115" t="e">
        <f>IF('Costi complessivi'!#REF!="G",'Costi complessivi'!C128*$C$452,IF('Costi complessivi'!#REF!=$B$452,'Costi complessivi'!C128,""))</f>
        <v>#REF!</v>
      </c>
      <c r="G142" s="44" t="e">
        <f>IF('Costi complessivi'!#REF!="G",'Costi complessivi'!#REF!*$C$452,IF('Costi complessivi'!#REF!=$B$452,'Costi complessivi'!#REF!,""))</f>
        <v>#REF!</v>
      </c>
      <c r="H142" s="44" t="e">
        <f>IF('Costi complessivi'!#REF!="G",'Costi complessivi'!#REF!*$C$452,IF('Costi complessivi'!#REF!=$B$452,'Costi complessivi'!#REF!,""))</f>
        <v>#REF!</v>
      </c>
      <c r="I142" s="115" t="e">
        <f>IF('Costi complessivi'!#REF!="G",'Costi complessivi'!D128*$C$452,IF('Costi complessivi'!#REF!=$B$452,'Costi complessivi'!D128,""))</f>
        <v>#REF!</v>
      </c>
      <c r="J142" s="14" t="e">
        <f>IF('Costi complessivi'!#REF!="G",'Costi complessivi'!E128*$C$452,IF('Costi complessivi'!#REF!=$B$452,'Costi complessivi'!E128,""))</f>
        <v>#REF!</v>
      </c>
      <c r="K142" s="14" t="e">
        <f>IF('Costi complessivi'!#REF!="G",'Costi complessivi'!F128*$C$452,IF('Costi complessivi'!#REF!=$B$452,'Costi complessivi'!F128,""))</f>
        <v>#REF!</v>
      </c>
      <c r="L142" s="29" t="e">
        <f>IF('Costi complessivi'!#REF!="G",'Costi complessivi'!#REF!*$C$452,IF('Costi complessivi'!#REF!=$B$452,'Costi complessivi'!#REF!,""))</f>
        <v>#REF!</v>
      </c>
      <c r="M142" s="23" t="e">
        <f>'Costi complessivi'!#REF!</f>
        <v>#REF!</v>
      </c>
      <c r="N142" s="69" t="e">
        <f>IF('Costi complessivi'!#REF!="G",'Costi complessivi'!#REF!,IF('Costi complessivi'!#REF!=$B$452,'Costi complessivi'!#REF!,0))</f>
        <v>#REF!</v>
      </c>
    </row>
    <row r="143" spans="1:16">
      <c r="A143" s="22" t="str">
        <f>'Costi complessivi'!A129</f>
        <v xml:space="preserve">  68/05/518  </v>
      </c>
      <c r="B143" s="61" t="str">
        <f>'Costi complessivi'!B129</f>
        <v xml:space="preserve">TASSA RIFIUTI CD COLLECCHIO    </v>
      </c>
      <c r="C143" s="15" t="e">
        <f>IF('Costi complessivi'!#REF!="G",'Costi complessivi'!#REF!*$C$452,IF('Costi complessivi'!#REF!=$B$452,'Costi complessivi'!#REF!,""))</f>
        <v>#REF!</v>
      </c>
      <c r="D143" s="15" t="e">
        <f>IF('Costi complessivi'!#REF!="G",'Costi complessivi'!#REF!*$C$452,IF('Costi complessivi'!#REF!=$B$452,'Costi complessivi'!#REF!,""))</f>
        <v>#REF!</v>
      </c>
      <c r="E143" s="30" t="e">
        <f>IF('Costi complessivi'!#REF!="G",'Costi complessivi'!#REF!*$C$452,IF('Costi complessivi'!#REF!=$B$452,'Costi complessivi'!#REF!,""))</f>
        <v>#REF!</v>
      </c>
      <c r="F143" s="115" t="e">
        <f>IF('Costi complessivi'!#REF!="G",'Costi complessivi'!C129*$C$452,IF('Costi complessivi'!#REF!=$B$452,'Costi complessivi'!C129,""))</f>
        <v>#REF!</v>
      </c>
      <c r="G143" s="44" t="e">
        <f>IF('Costi complessivi'!#REF!="G",'Costi complessivi'!#REF!*$C$452,IF('Costi complessivi'!#REF!=$B$452,'Costi complessivi'!#REF!,""))</f>
        <v>#REF!</v>
      </c>
      <c r="H143" s="44" t="e">
        <f>IF('Costi complessivi'!#REF!="G",'Costi complessivi'!#REF!*$C$452,IF('Costi complessivi'!#REF!=$B$452,'Costi complessivi'!#REF!,""))</f>
        <v>#REF!</v>
      </c>
      <c r="I143" s="115" t="e">
        <f>IF('Costi complessivi'!#REF!="G",'Costi complessivi'!D129*$C$452,IF('Costi complessivi'!#REF!=$B$452,'Costi complessivi'!D129,""))</f>
        <v>#REF!</v>
      </c>
      <c r="J143" s="14" t="e">
        <f>IF('Costi complessivi'!#REF!="G",'Costi complessivi'!E129*$C$452,IF('Costi complessivi'!#REF!=$B$452,'Costi complessivi'!E129,""))</f>
        <v>#REF!</v>
      </c>
      <c r="K143" s="14" t="e">
        <f>IF('Costi complessivi'!#REF!="G",'Costi complessivi'!F129*$C$452,IF('Costi complessivi'!#REF!=$B$452,'Costi complessivi'!F129,""))</f>
        <v>#REF!</v>
      </c>
      <c r="L143" s="29" t="e">
        <f>IF('Costi complessivi'!#REF!="G",'Costi complessivi'!#REF!*$C$452,IF('Costi complessivi'!#REF!=$B$452,'Costi complessivi'!#REF!,""))</f>
        <v>#REF!</v>
      </c>
      <c r="M143" s="23" t="e">
        <f>'Costi complessivi'!#REF!</f>
        <v>#REF!</v>
      </c>
      <c r="N143" s="69" t="e">
        <f>IF('Costi complessivi'!#REF!="G",'Costi complessivi'!#REF!,IF('Costi complessivi'!#REF!=$B$452,'Costi complessivi'!#REF!,0))</f>
        <v>#REF!</v>
      </c>
    </row>
    <row r="144" spans="1:16">
      <c r="A144" s="22" t="str">
        <f>'Costi complessivi'!A130</f>
        <v xml:space="preserve">  68/05/519  </v>
      </c>
      <c r="B144" s="61" t="str">
        <f>'Costi complessivi'!B130</f>
        <v xml:space="preserve">PULIZIE CD COLLECCHIO          </v>
      </c>
      <c r="C144" s="15" t="e">
        <f>IF('Costi complessivi'!#REF!="G",'Costi complessivi'!#REF!*$C$452,IF('Costi complessivi'!#REF!=$B$452,'Costi complessivi'!#REF!,""))</f>
        <v>#REF!</v>
      </c>
      <c r="D144" s="15" t="e">
        <f>IF('Costi complessivi'!#REF!="G",'Costi complessivi'!#REF!*$C$452,IF('Costi complessivi'!#REF!=$B$452,'Costi complessivi'!#REF!,""))</f>
        <v>#REF!</v>
      </c>
      <c r="E144" s="30" t="e">
        <f>IF('Costi complessivi'!#REF!="G",'Costi complessivi'!#REF!*$C$452,IF('Costi complessivi'!#REF!=$B$452,'Costi complessivi'!#REF!,""))</f>
        <v>#REF!</v>
      </c>
      <c r="F144" s="115" t="e">
        <f>IF('Costi complessivi'!#REF!="G",'Costi complessivi'!C130*$C$452,IF('Costi complessivi'!#REF!=$B$452,'Costi complessivi'!C130,""))</f>
        <v>#REF!</v>
      </c>
      <c r="G144" s="44" t="e">
        <f>IF('Costi complessivi'!#REF!="G",'Costi complessivi'!#REF!*$C$452,IF('Costi complessivi'!#REF!=$B$452,'Costi complessivi'!#REF!,""))</f>
        <v>#REF!</v>
      </c>
      <c r="H144" s="44" t="e">
        <f>IF('Costi complessivi'!#REF!="G",'Costi complessivi'!#REF!*$C$452,IF('Costi complessivi'!#REF!=$B$452,'Costi complessivi'!#REF!,""))</f>
        <v>#REF!</v>
      </c>
      <c r="I144" s="115" t="e">
        <f>IF('Costi complessivi'!#REF!="G",'Costi complessivi'!D130*$C$452,IF('Costi complessivi'!#REF!=$B$452,'Costi complessivi'!D130,""))</f>
        <v>#REF!</v>
      </c>
      <c r="J144" s="14" t="e">
        <f>IF('Costi complessivi'!#REF!="G",'Costi complessivi'!E130*$C$452,IF('Costi complessivi'!#REF!=$B$452,'Costi complessivi'!E130,""))</f>
        <v>#REF!</v>
      </c>
      <c r="K144" s="14" t="e">
        <f>IF('Costi complessivi'!#REF!="G",'Costi complessivi'!F130*$C$452,IF('Costi complessivi'!#REF!=$B$452,'Costi complessivi'!F130,""))</f>
        <v>#REF!</v>
      </c>
      <c r="L144" s="29" t="e">
        <f>IF('Costi complessivi'!#REF!="G",'Costi complessivi'!#REF!*$C$452,IF('Costi complessivi'!#REF!=$B$452,'Costi complessivi'!#REF!,""))</f>
        <v>#REF!</v>
      </c>
      <c r="M144" s="23" t="e">
        <f>'Costi complessivi'!#REF!</f>
        <v>#REF!</v>
      </c>
      <c r="N144" s="69" t="e">
        <f>IF('Costi complessivi'!#REF!="G",'Costi complessivi'!#REF!,IF('Costi complessivi'!#REF!=$B$452,'Costi complessivi'!#REF!,0))</f>
        <v>#REF!</v>
      </c>
    </row>
    <row r="145" spans="1:16" hidden="1">
      <c r="A145" s="22" t="e">
        <f>'Costi complessivi'!#REF!</f>
        <v>#REF!</v>
      </c>
      <c r="B145" s="61" t="e">
        <f>'Costi complessivi'!#REF!</f>
        <v>#REF!</v>
      </c>
      <c r="C145" s="15" t="e">
        <f>IF('Costi complessivi'!#REF!="G",'Costi complessivi'!#REF!*$C$452,IF('Costi complessivi'!#REF!=$B$452,'Costi complessivi'!#REF!,""))</f>
        <v>#REF!</v>
      </c>
      <c r="D145" s="15" t="e">
        <f>IF('Costi complessivi'!#REF!="G",'Costi complessivi'!#REF!*$C$452,IF('Costi complessivi'!#REF!=$B$452,'Costi complessivi'!#REF!,""))</f>
        <v>#REF!</v>
      </c>
      <c r="E145" s="30" t="e">
        <f>IF('Costi complessivi'!#REF!="G",'Costi complessivi'!#REF!*$C$452,IF('Costi complessivi'!#REF!=$B$452,'Costi complessivi'!#REF!,""))</f>
        <v>#REF!</v>
      </c>
      <c r="F145" s="115" t="e">
        <f>IF('Costi complessivi'!#REF!="G",'Costi complessivi'!#REF!*$C$452,IF('Costi complessivi'!#REF!=$B$452,'Costi complessivi'!#REF!,""))</f>
        <v>#REF!</v>
      </c>
      <c r="G145" s="44" t="e">
        <f>IF('Costi complessivi'!#REF!="G",'Costi complessivi'!#REF!*$C$452,IF('Costi complessivi'!#REF!=$B$452,'Costi complessivi'!#REF!,""))</f>
        <v>#REF!</v>
      </c>
      <c r="H145" s="44" t="e">
        <f>IF('Costi complessivi'!#REF!="G",'Costi complessivi'!#REF!*$C$452,IF('Costi complessivi'!#REF!=$B$452,'Costi complessivi'!#REF!,""))</f>
        <v>#REF!</v>
      </c>
      <c r="I145" s="115" t="e">
        <f>IF('Costi complessivi'!#REF!="G",'Costi complessivi'!#REF!*$C$452,IF('Costi complessivi'!#REF!=$B$452,'Costi complessivi'!#REF!,""))</f>
        <v>#REF!</v>
      </c>
      <c r="J145" s="14" t="e">
        <f>IF('Costi complessivi'!#REF!="G",'Costi complessivi'!#REF!*$C$452,IF('Costi complessivi'!#REF!=$B$452,'Costi complessivi'!#REF!,""))</f>
        <v>#REF!</v>
      </c>
      <c r="K145" s="14" t="e">
        <f>IF('Costi complessivi'!#REF!="G",'Costi complessivi'!#REF!*$C$452,IF('Costi complessivi'!#REF!=$B$452,'Costi complessivi'!#REF!,""))</f>
        <v>#REF!</v>
      </c>
      <c r="L145" s="29" t="e">
        <f>IF('Costi complessivi'!#REF!="G",'Costi complessivi'!#REF!*$C$452,IF('Costi complessivi'!#REF!=$B$452,'Costi complessivi'!#REF!,""))</f>
        <v>#REF!</v>
      </c>
      <c r="M145" s="23" t="e">
        <f>'Costi complessivi'!#REF!</f>
        <v>#REF!</v>
      </c>
      <c r="N145" s="69" t="e">
        <f>IF('Costi complessivi'!#REF!="G",'Costi complessivi'!#REF!,IF('Costi complessivi'!#REF!=$B$452,'Costi complessivi'!#REF!,0))</f>
        <v>#REF!</v>
      </c>
    </row>
    <row r="146" spans="1:16">
      <c r="A146" s="22" t="str">
        <f>'Costi complessivi'!A131</f>
        <v xml:space="preserve">  68/05/522  </v>
      </c>
      <c r="B146" s="61" t="str">
        <f>'Costi complessivi'!B131</f>
        <v xml:space="preserve">MANUTENZIONE CD COLLECCHIO     </v>
      </c>
      <c r="C146" s="15" t="e">
        <f>IF('Costi complessivi'!#REF!="G",'Costi complessivi'!#REF!*$C$452,IF('Costi complessivi'!#REF!=$B$452,'Costi complessivi'!#REF!,""))</f>
        <v>#REF!</v>
      </c>
      <c r="D146" s="15" t="e">
        <f>IF('Costi complessivi'!#REF!="G",'Costi complessivi'!#REF!*$C$452,IF('Costi complessivi'!#REF!=$B$452,'Costi complessivi'!#REF!,""))</f>
        <v>#REF!</v>
      </c>
      <c r="E146" s="30" t="e">
        <f>IF('Costi complessivi'!#REF!="G",'Costi complessivi'!#REF!*$C$452,IF('Costi complessivi'!#REF!=$B$452,'Costi complessivi'!#REF!,""))</f>
        <v>#REF!</v>
      </c>
      <c r="F146" s="115" t="e">
        <f>IF('Costi complessivi'!#REF!="G",'Costi complessivi'!C131*$C$452,IF('Costi complessivi'!#REF!=$B$452,'Costi complessivi'!C131,""))</f>
        <v>#REF!</v>
      </c>
      <c r="G146" s="44" t="e">
        <f>IF('Costi complessivi'!#REF!="G",'Costi complessivi'!#REF!*$C$452,IF('Costi complessivi'!#REF!=$B$452,'Costi complessivi'!#REF!,""))</f>
        <v>#REF!</v>
      </c>
      <c r="H146" s="44" t="e">
        <f>IF('Costi complessivi'!#REF!="G",'Costi complessivi'!#REF!*$C$452,IF('Costi complessivi'!#REF!=$B$452,'Costi complessivi'!#REF!,""))</f>
        <v>#REF!</v>
      </c>
      <c r="I146" s="115" t="e">
        <f>IF('Costi complessivi'!#REF!="G",'Costi complessivi'!D131*$C$452,IF('Costi complessivi'!#REF!=$B$452,'Costi complessivi'!D131,""))</f>
        <v>#REF!</v>
      </c>
      <c r="J146" s="14" t="e">
        <f>IF('Costi complessivi'!#REF!="G",'Costi complessivi'!E131*$C$452,IF('Costi complessivi'!#REF!=$B$452,'Costi complessivi'!E131,""))</f>
        <v>#REF!</v>
      </c>
      <c r="K146" s="14" t="e">
        <f>IF('Costi complessivi'!#REF!="G",'Costi complessivi'!F131*$C$452,IF('Costi complessivi'!#REF!=$B$452,'Costi complessivi'!F131,""))</f>
        <v>#REF!</v>
      </c>
      <c r="L146" s="29" t="e">
        <f>IF('Costi complessivi'!#REF!="G",'Costi complessivi'!#REF!*$C$452,IF('Costi complessivi'!#REF!=$B$452,'Costi complessivi'!#REF!,""))</f>
        <v>#REF!</v>
      </c>
      <c r="M146" s="23" t="e">
        <f>'Costi complessivi'!#REF!</f>
        <v>#REF!</v>
      </c>
      <c r="N146" s="69" t="e">
        <f>IF('Costi complessivi'!#REF!="G",'Costi complessivi'!#REF!,IF('Costi complessivi'!#REF!=$B$452,'Costi complessivi'!#REF!,0))</f>
        <v>#REF!</v>
      </c>
    </row>
    <row r="147" spans="1:16" hidden="1">
      <c r="A147" s="22" t="e">
        <f>'Costi complessivi'!#REF!</f>
        <v>#REF!</v>
      </c>
      <c r="B147" s="61" t="e">
        <f>'Costi complessivi'!#REF!</f>
        <v>#REF!</v>
      </c>
      <c r="C147" s="15" t="e">
        <f>IF('Costi complessivi'!#REF!="G",'Costi complessivi'!#REF!*$C$452,IF('Costi complessivi'!#REF!=$B$452,'Costi complessivi'!#REF!,""))</f>
        <v>#REF!</v>
      </c>
      <c r="D147" s="15" t="e">
        <f>IF('Costi complessivi'!#REF!="G",'Costi complessivi'!#REF!*$C$452,IF('Costi complessivi'!#REF!=$B$452,'Costi complessivi'!#REF!,""))</f>
        <v>#REF!</v>
      </c>
      <c r="E147" s="30" t="e">
        <f>IF('Costi complessivi'!#REF!="G",'Costi complessivi'!#REF!*$C$452,IF('Costi complessivi'!#REF!=$B$452,'Costi complessivi'!#REF!,""))</f>
        <v>#REF!</v>
      </c>
      <c r="F147" s="115" t="e">
        <f>IF('Costi complessivi'!#REF!="G",'Costi complessivi'!#REF!*$C$452,IF('Costi complessivi'!#REF!=$B$452,'Costi complessivi'!#REF!,""))</f>
        <v>#REF!</v>
      </c>
      <c r="G147" s="44" t="e">
        <f>IF('Costi complessivi'!#REF!="G",'Costi complessivi'!#REF!*$C$452,IF('Costi complessivi'!#REF!=$B$452,'Costi complessivi'!#REF!,""))</f>
        <v>#REF!</v>
      </c>
      <c r="H147" s="44" t="e">
        <f>IF('Costi complessivi'!#REF!="G",'Costi complessivi'!#REF!*$C$452,IF('Costi complessivi'!#REF!=$B$452,'Costi complessivi'!#REF!,""))</f>
        <v>#REF!</v>
      </c>
      <c r="I147" s="115" t="e">
        <f>IF('Costi complessivi'!#REF!="G",'Costi complessivi'!#REF!*$C$452,IF('Costi complessivi'!#REF!=$B$452,'Costi complessivi'!#REF!,""))</f>
        <v>#REF!</v>
      </c>
      <c r="J147" s="14" t="e">
        <f>IF('Costi complessivi'!#REF!="G",'Costi complessivi'!#REF!*$C$452,IF('Costi complessivi'!#REF!=$B$452,'Costi complessivi'!#REF!,""))</f>
        <v>#REF!</v>
      </c>
      <c r="K147" s="14" t="e">
        <f>IF('Costi complessivi'!#REF!="G",'Costi complessivi'!#REF!*$C$452,IF('Costi complessivi'!#REF!=$B$452,'Costi complessivi'!#REF!,""))</f>
        <v>#REF!</v>
      </c>
      <c r="L147" s="29" t="e">
        <f>IF('Costi complessivi'!#REF!="G",'Costi complessivi'!#REF!*$C$452,IF('Costi complessivi'!#REF!=$B$452,'Costi complessivi'!#REF!,""))</f>
        <v>#REF!</v>
      </c>
      <c r="M147" s="23" t="e">
        <f>'Costi complessivi'!#REF!</f>
        <v>#REF!</v>
      </c>
      <c r="N147" s="69" t="e">
        <f>IF('Costi complessivi'!#REF!="G",'Costi complessivi'!#REF!,IF('Costi complessivi'!#REF!=$B$452,'Costi complessivi'!#REF!,0))</f>
        <v>#REF!</v>
      </c>
    </row>
    <row r="148" spans="1:16">
      <c r="A148" s="22" t="str">
        <f>'Costi complessivi'!A132</f>
        <v xml:space="preserve">  68/05/532  </v>
      </c>
      <c r="B148" s="61" t="str">
        <f>'Costi complessivi'!B132</f>
        <v xml:space="preserve">VESTIARIO DIP. CD COLLECCHIO   </v>
      </c>
      <c r="C148" s="15" t="e">
        <f>IF('Costi complessivi'!#REF!="G",'Costi complessivi'!#REF!*$C$452,IF('Costi complessivi'!#REF!=$B$452,'Costi complessivi'!#REF!,""))</f>
        <v>#REF!</v>
      </c>
      <c r="D148" s="15" t="e">
        <f>IF('Costi complessivi'!#REF!="G",'Costi complessivi'!#REF!*$C$452,IF('Costi complessivi'!#REF!=$B$452,'Costi complessivi'!#REF!,""))</f>
        <v>#REF!</v>
      </c>
      <c r="E148" s="30" t="e">
        <f>IF('Costi complessivi'!#REF!="G",'Costi complessivi'!#REF!*$C$452,IF('Costi complessivi'!#REF!=$B$452,'Costi complessivi'!#REF!,""))</f>
        <v>#REF!</v>
      </c>
      <c r="F148" s="115" t="e">
        <f>IF('Costi complessivi'!#REF!="G",'Costi complessivi'!C132*$C$452,IF('Costi complessivi'!#REF!=$B$452,'Costi complessivi'!C132,""))</f>
        <v>#REF!</v>
      </c>
      <c r="G148" s="44" t="e">
        <f>IF('Costi complessivi'!#REF!="G",'Costi complessivi'!#REF!*$C$452,IF('Costi complessivi'!#REF!=$B$452,'Costi complessivi'!#REF!,""))</f>
        <v>#REF!</v>
      </c>
      <c r="H148" s="44" t="e">
        <f>IF('Costi complessivi'!#REF!="G",'Costi complessivi'!#REF!*$C$452,IF('Costi complessivi'!#REF!=$B$452,'Costi complessivi'!#REF!,""))</f>
        <v>#REF!</v>
      </c>
      <c r="I148" s="115" t="e">
        <f>IF('Costi complessivi'!#REF!="G",'Costi complessivi'!D132*$C$452,IF('Costi complessivi'!#REF!=$B$452,'Costi complessivi'!D132,""))</f>
        <v>#REF!</v>
      </c>
      <c r="J148" s="14" t="e">
        <f>IF('Costi complessivi'!#REF!="G",'Costi complessivi'!E132*$C$452,IF('Costi complessivi'!#REF!=$B$452,'Costi complessivi'!E132,""))</f>
        <v>#REF!</v>
      </c>
      <c r="K148" s="14" t="e">
        <f>IF('Costi complessivi'!#REF!="G",'Costi complessivi'!F132*$C$452,IF('Costi complessivi'!#REF!=$B$452,'Costi complessivi'!F132,""))</f>
        <v>#REF!</v>
      </c>
      <c r="L148" s="29" t="e">
        <f>IF('Costi complessivi'!#REF!="G",'Costi complessivi'!#REF!*$C$452,IF('Costi complessivi'!#REF!=$B$452,'Costi complessivi'!#REF!,""))</f>
        <v>#REF!</v>
      </c>
      <c r="M148" s="23" t="e">
        <f>'Costi complessivi'!#REF!</f>
        <v>#REF!</v>
      </c>
      <c r="N148" s="69" t="e">
        <f>IF('Costi complessivi'!#REF!="G",'Costi complessivi'!#REF!,IF('Costi complessivi'!#REF!=$B$452,'Costi complessivi'!#REF!,0))</f>
        <v>#REF!</v>
      </c>
    </row>
    <row r="149" spans="1:16" hidden="1">
      <c r="A149" s="49" t="s">
        <v>436</v>
      </c>
      <c r="B149" s="45"/>
      <c r="C149" s="46"/>
      <c r="D149" s="47"/>
      <c r="E149" s="47"/>
      <c r="F149" s="47"/>
      <c r="G149" s="47"/>
      <c r="H149" s="47"/>
      <c r="I149" s="47"/>
      <c r="J149" s="47"/>
      <c r="K149" s="47"/>
      <c r="L149" s="45"/>
      <c r="M149" s="48"/>
      <c r="N149" s="69" t="e">
        <f>IF('Costi complessivi'!#REF!="G",'Costi complessivi'!#REF!,IF('Costi complessivi'!#REF!=$B$452,'Costi complessivi'!#REF!,0))</f>
        <v>#REF!</v>
      </c>
    </row>
    <row r="150" spans="1:16" hidden="1">
      <c r="A150" s="22" t="s">
        <v>245</v>
      </c>
      <c r="B150" s="23" t="s">
        <v>246</v>
      </c>
      <c r="C150" s="15" t="e">
        <f>IF('Costi complessivi'!#REF!="G",'Costi complessivi'!#REF!*$C$452,IF('Costi complessivi'!#REF!=$B$452,'Costi complessivi'!#REF!,""))</f>
        <v>#REF!</v>
      </c>
      <c r="D150" s="15" t="e">
        <f>IF('Costi complessivi'!#REF!="G",'Costi complessivi'!#REF!*$C$452,IF('Costi complessivi'!#REF!=$B$452,'Costi complessivi'!#REF!,""))</f>
        <v>#REF!</v>
      </c>
      <c r="E150" s="30" t="e">
        <f>IF('Costi complessivi'!#REF!="G",'Costi complessivi'!#REF!*$C$452,IF('Costi complessivi'!#REF!=$B$452,'Costi complessivi'!#REF!,""))</f>
        <v>#REF!</v>
      </c>
      <c r="F150" s="115" t="e">
        <f>IF('Costi complessivi'!#REF!="G",'Costi complessivi'!C134*$C$452,IF('Costi complessivi'!#REF!=$B$452,'Costi complessivi'!C134,""))</f>
        <v>#REF!</v>
      </c>
      <c r="G150" s="44" t="e">
        <f>IF('Costi complessivi'!#REF!="G",'Costi complessivi'!#REF!*$C$452,IF('Costi complessivi'!#REF!=$B$452,'Costi complessivi'!#REF!,""))</f>
        <v>#REF!</v>
      </c>
      <c r="H150" s="44" t="e">
        <f>IF('Costi complessivi'!#REF!="G",'Costi complessivi'!#REF!*$C$452,IF('Costi complessivi'!#REF!=$B$452,'Costi complessivi'!#REF!,""))</f>
        <v>#REF!</v>
      </c>
      <c r="I150" s="115" t="e">
        <f>IF('Costi complessivi'!#REF!="G",'Costi complessivi'!D134*$C$452,IF('Costi complessivi'!#REF!=$B$452,'Costi complessivi'!D134,""))</f>
        <v>#REF!</v>
      </c>
      <c r="J150" s="14" t="e">
        <f>IF('Costi complessivi'!#REF!="G",'Costi complessivi'!E134*$C$452,IF('Costi complessivi'!#REF!=$B$452,'Costi complessivi'!E134,""))</f>
        <v>#REF!</v>
      </c>
      <c r="K150" s="14" t="e">
        <f>IF('Costi complessivi'!#REF!="G",'Costi complessivi'!F134*$C$452,IF('Costi complessivi'!#REF!=$B$452,'Costi complessivi'!F134,""))</f>
        <v>#REF!</v>
      </c>
      <c r="L150" s="29" t="e">
        <f>IF('Costi complessivi'!#REF!="G",'Costi complessivi'!#REF!*$C$452,IF('Costi complessivi'!#REF!=$B$452,'Costi complessivi'!#REF!,""))</f>
        <v>#REF!</v>
      </c>
      <c r="M150" s="23" t="e">
        <f>'Costi complessivi'!#REF!</f>
        <v>#REF!</v>
      </c>
      <c r="N150" s="69" t="e">
        <f>IF('Costi complessivi'!#REF!="G",'Costi complessivi'!#REF!,IF('Costi complessivi'!#REF!=$B$452,'Costi complessivi'!#REF!,0))</f>
        <v>#REF!</v>
      </c>
      <c r="O150" s="42">
        <v>35063</v>
      </c>
      <c r="P150" s="42">
        <f>O150*2</f>
        <v>70126</v>
      </c>
    </row>
    <row r="151" spans="1:16" hidden="1">
      <c r="A151" s="49" t="s">
        <v>434</v>
      </c>
      <c r="B151" s="45"/>
      <c r="C151" s="46"/>
      <c r="D151" s="47"/>
      <c r="E151" s="47"/>
      <c r="F151" s="47"/>
      <c r="G151" s="47"/>
      <c r="H151" s="47"/>
      <c r="I151" s="47"/>
      <c r="J151" s="47"/>
      <c r="K151" s="47"/>
      <c r="L151" s="45"/>
      <c r="M151" s="48"/>
      <c r="N151" s="69" t="e">
        <f>IF('Costi complessivi'!#REF!="G",'Costi complessivi'!#REF!,IF('Costi complessivi'!#REF!=$B$452,'Costi complessivi'!#REF!,0))</f>
        <v>#REF!</v>
      </c>
    </row>
    <row r="152" spans="1:16" hidden="1">
      <c r="A152" s="22" t="str">
        <f>'Costi complessivi'!A136</f>
        <v xml:space="preserve">  68/05/602  </v>
      </c>
      <c r="B152" s="61" t="str">
        <f>'Costi complessivi'!B136</f>
        <v xml:space="preserve">PRESTAZ. SERVIZI CD MONTEC     </v>
      </c>
      <c r="C152" s="15" t="e">
        <f>IF('Costi complessivi'!#REF!="G",'Costi complessivi'!#REF!*$C$452,IF('Costi complessivi'!#REF!=$B$452,'Costi complessivi'!#REF!,""))</f>
        <v>#REF!</v>
      </c>
      <c r="D152" s="15" t="e">
        <f>IF('Costi complessivi'!#REF!="G",'Costi complessivi'!#REF!*$C$452,IF('Costi complessivi'!#REF!=$B$452,'Costi complessivi'!#REF!,""))</f>
        <v>#REF!</v>
      </c>
      <c r="E152" s="30" t="e">
        <f>IF('Costi complessivi'!#REF!="G",'Costi complessivi'!#REF!*$C$452,IF('Costi complessivi'!#REF!=$B$452,'Costi complessivi'!#REF!,""))</f>
        <v>#REF!</v>
      </c>
      <c r="F152" s="115" t="e">
        <f>IF('Costi complessivi'!#REF!="G",'Costi complessivi'!C136*$C$452,IF('Costi complessivi'!#REF!=$B$452,'Costi complessivi'!C136,""))</f>
        <v>#REF!</v>
      </c>
      <c r="G152" s="44" t="e">
        <f>IF('Costi complessivi'!#REF!="G",'Costi complessivi'!#REF!*$C$452,IF('Costi complessivi'!#REF!=$B$452,'Costi complessivi'!#REF!,""))</f>
        <v>#REF!</v>
      </c>
      <c r="H152" s="44" t="e">
        <f>IF('Costi complessivi'!#REF!="G",'Costi complessivi'!#REF!*$C$452,IF('Costi complessivi'!#REF!=$B$452,'Costi complessivi'!#REF!,""))</f>
        <v>#REF!</v>
      </c>
      <c r="I152" s="115" t="e">
        <f>IF('Costi complessivi'!#REF!="G",'Costi complessivi'!D136*$C$452,IF('Costi complessivi'!#REF!=$B$452,'Costi complessivi'!D136,""))</f>
        <v>#REF!</v>
      </c>
      <c r="J152" s="14" t="e">
        <f>IF('Costi complessivi'!#REF!="G",'Costi complessivi'!E136*$C$452,IF('Costi complessivi'!#REF!=$B$452,'Costi complessivi'!E136,""))</f>
        <v>#REF!</v>
      </c>
      <c r="K152" s="14" t="e">
        <f>IF('Costi complessivi'!#REF!="G",'Costi complessivi'!F136*$C$452,IF('Costi complessivi'!#REF!=$B$452,'Costi complessivi'!F136,""))</f>
        <v>#REF!</v>
      </c>
      <c r="L152" s="29" t="e">
        <f>IF('Costi complessivi'!#REF!="G",'Costi complessivi'!#REF!*$C$452,IF('Costi complessivi'!#REF!=$B$452,'Costi complessivi'!#REF!,""))</f>
        <v>#REF!</v>
      </c>
      <c r="M152" s="23" t="e">
        <f>'Costi complessivi'!#REF!</f>
        <v>#REF!</v>
      </c>
      <c r="N152" s="69" t="e">
        <f>IF('Costi complessivi'!#REF!="G",'Costi complessivi'!#REF!,IF('Costi complessivi'!#REF!=$B$452,'Costi complessivi'!#REF!,0))</f>
        <v>#REF!</v>
      </c>
      <c r="O152" s="42">
        <v>2260</v>
      </c>
      <c r="P152" s="42">
        <f>O152/5*12</f>
        <v>5424</v>
      </c>
    </row>
    <row r="153" spans="1:16" hidden="1">
      <c r="A153" s="22" t="str">
        <f>'Costi complessivi'!A137</f>
        <v xml:space="preserve">  68/05/603  </v>
      </c>
      <c r="B153" s="61" t="str">
        <f>'Costi complessivi'!B137</f>
        <v xml:space="preserve">PASTI CD MONTECHIARUGOLO       </v>
      </c>
      <c r="C153" s="15" t="e">
        <f>IF('Costi complessivi'!#REF!="G",'Costi complessivi'!#REF!*$C$452,IF('Costi complessivi'!#REF!=$B$452,'Costi complessivi'!#REF!,""))</f>
        <v>#REF!</v>
      </c>
      <c r="D153" s="15" t="e">
        <f>IF('Costi complessivi'!#REF!="G",'Costi complessivi'!#REF!*$C$452,IF('Costi complessivi'!#REF!=$B$452,'Costi complessivi'!#REF!,""))</f>
        <v>#REF!</v>
      </c>
      <c r="E153" s="30" t="e">
        <f>IF('Costi complessivi'!#REF!="G",'Costi complessivi'!#REF!*$C$452,IF('Costi complessivi'!#REF!=$B$452,'Costi complessivi'!#REF!,""))</f>
        <v>#REF!</v>
      </c>
      <c r="F153" s="115" t="e">
        <f>IF('Costi complessivi'!#REF!="G",'Costi complessivi'!C137*$C$452,IF('Costi complessivi'!#REF!=$B$452,'Costi complessivi'!C137,""))</f>
        <v>#REF!</v>
      </c>
      <c r="G153" s="44" t="e">
        <f>IF('Costi complessivi'!#REF!="G",'Costi complessivi'!#REF!*$C$452,IF('Costi complessivi'!#REF!=$B$452,'Costi complessivi'!#REF!,""))</f>
        <v>#REF!</v>
      </c>
      <c r="H153" s="44" t="e">
        <f>IF('Costi complessivi'!#REF!="G",'Costi complessivi'!#REF!*$C$452,IF('Costi complessivi'!#REF!=$B$452,'Costi complessivi'!#REF!,""))</f>
        <v>#REF!</v>
      </c>
      <c r="I153" s="115" t="e">
        <f>IF('Costi complessivi'!#REF!="G",'Costi complessivi'!D137*$C$452,IF('Costi complessivi'!#REF!=$B$452,'Costi complessivi'!D137,""))</f>
        <v>#REF!</v>
      </c>
      <c r="J153" s="14" t="e">
        <f>IF('Costi complessivi'!#REF!="G",'Costi complessivi'!E137*$C$452,IF('Costi complessivi'!#REF!=$B$452,'Costi complessivi'!E137,""))</f>
        <v>#REF!</v>
      </c>
      <c r="K153" s="14" t="e">
        <f>IF('Costi complessivi'!#REF!="G",'Costi complessivi'!F137*$C$452,IF('Costi complessivi'!#REF!=$B$452,'Costi complessivi'!F137,""))</f>
        <v>#REF!</v>
      </c>
      <c r="L153" s="29" t="e">
        <f>IF('Costi complessivi'!#REF!="G",'Costi complessivi'!#REF!*$C$452,IF('Costi complessivi'!#REF!=$B$452,'Costi complessivi'!#REF!,""))</f>
        <v>#REF!</v>
      </c>
      <c r="M153" s="23" t="e">
        <f>'Costi complessivi'!#REF!</f>
        <v>#REF!</v>
      </c>
      <c r="N153" s="69" t="e">
        <f>IF('Costi complessivi'!#REF!="G",'Costi complessivi'!#REF!,IF('Costi complessivi'!#REF!=$B$452,'Costi complessivi'!#REF!,0))</f>
        <v>#REF!</v>
      </c>
      <c r="O153" s="42">
        <v>5250</v>
      </c>
      <c r="P153" s="42">
        <f>O153*2</f>
        <v>10500</v>
      </c>
    </row>
    <row r="154" spans="1:16" hidden="1">
      <c r="A154" s="22" t="str">
        <f>'Costi complessivi'!A138</f>
        <v xml:space="preserve">  68/05/604  </v>
      </c>
      <c r="B154" s="61" t="str">
        <f>'Costi complessivi'!B138</f>
        <v xml:space="preserve">MATERIALE CONSUMO CD MONTECH.  </v>
      </c>
      <c r="C154" s="15" t="e">
        <f>IF('Costi complessivi'!#REF!="G",'Costi complessivi'!#REF!*$C$452,IF('Costi complessivi'!#REF!=$B$452,'Costi complessivi'!#REF!,""))</f>
        <v>#REF!</v>
      </c>
      <c r="D154" s="15" t="e">
        <f>IF('Costi complessivi'!#REF!="G",'Costi complessivi'!#REF!*$C$452,IF('Costi complessivi'!#REF!=$B$452,'Costi complessivi'!#REF!,""))</f>
        <v>#REF!</v>
      </c>
      <c r="E154" s="30" t="e">
        <f>IF('Costi complessivi'!#REF!="G",'Costi complessivi'!#REF!*$C$452,IF('Costi complessivi'!#REF!=$B$452,'Costi complessivi'!#REF!,""))</f>
        <v>#REF!</v>
      </c>
      <c r="F154" s="115" t="e">
        <f>IF('Costi complessivi'!#REF!="G",'Costi complessivi'!C138*$C$452,IF('Costi complessivi'!#REF!=$B$452,'Costi complessivi'!C138,""))</f>
        <v>#REF!</v>
      </c>
      <c r="G154" s="44" t="e">
        <f>IF('Costi complessivi'!#REF!="G",'Costi complessivi'!#REF!*$C$452,IF('Costi complessivi'!#REF!=$B$452,'Costi complessivi'!#REF!,""))</f>
        <v>#REF!</v>
      </c>
      <c r="H154" s="44" t="e">
        <f>IF('Costi complessivi'!#REF!="G",'Costi complessivi'!#REF!*$C$452,IF('Costi complessivi'!#REF!=$B$452,'Costi complessivi'!#REF!,""))</f>
        <v>#REF!</v>
      </c>
      <c r="I154" s="115" t="e">
        <f>IF('Costi complessivi'!#REF!="G",'Costi complessivi'!D138*$C$452,IF('Costi complessivi'!#REF!=$B$452,'Costi complessivi'!D138,""))</f>
        <v>#REF!</v>
      </c>
      <c r="J154" s="14" t="e">
        <f>IF('Costi complessivi'!#REF!="G",'Costi complessivi'!E138*$C$452,IF('Costi complessivi'!#REF!=$B$452,'Costi complessivi'!E138,""))</f>
        <v>#REF!</v>
      </c>
      <c r="K154" s="14" t="e">
        <f>IF('Costi complessivi'!#REF!="G",'Costi complessivi'!F138*$C$452,IF('Costi complessivi'!#REF!=$B$452,'Costi complessivi'!F138,""))</f>
        <v>#REF!</v>
      </c>
      <c r="L154" s="29" t="e">
        <f>IF('Costi complessivi'!#REF!="G",'Costi complessivi'!#REF!*$C$452,IF('Costi complessivi'!#REF!=$B$452,'Costi complessivi'!#REF!,""))</f>
        <v>#REF!</v>
      </c>
      <c r="M154" s="23" t="e">
        <f>'Costi complessivi'!#REF!</f>
        <v>#REF!</v>
      </c>
      <c r="N154" s="69" t="e">
        <f>IF('Costi complessivi'!#REF!="G",'Costi complessivi'!#REF!,IF('Costi complessivi'!#REF!=$B$452,'Costi complessivi'!#REF!,0))</f>
        <v>#REF!</v>
      </c>
    </row>
    <row r="155" spans="1:16" hidden="1">
      <c r="A155" s="22" t="str">
        <f>'Costi complessivi'!A139</f>
        <v xml:space="preserve">  68/05/605  </v>
      </c>
      <c r="B155" s="61" t="str">
        <f>'Costi complessivi'!B139</f>
        <v>MATERIALE VARIO CD MOTNECHIARUG</v>
      </c>
      <c r="C155" s="15" t="e">
        <f>IF('Costi complessivi'!#REF!="G",'Costi complessivi'!#REF!*$C$452,IF('Costi complessivi'!#REF!=$B$452,'Costi complessivi'!#REF!,""))</f>
        <v>#REF!</v>
      </c>
      <c r="D155" s="15" t="e">
        <f>IF('Costi complessivi'!#REF!="G",'Costi complessivi'!#REF!*$C$452,IF('Costi complessivi'!#REF!=$B$452,'Costi complessivi'!#REF!,""))</f>
        <v>#REF!</v>
      </c>
      <c r="E155" s="30" t="e">
        <f>IF('Costi complessivi'!#REF!="G",'Costi complessivi'!#REF!*$C$452,IF('Costi complessivi'!#REF!=$B$452,'Costi complessivi'!#REF!,""))</f>
        <v>#REF!</v>
      </c>
      <c r="F155" s="115" t="e">
        <f>IF('Costi complessivi'!#REF!="G",'Costi complessivi'!C139*$C$452,IF('Costi complessivi'!#REF!=$B$452,'Costi complessivi'!C139,""))</f>
        <v>#REF!</v>
      </c>
      <c r="G155" s="44" t="e">
        <f>IF('Costi complessivi'!#REF!="G",'Costi complessivi'!#REF!*$C$452,IF('Costi complessivi'!#REF!=$B$452,'Costi complessivi'!#REF!,""))</f>
        <v>#REF!</v>
      </c>
      <c r="H155" s="44" t="e">
        <f>IF('Costi complessivi'!#REF!="G",'Costi complessivi'!#REF!*$C$452,IF('Costi complessivi'!#REF!=$B$452,'Costi complessivi'!#REF!,""))</f>
        <v>#REF!</v>
      </c>
      <c r="I155" s="115" t="e">
        <f>IF('Costi complessivi'!#REF!="G",'Costi complessivi'!D139*$C$452,IF('Costi complessivi'!#REF!=$B$452,'Costi complessivi'!D139,""))</f>
        <v>#REF!</v>
      </c>
      <c r="J155" s="14" t="e">
        <f>IF('Costi complessivi'!#REF!="G",'Costi complessivi'!E139*$C$452,IF('Costi complessivi'!#REF!=$B$452,'Costi complessivi'!E139,""))</f>
        <v>#REF!</v>
      </c>
      <c r="K155" s="14" t="e">
        <f>IF('Costi complessivi'!#REF!="G",'Costi complessivi'!F139*$C$452,IF('Costi complessivi'!#REF!=$B$452,'Costi complessivi'!F139,""))</f>
        <v>#REF!</v>
      </c>
      <c r="L155" s="29" t="e">
        <f>IF('Costi complessivi'!#REF!="G",'Costi complessivi'!#REF!*$C$452,IF('Costi complessivi'!#REF!=$B$452,'Costi complessivi'!#REF!,""))</f>
        <v>#REF!</v>
      </c>
      <c r="M155" s="23" t="e">
        <f>'Costi complessivi'!#REF!</f>
        <v>#REF!</v>
      </c>
      <c r="N155" s="69" t="e">
        <f>IF('Costi complessivi'!#REF!="G",'Costi complessivi'!#REF!,IF('Costi complessivi'!#REF!=$B$452,'Costi complessivi'!#REF!,0))</f>
        <v>#REF!</v>
      </c>
    </row>
    <row r="156" spans="1:16" hidden="1">
      <c r="A156" s="22" t="str">
        <f>'Costi complessivi'!A140</f>
        <v xml:space="preserve">  68/05/606  </v>
      </c>
      <c r="B156" s="61" t="str">
        <f>'Costi complessivi'!B140</f>
        <v xml:space="preserve">SPESE LAVAND. CD MONTEC.       </v>
      </c>
      <c r="C156" s="15" t="e">
        <f>IF('Costi complessivi'!#REF!="G",'Costi complessivi'!#REF!*$C$452,IF('Costi complessivi'!#REF!=$B$452,'Costi complessivi'!#REF!,""))</f>
        <v>#REF!</v>
      </c>
      <c r="D156" s="15" t="e">
        <f>IF('Costi complessivi'!#REF!="G",'Costi complessivi'!#REF!*$C$452,IF('Costi complessivi'!#REF!=$B$452,'Costi complessivi'!#REF!,""))</f>
        <v>#REF!</v>
      </c>
      <c r="E156" s="30" t="e">
        <f>IF('Costi complessivi'!#REF!="G",'Costi complessivi'!#REF!*$C$452,IF('Costi complessivi'!#REF!=$B$452,'Costi complessivi'!#REF!,""))</f>
        <v>#REF!</v>
      </c>
      <c r="F156" s="115" t="e">
        <f>IF('Costi complessivi'!#REF!="G",'Costi complessivi'!C140*$C$452,IF('Costi complessivi'!#REF!=$B$452,'Costi complessivi'!C140,""))</f>
        <v>#REF!</v>
      </c>
      <c r="G156" s="44" t="e">
        <f>IF('Costi complessivi'!#REF!="G",'Costi complessivi'!#REF!*$C$452,IF('Costi complessivi'!#REF!=$B$452,'Costi complessivi'!#REF!,""))</f>
        <v>#REF!</v>
      </c>
      <c r="H156" s="44" t="e">
        <f>IF('Costi complessivi'!#REF!="G",'Costi complessivi'!#REF!*$C$452,IF('Costi complessivi'!#REF!=$B$452,'Costi complessivi'!#REF!,""))</f>
        <v>#REF!</v>
      </c>
      <c r="I156" s="115" t="e">
        <f>IF('Costi complessivi'!#REF!="G",'Costi complessivi'!D140*$C$452,IF('Costi complessivi'!#REF!=$B$452,'Costi complessivi'!D140,""))</f>
        <v>#REF!</v>
      </c>
      <c r="J156" s="14" t="e">
        <f>IF('Costi complessivi'!#REF!="G",'Costi complessivi'!E140*$C$452,IF('Costi complessivi'!#REF!=$B$452,'Costi complessivi'!E140,""))</f>
        <v>#REF!</v>
      </c>
      <c r="K156" s="14" t="e">
        <f>IF('Costi complessivi'!#REF!="G",'Costi complessivi'!F140*$C$452,IF('Costi complessivi'!#REF!=$B$452,'Costi complessivi'!F140,""))</f>
        <v>#REF!</v>
      </c>
      <c r="L156" s="29" t="e">
        <f>IF('Costi complessivi'!#REF!="G",'Costi complessivi'!#REF!*$C$452,IF('Costi complessivi'!#REF!=$B$452,'Costi complessivi'!#REF!,""))</f>
        <v>#REF!</v>
      </c>
      <c r="M156" s="23" t="e">
        <f>'Costi complessivi'!#REF!</f>
        <v>#REF!</v>
      </c>
      <c r="N156" s="69" t="e">
        <f>IF('Costi complessivi'!#REF!="G",'Costi complessivi'!#REF!,IF('Costi complessivi'!#REF!=$B$452,'Costi complessivi'!#REF!,0))</f>
        <v>#REF!</v>
      </c>
    </row>
    <row r="157" spans="1:16" hidden="1">
      <c r="A157" s="22" t="str">
        <f>'Costi complessivi'!A141</f>
        <v xml:space="preserve">  68/05/607  </v>
      </c>
      <c r="B157" s="61" t="str">
        <f>'Costi complessivi'!B141</f>
        <v xml:space="preserve">FORZA MOTRICE CD MONTEC.       </v>
      </c>
      <c r="C157" s="15" t="e">
        <f>IF('Costi complessivi'!#REF!="G",'Costi complessivi'!#REF!*$C$452,IF('Costi complessivi'!#REF!=$B$452,'Costi complessivi'!#REF!,""))</f>
        <v>#REF!</v>
      </c>
      <c r="D157" s="15" t="e">
        <f>IF('Costi complessivi'!#REF!="G",'Costi complessivi'!#REF!*$C$452,IF('Costi complessivi'!#REF!=$B$452,'Costi complessivi'!#REF!,""))</f>
        <v>#REF!</v>
      </c>
      <c r="E157" s="30" t="e">
        <f>IF('Costi complessivi'!#REF!="G",'Costi complessivi'!#REF!*$C$452,IF('Costi complessivi'!#REF!=$B$452,'Costi complessivi'!#REF!,""))</f>
        <v>#REF!</v>
      </c>
      <c r="F157" s="115" t="e">
        <f>IF('Costi complessivi'!#REF!="G",'Costi complessivi'!C141*$C$452,IF('Costi complessivi'!#REF!=$B$452,'Costi complessivi'!C141,""))</f>
        <v>#REF!</v>
      </c>
      <c r="G157" s="44" t="e">
        <f>IF('Costi complessivi'!#REF!="G",'Costi complessivi'!#REF!*$C$452,IF('Costi complessivi'!#REF!=$B$452,'Costi complessivi'!#REF!,""))</f>
        <v>#REF!</v>
      </c>
      <c r="H157" s="44" t="e">
        <f>IF('Costi complessivi'!#REF!="G",'Costi complessivi'!#REF!*$C$452,IF('Costi complessivi'!#REF!=$B$452,'Costi complessivi'!#REF!,""))</f>
        <v>#REF!</v>
      </c>
      <c r="I157" s="115" t="e">
        <f>IF('Costi complessivi'!#REF!="G",'Costi complessivi'!D141*$C$452,IF('Costi complessivi'!#REF!=$B$452,'Costi complessivi'!D141,""))</f>
        <v>#REF!</v>
      </c>
      <c r="J157" s="14" t="e">
        <f>IF('Costi complessivi'!#REF!="G",'Costi complessivi'!E141*$C$452,IF('Costi complessivi'!#REF!=$B$452,'Costi complessivi'!E141,""))</f>
        <v>#REF!</v>
      </c>
      <c r="K157" s="14" t="e">
        <f>IF('Costi complessivi'!#REF!="G",'Costi complessivi'!F141*$C$452,IF('Costi complessivi'!#REF!=$B$452,'Costi complessivi'!F141,""))</f>
        <v>#REF!</v>
      </c>
      <c r="L157" s="29" t="e">
        <f>IF('Costi complessivi'!#REF!="G",'Costi complessivi'!#REF!*$C$452,IF('Costi complessivi'!#REF!=$B$452,'Costi complessivi'!#REF!,""))</f>
        <v>#REF!</v>
      </c>
      <c r="M157" s="23" t="e">
        <f>'Costi complessivi'!#REF!</f>
        <v>#REF!</v>
      </c>
      <c r="N157" s="69" t="e">
        <f>IF('Costi complessivi'!#REF!="G",'Costi complessivi'!#REF!,IF('Costi complessivi'!#REF!=$B$452,'Costi complessivi'!#REF!,0))</f>
        <v>#REF!</v>
      </c>
    </row>
    <row r="158" spans="1:16" hidden="1">
      <c r="A158" s="22" t="str">
        <f>'Costi complessivi'!A142</f>
        <v xml:space="preserve">  68/05/608  </v>
      </c>
      <c r="B158" s="61" t="str">
        <f>'Costi complessivi'!B142</f>
        <v xml:space="preserve">GAS CD MONTECHIARUGOLO         </v>
      </c>
      <c r="C158" s="15" t="e">
        <f>IF('Costi complessivi'!#REF!="G",'Costi complessivi'!#REF!*$C$452,IF('Costi complessivi'!#REF!=$B$452,'Costi complessivi'!#REF!,""))</f>
        <v>#REF!</v>
      </c>
      <c r="D158" s="15" t="e">
        <f>IF('Costi complessivi'!#REF!="G",'Costi complessivi'!#REF!*$C$452,IF('Costi complessivi'!#REF!=$B$452,'Costi complessivi'!#REF!,""))</f>
        <v>#REF!</v>
      </c>
      <c r="E158" s="30" t="e">
        <f>IF('Costi complessivi'!#REF!="G",'Costi complessivi'!#REF!*$C$452,IF('Costi complessivi'!#REF!=$B$452,'Costi complessivi'!#REF!,""))</f>
        <v>#REF!</v>
      </c>
      <c r="F158" s="115" t="e">
        <f>IF('Costi complessivi'!#REF!="G",'Costi complessivi'!C142*$C$452,IF('Costi complessivi'!#REF!=$B$452,'Costi complessivi'!C142,""))</f>
        <v>#REF!</v>
      </c>
      <c r="G158" s="44" t="e">
        <f>IF('Costi complessivi'!#REF!="G",'Costi complessivi'!#REF!*$C$452,IF('Costi complessivi'!#REF!=$B$452,'Costi complessivi'!#REF!,""))</f>
        <v>#REF!</v>
      </c>
      <c r="H158" s="44" t="e">
        <f>IF('Costi complessivi'!#REF!="G",'Costi complessivi'!#REF!*$C$452,IF('Costi complessivi'!#REF!=$B$452,'Costi complessivi'!#REF!,""))</f>
        <v>#REF!</v>
      </c>
      <c r="I158" s="115" t="e">
        <f>IF('Costi complessivi'!#REF!="G",'Costi complessivi'!D142*$C$452,IF('Costi complessivi'!#REF!=$B$452,'Costi complessivi'!D142,""))</f>
        <v>#REF!</v>
      </c>
      <c r="J158" s="14" t="e">
        <f>IF('Costi complessivi'!#REF!="G",'Costi complessivi'!E142*$C$452,IF('Costi complessivi'!#REF!=$B$452,'Costi complessivi'!E142,""))</f>
        <v>#REF!</v>
      </c>
      <c r="K158" s="14" t="e">
        <f>IF('Costi complessivi'!#REF!="G",'Costi complessivi'!F142*$C$452,IF('Costi complessivi'!#REF!=$B$452,'Costi complessivi'!F142,""))</f>
        <v>#REF!</v>
      </c>
      <c r="L158" s="29" t="e">
        <f>IF('Costi complessivi'!#REF!="G",'Costi complessivi'!#REF!*$C$452,IF('Costi complessivi'!#REF!=$B$452,'Costi complessivi'!#REF!,""))</f>
        <v>#REF!</v>
      </c>
      <c r="M158" s="23" t="e">
        <f>'Costi complessivi'!#REF!</f>
        <v>#REF!</v>
      </c>
      <c r="N158" s="69" t="e">
        <f>IF('Costi complessivi'!#REF!="G",'Costi complessivi'!#REF!,IF('Costi complessivi'!#REF!=$B$452,'Costi complessivi'!#REF!,0))</f>
        <v>#REF!</v>
      </c>
    </row>
    <row r="159" spans="1:16" hidden="1">
      <c r="A159" s="22" t="str">
        <f>'Costi complessivi'!A143</f>
        <v xml:space="preserve">  68/05/609  </v>
      </c>
      <c r="B159" s="61" t="str">
        <f>'Costi complessivi'!B143</f>
        <v xml:space="preserve">ACQUA CD MONTECHIARUGOLO       </v>
      </c>
      <c r="C159" s="15" t="e">
        <f>IF('Costi complessivi'!#REF!="G",'Costi complessivi'!#REF!*$C$452,IF('Costi complessivi'!#REF!=$B$452,'Costi complessivi'!#REF!,""))</f>
        <v>#REF!</v>
      </c>
      <c r="D159" s="15" t="e">
        <f>IF('Costi complessivi'!#REF!="G",'Costi complessivi'!#REF!*$C$452,IF('Costi complessivi'!#REF!=$B$452,'Costi complessivi'!#REF!,""))</f>
        <v>#REF!</v>
      </c>
      <c r="E159" s="30" t="e">
        <f>IF('Costi complessivi'!#REF!="G",'Costi complessivi'!#REF!*$C$452,IF('Costi complessivi'!#REF!=$B$452,'Costi complessivi'!#REF!,""))</f>
        <v>#REF!</v>
      </c>
      <c r="F159" s="115" t="e">
        <f>IF('Costi complessivi'!#REF!="G",'Costi complessivi'!C143*$C$452,IF('Costi complessivi'!#REF!=$B$452,'Costi complessivi'!C143,""))</f>
        <v>#REF!</v>
      </c>
      <c r="G159" s="44" t="e">
        <f>IF('Costi complessivi'!#REF!="G",'Costi complessivi'!#REF!*$C$452,IF('Costi complessivi'!#REF!=$B$452,'Costi complessivi'!#REF!,""))</f>
        <v>#REF!</v>
      </c>
      <c r="H159" s="44" t="e">
        <f>IF('Costi complessivi'!#REF!="G",'Costi complessivi'!#REF!*$C$452,IF('Costi complessivi'!#REF!=$B$452,'Costi complessivi'!#REF!,""))</f>
        <v>#REF!</v>
      </c>
      <c r="I159" s="115" t="e">
        <f>IF('Costi complessivi'!#REF!="G",'Costi complessivi'!D143*$C$452,IF('Costi complessivi'!#REF!=$B$452,'Costi complessivi'!D143,""))</f>
        <v>#REF!</v>
      </c>
      <c r="J159" s="14" t="e">
        <f>IF('Costi complessivi'!#REF!="G",'Costi complessivi'!E143*$C$452,IF('Costi complessivi'!#REF!=$B$452,'Costi complessivi'!E143,""))</f>
        <v>#REF!</v>
      </c>
      <c r="K159" s="14" t="e">
        <f>IF('Costi complessivi'!#REF!="G",'Costi complessivi'!F143*$C$452,IF('Costi complessivi'!#REF!=$B$452,'Costi complessivi'!F143,""))</f>
        <v>#REF!</v>
      </c>
      <c r="L159" s="29" t="e">
        <f>IF('Costi complessivi'!#REF!="G",'Costi complessivi'!#REF!*$C$452,IF('Costi complessivi'!#REF!=$B$452,'Costi complessivi'!#REF!,""))</f>
        <v>#REF!</v>
      </c>
      <c r="M159" s="23" t="e">
        <f>'Costi complessivi'!#REF!</f>
        <v>#REF!</v>
      </c>
      <c r="N159" s="69" t="e">
        <f>IF('Costi complessivi'!#REF!="G",'Costi complessivi'!#REF!,IF('Costi complessivi'!#REF!=$B$452,'Costi complessivi'!#REF!,0))</f>
        <v>#REF!</v>
      </c>
    </row>
    <row r="160" spans="1:16" hidden="1">
      <c r="A160" s="22" t="str">
        <f>'Costi complessivi'!A144</f>
        <v xml:space="preserve">  68/05/610  </v>
      </c>
      <c r="B160" s="61" t="str">
        <f>'Costi complessivi'!B144</f>
        <v xml:space="preserve">TELEFONO CD MONTECH.           </v>
      </c>
      <c r="C160" s="15" t="e">
        <f>IF('Costi complessivi'!#REF!="G",'Costi complessivi'!#REF!*$C$452,IF('Costi complessivi'!#REF!=$B$452,'Costi complessivi'!#REF!,""))</f>
        <v>#REF!</v>
      </c>
      <c r="D160" s="15" t="e">
        <f>IF('Costi complessivi'!#REF!="G",'Costi complessivi'!#REF!*$C$452,IF('Costi complessivi'!#REF!=$B$452,'Costi complessivi'!#REF!,""))</f>
        <v>#REF!</v>
      </c>
      <c r="E160" s="30" t="e">
        <f>IF('Costi complessivi'!#REF!="G",'Costi complessivi'!#REF!*$C$452,IF('Costi complessivi'!#REF!=$B$452,'Costi complessivi'!#REF!,""))</f>
        <v>#REF!</v>
      </c>
      <c r="F160" s="115" t="e">
        <f>IF('Costi complessivi'!#REF!="G",'Costi complessivi'!C144*$C$452,IF('Costi complessivi'!#REF!=$B$452,'Costi complessivi'!C144,""))</f>
        <v>#REF!</v>
      </c>
      <c r="G160" s="44" t="e">
        <f>IF('Costi complessivi'!#REF!="G",'Costi complessivi'!#REF!*$C$452,IF('Costi complessivi'!#REF!=$B$452,'Costi complessivi'!#REF!,""))</f>
        <v>#REF!</v>
      </c>
      <c r="H160" s="44" t="e">
        <f>IF('Costi complessivi'!#REF!="G",'Costi complessivi'!#REF!*$C$452,IF('Costi complessivi'!#REF!=$B$452,'Costi complessivi'!#REF!,""))</f>
        <v>#REF!</v>
      </c>
      <c r="I160" s="115" t="e">
        <f>IF('Costi complessivi'!#REF!="G",'Costi complessivi'!D144*$C$452,IF('Costi complessivi'!#REF!=$B$452,'Costi complessivi'!D144,""))</f>
        <v>#REF!</v>
      </c>
      <c r="J160" s="14" t="e">
        <f>IF('Costi complessivi'!#REF!="G",'Costi complessivi'!E144*$C$452,IF('Costi complessivi'!#REF!=$B$452,'Costi complessivi'!E144,""))</f>
        <v>#REF!</v>
      </c>
      <c r="K160" s="14" t="e">
        <f>IF('Costi complessivi'!#REF!="G",'Costi complessivi'!F144*$C$452,IF('Costi complessivi'!#REF!=$B$452,'Costi complessivi'!F144,""))</f>
        <v>#REF!</v>
      </c>
      <c r="L160" s="29" t="e">
        <f>IF('Costi complessivi'!#REF!="G",'Costi complessivi'!#REF!*$C$452,IF('Costi complessivi'!#REF!=$B$452,'Costi complessivi'!#REF!,""))</f>
        <v>#REF!</v>
      </c>
      <c r="M160" s="23" t="e">
        <f>'Costi complessivi'!#REF!</f>
        <v>#REF!</v>
      </c>
      <c r="N160" s="69" t="e">
        <f>IF('Costi complessivi'!#REF!="G",'Costi complessivi'!#REF!,IF('Costi complessivi'!#REF!=$B$452,'Costi complessivi'!#REF!,0))</f>
        <v>#REF!</v>
      </c>
    </row>
    <row r="161" spans="1:16" hidden="1">
      <c r="A161" s="22" t="str">
        <f>'Costi complessivi'!A145</f>
        <v xml:space="preserve">  68/05/611  </v>
      </c>
      <c r="B161" s="61" t="str">
        <f>'Costi complessivi'!B145</f>
        <v xml:space="preserve">RICARICA CELLULARE CD MONTEC.  </v>
      </c>
      <c r="C161" s="15" t="e">
        <f>IF('Costi complessivi'!#REF!="G",'Costi complessivi'!#REF!*$C$452,IF('Costi complessivi'!#REF!=$B$452,'Costi complessivi'!#REF!,""))</f>
        <v>#REF!</v>
      </c>
      <c r="D161" s="15" t="e">
        <f>IF('Costi complessivi'!#REF!="G",'Costi complessivi'!#REF!*$C$452,IF('Costi complessivi'!#REF!=$B$452,'Costi complessivi'!#REF!,""))</f>
        <v>#REF!</v>
      </c>
      <c r="E161" s="30" t="e">
        <f>IF('Costi complessivi'!#REF!="G",'Costi complessivi'!#REF!*$C$452,IF('Costi complessivi'!#REF!=$B$452,'Costi complessivi'!#REF!,""))</f>
        <v>#REF!</v>
      </c>
      <c r="F161" s="115" t="e">
        <f>IF('Costi complessivi'!#REF!="G",'Costi complessivi'!C145*$C$452,IF('Costi complessivi'!#REF!=$B$452,'Costi complessivi'!C145,""))</f>
        <v>#REF!</v>
      </c>
      <c r="G161" s="44" t="e">
        <f>IF('Costi complessivi'!#REF!="G",'Costi complessivi'!#REF!*$C$452,IF('Costi complessivi'!#REF!=$B$452,'Costi complessivi'!#REF!,""))</f>
        <v>#REF!</v>
      </c>
      <c r="H161" s="44" t="e">
        <f>IF('Costi complessivi'!#REF!="G",'Costi complessivi'!#REF!*$C$452,IF('Costi complessivi'!#REF!=$B$452,'Costi complessivi'!#REF!,""))</f>
        <v>#REF!</v>
      </c>
      <c r="I161" s="115" t="e">
        <f>IF('Costi complessivi'!#REF!="G",'Costi complessivi'!D145*$C$452,IF('Costi complessivi'!#REF!=$B$452,'Costi complessivi'!D145,""))</f>
        <v>#REF!</v>
      </c>
      <c r="J161" s="14" t="e">
        <f>IF('Costi complessivi'!#REF!="G",'Costi complessivi'!E145*$C$452,IF('Costi complessivi'!#REF!=$B$452,'Costi complessivi'!E145,""))</f>
        <v>#REF!</v>
      </c>
      <c r="K161" s="14" t="e">
        <f>IF('Costi complessivi'!#REF!="G",'Costi complessivi'!F145*$C$452,IF('Costi complessivi'!#REF!=$B$452,'Costi complessivi'!F145,""))</f>
        <v>#REF!</v>
      </c>
      <c r="L161" s="29" t="e">
        <f>IF('Costi complessivi'!#REF!="G",'Costi complessivi'!#REF!*$C$452,IF('Costi complessivi'!#REF!=$B$452,'Costi complessivi'!#REF!,""))</f>
        <v>#REF!</v>
      </c>
      <c r="M161" s="23" t="e">
        <f>'Costi complessivi'!#REF!</f>
        <v>#REF!</v>
      </c>
      <c r="N161" s="69" t="e">
        <f>IF('Costi complessivi'!#REF!="G",'Costi complessivi'!#REF!,IF('Costi complessivi'!#REF!=$B$452,'Costi complessivi'!#REF!,0))</f>
        <v>#REF!</v>
      </c>
    </row>
    <row r="162" spans="1:16" hidden="1">
      <c r="A162" s="22" t="str">
        <f>'Costi complessivi'!A146</f>
        <v xml:space="preserve">  68/05/612  </v>
      </c>
      <c r="B162" s="61" t="str">
        <f>'Costi complessivi'!B146</f>
        <v xml:space="preserve">TASSA RIFIUTI CD MONTECH.      </v>
      </c>
      <c r="C162" s="15" t="e">
        <f>IF('Costi complessivi'!#REF!="G",'Costi complessivi'!#REF!*$C$452,IF('Costi complessivi'!#REF!=$B$452,'Costi complessivi'!#REF!,""))</f>
        <v>#REF!</v>
      </c>
      <c r="D162" s="15" t="e">
        <f>IF('Costi complessivi'!#REF!="G",'Costi complessivi'!#REF!*$C$452,IF('Costi complessivi'!#REF!=$B$452,'Costi complessivi'!#REF!,""))</f>
        <v>#REF!</v>
      </c>
      <c r="E162" s="30" t="e">
        <f>IF('Costi complessivi'!#REF!="G",'Costi complessivi'!#REF!*$C$452,IF('Costi complessivi'!#REF!=$B$452,'Costi complessivi'!#REF!,""))</f>
        <v>#REF!</v>
      </c>
      <c r="F162" s="115" t="e">
        <f>IF('Costi complessivi'!#REF!="G",'Costi complessivi'!C146*$C$452,IF('Costi complessivi'!#REF!=$B$452,'Costi complessivi'!C146,""))</f>
        <v>#REF!</v>
      </c>
      <c r="G162" s="44" t="e">
        <f>IF('Costi complessivi'!#REF!="G",'Costi complessivi'!#REF!*$C$452,IF('Costi complessivi'!#REF!=$B$452,'Costi complessivi'!#REF!,""))</f>
        <v>#REF!</v>
      </c>
      <c r="H162" s="44" t="e">
        <f>IF('Costi complessivi'!#REF!="G",'Costi complessivi'!#REF!*$C$452,IF('Costi complessivi'!#REF!=$B$452,'Costi complessivi'!#REF!,""))</f>
        <v>#REF!</v>
      </c>
      <c r="I162" s="115" t="e">
        <f>IF('Costi complessivi'!#REF!="G",'Costi complessivi'!D146*$C$452,IF('Costi complessivi'!#REF!=$B$452,'Costi complessivi'!D146,""))</f>
        <v>#REF!</v>
      </c>
      <c r="J162" s="14" t="e">
        <f>IF('Costi complessivi'!#REF!="G",'Costi complessivi'!E146*$C$452,IF('Costi complessivi'!#REF!=$B$452,'Costi complessivi'!E146,""))</f>
        <v>#REF!</v>
      </c>
      <c r="K162" s="14" t="e">
        <f>IF('Costi complessivi'!#REF!="G",'Costi complessivi'!F146*$C$452,IF('Costi complessivi'!#REF!=$B$452,'Costi complessivi'!F146,""))</f>
        <v>#REF!</v>
      </c>
      <c r="L162" s="29" t="e">
        <f>IF('Costi complessivi'!#REF!="G",'Costi complessivi'!#REF!*$C$452,IF('Costi complessivi'!#REF!=$B$452,'Costi complessivi'!#REF!,""))</f>
        <v>#REF!</v>
      </c>
      <c r="M162" s="23" t="e">
        <f>'Costi complessivi'!#REF!</f>
        <v>#REF!</v>
      </c>
      <c r="N162" s="69" t="e">
        <f>IF('Costi complessivi'!#REF!="G",'Costi complessivi'!#REF!,IF('Costi complessivi'!#REF!=$B$452,'Costi complessivi'!#REF!,0))</f>
        <v>#REF!</v>
      </c>
    </row>
    <row r="163" spans="1:16" hidden="1">
      <c r="A163" s="22" t="str">
        <f>'Costi complessivi'!A147</f>
        <v xml:space="preserve">  68/05/613  </v>
      </c>
      <c r="B163" s="61" t="str">
        <f>'Costi complessivi'!B147</f>
        <v xml:space="preserve">PULIZIE CD MONTECH.            </v>
      </c>
      <c r="C163" s="15" t="e">
        <f>IF('Costi complessivi'!#REF!="G",'Costi complessivi'!#REF!*$C$452,IF('Costi complessivi'!#REF!=$B$452,'Costi complessivi'!#REF!,""))</f>
        <v>#REF!</v>
      </c>
      <c r="D163" s="15" t="e">
        <f>IF('Costi complessivi'!#REF!="G",'Costi complessivi'!#REF!*$C$452,IF('Costi complessivi'!#REF!=$B$452,'Costi complessivi'!#REF!,""))</f>
        <v>#REF!</v>
      </c>
      <c r="E163" s="30" t="e">
        <f>IF('Costi complessivi'!#REF!="G",'Costi complessivi'!#REF!*$C$452,IF('Costi complessivi'!#REF!=$B$452,'Costi complessivi'!#REF!,""))</f>
        <v>#REF!</v>
      </c>
      <c r="F163" s="115" t="e">
        <f>IF('Costi complessivi'!#REF!="G",'Costi complessivi'!C147*$C$452,IF('Costi complessivi'!#REF!=$B$452,'Costi complessivi'!C147,""))</f>
        <v>#REF!</v>
      </c>
      <c r="G163" s="44" t="e">
        <f>IF('Costi complessivi'!#REF!="G",'Costi complessivi'!#REF!*$C$452,IF('Costi complessivi'!#REF!=$B$452,'Costi complessivi'!#REF!,""))</f>
        <v>#REF!</v>
      </c>
      <c r="H163" s="44" t="e">
        <f>IF('Costi complessivi'!#REF!="G",'Costi complessivi'!#REF!*$C$452,IF('Costi complessivi'!#REF!=$B$452,'Costi complessivi'!#REF!,""))</f>
        <v>#REF!</v>
      </c>
      <c r="I163" s="115" t="e">
        <f>IF('Costi complessivi'!#REF!="G",'Costi complessivi'!D147*$C$452,IF('Costi complessivi'!#REF!=$B$452,'Costi complessivi'!D147,""))</f>
        <v>#REF!</v>
      </c>
      <c r="J163" s="14" t="e">
        <f>IF('Costi complessivi'!#REF!="G",'Costi complessivi'!E147*$C$452,IF('Costi complessivi'!#REF!=$B$452,'Costi complessivi'!E147,""))</f>
        <v>#REF!</v>
      </c>
      <c r="K163" s="14" t="e">
        <f>IF('Costi complessivi'!#REF!="G",'Costi complessivi'!F147*$C$452,IF('Costi complessivi'!#REF!=$B$452,'Costi complessivi'!F147,""))</f>
        <v>#REF!</v>
      </c>
      <c r="L163" s="29" t="e">
        <f>IF('Costi complessivi'!#REF!="G",'Costi complessivi'!#REF!*$C$452,IF('Costi complessivi'!#REF!=$B$452,'Costi complessivi'!#REF!,""))</f>
        <v>#REF!</v>
      </c>
      <c r="M163" s="23" t="e">
        <f>'Costi complessivi'!#REF!</f>
        <v>#REF!</v>
      </c>
      <c r="N163" s="69" t="e">
        <f>IF('Costi complessivi'!#REF!="G",'Costi complessivi'!#REF!,IF('Costi complessivi'!#REF!=$B$452,'Costi complessivi'!#REF!,0))</f>
        <v>#REF!</v>
      </c>
    </row>
    <row r="164" spans="1:16" hidden="1">
      <c r="A164" s="22" t="str">
        <f>'Costi complessivi'!A148</f>
        <v xml:space="preserve">  68/05/615  </v>
      </c>
      <c r="B164" s="61" t="str">
        <f>'Costi complessivi'!B148</f>
        <v xml:space="preserve">MANUTENZ. CD MONTECHIAR        </v>
      </c>
      <c r="C164" s="15" t="e">
        <f>IF('Costi complessivi'!#REF!="G",'Costi complessivi'!#REF!*$C$452,IF('Costi complessivi'!#REF!=$B$452,'Costi complessivi'!#REF!,""))</f>
        <v>#REF!</v>
      </c>
      <c r="D164" s="15" t="e">
        <f>IF('Costi complessivi'!#REF!="G",'Costi complessivi'!#REF!*$C$452,IF('Costi complessivi'!#REF!=$B$452,'Costi complessivi'!#REF!,""))</f>
        <v>#REF!</v>
      </c>
      <c r="E164" s="30" t="e">
        <f>IF('Costi complessivi'!#REF!="G",'Costi complessivi'!#REF!*$C$452,IF('Costi complessivi'!#REF!=$B$452,'Costi complessivi'!#REF!,""))</f>
        <v>#REF!</v>
      </c>
      <c r="F164" s="115" t="e">
        <f>IF('Costi complessivi'!#REF!="G",'Costi complessivi'!C148*$C$452,IF('Costi complessivi'!#REF!=$B$452,'Costi complessivi'!C148,""))</f>
        <v>#REF!</v>
      </c>
      <c r="G164" s="44" t="e">
        <f>IF('Costi complessivi'!#REF!="G",'Costi complessivi'!#REF!*$C$452,IF('Costi complessivi'!#REF!=$B$452,'Costi complessivi'!#REF!,""))</f>
        <v>#REF!</v>
      </c>
      <c r="H164" s="44" t="e">
        <f>IF('Costi complessivi'!#REF!="G",'Costi complessivi'!#REF!*$C$452,IF('Costi complessivi'!#REF!=$B$452,'Costi complessivi'!#REF!,""))</f>
        <v>#REF!</v>
      </c>
      <c r="I164" s="115" t="e">
        <f>IF('Costi complessivi'!#REF!="G",'Costi complessivi'!D148*$C$452,IF('Costi complessivi'!#REF!=$B$452,'Costi complessivi'!D148,""))</f>
        <v>#REF!</v>
      </c>
      <c r="J164" s="14" t="e">
        <f>IF('Costi complessivi'!#REF!="G",'Costi complessivi'!E148*$C$452,IF('Costi complessivi'!#REF!=$B$452,'Costi complessivi'!E148,""))</f>
        <v>#REF!</v>
      </c>
      <c r="K164" s="14" t="e">
        <f>IF('Costi complessivi'!#REF!="G",'Costi complessivi'!F148*$C$452,IF('Costi complessivi'!#REF!=$B$452,'Costi complessivi'!F148,""))</f>
        <v>#REF!</v>
      </c>
      <c r="L164" s="29" t="e">
        <f>IF('Costi complessivi'!#REF!="G",'Costi complessivi'!#REF!*$C$452,IF('Costi complessivi'!#REF!=$B$452,'Costi complessivi'!#REF!,""))</f>
        <v>#REF!</v>
      </c>
      <c r="M164" s="23" t="e">
        <f>'Costi complessivi'!#REF!</f>
        <v>#REF!</v>
      </c>
      <c r="N164" s="69" t="e">
        <f>IF('Costi complessivi'!#REF!="G",'Costi complessivi'!#REF!,IF('Costi complessivi'!#REF!=$B$452,'Costi complessivi'!#REF!,0))</f>
        <v>#REF!</v>
      </c>
    </row>
    <row r="165" spans="1:16" hidden="1">
      <c r="A165" s="22" t="str">
        <f>'Costi complessivi'!A149</f>
        <v xml:space="preserve">  68/05/625  </v>
      </c>
      <c r="B165" s="61" t="str">
        <f>'Costi complessivi'!B149</f>
        <v>VESTIARIO DIP.CD MONTECHIARUGOL</v>
      </c>
      <c r="C165" s="15" t="e">
        <f>IF('Costi complessivi'!#REF!="G",'Costi complessivi'!#REF!*$C$452,IF('Costi complessivi'!#REF!=$B$452,'Costi complessivi'!#REF!,""))</f>
        <v>#REF!</v>
      </c>
      <c r="D165" s="15" t="e">
        <f>IF('Costi complessivi'!#REF!="G",'Costi complessivi'!#REF!*$C$452,IF('Costi complessivi'!#REF!=$B$452,'Costi complessivi'!#REF!,""))</f>
        <v>#REF!</v>
      </c>
      <c r="E165" s="30" t="e">
        <f>IF('Costi complessivi'!#REF!="G",'Costi complessivi'!#REF!*$C$452,IF('Costi complessivi'!#REF!=$B$452,'Costi complessivi'!#REF!,""))</f>
        <v>#REF!</v>
      </c>
      <c r="F165" s="115" t="e">
        <f>IF('Costi complessivi'!#REF!="G",'Costi complessivi'!C149*$C$452,IF('Costi complessivi'!#REF!=$B$452,'Costi complessivi'!C149,""))</f>
        <v>#REF!</v>
      </c>
      <c r="G165" s="44" t="e">
        <f>IF('Costi complessivi'!#REF!="G",'Costi complessivi'!#REF!*$C$452,IF('Costi complessivi'!#REF!=$B$452,'Costi complessivi'!#REF!,""))</f>
        <v>#REF!</v>
      </c>
      <c r="H165" s="44" t="e">
        <f>IF('Costi complessivi'!#REF!="G",'Costi complessivi'!#REF!*$C$452,IF('Costi complessivi'!#REF!=$B$452,'Costi complessivi'!#REF!,""))</f>
        <v>#REF!</v>
      </c>
      <c r="I165" s="115" t="e">
        <f>IF('Costi complessivi'!#REF!="G",'Costi complessivi'!D149*$C$452,IF('Costi complessivi'!#REF!=$B$452,'Costi complessivi'!D149,""))</f>
        <v>#REF!</v>
      </c>
      <c r="J165" s="14" t="e">
        <f>IF('Costi complessivi'!#REF!="G",'Costi complessivi'!E149*$C$452,IF('Costi complessivi'!#REF!=$B$452,'Costi complessivi'!E149,""))</f>
        <v>#REF!</v>
      </c>
      <c r="K165" s="14" t="e">
        <f>IF('Costi complessivi'!#REF!="G",'Costi complessivi'!F149*$C$452,IF('Costi complessivi'!#REF!=$B$452,'Costi complessivi'!F149,""))</f>
        <v>#REF!</v>
      </c>
      <c r="L165" s="29" t="e">
        <f>IF('Costi complessivi'!#REF!="G",'Costi complessivi'!#REF!*$C$452,IF('Costi complessivi'!#REF!=$B$452,'Costi complessivi'!#REF!,""))</f>
        <v>#REF!</v>
      </c>
      <c r="M165" s="23" t="e">
        <f>'Costi complessivi'!#REF!</f>
        <v>#REF!</v>
      </c>
      <c r="N165" s="69" t="e">
        <f>IF('Costi complessivi'!#REF!="G",'Costi complessivi'!#REF!,IF('Costi complessivi'!#REF!=$B$452,'Costi complessivi'!#REF!,0))</f>
        <v>#REF!</v>
      </c>
    </row>
    <row r="166" spans="1:16" hidden="1">
      <c r="A166" s="49" t="s">
        <v>435</v>
      </c>
      <c r="B166" s="45"/>
      <c r="C166" s="46"/>
      <c r="D166" s="47"/>
      <c r="E166" s="47"/>
      <c r="F166" s="47"/>
      <c r="G166" s="47"/>
      <c r="H166" s="47"/>
      <c r="I166" s="47"/>
      <c r="J166" s="47"/>
      <c r="K166" s="47"/>
      <c r="L166" s="45"/>
      <c r="M166" s="48"/>
      <c r="N166" s="69" t="e">
        <f>IF('Costi complessivi'!#REF!="G",'Costi complessivi'!#REF!,IF('Costi complessivi'!#REF!=$B$452,'Costi complessivi'!#REF!,0))</f>
        <v>#REF!</v>
      </c>
    </row>
    <row r="167" spans="1:16" hidden="1">
      <c r="A167" s="22" t="str">
        <f>'Costi complessivi'!A151</f>
        <v xml:space="preserve">  68/05/652  </v>
      </c>
      <c r="B167" s="61" t="str">
        <f>'Costi complessivi'!B151</f>
        <v xml:space="preserve">PRESTAZ. SERV. CD SALA BAGANZA </v>
      </c>
      <c r="C167" s="15" t="e">
        <f>IF('Costi complessivi'!#REF!="G",'Costi complessivi'!#REF!*$C$452,IF('Costi complessivi'!#REF!=$B$452,'Costi complessivi'!#REF!,""))</f>
        <v>#REF!</v>
      </c>
      <c r="D167" s="15" t="e">
        <f>IF('Costi complessivi'!#REF!="G",'Costi complessivi'!#REF!*$C$452,IF('Costi complessivi'!#REF!=$B$452,'Costi complessivi'!#REF!,""))</f>
        <v>#REF!</v>
      </c>
      <c r="E167" s="30" t="e">
        <f>IF('Costi complessivi'!#REF!="G",'Costi complessivi'!#REF!*$C$452,IF('Costi complessivi'!#REF!=$B$452,'Costi complessivi'!#REF!,""))</f>
        <v>#REF!</v>
      </c>
      <c r="F167" s="115" t="e">
        <f>IF('Costi complessivi'!#REF!="G",'Costi complessivi'!C151*$C$452,IF('Costi complessivi'!#REF!=$B$452,'Costi complessivi'!C151,""))</f>
        <v>#REF!</v>
      </c>
      <c r="G167" s="44" t="e">
        <f>IF('Costi complessivi'!#REF!="G",'Costi complessivi'!#REF!*$C$452,IF('Costi complessivi'!#REF!=$B$452,'Costi complessivi'!#REF!,""))</f>
        <v>#REF!</v>
      </c>
      <c r="H167" s="44" t="e">
        <f>IF('Costi complessivi'!#REF!="G",'Costi complessivi'!#REF!*$C$452,IF('Costi complessivi'!#REF!=$B$452,'Costi complessivi'!#REF!,""))</f>
        <v>#REF!</v>
      </c>
      <c r="I167" s="115" t="e">
        <f>IF('Costi complessivi'!#REF!="G",'Costi complessivi'!D151*$C$452,IF('Costi complessivi'!#REF!=$B$452,'Costi complessivi'!D151,""))</f>
        <v>#REF!</v>
      </c>
      <c r="J167" s="14" t="e">
        <f>IF('Costi complessivi'!#REF!="G",'Costi complessivi'!E151*$C$452,IF('Costi complessivi'!#REF!=$B$452,'Costi complessivi'!E151,""))</f>
        <v>#REF!</v>
      </c>
      <c r="K167" s="14" t="e">
        <f>IF('Costi complessivi'!#REF!="G",'Costi complessivi'!F151*$C$452,IF('Costi complessivi'!#REF!=$B$452,'Costi complessivi'!F151,""))</f>
        <v>#REF!</v>
      </c>
      <c r="L167" s="29" t="e">
        <f>IF('Costi complessivi'!#REF!="G",'Costi complessivi'!#REF!*$C$452,IF('Costi complessivi'!#REF!=$B$452,'Costi complessivi'!#REF!,""))</f>
        <v>#REF!</v>
      </c>
      <c r="M167" s="23" t="e">
        <f>'Costi complessivi'!#REF!</f>
        <v>#REF!</v>
      </c>
      <c r="N167" s="69" t="e">
        <f>IF('Costi complessivi'!#REF!="G",'Costi complessivi'!#REF!,IF('Costi complessivi'!#REF!=$B$452,'Costi complessivi'!#REF!,0))</f>
        <v>#REF!</v>
      </c>
      <c r="O167" s="42">
        <v>23657</v>
      </c>
      <c r="P167" s="42">
        <f>O167/5*12</f>
        <v>56776.799999999996</v>
      </c>
    </row>
    <row r="168" spans="1:16" hidden="1">
      <c r="A168" s="49" t="s">
        <v>476</v>
      </c>
      <c r="B168" s="45"/>
      <c r="C168" s="46"/>
      <c r="D168" s="47"/>
      <c r="E168" s="47"/>
      <c r="F168" s="47"/>
      <c r="G168" s="47"/>
      <c r="H168" s="47"/>
      <c r="I168" s="47"/>
      <c r="J168" s="47"/>
      <c r="K168" s="47"/>
      <c r="L168" s="45"/>
      <c r="M168" s="48"/>
      <c r="N168" s="69" t="e">
        <f>IF('Costi complessivi'!#REF!="G",'Costi complessivi'!#REF!,IF('Costi complessivi'!#REF!=$B$452,'Costi complessivi'!#REF!,0))</f>
        <v>#REF!</v>
      </c>
    </row>
    <row r="169" spans="1:16" hidden="1">
      <c r="A169" s="22" t="str">
        <f>'Costi complessivi'!A153</f>
        <v xml:space="preserve">  68/05/702  </v>
      </c>
      <c r="B169" s="61" t="str">
        <f>'Costi complessivi'!B153</f>
        <v xml:space="preserve">PRESTAZ. SERV. CD TRAVERSETOLO </v>
      </c>
      <c r="C169" s="15" t="e">
        <f>IF('Costi complessivi'!#REF!="G",'Costi complessivi'!#REF!*$C$452,IF('Costi complessivi'!#REF!=$B$452,'Costi complessivi'!#REF!,""))</f>
        <v>#REF!</v>
      </c>
      <c r="D169" s="15" t="e">
        <f>IF('Costi complessivi'!#REF!="G",'Costi complessivi'!#REF!*$C$452,IF('Costi complessivi'!#REF!=$B$452,'Costi complessivi'!#REF!,""))</f>
        <v>#REF!</v>
      </c>
      <c r="E169" s="30" t="e">
        <f>IF('Costi complessivi'!#REF!="G",'Costi complessivi'!#REF!*$C$452,IF('Costi complessivi'!#REF!=$B$452,'Costi complessivi'!#REF!,""))</f>
        <v>#REF!</v>
      </c>
      <c r="F169" s="115" t="e">
        <f>IF('Costi complessivi'!#REF!="G",'Costi complessivi'!C153*$C$452,IF('Costi complessivi'!#REF!=$B$452,'Costi complessivi'!C153,""))</f>
        <v>#REF!</v>
      </c>
      <c r="G169" s="44" t="e">
        <f>IF('Costi complessivi'!#REF!="G",'Costi complessivi'!#REF!*$C$452,IF('Costi complessivi'!#REF!=$B$452,'Costi complessivi'!#REF!,""))</f>
        <v>#REF!</v>
      </c>
      <c r="H169" s="44" t="e">
        <f>IF('Costi complessivi'!#REF!="G",'Costi complessivi'!#REF!*$C$452,IF('Costi complessivi'!#REF!=$B$452,'Costi complessivi'!#REF!,""))</f>
        <v>#REF!</v>
      </c>
      <c r="I169" s="115" t="e">
        <f>IF('Costi complessivi'!#REF!="G",'Costi complessivi'!D153*$C$452,IF('Costi complessivi'!#REF!=$B$452,'Costi complessivi'!D153,""))</f>
        <v>#REF!</v>
      </c>
      <c r="J169" s="14" t="e">
        <f>IF('Costi complessivi'!#REF!="G",'Costi complessivi'!E153*$C$452,IF('Costi complessivi'!#REF!=$B$452,'Costi complessivi'!E153,""))</f>
        <v>#REF!</v>
      </c>
      <c r="K169" s="14" t="e">
        <f>IF('Costi complessivi'!#REF!="G",'Costi complessivi'!F153*$C$452,IF('Costi complessivi'!#REF!=$B$452,'Costi complessivi'!F153,""))</f>
        <v>#REF!</v>
      </c>
      <c r="L169" s="29" t="e">
        <f>IF('Costi complessivi'!#REF!="G",'Costi complessivi'!#REF!*$C$452,IF('Costi complessivi'!#REF!=$B$452,'Costi complessivi'!#REF!,""))</f>
        <v>#REF!</v>
      </c>
      <c r="M169" s="23" t="e">
        <f>'Costi complessivi'!#REF!</f>
        <v>#REF!</v>
      </c>
      <c r="N169" s="69" t="e">
        <f>IF('Costi complessivi'!#REF!="G",'Costi complessivi'!#REF!,IF('Costi complessivi'!#REF!=$B$452,'Costi complessivi'!#REF!,0))</f>
        <v>#REF!</v>
      </c>
      <c r="O169" s="42">
        <v>12893</v>
      </c>
      <c r="P169" s="42">
        <f>O169/5*12</f>
        <v>30943.199999999997</v>
      </c>
    </row>
    <row r="170" spans="1:16" hidden="1">
      <c r="A170" s="22" t="str">
        <f>'Costi complessivi'!A154</f>
        <v xml:space="preserve">  68/05/703  </v>
      </c>
      <c r="B170" s="61" t="str">
        <f>'Costi complessivi'!B154</f>
        <v xml:space="preserve">PASTI CD TRAVERSETOLO          </v>
      </c>
      <c r="C170" s="15" t="e">
        <f>IF('Costi complessivi'!#REF!="G",'Costi complessivi'!#REF!*$C$452,IF('Costi complessivi'!#REF!=$B$452,'Costi complessivi'!#REF!,""))</f>
        <v>#REF!</v>
      </c>
      <c r="D170" s="15" t="e">
        <f>IF('Costi complessivi'!#REF!="G",'Costi complessivi'!#REF!*$C$452,IF('Costi complessivi'!#REF!=$B$452,'Costi complessivi'!#REF!,""))</f>
        <v>#REF!</v>
      </c>
      <c r="E170" s="30" t="e">
        <f>IF('Costi complessivi'!#REF!="G",'Costi complessivi'!#REF!*$C$452,IF('Costi complessivi'!#REF!=$B$452,'Costi complessivi'!#REF!,""))</f>
        <v>#REF!</v>
      </c>
      <c r="F170" s="115" t="e">
        <f>IF('Costi complessivi'!#REF!="G",'Costi complessivi'!C154*$C$452,IF('Costi complessivi'!#REF!=$B$452,'Costi complessivi'!C154,""))</f>
        <v>#REF!</v>
      </c>
      <c r="G170" s="44" t="e">
        <f>IF('Costi complessivi'!#REF!="G",'Costi complessivi'!#REF!*$C$452,IF('Costi complessivi'!#REF!=$B$452,'Costi complessivi'!#REF!,""))</f>
        <v>#REF!</v>
      </c>
      <c r="H170" s="44" t="e">
        <f>IF('Costi complessivi'!#REF!="G",'Costi complessivi'!#REF!*$C$452,IF('Costi complessivi'!#REF!=$B$452,'Costi complessivi'!#REF!,""))</f>
        <v>#REF!</v>
      </c>
      <c r="I170" s="115" t="e">
        <f>IF('Costi complessivi'!#REF!="G",'Costi complessivi'!D154*$C$452,IF('Costi complessivi'!#REF!=$B$452,'Costi complessivi'!D154,""))</f>
        <v>#REF!</v>
      </c>
      <c r="J170" s="14" t="e">
        <f>IF('Costi complessivi'!#REF!="G",'Costi complessivi'!E154*$C$452,IF('Costi complessivi'!#REF!=$B$452,'Costi complessivi'!E154,""))</f>
        <v>#REF!</v>
      </c>
      <c r="K170" s="14" t="e">
        <f>IF('Costi complessivi'!#REF!="G",'Costi complessivi'!F154*$C$452,IF('Costi complessivi'!#REF!=$B$452,'Costi complessivi'!F154,""))</f>
        <v>#REF!</v>
      </c>
      <c r="L170" s="29" t="e">
        <f>IF('Costi complessivi'!#REF!="G",'Costi complessivi'!#REF!*$C$452,IF('Costi complessivi'!#REF!=$B$452,'Costi complessivi'!#REF!,""))</f>
        <v>#REF!</v>
      </c>
      <c r="M170" s="23" t="e">
        <f>'Costi complessivi'!#REF!</f>
        <v>#REF!</v>
      </c>
      <c r="N170" s="69" t="e">
        <f>IF('Costi complessivi'!#REF!="G",'Costi complessivi'!#REF!,IF('Costi complessivi'!#REF!=$B$452,'Costi complessivi'!#REF!,0))</f>
        <v>#REF!</v>
      </c>
      <c r="O170" s="42">
        <v>10600</v>
      </c>
      <c r="P170" s="42">
        <f>O170*2</f>
        <v>21200</v>
      </c>
    </row>
    <row r="171" spans="1:16" hidden="1">
      <c r="A171" s="22" t="str">
        <f>'Costi complessivi'!A155</f>
        <v xml:space="preserve">  68/05/704  </v>
      </c>
      <c r="B171" s="61" t="str">
        <f>'Costi complessivi'!B155</f>
        <v xml:space="preserve">MATERIALE CONSUMO CD TRAVERS.  </v>
      </c>
      <c r="C171" s="15" t="e">
        <f>IF('Costi complessivi'!#REF!="G",'Costi complessivi'!#REF!*$C$452,IF('Costi complessivi'!#REF!=$B$452,'Costi complessivi'!#REF!,""))</f>
        <v>#REF!</v>
      </c>
      <c r="D171" s="15" t="e">
        <f>IF('Costi complessivi'!#REF!="G",'Costi complessivi'!#REF!*$C$452,IF('Costi complessivi'!#REF!=$B$452,'Costi complessivi'!#REF!,""))</f>
        <v>#REF!</v>
      </c>
      <c r="E171" s="30" t="e">
        <f>IF('Costi complessivi'!#REF!="G",'Costi complessivi'!#REF!*$C$452,IF('Costi complessivi'!#REF!=$B$452,'Costi complessivi'!#REF!,""))</f>
        <v>#REF!</v>
      </c>
      <c r="F171" s="115" t="e">
        <f>IF('Costi complessivi'!#REF!="G",'Costi complessivi'!C155*$C$452,IF('Costi complessivi'!#REF!=$B$452,'Costi complessivi'!C155,""))</f>
        <v>#REF!</v>
      </c>
      <c r="G171" s="44" t="e">
        <f>IF('Costi complessivi'!#REF!="G",'Costi complessivi'!#REF!*$C$452,IF('Costi complessivi'!#REF!=$B$452,'Costi complessivi'!#REF!,""))</f>
        <v>#REF!</v>
      </c>
      <c r="H171" s="44" t="e">
        <f>IF('Costi complessivi'!#REF!="G",'Costi complessivi'!#REF!*$C$452,IF('Costi complessivi'!#REF!=$B$452,'Costi complessivi'!#REF!,""))</f>
        <v>#REF!</v>
      </c>
      <c r="I171" s="115" t="e">
        <f>IF('Costi complessivi'!#REF!="G",'Costi complessivi'!D155*$C$452,IF('Costi complessivi'!#REF!=$B$452,'Costi complessivi'!D155,""))</f>
        <v>#REF!</v>
      </c>
      <c r="J171" s="14" t="e">
        <f>IF('Costi complessivi'!#REF!="G",'Costi complessivi'!E155*$C$452,IF('Costi complessivi'!#REF!=$B$452,'Costi complessivi'!E155,""))</f>
        <v>#REF!</v>
      </c>
      <c r="K171" s="14" t="e">
        <f>IF('Costi complessivi'!#REF!="G",'Costi complessivi'!F155*$C$452,IF('Costi complessivi'!#REF!=$B$452,'Costi complessivi'!F155,""))</f>
        <v>#REF!</v>
      </c>
      <c r="L171" s="29" t="e">
        <f>IF('Costi complessivi'!#REF!="G",'Costi complessivi'!#REF!*$C$452,IF('Costi complessivi'!#REF!=$B$452,'Costi complessivi'!#REF!,""))</f>
        <v>#REF!</v>
      </c>
      <c r="M171" s="23" t="e">
        <f>'Costi complessivi'!#REF!</f>
        <v>#REF!</v>
      </c>
      <c r="N171" s="69" t="e">
        <f>IF('Costi complessivi'!#REF!="G",'Costi complessivi'!#REF!,IF('Costi complessivi'!#REF!=$B$452,'Costi complessivi'!#REF!,0))</f>
        <v>#REF!</v>
      </c>
    </row>
    <row r="172" spans="1:16" hidden="1">
      <c r="A172" s="22" t="str">
        <f>'Costi complessivi'!A156</f>
        <v xml:space="preserve">  68/05/705  </v>
      </c>
      <c r="B172" s="61" t="str">
        <f>'Costi complessivi'!B156</f>
        <v xml:space="preserve">MATERIALE VARIO CD TRAVERS.    </v>
      </c>
      <c r="C172" s="15" t="e">
        <f>IF('Costi complessivi'!#REF!="G",'Costi complessivi'!#REF!*$C$452,IF('Costi complessivi'!#REF!=$B$452,'Costi complessivi'!#REF!,""))</f>
        <v>#REF!</v>
      </c>
      <c r="D172" s="15" t="e">
        <f>IF('Costi complessivi'!#REF!="G",'Costi complessivi'!#REF!*$C$452,IF('Costi complessivi'!#REF!=$B$452,'Costi complessivi'!#REF!,""))</f>
        <v>#REF!</v>
      </c>
      <c r="E172" s="30" t="e">
        <f>IF('Costi complessivi'!#REF!="G",'Costi complessivi'!#REF!*$C$452,IF('Costi complessivi'!#REF!=$B$452,'Costi complessivi'!#REF!,""))</f>
        <v>#REF!</v>
      </c>
      <c r="F172" s="115" t="e">
        <f>IF('Costi complessivi'!#REF!="G",'Costi complessivi'!C156*$C$452,IF('Costi complessivi'!#REF!=$B$452,'Costi complessivi'!C156,""))</f>
        <v>#REF!</v>
      </c>
      <c r="G172" s="44" t="e">
        <f>IF('Costi complessivi'!#REF!="G",'Costi complessivi'!#REF!*$C$452,IF('Costi complessivi'!#REF!=$B$452,'Costi complessivi'!#REF!,""))</f>
        <v>#REF!</v>
      </c>
      <c r="H172" s="44" t="e">
        <f>IF('Costi complessivi'!#REF!="G",'Costi complessivi'!#REF!*$C$452,IF('Costi complessivi'!#REF!=$B$452,'Costi complessivi'!#REF!,""))</f>
        <v>#REF!</v>
      </c>
      <c r="I172" s="115" t="e">
        <f>IF('Costi complessivi'!#REF!="G",'Costi complessivi'!D156*$C$452,IF('Costi complessivi'!#REF!=$B$452,'Costi complessivi'!D156,""))</f>
        <v>#REF!</v>
      </c>
      <c r="J172" s="14" t="e">
        <f>IF('Costi complessivi'!#REF!="G",'Costi complessivi'!E156*$C$452,IF('Costi complessivi'!#REF!=$B$452,'Costi complessivi'!E156,""))</f>
        <v>#REF!</v>
      </c>
      <c r="K172" s="14" t="e">
        <f>IF('Costi complessivi'!#REF!="G",'Costi complessivi'!F156*$C$452,IF('Costi complessivi'!#REF!=$B$452,'Costi complessivi'!F156,""))</f>
        <v>#REF!</v>
      </c>
      <c r="L172" s="29" t="e">
        <f>IF('Costi complessivi'!#REF!="G",'Costi complessivi'!#REF!*$C$452,IF('Costi complessivi'!#REF!=$B$452,'Costi complessivi'!#REF!,""))</f>
        <v>#REF!</v>
      </c>
      <c r="M172" s="23" t="e">
        <f>'Costi complessivi'!#REF!</f>
        <v>#REF!</v>
      </c>
      <c r="N172" s="69" t="e">
        <f>IF('Costi complessivi'!#REF!="G",'Costi complessivi'!#REF!,IF('Costi complessivi'!#REF!=$B$452,'Costi complessivi'!#REF!,0))</f>
        <v>#REF!</v>
      </c>
    </row>
    <row r="173" spans="1:16" hidden="1">
      <c r="A173" s="22" t="str">
        <f>'Costi complessivi'!A157</f>
        <v xml:space="preserve">  68/05/706  </v>
      </c>
      <c r="B173" s="61" t="str">
        <f>'Costi complessivi'!B157</f>
        <v>SPESE LAVANDERIA CD TRAVERSETOL</v>
      </c>
      <c r="C173" s="15" t="e">
        <f>IF('Costi complessivi'!#REF!="G",'Costi complessivi'!#REF!*$C$452,IF('Costi complessivi'!#REF!=$B$452,'Costi complessivi'!#REF!,""))</f>
        <v>#REF!</v>
      </c>
      <c r="D173" s="15" t="e">
        <f>IF('Costi complessivi'!#REF!="G",'Costi complessivi'!#REF!*$C$452,IF('Costi complessivi'!#REF!=$B$452,'Costi complessivi'!#REF!,""))</f>
        <v>#REF!</v>
      </c>
      <c r="E173" s="30" t="e">
        <f>IF('Costi complessivi'!#REF!="G",'Costi complessivi'!#REF!*$C$452,IF('Costi complessivi'!#REF!=$B$452,'Costi complessivi'!#REF!,""))</f>
        <v>#REF!</v>
      </c>
      <c r="F173" s="115" t="e">
        <f>IF('Costi complessivi'!#REF!="G",'Costi complessivi'!C157*$C$452,IF('Costi complessivi'!#REF!=$B$452,'Costi complessivi'!C157,""))</f>
        <v>#REF!</v>
      </c>
      <c r="G173" s="44" t="e">
        <f>IF('Costi complessivi'!#REF!="G",'Costi complessivi'!#REF!*$C$452,IF('Costi complessivi'!#REF!=$B$452,'Costi complessivi'!#REF!,""))</f>
        <v>#REF!</v>
      </c>
      <c r="H173" s="44" t="e">
        <f>IF('Costi complessivi'!#REF!="G",'Costi complessivi'!#REF!*$C$452,IF('Costi complessivi'!#REF!=$B$452,'Costi complessivi'!#REF!,""))</f>
        <v>#REF!</v>
      </c>
      <c r="I173" s="115" t="e">
        <f>IF('Costi complessivi'!#REF!="G",'Costi complessivi'!D157*$C$452,IF('Costi complessivi'!#REF!=$B$452,'Costi complessivi'!D157,""))</f>
        <v>#REF!</v>
      </c>
      <c r="J173" s="14" t="e">
        <f>IF('Costi complessivi'!#REF!="G",'Costi complessivi'!E157*$C$452,IF('Costi complessivi'!#REF!=$B$452,'Costi complessivi'!E157,""))</f>
        <v>#REF!</v>
      </c>
      <c r="K173" s="14" t="e">
        <f>IF('Costi complessivi'!#REF!="G",'Costi complessivi'!F157*$C$452,IF('Costi complessivi'!#REF!=$B$452,'Costi complessivi'!F157,""))</f>
        <v>#REF!</v>
      </c>
      <c r="L173" s="29" t="e">
        <f>IF('Costi complessivi'!#REF!="G",'Costi complessivi'!#REF!*$C$452,IF('Costi complessivi'!#REF!=$B$452,'Costi complessivi'!#REF!,""))</f>
        <v>#REF!</v>
      </c>
      <c r="M173" s="23" t="e">
        <f>'Costi complessivi'!#REF!</f>
        <v>#REF!</v>
      </c>
      <c r="N173" s="69" t="e">
        <f>IF('Costi complessivi'!#REF!="G",'Costi complessivi'!#REF!,IF('Costi complessivi'!#REF!=$B$452,'Costi complessivi'!#REF!,0))</f>
        <v>#REF!</v>
      </c>
    </row>
    <row r="174" spans="1:16" hidden="1">
      <c r="A174" s="22" t="str">
        <f>'Costi complessivi'!A158</f>
        <v xml:space="preserve">  68/05/707  </v>
      </c>
      <c r="B174" s="61" t="str">
        <f>'Costi complessivi'!B158</f>
        <v xml:space="preserve">FORZA MOTRICE CD TRAVERSETOLO  </v>
      </c>
      <c r="C174" s="15" t="e">
        <f>IF('Costi complessivi'!#REF!="G",'Costi complessivi'!#REF!*$C$452,IF('Costi complessivi'!#REF!=$B$452,'Costi complessivi'!#REF!,""))</f>
        <v>#REF!</v>
      </c>
      <c r="D174" s="15" t="e">
        <f>IF('Costi complessivi'!#REF!="G",'Costi complessivi'!#REF!*$C$452,IF('Costi complessivi'!#REF!=$B$452,'Costi complessivi'!#REF!,""))</f>
        <v>#REF!</v>
      </c>
      <c r="E174" s="30" t="e">
        <f>IF('Costi complessivi'!#REF!="G",'Costi complessivi'!#REF!*$C$452,IF('Costi complessivi'!#REF!=$B$452,'Costi complessivi'!#REF!,""))</f>
        <v>#REF!</v>
      </c>
      <c r="F174" s="115" t="e">
        <f>IF('Costi complessivi'!#REF!="G",'Costi complessivi'!C158*$C$452,IF('Costi complessivi'!#REF!=$B$452,'Costi complessivi'!C158,""))</f>
        <v>#REF!</v>
      </c>
      <c r="G174" s="44" t="e">
        <f>IF('Costi complessivi'!#REF!="G",'Costi complessivi'!#REF!*$C$452,IF('Costi complessivi'!#REF!=$B$452,'Costi complessivi'!#REF!,""))</f>
        <v>#REF!</v>
      </c>
      <c r="H174" s="44" t="e">
        <f>IF('Costi complessivi'!#REF!="G",'Costi complessivi'!#REF!*$C$452,IF('Costi complessivi'!#REF!=$B$452,'Costi complessivi'!#REF!,""))</f>
        <v>#REF!</v>
      </c>
      <c r="I174" s="115" t="e">
        <f>IF('Costi complessivi'!#REF!="G",'Costi complessivi'!D158*$C$452,IF('Costi complessivi'!#REF!=$B$452,'Costi complessivi'!D158,""))</f>
        <v>#REF!</v>
      </c>
      <c r="J174" s="14" t="e">
        <f>IF('Costi complessivi'!#REF!="G",'Costi complessivi'!E158*$C$452,IF('Costi complessivi'!#REF!=$B$452,'Costi complessivi'!E158,""))</f>
        <v>#REF!</v>
      </c>
      <c r="K174" s="14" t="e">
        <f>IF('Costi complessivi'!#REF!="G",'Costi complessivi'!F158*$C$452,IF('Costi complessivi'!#REF!=$B$452,'Costi complessivi'!F158,""))</f>
        <v>#REF!</v>
      </c>
      <c r="L174" s="29" t="e">
        <f>IF('Costi complessivi'!#REF!="G",'Costi complessivi'!#REF!*$C$452,IF('Costi complessivi'!#REF!=$B$452,'Costi complessivi'!#REF!,""))</f>
        <v>#REF!</v>
      </c>
      <c r="M174" s="23" t="e">
        <f>'Costi complessivi'!#REF!</f>
        <v>#REF!</v>
      </c>
      <c r="N174" s="69" t="e">
        <f>IF('Costi complessivi'!#REF!="G",'Costi complessivi'!#REF!,IF('Costi complessivi'!#REF!=$B$452,'Costi complessivi'!#REF!,0))</f>
        <v>#REF!</v>
      </c>
    </row>
    <row r="175" spans="1:16" hidden="1">
      <c r="A175" s="22" t="str">
        <f>'Costi complessivi'!A159</f>
        <v xml:space="preserve">  68/05/708  </v>
      </c>
      <c r="B175" s="61" t="str">
        <f>'Costi complessivi'!B159</f>
        <v xml:space="preserve">GAS CD TRAVERSETOLO            </v>
      </c>
      <c r="C175" s="15" t="e">
        <f>IF('Costi complessivi'!#REF!="G",'Costi complessivi'!#REF!*$C$452,IF('Costi complessivi'!#REF!=$B$452,'Costi complessivi'!#REF!,""))</f>
        <v>#REF!</v>
      </c>
      <c r="D175" s="15" t="e">
        <f>IF('Costi complessivi'!#REF!="G",'Costi complessivi'!#REF!*$C$452,IF('Costi complessivi'!#REF!=$B$452,'Costi complessivi'!#REF!,""))</f>
        <v>#REF!</v>
      </c>
      <c r="E175" s="30" t="e">
        <f>IF('Costi complessivi'!#REF!="G",'Costi complessivi'!#REF!*$C$452,IF('Costi complessivi'!#REF!=$B$452,'Costi complessivi'!#REF!,""))</f>
        <v>#REF!</v>
      </c>
      <c r="F175" s="115" t="e">
        <f>IF('Costi complessivi'!#REF!="G",'Costi complessivi'!C159*$C$452,IF('Costi complessivi'!#REF!=$B$452,'Costi complessivi'!C159,""))</f>
        <v>#REF!</v>
      </c>
      <c r="G175" s="44" t="e">
        <f>IF('Costi complessivi'!#REF!="G",'Costi complessivi'!#REF!*$C$452,IF('Costi complessivi'!#REF!=$B$452,'Costi complessivi'!#REF!,""))</f>
        <v>#REF!</v>
      </c>
      <c r="H175" s="44" t="e">
        <f>IF('Costi complessivi'!#REF!="G",'Costi complessivi'!#REF!*$C$452,IF('Costi complessivi'!#REF!=$B$452,'Costi complessivi'!#REF!,""))</f>
        <v>#REF!</v>
      </c>
      <c r="I175" s="115" t="e">
        <f>IF('Costi complessivi'!#REF!="G",'Costi complessivi'!D159*$C$452,IF('Costi complessivi'!#REF!=$B$452,'Costi complessivi'!D159,""))</f>
        <v>#REF!</v>
      </c>
      <c r="J175" s="14" t="e">
        <f>IF('Costi complessivi'!#REF!="G",'Costi complessivi'!E159*$C$452,IF('Costi complessivi'!#REF!=$B$452,'Costi complessivi'!E159,""))</f>
        <v>#REF!</v>
      </c>
      <c r="K175" s="14" t="e">
        <f>IF('Costi complessivi'!#REF!="G",'Costi complessivi'!F159*$C$452,IF('Costi complessivi'!#REF!=$B$452,'Costi complessivi'!F159,""))</f>
        <v>#REF!</v>
      </c>
      <c r="L175" s="29" t="e">
        <f>IF('Costi complessivi'!#REF!="G",'Costi complessivi'!#REF!*$C$452,IF('Costi complessivi'!#REF!=$B$452,'Costi complessivi'!#REF!,""))</f>
        <v>#REF!</v>
      </c>
      <c r="M175" s="23" t="e">
        <f>'Costi complessivi'!#REF!</f>
        <v>#REF!</v>
      </c>
      <c r="N175" s="69" t="e">
        <f>IF('Costi complessivi'!#REF!="G",'Costi complessivi'!#REF!,IF('Costi complessivi'!#REF!=$B$452,'Costi complessivi'!#REF!,0))</f>
        <v>#REF!</v>
      </c>
    </row>
    <row r="176" spans="1:16" hidden="1">
      <c r="A176" s="22" t="str">
        <f>'Costi complessivi'!A160</f>
        <v xml:space="preserve">  68/05/709  </v>
      </c>
      <c r="B176" s="61" t="str">
        <f>'Costi complessivi'!B160</f>
        <v xml:space="preserve">ACQUA CD TRAVERSETOLO          </v>
      </c>
      <c r="C176" s="15" t="e">
        <f>IF('Costi complessivi'!#REF!="G",'Costi complessivi'!#REF!*$C$452,IF('Costi complessivi'!#REF!=$B$452,'Costi complessivi'!#REF!,""))</f>
        <v>#REF!</v>
      </c>
      <c r="D176" s="15" t="e">
        <f>IF('Costi complessivi'!#REF!="G",'Costi complessivi'!#REF!*$C$452,IF('Costi complessivi'!#REF!=$B$452,'Costi complessivi'!#REF!,""))</f>
        <v>#REF!</v>
      </c>
      <c r="E176" s="30" t="e">
        <f>IF('Costi complessivi'!#REF!="G",'Costi complessivi'!#REF!*$C$452,IF('Costi complessivi'!#REF!=$B$452,'Costi complessivi'!#REF!,""))</f>
        <v>#REF!</v>
      </c>
      <c r="F176" s="115" t="e">
        <f>IF('Costi complessivi'!#REF!="G",'Costi complessivi'!C160*$C$452,IF('Costi complessivi'!#REF!=$B$452,'Costi complessivi'!C160,""))</f>
        <v>#REF!</v>
      </c>
      <c r="G176" s="44" t="e">
        <f>IF('Costi complessivi'!#REF!="G",'Costi complessivi'!#REF!*$C$452,IF('Costi complessivi'!#REF!=$B$452,'Costi complessivi'!#REF!,""))</f>
        <v>#REF!</v>
      </c>
      <c r="H176" s="44" t="e">
        <f>IF('Costi complessivi'!#REF!="G",'Costi complessivi'!#REF!*$C$452,IF('Costi complessivi'!#REF!=$B$452,'Costi complessivi'!#REF!,""))</f>
        <v>#REF!</v>
      </c>
      <c r="I176" s="115" t="e">
        <f>IF('Costi complessivi'!#REF!="G",'Costi complessivi'!D160*$C$452,IF('Costi complessivi'!#REF!=$B$452,'Costi complessivi'!D160,""))</f>
        <v>#REF!</v>
      </c>
      <c r="J176" s="14" t="e">
        <f>IF('Costi complessivi'!#REF!="G",'Costi complessivi'!E160*$C$452,IF('Costi complessivi'!#REF!=$B$452,'Costi complessivi'!E160,""))</f>
        <v>#REF!</v>
      </c>
      <c r="K176" s="14" t="e">
        <f>IF('Costi complessivi'!#REF!="G",'Costi complessivi'!F160*$C$452,IF('Costi complessivi'!#REF!=$B$452,'Costi complessivi'!F160,""))</f>
        <v>#REF!</v>
      </c>
      <c r="L176" s="29" t="e">
        <f>IF('Costi complessivi'!#REF!="G",'Costi complessivi'!#REF!*$C$452,IF('Costi complessivi'!#REF!=$B$452,'Costi complessivi'!#REF!,""))</f>
        <v>#REF!</v>
      </c>
      <c r="M176" s="23" t="e">
        <f>'Costi complessivi'!#REF!</f>
        <v>#REF!</v>
      </c>
      <c r="N176" s="69" t="e">
        <f>IF('Costi complessivi'!#REF!="G",'Costi complessivi'!#REF!,IF('Costi complessivi'!#REF!=$B$452,'Costi complessivi'!#REF!,0))</f>
        <v>#REF!</v>
      </c>
    </row>
    <row r="177" spans="1:25" hidden="1">
      <c r="A177" s="22" t="str">
        <f>'Costi complessivi'!A161</f>
        <v xml:space="preserve">  68/05/710  </v>
      </c>
      <c r="B177" s="61" t="str">
        <f>'Costi complessivi'!B161</f>
        <v xml:space="preserve">TELEFONO CD TRAVERSETOLO       </v>
      </c>
      <c r="C177" s="15" t="e">
        <f>IF('Costi complessivi'!#REF!="G",'Costi complessivi'!#REF!*$C$452,IF('Costi complessivi'!#REF!=$B$452,'Costi complessivi'!#REF!,""))</f>
        <v>#REF!</v>
      </c>
      <c r="D177" s="15" t="e">
        <f>IF('Costi complessivi'!#REF!="G",'Costi complessivi'!#REF!*$C$452,IF('Costi complessivi'!#REF!=$B$452,'Costi complessivi'!#REF!,""))</f>
        <v>#REF!</v>
      </c>
      <c r="E177" s="30" t="e">
        <f>IF('Costi complessivi'!#REF!="G",'Costi complessivi'!#REF!*$C$452,IF('Costi complessivi'!#REF!=$B$452,'Costi complessivi'!#REF!,""))</f>
        <v>#REF!</v>
      </c>
      <c r="F177" s="115" t="e">
        <f>IF('Costi complessivi'!#REF!="G",'Costi complessivi'!C161*$C$452,IF('Costi complessivi'!#REF!=$B$452,'Costi complessivi'!C161,""))</f>
        <v>#REF!</v>
      </c>
      <c r="G177" s="44" t="e">
        <f>IF('Costi complessivi'!#REF!="G",'Costi complessivi'!#REF!*$C$452,IF('Costi complessivi'!#REF!=$B$452,'Costi complessivi'!#REF!,""))</f>
        <v>#REF!</v>
      </c>
      <c r="H177" s="44" t="e">
        <f>IF('Costi complessivi'!#REF!="G",'Costi complessivi'!#REF!*$C$452,IF('Costi complessivi'!#REF!=$B$452,'Costi complessivi'!#REF!,""))</f>
        <v>#REF!</v>
      </c>
      <c r="I177" s="115" t="e">
        <f>IF('Costi complessivi'!#REF!="G",'Costi complessivi'!D161*$C$452,IF('Costi complessivi'!#REF!=$B$452,'Costi complessivi'!D161,""))</f>
        <v>#REF!</v>
      </c>
      <c r="J177" s="14" t="e">
        <f>IF('Costi complessivi'!#REF!="G",'Costi complessivi'!E161*$C$452,IF('Costi complessivi'!#REF!=$B$452,'Costi complessivi'!E161,""))</f>
        <v>#REF!</v>
      </c>
      <c r="K177" s="14" t="e">
        <f>IF('Costi complessivi'!#REF!="G",'Costi complessivi'!F161*$C$452,IF('Costi complessivi'!#REF!=$B$452,'Costi complessivi'!F161,""))</f>
        <v>#REF!</v>
      </c>
      <c r="L177" s="29" t="e">
        <f>IF('Costi complessivi'!#REF!="G",'Costi complessivi'!#REF!*$C$452,IF('Costi complessivi'!#REF!=$B$452,'Costi complessivi'!#REF!,""))</f>
        <v>#REF!</v>
      </c>
      <c r="M177" s="23" t="e">
        <f>'Costi complessivi'!#REF!</f>
        <v>#REF!</v>
      </c>
      <c r="N177" s="69" t="e">
        <f>IF('Costi complessivi'!#REF!="G",'Costi complessivi'!#REF!,IF('Costi complessivi'!#REF!=$B$452,'Costi complessivi'!#REF!,0))</f>
        <v>#REF!</v>
      </c>
    </row>
    <row r="178" spans="1:25" hidden="1">
      <c r="A178" s="22" t="str">
        <f>'Costi complessivi'!A162</f>
        <v xml:space="preserve">  68/05/711  </v>
      </c>
      <c r="B178" s="61" t="str">
        <f>'Costi complessivi'!B162</f>
        <v>RICARICA CELLULARE CD TRAVERSET</v>
      </c>
      <c r="C178" s="15" t="e">
        <f>IF('Costi complessivi'!#REF!="G",'Costi complessivi'!#REF!*$C$452,IF('Costi complessivi'!#REF!=$B$452,'Costi complessivi'!#REF!,""))</f>
        <v>#REF!</v>
      </c>
      <c r="D178" s="15" t="e">
        <f>IF('Costi complessivi'!#REF!="G",'Costi complessivi'!#REF!*$C$452,IF('Costi complessivi'!#REF!=$B$452,'Costi complessivi'!#REF!,""))</f>
        <v>#REF!</v>
      </c>
      <c r="E178" s="30" t="e">
        <f>IF('Costi complessivi'!#REF!="G",'Costi complessivi'!#REF!*$C$452,IF('Costi complessivi'!#REF!=$B$452,'Costi complessivi'!#REF!,""))</f>
        <v>#REF!</v>
      </c>
      <c r="F178" s="115" t="e">
        <f>IF('Costi complessivi'!#REF!="G",'Costi complessivi'!C162*$C$452,IF('Costi complessivi'!#REF!=$B$452,'Costi complessivi'!C162,""))</f>
        <v>#REF!</v>
      </c>
      <c r="G178" s="44" t="e">
        <f>IF('Costi complessivi'!#REF!="G",'Costi complessivi'!#REF!*$C$452,IF('Costi complessivi'!#REF!=$B$452,'Costi complessivi'!#REF!,""))</f>
        <v>#REF!</v>
      </c>
      <c r="H178" s="44" t="e">
        <f>IF('Costi complessivi'!#REF!="G",'Costi complessivi'!#REF!*$C$452,IF('Costi complessivi'!#REF!=$B$452,'Costi complessivi'!#REF!,""))</f>
        <v>#REF!</v>
      </c>
      <c r="I178" s="115" t="e">
        <f>IF('Costi complessivi'!#REF!="G",'Costi complessivi'!D162*$C$452,IF('Costi complessivi'!#REF!=$B$452,'Costi complessivi'!D162,""))</f>
        <v>#REF!</v>
      </c>
      <c r="J178" s="14" t="e">
        <f>IF('Costi complessivi'!#REF!="G",'Costi complessivi'!E162*$C$452,IF('Costi complessivi'!#REF!=$B$452,'Costi complessivi'!E162,""))</f>
        <v>#REF!</v>
      </c>
      <c r="K178" s="14" t="e">
        <f>IF('Costi complessivi'!#REF!="G",'Costi complessivi'!F162*$C$452,IF('Costi complessivi'!#REF!=$B$452,'Costi complessivi'!F162,""))</f>
        <v>#REF!</v>
      </c>
      <c r="L178" s="29" t="e">
        <f>IF('Costi complessivi'!#REF!="G",'Costi complessivi'!#REF!*$C$452,IF('Costi complessivi'!#REF!=$B$452,'Costi complessivi'!#REF!,""))</f>
        <v>#REF!</v>
      </c>
      <c r="M178" s="23" t="e">
        <f>'Costi complessivi'!#REF!</f>
        <v>#REF!</v>
      </c>
      <c r="N178" s="69" t="e">
        <f>IF('Costi complessivi'!#REF!="G",'Costi complessivi'!#REF!,IF('Costi complessivi'!#REF!=$B$452,'Costi complessivi'!#REF!,0))</f>
        <v>#REF!</v>
      </c>
    </row>
    <row r="179" spans="1:25" hidden="1">
      <c r="A179" s="22" t="str">
        <f>'Costi complessivi'!A163</f>
        <v xml:space="preserve">  68/05/712  </v>
      </c>
      <c r="B179" s="61" t="str">
        <f>'Costi complessivi'!B163</f>
        <v xml:space="preserve">TASSA RIFIUTI CD TRAVERSETOLO  </v>
      </c>
      <c r="C179" s="15" t="e">
        <f>IF('Costi complessivi'!#REF!="G",'Costi complessivi'!#REF!*$C$452,IF('Costi complessivi'!#REF!=$B$452,'Costi complessivi'!#REF!,""))</f>
        <v>#REF!</v>
      </c>
      <c r="D179" s="15" t="e">
        <f>IF('Costi complessivi'!#REF!="G",'Costi complessivi'!#REF!*$C$452,IF('Costi complessivi'!#REF!=$B$452,'Costi complessivi'!#REF!,""))</f>
        <v>#REF!</v>
      </c>
      <c r="E179" s="30" t="e">
        <f>IF('Costi complessivi'!#REF!="G",'Costi complessivi'!#REF!*$C$452,IF('Costi complessivi'!#REF!=$B$452,'Costi complessivi'!#REF!,""))</f>
        <v>#REF!</v>
      </c>
      <c r="F179" s="115" t="e">
        <f>IF('Costi complessivi'!#REF!="G",'Costi complessivi'!C163*$C$452,IF('Costi complessivi'!#REF!=$B$452,'Costi complessivi'!C163,""))</f>
        <v>#REF!</v>
      </c>
      <c r="G179" s="44" t="e">
        <f>IF('Costi complessivi'!#REF!="G",'Costi complessivi'!#REF!*$C$452,IF('Costi complessivi'!#REF!=$B$452,'Costi complessivi'!#REF!,""))</f>
        <v>#REF!</v>
      </c>
      <c r="H179" s="44" t="e">
        <f>IF('Costi complessivi'!#REF!="G",'Costi complessivi'!#REF!*$C$452,IF('Costi complessivi'!#REF!=$B$452,'Costi complessivi'!#REF!,""))</f>
        <v>#REF!</v>
      </c>
      <c r="I179" s="115" t="e">
        <f>IF('Costi complessivi'!#REF!="G",'Costi complessivi'!D163*$C$452,IF('Costi complessivi'!#REF!=$B$452,'Costi complessivi'!D163,""))</f>
        <v>#REF!</v>
      </c>
      <c r="J179" s="14" t="e">
        <f>IF('Costi complessivi'!#REF!="G",'Costi complessivi'!E163*$C$452,IF('Costi complessivi'!#REF!=$B$452,'Costi complessivi'!E163,""))</f>
        <v>#REF!</v>
      </c>
      <c r="K179" s="14" t="e">
        <f>IF('Costi complessivi'!#REF!="G",'Costi complessivi'!F163*$C$452,IF('Costi complessivi'!#REF!=$B$452,'Costi complessivi'!F163,""))</f>
        <v>#REF!</v>
      </c>
      <c r="L179" s="29" t="e">
        <f>IF('Costi complessivi'!#REF!="G",'Costi complessivi'!#REF!*$C$452,IF('Costi complessivi'!#REF!=$B$452,'Costi complessivi'!#REF!,""))</f>
        <v>#REF!</v>
      </c>
      <c r="M179" s="23" t="e">
        <f>'Costi complessivi'!#REF!</f>
        <v>#REF!</v>
      </c>
      <c r="N179" s="69" t="e">
        <f>IF('Costi complessivi'!#REF!="G",'Costi complessivi'!#REF!,IF('Costi complessivi'!#REF!=$B$452,'Costi complessivi'!#REF!,0))</f>
        <v>#REF!</v>
      </c>
    </row>
    <row r="180" spans="1:25" hidden="1">
      <c r="A180" s="22" t="str">
        <f>'Costi complessivi'!A164</f>
        <v xml:space="preserve">  68/05/713  </v>
      </c>
      <c r="B180" s="61" t="str">
        <f>'Costi complessivi'!B164</f>
        <v xml:space="preserve">PULIZIE CD TRAVERSETOLO        </v>
      </c>
      <c r="C180" s="15" t="e">
        <f>IF('Costi complessivi'!#REF!="G",'Costi complessivi'!#REF!*$C$452,IF('Costi complessivi'!#REF!=$B$452,'Costi complessivi'!#REF!,""))</f>
        <v>#REF!</v>
      </c>
      <c r="D180" s="15" t="e">
        <f>IF('Costi complessivi'!#REF!="G",'Costi complessivi'!#REF!*$C$452,IF('Costi complessivi'!#REF!=$B$452,'Costi complessivi'!#REF!,""))</f>
        <v>#REF!</v>
      </c>
      <c r="E180" s="30" t="e">
        <f>IF('Costi complessivi'!#REF!="G",'Costi complessivi'!#REF!*$C$452,IF('Costi complessivi'!#REF!=$B$452,'Costi complessivi'!#REF!,""))</f>
        <v>#REF!</v>
      </c>
      <c r="F180" s="115" t="e">
        <f>IF('Costi complessivi'!#REF!="G",'Costi complessivi'!C164*$C$452,IF('Costi complessivi'!#REF!=$B$452,'Costi complessivi'!C164,""))</f>
        <v>#REF!</v>
      </c>
      <c r="G180" s="44" t="e">
        <f>IF('Costi complessivi'!#REF!="G",'Costi complessivi'!#REF!*$C$452,IF('Costi complessivi'!#REF!=$B$452,'Costi complessivi'!#REF!,""))</f>
        <v>#REF!</v>
      </c>
      <c r="H180" s="44" t="e">
        <f>IF('Costi complessivi'!#REF!="G",'Costi complessivi'!#REF!*$C$452,IF('Costi complessivi'!#REF!=$B$452,'Costi complessivi'!#REF!,""))</f>
        <v>#REF!</v>
      </c>
      <c r="I180" s="115" t="e">
        <f>IF('Costi complessivi'!#REF!="G",'Costi complessivi'!D164*$C$452,IF('Costi complessivi'!#REF!=$B$452,'Costi complessivi'!D164,""))</f>
        <v>#REF!</v>
      </c>
      <c r="J180" s="14" t="e">
        <f>IF('Costi complessivi'!#REF!="G",'Costi complessivi'!E164*$C$452,IF('Costi complessivi'!#REF!=$B$452,'Costi complessivi'!E164,""))</f>
        <v>#REF!</v>
      </c>
      <c r="K180" s="14" t="e">
        <f>IF('Costi complessivi'!#REF!="G",'Costi complessivi'!F164*$C$452,IF('Costi complessivi'!#REF!=$B$452,'Costi complessivi'!F164,""))</f>
        <v>#REF!</v>
      </c>
      <c r="L180" s="29" t="e">
        <f>IF('Costi complessivi'!#REF!="G",'Costi complessivi'!#REF!*$C$452,IF('Costi complessivi'!#REF!=$B$452,'Costi complessivi'!#REF!,""))</f>
        <v>#REF!</v>
      </c>
      <c r="M180" s="23" t="e">
        <f>'Costi complessivi'!#REF!</f>
        <v>#REF!</v>
      </c>
      <c r="N180" s="69" t="e">
        <f>IF('Costi complessivi'!#REF!="G",'Costi complessivi'!#REF!,IF('Costi complessivi'!#REF!=$B$452,'Costi complessivi'!#REF!,0))</f>
        <v>#REF!</v>
      </c>
    </row>
    <row r="181" spans="1:25" hidden="1">
      <c r="A181" s="22" t="str">
        <f>'Costi complessivi'!A165</f>
        <v xml:space="preserve">  68/05/715  </v>
      </c>
      <c r="B181" s="61" t="str">
        <f>'Costi complessivi'!B165</f>
        <v xml:space="preserve">MANUTENZ. CD TRAVERSETOLO      </v>
      </c>
      <c r="C181" s="15" t="e">
        <f>IF('Costi complessivi'!#REF!="G",'Costi complessivi'!#REF!*$C$452,IF('Costi complessivi'!#REF!=$B$452,'Costi complessivi'!#REF!,""))</f>
        <v>#REF!</v>
      </c>
      <c r="D181" s="15" t="e">
        <f>IF('Costi complessivi'!#REF!="G",'Costi complessivi'!#REF!*$C$452,IF('Costi complessivi'!#REF!=$B$452,'Costi complessivi'!#REF!,""))</f>
        <v>#REF!</v>
      </c>
      <c r="E181" s="30" t="e">
        <f>IF('Costi complessivi'!#REF!="G",'Costi complessivi'!#REF!*$C$452,IF('Costi complessivi'!#REF!=$B$452,'Costi complessivi'!#REF!,""))</f>
        <v>#REF!</v>
      </c>
      <c r="F181" s="115" t="e">
        <f>IF('Costi complessivi'!#REF!="G",'Costi complessivi'!C165*$C$452,IF('Costi complessivi'!#REF!=$B$452,'Costi complessivi'!C165,""))</f>
        <v>#REF!</v>
      </c>
      <c r="G181" s="44" t="e">
        <f>IF('Costi complessivi'!#REF!="G",'Costi complessivi'!#REF!*$C$452,IF('Costi complessivi'!#REF!=$B$452,'Costi complessivi'!#REF!,""))</f>
        <v>#REF!</v>
      </c>
      <c r="H181" s="44" t="e">
        <f>IF('Costi complessivi'!#REF!="G",'Costi complessivi'!#REF!*$C$452,IF('Costi complessivi'!#REF!=$B$452,'Costi complessivi'!#REF!,""))</f>
        <v>#REF!</v>
      </c>
      <c r="I181" s="115" t="e">
        <f>IF('Costi complessivi'!#REF!="G",'Costi complessivi'!D165*$C$452,IF('Costi complessivi'!#REF!=$B$452,'Costi complessivi'!D165,""))</f>
        <v>#REF!</v>
      </c>
      <c r="J181" s="14" t="e">
        <f>IF('Costi complessivi'!#REF!="G",'Costi complessivi'!E165*$C$452,IF('Costi complessivi'!#REF!=$B$452,'Costi complessivi'!E165,""))</f>
        <v>#REF!</v>
      </c>
      <c r="K181" s="14" t="e">
        <f>IF('Costi complessivi'!#REF!="G",'Costi complessivi'!F165*$C$452,IF('Costi complessivi'!#REF!=$B$452,'Costi complessivi'!F165,""))</f>
        <v>#REF!</v>
      </c>
      <c r="L181" s="29" t="e">
        <f>IF('Costi complessivi'!#REF!="G",'Costi complessivi'!#REF!*$C$452,IF('Costi complessivi'!#REF!=$B$452,'Costi complessivi'!#REF!,""))</f>
        <v>#REF!</v>
      </c>
      <c r="M181" s="23" t="e">
        <f>'Costi complessivi'!#REF!</f>
        <v>#REF!</v>
      </c>
      <c r="N181" s="69" t="e">
        <f>IF('Costi complessivi'!#REF!="G",'Costi complessivi'!#REF!,IF('Costi complessivi'!#REF!=$B$452,'Costi complessivi'!#REF!,0))</f>
        <v>#REF!</v>
      </c>
    </row>
    <row r="182" spans="1:25" hidden="1">
      <c r="A182" s="22" t="e">
        <f>'Costi complessivi'!#REF!</f>
        <v>#REF!</v>
      </c>
      <c r="B182" s="61" t="e">
        <f>'Costi complessivi'!#REF!</f>
        <v>#REF!</v>
      </c>
      <c r="C182" s="15" t="e">
        <f>IF('Costi complessivi'!#REF!="G",'Costi complessivi'!#REF!*$C$452,IF('Costi complessivi'!#REF!=$B$452,'Costi complessivi'!#REF!,""))</f>
        <v>#REF!</v>
      </c>
      <c r="D182" s="15" t="e">
        <f>IF('Costi complessivi'!#REF!="G",'Costi complessivi'!#REF!*$C$452,IF('Costi complessivi'!#REF!=$B$452,'Costi complessivi'!#REF!,""))</f>
        <v>#REF!</v>
      </c>
      <c r="E182" s="30" t="e">
        <f>IF('Costi complessivi'!#REF!="G",'Costi complessivi'!#REF!*$C$452,IF('Costi complessivi'!#REF!=$B$452,'Costi complessivi'!#REF!,""))</f>
        <v>#REF!</v>
      </c>
      <c r="F182" s="115" t="e">
        <f>IF('Costi complessivi'!#REF!="G",'Costi complessivi'!#REF!*$C$452,IF('Costi complessivi'!#REF!=$B$452,'Costi complessivi'!#REF!,""))</f>
        <v>#REF!</v>
      </c>
      <c r="G182" s="44" t="e">
        <f>IF('Costi complessivi'!#REF!="G",'Costi complessivi'!#REF!*$C$452,IF('Costi complessivi'!#REF!=$B$452,'Costi complessivi'!#REF!,""))</f>
        <v>#REF!</v>
      </c>
      <c r="H182" s="44" t="e">
        <f>IF('Costi complessivi'!#REF!="G",'Costi complessivi'!#REF!*$C$452,IF('Costi complessivi'!#REF!=$B$452,'Costi complessivi'!#REF!,""))</f>
        <v>#REF!</v>
      </c>
      <c r="I182" s="115" t="e">
        <f>IF('Costi complessivi'!#REF!="G",'Costi complessivi'!#REF!*$C$452,IF('Costi complessivi'!#REF!=$B$452,'Costi complessivi'!#REF!,""))</f>
        <v>#REF!</v>
      </c>
      <c r="J182" s="14" t="e">
        <f>IF('Costi complessivi'!#REF!="G",'Costi complessivi'!#REF!*$C$452,IF('Costi complessivi'!#REF!=$B$452,'Costi complessivi'!#REF!,""))</f>
        <v>#REF!</v>
      </c>
      <c r="K182" s="14" t="e">
        <f>IF('Costi complessivi'!#REF!="G",'Costi complessivi'!#REF!*$C$452,IF('Costi complessivi'!#REF!=$B$452,'Costi complessivi'!#REF!,""))</f>
        <v>#REF!</v>
      </c>
      <c r="L182" s="29" t="e">
        <f>IF('Costi complessivi'!#REF!="G",'Costi complessivi'!#REF!*$C$452,IF('Costi complessivi'!#REF!=$B$452,'Costi complessivi'!#REF!,""))</f>
        <v>#REF!</v>
      </c>
      <c r="M182" s="23" t="e">
        <f>'Costi complessivi'!#REF!</f>
        <v>#REF!</v>
      </c>
      <c r="N182" s="69" t="e">
        <f>IF('Costi complessivi'!#REF!="G",'Costi complessivi'!#REF!,IF('Costi complessivi'!#REF!=$B$452,'Costi complessivi'!#REF!,0))</f>
        <v>#REF!</v>
      </c>
    </row>
    <row r="183" spans="1:25">
      <c r="A183" s="49" t="s">
        <v>477</v>
      </c>
      <c r="B183" s="45"/>
      <c r="C183" s="46"/>
      <c r="D183" s="47"/>
      <c r="E183" s="47"/>
      <c r="F183" s="47"/>
      <c r="G183" s="47"/>
      <c r="H183" s="47"/>
      <c r="I183" s="47"/>
      <c r="J183" s="47"/>
      <c r="K183" s="47"/>
      <c r="L183" s="45"/>
      <c r="M183" s="48"/>
      <c r="N183" s="69" t="e">
        <f>IF('Costi complessivi'!#REF!="G",'Costi complessivi'!#REF!,IF('Costi complessivi'!#REF!=$B$452,'Costi complessivi'!#REF!,0))</f>
        <v>#REF!</v>
      </c>
      <c r="U183" s="42" t="s">
        <v>503</v>
      </c>
      <c r="V183" s="42" t="s">
        <v>505</v>
      </c>
      <c r="W183" s="42" t="s">
        <v>504</v>
      </c>
      <c r="Y183" s="42" t="s">
        <v>506</v>
      </c>
    </row>
    <row r="184" spans="1:25">
      <c r="A184" s="22" t="str">
        <f>'Costi complessivi'!A167</f>
        <v xml:space="preserve">  68/05/751  </v>
      </c>
      <c r="B184" s="61" t="str">
        <f>'Costi complessivi'!B167</f>
        <v xml:space="preserve">PRESTAZ. SERV. SAD COLLECCHIO  </v>
      </c>
      <c r="C184" s="15" t="e">
        <f>IF('Costi complessivi'!#REF!="G",'Costi complessivi'!#REF!*$C$452,IF('Costi complessivi'!#REF!=$B$452,'Costi complessivi'!#REF!,""))</f>
        <v>#REF!</v>
      </c>
      <c r="D184" s="15" t="e">
        <f>IF('Costi complessivi'!#REF!="G",'Costi complessivi'!#REF!*$C$452,IF('Costi complessivi'!#REF!=$B$452,'Costi complessivi'!#REF!,""))</f>
        <v>#REF!</v>
      </c>
      <c r="E184" s="30" t="e">
        <f>IF('Costi complessivi'!#REF!="G",'Costi complessivi'!#REF!*$C$452,IF('Costi complessivi'!#REF!=$B$452,'Costi complessivi'!#REF!,""))</f>
        <v>#REF!</v>
      </c>
      <c r="F184" s="115" t="e">
        <f>IF('Costi complessivi'!#REF!="G",'Costi complessivi'!C167*$C$452,IF('Costi complessivi'!#REF!=$B$452,'Costi complessivi'!C167,""))</f>
        <v>#REF!</v>
      </c>
      <c r="G184" s="44" t="e">
        <f>IF('Costi complessivi'!#REF!="G",'Costi complessivi'!#REF!*$C$452,IF('Costi complessivi'!#REF!=$B$452,'Costi complessivi'!#REF!,""))</f>
        <v>#REF!</v>
      </c>
      <c r="H184" s="44" t="e">
        <f>IF('Costi complessivi'!#REF!="G",'Costi complessivi'!#REF!*$C$452,IF('Costi complessivi'!#REF!=$B$452,'Costi complessivi'!#REF!,""))</f>
        <v>#REF!</v>
      </c>
      <c r="I184" s="115" t="e">
        <f>IF('Costi complessivi'!#REF!="G",'Costi complessivi'!D167*$C$452,IF('Costi complessivi'!#REF!=$B$452,'Costi complessivi'!D167,""))</f>
        <v>#REF!</v>
      </c>
      <c r="J184" s="14" t="e">
        <f>IF('Costi complessivi'!#REF!="G",'Costi complessivi'!E167*$C$452,IF('Costi complessivi'!#REF!=$B$452,'Costi complessivi'!E167,""))</f>
        <v>#REF!</v>
      </c>
      <c r="K184" s="14" t="e">
        <f>IF('Costi complessivi'!#REF!="G",'Costi complessivi'!F167*$C$452,IF('Costi complessivi'!#REF!=$B$452,'Costi complessivi'!F167,""))</f>
        <v>#REF!</v>
      </c>
      <c r="L184" s="29" t="e">
        <f>IF('Costi complessivi'!#REF!="G",'Costi complessivi'!#REF!*$C$452,IF('Costi complessivi'!#REF!=$B$452,'Costi complessivi'!#REF!,""))</f>
        <v>#REF!</v>
      </c>
      <c r="M184" s="23" t="e">
        <f>'Costi complessivi'!#REF!</f>
        <v>#REF!</v>
      </c>
      <c r="N184" s="69" t="e">
        <f>IF('Costi complessivi'!#REF!="G",'Costi complessivi'!#REF!,IF('Costi complessivi'!#REF!=$B$452,'Costi complessivi'!#REF!,0))</f>
        <v>#REF!</v>
      </c>
      <c r="O184" s="42">
        <v>147000</v>
      </c>
      <c r="P184" s="42">
        <f>O184*2</f>
        <v>294000</v>
      </c>
      <c r="T184" s="42">
        <f>P184/12*4</f>
        <v>98000</v>
      </c>
      <c r="U184" s="42">
        <v>30000</v>
      </c>
      <c r="V184" s="42">
        <v>32666.666669999999</v>
      </c>
      <c r="W184" s="42">
        <v>8666.6666669999995</v>
      </c>
      <c r="X184" s="42">
        <f>T184-U184-V184-W184</f>
        <v>26666.666663000004</v>
      </c>
      <c r="Y184" s="32">
        <f>P184-T184+X184</f>
        <v>222666.66666300001</v>
      </c>
    </row>
    <row r="185" spans="1:25" hidden="1">
      <c r="A185" s="22" t="e">
        <f>'Costi complessivi'!#REF!</f>
        <v>#REF!</v>
      </c>
      <c r="B185" s="61" t="e">
        <f>'Costi complessivi'!#REF!</f>
        <v>#REF!</v>
      </c>
      <c r="C185" s="15" t="e">
        <f>IF('Costi complessivi'!#REF!="G",'Costi complessivi'!#REF!*$C$452,IF('Costi complessivi'!#REF!=$B$452,'Costi complessivi'!#REF!,""))</f>
        <v>#REF!</v>
      </c>
      <c r="D185" s="15" t="e">
        <f>IF('Costi complessivi'!#REF!="G",'Costi complessivi'!#REF!*$C$452,IF('Costi complessivi'!#REF!=$B$452,'Costi complessivi'!#REF!,""))</f>
        <v>#REF!</v>
      </c>
      <c r="E185" s="30" t="e">
        <f>IF('Costi complessivi'!#REF!="G",'Costi complessivi'!#REF!*$C$452,IF('Costi complessivi'!#REF!=$B$452,'Costi complessivi'!#REF!,""))</f>
        <v>#REF!</v>
      </c>
      <c r="F185" s="115" t="e">
        <f>IF('Costi complessivi'!#REF!="G",'Costi complessivi'!#REF!*$C$452,IF('Costi complessivi'!#REF!=$B$452,'Costi complessivi'!#REF!,""))</f>
        <v>#REF!</v>
      </c>
      <c r="G185" s="44" t="e">
        <f>IF('Costi complessivi'!#REF!="G",'Costi complessivi'!#REF!*$C$452,IF('Costi complessivi'!#REF!=$B$452,'Costi complessivi'!#REF!,""))</f>
        <v>#REF!</v>
      </c>
      <c r="H185" s="44" t="e">
        <f>IF('Costi complessivi'!#REF!="G",'Costi complessivi'!#REF!*$C$452,IF('Costi complessivi'!#REF!=$B$452,'Costi complessivi'!#REF!,""))</f>
        <v>#REF!</v>
      </c>
      <c r="I185" s="115" t="e">
        <f>IF('Costi complessivi'!#REF!="G",'Costi complessivi'!#REF!*$C$452,IF('Costi complessivi'!#REF!=$B$452,'Costi complessivi'!#REF!,""))</f>
        <v>#REF!</v>
      </c>
      <c r="J185" s="14" t="e">
        <f>IF('Costi complessivi'!#REF!="G",'Costi complessivi'!#REF!*$C$452,IF('Costi complessivi'!#REF!=$B$452,'Costi complessivi'!#REF!,""))</f>
        <v>#REF!</v>
      </c>
      <c r="K185" s="14" t="e">
        <f>IF('Costi complessivi'!#REF!="G",'Costi complessivi'!#REF!*$C$452,IF('Costi complessivi'!#REF!=$B$452,'Costi complessivi'!#REF!,""))</f>
        <v>#REF!</v>
      </c>
      <c r="L185" s="29" t="e">
        <f>IF('Costi complessivi'!#REF!="G",'Costi complessivi'!#REF!*$C$452,IF('Costi complessivi'!#REF!=$B$452,'Costi complessivi'!#REF!,""))</f>
        <v>#REF!</v>
      </c>
      <c r="M185" s="23" t="e">
        <f>'Costi complessivi'!#REF!</f>
        <v>#REF!</v>
      </c>
      <c r="N185" s="69" t="e">
        <f>IF('Costi complessivi'!#REF!="G",'Costi complessivi'!#REF!,IF('Costi complessivi'!#REF!=$B$452,'Costi complessivi'!#REF!,0))</f>
        <v>#REF!</v>
      </c>
      <c r="O185" s="42">
        <v>23000</v>
      </c>
      <c r="P185" s="42">
        <f>O185/7*12</f>
        <v>39428.571428571428</v>
      </c>
      <c r="Y185" s="32"/>
    </row>
    <row r="186" spans="1:25" hidden="1">
      <c r="A186" s="22" t="e">
        <f>'Costi complessivi'!#REF!</f>
        <v>#REF!</v>
      </c>
      <c r="B186" s="61" t="e">
        <f>'Costi complessivi'!#REF!</f>
        <v>#REF!</v>
      </c>
      <c r="C186" s="15" t="e">
        <f>IF('Costi complessivi'!#REF!="G",'Costi complessivi'!#REF!*$C$452,IF('Costi complessivi'!#REF!=$B$452,'Costi complessivi'!#REF!,""))</f>
        <v>#REF!</v>
      </c>
      <c r="D186" s="15" t="e">
        <f>IF('Costi complessivi'!#REF!="G",'Costi complessivi'!#REF!*$C$452,IF('Costi complessivi'!#REF!=$B$452,'Costi complessivi'!#REF!,""))</f>
        <v>#REF!</v>
      </c>
      <c r="E186" s="30" t="e">
        <f>IF('Costi complessivi'!#REF!="G",'Costi complessivi'!#REF!*$C$452,IF('Costi complessivi'!#REF!=$B$452,'Costi complessivi'!#REF!,""))</f>
        <v>#REF!</v>
      </c>
      <c r="F186" s="115" t="e">
        <f>IF('Costi complessivi'!#REF!="G",'Costi complessivi'!#REF!*$C$452,IF('Costi complessivi'!#REF!=$B$452,'Costi complessivi'!#REF!,""))</f>
        <v>#REF!</v>
      </c>
      <c r="G186" s="44" t="e">
        <f>IF('Costi complessivi'!#REF!="G",'Costi complessivi'!#REF!*$C$452,IF('Costi complessivi'!#REF!=$B$452,'Costi complessivi'!#REF!,""))</f>
        <v>#REF!</v>
      </c>
      <c r="H186" s="44" t="e">
        <f>IF('Costi complessivi'!#REF!="G",'Costi complessivi'!#REF!*$C$452,IF('Costi complessivi'!#REF!=$B$452,'Costi complessivi'!#REF!,""))</f>
        <v>#REF!</v>
      </c>
      <c r="I186" s="115" t="e">
        <f>IF('Costi complessivi'!#REF!="G",'Costi complessivi'!#REF!*$C$452,IF('Costi complessivi'!#REF!=$B$452,'Costi complessivi'!#REF!,""))</f>
        <v>#REF!</v>
      </c>
      <c r="J186" s="14" t="e">
        <f>IF('Costi complessivi'!#REF!="G",'Costi complessivi'!#REF!*$C$452,IF('Costi complessivi'!#REF!=$B$452,'Costi complessivi'!#REF!,""))</f>
        <v>#REF!</v>
      </c>
      <c r="K186" s="14" t="e">
        <f>IF('Costi complessivi'!#REF!="G",'Costi complessivi'!#REF!*$C$452,IF('Costi complessivi'!#REF!=$B$452,'Costi complessivi'!#REF!,""))</f>
        <v>#REF!</v>
      </c>
      <c r="L186" s="29" t="e">
        <f>IF('Costi complessivi'!#REF!="G",'Costi complessivi'!#REF!*$C$452,IF('Costi complessivi'!#REF!=$B$452,'Costi complessivi'!#REF!,""))</f>
        <v>#REF!</v>
      </c>
      <c r="M186" s="23" t="e">
        <f>'Costi complessivi'!#REF!</f>
        <v>#REF!</v>
      </c>
      <c r="N186" s="69" t="e">
        <f>IF('Costi complessivi'!#REF!="G",'Costi complessivi'!#REF!,IF('Costi complessivi'!#REF!=$B$452,'Costi complessivi'!#REF!,0))</f>
        <v>#REF!</v>
      </c>
      <c r="Y186" s="32"/>
    </row>
    <row r="187" spans="1:25" hidden="1">
      <c r="A187" s="22" t="e">
        <f>'Costi complessivi'!#REF!</f>
        <v>#REF!</v>
      </c>
      <c r="B187" s="61" t="e">
        <f>'Costi complessivi'!#REF!</f>
        <v>#REF!</v>
      </c>
      <c r="C187" s="15" t="e">
        <f>IF('Costi complessivi'!#REF!="G",'Costi complessivi'!#REF!*$C$452,IF('Costi complessivi'!#REF!=$B$452,'Costi complessivi'!#REF!,""))</f>
        <v>#REF!</v>
      </c>
      <c r="D187" s="15" t="e">
        <f>IF('Costi complessivi'!#REF!="G",'Costi complessivi'!#REF!*$C$452,IF('Costi complessivi'!#REF!=$B$452,'Costi complessivi'!#REF!,""))</f>
        <v>#REF!</v>
      </c>
      <c r="E187" s="30" t="e">
        <f>IF('Costi complessivi'!#REF!="G",'Costi complessivi'!#REF!*$C$452,IF('Costi complessivi'!#REF!=$B$452,'Costi complessivi'!#REF!,""))</f>
        <v>#REF!</v>
      </c>
      <c r="F187" s="115" t="e">
        <f>IF('Costi complessivi'!#REF!="G",'Costi complessivi'!#REF!*$C$452,IF('Costi complessivi'!#REF!=$B$452,'Costi complessivi'!#REF!,""))</f>
        <v>#REF!</v>
      </c>
      <c r="G187" s="44" t="e">
        <f>IF('Costi complessivi'!#REF!="G",'Costi complessivi'!#REF!*$C$452,IF('Costi complessivi'!#REF!=$B$452,'Costi complessivi'!#REF!,""))</f>
        <v>#REF!</v>
      </c>
      <c r="H187" s="44" t="e">
        <f>IF('Costi complessivi'!#REF!="G",'Costi complessivi'!#REF!*$C$452,IF('Costi complessivi'!#REF!=$B$452,'Costi complessivi'!#REF!,""))</f>
        <v>#REF!</v>
      </c>
      <c r="I187" s="115" t="e">
        <f>IF('Costi complessivi'!#REF!="G",'Costi complessivi'!#REF!*$C$452,IF('Costi complessivi'!#REF!=$B$452,'Costi complessivi'!#REF!,""))</f>
        <v>#REF!</v>
      </c>
      <c r="J187" s="14" t="e">
        <f>IF('Costi complessivi'!#REF!="G",'Costi complessivi'!#REF!*$C$452,IF('Costi complessivi'!#REF!=$B$452,'Costi complessivi'!#REF!,""))</f>
        <v>#REF!</v>
      </c>
      <c r="K187" s="14" t="e">
        <f>IF('Costi complessivi'!#REF!="G",'Costi complessivi'!#REF!*$C$452,IF('Costi complessivi'!#REF!=$B$452,'Costi complessivi'!#REF!,""))</f>
        <v>#REF!</v>
      </c>
      <c r="L187" s="29" t="e">
        <f>IF('Costi complessivi'!#REF!="G",'Costi complessivi'!#REF!*$C$452,IF('Costi complessivi'!#REF!=$B$452,'Costi complessivi'!#REF!,""))</f>
        <v>#REF!</v>
      </c>
      <c r="M187" s="23" t="e">
        <f>'Costi complessivi'!#REF!</f>
        <v>#REF!</v>
      </c>
      <c r="N187" s="69" t="e">
        <f>IF('Costi complessivi'!#REF!="G",'Costi complessivi'!#REF!,IF('Costi complessivi'!#REF!=$B$452,'Costi complessivi'!#REF!,0))</f>
        <v>#REF!</v>
      </c>
      <c r="Y187" s="32"/>
    </row>
    <row r="188" spans="1:25" hidden="1">
      <c r="A188" s="22" t="e">
        <f>'Costi complessivi'!#REF!</f>
        <v>#REF!</v>
      </c>
      <c r="B188" s="61" t="e">
        <f>'Costi complessivi'!#REF!</f>
        <v>#REF!</v>
      </c>
      <c r="C188" s="15" t="e">
        <f>IF('Costi complessivi'!#REF!="G",'Costi complessivi'!#REF!*$C$452,IF('Costi complessivi'!#REF!=$B$452,'Costi complessivi'!#REF!,""))</f>
        <v>#REF!</v>
      </c>
      <c r="D188" s="15" t="e">
        <f>IF('Costi complessivi'!#REF!="G",'Costi complessivi'!#REF!*$C$452,IF('Costi complessivi'!#REF!=$B$452,'Costi complessivi'!#REF!,""))</f>
        <v>#REF!</v>
      </c>
      <c r="E188" s="30" t="e">
        <f>IF('Costi complessivi'!#REF!="G",'Costi complessivi'!#REF!*$C$452,IF('Costi complessivi'!#REF!=$B$452,'Costi complessivi'!#REF!,""))</f>
        <v>#REF!</v>
      </c>
      <c r="F188" s="115" t="e">
        <f>IF('Costi complessivi'!#REF!="G",'Costi complessivi'!#REF!*$C$452,IF('Costi complessivi'!#REF!=$B$452,'Costi complessivi'!#REF!,""))</f>
        <v>#REF!</v>
      </c>
      <c r="G188" s="44" t="e">
        <f>IF('Costi complessivi'!#REF!="G",'Costi complessivi'!#REF!*$C$452,IF('Costi complessivi'!#REF!=$B$452,'Costi complessivi'!#REF!,""))</f>
        <v>#REF!</v>
      </c>
      <c r="H188" s="44" t="e">
        <f>IF('Costi complessivi'!#REF!="G",'Costi complessivi'!#REF!*$C$452,IF('Costi complessivi'!#REF!=$B$452,'Costi complessivi'!#REF!,""))</f>
        <v>#REF!</v>
      </c>
      <c r="I188" s="115" t="e">
        <f>IF('Costi complessivi'!#REF!="G",'Costi complessivi'!#REF!*$C$452,IF('Costi complessivi'!#REF!=$B$452,'Costi complessivi'!#REF!,""))</f>
        <v>#REF!</v>
      </c>
      <c r="J188" s="14" t="e">
        <f>IF('Costi complessivi'!#REF!="G",'Costi complessivi'!#REF!*$C$452,IF('Costi complessivi'!#REF!=$B$452,'Costi complessivi'!#REF!,""))</f>
        <v>#REF!</v>
      </c>
      <c r="K188" s="14" t="e">
        <f>IF('Costi complessivi'!#REF!="G",'Costi complessivi'!#REF!*$C$452,IF('Costi complessivi'!#REF!=$B$452,'Costi complessivi'!#REF!,""))</f>
        <v>#REF!</v>
      </c>
      <c r="L188" s="29" t="e">
        <f>IF('Costi complessivi'!#REF!="G",'Costi complessivi'!#REF!*$C$452,IF('Costi complessivi'!#REF!=$B$452,'Costi complessivi'!#REF!,""))</f>
        <v>#REF!</v>
      </c>
      <c r="M188" s="23" t="e">
        <f>'Costi complessivi'!#REF!</f>
        <v>#REF!</v>
      </c>
      <c r="N188" s="69" t="e">
        <f>IF('Costi complessivi'!#REF!="G",'Costi complessivi'!#REF!,IF('Costi complessivi'!#REF!=$B$452,'Costi complessivi'!#REF!,0))</f>
        <v>#REF!</v>
      </c>
      <c r="Y188" s="32"/>
    </row>
    <row r="189" spans="1:25" hidden="1">
      <c r="A189" s="49" t="s">
        <v>478</v>
      </c>
      <c r="B189" s="45"/>
      <c r="C189" s="46"/>
      <c r="D189" s="47"/>
      <c r="E189" s="47"/>
      <c r="F189" s="47"/>
      <c r="G189" s="47"/>
      <c r="H189" s="47"/>
      <c r="I189" s="47"/>
      <c r="J189" s="47"/>
      <c r="K189" s="47"/>
      <c r="L189" s="45"/>
      <c r="M189" s="48"/>
      <c r="N189" s="69" t="e">
        <f>IF('Costi complessivi'!#REF!="G",'Costi complessivi'!#REF!,IF('Costi complessivi'!#REF!=$B$452,'Costi complessivi'!#REF!,0))</f>
        <v>#REF!</v>
      </c>
      <c r="Y189" s="32"/>
    </row>
    <row r="190" spans="1:25" ht="21" hidden="1" customHeight="1">
      <c r="A190" s="22" t="str">
        <f>'Costi complessivi'!A169</f>
        <v xml:space="preserve">  68/05/781  </v>
      </c>
      <c r="B190" s="61" t="str">
        <f>'Costi complessivi'!B169</f>
        <v xml:space="preserve">PRESTAZ. SERVIZI SAD FELINO    </v>
      </c>
      <c r="C190" s="15" t="e">
        <f>IF('Costi complessivi'!#REF!="G",'Costi complessivi'!#REF!*$C$452,IF('Costi complessivi'!#REF!=$B$452,'Costi complessivi'!#REF!,""))</f>
        <v>#REF!</v>
      </c>
      <c r="D190" s="15" t="e">
        <f>IF('Costi complessivi'!#REF!="G",'Costi complessivi'!#REF!*$C$452,IF('Costi complessivi'!#REF!=$B$452,'Costi complessivi'!#REF!,""))</f>
        <v>#REF!</v>
      </c>
      <c r="E190" s="30" t="e">
        <f>IF('Costi complessivi'!#REF!="G",'Costi complessivi'!#REF!*$C$452,IF('Costi complessivi'!#REF!=$B$452,'Costi complessivi'!#REF!,""))</f>
        <v>#REF!</v>
      </c>
      <c r="F190" s="115" t="e">
        <f>IF('Costi complessivi'!#REF!="G",'Costi complessivi'!C169*$C$452,IF('Costi complessivi'!#REF!=$B$452,'Costi complessivi'!C169,""))</f>
        <v>#REF!</v>
      </c>
      <c r="G190" s="44" t="e">
        <f>IF('Costi complessivi'!#REF!="G",'Costi complessivi'!#REF!*$C$452,IF('Costi complessivi'!#REF!=$B$452,'Costi complessivi'!#REF!,""))</f>
        <v>#REF!</v>
      </c>
      <c r="H190" s="44" t="e">
        <f>IF('Costi complessivi'!#REF!="G",'Costi complessivi'!#REF!*$C$452,IF('Costi complessivi'!#REF!=$B$452,'Costi complessivi'!#REF!,""))</f>
        <v>#REF!</v>
      </c>
      <c r="I190" s="115" t="e">
        <f>IF('Costi complessivi'!#REF!="G",'Costi complessivi'!D169*$C$452,IF('Costi complessivi'!#REF!=$B$452,'Costi complessivi'!D169,""))</f>
        <v>#REF!</v>
      </c>
      <c r="J190" s="14" t="e">
        <f>IF('Costi complessivi'!#REF!="G",'Costi complessivi'!E169*$C$452,IF('Costi complessivi'!#REF!=$B$452,'Costi complessivi'!E169,""))</f>
        <v>#REF!</v>
      </c>
      <c r="K190" s="14" t="e">
        <f>IF('Costi complessivi'!#REF!="G",'Costi complessivi'!F169*$C$452,IF('Costi complessivi'!#REF!=$B$452,'Costi complessivi'!F169,""))</f>
        <v>#REF!</v>
      </c>
      <c r="L190" s="29" t="e">
        <f>IF('Costi complessivi'!#REF!="G",'Costi complessivi'!#REF!*$C$452,IF('Costi complessivi'!#REF!=$B$452,'Costi complessivi'!#REF!,""))</f>
        <v>#REF!</v>
      </c>
      <c r="M190" s="23" t="e">
        <f>'Costi complessivi'!#REF!</f>
        <v>#REF!</v>
      </c>
      <c r="N190" s="69" t="e">
        <f>IF('Costi complessivi'!#REF!="G",'Costi complessivi'!#REF!,IF('Costi complessivi'!#REF!=$B$452,'Costi complessivi'!#REF!,0))</f>
        <v>#REF!</v>
      </c>
      <c r="O190" s="42">
        <v>69219</v>
      </c>
      <c r="P190" s="42">
        <f>O190*2</f>
        <v>138438</v>
      </c>
      <c r="T190" s="42">
        <f>P190/12*4</f>
        <v>46146</v>
      </c>
      <c r="U190" s="42">
        <v>19000</v>
      </c>
      <c r="V190" s="42">
        <v>17333.333330000001</v>
      </c>
      <c r="W190" s="42">
        <v>1666.666667</v>
      </c>
      <c r="X190" s="42">
        <f>T190-U190-V190-W190</f>
        <v>8146.0000029999992</v>
      </c>
      <c r="Y190" s="32">
        <f>P190-T190+X190</f>
        <v>100438.00000299999</v>
      </c>
    </row>
    <row r="191" spans="1:25" hidden="1">
      <c r="A191" s="22" t="e">
        <f>'Costi complessivi'!#REF!</f>
        <v>#REF!</v>
      </c>
      <c r="B191" s="61" t="e">
        <f>'Costi complessivi'!#REF!</f>
        <v>#REF!</v>
      </c>
      <c r="C191" s="15" t="e">
        <f>IF('Costi complessivi'!#REF!="G",'Costi complessivi'!#REF!*$C$452,IF('Costi complessivi'!#REF!=$B$452,'Costi complessivi'!#REF!,""))</f>
        <v>#REF!</v>
      </c>
      <c r="D191" s="15" t="e">
        <f>IF('Costi complessivi'!#REF!="G",'Costi complessivi'!#REF!*$C$452,IF('Costi complessivi'!#REF!=$B$452,'Costi complessivi'!#REF!,""))</f>
        <v>#REF!</v>
      </c>
      <c r="E191" s="30" t="e">
        <f>IF('Costi complessivi'!#REF!="G",'Costi complessivi'!#REF!*$C$452,IF('Costi complessivi'!#REF!=$B$452,'Costi complessivi'!#REF!,""))</f>
        <v>#REF!</v>
      </c>
      <c r="F191" s="115" t="e">
        <f>IF('Costi complessivi'!#REF!="G",'Costi complessivi'!#REF!*$C$452,IF('Costi complessivi'!#REF!=$B$452,'Costi complessivi'!#REF!,""))</f>
        <v>#REF!</v>
      </c>
      <c r="G191" s="44" t="e">
        <f>IF('Costi complessivi'!#REF!="G",'Costi complessivi'!#REF!*$C$452,IF('Costi complessivi'!#REF!=$B$452,'Costi complessivi'!#REF!,""))</f>
        <v>#REF!</v>
      </c>
      <c r="H191" s="44" t="e">
        <f>IF('Costi complessivi'!#REF!="G",'Costi complessivi'!#REF!*$C$452,IF('Costi complessivi'!#REF!=$B$452,'Costi complessivi'!#REF!,""))</f>
        <v>#REF!</v>
      </c>
      <c r="I191" s="115" t="e">
        <f>IF('Costi complessivi'!#REF!="G",'Costi complessivi'!#REF!*$C$452,IF('Costi complessivi'!#REF!=$B$452,'Costi complessivi'!#REF!,""))</f>
        <v>#REF!</v>
      </c>
      <c r="J191" s="14" t="e">
        <f>IF('Costi complessivi'!#REF!="G",'Costi complessivi'!#REF!*$C$452,IF('Costi complessivi'!#REF!=$B$452,'Costi complessivi'!#REF!,""))</f>
        <v>#REF!</v>
      </c>
      <c r="K191" s="14" t="e">
        <f>IF('Costi complessivi'!#REF!="G",'Costi complessivi'!#REF!*$C$452,IF('Costi complessivi'!#REF!=$B$452,'Costi complessivi'!#REF!,""))</f>
        <v>#REF!</v>
      </c>
      <c r="L191" s="29" t="e">
        <f>IF('Costi complessivi'!#REF!="G",'Costi complessivi'!#REF!*$C$452,IF('Costi complessivi'!#REF!=$B$452,'Costi complessivi'!#REF!,""))</f>
        <v>#REF!</v>
      </c>
      <c r="M191" s="23" t="e">
        <f>'Costi complessivi'!#REF!</f>
        <v>#REF!</v>
      </c>
      <c r="N191" s="69" t="e">
        <f>IF('Costi complessivi'!#REF!="G",'Costi complessivi'!#REF!,IF('Costi complessivi'!#REF!=$B$452,'Costi complessivi'!#REF!,0))</f>
        <v>#REF!</v>
      </c>
      <c r="O191" s="42">
        <v>12900</v>
      </c>
      <c r="P191" s="42">
        <f>O191/7*12</f>
        <v>22114.285714285714</v>
      </c>
      <c r="Y191" s="32"/>
    </row>
    <row r="192" spans="1:25" hidden="1">
      <c r="A192" s="22" t="e">
        <f>'Costi complessivi'!#REF!</f>
        <v>#REF!</v>
      </c>
      <c r="B192" s="61" t="e">
        <f>'Costi complessivi'!#REF!</f>
        <v>#REF!</v>
      </c>
      <c r="C192" s="15" t="e">
        <f>IF('Costi complessivi'!#REF!="G",'Costi complessivi'!#REF!*$C$452,IF('Costi complessivi'!#REF!=$B$452,'Costi complessivi'!#REF!,""))</f>
        <v>#REF!</v>
      </c>
      <c r="D192" s="15" t="e">
        <f>IF('Costi complessivi'!#REF!="G",'Costi complessivi'!#REF!*$C$452,IF('Costi complessivi'!#REF!=$B$452,'Costi complessivi'!#REF!,""))</f>
        <v>#REF!</v>
      </c>
      <c r="E192" s="30" t="e">
        <f>IF('Costi complessivi'!#REF!="G",'Costi complessivi'!#REF!*$C$452,IF('Costi complessivi'!#REF!=$B$452,'Costi complessivi'!#REF!,""))</f>
        <v>#REF!</v>
      </c>
      <c r="F192" s="115" t="e">
        <f>IF('Costi complessivi'!#REF!="G",'Costi complessivi'!#REF!*$C$452,IF('Costi complessivi'!#REF!=$B$452,'Costi complessivi'!#REF!,""))</f>
        <v>#REF!</v>
      </c>
      <c r="G192" s="44" t="e">
        <f>IF('Costi complessivi'!#REF!="G",'Costi complessivi'!#REF!*$C$452,IF('Costi complessivi'!#REF!=$B$452,'Costi complessivi'!#REF!,""))</f>
        <v>#REF!</v>
      </c>
      <c r="H192" s="44" t="e">
        <f>IF('Costi complessivi'!#REF!="G",'Costi complessivi'!#REF!*$C$452,IF('Costi complessivi'!#REF!=$B$452,'Costi complessivi'!#REF!,""))</f>
        <v>#REF!</v>
      </c>
      <c r="I192" s="115" t="e">
        <f>IF('Costi complessivi'!#REF!="G",'Costi complessivi'!#REF!*$C$452,IF('Costi complessivi'!#REF!=$B$452,'Costi complessivi'!#REF!,""))</f>
        <v>#REF!</v>
      </c>
      <c r="J192" s="14" t="e">
        <f>IF('Costi complessivi'!#REF!="G",'Costi complessivi'!#REF!*$C$452,IF('Costi complessivi'!#REF!=$B$452,'Costi complessivi'!#REF!,""))</f>
        <v>#REF!</v>
      </c>
      <c r="K192" s="14" t="e">
        <f>IF('Costi complessivi'!#REF!="G",'Costi complessivi'!#REF!*$C$452,IF('Costi complessivi'!#REF!=$B$452,'Costi complessivi'!#REF!,""))</f>
        <v>#REF!</v>
      </c>
      <c r="L192" s="29" t="e">
        <f>IF('Costi complessivi'!#REF!="G",'Costi complessivi'!#REF!*$C$452,IF('Costi complessivi'!#REF!=$B$452,'Costi complessivi'!#REF!,""))</f>
        <v>#REF!</v>
      </c>
      <c r="M192" s="23" t="e">
        <f>'Costi complessivi'!#REF!</f>
        <v>#REF!</v>
      </c>
      <c r="N192" s="69" t="e">
        <f>IF('Costi complessivi'!#REF!="G",'Costi complessivi'!#REF!,IF('Costi complessivi'!#REF!=$B$452,'Costi complessivi'!#REF!,0))</f>
        <v>#REF!</v>
      </c>
      <c r="Y192" s="32"/>
    </row>
    <row r="193" spans="1:25" hidden="1">
      <c r="A193" s="22" t="e">
        <f>'Costi complessivi'!#REF!</f>
        <v>#REF!</v>
      </c>
      <c r="B193" s="61" t="e">
        <f>'Costi complessivi'!#REF!</f>
        <v>#REF!</v>
      </c>
      <c r="C193" s="15" t="e">
        <f>IF('Costi complessivi'!#REF!="G",'Costi complessivi'!#REF!*$C$452,IF('Costi complessivi'!#REF!=$B$452,'Costi complessivi'!#REF!,""))</f>
        <v>#REF!</v>
      </c>
      <c r="D193" s="15" t="e">
        <f>IF('Costi complessivi'!#REF!="G",'Costi complessivi'!#REF!*$C$452,IF('Costi complessivi'!#REF!=$B$452,'Costi complessivi'!#REF!,""))</f>
        <v>#REF!</v>
      </c>
      <c r="E193" s="30" t="e">
        <f>IF('Costi complessivi'!#REF!="G",'Costi complessivi'!#REF!*$C$452,IF('Costi complessivi'!#REF!=$B$452,'Costi complessivi'!#REF!,""))</f>
        <v>#REF!</v>
      </c>
      <c r="F193" s="115" t="e">
        <f>IF('Costi complessivi'!#REF!="G",'Costi complessivi'!#REF!*$C$452,IF('Costi complessivi'!#REF!=$B$452,'Costi complessivi'!#REF!,""))</f>
        <v>#REF!</v>
      </c>
      <c r="G193" s="44" t="e">
        <f>IF('Costi complessivi'!#REF!="G",'Costi complessivi'!#REF!*$C$452,IF('Costi complessivi'!#REF!=$B$452,'Costi complessivi'!#REF!,""))</f>
        <v>#REF!</v>
      </c>
      <c r="H193" s="44" t="e">
        <f>IF('Costi complessivi'!#REF!="G",'Costi complessivi'!#REF!*$C$452,IF('Costi complessivi'!#REF!=$B$452,'Costi complessivi'!#REF!,""))</f>
        <v>#REF!</v>
      </c>
      <c r="I193" s="115" t="e">
        <f>IF('Costi complessivi'!#REF!="G",'Costi complessivi'!#REF!*$C$452,IF('Costi complessivi'!#REF!=$B$452,'Costi complessivi'!#REF!,""))</f>
        <v>#REF!</v>
      </c>
      <c r="J193" s="14" t="e">
        <f>IF('Costi complessivi'!#REF!="G",'Costi complessivi'!#REF!*$C$452,IF('Costi complessivi'!#REF!=$B$452,'Costi complessivi'!#REF!,""))</f>
        <v>#REF!</v>
      </c>
      <c r="K193" s="14" t="e">
        <f>IF('Costi complessivi'!#REF!="G",'Costi complessivi'!#REF!*$C$452,IF('Costi complessivi'!#REF!=$B$452,'Costi complessivi'!#REF!,""))</f>
        <v>#REF!</v>
      </c>
      <c r="L193" s="29" t="e">
        <f>IF('Costi complessivi'!#REF!="G",'Costi complessivi'!#REF!*$C$452,IF('Costi complessivi'!#REF!=$B$452,'Costi complessivi'!#REF!,""))</f>
        <v>#REF!</v>
      </c>
      <c r="M193" s="23" t="e">
        <f>'Costi complessivi'!#REF!</f>
        <v>#REF!</v>
      </c>
      <c r="N193" s="69" t="e">
        <f>IF('Costi complessivi'!#REF!="G",'Costi complessivi'!#REF!,IF('Costi complessivi'!#REF!=$B$452,'Costi complessivi'!#REF!,0))</f>
        <v>#REF!</v>
      </c>
      <c r="Y193" s="32"/>
    </row>
    <row r="194" spans="1:25" hidden="1">
      <c r="A194" s="49" t="s">
        <v>479</v>
      </c>
      <c r="B194" s="45"/>
      <c r="C194" s="46"/>
      <c r="D194" s="47"/>
      <c r="E194" s="47"/>
      <c r="F194" s="47"/>
      <c r="G194" s="47"/>
      <c r="H194" s="47"/>
      <c r="I194" s="47"/>
      <c r="J194" s="47"/>
      <c r="K194" s="47"/>
      <c r="L194" s="45"/>
      <c r="M194" s="48"/>
      <c r="N194" s="69" t="e">
        <f>IF('Costi complessivi'!#REF!="G",'Costi complessivi'!#REF!,IF('Costi complessivi'!#REF!=$B$452,'Costi complessivi'!#REF!,0))</f>
        <v>#REF!</v>
      </c>
      <c r="Y194" s="32"/>
    </row>
    <row r="195" spans="1:25" ht="16.149999999999999" hidden="1" customHeight="1">
      <c r="A195" s="22" t="str">
        <f>'Costi complessivi'!A171</f>
        <v xml:space="preserve">  68/05/811  </v>
      </c>
      <c r="B195" s="61" t="str">
        <f>'Costi complessivi'!B171</f>
        <v>PRESTAZ. SERVIZI SAD MONTECHIAR</v>
      </c>
      <c r="C195" s="15" t="e">
        <f>IF('Costi complessivi'!#REF!="G",'Costi complessivi'!#REF!*$C$452,IF('Costi complessivi'!#REF!=$B$452,'Costi complessivi'!#REF!,""))</f>
        <v>#REF!</v>
      </c>
      <c r="D195" s="15" t="e">
        <f>IF('Costi complessivi'!#REF!="G",'Costi complessivi'!#REF!*$C$452,IF('Costi complessivi'!#REF!=$B$452,'Costi complessivi'!#REF!,""))</f>
        <v>#REF!</v>
      </c>
      <c r="E195" s="30" t="e">
        <f>IF('Costi complessivi'!#REF!="G",'Costi complessivi'!#REF!*$C$452,IF('Costi complessivi'!#REF!=$B$452,'Costi complessivi'!#REF!,""))</f>
        <v>#REF!</v>
      </c>
      <c r="F195" s="115" t="e">
        <f>IF('Costi complessivi'!#REF!="G",'Costi complessivi'!C171*$C$452,IF('Costi complessivi'!#REF!=$B$452,'Costi complessivi'!C171,""))</f>
        <v>#REF!</v>
      </c>
      <c r="G195" s="44" t="e">
        <f>IF('Costi complessivi'!#REF!="G",'Costi complessivi'!#REF!*$C$452,IF('Costi complessivi'!#REF!=$B$452,'Costi complessivi'!#REF!,""))</f>
        <v>#REF!</v>
      </c>
      <c r="H195" s="44" t="e">
        <f>IF('Costi complessivi'!#REF!="G",'Costi complessivi'!#REF!*$C$452,IF('Costi complessivi'!#REF!=$B$452,'Costi complessivi'!#REF!,""))</f>
        <v>#REF!</v>
      </c>
      <c r="I195" s="115" t="e">
        <f>IF('Costi complessivi'!#REF!="G",'Costi complessivi'!D171*$C$452,IF('Costi complessivi'!#REF!=$B$452,'Costi complessivi'!D171,""))</f>
        <v>#REF!</v>
      </c>
      <c r="J195" s="14" t="e">
        <f>IF('Costi complessivi'!#REF!="G",'Costi complessivi'!E171*$C$452,IF('Costi complessivi'!#REF!=$B$452,'Costi complessivi'!E171,""))</f>
        <v>#REF!</v>
      </c>
      <c r="K195" s="14" t="e">
        <f>IF('Costi complessivi'!#REF!="G",'Costi complessivi'!F171*$C$452,IF('Costi complessivi'!#REF!=$B$452,'Costi complessivi'!F171,""))</f>
        <v>#REF!</v>
      </c>
      <c r="L195" s="29" t="e">
        <f>IF('Costi complessivi'!#REF!="G",'Costi complessivi'!#REF!*$C$452,IF('Costi complessivi'!#REF!=$B$452,'Costi complessivi'!#REF!,""))</f>
        <v>#REF!</v>
      </c>
      <c r="M195" s="23" t="e">
        <f>'Costi complessivi'!#REF!</f>
        <v>#REF!</v>
      </c>
      <c r="N195" s="69" t="e">
        <f>IF('Costi complessivi'!#REF!="G",'Costi complessivi'!#REF!,IF('Costi complessivi'!#REF!=$B$452,'Costi complessivi'!#REF!,0))</f>
        <v>#REF!</v>
      </c>
      <c r="O195" s="42">
        <v>130717</v>
      </c>
      <c r="P195" s="42">
        <f>O195*2</f>
        <v>261434</v>
      </c>
      <c r="T195" s="42">
        <f>P195/12*4</f>
        <v>87144.666666666672</v>
      </c>
      <c r="U195" s="42">
        <v>25000</v>
      </c>
      <c r="V195" s="42">
        <v>18333.333330000001</v>
      </c>
      <c r="W195" s="42">
        <v>11666.666670000001</v>
      </c>
      <c r="X195" s="42">
        <f>T195-U195-V195-W195</f>
        <v>32144.666666666672</v>
      </c>
      <c r="Y195" s="32">
        <f>P195-T195+X195</f>
        <v>206434</v>
      </c>
    </row>
    <row r="196" spans="1:25" hidden="1">
      <c r="A196" s="22" t="e">
        <f>'Costi complessivi'!#REF!</f>
        <v>#REF!</v>
      </c>
      <c r="B196" s="61" t="e">
        <f>'Costi complessivi'!#REF!</f>
        <v>#REF!</v>
      </c>
      <c r="C196" s="15" t="e">
        <f>IF('Costi complessivi'!#REF!="G",'Costi complessivi'!#REF!*$C$452,IF('Costi complessivi'!#REF!=$B$452,'Costi complessivi'!#REF!,""))</f>
        <v>#REF!</v>
      </c>
      <c r="D196" s="15" t="e">
        <f>IF('Costi complessivi'!#REF!="G",'Costi complessivi'!#REF!*$C$452,IF('Costi complessivi'!#REF!=$B$452,'Costi complessivi'!#REF!,""))</f>
        <v>#REF!</v>
      </c>
      <c r="E196" s="30" t="e">
        <f>IF('Costi complessivi'!#REF!="G",'Costi complessivi'!#REF!*$C$452,IF('Costi complessivi'!#REF!=$B$452,'Costi complessivi'!#REF!,""))</f>
        <v>#REF!</v>
      </c>
      <c r="F196" s="115" t="e">
        <f>IF('Costi complessivi'!#REF!="G",'Costi complessivi'!#REF!*$C$452,IF('Costi complessivi'!#REF!=$B$452,'Costi complessivi'!#REF!,""))</f>
        <v>#REF!</v>
      </c>
      <c r="G196" s="44" t="e">
        <f>IF('Costi complessivi'!#REF!="G",'Costi complessivi'!#REF!*$C$452,IF('Costi complessivi'!#REF!=$B$452,'Costi complessivi'!#REF!,""))</f>
        <v>#REF!</v>
      </c>
      <c r="H196" s="44" t="e">
        <f>IF('Costi complessivi'!#REF!="G",'Costi complessivi'!#REF!*$C$452,IF('Costi complessivi'!#REF!=$B$452,'Costi complessivi'!#REF!,""))</f>
        <v>#REF!</v>
      </c>
      <c r="I196" s="115" t="e">
        <f>IF('Costi complessivi'!#REF!="G",'Costi complessivi'!#REF!*$C$452,IF('Costi complessivi'!#REF!=$B$452,'Costi complessivi'!#REF!,""))</f>
        <v>#REF!</v>
      </c>
      <c r="J196" s="14" t="e">
        <f>IF('Costi complessivi'!#REF!="G",'Costi complessivi'!#REF!*$C$452,IF('Costi complessivi'!#REF!=$B$452,'Costi complessivi'!#REF!,""))</f>
        <v>#REF!</v>
      </c>
      <c r="K196" s="14" t="e">
        <f>IF('Costi complessivi'!#REF!="G",'Costi complessivi'!#REF!*$C$452,IF('Costi complessivi'!#REF!=$B$452,'Costi complessivi'!#REF!,""))</f>
        <v>#REF!</v>
      </c>
      <c r="L196" s="29" t="e">
        <f>IF('Costi complessivi'!#REF!="G",'Costi complessivi'!#REF!*$C$452,IF('Costi complessivi'!#REF!=$B$452,'Costi complessivi'!#REF!,""))</f>
        <v>#REF!</v>
      </c>
      <c r="M196" s="23" t="e">
        <f>'Costi complessivi'!#REF!</f>
        <v>#REF!</v>
      </c>
      <c r="N196" s="69" t="e">
        <f>IF('Costi complessivi'!#REF!="G",'Costi complessivi'!#REF!,IF('Costi complessivi'!#REF!=$B$452,'Costi complessivi'!#REF!,0))</f>
        <v>#REF!</v>
      </c>
      <c r="O196" s="42">
        <v>5300</v>
      </c>
      <c r="P196" s="42">
        <f>O196/7*12</f>
        <v>9085.7142857142862</v>
      </c>
      <c r="Y196" s="32"/>
    </row>
    <row r="197" spans="1:25" hidden="1">
      <c r="A197" s="22" t="e">
        <f>'Costi complessivi'!#REF!</f>
        <v>#REF!</v>
      </c>
      <c r="B197" s="61" t="e">
        <f>'Costi complessivi'!#REF!</f>
        <v>#REF!</v>
      </c>
      <c r="C197" s="15" t="e">
        <f>IF('Costi complessivi'!#REF!="G",'Costi complessivi'!#REF!*$C$452,IF('Costi complessivi'!#REF!=$B$452,'Costi complessivi'!#REF!,""))</f>
        <v>#REF!</v>
      </c>
      <c r="D197" s="15" t="e">
        <f>IF('Costi complessivi'!#REF!="G",'Costi complessivi'!#REF!*$C$452,IF('Costi complessivi'!#REF!=$B$452,'Costi complessivi'!#REF!,""))</f>
        <v>#REF!</v>
      </c>
      <c r="E197" s="30" t="e">
        <f>IF('Costi complessivi'!#REF!="G",'Costi complessivi'!#REF!*$C$452,IF('Costi complessivi'!#REF!=$B$452,'Costi complessivi'!#REF!,""))</f>
        <v>#REF!</v>
      </c>
      <c r="F197" s="115" t="e">
        <f>IF('Costi complessivi'!#REF!="G",'Costi complessivi'!#REF!*$C$452,IF('Costi complessivi'!#REF!=$B$452,'Costi complessivi'!#REF!,""))</f>
        <v>#REF!</v>
      </c>
      <c r="G197" s="44" t="e">
        <f>IF('Costi complessivi'!#REF!="G",'Costi complessivi'!#REF!*$C$452,IF('Costi complessivi'!#REF!=$B$452,'Costi complessivi'!#REF!,""))</f>
        <v>#REF!</v>
      </c>
      <c r="H197" s="44" t="e">
        <f>IF('Costi complessivi'!#REF!="G",'Costi complessivi'!#REF!*$C$452,IF('Costi complessivi'!#REF!=$B$452,'Costi complessivi'!#REF!,""))</f>
        <v>#REF!</v>
      </c>
      <c r="I197" s="115" t="e">
        <f>IF('Costi complessivi'!#REF!="G",'Costi complessivi'!#REF!*$C$452,IF('Costi complessivi'!#REF!=$B$452,'Costi complessivi'!#REF!,""))</f>
        <v>#REF!</v>
      </c>
      <c r="J197" s="14" t="e">
        <f>IF('Costi complessivi'!#REF!="G",'Costi complessivi'!#REF!*$C$452,IF('Costi complessivi'!#REF!=$B$452,'Costi complessivi'!#REF!,""))</f>
        <v>#REF!</v>
      </c>
      <c r="K197" s="14" t="e">
        <f>IF('Costi complessivi'!#REF!="G",'Costi complessivi'!#REF!*$C$452,IF('Costi complessivi'!#REF!=$B$452,'Costi complessivi'!#REF!,""))</f>
        <v>#REF!</v>
      </c>
      <c r="L197" s="29" t="e">
        <f>IF('Costi complessivi'!#REF!="G",'Costi complessivi'!#REF!*$C$452,IF('Costi complessivi'!#REF!=$B$452,'Costi complessivi'!#REF!,""))</f>
        <v>#REF!</v>
      </c>
      <c r="M197" s="23" t="e">
        <f>'Costi complessivi'!#REF!</f>
        <v>#REF!</v>
      </c>
      <c r="N197" s="69" t="e">
        <f>IF('Costi complessivi'!#REF!="G",'Costi complessivi'!#REF!,IF('Costi complessivi'!#REF!=$B$452,'Costi complessivi'!#REF!,0))</f>
        <v>#REF!</v>
      </c>
      <c r="Y197" s="32"/>
    </row>
    <row r="198" spans="1:25" hidden="1">
      <c r="A198" s="22" t="e">
        <f>'Costi complessivi'!#REF!</f>
        <v>#REF!</v>
      </c>
      <c r="B198" s="61" t="e">
        <f>'Costi complessivi'!#REF!</f>
        <v>#REF!</v>
      </c>
      <c r="C198" s="15" t="e">
        <f>IF('Costi complessivi'!#REF!="G",'Costi complessivi'!#REF!*$C$452,IF('Costi complessivi'!#REF!=$B$452,'Costi complessivi'!#REF!,""))</f>
        <v>#REF!</v>
      </c>
      <c r="D198" s="15" t="e">
        <f>IF('Costi complessivi'!#REF!="G",'Costi complessivi'!#REF!*$C$452,IF('Costi complessivi'!#REF!=$B$452,'Costi complessivi'!#REF!,""))</f>
        <v>#REF!</v>
      </c>
      <c r="E198" s="30" t="e">
        <f>IF('Costi complessivi'!#REF!="G",'Costi complessivi'!#REF!*$C$452,IF('Costi complessivi'!#REF!=$B$452,'Costi complessivi'!#REF!,""))</f>
        <v>#REF!</v>
      </c>
      <c r="F198" s="115" t="e">
        <f>IF('Costi complessivi'!#REF!="G",'Costi complessivi'!#REF!*$C$452,IF('Costi complessivi'!#REF!=$B$452,'Costi complessivi'!#REF!,""))</f>
        <v>#REF!</v>
      </c>
      <c r="G198" s="44" t="e">
        <f>IF('Costi complessivi'!#REF!="G",'Costi complessivi'!#REF!*$C$452,IF('Costi complessivi'!#REF!=$B$452,'Costi complessivi'!#REF!,""))</f>
        <v>#REF!</v>
      </c>
      <c r="H198" s="44" t="e">
        <f>IF('Costi complessivi'!#REF!="G",'Costi complessivi'!#REF!*$C$452,IF('Costi complessivi'!#REF!=$B$452,'Costi complessivi'!#REF!,""))</f>
        <v>#REF!</v>
      </c>
      <c r="I198" s="115" t="e">
        <f>IF('Costi complessivi'!#REF!="G",'Costi complessivi'!#REF!*$C$452,IF('Costi complessivi'!#REF!=$B$452,'Costi complessivi'!#REF!,""))</f>
        <v>#REF!</v>
      </c>
      <c r="J198" s="14" t="e">
        <f>IF('Costi complessivi'!#REF!="G",'Costi complessivi'!#REF!*$C$452,IF('Costi complessivi'!#REF!=$B$452,'Costi complessivi'!#REF!,""))</f>
        <v>#REF!</v>
      </c>
      <c r="K198" s="14" t="e">
        <f>IF('Costi complessivi'!#REF!="G",'Costi complessivi'!#REF!*$C$452,IF('Costi complessivi'!#REF!=$B$452,'Costi complessivi'!#REF!,""))</f>
        <v>#REF!</v>
      </c>
      <c r="L198" s="29" t="e">
        <f>IF('Costi complessivi'!#REF!="G",'Costi complessivi'!#REF!*$C$452,IF('Costi complessivi'!#REF!=$B$452,'Costi complessivi'!#REF!,""))</f>
        <v>#REF!</v>
      </c>
      <c r="M198" s="23" t="e">
        <f>'Costi complessivi'!#REF!</f>
        <v>#REF!</v>
      </c>
      <c r="N198" s="69" t="e">
        <f>IF('Costi complessivi'!#REF!="G",'Costi complessivi'!#REF!,IF('Costi complessivi'!#REF!=$B$452,'Costi complessivi'!#REF!,0))</f>
        <v>#REF!</v>
      </c>
      <c r="Y198" s="32"/>
    </row>
    <row r="199" spans="1:25" hidden="1">
      <c r="A199" s="49" t="s">
        <v>480</v>
      </c>
      <c r="B199" s="45"/>
      <c r="C199" s="46"/>
      <c r="D199" s="47"/>
      <c r="E199" s="47"/>
      <c r="F199" s="47"/>
      <c r="G199" s="47"/>
      <c r="H199" s="47"/>
      <c r="I199" s="47"/>
      <c r="J199" s="47"/>
      <c r="K199" s="47"/>
      <c r="L199" s="45"/>
      <c r="M199" s="48"/>
      <c r="N199" s="69" t="e">
        <f>IF('Costi complessivi'!#REF!="G",'Costi complessivi'!#REF!,IF('Costi complessivi'!#REF!=$B$452,'Costi complessivi'!#REF!,0))</f>
        <v>#REF!</v>
      </c>
      <c r="Y199" s="32"/>
    </row>
    <row r="200" spans="1:25" hidden="1">
      <c r="A200" s="22" t="str">
        <f>'Costi complessivi'!A173</f>
        <v xml:space="preserve">  68/05/841  </v>
      </c>
      <c r="B200" s="61" t="str">
        <f>'Costi complessivi'!B173</f>
        <v xml:space="preserve">PRESTAZ. SERVIZ. SAD SALA B.   </v>
      </c>
      <c r="C200" s="15" t="e">
        <f>IF('Costi complessivi'!#REF!="G",'Costi complessivi'!#REF!*$C$452,IF('Costi complessivi'!#REF!=$B$452,'Costi complessivi'!#REF!,""))</f>
        <v>#REF!</v>
      </c>
      <c r="D200" s="15" t="e">
        <f>IF('Costi complessivi'!#REF!="G",'Costi complessivi'!#REF!*$C$452,IF('Costi complessivi'!#REF!=$B$452,'Costi complessivi'!#REF!,""))</f>
        <v>#REF!</v>
      </c>
      <c r="E200" s="30" t="e">
        <f>IF('Costi complessivi'!#REF!="G",'Costi complessivi'!#REF!*$C$452,IF('Costi complessivi'!#REF!=$B$452,'Costi complessivi'!#REF!,""))</f>
        <v>#REF!</v>
      </c>
      <c r="F200" s="115" t="e">
        <f>IF('Costi complessivi'!#REF!="G",'Costi complessivi'!C173*$C$452,IF('Costi complessivi'!#REF!=$B$452,'Costi complessivi'!C173,""))</f>
        <v>#REF!</v>
      </c>
      <c r="G200" s="44" t="e">
        <f>IF('Costi complessivi'!#REF!="G",'Costi complessivi'!#REF!*$C$452,IF('Costi complessivi'!#REF!=$B$452,'Costi complessivi'!#REF!,""))</f>
        <v>#REF!</v>
      </c>
      <c r="H200" s="44" t="e">
        <f>IF('Costi complessivi'!#REF!="G",'Costi complessivi'!#REF!*$C$452,IF('Costi complessivi'!#REF!=$B$452,'Costi complessivi'!#REF!,""))</f>
        <v>#REF!</v>
      </c>
      <c r="I200" s="115" t="e">
        <f>IF('Costi complessivi'!#REF!="G",'Costi complessivi'!D173*$C$452,IF('Costi complessivi'!#REF!=$B$452,'Costi complessivi'!D173,""))</f>
        <v>#REF!</v>
      </c>
      <c r="J200" s="14" t="e">
        <f>IF('Costi complessivi'!#REF!="G",'Costi complessivi'!E173*$C$452,IF('Costi complessivi'!#REF!=$B$452,'Costi complessivi'!E173,""))</f>
        <v>#REF!</v>
      </c>
      <c r="K200" s="14" t="e">
        <f>IF('Costi complessivi'!#REF!="G",'Costi complessivi'!F173*$C$452,IF('Costi complessivi'!#REF!=$B$452,'Costi complessivi'!F173,""))</f>
        <v>#REF!</v>
      </c>
      <c r="L200" s="29" t="e">
        <f>IF('Costi complessivi'!#REF!="G",'Costi complessivi'!#REF!*$C$452,IF('Costi complessivi'!#REF!=$B$452,'Costi complessivi'!#REF!,""))</f>
        <v>#REF!</v>
      </c>
      <c r="M200" s="23" t="e">
        <f>'Costi complessivi'!#REF!</f>
        <v>#REF!</v>
      </c>
      <c r="N200" s="69" t="e">
        <f>IF('Costi complessivi'!#REF!="G",'Costi complessivi'!#REF!,IF('Costi complessivi'!#REF!=$B$452,'Costi complessivi'!#REF!,0))</f>
        <v>#REF!</v>
      </c>
      <c r="O200" s="42">
        <v>32664</v>
      </c>
      <c r="P200" s="42">
        <f>O200*2</f>
        <v>65328</v>
      </c>
      <c r="T200" s="42">
        <f>P200/12*4</f>
        <v>21776</v>
      </c>
      <c r="U200" s="42">
        <v>3000</v>
      </c>
      <c r="V200" s="42">
        <v>3333.333333</v>
      </c>
      <c r="W200" s="42">
        <v>6666.6666670000004</v>
      </c>
      <c r="X200" s="42">
        <f>T200-U200-V200-W200</f>
        <v>8776</v>
      </c>
      <c r="Y200" s="32">
        <f>P200-T200+X200</f>
        <v>52328</v>
      </c>
    </row>
    <row r="201" spans="1:25" hidden="1">
      <c r="A201" s="22" t="e">
        <f>'Costi complessivi'!#REF!</f>
        <v>#REF!</v>
      </c>
      <c r="B201" s="61" t="e">
        <f>'Costi complessivi'!#REF!</f>
        <v>#REF!</v>
      </c>
      <c r="C201" s="15" t="e">
        <f>IF('Costi complessivi'!#REF!="G",'Costi complessivi'!#REF!*$C$452,IF('Costi complessivi'!#REF!=$B$452,'Costi complessivi'!#REF!,""))</f>
        <v>#REF!</v>
      </c>
      <c r="D201" s="15" t="e">
        <f>IF('Costi complessivi'!#REF!="G",'Costi complessivi'!#REF!*$C$452,IF('Costi complessivi'!#REF!=$B$452,'Costi complessivi'!#REF!,""))</f>
        <v>#REF!</v>
      </c>
      <c r="E201" s="30" t="e">
        <f>IF('Costi complessivi'!#REF!="G",'Costi complessivi'!#REF!*$C$452,IF('Costi complessivi'!#REF!=$B$452,'Costi complessivi'!#REF!,""))</f>
        <v>#REF!</v>
      </c>
      <c r="F201" s="115" t="e">
        <f>IF('Costi complessivi'!#REF!="G",'Costi complessivi'!#REF!*$C$452,IF('Costi complessivi'!#REF!=$B$452,'Costi complessivi'!#REF!,""))</f>
        <v>#REF!</v>
      </c>
      <c r="G201" s="44" t="e">
        <f>IF('Costi complessivi'!#REF!="G",'Costi complessivi'!#REF!*$C$452,IF('Costi complessivi'!#REF!=$B$452,'Costi complessivi'!#REF!,""))</f>
        <v>#REF!</v>
      </c>
      <c r="H201" s="44" t="e">
        <f>IF('Costi complessivi'!#REF!="G",'Costi complessivi'!#REF!*$C$452,IF('Costi complessivi'!#REF!=$B$452,'Costi complessivi'!#REF!,""))</f>
        <v>#REF!</v>
      </c>
      <c r="I201" s="115" t="e">
        <f>IF('Costi complessivi'!#REF!="G",'Costi complessivi'!#REF!*$C$452,IF('Costi complessivi'!#REF!=$B$452,'Costi complessivi'!#REF!,""))</f>
        <v>#REF!</v>
      </c>
      <c r="J201" s="14" t="e">
        <f>IF('Costi complessivi'!#REF!="G",'Costi complessivi'!#REF!*$C$452,IF('Costi complessivi'!#REF!=$B$452,'Costi complessivi'!#REF!,""))</f>
        <v>#REF!</v>
      </c>
      <c r="K201" s="14" t="e">
        <f>IF('Costi complessivi'!#REF!="G",'Costi complessivi'!#REF!*$C$452,IF('Costi complessivi'!#REF!=$B$452,'Costi complessivi'!#REF!,""))</f>
        <v>#REF!</v>
      </c>
      <c r="L201" s="29" t="e">
        <f>IF('Costi complessivi'!#REF!="G",'Costi complessivi'!#REF!*$C$452,IF('Costi complessivi'!#REF!=$B$452,'Costi complessivi'!#REF!,""))</f>
        <v>#REF!</v>
      </c>
      <c r="M201" s="23" t="e">
        <f>'Costi complessivi'!#REF!</f>
        <v>#REF!</v>
      </c>
      <c r="N201" s="69" t="e">
        <f>IF('Costi complessivi'!#REF!="G",'Costi complessivi'!#REF!,IF('Costi complessivi'!#REF!=$B$452,'Costi complessivi'!#REF!,0))</f>
        <v>#REF!</v>
      </c>
      <c r="O201" s="42">
        <v>2700</v>
      </c>
      <c r="P201" s="42">
        <f>O201/7*12</f>
        <v>4628.5714285714284</v>
      </c>
      <c r="Y201" s="32"/>
    </row>
    <row r="202" spans="1:25" hidden="1">
      <c r="A202" s="22" t="e">
        <f>'Costi complessivi'!#REF!</f>
        <v>#REF!</v>
      </c>
      <c r="B202" s="61" t="e">
        <f>'Costi complessivi'!#REF!</f>
        <v>#REF!</v>
      </c>
      <c r="C202" s="15" t="e">
        <f>IF('Costi complessivi'!#REF!="G",'Costi complessivi'!#REF!*$C$452,IF('Costi complessivi'!#REF!=$B$452,'Costi complessivi'!#REF!,""))</f>
        <v>#REF!</v>
      </c>
      <c r="D202" s="15" t="e">
        <f>IF('Costi complessivi'!#REF!="G",'Costi complessivi'!#REF!*$C$452,IF('Costi complessivi'!#REF!=$B$452,'Costi complessivi'!#REF!,""))</f>
        <v>#REF!</v>
      </c>
      <c r="E202" s="30" t="e">
        <f>IF('Costi complessivi'!#REF!="G",'Costi complessivi'!#REF!*$C$452,IF('Costi complessivi'!#REF!=$B$452,'Costi complessivi'!#REF!,""))</f>
        <v>#REF!</v>
      </c>
      <c r="F202" s="115" t="e">
        <f>IF('Costi complessivi'!#REF!="G",'Costi complessivi'!#REF!*$C$452,IF('Costi complessivi'!#REF!=$B$452,'Costi complessivi'!#REF!,""))</f>
        <v>#REF!</v>
      </c>
      <c r="G202" s="44" t="e">
        <f>IF('Costi complessivi'!#REF!="G",'Costi complessivi'!#REF!*$C$452,IF('Costi complessivi'!#REF!=$B$452,'Costi complessivi'!#REF!,""))</f>
        <v>#REF!</v>
      </c>
      <c r="H202" s="44" t="e">
        <f>IF('Costi complessivi'!#REF!="G",'Costi complessivi'!#REF!*$C$452,IF('Costi complessivi'!#REF!=$B$452,'Costi complessivi'!#REF!,""))</f>
        <v>#REF!</v>
      </c>
      <c r="I202" s="115" t="e">
        <f>IF('Costi complessivi'!#REF!="G",'Costi complessivi'!#REF!*$C$452,IF('Costi complessivi'!#REF!=$B$452,'Costi complessivi'!#REF!,""))</f>
        <v>#REF!</v>
      </c>
      <c r="J202" s="14" t="e">
        <f>IF('Costi complessivi'!#REF!="G",'Costi complessivi'!#REF!*$C$452,IF('Costi complessivi'!#REF!=$B$452,'Costi complessivi'!#REF!,""))</f>
        <v>#REF!</v>
      </c>
      <c r="K202" s="14" t="e">
        <f>IF('Costi complessivi'!#REF!="G",'Costi complessivi'!#REF!*$C$452,IF('Costi complessivi'!#REF!=$B$452,'Costi complessivi'!#REF!,""))</f>
        <v>#REF!</v>
      </c>
      <c r="L202" s="29" t="e">
        <f>IF('Costi complessivi'!#REF!="G",'Costi complessivi'!#REF!*$C$452,IF('Costi complessivi'!#REF!=$B$452,'Costi complessivi'!#REF!,""))</f>
        <v>#REF!</v>
      </c>
      <c r="M202" s="23" t="e">
        <f>'Costi complessivi'!#REF!</f>
        <v>#REF!</v>
      </c>
      <c r="N202" s="69" t="e">
        <f>IF('Costi complessivi'!#REF!="G",'Costi complessivi'!#REF!,IF('Costi complessivi'!#REF!=$B$452,'Costi complessivi'!#REF!,0))</f>
        <v>#REF!</v>
      </c>
      <c r="Y202" s="32"/>
    </row>
    <row r="203" spans="1:25" hidden="1">
      <c r="A203" s="22" t="e">
        <f>'Costi complessivi'!#REF!</f>
        <v>#REF!</v>
      </c>
      <c r="B203" s="61" t="e">
        <f>'Costi complessivi'!#REF!</f>
        <v>#REF!</v>
      </c>
      <c r="C203" s="15" t="e">
        <f>IF('Costi complessivi'!#REF!="G",'Costi complessivi'!#REF!*$C$452,IF('Costi complessivi'!#REF!=$B$452,'Costi complessivi'!#REF!,""))</f>
        <v>#REF!</v>
      </c>
      <c r="D203" s="15" t="e">
        <f>IF('Costi complessivi'!#REF!="G",'Costi complessivi'!#REF!*$C$452,IF('Costi complessivi'!#REF!=$B$452,'Costi complessivi'!#REF!,""))</f>
        <v>#REF!</v>
      </c>
      <c r="E203" s="30" t="e">
        <f>IF('Costi complessivi'!#REF!="G",'Costi complessivi'!#REF!*$C$452,IF('Costi complessivi'!#REF!=$B$452,'Costi complessivi'!#REF!,""))</f>
        <v>#REF!</v>
      </c>
      <c r="F203" s="115" t="e">
        <f>IF('Costi complessivi'!#REF!="G",'Costi complessivi'!#REF!*$C$452,IF('Costi complessivi'!#REF!=$B$452,'Costi complessivi'!#REF!,""))</f>
        <v>#REF!</v>
      </c>
      <c r="G203" s="44" t="e">
        <f>IF('Costi complessivi'!#REF!="G",'Costi complessivi'!#REF!*$C$452,IF('Costi complessivi'!#REF!=$B$452,'Costi complessivi'!#REF!,""))</f>
        <v>#REF!</v>
      </c>
      <c r="H203" s="44" t="e">
        <f>IF('Costi complessivi'!#REF!="G",'Costi complessivi'!#REF!*$C$452,IF('Costi complessivi'!#REF!=$B$452,'Costi complessivi'!#REF!,""))</f>
        <v>#REF!</v>
      </c>
      <c r="I203" s="115" t="e">
        <f>IF('Costi complessivi'!#REF!="G",'Costi complessivi'!#REF!*$C$452,IF('Costi complessivi'!#REF!=$B$452,'Costi complessivi'!#REF!,""))</f>
        <v>#REF!</v>
      </c>
      <c r="J203" s="14" t="e">
        <f>IF('Costi complessivi'!#REF!="G",'Costi complessivi'!#REF!*$C$452,IF('Costi complessivi'!#REF!=$B$452,'Costi complessivi'!#REF!,""))</f>
        <v>#REF!</v>
      </c>
      <c r="K203" s="14" t="e">
        <f>IF('Costi complessivi'!#REF!="G",'Costi complessivi'!#REF!*$C$452,IF('Costi complessivi'!#REF!=$B$452,'Costi complessivi'!#REF!,""))</f>
        <v>#REF!</v>
      </c>
      <c r="L203" s="29" t="e">
        <f>IF('Costi complessivi'!#REF!="G",'Costi complessivi'!#REF!*$C$452,IF('Costi complessivi'!#REF!=$B$452,'Costi complessivi'!#REF!,""))</f>
        <v>#REF!</v>
      </c>
      <c r="M203" s="23" t="e">
        <f>'Costi complessivi'!#REF!</f>
        <v>#REF!</v>
      </c>
      <c r="N203" s="69" t="e">
        <f>IF('Costi complessivi'!#REF!="G",'Costi complessivi'!#REF!,IF('Costi complessivi'!#REF!=$B$452,'Costi complessivi'!#REF!,0))</f>
        <v>#REF!</v>
      </c>
      <c r="Y203" s="32"/>
    </row>
    <row r="204" spans="1:25" hidden="1">
      <c r="A204" s="49" t="s">
        <v>481</v>
      </c>
      <c r="B204" s="45"/>
      <c r="C204" s="46"/>
      <c r="D204" s="47"/>
      <c r="E204" s="47"/>
      <c r="F204" s="47"/>
      <c r="G204" s="47"/>
      <c r="H204" s="47"/>
      <c r="I204" s="47"/>
      <c r="J204" s="47"/>
      <c r="K204" s="47"/>
      <c r="L204" s="45"/>
      <c r="M204" s="48"/>
      <c r="N204" s="69" t="e">
        <f>IF('Costi complessivi'!#REF!="G",'Costi complessivi'!#REF!,IF('Costi complessivi'!#REF!=$B$452,'Costi complessivi'!#REF!,0))</f>
        <v>#REF!</v>
      </c>
      <c r="Y204" s="32"/>
    </row>
    <row r="205" spans="1:25" hidden="1">
      <c r="A205" s="22" t="str">
        <f>'Costi complessivi'!A175</f>
        <v xml:space="preserve">  68/05/871  </v>
      </c>
      <c r="B205" s="61" t="str">
        <f>'Costi complessivi'!B175</f>
        <v>PRESTAZ. SERVIZI SAD TRAVERSETO</v>
      </c>
      <c r="C205" s="15" t="e">
        <f>IF('Costi complessivi'!#REF!="G",'Costi complessivi'!#REF!*$C$452,IF('Costi complessivi'!#REF!=$B$452,'Costi complessivi'!#REF!,""))</f>
        <v>#REF!</v>
      </c>
      <c r="D205" s="15" t="e">
        <f>IF('Costi complessivi'!#REF!="G",'Costi complessivi'!#REF!*$C$452,IF('Costi complessivi'!#REF!=$B$452,'Costi complessivi'!#REF!,""))</f>
        <v>#REF!</v>
      </c>
      <c r="E205" s="30" t="e">
        <f>IF('Costi complessivi'!#REF!="G",'Costi complessivi'!#REF!*$C$452,IF('Costi complessivi'!#REF!=$B$452,'Costi complessivi'!#REF!,""))</f>
        <v>#REF!</v>
      </c>
      <c r="F205" s="115" t="e">
        <f>IF('Costi complessivi'!#REF!="G",'Costi complessivi'!C175*$C$452,IF('Costi complessivi'!#REF!=$B$452,'Costi complessivi'!C175,""))</f>
        <v>#REF!</v>
      </c>
      <c r="G205" s="44" t="e">
        <f>IF('Costi complessivi'!#REF!="G",'Costi complessivi'!#REF!*$C$452,IF('Costi complessivi'!#REF!=$B$452,'Costi complessivi'!#REF!,""))</f>
        <v>#REF!</v>
      </c>
      <c r="H205" s="44" t="e">
        <f>IF('Costi complessivi'!#REF!="G",'Costi complessivi'!#REF!*$C$452,IF('Costi complessivi'!#REF!=$B$452,'Costi complessivi'!#REF!,""))</f>
        <v>#REF!</v>
      </c>
      <c r="I205" s="115" t="e">
        <f>IF('Costi complessivi'!#REF!="G",'Costi complessivi'!D175*$C$452,IF('Costi complessivi'!#REF!=$B$452,'Costi complessivi'!D175,""))</f>
        <v>#REF!</v>
      </c>
      <c r="J205" s="14" t="e">
        <f>IF('Costi complessivi'!#REF!="G",'Costi complessivi'!E175*$C$452,IF('Costi complessivi'!#REF!=$B$452,'Costi complessivi'!E175,""))</f>
        <v>#REF!</v>
      </c>
      <c r="K205" s="14" t="e">
        <f>IF('Costi complessivi'!#REF!="G",'Costi complessivi'!F175*$C$452,IF('Costi complessivi'!#REF!=$B$452,'Costi complessivi'!F175,""))</f>
        <v>#REF!</v>
      </c>
      <c r="L205" s="29" t="e">
        <f>IF('Costi complessivi'!#REF!="G",'Costi complessivi'!#REF!*$C$452,IF('Costi complessivi'!#REF!=$B$452,'Costi complessivi'!#REF!,""))</f>
        <v>#REF!</v>
      </c>
      <c r="M205" s="23" t="e">
        <f>'Costi complessivi'!#REF!</f>
        <v>#REF!</v>
      </c>
      <c r="N205" s="69" t="e">
        <f>IF('Costi complessivi'!#REF!="G",'Costi complessivi'!#REF!,IF('Costi complessivi'!#REF!=$B$452,'Costi complessivi'!#REF!,0))</f>
        <v>#REF!</v>
      </c>
      <c r="O205" s="42">
        <v>58903</v>
      </c>
      <c r="P205" s="42">
        <f>O205*2</f>
        <v>117806</v>
      </c>
      <c r="T205" s="42">
        <f>P205/12*4</f>
        <v>39268.666666666664</v>
      </c>
      <c r="U205" s="42">
        <v>16666.666669999999</v>
      </c>
      <c r="V205" s="42">
        <v>11000</v>
      </c>
      <c r="W205" s="42">
        <v>1666.666667</v>
      </c>
      <c r="X205" s="42">
        <f>T205-U205-V205-W205</f>
        <v>9935.333329666666</v>
      </c>
      <c r="Y205" s="32">
        <f>P205-T205+X205</f>
        <v>88472.666663000011</v>
      </c>
    </row>
    <row r="206" spans="1:25" hidden="1">
      <c r="A206" s="22" t="e">
        <f>'Costi complessivi'!#REF!</f>
        <v>#REF!</v>
      </c>
      <c r="B206" s="61" t="e">
        <f>'Costi complessivi'!#REF!</f>
        <v>#REF!</v>
      </c>
      <c r="C206" s="15" t="e">
        <f>IF('Costi complessivi'!#REF!="G",'Costi complessivi'!#REF!*$C$452,IF('Costi complessivi'!#REF!=$B$452,'Costi complessivi'!#REF!,""))</f>
        <v>#REF!</v>
      </c>
      <c r="D206" s="15" t="e">
        <f>IF('Costi complessivi'!#REF!="G",'Costi complessivi'!#REF!*$C$452,IF('Costi complessivi'!#REF!=$B$452,'Costi complessivi'!#REF!,""))</f>
        <v>#REF!</v>
      </c>
      <c r="E206" s="30" t="e">
        <f>IF('Costi complessivi'!#REF!="G",'Costi complessivi'!#REF!*$C$452,IF('Costi complessivi'!#REF!=$B$452,'Costi complessivi'!#REF!,""))</f>
        <v>#REF!</v>
      </c>
      <c r="F206" s="115" t="e">
        <f>IF('Costi complessivi'!#REF!="G",'Costi complessivi'!#REF!*$C$452,IF('Costi complessivi'!#REF!=$B$452,'Costi complessivi'!#REF!,""))</f>
        <v>#REF!</v>
      </c>
      <c r="G206" s="44" t="e">
        <f>IF('Costi complessivi'!#REF!="G",'Costi complessivi'!#REF!*$C$452,IF('Costi complessivi'!#REF!=$B$452,'Costi complessivi'!#REF!,""))</f>
        <v>#REF!</v>
      </c>
      <c r="H206" s="44" t="e">
        <f>IF('Costi complessivi'!#REF!="G",'Costi complessivi'!#REF!*$C$452,IF('Costi complessivi'!#REF!=$B$452,'Costi complessivi'!#REF!,""))</f>
        <v>#REF!</v>
      </c>
      <c r="I206" s="115" t="e">
        <f>IF('Costi complessivi'!#REF!="G",'Costi complessivi'!#REF!*$C$452,IF('Costi complessivi'!#REF!=$B$452,'Costi complessivi'!#REF!,""))</f>
        <v>#REF!</v>
      </c>
      <c r="J206" s="14" t="e">
        <f>IF('Costi complessivi'!#REF!="G",'Costi complessivi'!#REF!*$C$452,IF('Costi complessivi'!#REF!=$B$452,'Costi complessivi'!#REF!,""))</f>
        <v>#REF!</v>
      </c>
      <c r="K206" s="14" t="e">
        <f>IF('Costi complessivi'!#REF!="G",'Costi complessivi'!#REF!*$C$452,IF('Costi complessivi'!#REF!=$B$452,'Costi complessivi'!#REF!,""))</f>
        <v>#REF!</v>
      </c>
      <c r="L206" s="29" t="e">
        <f>IF('Costi complessivi'!#REF!="G",'Costi complessivi'!#REF!*$C$452,IF('Costi complessivi'!#REF!=$B$452,'Costi complessivi'!#REF!,""))</f>
        <v>#REF!</v>
      </c>
      <c r="M206" s="23" t="e">
        <f>'Costi complessivi'!#REF!</f>
        <v>#REF!</v>
      </c>
      <c r="N206" s="69" t="e">
        <f>IF('Costi complessivi'!#REF!="G",'Costi complessivi'!#REF!,IF('Costi complessivi'!#REF!=$B$452,'Costi complessivi'!#REF!,0))</f>
        <v>#REF!</v>
      </c>
      <c r="O206" s="42">
        <v>9200</v>
      </c>
      <c r="P206" s="42">
        <f>O206/7*12</f>
        <v>15771.428571428571</v>
      </c>
    </row>
    <row r="207" spans="1:25" hidden="1">
      <c r="A207" s="22" t="e">
        <f>'Costi complessivi'!#REF!</f>
        <v>#REF!</v>
      </c>
      <c r="B207" s="61" t="e">
        <f>'Costi complessivi'!#REF!</f>
        <v>#REF!</v>
      </c>
      <c r="C207" s="15" t="e">
        <f>IF('Costi complessivi'!#REF!="G",'Costi complessivi'!#REF!*$C$452,IF('Costi complessivi'!#REF!=$B$452,'Costi complessivi'!#REF!,""))</f>
        <v>#REF!</v>
      </c>
      <c r="D207" s="15" t="e">
        <f>IF('Costi complessivi'!#REF!="G",'Costi complessivi'!#REF!*$C$452,IF('Costi complessivi'!#REF!=$B$452,'Costi complessivi'!#REF!,""))</f>
        <v>#REF!</v>
      </c>
      <c r="E207" s="30" t="e">
        <f>IF('Costi complessivi'!#REF!="G",'Costi complessivi'!#REF!*$C$452,IF('Costi complessivi'!#REF!=$B$452,'Costi complessivi'!#REF!,""))</f>
        <v>#REF!</v>
      </c>
      <c r="F207" s="115" t="e">
        <f>IF('Costi complessivi'!#REF!="G",'Costi complessivi'!#REF!*$C$452,IF('Costi complessivi'!#REF!=$B$452,'Costi complessivi'!#REF!,""))</f>
        <v>#REF!</v>
      </c>
      <c r="G207" s="44" t="e">
        <f>IF('Costi complessivi'!#REF!="G",'Costi complessivi'!#REF!*$C$452,IF('Costi complessivi'!#REF!=$B$452,'Costi complessivi'!#REF!,""))</f>
        <v>#REF!</v>
      </c>
      <c r="H207" s="44" t="e">
        <f>IF('Costi complessivi'!#REF!="G",'Costi complessivi'!#REF!*$C$452,IF('Costi complessivi'!#REF!=$B$452,'Costi complessivi'!#REF!,""))</f>
        <v>#REF!</v>
      </c>
      <c r="I207" s="115" t="e">
        <f>IF('Costi complessivi'!#REF!="G",'Costi complessivi'!#REF!*$C$452,IF('Costi complessivi'!#REF!=$B$452,'Costi complessivi'!#REF!,""))</f>
        <v>#REF!</v>
      </c>
      <c r="J207" s="14" t="e">
        <f>IF('Costi complessivi'!#REF!="G",'Costi complessivi'!#REF!*$C$452,IF('Costi complessivi'!#REF!=$B$452,'Costi complessivi'!#REF!,""))</f>
        <v>#REF!</v>
      </c>
      <c r="K207" s="14" t="e">
        <f>IF('Costi complessivi'!#REF!="G",'Costi complessivi'!#REF!*$C$452,IF('Costi complessivi'!#REF!=$B$452,'Costi complessivi'!#REF!,""))</f>
        <v>#REF!</v>
      </c>
      <c r="L207" s="29" t="e">
        <f>IF('Costi complessivi'!#REF!="G",'Costi complessivi'!#REF!*$C$452,IF('Costi complessivi'!#REF!=$B$452,'Costi complessivi'!#REF!,""))</f>
        <v>#REF!</v>
      </c>
      <c r="M207" s="23" t="e">
        <f>'Costi complessivi'!#REF!</f>
        <v>#REF!</v>
      </c>
      <c r="N207" s="69" t="e">
        <f>IF('Costi complessivi'!#REF!="G",'Costi complessivi'!#REF!,IF('Costi complessivi'!#REF!=$B$452,'Costi complessivi'!#REF!,0))</f>
        <v>#REF!</v>
      </c>
    </row>
    <row r="208" spans="1:25" ht="15.75" hidden="1" customHeight="1">
      <c r="A208" s="22" t="e">
        <f>'Costi complessivi'!#REF!</f>
        <v>#REF!</v>
      </c>
      <c r="B208" s="61" t="e">
        <f>'Costi complessivi'!#REF!</f>
        <v>#REF!</v>
      </c>
      <c r="C208" s="15" t="e">
        <f>IF('Costi complessivi'!#REF!="G",'Costi complessivi'!#REF!*$C$452,IF('Costi complessivi'!#REF!=$B$452,'Costi complessivi'!#REF!,""))</f>
        <v>#REF!</v>
      </c>
      <c r="D208" s="15" t="e">
        <f>IF('Costi complessivi'!#REF!="G",'Costi complessivi'!#REF!*$C$452,IF('Costi complessivi'!#REF!=$B$452,'Costi complessivi'!#REF!,""))</f>
        <v>#REF!</v>
      </c>
      <c r="E208" s="30" t="e">
        <f>IF('Costi complessivi'!#REF!="G",'Costi complessivi'!#REF!*$C$452,IF('Costi complessivi'!#REF!=$B$452,'Costi complessivi'!#REF!,""))</f>
        <v>#REF!</v>
      </c>
      <c r="F208" s="115" t="e">
        <f>IF('Costi complessivi'!#REF!="G",'Costi complessivi'!#REF!*$C$452,IF('Costi complessivi'!#REF!=$B$452,'Costi complessivi'!#REF!,""))</f>
        <v>#REF!</v>
      </c>
      <c r="G208" s="44" t="e">
        <f>IF('Costi complessivi'!#REF!="G",'Costi complessivi'!#REF!*$C$452,IF('Costi complessivi'!#REF!=$B$452,'Costi complessivi'!#REF!,""))</f>
        <v>#REF!</v>
      </c>
      <c r="H208" s="44" t="e">
        <f>IF('Costi complessivi'!#REF!="G",'Costi complessivi'!#REF!*$C$452,IF('Costi complessivi'!#REF!=$B$452,'Costi complessivi'!#REF!,""))</f>
        <v>#REF!</v>
      </c>
      <c r="I208" s="115" t="e">
        <f>IF('Costi complessivi'!#REF!="G",'Costi complessivi'!#REF!*$C$452,IF('Costi complessivi'!#REF!=$B$452,'Costi complessivi'!#REF!,""))</f>
        <v>#REF!</v>
      </c>
      <c r="J208" s="14" t="e">
        <f>IF('Costi complessivi'!#REF!="G",'Costi complessivi'!#REF!*$C$452,IF('Costi complessivi'!#REF!=$B$452,'Costi complessivi'!#REF!,""))</f>
        <v>#REF!</v>
      </c>
      <c r="K208" s="14" t="e">
        <f>IF('Costi complessivi'!#REF!="G",'Costi complessivi'!#REF!*$C$452,IF('Costi complessivi'!#REF!=$B$452,'Costi complessivi'!#REF!,""))</f>
        <v>#REF!</v>
      </c>
      <c r="L208" s="29" t="e">
        <f>IF('Costi complessivi'!#REF!="G",'Costi complessivi'!#REF!*$C$452,IF('Costi complessivi'!#REF!=$B$452,'Costi complessivi'!#REF!,""))</f>
        <v>#REF!</v>
      </c>
      <c r="M208" s="23" t="e">
        <f>'Costi complessivi'!#REF!</f>
        <v>#REF!</v>
      </c>
      <c r="N208" s="69" t="e">
        <f>IF('Costi complessivi'!#REF!="G",'Costi complessivi'!#REF!,IF('Costi complessivi'!#REF!=$B$452,'Costi complessivi'!#REF!,0))</f>
        <v>#REF!</v>
      </c>
    </row>
    <row r="209" spans="1:29" hidden="1">
      <c r="A209" s="22" t="e">
        <f>'Costi complessivi'!#REF!</f>
        <v>#REF!</v>
      </c>
      <c r="B209" s="61" t="e">
        <f>'Costi complessivi'!#REF!</f>
        <v>#REF!</v>
      </c>
      <c r="C209" s="15" t="e">
        <f>IF('Costi complessivi'!#REF!="G",'Costi complessivi'!#REF!*$C$452,IF('Costi complessivi'!#REF!=$B$452,'Costi complessivi'!#REF!,""))</f>
        <v>#REF!</v>
      </c>
      <c r="D209" s="15" t="e">
        <f>IF('Costi complessivi'!#REF!="G",'Costi complessivi'!#REF!*$C$452,IF('Costi complessivi'!#REF!=$B$452,'Costi complessivi'!#REF!,""))</f>
        <v>#REF!</v>
      </c>
      <c r="E209" s="30" t="e">
        <f>IF('Costi complessivi'!#REF!="G",'Costi complessivi'!#REF!*$C$452,IF('Costi complessivi'!#REF!=$B$452,'Costi complessivi'!#REF!,""))</f>
        <v>#REF!</v>
      </c>
      <c r="F209" s="115" t="e">
        <f>IF('Costi complessivi'!#REF!="G",'Costi complessivi'!#REF!*$C$452,IF('Costi complessivi'!#REF!=$B$452,'Costi complessivi'!#REF!,""))</f>
        <v>#REF!</v>
      </c>
      <c r="G209" s="44" t="e">
        <f>IF('Costi complessivi'!#REF!="G",'Costi complessivi'!#REF!*$C$452,IF('Costi complessivi'!#REF!=$B$452,'Costi complessivi'!#REF!,""))</f>
        <v>#REF!</v>
      </c>
      <c r="H209" s="44" t="e">
        <f>IF('Costi complessivi'!#REF!="G",'Costi complessivi'!#REF!*$C$452,IF('Costi complessivi'!#REF!=$B$452,'Costi complessivi'!#REF!,""))</f>
        <v>#REF!</v>
      </c>
      <c r="I209" s="115" t="e">
        <f>IF('Costi complessivi'!#REF!="G",'Costi complessivi'!#REF!*$C$452,IF('Costi complessivi'!#REF!=$B$452,'Costi complessivi'!#REF!,""))</f>
        <v>#REF!</v>
      </c>
      <c r="J209" s="14" t="e">
        <f>IF('Costi complessivi'!#REF!="G",'Costi complessivi'!#REF!*$C$452,IF('Costi complessivi'!#REF!=$B$452,'Costi complessivi'!#REF!,""))</f>
        <v>#REF!</v>
      </c>
      <c r="K209" s="14" t="e">
        <f>IF('Costi complessivi'!#REF!="G",'Costi complessivi'!#REF!*$C$452,IF('Costi complessivi'!#REF!=$B$452,'Costi complessivi'!#REF!,""))</f>
        <v>#REF!</v>
      </c>
      <c r="L209" s="29" t="e">
        <f>IF('Costi complessivi'!#REF!="G",'Costi complessivi'!#REF!*$C$452,IF('Costi complessivi'!#REF!=$B$452,'Costi complessivi'!#REF!,""))</f>
        <v>#REF!</v>
      </c>
      <c r="M209" s="23" t="e">
        <f>'Costi complessivi'!#REF!</f>
        <v>#REF!</v>
      </c>
      <c r="N209" s="69" t="e">
        <f>IF('Costi complessivi'!#REF!="G",'Costi complessivi'!#REF!,IF('Costi complessivi'!#REF!=$B$452,'Costi complessivi'!#REF!,0))</f>
        <v>#REF!</v>
      </c>
    </row>
    <row r="210" spans="1:29" hidden="1">
      <c r="A210" s="22"/>
      <c r="B210" s="61"/>
      <c r="C210" s="15"/>
      <c r="D210" s="15"/>
      <c r="E210" s="30"/>
      <c r="F210" s="115"/>
      <c r="G210" s="44"/>
      <c r="H210" s="44"/>
      <c r="I210" s="115"/>
      <c r="J210" s="14"/>
      <c r="K210" s="14"/>
      <c r="L210" s="29"/>
      <c r="M210" s="23"/>
      <c r="N210" s="69" t="e">
        <f>IF('Costi complessivi'!#REF!="G",'Costi complessivi'!#REF!,IF('Costi complessivi'!#REF!=$B$452,'Costi complessivi'!#REF!,0))</f>
        <v>#REF!</v>
      </c>
      <c r="Q210" s="1">
        <f>P210-I210</f>
        <v>0</v>
      </c>
    </row>
    <row r="211" spans="1:29">
      <c r="A211" s="49" t="str">
        <f>'Costi complessivi'!A176</f>
        <v>TRASVERSALI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5"/>
      <c r="M211" s="48"/>
      <c r="N211" s="69">
        <v>1</v>
      </c>
      <c r="Q211" s="1"/>
    </row>
    <row r="212" spans="1:29">
      <c r="A212" s="22">
        <f>'Costi complessivi'!A177</f>
        <v>0</v>
      </c>
      <c r="B212" s="61" t="str">
        <f>'Costi complessivi'!B177</f>
        <v>STAFF</v>
      </c>
      <c r="C212" s="15" t="e">
        <f>IF('Costi complessivi'!#REF!="G",'Costi complessivi'!#REF!*$C$452,IF('Costi complessivi'!#REF!=$B$452,'Costi complessivi'!#REF!,""))</f>
        <v>#REF!</v>
      </c>
      <c r="D212" s="15" t="e">
        <f>IF('Costi complessivi'!#REF!="G",'Costi complessivi'!#REF!*$C$452,IF('Costi complessivi'!#REF!=$B$452,'Costi complessivi'!#REF!,""))</f>
        <v>#REF!</v>
      </c>
      <c r="E212" s="30" t="e">
        <f>IF('Costi complessivi'!#REF!="G",'Costi complessivi'!#REF!*$C$452,IF('Costi complessivi'!#REF!=$B$452,'Costi complessivi'!#REF!,""))</f>
        <v>#REF!</v>
      </c>
      <c r="F212" s="115" t="e">
        <f>IF('Costi complessivi'!#REF!="G",'Costi complessivi'!C177*$C$452,IF('Costi complessivi'!#REF!=$B$452,'Costi complessivi'!C177,""))</f>
        <v>#REF!</v>
      </c>
      <c r="G212" s="44" t="e">
        <f>IF('Costi complessivi'!#REF!="G",'Costi complessivi'!#REF!*$C$452,IF('Costi complessivi'!#REF!=$B$452,'Costi complessivi'!#REF!,""))</f>
        <v>#REF!</v>
      </c>
      <c r="H212" s="44" t="e">
        <f>IF('Costi complessivi'!#REF!="G",'Costi complessivi'!#REF!*$C$452,IF('Costi complessivi'!#REF!=$B$452,'Costi complessivi'!#REF!,""))</f>
        <v>#REF!</v>
      </c>
      <c r="I212" s="115" t="e">
        <f>IF('Costi complessivi'!#REF!="G",'Costi complessivi'!D177*$C$452,IF('Costi complessivi'!#REF!=$B$452,'Costi complessivi'!D177,""))</f>
        <v>#REF!</v>
      </c>
      <c r="J212" s="14" t="e">
        <f>IF('Costi complessivi'!#REF!="G",'Costi complessivi'!E177*$C$452,IF('Costi complessivi'!#REF!=$B$452,'Costi complessivi'!E177,""))</f>
        <v>#REF!</v>
      </c>
      <c r="K212" s="14" t="e">
        <f>IF('Costi complessivi'!#REF!="G",'Costi complessivi'!F177*$C$452,IF('Costi complessivi'!#REF!=$B$452,'Costi complessivi'!F177,""))</f>
        <v>#REF!</v>
      </c>
      <c r="L212" s="29" t="e">
        <f>IF('Costi complessivi'!#REF!="G",'Costi complessivi'!#REF!*$C$452,IF('Costi complessivi'!#REF!=$B$452,'Costi complessivi'!#REF!,""))</f>
        <v>#REF!</v>
      </c>
      <c r="M212" s="23" t="e">
        <f>'Costi complessivi'!#REF!</f>
        <v>#REF!</v>
      </c>
      <c r="N212" s="69" t="e">
        <f>IF('Costi complessivi'!#REF!="G",'Costi complessivi'!#REF!,IF('Costi complessivi'!#REF!=$B$452,'Costi complessivi'!#REF!,0))</f>
        <v>#REF!</v>
      </c>
    </row>
    <row r="213" spans="1:29" hidden="1">
      <c r="A213" s="22" t="e">
        <f>'Costi complessivi'!#REF!</f>
        <v>#REF!</v>
      </c>
      <c r="B213" s="61" t="e">
        <f>'Costi complessivi'!#REF!</f>
        <v>#REF!</v>
      </c>
      <c r="C213" s="15" t="e">
        <f>IF('Costi complessivi'!#REF!="G",'Costi complessivi'!#REF!*$C$452,IF('Costi complessivi'!#REF!=$B$452,'Costi complessivi'!#REF!,""))</f>
        <v>#REF!</v>
      </c>
      <c r="D213" s="15" t="e">
        <f>IF('Costi complessivi'!#REF!="G",'Costi complessivi'!#REF!*$C$452,IF('Costi complessivi'!#REF!=$B$452,'Costi complessivi'!#REF!,""))</f>
        <v>#REF!</v>
      </c>
      <c r="E213" s="30" t="e">
        <f>IF('Costi complessivi'!#REF!="G",'Costi complessivi'!#REF!*$C$452,IF('Costi complessivi'!#REF!=$B$452,'Costi complessivi'!#REF!,""))</f>
        <v>#REF!</v>
      </c>
      <c r="F213" s="115" t="e">
        <f>IF('Costi complessivi'!#REF!="G",'Costi complessivi'!#REF!*$C$452,IF('Costi complessivi'!#REF!=$B$452,'Costi complessivi'!#REF!,""))</f>
        <v>#REF!</v>
      </c>
      <c r="G213" s="44" t="e">
        <f>IF('Costi complessivi'!#REF!="G",'Costi complessivi'!#REF!*$C$452,IF('Costi complessivi'!#REF!=$B$452,'Costi complessivi'!#REF!,""))</f>
        <v>#REF!</v>
      </c>
      <c r="H213" s="44" t="e">
        <f>IF('Costi complessivi'!#REF!="G",'Costi complessivi'!#REF!*$C$452,IF('Costi complessivi'!#REF!=$B$452,'Costi complessivi'!#REF!,""))</f>
        <v>#REF!</v>
      </c>
      <c r="I213" s="115" t="e">
        <f>IF('Costi complessivi'!#REF!="G",'Costi complessivi'!#REF!*$C$452,IF('Costi complessivi'!#REF!=$B$452,'Costi complessivi'!#REF!,""))</f>
        <v>#REF!</v>
      </c>
      <c r="J213" s="14" t="e">
        <f>IF('Costi complessivi'!#REF!="G",'Costi complessivi'!#REF!*$C$452,IF('Costi complessivi'!#REF!=$B$452,'Costi complessivi'!#REF!,""))</f>
        <v>#REF!</v>
      </c>
      <c r="K213" s="14" t="e">
        <f>IF('Costi complessivi'!#REF!="G",'Costi complessivi'!#REF!*$C$452,IF('Costi complessivi'!#REF!=$B$452,'Costi complessivi'!#REF!,""))</f>
        <v>#REF!</v>
      </c>
      <c r="L213" s="29" t="e">
        <f>IF('Costi complessivi'!#REF!="G",'Costi complessivi'!#REF!*$C$452,IF('Costi complessivi'!#REF!=$B$452,'Costi complessivi'!#REF!,""))</f>
        <v>#REF!</v>
      </c>
      <c r="M213" s="23" t="e">
        <f>'Costi complessivi'!#REF!</f>
        <v>#REF!</v>
      </c>
      <c r="N213" s="69" t="e">
        <f>IF('Costi complessivi'!#REF!="G",'Costi complessivi'!#REF!,IF('Costi complessivi'!#REF!=$B$452,'Costi complessivi'!#REF!,0))</f>
        <v>#REF!</v>
      </c>
    </row>
    <row r="214" spans="1:29" hidden="1">
      <c r="A214" s="22" t="e">
        <f>'Costi complessivi'!#REF!</f>
        <v>#REF!</v>
      </c>
      <c r="B214" s="61" t="e">
        <f>'Costi complessivi'!#REF!</f>
        <v>#REF!</v>
      </c>
      <c r="C214" s="15" t="e">
        <f>IF('Costi complessivi'!#REF!="G",'Costi complessivi'!#REF!*$C$452,IF('Costi complessivi'!#REF!=$B$452,'Costi complessivi'!#REF!,""))</f>
        <v>#REF!</v>
      </c>
      <c r="D214" s="15" t="e">
        <f>IF('Costi complessivi'!#REF!="G",'Costi complessivi'!#REF!*$C$452,IF('Costi complessivi'!#REF!=$B$452,'Costi complessivi'!#REF!,""))</f>
        <v>#REF!</v>
      </c>
      <c r="E214" s="30" t="e">
        <f>IF('Costi complessivi'!#REF!="G",'Costi complessivi'!#REF!*$C$452,IF('Costi complessivi'!#REF!=$B$452,'Costi complessivi'!#REF!,""))</f>
        <v>#REF!</v>
      </c>
      <c r="F214" s="115" t="e">
        <f>IF('Costi complessivi'!#REF!="G",'Costi complessivi'!#REF!*$C$452,IF('Costi complessivi'!#REF!=$B$452,'Costi complessivi'!#REF!,""))</f>
        <v>#REF!</v>
      </c>
      <c r="G214" s="44" t="e">
        <f>IF('Costi complessivi'!#REF!="G",'Costi complessivi'!#REF!*$C$452,IF('Costi complessivi'!#REF!=$B$452,'Costi complessivi'!#REF!,""))</f>
        <v>#REF!</v>
      </c>
      <c r="H214" s="44" t="e">
        <f>IF('Costi complessivi'!#REF!="G",'Costi complessivi'!#REF!*$C$452,IF('Costi complessivi'!#REF!=$B$452,'Costi complessivi'!#REF!,""))</f>
        <v>#REF!</v>
      </c>
      <c r="I214" s="115" t="e">
        <f>IF('Costi complessivi'!#REF!="G",'Costi complessivi'!#REF!*$C$452,IF('Costi complessivi'!#REF!=$B$452,'Costi complessivi'!#REF!,""))</f>
        <v>#REF!</v>
      </c>
      <c r="J214" s="14" t="e">
        <f>IF('Costi complessivi'!#REF!="G",'Costi complessivi'!#REF!*$C$452,IF('Costi complessivi'!#REF!=$B$452,'Costi complessivi'!#REF!,""))</f>
        <v>#REF!</v>
      </c>
      <c r="K214" s="14" t="e">
        <f>IF('Costi complessivi'!#REF!="G",'Costi complessivi'!#REF!*$C$452,IF('Costi complessivi'!#REF!=$B$452,'Costi complessivi'!#REF!,""))</f>
        <v>#REF!</v>
      </c>
      <c r="L214" s="29" t="e">
        <f>IF('Costi complessivi'!#REF!="G",'Costi complessivi'!#REF!*$C$452,IF('Costi complessivi'!#REF!=$B$452,'Costi complessivi'!#REF!,""))</f>
        <v>#REF!</v>
      </c>
      <c r="M214" s="23" t="e">
        <f>'Costi complessivi'!#REF!</f>
        <v>#REF!</v>
      </c>
      <c r="N214" s="69" t="e">
        <f>IF('Costi complessivi'!#REF!="G",'Costi complessivi'!#REF!,IF('Costi complessivi'!#REF!=$B$452,'Costi complessivi'!#REF!,0))</f>
        <v>#REF!</v>
      </c>
    </row>
    <row r="215" spans="1:29" hidden="1">
      <c r="A215" s="22" t="e">
        <f>'Costi complessivi'!#REF!</f>
        <v>#REF!</v>
      </c>
      <c r="B215" s="61" t="e">
        <f>'Costi complessivi'!#REF!</f>
        <v>#REF!</v>
      </c>
      <c r="C215" s="15" t="e">
        <f>IF('Costi complessivi'!#REF!="G",'Costi complessivi'!#REF!*$C$452,IF('Costi complessivi'!#REF!=$B$452,'Costi complessivi'!#REF!,""))</f>
        <v>#REF!</v>
      </c>
      <c r="D215" s="15" t="e">
        <f>IF('Costi complessivi'!#REF!="G",'Costi complessivi'!#REF!*$C$452,IF('Costi complessivi'!#REF!=$B$452,'Costi complessivi'!#REF!,""))</f>
        <v>#REF!</v>
      </c>
      <c r="E215" s="30" t="e">
        <f>IF('Costi complessivi'!#REF!="G",'Costi complessivi'!#REF!*$C$452,IF('Costi complessivi'!#REF!=$B$452,'Costi complessivi'!#REF!,""))</f>
        <v>#REF!</v>
      </c>
      <c r="F215" s="115" t="e">
        <f>IF('Costi complessivi'!#REF!="G",'Costi complessivi'!#REF!*$C$452,IF('Costi complessivi'!#REF!=$B$452,'Costi complessivi'!#REF!,""))</f>
        <v>#REF!</v>
      </c>
      <c r="G215" s="44" t="e">
        <f>IF('Costi complessivi'!#REF!="G",'Costi complessivi'!#REF!*$C$452,IF('Costi complessivi'!#REF!=$B$452,'Costi complessivi'!#REF!,""))</f>
        <v>#REF!</v>
      </c>
      <c r="H215" s="44" t="e">
        <f>IF('Costi complessivi'!#REF!="G",'Costi complessivi'!#REF!*$C$452,IF('Costi complessivi'!#REF!=$B$452,'Costi complessivi'!#REF!,""))</f>
        <v>#REF!</v>
      </c>
      <c r="I215" s="115" t="e">
        <f>IF('Costi complessivi'!#REF!="G",'Costi complessivi'!#REF!*$C$452,IF('Costi complessivi'!#REF!=$B$452,'Costi complessivi'!#REF!,""))</f>
        <v>#REF!</v>
      </c>
      <c r="J215" s="14" t="e">
        <f>IF('Costi complessivi'!#REF!="G",'Costi complessivi'!#REF!*$C$452,IF('Costi complessivi'!#REF!=$B$452,'Costi complessivi'!#REF!,""))</f>
        <v>#REF!</v>
      </c>
      <c r="K215" s="14" t="e">
        <f>IF('Costi complessivi'!#REF!="G",'Costi complessivi'!#REF!*$C$452,IF('Costi complessivi'!#REF!=$B$452,'Costi complessivi'!#REF!,""))</f>
        <v>#REF!</v>
      </c>
      <c r="L215" s="29" t="e">
        <f>IF('Costi complessivi'!#REF!="G",'Costi complessivi'!#REF!*$C$452,IF('Costi complessivi'!#REF!=$B$452,'Costi complessivi'!#REF!,""))</f>
        <v>#REF!</v>
      </c>
      <c r="M215" s="23" t="e">
        <f>'Costi complessivi'!#REF!</f>
        <v>#REF!</v>
      </c>
      <c r="N215" s="69" t="e">
        <f>IF('Costi complessivi'!#REF!="G",'Costi complessivi'!#REF!,IF('Costi complessivi'!#REF!=$B$452,'Costi complessivi'!#REF!,0))</f>
        <v>#REF!</v>
      </c>
    </row>
    <row r="216" spans="1:29" s="6" customFormat="1">
      <c r="A216" s="19"/>
      <c r="B216" s="33" t="s">
        <v>407</v>
      </c>
      <c r="C216" s="33" t="e">
        <f>SUM(C106:C215)</f>
        <v>#REF!</v>
      </c>
      <c r="D216" s="33" t="e">
        <f t="shared" ref="D216:K216" si="4">SUM(D106:D215)</f>
        <v>#REF!</v>
      </c>
      <c r="E216" s="33" t="e">
        <f t="shared" si="4"/>
        <v>#REF!</v>
      </c>
      <c r="F216" s="33" t="e">
        <f t="shared" si="4"/>
        <v>#REF!</v>
      </c>
      <c r="G216" s="33" t="e">
        <f t="shared" si="4"/>
        <v>#REF!</v>
      </c>
      <c r="H216" s="33" t="e">
        <f t="shared" si="4"/>
        <v>#REF!</v>
      </c>
      <c r="I216" s="33" t="e">
        <f t="shared" si="4"/>
        <v>#REF!</v>
      </c>
      <c r="J216" s="33" t="e">
        <f t="shared" si="4"/>
        <v>#REF!</v>
      </c>
      <c r="K216" s="33" t="e">
        <f t="shared" si="4"/>
        <v>#REF!</v>
      </c>
      <c r="L216" s="12"/>
      <c r="M216" s="12"/>
      <c r="N216" s="42">
        <v>1</v>
      </c>
      <c r="AC216" s="60" t="e">
        <f>H216-F216</f>
        <v>#REF!</v>
      </c>
    </row>
    <row r="217" spans="1:29" ht="23.25">
      <c r="B217" s="50" t="str">
        <f>'Costi complessivi'!B179</f>
        <v>TAXI SOCIALE</v>
      </c>
      <c r="C217" s="11"/>
      <c r="D217" s="25"/>
      <c r="E217" s="11" t="e">
        <f>IF((#REF!+#REF!+#REF!+#REF!+#REF!-E216)&lt;0.02,"",(#REF!+#REF!+#REF!+#REF!+#REF!))</f>
        <v>#REF!</v>
      </c>
      <c r="F217" s="11"/>
      <c r="G217" s="11"/>
      <c r="H217" s="11"/>
      <c r="I217" s="11"/>
      <c r="J217" s="11"/>
      <c r="K217" s="11"/>
      <c r="N217" s="69">
        <v>1</v>
      </c>
    </row>
    <row r="218" spans="1:29">
      <c r="A218" s="2" t="s">
        <v>3</v>
      </c>
      <c r="B218" s="2" t="s">
        <v>2</v>
      </c>
      <c r="C218" s="26" t="str">
        <f t="shared" ref="C218:K218" si="5">C104</f>
        <v>Gestionale</v>
      </c>
      <c r="D218" s="26" t="str">
        <f t="shared" si="5"/>
        <v>RATEI E RISCONTI</v>
      </c>
      <c r="E218" s="26" t="str">
        <f t="shared" si="5"/>
        <v>STIMA</v>
      </c>
      <c r="F218" s="26" t="str">
        <f t="shared" si="5"/>
        <v>PREVENTIVO 2019</v>
      </c>
      <c r="G218" s="26" t="e">
        <f t="shared" si="5"/>
        <v>#REF!</v>
      </c>
      <c r="H218" s="26" t="e">
        <f t="shared" si="5"/>
        <v>#REF!</v>
      </c>
      <c r="I218" s="26" t="str">
        <f t="shared" si="5"/>
        <v>CONSUNTIVO 2019</v>
      </c>
      <c r="J218" s="26" t="str">
        <f t="shared" si="5"/>
        <v>INDICATORE ATTESO</v>
      </c>
      <c r="K218" s="26" t="str">
        <f t="shared" si="5"/>
        <v>INDICATORE CONS.</v>
      </c>
      <c r="L218" s="27"/>
      <c r="N218" s="69">
        <v>1</v>
      </c>
    </row>
    <row r="219" spans="1:29" hidden="1">
      <c r="A219" s="49" t="s">
        <v>444</v>
      </c>
      <c r="B219" s="45"/>
      <c r="C219" s="46"/>
      <c r="D219" s="47"/>
      <c r="E219" s="47"/>
      <c r="F219" s="47"/>
      <c r="G219" s="47"/>
      <c r="H219" s="47"/>
      <c r="I219" s="47"/>
      <c r="J219" s="47"/>
      <c r="K219" s="47"/>
      <c r="L219" s="45"/>
      <c r="M219" s="48"/>
      <c r="N219" s="69">
        <v>0</v>
      </c>
    </row>
    <row r="220" spans="1:29">
      <c r="A220" s="22" t="str">
        <f>'Costi complessivi'!A182</f>
        <v xml:space="preserve">  66/30/501  </v>
      </c>
      <c r="B220" s="61" t="str">
        <f>'Costi complessivi'!B182</f>
        <v xml:space="preserve">TAXI SOCIALE COLLECCHIO        </v>
      </c>
      <c r="C220" s="15" t="e">
        <f>IF('Costi complessivi'!#REF!="G",'Costi complessivi'!#REF!*$C$452,IF('Costi complessivi'!#REF!=$B$452,'Costi complessivi'!#REF!,""))</f>
        <v>#REF!</v>
      </c>
      <c r="D220" s="15" t="e">
        <f>IF('Costi complessivi'!#REF!="G",'Costi complessivi'!#REF!*$C$452,IF('Costi complessivi'!#REF!=$B$452,'Costi complessivi'!#REF!,""))</f>
        <v>#REF!</v>
      </c>
      <c r="E220" s="30" t="e">
        <f>IF('Costi complessivi'!#REF!="G",'Costi complessivi'!#REF!*$C$452,IF('Costi complessivi'!#REF!=$B$452,'Costi complessivi'!#REF!,""))</f>
        <v>#REF!</v>
      </c>
      <c r="F220" s="115" t="e">
        <f>IF('Costi complessivi'!#REF!="G",'Costi complessivi'!C182*$C$452,IF('Costi complessivi'!#REF!=$B$452,'Costi complessivi'!C182,""))</f>
        <v>#REF!</v>
      </c>
      <c r="G220" s="44" t="e">
        <f>IF('Costi complessivi'!#REF!="G",'Costi complessivi'!#REF!*$C$452,IF('Costi complessivi'!#REF!=$B$452,'Costi complessivi'!#REF!,""))</f>
        <v>#REF!</v>
      </c>
      <c r="H220" s="44" t="e">
        <f>IF('Costi complessivi'!#REF!="G",'Costi complessivi'!#REF!*$C$452,IF('Costi complessivi'!#REF!=$B$452,'Costi complessivi'!#REF!,""))</f>
        <v>#REF!</v>
      </c>
      <c r="I220" s="115" t="e">
        <f>IF('Costi complessivi'!#REF!="G",'Costi complessivi'!D182*$C$452,IF('Costi complessivi'!#REF!=$B$452,'Costi complessivi'!D182,""))</f>
        <v>#REF!</v>
      </c>
      <c r="J220" s="14" t="e">
        <f>IF('Costi complessivi'!#REF!="G",'Costi complessivi'!E182*$C$452,IF('Costi complessivi'!#REF!=$B$452,'Costi complessivi'!E182,""))</f>
        <v>#REF!</v>
      </c>
      <c r="K220" s="14" t="e">
        <f>IF('Costi complessivi'!#REF!="G",'Costi complessivi'!F182*$C$452,IF('Costi complessivi'!#REF!=$B$452,'Costi complessivi'!F182,""))</f>
        <v>#REF!</v>
      </c>
      <c r="L220" s="29" t="e">
        <f>IF('Costi complessivi'!#REF!="G",'Costi complessivi'!#REF!*$C$452,IF('Costi complessivi'!#REF!=$B$452,'Costi complessivi'!#REF!,""))</f>
        <v>#REF!</v>
      </c>
      <c r="M220" s="23" t="e">
        <f>'Costi complessivi'!#REF!</f>
        <v>#REF!</v>
      </c>
      <c r="N220" s="69" t="e">
        <f>IF('Costi complessivi'!#REF!="G",'Costi complessivi'!#REF!,IF('Costi complessivi'!#REF!=$B$452,'Costi complessivi'!#REF!,0))</f>
        <v>#REF!</v>
      </c>
    </row>
    <row r="221" spans="1:29">
      <c r="A221" s="22" t="str">
        <f>'Costi complessivi'!A183</f>
        <v xml:space="preserve">  66/30/502  </v>
      </c>
      <c r="B221" s="61" t="str">
        <f>'Costi complessivi'!B183</f>
        <v xml:space="preserve">CARBURANTE COLLECCHIO          </v>
      </c>
      <c r="C221" s="15" t="e">
        <f>IF('Costi complessivi'!#REF!="G",'Costi complessivi'!#REF!*$C$452,IF('Costi complessivi'!#REF!=$B$452,'Costi complessivi'!#REF!,""))</f>
        <v>#REF!</v>
      </c>
      <c r="D221" s="15" t="e">
        <f>IF('Costi complessivi'!#REF!="G",'Costi complessivi'!#REF!*$C$452,IF('Costi complessivi'!#REF!=$B$452,'Costi complessivi'!#REF!,""))</f>
        <v>#REF!</v>
      </c>
      <c r="E221" s="30" t="e">
        <f>IF('Costi complessivi'!#REF!="G",'Costi complessivi'!#REF!*$C$452,IF('Costi complessivi'!#REF!=$B$452,'Costi complessivi'!#REF!,""))</f>
        <v>#REF!</v>
      </c>
      <c r="F221" s="115" t="e">
        <f>IF('Costi complessivi'!#REF!="G",'Costi complessivi'!C183*$C$452,IF('Costi complessivi'!#REF!=$B$452,'Costi complessivi'!C183,""))</f>
        <v>#REF!</v>
      </c>
      <c r="G221" s="44" t="e">
        <f>IF('Costi complessivi'!#REF!="G",'Costi complessivi'!#REF!*$C$452,IF('Costi complessivi'!#REF!=$B$452,'Costi complessivi'!#REF!,""))</f>
        <v>#REF!</v>
      </c>
      <c r="H221" s="44" t="e">
        <f>IF('Costi complessivi'!#REF!="G",'Costi complessivi'!#REF!*$C$452,IF('Costi complessivi'!#REF!=$B$452,'Costi complessivi'!#REF!,""))</f>
        <v>#REF!</v>
      </c>
      <c r="I221" s="115" t="e">
        <f>IF('Costi complessivi'!#REF!="G",'Costi complessivi'!D183*$C$452,IF('Costi complessivi'!#REF!=$B$452,'Costi complessivi'!D183,""))</f>
        <v>#REF!</v>
      </c>
      <c r="J221" s="14" t="e">
        <f>IF('Costi complessivi'!#REF!="G",'Costi complessivi'!E183*$C$452,IF('Costi complessivi'!#REF!=$B$452,'Costi complessivi'!E183,""))</f>
        <v>#REF!</v>
      </c>
      <c r="K221" s="14" t="e">
        <f>IF('Costi complessivi'!#REF!="G",'Costi complessivi'!F183*$C$452,IF('Costi complessivi'!#REF!=$B$452,'Costi complessivi'!F183,""))</f>
        <v>#REF!</v>
      </c>
      <c r="L221" s="29" t="e">
        <f>IF('Costi complessivi'!#REF!="G",'Costi complessivi'!#REF!*$C$452,IF('Costi complessivi'!#REF!=$B$452,'Costi complessivi'!#REF!,""))</f>
        <v>#REF!</v>
      </c>
      <c r="M221" s="23" t="e">
        <f>'Costi complessivi'!#REF!</f>
        <v>#REF!</v>
      </c>
      <c r="N221" s="69" t="e">
        <f>IF('Costi complessivi'!#REF!="G",'Costi complessivi'!#REF!,IF('Costi complessivi'!#REF!=$B$452,'Costi complessivi'!#REF!,0))</f>
        <v>#REF!</v>
      </c>
    </row>
    <row r="222" spans="1:29">
      <c r="A222" s="22" t="str">
        <f>'Costi complessivi'!A184</f>
        <v xml:space="preserve">  66/30/503  </v>
      </c>
      <c r="B222" s="61" t="str">
        <f>'Costi complessivi'!B184</f>
        <v xml:space="preserve">MANUTENZIONE AUTOM. COLLECCHIO </v>
      </c>
      <c r="C222" s="15" t="e">
        <f>IF('Costi complessivi'!#REF!="G",'Costi complessivi'!#REF!*$C$452,IF('Costi complessivi'!#REF!=$B$452,'Costi complessivi'!#REF!,""))</f>
        <v>#REF!</v>
      </c>
      <c r="D222" s="15" t="e">
        <f>IF('Costi complessivi'!#REF!="G",'Costi complessivi'!#REF!*$C$452,IF('Costi complessivi'!#REF!=$B$452,'Costi complessivi'!#REF!,""))</f>
        <v>#REF!</v>
      </c>
      <c r="E222" s="30" t="e">
        <f>IF('Costi complessivi'!#REF!="G",'Costi complessivi'!#REF!*$C$452,IF('Costi complessivi'!#REF!=$B$452,'Costi complessivi'!#REF!,""))</f>
        <v>#REF!</v>
      </c>
      <c r="F222" s="115" t="e">
        <f>IF('Costi complessivi'!#REF!="G",'Costi complessivi'!C184*$C$452,IF('Costi complessivi'!#REF!=$B$452,'Costi complessivi'!C184,""))</f>
        <v>#REF!</v>
      </c>
      <c r="G222" s="44" t="e">
        <f>IF('Costi complessivi'!#REF!="G",'Costi complessivi'!#REF!*$C$452,IF('Costi complessivi'!#REF!=$B$452,'Costi complessivi'!#REF!,""))</f>
        <v>#REF!</v>
      </c>
      <c r="H222" s="44" t="e">
        <f>IF('Costi complessivi'!#REF!="G",'Costi complessivi'!#REF!*$C$452,IF('Costi complessivi'!#REF!=$B$452,'Costi complessivi'!#REF!,""))</f>
        <v>#REF!</v>
      </c>
      <c r="I222" s="115" t="e">
        <f>IF('Costi complessivi'!#REF!="G",'Costi complessivi'!D184*$C$452,IF('Costi complessivi'!#REF!=$B$452,'Costi complessivi'!D184,""))</f>
        <v>#REF!</v>
      </c>
      <c r="J222" s="14" t="e">
        <f>IF('Costi complessivi'!#REF!="G",'Costi complessivi'!E184*$C$452,IF('Costi complessivi'!#REF!=$B$452,'Costi complessivi'!E184,""))</f>
        <v>#REF!</v>
      </c>
      <c r="K222" s="14" t="e">
        <f>IF('Costi complessivi'!#REF!="G",'Costi complessivi'!F184*$C$452,IF('Costi complessivi'!#REF!=$B$452,'Costi complessivi'!F184,""))</f>
        <v>#REF!</v>
      </c>
      <c r="L222" s="29" t="e">
        <f>IF('Costi complessivi'!#REF!="G",'Costi complessivi'!#REF!*$C$452,IF('Costi complessivi'!#REF!=$B$452,'Costi complessivi'!#REF!,""))</f>
        <v>#REF!</v>
      </c>
      <c r="M222" s="23" t="e">
        <f>'Costi complessivi'!#REF!</f>
        <v>#REF!</v>
      </c>
      <c r="N222" s="69" t="e">
        <f>IF('Costi complessivi'!#REF!="G",'Costi complessivi'!#REF!,IF('Costi complessivi'!#REF!=$B$452,'Costi complessivi'!#REF!,0))</f>
        <v>#REF!</v>
      </c>
    </row>
    <row r="223" spans="1:29">
      <c r="A223" s="22" t="str">
        <f>'Costi complessivi'!A185</f>
        <v xml:space="preserve">  66/30/504  </v>
      </c>
      <c r="B223" s="61" t="str">
        <f>'Costi complessivi'!B185</f>
        <v>ASSICURAZ. AUTOMEZZI COLLECCHIO</v>
      </c>
      <c r="C223" s="15" t="e">
        <f>IF('Costi complessivi'!#REF!="G",'Costi complessivi'!#REF!*$C$452,IF('Costi complessivi'!#REF!=$B$452,'Costi complessivi'!#REF!,""))</f>
        <v>#REF!</v>
      </c>
      <c r="D223" s="15" t="e">
        <f>IF('Costi complessivi'!#REF!="G",'Costi complessivi'!#REF!*$C$452,IF('Costi complessivi'!#REF!=$B$452,'Costi complessivi'!#REF!,""))</f>
        <v>#REF!</v>
      </c>
      <c r="E223" s="30" t="e">
        <f>IF('Costi complessivi'!#REF!="G",'Costi complessivi'!#REF!*$C$452,IF('Costi complessivi'!#REF!=$B$452,'Costi complessivi'!#REF!,""))</f>
        <v>#REF!</v>
      </c>
      <c r="F223" s="115" t="e">
        <f>IF('Costi complessivi'!#REF!="G",'Costi complessivi'!C185*$C$452,IF('Costi complessivi'!#REF!=$B$452,'Costi complessivi'!C185,""))</f>
        <v>#REF!</v>
      </c>
      <c r="G223" s="44" t="e">
        <f>IF('Costi complessivi'!#REF!="G",'Costi complessivi'!#REF!*$C$452,IF('Costi complessivi'!#REF!=$B$452,'Costi complessivi'!#REF!,""))</f>
        <v>#REF!</v>
      </c>
      <c r="H223" s="44" t="e">
        <f>IF('Costi complessivi'!#REF!="G",'Costi complessivi'!#REF!*$C$452,IF('Costi complessivi'!#REF!=$B$452,'Costi complessivi'!#REF!,""))</f>
        <v>#REF!</v>
      </c>
      <c r="I223" s="115" t="e">
        <f>IF('Costi complessivi'!#REF!="G",'Costi complessivi'!D185*$C$452,IF('Costi complessivi'!#REF!=$B$452,'Costi complessivi'!D185,""))</f>
        <v>#REF!</v>
      </c>
      <c r="J223" s="14" t="e">
        <f>IF('Costi complessivi'!#REF!="G",'Costi complessivi'!E185*$C$452,IF('Costi complessivi'!#REF!=$B$452,'Costi complessivi'!E185,""))</f>
        <v>#REF!</v>
      </c>
      <c r="K223" s="14" t="e">
        <f>IF('Costi complessivi'!#REF!="G",'Costi complessivi'!F185*$C$452,IF('Costi complessivi'!#REF!=$B$452,'Costi complessivi'!F185,""))</f>
        <v>#REF!</v>
      </c>
      <c r="L223" s="29" t="e">
        <f>IF('Costi complessivi'!#REF!="G",'Costi complessivi'!#REF!*$C$452,IF('Costi complessivi'!#REF!=$B$452,'Costi complessivi'!#REF!,""))</f>
        <v>#REF!</v>
      </c>
      <c r="M223" s="23" t="e">
        <f>'Costi complessivi'!#REF!</f>
        <v>#REF!</v>
      </c>
      <c r="N223" s="69" t="e">
        <f>IF('Costi complessivi'!#REF!="G",'Costi complessivi'!#REF!,IF('Costi complessivi'!#REF!=$B$452,'Costi complessivi'!#REF!,0))</f>
        <v>#REF!</v>
      </c>
    </row>
    <row r="224" spans="1:29">
      <c r="A224" s="22" t="str">
        <f>'Costi complessivi'!A186</f>
        <v xml:space="preserve">  66/30/505  </v>
      </c>
      <c r="B224" s="61" t="str">
        <f>'Costi complessivi'!B186</f>
        <v xml:space="preserve">TASSA PROPR. AUTOM. COLLECCHIO </v>
      </c>
      <c r="C224" s="15" t="e">
        <f>IF('Costi complessivi'!#REF!="G",'Costi complessivi'!#REF!*$C$452,IF('Costi complessivi'!#REF!=$B$452,'Costi complessivi'!#REF!,""))</f>
        <v>#REF!</v>
      </c>
      <c r="D224" s="15" t="e">
        <f>IF('Costi complessivi'!#REF!="G",'Costi complessivi'!#REF!*$C$452,IF('Costi complessivi'!#REF!=$B$452,'Costi complessivi'!#REF!,""))</f>
        <v>#REF!</v>
      </c>
      <c r="E224" s="30" t="e">
        <f>IF('Costi complessivi'!#REF!="G",'Costi complessivi'!#REF!*$C$452,IF('Costi complessivi'!#REF!=$B$452,'Costi complessivi'!#REF!,""))</f>
        <v>#REF!</v>
      </c>
      <c r="F224" s="115" t="e">
        <f>IF('Costi complessivi'!#REF!="G",'Costi complessivi'!C186*$C$452,IF('Costi complessivi'!#REF!=$B$452,'Costi complessivi'!C186,""))</f>
        <v>#REF!</v>
      </c>
      <c r="G224" s="44" t="e">
        <f>IF('Costi complessivi'!#REF!="G",'Costi complessivi'!#REF!*$C$452,IF('Costi complessivi'!#REF!=$B$452,'Costi complessivi'!#REF!,""))</f>
        <v>#REF!</v>
      </c>
      <c r="H224" s="44" t="e">
        <f>IF('Costi complessivi'!#REF!="G",'Costi complessivi'!#REF!*$C$452,IF('Costi complessivi'!#REF!=$B$452,'Costi complessivi'!#REF!,""))</f>
        <v>#REF!</v>
      </c>
      <c r="I224" s="115" t="e">
        <f>IF('Costi complessivi'!#REF!="G",'Costi complessivi'!D186*$C$452,IF('Costi complessivi'!#REF!=$B$452,'Costi complessivi'!D186,""))</f>
        <v>#REF!</v>
      </c>
      <c r="J224" s="14" t="e">
        <f>IF('Costi complessivi'!#REF!="G",'Costi complessivi'!E186*$C$452,IF('Costi complessivi'!#REF!=$B$452,'Costi complessivi'!E186,""))</f>
        <v>#REF!</v>
      </c>
      <c r="K224" s="14" t="e">
        <f>IF('Costi complessivi'!#REF!="G",'Costi complessivi'!F186*$C$452,IF('Costi complessivi'!#REF!=$B$452,'Costi complessivi'!F186,""))</f>
        <v>#REF!</v>
      </c>
      <c r="L224" s="29" t="e">
        <f>IF('Costi complessivi'!#REF!="G",'Costi complessivi'!#REF!*$C$452,IF('Costi complessivi'!#REF!=$B$452,'Costi complessivi'!#REF!,""))</f>
        <v>#REF!</v>
      </c>
      <c r="M224" s="23" t="e">
        <f>'Costi complessivi'!#REF!</f>
        <v>#REF!</v>
      </c>
      <c r="N224" s="69" t="e">
        <f>IF('Costi complessivi'!#REF!="G",'Costi complessivi'!#REF!,IF('Costi complessivi'!#REF!=$B$452,'Costi complessivi'!#REF!,0))</f>
        <v>#REF!</v>
      </c>
    </row>
    <row r="225" spans="1:14">
      <c r="A225" s="22" t="str">
        <f>'Costi complessivi'!A187</f>
        <v xml:space="preserve">  66/30/506  </v>
      </c>
      <c r="B225" s="61" t="str">
        <f>'Costi complessivi'!B187</f>
        <v xml:space="preserve">NOLEGGIO AUTOMEZZI COLLECCHIO  </v>
      </c>
      <c r="C225" s="15" t="e">
        <f>IF('Costi complessivi'!#REF!="G",'Costi complessivi'!#REF!*$C$452,IF('Costi complessivi'!#REF!=$B$452,'Costi complessivi'!#REF!,""))</f>
        <v>#REF!</v>
      </c>
      <c r="D225" s="15" t="e">
        <f>IF('Costi complessivi'!#REF!="G",'Costi complessivi'!#REF!*$C$452,IF('Costi complessivi'!#REF!=$B$452,'Costi complessivi'!#REF!,""))</f>
        <v>#REF!</v>
      </c>
      <c r="E225" s="30" t="e">
        <f>IF('Costi complessivi'!#REF!="G",'Costi complessivi'!#REF!*$C$452,IF('Costi complessivi'!#REF!=$B$452,'Costi complessivi'!#REF!,""))</f>
        <v>#REF!</v>
      </c>
      <c r="F225" s="115" t="e">
        <f>IF('Costi complessivi'!#REF!="G",'Costi complessivi'!C187*$C$452,IF('Costi complessivi'!#REF!=$B$452,'Costi complessivi'!C187,""))</f>
        <v>#REF!</v>
      </c>
      <c r="G225" s="44" t="e">
        <f>IF('Costi complessivi'!#REF!="G",'Costi complessivi'!#REF!*$C$452,IF('Costi complessivi'!#REF!=$B$452,'Costi complessivi'!#REF!,""))</f>
        <v>#REF!</v>
      </c>
      <c r="H225" s="44" t="e">
        <f>IF('Costi complessivi'!#REF!="G",'Costi complessivi'!#REF!*$C$452,IF('Costi complessivi'!#REF!=$B$452,'Costi complessivi'!#REF!,""))</f>
        <v>#REF!</v>
      </c>
      <c r="I225" s="115" t="e">
        <f>IF('Costi complessivi'!#REF!="G",'Costi complessivi'!D187*$C$452,IF('Costi complessivi'!#REF!=$B$452,'Costi complessivi'!D187,""))</f>
        <v>#REF!</v>
      </c>
      <c r="J225" s="14" t="e">
        <f>IF('Costi complessivi'!#REF!="G",'Costi complessivi'!E187*$C$452,IF('Costi complessivi'!#REF!=$B$452,'Costi complessivi'!E187,""))</f>
        <v>#REF!</v>
      </c>
      <c r="K225" s="14" t="e">
        <f>IF('Costi complessivi'!#REF!="G",'Costi complessivi'!F187*$C$452,IF('Costi complessivi'!#REF!=$B$452,'Costi complessivi'!F187,""))</f>
        <v>#REF!</v>
      </c>
      <c r="L225" s="29" t="e">
        <f>IF('Costi complessivi'!#REF!="G",'Costi complessivi'!#REF!*$C$452,IF('Costi complessivi'!#REF!=$B$452,'Costi complessivi'!#REF!,""))</f>
        <v>#REF!</v>
      </c>
      <c r="M225" s="23" t="e">
        <f>'Costi complessivi'!#REF!</f>
        <v>#REF!</v>
      </c>
      <c r="N225" s="69" t="e">
        <f>IF('Costi complessivi'!#REF!="G",'Costi complessivi'!#REF!,IF('Costi complessivi'!#REF!=$B$452,'Costi complessivi'!#REF!,0))</f>
        <v>#REF!</v>
      </c>
    </row>
    <row r="226" spans="1:14" hidden="1">
      <c r="A226" s="49" t="s">
        <v>445</v>
      </c>
      <c r="B226" s="45"/>
      <c r="C226" s="46"/>
      <c r="D226" s="47"/>
      <c r="E226" s="47"/>
      <c r="F226" s="47"/>
      <c r="G226" s="47"/>
      <c r="H226" s="47"/>
      <c r="I226" s="47"/>
      <c r="J226" s="47"/>
      <c r="K226" s="47"/>
      <c r="L226" s="45"/>
      <c r="M226" s="48"/>
      <c r="N226" s="69" t="e">
        <f>IF('Costi complessivi'!#REF!="G",'Costi complessivi'!#REF!,IF('Costi complessivi'!#REF!=$B$452,'Costi complessivi'!#REF!,0))</f>
        <v>#REF!</v>
      </c>
    </row>
    <row r="227" spans="1:14" hidden="1">
      <c r="A227" s="22" t="str">
        <f>'Costi complessivi'!A189</f>
        <v xml:space="preserve">  66/30/510  </v>
      </c>
      <c r="B227" s="61" t="str">
        <f>'Costi complessivi'!B189</f>
        <v xml:space="preserve">TAXI SOCIALE FELINO            </v>
      </c>
      <c r="C227" s="15" t="e">
        <f>IF('Costi complessivi'!#REF!="G",'Costi complessivi'!#REF!*$C$452,IF('Costi complessivi'!#REF!=$B$452,'Costi complessivi'!#REF!,""))</f>
        <v>#REF!</v>
      </c>
      <c r="D227" s="15" t="e">
        <f>IF('Costi complessivi'!#REF!="G",'Costi complessivi'!#REF!*$C$452,IF('Costi complessivi'!#REF!=$B$452,'Costi complessivi'!#REF!,""))</f>
        <v>#REF!</v>
      </c>
      <c r="E227" s="30" t="e">
        <f>IF('Costi complessivi'!#REF!="G",'Costi complessivi'!#REF!*$C$452,IF('Costi complessivi'!#REF!=$B$452,'Costi complessivi'!#REF!,""))</f>
        <v>#REF!</v>
      </c>
      <c r="F227" s="115" t="e">
        <f>IF('Costi complessivi'!#REF!="G",'Costi complessivi'!C189*$C$452,IF('Costi complessivi'!#REF!=$B$452,'Costi complessivi'!C189,""))</f>
        <v>#REF!</v>
      </c>
      <c r="G227" s="44" t="e">
        <f>IF('Costi complessivi'!#REF!="G",'Costi complessivi'!#REF!*$C$452,IF('Costi complessivi'!#REF!=$B$452,'Costi complessivi'!#REF!,""))</f>
        <v>#REF!</v>
      </c>
      <c r="H227" s="44" t="e">
        <f>IF('Costi complessivi'!#REF!="G",'Costi complessivi'!#REF!*$C$452,IF('Costi complessivi'!#REF!=$B$452,'Costi complessivi'!#REF!,""))</f>
        <v>#REF!</v>
      </c>
      <c r="I227" s="115" t="e">
        <f>IF('Costi complessivi'!#REF!="G",'Costi complessivi'!D189*$C$452,IF('Costi complessivi'!#REF!=$B$452,'Costi complessivi'!D189,""))</f>
        <v>#REF!</v>
      </c>
      <c r="J227" s="14" t="e">
        <f>IF('Costi complessivi'!#REF!="G",'Costi complessivi'!E189*$C$452,IF('Costi complessivi'!#REF!=$B$452,'Costi complessivi'!E189,""))</f>
        <v>#REF!</v>
      </c>
      <c r="K227" s="14" t="e">
        <f>IF('Costi complessivi'!#REF!="G",'Costi complessivi'!F189*$C$452,IF('Costi complessivi'!#REF!=$B$452,'Costi complessivi'!F189,""))</f>
        <v>#REF!</v>
      </c>
      <c r="L227" s="29" t="e">
        <f>IF('Costi complessivi'!#REF!="G",'Costi complessivi'!#REF!*$C$452,IF('Costi complessivi'!#REF!=$B$452,'Costi complessivi'!#REF!,""))</f>
        <v>#REF!</v>
      </c>
      <c r="M227" s="23" t="e">
        <f>'Costi complessivi'!#REF!</f>
        <v>#REF!</v>
      </c>
      <c r="N227" s="69" t="e">
        <f>IF('Costi complessivi'!#REF!="G",'Costi complessivi'!#REF!,IF('Costi complessivi'!#REF!=$B$452,'Costi complessivi'!#REF!,0))</f>
        <v>#REF!</v>
      </c>
    </row>
    <row r="228" spans="1:14" hidden="1">
      <c r="A228" s="22" t="str">
        <f>'Costi complessivi'!A190</f>
        <v xml:space="preserve">  66/30/511  </v>
      </c>
      <c r="B228" s="61" t="str">
        <f>'Costi complessivi'!B190</f>
        <v xml:space="preserve">CARBURANTE FELINO              </v>
      </c>
      <c r="C228" s="15" t="e">
        <f>IF('Costi complessivi'!#REF!="G",'Costi complessivi'!#REF!*$C$452,IF('Costi complessivi'!#REF!=$B$452,'Costi complessivi'!#REF!,""))</f>
        <v>#REF!</v>
      </c>
      <c r="D228" s="15" t="e">
        <f>IF('Costi complessivi'!#REF!="G",'Costi complessivi'!#REF!*$C$452,IF('Costi complessivi'!#REF!=$B$452,'Costi complessivi'!#REF!,""))</f>
        <v>#REF!</v>
      </c>
      <c r="E228" s="30" t="e">
        <f>IF('Costi complessivi'!#REF!="G",'Costi complessivi'!#REF!*$C$452,IF('Costi complessivi'!#REF!=$B$452,'Costi complessivi'!#REF!,""))</f>
        <v>#REF!</v>
      </c>
      <c r="F228" s="115" t="e">
        <f>IF('Costi complessivi'!#REF!="G",'Costi complessivi'!C190*$C$452,IF('Costi complessivi'!#REF!=$B$452,'Costi complessivi'!C190,""))</f>
        <v>#REF!</v>
      </c>
      <c r="G228" s="44" t="e">
        <f>IF('Costi complessivi'!#REF!="G",'Costi complessivi'!#REF!*$C$452,IF('Costi complessivi'!#REF!=$B$452,'Costi complessivi'!#REF!,""))</f>
        <v>#REF!</v>
      </c>
      <c r="H228" s="44" t="e">
        <f>IF('Costi complessivi'!#REF!="G",'Costi complessivi'!#REF!*$C$452,IF('Costi complessivi'!#REF!=$B$452,'Costi complessivi'!#REF!,""))</f>
        <v>#REF!</v>
      </c>
      <c r="I228" s="115" t="e">
        <f>IF('Costi complessivi'!#REF!="G",'Costi complessivi'!D190*$C$452,IF('Costi complessivi'!#REF!=$B$452,'Costi complessivi'!D190,""))</f>
        <v>#REF!</v>
      </c>
      <c r="J228" s="14" t="e">
        <f>IF('Costi complessivi'!#REF!="G",'Costi complessivi'!E190*$C$452,IF('Costi complessivi'!#REF!=$B$452,'Costi complessivi'!E190,""))</f>
        <v>#REF!</v>
      </c>
      <c r="K228" s="14" t="e">
        <f>IF('Costi complessivi'!#REF!="G",'Costi complessivi'!F190*$C$452,IF('Costi complessivi'!#REF!=$B$452,'Costi complessivi'!F190,""))</f>
        <v>#REF!</v>
      </c>
      <c r="L228" s="29" t="e">
        <f>IF('Costi complessivi'!#REF!="G",'Costi complessivi'!#REF!*$C$452,IF('Costi complessivi'!#REF!=$B$452,'Costi complessivi'!#REF!,""))</f>
        <v>#REF!</v>
      </c>
      <c r="M228" s="23" t="e">
        <f>'Costi complessivi'!#REF!</f>
        <v>#REF!</v>
      </c>
      <c r="N228" s="69" t="e">
        <f>IF('Costi complessivi'!#REF!="G",'Costi complessivi'!#REF!,IF('Costi complessivi'!#REF!=$B$452,'Costi complessivi'!#REF!,0))</f>
        <v>#REF!</v>
      </c>
    </row>
    <row r="229" spans="1:14" hidden="1">
      <c r="A229" s="22" t="str">
        <f>'Costi complessivi'!A191</f>
        <v xml:space="preserve">  66/30/512  </v>
      </c>
      <c r="B229" s="61" t="str">
        <f>'Costi complessivi'!B191</f>
        <v xml:space="preserve">MANUTENZ. AUTOMEZZI FELINO     </v>
      </c>
      <c r="C229" s="15" t="e">
        <f>IF('Costi complessivi'!#REF!="G",'Costi complessivi'!#REF!*$C$452,IF('Costi complessivi'!#REF!=$B$452,'Costi complessivi'!#REF!,""))</f>
        <v>#REF!</v>
      </c>
      <c r="D229" s="15" t="e">
        <f>IF('Costi complessivi'!#REF!="G",'Costi complessivi'!#REF!*$C$452,IF('Costi complessivi'!#REF!=$B$452,'Costi complessivi'!#REF!,""))</f>
        <v>#REF!</v>
      </c>
      <c r="E229" s="30" t="e">
        <f>IF('Costi complessivi'!#REF!="G",'Costi complessivi'!#REF!*$C$452,IF('Costi complessivi'!#REF!=$B$452,'Costi complessivi'!#REF!,""))</f>
        <v>#REF!</v>
      </c>
      <c r="F229" s="115" t="e">
        <f>IF('Costi complessivi'!#REF!="G",'Costi complessivi'!C191*$C$452,IF('Costi complessivi'!#REF!=$B$452,'Costi complessivi'!C191,""))</f>
        <v>#REF!</v>
      </c>
      <c r="G229" s="44" t="e">
        <f>IF('Costi complessivi'!#REF!="G",'Costi complessivi'!#REF!*$C$452,IF('Costi complessivi'!#REF!=$B$452,'Costi complessivi'!#REF!,""))</f>
        <v>#REF!</v>
      </c>
      <c r="H229" s="44" t="e">
        <f>IF('Costi complessivi'!#REF!="G",'Costi complessivi'!#REF!*$C$452,IF('Costi complessivi'!#REF!=$B$452,'Costi complessivi'!#REF!,""))</f>
        <v>#REF!</v>
      </c>
      <c r="I229" s="115" t="e">
        <f>IF('Costi complessivi'!#REF!="G",'Costi complessivi'!D191*$C$452,IF('Costi complessivi'!#REF!=$B$452,'Costi complessivi'!D191,""))</f>
        <v>#REF!</v>
      </c>
      <c r="J229" s="14" t="e">
        <f>IF('Costi complessivi'!#REF!="G",'Costi complessivi'!E191*$C$452,IF('Costi complessivi'!#REF!=$B$452,'Costi complessivi'!E191,""))</f>
        <v>#REF!</v>
      </c>
      <c r="K229" s="14" t="e">
        <f>IF('Costi complessivi'!#REF!="G",'Costi complessivi'!F191*$C$452,IF('Costi complessivi'!#REF!=$B$452,'Costi complessivi'!F191,""))</f>
        <v>#REF!</v>
      </c>
      <c r="L229" s="29" t="e">
        <f>IF('Costi complessivi'!#REF!="G",'Costi complessivi'!#REF!*$C$452,IF('Costi complessivi'!#REF!=$B$452,'Costi complessivi'!#REF!,""))</f>
        <v>#REF!</v>
      </c>
      <c r="M229" s="23" t="e">
        <f>'Costi complessivi'!#REF!</f>
        <v>#REF!</v>
      </c>
      <c r="N229" s="69" t="e">
        <f>IF('Costi complessivi'!#REF!="G",'Costi complessivi'!#REF!,IF('Costi complessivi'!#REF!=$B$452,'Costi complessivi'!#REF!,0))</f>
        <v>#REF!</v>
      </c>
    </row>
    <row r="230" spans="1:14" hidden="1">
      <c r="A230" s="22" t="str">
        <f>'Costi complessivi'!A192</f>
        <v xml:space="preserve">  66/30/513  </v>
      </c>
      <c r="B230" s="61" t="str">
        <f>'Costi complessivi'!B192</f>
        <v xml:space="preserve">ASSICURAZ. AUTOMEZZI FELINO    </v>
      </c>
      <c r="C230" s="15" t="e">
        <f>IF('Costi complessivi'!#REF!="G",'Costi complessivi'!#REF!*$C$452,IF('Costi complessivi'!#REF!=$B$452,'Costi complessivi'!#REF!,""))</f>
        <v>#REF!</v>
      </c>
      <c r="D230" s="15" t="e">
        <f>IF('Costi complessivi'!#REF!="G",'Costi complessivi'!#REF!*$C$452,IF('Costi complessivi'!#REF!=$B$452,'Costi complessivi'!#REF!,""))</f>
        <v>#REF!</v>
      </c>
      <c r="E230" s="30" t="e">
        <f>IF('Costi complessivi'!#REF!="G",'Costi complessivi'!#REF!*$C$452,IF('Costi complessivi'!#REF!=$B$452,'Costi complessivi'!#REF!,""))</f>
        <v>#REF!</v>
      </c>
      <c r="F230" s="115" t="e">
        <f>IF('Costi complessivi'!#REF!="G",'Costi complessivi'!C192*$C$452,IF('Costi complessivi'!#REF!=$B$452,'Costi complessivi'!C192,""))</f>
        <v>#REF!</v>
      </c>
      <c r="G230" s="44" t="e">
        <f>IF('Costi complessivi'!#REF!="G",'Costi complessivi'!#REF!*$C$452,IF('Costi complessivi'!#REF!=$B$452,'Costi complessivi'!#REF!,""))</f>
        <v>#REF!</v>
      </c>
      <c r="H230" s="44" t="e">
        <f>IF('Costi complessivi'!#REF!="G",'Costi complessivi'!#REF!*$C$452,IF('Costi complessivi'!#REF!=$B$452,'Costi complessivi'!#REF!,""))</f>
        <v>#REF!</v>
      </c>
      <c r="I230" s="115" t="e">
        <f>IF('Costi complessivi'!#REF!="G",'Costi complessivi'!D192*$C$452,IF('Costi complessivi'!#REF!=$B$452,'Costi complessivi'!D192,""))</f>
        <v>#REF!</v>
      </c>
      <c r="J230" s="14" t="e">
        <f>IF('Costi complessivi'!#REF!="G",'Costi complessivi'!E192*$C$452,IF('Costi complessivi'!#REF!=$B$452,'Costi complessivi'!E192,""))</f>
        <v>#REF!</v>
      </c>
      <c r="K230" s="14" t="e">
        <f>IF('Costi complessivi'!#REF!="G",'Costi complessivi'!F192*$C$452,IF('Costi complessivi'!#REF!=$B$452,'Costi complessivi'!F192,""))</f>
        <v>#REF!</v>
      </c>
      <c r="L230" s="29" t="e">
        <f>IF('Costi complessivi'!#REF!="G",'Costi complessivi'!#REF!*$C$452,IF('Costi complessivi'!#REF!=$B$452,'Costi complessivi'!#REF!,""))</f>
        <v>#REF!</v>
      </c>
      <c r="M230" s="23" t="e">
        <f>'Costi complessivi'!#REF!</f>
        <v>#REF!</v>
      </c>
      <c r="N230" s="69" t="e">
        <f>IF('Costi complessivi'!#REF!="G",'Costi complessivi'!#REF!,IF('Costi complessivi'!#REF!=$B$452,'Costi complessivi'!#REF!,0))</f>
        <v>#REF!</v>
      </c>
    </row>
    <row r="231" spans="1:14" hidden="1">
      <c r="A231" s="22" t="str">
        <f>'Costi complessivi'!A193</f>
        <v xml:space="preserve">  66/30/514  </v>
      </c>
      <c r="B231" s="61" t="str">
        <f>'Costi complessivi'!B193</f>
        <v xml:space="preserve">TASSA PROPR. AUTOMEZZI FELINO  </v>
      </c>
      <c r="C231" s="15" t="e">
        <f>IF('Costi complessivi'!#REF!="G",'Costi complessivi'!#REF!*$C$452,IF('Costi complessivi'!#REF!=$B$452,'Costi complessivi'!#REF!,""))</f>
        <v>#REF!</v>
      </c>
      <c r="D231" s="15" t="e">
        <f>IF('Costi complessivi'!#REF!="G",'Costi complessivi'!#REF!*$C$452,IF('Costi complessivi'!#REF!=$B$452,'Costi complessivi'!#REF!,""))</f>
        <v>#REF!</v>
      </c>
      <c r="E231" s="30" t="e">
        <f>IF('Costi complessivi'!#REF!="G",'Costi complessivi'!#REF!*$C$452,IF('Costi complessivi'!#REF!=$B$452,'Costi complessivi'!#REF!,""))</f>
        <v>#REF!</v>
      </c>
      <c r="F231" s="115" t="e">
        <f>IF('Costi complessivi'!#REF!="G",'Costi complessivi'!C193*$C$452,IF('Costi complessivi'!#REF!=$B$452,'Costi complessivi'!C193,""))</f>
        <v>#REF!</v>
      </c>
      <c r="G231" s="44" t="e">
        <f>IF('Costi complessivi'!#REF!="G",'Costi complessivi'!#REF!*$C$452,IF('Costi complessivi'!#REF!=$B$452,'Costi complessivi'!#REF!,""))</f>
        <v>#REF!</v>
      </c>
      <c r="H231" s="44" t="e">
        <f>IF('Costi complessivi'!#REF!="G",'Costi complessivi'!#REF!*$C$452,IF('Costi complessivi'!#REF!=$B$452,'Costi complessivi'!#REF!,""))</f>
        <v>#REF!</v>
      </c>
      <c r="I231" s="115" t="e">
        <f>IF('Costi complessivi'!#REF!="G",'Costi complessivi'!D193*$C$452,IF('Costi complessivi'!#REF!=$B$452,'Costi complessivi'!D193,""))</f>
        <v>#REF!</v>
      </c>
      <c r="J231" s="14" t="e">
        <f>IF('Costi complessivi'!#REF!="G",'Costi complessivi'!E193*$C$452,IF('Costi complessivi'!#REF!=$B$452,'Costi complessivi'!E193,""))</f>
        <v>#REF!</v>
      </c>
      <c r="K231" s="14" t="e">
        <f>IF('Costi complessivi'!#REF!="G",'Costi complessivi'!F193*$C$452,IF('Costi complessivi'!#REF!=$B$452,'Costi complessivi'!F193,""))</f>
        <v>#REF!</v>
      </c>
      <c r="L231" s="29" t="e">
        <f>IF('Costi complessivi'!#REF!="G",'Costi complessivi'!#REF!*$C$452,IF('Costi complessivi'!#REF!=$B$452,'Costi complessivi'!#REF!,""))</f>
        <v>#REF!</v>
      </c>
      <c r="M231" s="23" t="e">
        <f>'Costi complessivi'!#REF!</f>
        <v>#REF!</v>
      </c>
      <c r="N231" s="69" t="e">
        <f>IF('Costi complessivi'!#REF!="G",'Costi complessivi'!#REF!,IF('Costi complessivi'!#REF!=$B$452,'Costi complessivi'!#REF!,0))</f>
        <v>#REF!</v>
      </c>
    </row>
    <row r="232" spans="1:14" hidden="1">
      <c r="A232" s="49" t="s">
        <v>446</v>
      </c>
      <c r="B232" s="45"/>
      <c r="C232" s="46"/>
      <c r="D232" s="47"/>
      <c r="E232" s="47"/>
      <c r="F232" s="47"/>
      <c r="G232" s="47"/>
      <c r="H232" s="47"/>
      <c r="I232" s="47"/>
      <c r="J232" s="47"/>
      <c r="K232" s="47"/>
      <c r="L232" s="45"/>
      <c r="M232" s="48"/>
      <c r="N232" s="69" t="e">
        <f>IF('Costi complessivi'!#REF!="G",'Costi complessivi'!#REF!,IF('Costi complessivi'!#REF!=$B$452,'Costi complessivi'!#REF!,0))</f>
        <v>#REF!</v>
      </c>
    </row>
    <row r="233" spans="1:14" hidden="1">
      <c r="A233" s="22" t="str">
        <f>'Costi complessivi'!A195</f>
        <v xml:space="preserve">  66/30/520  </v>
      </c>
      <c r="B233" s="61" t="str">
        <f>'Costi complessivi'!B195</f>
        <v xml:space="preserve">TAXI SOCIALE MONTECHIARUGOLO   </v>
      </c>
      <c r="C233" s="15" t="e">
        <f>IF('Costi complessivi'!#REF!="G",'Costi complessivi'!#REF!*$C$452,IF('Costi complessivi'!#REF!=$B$452,'Costi complessivi'!#REF!,""))</f>
        <v>#REF!</v>
      </c>
      <c r="D233" s="15" t="e">
        <f>IF('Costi complessivi'!#REF!="G",'Costi complessivi'!#REF!*$C$452,IF('Costi complessivi'!#REF!=$B$452,'Costi complessivi'!#REF!,""))</f>
        <v>#REF!</v>
      </c>
      <c r="E233" s="30" t="e">
        <f>IF('Costi complessivi'!#REF!="G",'Costi complessivi'!#REF!*$C$452,IF('Costi complessivi'!#REF!=$B$452,'Costi complessivi'!#REF!,""))</f>
        <v>#REF!</v>
      </c>
      <c r="F233" s="115" t="e">
        <f>IF('Costi complessivi'!#REF!="G",'Costi complessivi'!C195*$C$452,IF('Costi complessivi'!#REF!=$B$452,'Costi complessivi'!C195,""))</f>
        <v>#REF!</v>
      </c>
      <c r="G233" s="44" t="e">
        <f>IF('Costi complessivi'!#REF!="G",'Costi complessivi'!#REF!*$C$452,IF('Costi complessivi'!#REF!=$B$452,'Costi complessivi'!#REF!,""))</f>
        <v>#REF!</v>
      </c>
      <c r="H233" s="44" t="e">
        <f>IF('Costi complessivi'!#REF!="G",'Costi complessivi'!#REF!*$C$452,IF('Costi complessivi'!#REF!=$B$452,'Costi complessivi'!#REF!,""))</f>
        <v>#REF!</v>
      </c>
      <c r="I233" s="115" t="e">
        <f>IF('Costi complessivi'!#REF!="G",'Costi complessivi'!D195*$C$452,IF('Costi complessivi'!#REF!=$B$452,'Costi complessivi'!D195,""))</f>
        <v>#REF!</v>
      </c>
      <c r="J233" s="14" t="e">
        <f>IF('Costi complessivi'!#REF!="G",'Costi complessivi'!E195*$C$452,IF('Costi complessivi'!#REF!=$B$452,'Costi complessivi'!E195,""))</f>
        <v>#REF!</v>
      </c>
      <c r="K233" s="14" t="e">
        <f>IF('Costi complessivi'!#REF!="G",'Costi complessivi'!F195*$C$452,IF('Costi complessivi'!#REF!=$B$452,'Costi complessivi'!F195,""))</f>
        <v>#REF!</v>
      </c>
      <c r="L233" s="29" t="e">
        <f>IF('Costi complessivi'!#REF!="G",'Costi complessivi'!#REF!*$C$452,IF('Costi complessivi'!#REF!=$B$452,'Costi complessivi'!#REF!,""))</f>
        <v>#REF!</v>
      </c>
      <c r="M233" s="23" t="e">
        <f>'Costi complessivi'!#REF!</f>
        <v>#REF!</v>
      </c>
      <c r="N233" s="69" t="e">
        <f>IF('Costi complessivi'!#REF!="G",'Costi complessivi'!#REF!,IF('Costi complessivi'!#REF!=$B$452,'Costi complessivi'!#REF!,0))</f>
        <v>#REF!</v>
      </c>
    </row>
    <row r="234" spans="1:14" hidden="1">
      <c r="A234" s="22" t="str">
        <f>'Costi complessivi'!A196</f>
        <v xml:space="preserve">  66/30/521  </v>
      </c>
      <c r="B234" s="61" t="str">
        <f>'Costi complessivi'!B196</f>
        <v xml:space="preserve">CARBURANTE MONTECHIARUGOLO     </v>
      </c>
      <c r="C234" s="15" t="e">
        <f>IF('Costi complessivi'!#REF!="G",'Costi complessivi'!#REF!*$C$452,IF('Costi complessivi'!#REF!=$B$452,'Costi complessivi'!#REF!,""))</f>
        <v>#REF!</v>
      </c>
      <c r="D234" s="15" t="e">
        <f>IF('Costi complessivi'!#REF!="G",'Costi complessivi'!#REF!*$C$452,IF('Costi complessivi'!#REF!=$B$452,'Costi complessivi'!#REF!,""))</f>
        <v>#REF!</v>
      </c>
      <c r="E234" s="30" t="e">
        <f>IF('Costi complessivi'!#REF!="G",'Costi complessivi'!#REF!*$C$452,IF('Costi complessivi'!#REF!=$B$452,'Costi complessivi'!#REF!,""))</f>
        <v>#REF!</v>
      </c>
      <c r="F234" s="115" t="e">
        <f>IF('Costi complessivi'!#REF!="G",'Costi complessivi'!C196*$C$452,IF('Costi complessivi'!#REF!=$B$452,'Costi complessivi'!C196,""))</f>
        <v>#REF!</v>
      </c>
      <c r="G234" s="44" t="e">
        <f>IF('Costi complessivi'!#REF!="G",'Costi complessivi'!#REF!*$C$452,IF('Costi complessivi'!#REF!=$B$452,'Costi complessivi'!#REF!,""))</f>
        <v>#REF!</v>
      </c>
      <c r="H234" s="44" t="e">
        <f>IF('Costi complessivi'!#REF!="G",'Costi complessivi'!#REF!*$C$452,IF('Costi complessivi'!#REF!=$B$452,'Costi complessivi'!#REF!,""))</f>
        <v>#REF!</v>
      </c>
      <c r="I234" s="115" t="e">
        <f>IF('Costi complessivi'!#REF!="G",'Costi complessivi'!D196*$C$452,IF('Costi complessivi'!#REF!=$B$452,'Costi complessivi'!D196,""))</f>
        <v>#REF!</v>
      </c>
      <c r="J234" s="14" t="e">
        <f>IF('Costi complessivi'!#REF!="G",'Costi complessivi'!E196*$C$452,IF('Costi complessivi'!#REF!=$B$452,'Costi complessivi'!E196,""))</f>
        <v>#REF!</v>
      </c>
      <c r="K234" s="14" t="e">
        <f>IF('Costi complessivi'!#REF!="G",'Costi complessivi'!F196*$C$452,IF('Costi complessivi'!#REF!=$B$452,'Costi complessivi'!F196,""))</f>
        <v>#REF!</v>
      </c>
      <c r="L234" s="29" t="e">
        <f>IF('Costi complessivi'!#REF!="G",'Costi complessivi'!#REF!*$C$452,IF('Costi complessivi'!#REF!=$B$452,'Costi complessivi'!#REF!,""))</f>
        <v>#REF!</v>
      </c>
      <c r="M234" s="23" t="e">
        <f>'Costi complessivi'!#REF!</f>
        <v>#REF!</v>
      </c>
      <c r="N234" s="69" t="e">
        <f>IF('Costi complessivi'!#REF!="G",'Costi complessivi'!#REF!,IF('Costi complessivi'!#REF!=$B$452,'Costi complessivi'!#REF!,0))</f>
        <v>#REF!</v>
      </c>
    </row>
    <row r="235" spans="1:14" hidden="1">
      <c r="A235" s="22" t="str">
        <f>'Costi complessivi'!A197</f>
        <v xml:space="preserve">  66/30/522  </v>
      </c>
      <c r="B235" s="61" t="str">
        <f>'Costi complessivi'!B197</f>
        <v>MANUTENZ. AUTOMEZ. MONTECHIARUG</v>
      </c>
      <c r="C235" s="15" t="e">
        <f>IF('Costi complessivi'!#REF!="G",'Costi complessivi'!#REF!*$C$452,IF('Costi complessivi'!#REF!=$B$452,'Costi complessivi'!#REF!,""))</f>
        <v>#REF!</v>
      </c>
      <c r="D235" s="15" t="e">
        <f>IF('Costi complessivi'!#REF!="G",'Costi complessivi'!#REF!*$C$452,IF('Costi complessivi'!#REF!=$B$452,'Costi complessivi'!#REF!,""))</f>
        <v>#REF!</v>
      </c>
      <c r="E235" s="30" t="e">
        <f>IF('Costi complessivi'!#REF!="G",'Costi complessivi'!#REF!*$C$452,IF('Costi complessivi'!#REF!=$B$452,'Costi complessivi'!#REF!,""))</f>
        <v>#REF!</v>
      </c>
      <c r="F235" s="115" t="e">
        <f>IF('Costi complessivi'!#REF!="G",'Costi complessivi'!C197*$C$452,IF('Costi complessivi'!#REF!=$B$452,'Costi complessivi'!C197,""))</f>
        <v>#REF!</v>
      </c>
      <c r="G235" s="44" t="e">
        <f>IF('Costi complessivi'!#REF!="G",'Costi complessivi'!#REF!*$C$452,IF('Costi complessivi'!#REF!=$B$452,'Costi complessivi'!#REF!,""))</f>
        <v>#REF!</v>
      </c>
      <c r="H235" s="44" t="e">
        <f>IF('Costi complessivi'!#REF!="G",'Costi complessivi'!#REF!*$C$452,IF('Costi complessivi'!#REF!=$B$452,'Costi complessivi'!#REF!,""))</f>
        <v>#REF!</v>
      </c>
      <c r="I235" s="115" t="e">
        <f>IF('Costi complessivi'!#REF!="G",'Costi complessivi'!D197*$C$452,IF('Costi complessivi'!#REF!=$B$452,'Costi complessivi'!D197,""))</f>
        <v>#REF!</v>
      </c>
      <c r="J235" s="14" t="e">
        <f>IF('Costi complessivi'!#REF!="G",'Costi complessivi'!E197*$C$452,IF('Costi complessivi'!#REF!=$B$452,'Costi complessivi'!E197,""))</f>
        <v>#REF!</v>
      </c>
      <c r="K235" s="14" t="e">
        <f>IF('Costi complessivi'!#REF!="G",'Costi complessivi'!F197*$C$452,IF('Costi complessivi'!#REF!=$B$452,'Costi complessivi'!F197,""))</f>
        <v>#REF!</v>
      </c>
      <c r="L235" s="29" t="e">
        <f>IF('Costi complessivi'!#REF!="G",'Costi complessivi'!#REF!*$C$452,IF('Costi complessivi'!#REF!=$B$452,'Costi complessivi'!#REF!,""))</f>
        <v>#REF!</v>
      </c>
      <c r="M235" s="23" t="e">
        <f>'Costi complessivi'!#REF!</f>
        <v>#REF!</v>
      </c>
      <c r="N235" s="69" t="e">
        <f>IF('Costi complessivi'!#REF!="G",'Costi complessivi'!#REF!,IF('Costi complessivi'!#REF!=$B$452,'Costi complessivi'!#REF!,0))</f>
        <v>#REF!</v>
      </c>
    </row>
    <row r="236" spans="1:14" hidden="1">
      <c r="A236" s="22" t="str">
        <f>'Costi complessivi'!A198</f>
        <v xml:space="preserve">  66/30/523  </v>
      </c>
      <c r="B236" s="61" t="str">
        <f>'Costi complessivi'!B198</f>
        <v>ASSICURAZ. AUTOM. MONTECHIARUGO</v>
      </c>
      <c r="C236" s="15" t="e">
        <f>IF('Costi complessivi'!#REF!="G",'Costi complessivi'!#REF!*$C$452,IF('Costi complessivi'!#REF!=$B$452,'Costi complessivi'!#REF!,""))</f>
        <v>#REF!</v>
      </c>
      <c r="D236" s="15" t="e">
        <f>IF('Costi complessivi'!#REF!="G",'Costi complessivi'!#REF!*$C$452,IF('Costi complessivi'!#REF!=$B$452,'Costi complessivi'!#REF!,""))</f>
        <v>#REF!</v>
      </c>
      <c r="E236" s="30" t="e">
        <f>IF('Costi complessivi'!#REF!="G",'Costi complessivi'!#REF!*$C$452,IF('Costi complessivi'!#REF!=$B$452,'Costi complessivi'!#REF!,""))</f>
        <v>#REF!</v>
      </c>
      <c r="F236" s="115" t="e">
        <f>IF('Costi complessivi'!#REF!="G",'Costi complessivi'!C198*$C$452,IF('Costi complessivi'!#REF!=$B$452,'Costi complessivi'!C198,""))</f>
        <v>#REF!</v>
      </c>
      <c r="G236" s="44" t="e">
        <f>IF('Costi complessivi'!#REF!="G",'Costi complessivi'!#REF!*$C$452,IF('Costi complessivi'!#REF!=$B$452,'Costi complessivi'!#REF!,""))</f>
        <v>#REF!</v>
      </c>
      <c r="H236" s="44" t="e">
        <f>IF('Costi complessivi'!#REF!="G",'Costi complessivi'!#REF!*$C$452,IF('Costi complessivi'!#REF!=$B$452,'Costi complessivi'!#REF!,""))</f>
        <v>#REF!</v>
      </c>
      <c r="I236" s="115" t="e">
        <f>IF('Costi complessivi'!#REF!="G",'Costi complessivi'!D198*$C$452,IF('Costi complessivi'!#REF!=$B$452,'Costi complessivi'!D198,""))</f>
        <v>#REF!</v>
      </c>
      <c r="J236" s="14" t="e">
        <f>IF('Costi complessivi'!#REF!="G",'Costi complessivi'!E198*$C$452,IF('Costi complessivi'!#REF!=$B$452,'Costi complessivi'!E198,""))</f>
        <v>#REF!</v>
      </c>
      <c r="K236" s="14" t="e">
        <f>IF('Costi complessivi'!#REF!="G",'Costi complessivi'!F198*$C$452,IF('Costi complessivi'!#REF!=$B$452,'Costi complessivi'!F198,""))</f>
        <v>#REF!</v>
      </c>
      <c r="L236" s="29" t="e">
        <f>IF('Costi complessivi'!#REF!="G",'Costi complessivi'!#REF!*$C$452,IF('Costi complessivi'!#REF!=$B$452,'Costi complessivi'!#REF!,""))</f>
        <v>#REF!</v>
      </c>
      <c r="M236" s="23" t="e">
        <f>'Costi complessivi'!#REF!</f>
        <v>#REF!</v>
      </c>
      <c r="N236" s="69" t="e">
        <f>IF('Costi complessivi'!#REF!="G",'Costi complessivi'!#REF!,IF('Costi complessivi'!#REF!=$B$452,'Costi complessivi'!#REF!,0))</f>
        <v>#REF!</v>
      </c>
    </row>
    <row r="237" spans="1:14" hidden="1">
      <c r="A237" s="22" t="str">
        <f>'Costi complessivi'!A199</f>
        <v xml:space="preserve">  66/30/524  </v>
      </c>
      <c r="B237" s="61" t="str">
        <f>'Costi complessivi'!B199</f>
        <v>TASSA PROPR. AUTOM. MONTECHIARU</v>
      </c>
      <c r="C237" s="15" t="e">
        <f>IF('Costi complessivi'!#REF!="G",'Costi complessivi'!#REF!*$C$452,IF('Costi complessivi'!#REF!=$B$452,'Costi complessivi'!#REF!,""))</f>
        <v>#REF!</v>
      </c>
      <c r="D237" s="15" t="e">
        <f>IF('Costi complessivi'!#REF!="G",'Costi complessivi'!#REF!*$C$452,IF('Costi complessivi'!#REF!=$B$452,'Costi complessivi'!#REF!,""))</f>
        <v>#REF!</v>
      </c>
      <c r="E237" s="30" t="e">
        <f>IF('Costi complessivi'!#REF!="G",'Costi complessivi'!#REF!*$C$452,IF('Costi complessivi'!#REF!=$B$452,'Costi complessivi'!#REF!,""))</f>
        <v>#REF!</v>
      </c>
      <c r="F237" s="115" t="e">
        <f>IF('Costi complessivi'!#REF!="G",'Costi complessivi'!C199*$C$452,IF('Costi complessivi'!#REF!=$B$452,'Costi complessivi'!C199,""))</f>
        <v>#REF!</v>
      </c>
      <c r="G237" s="44" t="e">
        <f>IF('Costi complessivi'!#REF!="G",'Costi complessivi'!#REF!*$C$452,IF('Costi complessivi'!#REF!=$B$452,'Costi complessivi'!#REF!,""))</f>
        <v>#REF!</v>
      </c>
      <c r="H237" s="44" t="e">
        <f>IF('Costi complessivi'!#REF!="G",'Costi complessivi'!#REF!*$C$452,IF('Costi complessivi'!#REF!=$B$452,'Costi complessivi'!#REF!,""))</f>
        <v>#REF!</v>
      </c>
      <c r="I237" s="115" t="e">
        <f>IF('Costi complessivi'!#REF!="G",'Costi complessivi'!D199*$C$452,IF('Costi complessivi'!#REF!=$B$452,'Costi complessivi'!D199,""))</f>
        <v>#REF!</v>
      </c>
      <c r="J237" s="14" t="e">
        <f>IF('Costi complessivi'!#REF!="G",'Costi complessivi'!E199*$C$452,IF('Costi complessivi'!#REF!=$B$452,'Costi complessivi'!E199,""))</f>
        <v>#REF!</v>
      </c>
      <c r="K237" s="14" t="e">
        <f>IF('Costi complessivi'!#REF!="G",'Costi complessivi'!F199*$C$452,IF('Costi complessivi'!#REF!=$B$452,'Costi complessivi'!F199,""))</f>
        <v>#REF!</v>
      </c>
      <c r="L237" s="29" t="e">
        <f>IF('Costi complessivi'!#REF!="G",'Costi complessivi'!#REF!*$C$452,IF('Costi complessivi'!#REF!=$B$452,'Costi complessivi'!#REF!,""))</f>
        <v>#REF!</v>
      </c>
      <c r="M237" s="23" t="e">
        <f>'Costi complessivi'!#REF!</f>
        <v>#REF!</v>
      </c>
      <c r="N237" s="69" t="e">
        <f>IF('Costi complessivi'!#REF!="G",'Costi complessivi'!#REF!,IF('Costi complessivi'!#REF!=$B$452,'Costi complessivi'!#REF!,0))</f>
        <v>#REF!</v>
      </c>
    </row>
    <row r="238" spans="1:14" hidden="1">
      <c r="A238" s="22" t="str">
        <f>'Costi complessivi'!A200</f>
        <v xml:space="preserve">  66/30/525  </v>
      </c>
      <c r="B238" s="61" t="str">
        <f>'Costi complessivi'!B200</f>
        <v>NOLEGGIO AUTOM. MONTECHIARUGOLO</v>
      </c>
      <c r="C238" s="15" t="e">
        <f>IF('Costi complessivi'!#REF!="G",'Costi complessivi'!#REF!*$C$452,IF('Costi complessivi'!#REF!=$B$452,'Costi complessivi'!#REF!,""))</f>
        <v>#REF!</v>
      </c>
      <c r="D238" s="15" t="e">
        <f>IF('Costi complessivi'!#REF!="G",'Costi complessivi'!#REF!*$C$452,IF('Costi complessivi'!#REF!=$B$452,'Costi complessivi'!#REF!,""))</f>
        <v>#REF!</v>
      </c>
      <c r="E238" s="30" t="e">
        <f>IF('Costi complessivi'!#REF!="G",'Costi complessivi'!#REF!*$C$452,IF('Costi complessivi'!#REF!=$B$452,'Costi complessivi'!#REF!,""))</f>
        <v>#REF!</v>
      </c>
      <c r="F238" s="115" t="e">
        <f>IF('Costi complessivi'!#REF!="G",'Costi complessivi'!C200*$C$452,IF('Costi complessivi'!#REF!=$B$452,'Costi complessivi'!C200,""))</f>
        <v>#REF!</v>
      </c>
      <c r="G238" s="44" t="e">
        <f>IF('Costi complessivi'!#REF!="G",'Costi complessivi'!#REF!*$C$452,IF('Costi complessivi'!#REF!=$B$452,'Costi complessivi'!#REF!,""))</f>
        <v>#REF!</v>
      </c>
      <c r="H238" s="44" t="e">
        <f>IF('Costi complessivi'!#REF!="G",'Costi complessivi'!#REF!*$C$452,IF('Costi complessivi'!#REF!=$B$452,'Costi complessivi'!#REF!,""))</f>
        <v>#REF!</v>
      </c>
      <c r="I238" s="115" t="e">
        <f>IF('Costi complessivi'!#REF!="G",'Costi complessivi'!D200*$C$452,IF('Costi complessivi'!#REF!=$B$452,'Costi complessivi'!D200,""))</f>
        <v>#REF!</v>
      </c>
      <c r="J238" s="14" t="e">
        <f>IF('Costi complessivi'!#REF!="G",'Costi complessivi'!E200*$C$452,IF('Costi complessivi'!#REF!=$B$452,'Costi complessivi'!E200,""))</f>
        <v>#REF!</v>
      </c>
      <c r="K238" s="14" t="e">
        <f>IF('Costi complessivi'!#REF!="G",'Costi complessivi'!F200*$C$452,IF('Costi complessivi'!#REF!=$B$452,'Costi complessivi'!F200,""))</f>
        <v>#REF!</v>
      </c>
      <c r="L238" s="29" t="e">
        <f>IF('Costi complessivi'!#REF!="G",'Costi complessivi'!#REF!*$C$452,IF('Costi complessivi'!#REF!=$B$452,'Costi complessivi'!#REF!,""))</f>
        <v>#REF!</v>
      </c>
      <c r="M238" s="23" t="e">
        <f>'Costi complessivi'!#REF!</f>
        <v>#REF!</v>
      </c>
      <c r="N238" s="69" t="e">
        <f>IF('Costi complessivi'!#REF!="G",'Costi complessivi'!#REF!,IF('Costi complessivi'!#REF!=$B$452,'Costi complessivi'!#REF!,0))</f>
        <v>#REF!</v>
      </c>
    </row>
    <row r="239" spans="1:14" hidden="1">
      <c r="A239" s="49" t="s">
        <v>447</v>
      </c>
      <c r="B239" s="45"/>
      <c r="C239" s="46"/>
      <c r="D239" s="47"/>
      <c r="E239" s="47"/>
      <c r="F239" s="47"/>
      <c r="G239" s="47"/>
      <c r="H239" s="47"/>
      <c r="I239" s="47"/>
      <c r="J239" s="47"/>
      <c r="K239" s="47"/>
      <c r="L239" s="45"/>
      <c r="M239" s="48"/>
      <c r="N239" s="69" t="e">
        <f>IF('Costi complessivi'!#REF!="G",'Costi complessivi'!#REF!,IF('Costi complessivi'!#REF!=$B$452,'Costi complessivi'!#REF!,0))</f>
        <v>#REF!</v>
      </c>
    </row>
    <row r="240" spans="1:14" hidden="1">
      <c r="A240" s="22" t="s">
        <v>748</v>
      </c>
      <c r="B240" s="23" t="s">
        <v>749</v>
      </c>
      <c r="C240" s="15" t="e">
        <f>IF('Costi complessivi'!#REF!="G",'Costi complessivi'!#REF!*$C$452,IF('Costi complessivi'!#REF!=$B$452,'Costi complessivi'!#REF!,""))</f>
        <v>#REF!</v>
      </c>
      <c r="D240" s="15" t="e">
        <f>IF('Costi complessivi'!#REF!="G",'Costi complessivi'!#REF!*$C$452,IF('Costi complessivi'!#REF!=$B$452,'Costi complessivi'!#REF!,""))</f>
        <v>#REF!</v>
      </c>
      <c r="E240" s="15" t="e">
        <f>IF('Costi complessivi'!#REF!="G",'Costi complessivi'!#REF!*$C$452,IF('Costi complessivi'!#REF!=$B$452,'Costi complessivi'!#REF!,""))</f>
        <v>#REF!</v>
      </c>
      <c r="F240" s="115" t="e">
        <f>IF('Costi complessivi'!#REF!="G",'Costi complessivi'!C202*$C$452,IF('Costi complessivi'!#REF!=$B$452,'Costi complessivi'!C202,""))</f>
        <v>#REF!</v>
      </c>
      <c r="G240" s="44" t="e">
        <f>IF('Costi complessivi'!#REF!="G",'Costi complessivi'!#REF!*$C$452,IF('Costi complessivi'!#REF!=$B$452,'Costi complessivi'!#REF!,""))</f>
        <v>#REF!</v>
      </c>
      <c r="H240" s="44" t="e">
        <f>IF('Costi complessivi'!#REF!="G",'Costi complessivi'!#REF!*$C$452,IF('Costi complessivi'!#REF!=$B$452,'Costi complessivi'!#REF!,""))</f>
        <v>#REF!</v>
      </c>
      <c r="I240" s="115" t="e">
        <f>IF('Costi complessivi'!#REF!="G",'Costi complessivi'!D202*$C$452,IF('Costi complessivi'!#REF!=$B$452,'Costi complessivi'!D202,""))</f>
        <v>#REF!</v>
      </c>
      <c r="J240" s="14" t="e">
        <f>IF('Costi complessivi'!#REF!="G",'Costi complessivi'!E202*$C$452,IF('Costi complessivi'!#REF!=$B$452,'Costi complessivi'!E202,""))</f>
        <v>#REF!</v>
      </c>
      <c r="K240" s="14" t="e">
        <f>IF('Costi complessivi'!#REF!="G",'Costi complessivi'!F202*$C$452,IF('Costi complessivi'!#REF!=$B$452,'Costi complessivi'!F202,""))</f>
        <v>#REF!</v>
      </c>
      <c r="L240" s="29" t="e">
        <f>IF('Costi complessivi'!#REF!="G",'Costi complessivi'!#REF!*$C$452,IF('Costi complessivi'!#REF!=$B$452,'Costi complessivi'!#REF!,""))</f>
        <v>#REF!</v>
      </c>
      <c r="M240" s="23" t="e">
        <f>'Costi complessivi'!#REF!</f>
        <v>#REF!</v>
      </c>
      <c r="N240" s="69" t="e">
        <f>IF('Costi complessivi'!#REF!="G",'Costi complessivi'!#REF!,IF('Costi complessivi'!#REF!=$B$452,'Costi complessivi'!#REF!,0))</f>
        <v>#REF!</v>
      </c>
    </row>
    <row r="241" spans="1:29" hidden="1">
      <c r="A241" s="22" t="s">
        <v>750</v>
      </c>
      <c r="B241" s="23" t="s">
        <v>751</v>
      </c>
      <c r="C241" s="15" t="e">
        <f>IF('Costi complessivi'!#REF!="G",'Costi complessivi'!#REF!*$C$452,IF('Costi complessivi'!#REF!=$B$452,'Costi complessivi'!#REF!,""))</f>
        <v>#REF!</v>
      </c>
      <c r="D241" s="15" t="e">
        <f>IF('Costi complessivi'!#REF!="G",'Costi complessivi'!#REF!*$C$452,IF('Costi complessivi'!#REF!=$B$452,'Costi complessivi'!#REF!,""))</f>
        <v>#REF!</v>
      </c>
      <c r="E241" s="15" t="e">
        <f>IF('Costi complessivi'!#REF!="G",'Costi complessivi'!#REF!*$C$452,IF('Costi complessivi'!#REF!=$B$452,'Costi complessivi'!#REF!,""))</f>
        <v>#REF!</v>
      </c>
      <c r="F241" s="115" t="e">
        <f>IF('Costi complessivi'!#REF!="G",'Costi complessivi'!C203*$C$452,IF('Costi complessivi'!#REF!=$B$452,'Costi complessivi'!C203,""))</f>
        <v>#REF!</v>
      </c>
      <c r="G241" s="44" t="e">
        <f>IF('Costi complessivi'!#REF!="G",'Costi complessivi'!#REF!*$C$452,IF('Costi complessivi'!#REF!=$B$452,'Costi complessivi'!#REF!,""))</f>
        <v>#REF!</v>
      </c>
      <c r="H241" s="44" t="e">
        <f>IF('Costi complessivi'!#REF!="G",'Costi complessivi'!#REF!*$C$452,IF('Costi complessivi'!#REF!=$B$452,'Costi complessivi'!#REF!,""))</f>
        <v>#REF!</v>
      </c>
      <c r="I241" s="115" t="e">
        <f>IF('Costi complessivi'!#REF!="G",'Costi complessivi'!D203*$C$452,IF('Costi complessivi'!#REF!=$B$452,'Costi complessivi'!D203,""))</f>
        <v>#REF!</v>
      </c>
      <c r="J241" s="14" t="e">
        <f>IF('Costi complessivi'!#REF!="G",'Costi complessivi'!E203*$C$452,IF('Costi complessivi'!#REF!=$B$452,'Costi complessivi'!E203,""))</f>
        <v>#REF!</v>
      </c>
      <c r="K241" s="14" t="e">
        <f>IF('Costi complessivi'!#REF!="G",'Costi complessivi'!F203*$C$452,IF('Costi complessivi'!#REF!=$B$452,'Costi complessivi'!F203,""))</f>
        <v>#REF!</v>
      </c>
      <c r="L241" s="29" t="e">
        <f>IF('Costi complessivi'!#REF!="G",'Costi complessivi'!#REF!*$C$452,IF('Costi complessivi'!#REF!=$B$452,'Costi complessivi'!#REF!,""))</f>
        <v>#REF!</v>
      </c>
      <c r="M241" s="23" t="e">
        <f>'Costi complessivi'!#REF!</f>
        <v>#REF!</v>
      </c>
      <c r="N241" s="69" t="e">
        <f>IF('Costi complessivi'!#REF!="G",'Costi complessivi'!#REF!,IF('Costi complessivi'!#REF!=$B$452,'Costi complessivi'!#REF!,0))</f>
        <v>#REF!</v>
      </c>
    </row>
    <row r="242" spans="1:29" hidden="1">
      <c r="A242" s="22" t="s">
        <v>752</v>
      </c>
      <c r="B242" s="23" t="s">
        <v>753</v>
      </c>
      <c r="C242" s="15" t="e">
        <f>IF('Costi complessivi'!#REF!="G",'Costi complessivi'!#REF!*$C$452,IF('Costi complessivi'!#REF!=$B$452,'Costi complessivi'!#REF!,""))</f>
        <v>#REF!</v>
      </c>
      <c r="D242" s="15" t="e">
        <f>IF('Costi complessivi'!#REF!="G",'Costi complessivi'!#REF!*$C$452,IF('Costi complessivi'!#REF!=$B$452,'Costi complessivi'!#REF!,""))</f>
        <v>#REF!</v>
      </c>
      <c r="E242" s="15" t="e">
        <f>IF('Costi complessivi'!#REF!="G",'Costi complessivi'!#REF!*$C$452,IF('Costi complessivi'!#REF!=$B$452,'Costi complessivi'!#REF!,""))</f>
        <v>#REF!</v>
      </c>
      <c r="F242" s="115" t="e">
        <f>IF('Costi complessivi'!#REF!="G",'Costi complessivi'!C204*$C$452,IF('Costi complessivi'!#REF!=$B$452,'Costi complessivi'!C204,""))</f>
        <v>#REF!</v>
      </c>
      <c r="G242" s="44" t="e">
        <f>IF('Costi complessivi'!#REF!="G",'Costi complessivi'!#REF!*$C$452,IF('Costi complessivi'!#REF!=$B$452,'Costi complessivi'!#REF!,""))</f>
        <v>#REF!</v>
      </c>
      <c r="H242" s="44" t="e">
        <f>IF('Costi complessivi'!#REF!="G",'Costi complessivi'!#REF!*$C$452,IF('Costi complessivi'!#REF!=$B$452,'Costi complessivi'!#REF!,""))</f>
        <v>#REF!</v>
      </c>
      <c r="I242" s="115" t="e">
        <f>IF('Costi complessivi'!#REF!="G",'Costi complessivi'!D204*$C$452,IF('Costi complessivi'!#REF!=$B$452,'Costi complessivi'!D204,""))</f>
        <v>#REF!</v>
      </c>
      <c r="J242" s="14" t="e">
        <f>IF('Costi complessivi'!#REF!="G",'Costi complessivi'!E204*$C$452,IF('Costi complessivi'!#REF!=$B$452,'Costi complessivi'!E204,""))</f>
        <v>#REF!</v>
      </c>
      <c r="K242" s="14" t="e">
        <f>IF('Costi complessivi'!#REF!="G",'Costi complessivi'!F204*$C$452,IF('Costi complessivi'!#REF!=$B$452,'Costi complessivi'!F204,""))</f>
        <v>#REF!</v>
      </c>
      <c r="L242" s="29" t="e">
        <f>IF('Costi complessivi'!#REF!="G",'Costi complessivi'!#REF!*$C$452,IF('Costi complessivi'!#REF!=$B$452,'Costi complessivi'!#REF!,""))</f>
        <v>#REF!</v>
      </c>
      <c r="M242" s="23" t="e">
        <f>'Costi complessivi'!#REF!</f>
        <v>#REF!</v>
      </c>
      <c r="N242" s="69" t="e">
        <f>IF('Costi complessivi'!#REF!="G",'Costi complessivi'!#REF!,IF('Costi complessivi'!#REF!=$B$452,'Costi complessivi'!#REF!,0))</f>
        <v>#REF!</v>
      </c>
    </row>
    <row r="243" spans="1:29" hidden="1">
      <c r="A243" s="22" t="s">
        <v>754</v>
      </c>
      <c r="B243" s="23" t="s">
        <v>755</v>
      </c>
      <c r="C243" s="15" t="e">
        <f>IF('Costi complessivi'!#REF!="G",'Costi complessivi'!#REF!*$C$452,IF('Costi complessivi'!#REF!=$B$452,'Costi complessivi'!#REF!,""))</f>
        <v>#REF!</v>
      </c>
      <c r="D243" s="15" t="e">
        <f>IF('Costi complessivi'!#REF!="G",'Costi complessivi'!#REF!*$C$452,IF('Costi complessivi'!#REF!=$B$452,'Costi complessivi'!#REF!,""))</f>
        <v>#REF!</v>
      </c>
      <c r="E243" s="15" t="e">
        <f>IF('Costi complessivi'!#REF!="G",'Costi complessivi'!#REF!*$C$452,IF('Costi complessivi'!#REF!=$B$452,'Costi complessivi'!#REF!,""))</f>
        <v>#REF!</v>
      </c>
      <c r="F243" s="115" t="e">
        <f>IF('Costi complessivi'!#REF!="G",'Costi complessivi'!C205*$C$452,IF('Costi complessivi'!#REF!=$B$452,'Costi complessivi'!C205,""))</f>
        <v>#REF!</v>
      </c>
      <c r="G243" s="44" t="e">
        <f>IF('Costi complessivi'!#REF!="G",'Costi complessivi'!#REF!*$C$452,IF('Costi complessivi'!#REF!=$B$452,'Costi complessivi'!#REF!,""))</f>
        <v>#REF!</v>
      </c>
      <c r="H243" s="44" t="e">
        <f>IF('Costi complessivi'!#REF!="G",'Costi complessivi'!#REF!*$C$452,IF('Costi complessivi'!#REF!=$B$452,'Costi complessivi'!#REF!,""))</f>
        <v>#REF!</v>
      </c>
      <c r="I243" s="115" t="e">
        <f>IF('Costi complessivi'!#REF!="G",'Costi complessivi'!D205*$C$452,IF('Costi complessivi'!#REF!=$B$452,'Costi complessivi'!D205,""))</f>
        <v>#REF!</v>
      </c>
      <c r="J243" s="14" t="e">
        <f>IF('Costi complessivi'!#REF!="G",'Costi complessivi'!E205*$C$452,IF('Costi complessivi'!#REF!=$B$452,'Costi complessivi'!E205,""))</f>
        <v>#REF!</v>
      </c>
      <c r="K243" s="14" t="e">
        <f>IF('Costi complessivi'!#REF!="G",'Costi complessivi'!F205*$C$452,IF('Costi complessivi'!#REF!=$B$452,'Costi complessivi'!F205,""))</f>
        <v>#REF!</v>
      </c>
      <c r="L243" s="29" t="e">
        <f>IF('Costi complessivi'!#REF!="G",'Costi complessivi'!#REF!*$C$452,IF('Costi complessivi'!#REF!=$B$452,'Costi complessivi'!#REF!,""))</f>
        <v>#REF!</v>
      </c>
      <c r="M243" s="23" t="e">
        <f>'Costi complessivi'!#REF!</f>
        <v>#REF!</v>
      </c>
      <c r="N243" s="69" t="e">
        <f>IF('Costi complessivi'!#REF!="G",'Costi complessivi'!#REF!,IF('Costi complessivi'!#REF!=$B$452,'Costi complessivi'!#REF!,0))</f>
        <v>#REF!</v>
      </c>
    </row>
    <row r="244" spans="1:29" hidden="1">
      <c r="A244" s="22" t="s">
        <v>756</v>
      </c>
      <c r="B244" s="23" t="s">
        <v>757</v>
      </c>
      <c r="C244" s="15" t="e">
        <f>IF('Costi complessivi'!#REF!="G",'Costi complessivi'!#REF!*$C$452,IF('Costi complessivi'!#REF!=$B$452,'Costi complessivi'!#REF!,""))</f>
        <v>#REF!</v>
      </c>
      <c r="D244" s="15" t="e">
        <f>IF('Costi complessivi'!#REF!="G",'Costi complessivi'!#REF!*$C$452,IF('Costi complessivi'!#REF!=$B$452,'Costi complessivi'!#REF!,""))</f>
        <v>#REF!</v>
      </c>
      <c r="E244" s="15" t="e">
        <f>IF('Costi complessivi'!#REF!="G",'Costi complessivi'!#REF!*$C$452,IF('Costi complessivi'!#REF!=$B$452,'Costi complessivi'!#REF!,""))</f>
        <v>#REF!</v>
      </c>
      <c r="F244" s="115" t="e">
        <f>IF('Costi complessivi'!#REF!="G",'Costi complessivi'!C206*$C$452,IF('Costi complessivi'!#REF!=$B$452,'Costi complessivi'!C206,""))</f>
        <v>#REF!</v>
      </c>
      <c r="G244" s="44" t="e">
        <f>IF('Costi complessivi'!#REF!="G",'Costi complessivi'!#REF!*$C$452,IF('Costi complessivi'!#REF!=$B$452,'Costi complessivi'!#REF!,""))</f>
        <v>#REF!</v>
      </c>
      <c r="H244" s="44" t="e">
        <f>IF('Costi complessivi'!#REF!="G",'Costi complessivi'!#REF!*$C$452,IF('Costi complessivi'!#REF!=$B$452,'Costi complessivi'!#REF!,""))</f>
        <v>#REF!</v>
      </c>
      <c r="I244" s="115" t="e">
        <f>IF('Costi complessivi'!#REF!="G",'Costi complessivi'!D206*$C$452,IF('Costi complessivi'!#REF!=$B$452,'Costi complessivi'!D206,""))</f>
        <v>#REF!</v>
      </c>
      <c r="J244" s="14" t="e">
        <f>IF('Costi complessivi'!#REF!="G",'Costi complessivi'!E206*$C$452,IF('Costi complessivi'!#REF!=$B$452,'Costi complessivi'!E206,""))</f>
        <v>#REF!</v>
      </c>
      <c r="K244" s="14" t="e">
        <f>IF('Costi complessivi'!#REF!="G",'Costi complessivi'!F206*$C$452,IF('Costi complessivi'!#REF!=$B$452,'Costi complessivi'!F206,""))</f>
        <v>#REF!</v>
      </c>
      <c r="L244" s="29" t="e">
        <f>IF('Costi complessivi'!#REF!="G",'Costi complessivi'!#REF!*$C$452,IF('Costi complessivi'!#REF!=$B$452,'Costi complessivi'!#REF!,""))</f>
        <v>#REF!</v>
      </c>
      <c r="M244" s="23" t="e">
        <f>'Costi complessivi'!#REF!</f>
        <v>#REF!</v>
      </c>
      <c r="N244" s="69" t="e">
        <f>IF('Costi complessivi'!#REF!="G",'Costi complessivi'!#REF!,IF('Costi complessivi'!#REF!=$B$452,'Costi complessivi'!#REF!,0))</f>
        <v>#REF!</v>
      </c>
    </row>
    <row r="245" spans="1:29" hidden="1">
      <c r="A245" s="22" t="s">
        <v>758</v>
      </c>
      <c r="B245" s="23" t="s">
        <v>759</v>
      </c>
      <c r="C245" s="15" t="e">
        <f>IF('Costi complessivi'!#REF!="G",'Costi complessivi'!#REF!*$C$452,IF('Costi complessivi'!#REF!=$B$452,'Costi complessivi'!#REF!,""))</f>
        <v>#REF!</v>
      </c>
      <c r="D245" s="15" t="e">
        <f>IF('Costi complessivi'!#REF!="G",'Costi complessivi'!#REF!*$C$452,IF('Costi complessivi'!#REF!=$B$452,'Costi complessivi'!#REF!,""))</f>
        <v>#REF!</v>
      </c>
      <c r="E245" s="15" t="e">
        <f>IF('Costi complessivi'!#REF!="G",'Costi complessivi'!#REF!*$C$452,IF('Costi complessivi'!#REF!=$B$452,'Costi complessivi'!#REF!,""))</f>
        <v>#REF!</v>
      </c>
      <c r="F245" s="115" t="e">
        <f>IF('Costi complessivi'!#REF!="G",'Costi complessivi'!#REF!*$C$452,IF('Costi complessivi'!#REF!=$B$452,'Costi complessivi'!#REF!,""))</f>
        <v>#REF!</v>
      </c>
      <c r="G245" s="44" t="e">
        <f>IF('Costi complessivi'!#REF!="G",'Costi complessivi'!#REF!*$C$452,IF('Costi complessivi'!#REF!=$B$452,'Costi complessivi'!#REF!,""))</f>
        <v>#REF!</v>
      </c>
      <c r="H245" s="44" t="e">
        <f>IF('Costi complessivi'!#REF!="G",'Costi complessivi'!#REF!*$C$452,IF('Costi complessivi'!#REF!=$B$452,'Costi complessivi'!#REF!,""))</f>
        <v>#REF!</v>
      </c>
      <c r="I245" s="115" t="e">
        <f>IF('Costi complessivi'!#REF!="G",'Costi complessivi'!#REF!*$C$452,IF('Costi complessivi'!#REF!=$B$452,'Costi complessivi'!#REF!,""))</f>
        <v>#REF!</v>
      </c>
      <c r="J245" s="14" t="e">
        <f>IF('Costi complessivi'!#REF!="G",'Costi complessivi'!#REF!*$C$452,IF('Costi complessivi'!#REF!=$B$452,'Costi complessivi'!#REF!,""))</f>
        <v>#REF!</v>
      </c>
      <c r="K245" s="14" t="e">
        <f>IF('Costi complessivi'!#REF!="G",'Costi complessivi'!#REF!*$C$452,IF('Costi complessivi'!#REF!=$B$452,'Costi complessivi'!#REF!,""))</f>
        <v>#REF!</v>
      </c>
      <c r="L245" s="29" t="e">
        <f>IF('Costi complessivi'!#REF!="G",'Costi complessivi'!#REF!*$C$452,IF('Costi complessivi'!#REF!=$B$452,'Costi complessivi'!#REF!,""))</f>
        <v>#REF!</v>
      </c>
      <c r="M245" s="23" t="e">
        <f>'Costi complessivi'!#REF!</f>
        <v>#REF!</v>
      </c>
      <c r="N245" s="69" t="e">
        <f>IF('Costi complessivi'!#REF!="G",'Costi complessivi'!#REF!,IF('Costi complessivi'!#REF!=$B$452,'Costi complessivi'!#REF!,0))</f>
        <v>#REF!</v>
      </c>
    </row>
    <row r="246" spans="1:29" hidden="1">
      <c r="A246" s="49" t="s">
        <v>448</v>
      </c>
      <c r="B246" s="45"/>
      <c r="C246" s="46"/>
      <c r="D246" s="47"/>
      <c r="E246" s="47"/>
      <c r="F246" s="47"/>
      <c r="G246" s="47"/>
      <c r="H246" s="47"/>
      <c r="I246" s="47"/>
      <c r="J246" s="47"/>
      <c r="K246" s="47"/>
      <c r="L246" s="45"/>
      <c r="M246" s="48"/>
      <c r="N246" s="69" t="e">
        <f>IF('Costi complessivi'!#REF!="G",'Costi complessivi'!#REF!,IF('Costi complessivi'!#REF!=$B$452,'Costi complessivi'!#REF!,0))</f>
        <v>#REF!</v>
      </c>
    </row>
    <row r="247" spans="1:29" hidden="1">
      <c r="A247" s="22" t="str">
        <f>'Costi complessivi'!A208</f>
        <v xml:space="preserve">  66/30/540  </v>
      </c>
      <c r="B247" s="61" t="str">
        <f>'Costi complessivi'!B208</f>
        <v xml:space="preserve">TAXI SOCIALE TRAVERSETOLO      </v>
      </c>
      <c r="C247" s="15" t="e">
        <f>IF('Costi complessivi'!#REF!="G",'Costi complessivi'!#REF!*$C$452,IF('Costi complessivi'!#REF!=$B$452,'Costi complessivi'!#REF!,""))</f>
        <v>#REF!</v>
      </c>
      <c r="D247" s="15" t="e">
        <f>IF('Costi complessivi'!#REF!="G",'Costi complessivi'!#REF!*$C$452,IF('Costi complessivi'!#REF!=$B$452,'Costi complessivi'!#REF!,""))</f>
        <v>#REF!</v>
      </c>
      <c r="E247" s="30" t="e">
        <f>IF('Costi complessivi'!#REF!="G",'Costi complessivi'!#REF!*$C$452,IF('Costi complessivi'!#REF!=$B$452,'Costi complessivi'!#REF!,""))</f>
        <v>#REF!</v>
      </c>
      <c r="F247" s="115" t="e">
        <f>IF('Costi complessivi'!#REF!="G",'Costi complessivi'!C208*$C$452,IF('Costi complessivi'!#REF!=$B$452,'Costi complessivi'!C208,""))</f>
        <v>#REF!</v>
      </c>
      <c r="G247" s="44" t="e">
        <f>IF('Costi complessivi'!#REF!="G",'Costi complessivi'!#REF!*$C$452,IF('Costi complessivi'!#REF!=$B$452,'Costi complessivi'!#REF!,""))</f>
        <v>#REF!</v>
      </c>
      <c r="H247" s="44" t="e">
        <f>IF('Costi complessivi'!#REF!="G",'Costi complessivi'!#REF!*$C$452,IF('Costi complessivi'!#REF!=$B$452,'Costi complessivi'!#REF!,""))</f>
        <v>#REF!</v>
      </c>
      <c r="I247" s="115" t="e">
        <f>IF('Costi complessivi'!#REF!="G",'Costi complessivi'!D208*$C$452,IF('Costi complessivi'!#REF!=$B$452,'Costi complessivi'!D208,""))</f>
        <v>#REF!</v>
      </c>
      <c r="J247" s="14" t="e">
        <f>IF('Costi complessivi'!#REF!="G",'Costi complessivi'!E208*$C$452,IF('Costi complessivi'!#REF!=$B$452,'Costi complessivi'!E208,""))</f>
        <v>#REF!</v>
      </c>
      <c r="K247" s="14" t="e">
        <f>IF('Costi complessivi'!#REF!="G",'Costi complessivi'!F208*$C$452,IF('Costi complessivi'!#REF!=$B$452,'Costi complessivi'!F208,""))</f>
        <v>#REF!</v>
      </c>
      <c r="L247" s="29" t="e">
        <f>IF('Costi complessivi'!#REF!="G",'Costi complessivi'!#REF!*$C$452,IF('Costi complessivi'!#REF!=$B$452,'Costi complessivi'!#REF!,""))</f>
        <v>#REF!</v>
      </c>
      <c r="M247" s="23" t="e">
        <f>'Costi complessivi'!#REF!</f>
        <v>#REF!</v>
      </c>
      <c r="N247" s="69" t="e">
        <f>IF('Costi complessivi'!#REF!="G",'Costi complessivi'!#REF!,IF('Costi complessivi'!#REF!=$B$452,'Costi complessivi'!#REF!,0))</f>
        <v>#REF!</v>
      </c>
    </row>
    <row r="248" spans="1:29" hidden="1">
      <c r="A248" s="22" t="str">
        <f>'Costi complessivi'!A209</f>
        <v xml:space="preserve">  66/30/541  </v>
      </c>
      <c r="B248" s="61" t="str">
        <f>'Costi complessivi'!B209</f>
        <v xml:space="preserve">CARBURANTE TRAVERSETOLO        </v>
      </c>
      <c r="C248" s="15" t="e">
        <f>IF('Costi complessivi'!#REF!="G",'Costi complessivi'!#REF!*$C$452,IF('Costi complessivi'!#REF!=$B$452,'Costi complessivi'!#REF!,""))</f>
        <v>#REF!</v>
      </c>
      <c r="D248" s="15" t="e">
        <f>IF('Costi complessivi'!#REF!="G",'Costi complessivi'!#REF!*$C$452,IF('Costi complessivi'!#REF!=$B$452,'Costi complessivi'!#REF!,""))</f>
        <v>#REF!</v>
      </c>
      <c r="E248" s="30" t="e">
        <f>IF('Costi complessivi'!#REF!="G",'Costi complessivi'!#REF!*$C$452,IF('Costi complessivi'!#REF!=$B$452,'Costi complessivi'!#REF!,""))</f>
        <v>#REF!</v>
      </c>
      <c r="F248" s="115" t="e">
        <f>IF('Costi complessivi'!#REF!="G",'Costi complessivi'!C209*$C$452,IF('Costi complessivi'!#REF!=$B$452,'Costi complessivi'!C209,""))</f>
        <v>#REF!</v>
      </c>
      <c r="G248" s="44" t="e">
        <f>IF('Costi complessivi'!#REF!="G",'Costi complessivi'!#REF!*$C$452,IF('Costi complessivi'!#REF!=$B$452,'Costi complessivi'!#REF!,""))</f>
        <v>#REF!</v>
      </c>
      <c r="H248" s="44" t="e">
        <f>IF('Costi complessivi'!#REF!="G",'Costi complessivi'!#REF!*$C$452,IF('Costi complessivi'!#REF!=$B$452,'Costi complessivi'!#REF!,""))</f>
        <v>#REF!</v>
      </c>
      <c r="I248" s="115" t="e">
        <f>IF('Costi complessivi'!#REF!="G",'Costi complessivi'!D209*$C$452,IF('Costi complessivi'!#REF!=$B$452,'Costi complessivi'!D209,""))</f>
        <v>#REF!</v>
      </c>
      <c r="J248" s="14" t="e">
        <f>IF('Costi complessivi'!#REF!="G",'Costi complessivi'!E209*$C$452,IF('Costi complessivi'!#REF!=$B$452,'Costi complessivi'!E209,""))</f>
        <v>#REF!</v>
      </c>
      <c r="K248" s="14" t="e">
        <f>IF('Costi complessivi'!#REF!="G",'Costi complessivi'!F209*$C$452,IF('Costi complessivi'!#REF!=$B$452,'Costi complessivi'!F209,""))</f>
        <v>#REF!</v>
      </c>
      <c r="L248" s="29" t="e">
        <f>IF('Costi complessivi'!#REF!="G",'Costi complessivi'!#REF!*$C$452,IF('Costi complessivi'!#REF!=$B$452,'Costi complessivi'!#REF!,""))</f>
        <v>#REF!</v>
      </c>
      <c r="M248" s="23" t="e">
        <f>'Costi complessivi'!#REF!</f>
        <v>#REF!</v>
      </c>
      <c r="N248" s="69" t="e">
        <f>IF('Costi complessivi'!#REF!="G",'Costi complessivi'!#REF!,IF('Costi complessivi'!#REF!=$B$452,'Costi complessivi'!#REF!,0))</f>
        <v>#REF!</v>
      </c>
    </row>
    <row r="249" spans="1:29" hidden="1">
      <c r="A249" s="22" t="str">
        <f>'Costi complessivi'!A210</f>
        <v xml:space="preserve">  66/30/542  </v>
      </c>
      <c r="B249" s="61" t="str">
        <f>'Costi complessivi'!B210</f>
        <v xml:space="preserve">MANUTENZ. AUTOM. TRAVERSETOLO  </v>
      </c>
      <c r="C249" s="15" t="e">
        <f>IF('Costi complessivi'!#REF!="G",'Costi complessivi'!#REF!*$C$452,IF('Costi complessivi'!#REF!=$B$452,'Costi complessivi'!#REF!,""))</f>
        <v>#REF!</v>
      </c>
      <c r="D249" s="15" t="e">
        <f>IF('Costi complessivi'!#REF!="G",'Costi complessivi'!#REF!*$C$452,IF('Costi complessivi'!#REF!=$B$452,'Costi complessivi'!#REF!,""))</f>
        <v>#REF!</v>
      </c>
      <c r="E249" s="30" t="e">
        <f>IF('Costi complessivi'!#REF!="G",'Costi complessivi'!#REF!*$C$452,IF('Costi complessivi'!#REF!=$B$452,'Costi complessivi'!#REF!,""))</f>
        <v>#REF!</v>
      </c>
      <c r="F249" s="115" t="e">
        <f>IF('Costi complessivi'!#REF!="G",'Costi complessivi'!C210*$C$452,IF('Costi complessivi'!#REF!=$B$452,'Costi complessivi'!C210,""))</f>
        <v>#REF!</v>
      </c>
      <c r="G249" s="44" t="e">
        <f>IF('Costi complessivi'!#REF!="G",'Costi complessivi'!#REF!*$C$452,IF('Costi complessivi'!#REF!=$B$452,'Costi complessivi'!#REF!,""))</f>
        <v>#REF!</v>
      </c>
      <c r="H249" s="44" t="e">
        <f>IF('Costi complessivi'!#REF!="G",'Costi complessivi'!#REF!*$C$452,IF('Costi complessivi'!#REF!=$B$452,'Costi complessivi'!#REF!,""))</f>
        <v>#REF!</v>
      </c>
      <c r="I249" s="115" t="e">
        <f>IF('Costi complessivi'!#REF!="G",'Costi complessivi'!D210*$C$452,IF('Costi complessivi'!#REF!=$B$452,'Costi complessivi'!D210,""))</f>
        <v>#REF!</v>
      </c>
      <c r="J249" s="14" t="e">
        <f>IF('Costi complessivi'!#REF!="G",'Costi complessivi'!E210*$C$452,IF('Costi complessivi'!#REF!=$B$452,'Costi complessivi'!E210,""))</f>
        <v>#REF!</v>
      </c>
      <c r="K249" s="14" t="e">
        <f>IF('Costi complessivi'!#REF!="G",'Costi complessivi'!F210*$C$452,IF('Costi complessivi'!#REF!=$B$452,'Costi complessivi'!F210,""))</f>
        <v>#REF!</v>
      </c>
      <c r="L249" s="29" t="e">
        <f>IF('Costi complessivi'!#REF!="G",'Costi complessivi'!#REF!*$C$452,IF('Costi complessivi'!#REF!=$B$452,'Costi complessivi'!#REF!,""))</f>
        <v>#REF!</v>
      </c>
      <c r="M249" s="23" t="e">
        <f>'Costi complessivi'!#REF!</f>
        <v>#REF!</v>
      </c>
      <c r="N249" s="69" t="e">
        <f>IF('Costi complessivi'!#REF!="G",'Costi complessivi'!#REF!,IF('Costi complessivi'!#REF!=$B$452,'Costi complessivi'!#REF!,0))</f>
        <v>#REF!</v>
      </c>
    </row>
    <row r="250" spans="1:29" hidden="1">
      <c r="A250" s="22" t="str">
        <f>'Costi complessivi'!A211</f>
        <v xml:space="preserve">  66/30/543  </v>
      </c>
      <c r="B250" s="61" t="str">
        <f>'Costi complessivi'!B211</f>
        <v>ASSICURAZ. AUTOMEZZI TRAVERSETO</v>
      </c>
      <c r="C250" s="15" t="e">
        <f>IF('Costi complessivi'!#REF!="G",'Costi complessivi'!#REF!*$C$452,IF('Costi complessivi'!#REF!=$B$452,'Costi complessivi'!#REF!,""))</f>
        <v>#REF!</v>
      </c>
      <c r="D250" s="15" t="e">
        <f>IF('Costi complessivi'!#REF!="G",'Costi complessivi'!#REF!*$C$452,IF('Costi complessivi'!#REF!=$B$452,'Costi complessivi'!#REF!,""))</f>
        <v>#REF!</v>
      </c>
      <c r="E250" s="30" t="e">
        <f>IF('Costi complessivi'!#REF!="G",'Costi complessivi'!#REF!*$C$452,IF('Costi complessivi'!#REF!=$B$452,'Costi complessivi'!#REF!,""))</f>
        <v>#REF!</v>
      </c>
      <c r="F250" s="115" t="e">
        <f>IF('Costi complessivi'!#REF!="G",'Costi complessivi'!C211*$C$452,IF('Costi complessivi'!#REF!=$B$452,'Costi complessivi'!C211,""))</f>
        <v>#REF!</v>
      </c>
      <c r="G250" s="44" t="e">
        <f>IF('Costi complessivi'!#REF!="G",'Costi complessivi'!#REF!*$C$452,IF('Costi complessivi'!#REF!=$B$452,'Costi complessivi'!#REF!,""))</f>
        <v>#REF!</v>
      </c>
      <c r="H250" s="44" t="e">
        <f>IF('Costi complessivi'!#REF!="G",'Costi complessivi'!#REF!*$C$452,IF('Costi complessivi'!#REF!=$B$452,'Costi complessivi'!#REF!,""))</f>
        <v>#REF!</v>
      </c>
      <c r="I250" s="115" t="e">
        <f>IF('Costi complessivi'!#REF!="G",'Costi complessivi'!D211*$C$452,IF('Costi complessivi'!#REF!=$B$452,'Costi complessivi'!D211,""))</f>
        <v>#REF!</v>
      </c>
      <c r="J250" s="14" t="e">
        <f>IF('Costi complessivi'!#REF!="G",'Costi complessivi'!E211*$C$452,IF('Costi complessivi'!#REF!=$B$452,'Costi complessivi'!E211,""))</f>
        <v>#REF!</v>
      </c>
      <c r="K250" s="14" t="e">
        <f>IF('Costi complessivi'!#REF!="G",'Costi complessivi'!F211*$C$452,IF('Costi complessivi'!#REF!=$B$452,'Costi complessivi'!F211,""))</f>
        <v>#REF!</v>
      </c>
      <c r="L250" s="29" t="e">
        <f>IF('Costi complessivi'!#REF!="G",'Costi complessivi'!#REF!*$C$452,IF('Costi complessivi'!#REF!=$B$452,'Costi complessivi'!#REF!,""))</f>
        <v>#REF!</v>
      </c>
      <c r="M250" s="23" t="e">
        <f>'Costi complessivi'!#REF!</f>
        <v>#REF!</v>
      </c>
      <c r="N250" s="69" t="e">
        <f>IF('Costi complessivi'!#REF!="G",'Costi complessivi'!#REF!,IF('Costi complessivi'!#REF!=$B$452,'Costi complessivi'!#REF!,0))</f>
        <v>#REF!</v>
      </c>
    </row>
    <row r="251" spans="1:29" hidden="1">
      <c r="A251" s="22" t="str">
        <f>'Costi complessivi'!A212</f>
        <v xml:space="preserve">  66/30/544  </v>
      </c>
      <c r="B251" s="61" t="str">
        <f>'Costi complessivi'!B212</f>
        <v>TASSA PROPR. AUTOM. TRAVERSETOL</v>
      </c>
      <c r="C251" s="15" t="e">
        <f>IF('Costi complessivi'!#REF!="G",'Costi complessivi'!#REF!*$C$452,IF('Costi complessivi'!#REF!=$B$452,'Costi complessivi'!#REF!,""))</f>
        <v>#REF!</v>
      </c>
      <c r="D251" s="15" t="e">
        <f>IF('Costi complessivi'!#REF!="G",'Costi complessivi'!#REF!*$C$452,IF('Costi complessivi'!#REF!=$B$452,'Costi complessivi'!#REF!,""))</f>
        <v>#REF!</v>
      </c>
      <c r="E251" s="30" t="e">
        <f>IF('Costi complessivi'!#REF!="G",'Costi complessivi'!#REF!*$C$452,IF('Costi complessivi'!#REF!=$B$452,'Costi complessivi'!#REF!,""))</f>
        <v>#REF!</v>
      </c>
      <c r="F251" s="115" t="e">
        <f>IF('Costi complessivi'!#REF!="G",'Costi complessivi'!C212*$C$452,IF('Costi complessivi'!#REF!=$B$452,'Costi complessivi'!C212,""))</f>
        <v>#REF!</v>
      </c>
      <c r="G251" s="44" t="e">
        <f>IF('Costi complessivi'!#REF!="G",'Costi complessivi'!#REF!*$C$452,IF('Costi complessivi'!#REF!=$B$452,'Costi complessivi'!#REF!,""))</f>
        <v>#REF!</v>
      </c>
      <c r="H251" s="44" t="e">
        <f>IF('Costi complessivi'!#REF!="G",'Costi complessivi'!#REF!*$C$452,IF('Costi complessivi'!#REF!=$B$452,'Costi complessivi'!#REF!,""))</f>
        <v>#REF!</v>
      </c>
      <c r="I251" s="115" t="e">
        <f>IF('Costi complessivi'!#REF!="G",'Costi complessivi'!D212*$C$452,IF('Costi complessivi'!#REF!=$B$452,'Costi complessivi'!D212,""))</f>
        <v>#REF!</v>
      </c>
      <c r="J251" s="14" t="e">
        <f>IF('Costi complessivi'!#REF!="G",'Costi complessivi'!E212*$C$452,IF('Costi complessivi'!#REF!=$B$452,'Costi complessivi'!E212,""))</f>
        <v>#REF!</v>
      </c>
      <c r="K251" s="14" t="e">
        <f>IF('Costi complessivi'!#REF!="G",'Costi complessivi'!F212*$C$452,IF('Costi complessivi'!#REF!=$B$452,'Costi complessivi'!F212,""))</f>
        <v>#REF!</v>
      </c>
      <c r="L251" s="29" t="e">
        <f>IF('Costi complessivi'!#REF!="G",'Costi complessivi'!#REF!*$C$452,IF('Costi complessivi'!#REF!=$B$452,'Costi complessivi'!#REF!,""))</f>
        <v>#REF!</v>
      </c>
      <c r="M251" s="23" t="e">
        <f>'Costi complessivi'!#REF!</f>
        <v>#REF!</v>
      </c>
      <c r="N251" s="69" t="e">
        <f>IF('Costi complessivi'!#REF!="G",'Costi complessivi'!#REF!,IF('Costi complessivi'!#REF!=$B$452,'Costi complessivi'!#REF!,0))</f>
        <v>#REF!</v>
      </c>
    </row>
    <row r="252" spans="1:29" hidden="1">
      <c r="A252" s="22" t="s">
        <v>171</v>
      </c>
      <c r="B252" s="23" t="s">
        <v>172</v>
      </c>
      <c r="C252" s="15" t="e">
        <f>IF('Costi complessivi'!#REF!="G",'Costi complessivi'!#REF!*$C$452,IF('Costi complessivi'!#REF!=$B$452,'Costi complessivi'!#REF!,""))</f>
        <v>#REF!</v>
      </c>
      <c r="D252" s="15" t="e">
        <f>IF('Costi complessivi'!#REF!="G",'Costi complessivi'!#REF!*$C$452,IF('Costi complessivi'!#REF!=$B$452,'Costi complessivi'!#REF!,""))</f>
        <v>#REF!</v>
      </c>
      <c r="E252" s="30" t="e">
        <f>IF('Costi complessivi'!#REF!="G",'Costi complessivi'!#REF!*$C$452,IF('Costi complessivi'!#REF!=$B$452,'Costi complessivi'!#REF!,""))</f>
        <v>#REF!</v>
      </c>
      <c r="F252" s="115" t="e">
        <f>IF('Costi complessivi'!#REF!="G",'Costi complessivi'!C213*$C$452,IF('Costi complessivi'!#REF!=$B$452,'Costi complessivi'!C213,""))</f>
        <v>#REF!</v>
      </c>
      <c r="G252" s="44" t="e">
        <f>IF('Costi complessivi'!#REF!="G",'Costi complessivi'!#REF!*$C$452,IF('Costi complessivi'!#REF!=$B$452,'Costi complessivi'!#REF!,""))</f>
        <v>#REF!</v>
      </c>
      <c r="H252" s="44" t="e">
        <f>IF('Costi complessivi'!#REF!="G",'Costi complessivi'!#REF!*$C$452,IF('Costi complessivi'!#REF!=$B$452,'Costi complessivi'!#REF!,""))</f>
        <v>#REF!</v>
      </c>
      <c r="I252" s="115" t="e">
        <f>IF('Costi complessivi'!#REF!="G",'Costi complessivi'!D213*$C$452,IF('Costi complessivi'!#REF!=$B$452,'Costi complessivi'!D213,""))</f>
        <v>#REF!</v>
      </c>
      <c r="J252" s="14" t="e">
        <f>IF('Costi complessivi'!#REF!="G",'Costi complessivi'!E213*$C$452,IF('Costi complessivi'!#REF!=$B$452,'Costi complessivi'!E213,""))</f>
        <v>#REF!</v>
      </c>
      <c r="K252" s="14" t="e">
        <f>IF('Costi complessivi'!#REF!="G",'Costi complessivi'!F213*$C$452,IF('Costi complessivi'!#REF!=$B$452,'Costi complessivi'!F213,""))</f>
        <v>#REF!</v>
      </c>
      <c r="L252" s="29" t="e">
        <f>IF('Costi complessivi'!#REF!="G",'Costi complessivi'!#REF!*$C$452,IF('Costi complessivi'!#REF!=$B$452,'Costi complessivi'!#REF!,""))</f>
        <v>#REF!</v>
      </c>
      <c r="M252" s="23" t="e">
        <f>'Costi complessivi'!#REF!</f>
        <v>#REF!</v>
      </c>
      <c r="N252" s="69" t="e">
        <f>IF('Costi complessivi'!#REF!="G",'Costi complessivi'!#REF!,IF('Costi complessivi'!#REF!=$B$452,'Costi complessivi'!#REF!,0))</f>
        <v>#REF!</v>
      </c>
    </row>
    <row r="253" spans="1:29" s="6" customFormat="1">
      <c r="A253" s="19"/>
      <c r="B253" s="33" t="s">
        <v>408</v>
      </c>
      <c r="C253" s="34" t="e">
        <f t="shared" ref="C253:K253" si="6">SUM(C220:C252)</f>
        <v>#REF!</v>
      </c>
      <c r="D253" s="34" t="e">
        <f t="shared" si="6"/>
        <v>#REF!</v>
      </c>
      <c r="E253" s="34" t="e">
        <f t="shared" si="6"/>
        <v>#REF!</v>
      </c>
      <c r="F253" s="34" t="e">
        <f t="shared" si="6"/>
        <v>#REF!</v>
      </c>
      <c r="G253" s="34" t="e">
        <f t="shared" si="6"/>
        <v>#REF!</v>
      </c>
      <c r="H253" s="34" t="e">
        <f t="shared" si="6"/>
        <v>#REF!</v>
      </c>
      <c r="I253" s="34" t="e">
        <f t="shared" si="6"/>
        <v>#REF!</v>
      </c>
      <c r="J253" s="34" t="e">
        <f t="shared" si="6"/>
        <v>#REF!</v>
      </c>
      <c r="K253" s="34" t="e">
        <f t="shared" si="6"/>
        <v>#REF!</v>
      </c>
      <c r="L253" s="12"/>
      <c r="M253" s="12"/>
      <c r="N253" s="69">
        <v>1</v>
      </c>
      <c r="AC253" s="60" t="e">
        <f>H253-F253</f>
        <v>#REF!</v>
      </c>
    </row>
    <row r="254" spans="1:29" ht="23.25">
      <c r="B254" s="50" t="str">
        <f>'Costi complessivi'!B215</f>
        <v>GENERALI</v>
      </c>
      <c r="C254" s="11"/>
      <c r="D254" s="25"/>
      <c r="E254" s="25" t="e">
        <f>IF((#REF!+#REF!+#REF!+#REF!-E253)&lt;0.02,"",(#REF!+#REF!+#REF!+#REF!))</f>
        <v>#REF!</v>
      </c>
      <c r="F254" s="25"/>
      <c r="G254" s="25"/>
      <c r="H254" s="25"/>
      <c r="I254" s="25"/>
      <c r="J254" s="25"/>
      <c r="K254" s="25"/>
      <c r="N254" s="69">
        <v>1</v>
      </c>
    </row>
    <row r="255" spans="1:29">
      <c r="A255" s="2" t="s">
        <v>3</v>
      </c>
      <c r="B255" s="2" t="s">
        <v>2</v>
      </c>
      <c r="C255" s="26" t="str">
        <f t="shared" ref="C255:K255" si="7">C218</f>
        <v>Gestionale</v>
      </c>
      <c r="D255" s="26" t="str">
        <f t="shared" si="7"/>
        <v>RATEI E RISCONTI</v>
      </c>
      <c r="E255" s="26" t="str">
        <f t="shared" si="7"/>
        <v>STIMA</v>
      </c>
      <c r="F255" s="26" t="str">
        <f t="shared" si="7"/>
        <v>PREVENTIVO 2019</v>
      </c>
      <c r="G255" s="26" t="e">
        <f t="shared" si="7"/>
        <v>#REF!</v>
      </c>
      <c r="H255" s="26" t="e">
        <f t="shared" si="7"/>
        <v>#REF!</v>
      </c>
      <c r="I255" s="26" t="str">
        <f t="shared" si="7"/>
        <v>CONSUNTIVO 2019</v>
      </c>
      <c r="J255" s="26" t="str">
        <f t="shared" si="7"/>
        <v>INDICATORE ATTESO</v>
      </c>
      <c r="K255" s="26" t="str">
        <f t="shared" si="7"/>
        <v>INDICATORE CONS.</v>
      </c>
      <c r="L255" s="27"/>
      <c r="N255" s="69">
        <v>1</v>
      </c>
    </row>
    <row r="256" spans="1:29">
      <c r="A256" s="22" t="str">
        <f>IF('Costi complessivi'!A217="","",'Costi complessivi'!A217)</f>
        <v xml:space="preserve">  66/30/800  </v>
      </c>
      <c r="B256" s="61" t="str">
        <f>IF('Costi complessivi'!B217="","",'Costi complessivi'!B217)</f>
        <v xml:space="preserve">ASSICURAZIONE RC - RCD         </v>
      </c>
      <c r="C256" s="15" t="e">
        <f>IF('Costi complessivi'!#REF!="G",'Costi complessivi'!#REF!*$C$452,IF('Costi complessivi'!#REF!=$B$452,'Costi complessivi'!#REF!,""))</f>
        <v>#REF!</v>
      </c>
      <c r="D256" s="15" t="e">
        <f>IF('Costi complessivi'!#REF!="G",'Costi complessivi'!#REF!*$C$452,IF('Costi complessivi'!#REF!=$B$452,'Costi complessivi'!#REF!,""))</f>
        <v>#REF!</v>
      </c>
      <c r="E256" s="30" t="e">
        <f>IF('Costi complessivi'!#REF!="G",'Costi complessivi'!#REF!*$C$452,IF('Costi complessivi'!#REF!=$B$452,'Costi complessivi'!#REF!,""))</f>
        <v>#REF!</v>
      </c>
      <c r="F256" s="115" t="e">
        <f>IF('Costi complessivi'!#REF!="G",'Costi complessivi'!C217*$C$452,IF('Costi complessivi'!#REF!=$B$452,'Costi complessivi'!C217,""))</f>
        <v>#REF!</v>
      </c>
      <c r="G256" s="44" t="e">
        <f>IF('Costi complessivi'!#REF!="G",'Costi complessivi'!#REF!*$C$452,IF('Costi complessivi'!#REF!=$B$452,'Costi complessivi'!#REF!,""))</f>
        <v>#REF!</v>
      </c>
      <c r="H256" s="44" t="e">
        <f>IF('Costi complessivi'!#REF!="G",'Costi complessivi'!#REF!*$C$452,IF('Costi complessivi'!#REF!=$B$452,'Costi complessivi'!#REF!,""))</f>
        <v>#REF!</v>
      </c>
      <c r="I256" s="115" t="e">
        <f>IF('Costi complessivi'!#REF!="G",'Costi complessivi'!D217*$C$452,IF('Costi complessivi'!#REF!=$B$452,'Costi complessivi'!D217,""))</f>
        <v>#REF!</v>
      </c>
      <c r="J256" s="14" t="e">
        <f>IF('Costi complessivi'!#REF!="G",'Costi complessivi'!E217*$C$452,IF('Costi complessivi'!#REF!=$B$452,'Costi complessivi'!E217,""))</f>
        <v>#REF!</v>
      </c>
      <c r="K256" s="14" t="e">
        <f>IF('Costi complessivi'!#REF!="G",'Costi complessivi'!F217*$C$452,IF('Costi complessivi'!#REF!=$B$452,'Costi complessivi'!F217,""))</f>
        <v>#REF!</v>
      </c>
      <c r="L256" s="29" t="e">
        <f>IF('Costi complessivi'!#REF!="G",'Costi complessivi'!#REF!*$C$452,IF('Costi complessivi'!#REF!=$B$452,'Costi complessivi'!#REF!,""))</f>
        <v>#REF!</v>
      </c>
      <c r="M256" s="23" t="e">
        <f>'Costi complessivi'!#REF!</f>
        <v>#REF!</v>
      </c>
      <c r="N256" s="69" t="e">
        <f>IF('Costi complessivi'!#REF!="G",'Costi complessivi'!#REF!,IF('Costi complessivi'!#REF!=$B$452,'Costi complessivi'!#REF!,0))</f>
        <v>#REF!</v>
      </c>
    </row>
    <row r="257" spans="1:14">
      <c r="A257" s="22" t="str">
        <f>IF('Costi complessivi'!A218="","",'Costi complessivi'!A218)</f>
        <v xml:space="preserve">  66/30/802  </v>
      </c>
      <c r="B257" s="61" t="str">
        <f>IF('Costi complessivi'!B218="","",'Costi complessivi'!B218)</f>
        <v xml:space="preserve">CANCELLERIA E STAMPATI         </v>
      </c>
      <c r="C257" s="15" t="e">
        <f>IF('Costi complessivi'!#REF!="G",'Costi complessivi'!#REF!*$C$452,IF('Costi complessivi'!#REF!=$B$452,'Costi complessivi'!#REF!,""))</f>
        <v>#REF!</v>
      </c>
      <c r="D257" s="15" t="e">
        <f>IF('Costi complessivi'!#REF!="G",'Costi complessivi'!#REF!*$C$452,IF('Costi complessivi'!#REF!=$B$452,'Costi complessivi'!#REF!,""))</f>
        <v>#REF!</v>
      </c>
      <c r="E257" s="30" t="e">
        <f>IF('Costi complessivi'!#REF!="G",'Costi complessivi'!#REF!*$C$452,IF('Costi complessivi'!#REF!=$B$452,'Costi complessivi'!#REF!,""))</f>
        <v>#REF!</v>
      </c>
      <c r="F257" s="115" t="e">
        <f>IF('Costi complessivi'!#REF!="G",'Costi complessivi'!C218*$C$452,IF('Costi complessivi'!#REF!=$B$452,'Costi complessivi'!C218,""))</f>
        <v>#REF!</v>
      </c>
      <c r="G257" s="44" t="e">
        <f>IF('Costi complessivi'!#REF!="G",'Costi complessivi'!#REF!*$C$452,IF('Costi complessivi'!#REF!=$B$452,'Costi complessivi'!#REF!,""))</f>
        <v>#REF!</v>
      </c>
      <c r="H257" s="44" t="e">
        <f>IF('Costi complessivi'!#REF!="G",'Costi complessivi'!#REF!*$C$452,IF('Costi complessivi'!#REF!=$B$452,'Costi complessivi'!#REF!,""))</f>
        <v>#REF!</v>
      </c>
      <c r="I257" s="115" t="e">
        <f>IF('Costi complessivi'!#REF!="G",'Costi complessivi'!D218*$C$452,IF('Costi complessivi'!#REF!=$B$452,'Costi complessivi'!D218,""))</f>
        <v>#REF!</v>
      </c>
      <c r="J257" s="14" t="e">
        <f>IF('Costi complessivi'!#REF!="G",'Costi complessivi'!E218*$C$452,IF('Costi complessivi'!#REF!=$B$452,'Costi complessivi'!E218,""))</f>
        <v>#REF!</v>
      </c>
      <c r="K257" s="14" t="e">
        <f>IF('Costi complessivi'!#REF!="G",'Costi complessivi'!F218*$C$452,IF('Costi complessivi'!#REF!=$B$452,'Costi complessivi'!F218,""))</f>
        <v>#REF!</v>
      </c>
      <c r="L257" s="29" t="e">
        <f>IF('Costi complessivi'!#REF!="G",'Costi complessivi'!#REF!*$C$452,IF('Costi complessivi'!#REF!=$B$452,'Costi complessivi'!#REF!,""))</f>
        <v>#REF!</v>
      </c>
      <c r="M257" s="23" t="e">
        <f>'Costi complessivi'!#REF!</f>
        <v>#REF!</v>
      </c>
      <c r="N257" s="69" t="e">
        <f>IF('Costi complessivi'!#REF!="G",'Costi complessivi'!#REF!,IF('Costi complessivi'!#REF!=$B$452,'Costi complessivi'!#REF!,0))</f>
        <v>#REF!</v>
      </c>
    </row>
    <row r="258" spans="1:14">
      <c r="A258" s="22" t="str">
        <f>IF('Costi complessivi'!A219="","",'Costi complessivi'!A219)</f>
        <v xml:space="preserve">  66/30/803  </v>
      </c>
      <c r="B258" s="61" t="str">
        <f>IF('Costi complessivi'!B219="","",'Costi complessivi'!B219)</f>
        <v xml:space="preserve">STAMPE DIVULGATIVE             </v>
      </c>
      <c r="C258" s="15" t="e">
        <f>IF('Costi complessivi'!#REF!="G",'Costi complessivi'!#REF!*$C$452,IF('Costi complessivi'!#REF!=$B$452,'Costi complessivi'!#REF!,""))</f>
        <v>#REF!</v>
      </c>
      <c r="D258" s="15" t="e">
        <f>IF('Costi complessivi'!#REF!="G",'Costi complessivi'!#REF!*$C$452,IF('Costi complessivi'!#REF!=$B$452,'Costi complessivi'!#REF!,""))</f>
        <v>#REF!</v>
      </c>
      <c r="E258" s="30" t="e">
        <f>IF('Costi complessivi'!#REF!="G",'Costi complessivi'!#REF!*$C$452,IF('Costi complessivi'!#REF!=$B$452,'Costi complessivi'!#REF!,""))</f>
        <v>#REF!</v>
      </c>
      <c r="F258" s="115" t="e">
        <f>IF('Costi complessivi'!#REF!="G",'Costi complessivi'!C219*$C$452,IF('Costi complessivi'!#REF!=$B$452,'Costi complessivi'!C219,""))</f>
        <v>#REF!</v>
      </c>
      <c r="G258" s="44" t="e">
        <f>IF('Costi complessivi'!#REF!="G",'Costi complessivi'!#REF!*$C$452,IF('Costi complessivi'!#REF!=$B$452,'Costi complessivi'!#REF!,""))</f>
        <v>#REF!</v>
      </c>
      <c r="H258" s="44" t="e">
        <f>IF('Costi complessivi'!#REF!="G",'Costi complessivi'!#REF!*$C$452,IF('Costi complessivi'!#REF!=$B$452,'Costi complessivi'!#REF!,""))</f>
        <v>#REF!</v>
      </c>
      <c r="I258" s="115" t="e">
        <f>IF('Costi complessivi'!#REF!="G",'Costi complessivi'!D219*$C$452,IF('Costi complessivi'!#REF!=$B$452,'Costi complessivi'!D219,""))</f>
        <v>#REF!</v>
      </c>
      <c r="J258" s="14" t="e">
        <f>IF('Costi complessivi'!#REF!="G",'Costi complessivi'!E219*$C$452,IF('Costi complessivi'!#REF!=$B$452,'Costi complessivi'!E219,""))</f>
        <v>#REF!</v>
      </c>
      <c r="K258" s="14" t="e">
        <f>IF('Costi complessivi'!#REF!="G",'Costi complessivi'!F219*$C$452,IF('Costi complessivi'!#REF!=$B$452,'Costi complessivi'!F219,""))</f>
        <v>#REF!</v>
      </c>
      <c r="L258" s="29" t="e">
        <f>IF('Costi complessivi'!#REF!="G",'Costi complessivi'!#REF!*$C$452,IF('Costi complessivi'!#REF!=$B$452,'Costi complessivi'!#REF!,""))</f>
        <v>#REF!</v>
      </c>
      <c r="M258" s="23" t="e">
        <f>'Costi complessivi'!#REF!</f>
        <v>#REF!</v>
      </c>
      <c r="N258" s="69" t="e">
        <f>IF('Costi complessivi'!#REF!="G",'Costi complessivi'!#REF!,IF('Costi complessivi'!#REF!=$B$452,'Costi complessivi'!#REF!,0))</f>
        <v>#REF!</v>
      </c>
    </row>
    <row r="259" spans="1:14">
      <c r="A259" s="22" t="str">
        <f>IF('Costi complessivi'!A220="","",'Costi complessivi'!A220)</f>
        <v xml:space="preserve">  66/30/811  </v>
      </c>
      <c r="B259" s="61" t="str">
        <f>IF('Costi complessivi'!B220="","",'Costi complessivi'!B220)</f>
        <v xml:space="preserve">CONSULENZE PAGHE               </v>
      </c>
      <c r="C259" s="15" t="e">
        <f>IF('Costi complessivi'!#REF!="G",'Costi complessivi'!#REF!*$C$452,IF('Costi complessivi'!#REF!=$B$452,'Costi complessivi'!#REF!,""))</f>
        <v>#REF!</v>
      </c>
      <c r="D259" s="15" t="e">
        <f>IF('Costi complessivi'!#REF!="G",'Costi complessivi'!#REF!*$C$452,IF('Costi complessivi'!#REF!=$B$452,'Costi complessivi'!#REF!,""))</f>
        <v>#REF!</v>
      </c>
      <c r="E259" s="30" t="e">
        <f>IF('Costi complessivi'!#REF!="G",'Costi complessivi'!#REF!*$C$452,IF('Costi complessivi'!#REF!=$B$452,'Costi complessivi'!#REF!,""))</f>
        <v>#REF!</v>
      </c>
      <c r="F259" s="115" t="e">
        <f>IF('Costi complessivi'!#REF!="G",'Costi complessivi'!C220*$C$452,IF('Costi complessivi'!#REF!=$B$452,'Costi complessivi'!C220,""))</f>
        <v>#REF!</v>
      </c>
      <c r="G259" s="44" t="e">
        <f>IF('Costi complessivi'!#REF!="G",'Costi complessivi'!#REF!*$C$452,IF('Costi complessivi'!#REF!=$B$452,'Costi complessivi'!#REF!,""))</f>
        <v>#REF!</v>
      </c>
      <c r="H259" s="44" t="e">
        <f>IF('Costi complessivi'!#REF!="G",'Costi complessivi'!#REF!*$C$452,IF('Costi complessivi'!#REF!=$B$452,'Costi complessivi'!#REF!,""))</f>
        <v>#REF!</v>
      </c>
      <c r="I259" s="115" t="e">
        <f>IF('Costi complessivi'!#REF!="G",'Costi complessivi'!D220*$C$452,IF('Costi complessivi'!#REF!=$B$452,'Costi complessivi'!D220,""))</f>
        <v>#REF!</v>
      </c>
      <c r="J259" s="14" t="e">
        <f>IF('Costi complessivi'!#REF!="G",'Costi complessivi'!E220*$C$452,IF('Costi complessivi'!#REF!=$B$452,'Costi complessivi'!E220,""))</f>
        <v>#REF!</v>
      </c>
      <c r="K259" s="14" t="e">
        <f>IF('Costi complessivi'!#REF!="G",'Costi complessivi'!F220*$C$452,IF('Costi complessivi'!#REF!=$B$452,'Costi complessivi'!F220,""))</f>
        <v>#REF!</v>
      </c>
      <c r="L259" s="29" t="e">
        <f>IF('Costi complessivi'!#REF!="G",'Costi complessivi'!#REF!*$C$452,IF('Costi complessivi'!#REF!=$B$452,'Costi complessivi'!#REF!,""))</f>
        <v>#REF!</v>
      </c>
      <c r="M259" s="23" t="e">
        <f>'Costi complessivi'!#REF!</f>
        <v>#REF!</v>
      </c>
      <c r="N259" s="69" t="e">
        <f>IF('Costi complessivi'!#REF!="G",'Costi complessivi'!#REF!,IF('Costi complessivi'!#REF!=$B$452,'Costi complessivi'!#REF!,0))</f>
        <v>#REF!</v>
      </c>
    </row>
    <row r="260" spans="1:14">
      <c r="A260" s="22" t="str">
        <f>IF('Costi complessivi'!A221="","",'Costi complessivi'!A221)</f>
        <v xml:space="preserve">  66/30/810  </v>
      </c>
      <c r="B260" s="61" t="str">
        <f>IF('Costi complessivi'!B221="","",'Costi complessivi'!B221)</f>
        <v>COLLEGIO DEI REVISORI</v>
      </c>
      <c r="C260" s="15" t="e">
        <f>IF('Costi complessivi'!#REF!="G",'Costi complessivi'!#REF!*$C$452,IF('Costi complessivi'!#REF!=$B$452,'Costi complessivi'!#REF!,""))</f>
        <v>#REF!</v>
      </c>
      <c r="D260" s="15" t="e">
        <f>IF('Costi complessivi'!#REF!="G",'Costi complessivi'!#REF!*$C$452,IF('Costi complessivi'!#REF!=$B$452,'Costi complessivi'!#REF!,""))</f>
        <v>#REF!</v>
      </c>
      <c r="E260" s="30" t="e">
        <f>IF('Costi complessivi'!#REF!="G",'Costi complessivi'!#REF!*$C$452,IF('Costi complessivi'!#REF!=$B$452,'Costi complessivi'!#REF!,""))</f>
        <v>#REF!</v>
      </c>
      <c r="F260" s="115" t="e">
        <f>IF('Costi complessivi'!#REF!="G",'Costi complessivi'!C221*$C$452,IF('Costi complessivi'!#REF!=$B$452,'Costi complessivi'!C221,""))</f>
        <v>#REF!</v>
      </c>
      <c r="G260" s="44" t="e">
        <f>IF('Costi complessivi'!#REF!="G",'Costi complessivi'!#REF!*$C$452,IF('Costi complessivi'!#REF!=$B$452,'Costi complessivi'!#REF!,""))</f>
        <v>#REF!</v>
      </c>
      <c r="H260" s="44" t="e">
        <f>IF('Costi complessivi'!#REF!="G",'Costi complessivi'!#REF!*$C$452,IF('Costi complessivi'!#REF!=$B$452,'Costi complessivi'!#REF!,""))</f>
        <v>#REF!</v>
      </c>
      <c r="I260" s="115" t="e">
        <f>IF('Costi complessivi'!#REF!="G",'Costi complessivi'!D221*$C$452,IF('Costi complessivi'!#REF!=$B$452,'Costi complessivi'!D221,""))</f>
        <v>#REF!</v>
      </c>
      <c r="J260" s="14" t="e">
        <f>IF('Costi complessivi'!#REF!="G",'Costi complessivi'!E221*$C$452,IF('Costi complessivi'!#REF!=$B$452,'Costi complessivi'!E221,""))</f>
        <v>#REF!</v>
      </c>
      <c r="K260" s="14" t="e">
        <f>IF('Costi complessivi'!#REF!="G",'Costi complessivi'!F221*$C$452,IF('Costi complessivi'!#REF!=$B$452,'Costi complessivi'!F221,""))</f>
        <v>#REF!</v>
      </c>
      <c r="L260" s="29" t="e">
        <f>IF('Costi complessivi'!#REF!="G",'Costi complessivi'!#REF!*$C$452,IF('Costi complessivi'!#REF!=$B$452,'Costi complessivi'!#REF!,""))</f>
        <v>#REF!</v>
      </c>
      <c r="M260" s="23" t="e">
        <f>'Costi complessivi'!#REF!</f>
        <v>#REF!</v>
      </c>
      <c r="N260" s="69" t="e">
        <f>IF('Costi complessivi'!#REF!="G",'Costi complessivi'!#REF!,IF('Costi complessivi'!#REF!=$B$452,'Costi complessivi'!#REF!,0))</f>
        <v>#REF!</v>
      </c>
    </row>
    <row r="261" spans="1:14">
      <c r="A261" s="22" t="str">
        <f>IF('Costi complessivi'!A222="","",'Costi complessivi'!A222)</f>
        <v xml:space="preserve">  66/30/877  </v>
      </c>
      <c r="B261" s="61" t="str">
        <f>IF('Costi complessivi'!B222="","",'Costi complessivi'!B222)</f>
        <v>CED</v>
      </c>
      <c r="C261" s="15" t="e">
        <f>IF('Costi complessivi'!#REF!="G",'Costi complessivi'!#REF!*$C$452,IF('Costi complessivi'!#REF!=$B$452,'Costi complessivi'!#REF!,""))</f>
        <v>#REF!</v>
      </c>
      <c r="D261" s="15" t="e">
        <f>IF('Costi complessivi'!#REF!="G",'Costi complessivi'!#REF!*$C$452,IF('Costi complessivi'!#REF!=$B$452,'Costi complessivi'!#REF!,""))</f>
        <v>#REF!</v>
      </c>
      <c r="E261" s="30" t="e">
        <f>IF('Costi complessivi'!#REF!="G",'Costi complessivi'!#REF!*$C$452,IF('Costi complessivi'!#REF!=$B$452,'Costi complessivi'!#REF!,""))</f>
        <v>#REF!</v>
      </c>
      <c r="F261" s="115" t="e">
        <f>IF('Costi complessivi'!#REF!="G",'Costi complessivi'!C222*$C$452,IF('Costi complessivi'!#REF!=$B$452,'Costi complessivi'!C222,""))</f>
        <v>#REF!</v>
      </c>
      <c r="G261" s="44" t="e">
        <f>IF('Costi complessivi'!#REF!="G",'Costi complessivi'!#REF!*$C$452,IF('Costi complessivi'!#REF!=$B$452,'Costi complessivi'!#REF!,""))</f>
        <v>#REF!</v>
      </c>
      <c r="H261" s="44" t="e">
        <f>IF('Costi complessivi'!#REF!="G",'Costi complessivi'!#REF!*$C$452,IF('Costi complessivi'!#REF!=$B$452,'Costi complessivi'!#REF!,""))</f>
        <v>#REF!</v>
      </c>
      <c r="I261" s="115" t="e">
        <f>IF('Costi complessivi'!#REF!="G",'Costi complessivi'!D222*$C$452,IF('Costi complessivi'!#REF!=$B$452,'Costi complessivi'!D222,""))</f>
        <v>#REF!</v>
      </c>
      <c r="J261" s="14" t="e">
        <f>IF('Costi complessivi'!#REF!="G",'Costi complessivi'!E222*$C$452,IF('Costi complessivi'!#REF!=$B$452,'Costi complessivi'!E222,""))</f>
        <v>#REF!</v>
      </c>
      <c r="K261" s="14" t="e">
        <f>IF('Costi complessivi'!#REF!="G",'Costi complessivi'!F222*$C$452,IF('Costi complessivi'!#REF!=$B$452,'Costi complessivi'!F222,""))</f>
        <v>#REF!</v>
      </c>
      <c r="L261" s="29" t="e">
        <f>IF('Costi complessivi'!#REF!="G",'Costi complessivi'!#REF!*$C$452,IF('Costi complessivi'!#REF!=$B$452,'Costi complessivi'!#REF!,""))</f>
        <v>#REF!</v>
      </c>
      <c r="M261" s="23" t="e">
        <f>'Costi complessivi'!#REF!</f>
        <v>#REF!</v>
      </c>
      <c r="N261" s="69" t="e">
        <f>IF('Costi complessivi'!#REF!="G",'Costi complessivi'!#REF!,IF('Costi complessivi'!#REF!=$B$452,'Costi complessivi'!#REF!,0))</f>
        <v>#REF!</v>
      </c>
    </row>
    <row r="262" spans="1:14">
      <c r="A262" s="22" t="str">
        <f>IF('Costi complessivi'!A223="","",'Costi complessivi'!A223)</f>
        <v xml:space="preserve">  66/30/810  </v>
      </c>
      <c r="B262" s="61" t="str">
        <f>IF('Costi complessivi'!B223="","",'Costi complessivi'!B223)</f>
        <v>MEDICINA DEL LAVORO</v>
      </c>
      <c r="C262" s="15" t="e">
        <f>IF('Costi complessivi'!#REF!="G",'Costi complessivi'!#REF!*$C$452,IF('Costi complessivi'!#REF!=$B$452,'Costi complessivi'!#REF!,""))</f>
        <v>#REF!</v>
      </c>
      <c r="D262" s="15" t="e">
        <f>IF('Costi complessivi'!#REF!="G",'Costi complessivi'!#REF!*$C$452,IF('Costi complessivi'!#REF!=$B$452,'Costi complessivi'!#REF!,""))</f>
        <v>#REF!</v>
      </c>
      <c r="E262" s="30" t="e">
        <f>IF('Costi complessivi'!#REF!="G",'Costi complessivi'!#REF!*$C$452,IF('Costi complessivi'!#REF!=$B$452,'Costi complessivi'!#REF!,""))</f>
        <v>#REF!</v>
      </c>
      <c r="F262" s="115" t="e">
        <f>IF('Costi complessivi'!#REF!="G",'Costi complessivi'!C223*$C$452,IF('Costi complessivi'!#REF!=$B$452,'Costi complessivi'!C223,""))</f>
        <v>#REF!</v>
      </c>
      <c r="G262" s="44" t="e">
        <f>IF('Costi complessivi'!#REF!="G",'Costi complessivi'!#REF!*$C$452,IF('Costi complessivi'!#REF!=$B$452,'Costi complessivi'!#REF!,""))</f>
        <v>#REF!</v>
      </c>
      <c r="H262" s="44" t="e">
        <f>IF('Costi complessivi'!#REF!="G",'Costi complessivi'!#REF!*$C$452,IF('Costi complessivi'!#REF!=$B$452,'Costi complessivi'!#REF!,""))</f>
        <v>#REF!</v>
      </c>
      <c r="I262" s="115" t="e">
        <f>IF('Costi complessivi'!#REF!="G",'Costi complessivi'!D223*$C$452,IF('Costi complessivi'!#REF!=$B$452,'Costi complessivi'!D223,""))</f>
        <v>#REF!</v>
      </c>
      <c r="J262" s="14" t="e">
        <f>IF('Costi complessivi'!#REF!="G",'Costi complessivi'!E223*$C$452,IF('Costi complessivi'!#REF!=$B$452,'Costi complessivi'!E223,""))</f>
        <v>#REF!</v>
      </c>
      <c r="K262" s="14" t="e">
        <f>IF('Costi complessivi'!#REF!="G",'Costi complessivi'!F223*$C$452,IF('Costi complessivi'!#REF!=$B$452,'Costi complessivi'!F223,""))</f>
        <v>#REF!</v>
      </c>
      <c r="L262" s="29" t="e">
        <f>IF('Costi complessivi'!#REF!="G",'Costi complessivi'!#REF!*$C$452,IF('Costi complessivi'!#REF!=$B$452,'Costi complessivi'!#REF!,""))</f>
        <v>#REF!</v>
      </c>
      <c r="M262" s="23" t="e">
        <f>'Costi complessivi'!#REF!</f>
        <v>#REF!</v>
      </c>
      <c r="N262" s="69" t="e">
        <f>IF('Costi complessivi'!#REF!="G",'Costi complessivi'!#REF!,IF('Costi complessivi'!#REF!=$B$452,'Costi complessivi'!#REF!,0))</f>
        <v>#REF!</v>
      </c>
    </row>
    <row r="263" spans="1:14">
      <c r="A263" s="22" t="str">
        <f>IF('Costi complessivi'!A224="","",'Costi complessivi'!A224)</f>
        <v xml:space="preserve">  66/30/810  </v>
      </c>
      <c r="B263" s="61" t="str">
        <f>IF('Costi complessivi'!B224="","",'Costi complessivi'!B224)</f>
        <v>CONSULENTE COMMERCIALISTA</v>
      </c>
      <c r="C263" s="15" t="e">
        <f>IF('Costi complessivi'!#REF!="G",'Costi complessivi'!#REF!*$C$452,IF('Costi complessivi'!#REF!=$B$452,'Costi complessivi'!#REF!,""))</f>
        <v>#REF!</v>
      </c>
      <c r="D263" s="15" t="e">
        <f>IF('Costi complessivi'!#REF!="G",'Costi complessivi'!#REF!*$C$452,IF('Costi complessivi'!#REF!=$B$452,'Costi complessivi'!#REF!,""))</f>
        <v>#REF!</v>
      </c>
      <c r="E263" s="30" t="e">
        <f>IF('Costi complessivi'!#REF!="G",'Costi complessivi'!#REF!*$C$452,IF('Costi complessivi'!#REF!=$B$452,'Costi complessivi'!#REF!,""))</f>
        <v>#REF!</v>
      </c>
      <c r="F263" s="115" t="e">
        <f>IF('Costi complessivi'!#REF!="G",'Costi complessivi'!C224*$C$452,IF('Costi complessivi'!#REF!=$B$452,'Costi complessivi'!C224,""))</f>
        <v>#REF!</v>
      </c>
      <c r="G263" s="44" t="e">
        <f>IF('Costi complessivi'!#REF!="G",'Costi complessivi'!#REF!*$C$452,IF('Costi complessivi'!#REF!=$B$452,'Costi complessivi'!#REF!,""))</f>
        <v>#REF!</v>
      </c>
      <c r="H263" s="44" t="e">
        <f>IF('Costi complessivi'!#REF!="G",'Costi complessivi'!#REF!*$C$452,IF('Costi complessivi'!#REF!=$B$452,'Costi complessivi'!#REF!,""))</f>
        <v>#REF!</v>
      </c>
      <c r="I263" s="115" t="e">
        <f>IF('Costi complessivi'!#REF!="G",'Costi complessivi'!D224*$C$452,IF('Costi complessivi'!#REF!=$B$452,'Costi complessivi'!D224,""))</f>
        <v>#REF!</v>
      </c>
      <c r="J263" s="14" t="e">
        <f>IF('Costi complessivi'!#REF!="G",'Costi complessivi'!E224*$C$452,IF('Costi complessivi'!#REF!=$B$452,'Costi complessivi'!E224,""))</f>
        <v>#REF!</v>
      </c>
      <c r="K263" s="14" t="e">
        <f>IF('Costi complessivi'!#REF!="G",'Costi complessivi'!F224*$C$452,IF('Costi complessivi'!#REF!=$B$452,'Costi complessivi'!F224,""))</f>
        <v>#REF!</v>
      </c>
      <c r="L263" s="29" t="e">
        <f>IF('Costi complessivi'!#REF!="G",'Costi complessivi'!#REF!*$C$452,IF('Costi complessivi'!#REF!=$B$452,'Costi complessivi'!#REF!,""))</f>
        <v>#REF!</v>
      </c>
      <c r="M263" s="23" t="e">
        <f>'Costi complessivi'!#REF!</f>
        <v>#REF!</v>
      </c>
      <c r="N263" s="69" t="e">
        <f>IF('Costi complessivi'!#REF!="G",'Costi complessivi'!#REF!,IF('Costi complessivi'!#REF!=$B$452,'Costi complessivi'!#REF!,0))</f>
        <v>#REF!</v>
      </c>
    </row>
    <row r="264" spans="1:14">
      <c r="A264" s="22" t="str">
        <f>IF('Costi complessivi'!A225="","",'Costi complessivi'!A225)</f>
        <v xml:space="preserve">  66/30/810  </v>
      </c>
      <c r="B264" s="61" t="str">
        <f>IF('Costi complessivi'!B225="","",'Costi complessivi'!B225)</f>
        <v>CONSULENZA GIURIDICA</v>
      </c>
      <c r="C264" s="15" t="e">
        <f>IF('Costi complessivi'!#REF!="G",'Costi complessivi'!#REF!*$C$452,IF('Costi complessivi'!#REF!=$B$452,'Costi complessivi'!#REF!,""))</f>
        <v>#REF!</v>
      </c>
      <c r="D264" s="15" t="e">
        <f>IF('Costi complessivi'!#REF!="G",'Costi complessivi'!#REF!*$C$452,IF('Costi complessivi'!#REF!=$B$452,'Costi complessivi'!#REF!,""))</f>
        <v>#REF!</v>
      </c>
      <c r="E264" s="30" t="e">
        <f>IF('Costi complessivi'!#REF!="G",'Costi complessivi'!#REF!*$C$452,IF('Costi complessivi'!#REF!=$B$452,'Costi complessivi'!#REF!,""))</f>
        <v>#REF!</v>
      </c>
      <c r="F264" s="115" t="e">
        <f>IF('Costi complessivi'!#REF!="G",'Costi complessivi'!C225*$C$452,IF('Costi complessivi'!#REF!=$B$452,'Costi complessivi'!C225,""))</f>
        <v>#REF!</v>
      </c>
      <c r="G264" s="44" t="e">
        <f>IF('Costi complessivi'!#REF!="G",'Costi complessivi'!#REF!*$C$452,IF('Costi complessivi'!#REF!=$B$452,'Costi complessivi'!#REF!,""))</f>
        <v>#REF!</v>
      </c>
      <c r="H264" s="44" t="e">
        <f>IF('Costi complessivi'!#REF!="G",'Costi complessivi'!#REF!*$C$452,IF('Costi complessivi'!#REF!=$B$452,'Costi complessivi'!#REF!,""))</f>
        <v>#REF!</v>
      </c>
      <c r="I264" s="115" t="e">
        <f>IF('Costi complessivi'!#REF!="G",'Costi complessivi'!D225*$C$452,IF('Costi complessivi'!#REF!=$B$452,'Costi complessivi'!D225,""))</f>
        <v>#REF!</v>
      </c>
      <c r="J264" s="14" t="e">
        <f>IF('Costi complessivi'!#REF!="G",'Costi complessivi'!E225*$C$452,IF('Costi complessivi'!#REF!=$B$452,'Costi complessivi'!E225,""))</f>
        <v>#REF!</v>
      </c>
      <c r="K264" s="14" t="e">
        <f>IF('Costi complessivi'!#REF!="G",'Costi complessivi'!F225*$C$452,IF('Costi complessivi'!#REF!=$B$452,'Costi complessivi'!F225,""))</f>
        <v>#REF!</v>
      </c>
      <c r="L264" s="29" t="e">
        <f>IF('Costi complessivi'!#REF!="G",'Costi complessivi'!#REF!*$C$452,IF('Costi complessivi'!#REF!=$B$452,'Costi complessivi'!#REF!,""))</f>
        <v>#REF!</v>
      </c>
      <c r="M264" s="23" t="e">
        <f>'Costi complessivi'!#REF!</f>
        <v>#REF!</v>
      </c>
      <c r="N264" s="69" t="e">
        <f>IF('Costi complessivi'!#REF!="G",'Costi complessivi'!#REF!,IF('Costi complessivi'!#REF!=$B$452,'Costi complessivi'!#REF!,0))</f>
        <v>#REF!</v>
      </c>
    </row>
    <row r="265" spans="1:14">
      <c r="A265" s="22" t="str">
        <f>IF('Costi complessivi'!A226="","",'Costi complessivi'!A226)</f>
        <v xml:space="preserve">  66/30/827  </v>
      </c>
      <c r="B265" s="61" t="str">
        <f>IF('Costi complessivi'!B226="","",'Costi complessivi'!B226)</f>
        <v>SERVIZIO COMUNICAZIONE</v>
      </c>
      <c r="C265" s="15" t="e">
        <f>IF('Costi complessivi'!#REF!="G",'Costi complessivi'!#REF!*$C$452,IF('Costi complessivi'!#REF!=$B$452,'Costi complessivi'!#REF!,""))</f>
        <v>#REF!</v>
      </c>
      <c r="D265" s="15" t="e">
        <f>IF('Costi complessivi'!#REF!="G",'Costi complessivi'!#REF!*$C$452,IF('Costi complessivi'!#REF!=$B$452,'Costi complessivi'!#REF!,""))</f>
        <v>#REF!</v>
      </c>
      <c r="E265" s="30" t="e">
        <f>IF('Costi complessivi'!#REF!="G",'Costi complessivi'!#REF!*$C$452,IF('Costi complessivi'!#REF!=$B$452,'Costi complessivi'!#REF!,""))</f>
        <v>#REF!</v>
      </c>
      <c r="F265" s="115" t="e">
        <f>IF('Costi complessivi'!#REF!="G",'Costi complessivi'!C226*$C$452,IF('Costi complessivi'!#REF!=$B$452,'Costi complessivi'!C226,""))</f>
        <v>#REF!</v>
      </c>
      <c r="G265" s="44" t="e">
        <f>IF('Costi complessivi'!#REF!="G",'Costi complessivi'!#REF!*$C$452,IF('Costi complessivi'!#REF!=$B$452,'Costi complessivi'!#REF!,""))</f>
        <v>#REF!</v>
      </c>
      <c r="H265" s="44" t="e">
        <f>IF('Costi complessivi'!#REF!="G",'Costi complessivi'!#REF!*$C$452,IF('Costi complessivi'!#REF!=$B$452,'Costi complessivi'!#REF!,""))</f>
        <v>#REF!</v>
      </c>
      <c r="I265" s="115" t="e">
        <f>IF('Costi complessivi'!#REF!="G",'Costi complessivi'!D226*$C$452,IF('Costi complessivi'!#REF!=$B$452,'Costi complessivi'!D226,""))</f>
        <v>#REF!</v>
      </c>
      <c r="J265" s="14" t="e">
        <f>IF('Costi complessivi'!#REF!="G",'Costi complessivi'!E226*$C$452,IF('Costi complessivi'!#REF!=$B$452,'Costi complessivi'!E226,""))</f>
        <v>#REF!</v>
      </c>
      <c r="K265" s="14" t="e">
        <f>IF('Costi complessivi'!#REF!="G",'Costi complessivi'!F226*$C$452,IF('Costi complessivi'!#REF!=$B$452,'Costi complessivi'!F226,""))</f>
        <v>#REF!</v>
      </c>
      <c r="L265" s="29" t="e">
        <f>IF('Costi complessivi'!#REF!="G",'Costi complessivi'!#REF!*$C$452,IF('Costi complessivi'!#REF!=$B$452,'Costi complessivi'!#REF!,""))</f>
        <v>#REF!</v>
      </c>
      <c r="M265" s="23" t="e">
        <f>'Costi complessivi'!#REF!</f>
        <v>#REF!</v>
      </c>
      <c r="N265" s="69" t="e">
        <f>IF('Costi complessivi'!#REF!="G",'Costi complessivi'!#REF!,IF('Costi complessivi'!#REF!=$B$452,'Costi complessivi'!#REF!,0))</f>
        <v>#REF!</v>
      </c>
    </row>
    <row r="266" spans="1:14">
      <c r="A266" s="22" t="str">
        <f>IF('Costi complessivi'!A227="","",'Costi complessivi'!A227)</f>
        <v xml:space="preserve">  66/30/815  </v>
      </c>
      <c r="B266" s="61" t="str">
        <f>IF('Costi complessivi'!B227="","",'Costi complessivi'!B227)</f>
        <v xml:space="preserve">ONERI POSTALI                  </v>
      </c>
      <c r="C266" s="15" t="e">
        <f>IF('Costi complessivi'!#REF!="G",'Costi complessivi'!#REF!*$C$452,IF('Costi complessivi'!#REF!=$B$452,'Costi complessivi'!#REF!,""))</f>
        <v>#REF!</v>
      </c>
      <c r="D266" s="15" t="e">
        <f>IF('Costi complessivi'!#REF!="G",'Costi complessivi'!#REF!*$C$452,IF('Costi complessivi'!#REF!=$B$452,'Costi complessivi'!#REF!,""))</f>
        <v>#REF!</v>
      </c>
      <c r="E266" s="30" t="e">
        <f>IF('Costi complessivi'!#REF!="G",'Costi complessivi'!#REF!*$C$452,IF('Costi complessivi'!#REF!=$B$452,'Costi complessivi'!#REF!,""))</f>
        <v>#REF!</v>
      </c>
      <c r="F266" s="115" t="e">
        <f>IF('Costi complessivi'!#REF!="G",'Costi complessivi'!C227*$C$452,IF('Costi complessivi'!#REF!=$B$452,'Costi complessivi'!C227,""))</f>
        <v>#REF!</v>
      </c>
      <c r="G266" s="44" t="e">
        <f>IF('Costi complessivi'!#REF!="G",'Costi complessivi'!#REF!*$C$452,IF('Costi complessivi'!#REF!=$B$452,'Costi complessivi'!#REF!,""))</f>
        <v>#REF!</v>
      </c>
      <c r="H266" s="44" t="e">
        <f>IF('Costi complessivi'!#REF!="G",'Costi complessivi'!#REF!*$C$452,IF('Costi complessivi'!#REF!=$B$452,'Costi complessivi'!#REF!,""))</f>
        <v>#REF!</v>
      </c>
      <c r="I266" s="115" t="e">
        <f>IF('Costi complessivi'!#REF!="G",'Costi complessivi'!D227*$C$452,IF('Costi complessivi'!#REF!=$B$452,'Costi complessivi'!D227,""))</f>
        <v>#REF!</v>
      </c>
      <c r="J266" s="14" t="e">
        <f>IF('Costi complessivi'!#REF!="G",'Costi complessivi'!E227*$C$452,IF('Costi complessivi'!#REF!=$B$452,'Costi complessivi'!E227,""))</f>
        <v>#REF!</v>
      </c>
      <c r="K266" s="14" t="e">
        <f>IF('Costi complessivi'!#REF!="G",'Costi complessivi'!F227*$C$452,IF('Costi complessivi'!#REF!=$B$452,'Costi complessivi'!F227,""))</f>
        <v>#REF!</v>
      </c>
      <c r="L266" s="29" t="e">
        <f>IF('Costi complessivi'!#REF!="G",'Costi complessivi'!#REF!*$C$452,IF('Costi complessivi'!#REF!=$B$452,'Costi complessivi'!#REF!,""))</f>
        <v>#REF!</v>
      </c>
      <c r="M266" s="23" t="e">
        <f>'Costi complessivi'!#REF!</f>
        <v>#REF!</v>
      </c>
      <c r="N266" s="69" t="e">
        <f>IF('Costi complessivi'!#REF!="G",'Costi complessivi'!#REF!,IF('Costi complessivi'!#REF!=$B$452,'Costi complessivi'!#REF!,0))</f>
        <v>#REF!</v>
      </c>
    </row>
    <row r="267" spans="1:14">
      <c r="A267" s="22" t="str">
        <f>IF('Costi complessivi'!A228="","",'Costi complessivi'!A228)</f>
        <v xml:space="preserve">  66/30/816  </v>
      </c>
      <c r="B267" s="61" t="str">
        <f>IF('Costi complessivi'!B228="","",'Costi complessivi'!B228)</f>
        <v xml:space="preserve">ONERI BANCARI                  </v>
      </c>
      <c r="C267" s="15" t="e">
        <f>IF('Costi complessivi'!#REF!="G",'Costi complessivi'!#REF!*$C$452,IF('Costi complessivi'!#REF!=$B$452,'Costi complessivi'!#REF!,""))</f>
        <v>#REF!</v>
      </c>
      <c r="D267" s="15" t="e">
        <f>IF('Costi complessivi'!#REF!="G",'Costi complessivi'!#REF!*$C$452,IF('Costi complessivi'!#REF!=$B$452,'Costi complessivi'!#REF!,""))</f>
        <v>#REF!</v>
      </c>
      <c r="E267" s="30" t="e">
        <f>IF('Costi complessivi'!#REF!="G",'Costi complessivi'!#REF!*$C$452,IF('Costi complessivi'!#REF!=$B$452,'Costi complessivi'!#REF!,""))</f>
        <v>#REF!</v>
      </c>
      <c r="F267" s="115" t="e">
        <f>IF('Costi complessivi'!#REF!="G",'Costi complessivi'!C228*$C$452,IF('Costi complessivi'!#REF!=$B$452,'Costi complessivi'!C228,""))</f>
        <v>#REF!</v>
      </c>
      <c r="G267" s="44" t="e">
        <f>IF('Costi complessivi'!#REF!="G",'Costi complessivi'!#REF!*$C$452,IF('Costi complessivi'!#REF!=$B$452,'Costi complessivi'!#REF!,""))</f>
        <v>#REF!</v>
      </c>
      <c r="H267" s="44" t="e">
        <f>IF('Costi complessivi'!#REF!="G",'Costi complessivi'!#REF!*$C$452,IF('Costi complessivi'!#REF!=$B$452,'Costi complessivi'!#REF!,""))</f>
        <v>#REF!</v>
      </c>
      <c r="I267" s="115" t="e">
        <f>IF('Costi complessivi'!#REF!="G",'Costi complessivi'!D228*$C$452,IF('Costi complessivi'!#REF!=$B$452,'Costi complessivi'!D228,""))</f>
        <v>#REF!</v>
      </c>
      <c r="J267" s="14" t="e">
        <f>IF('Costi complessivi'!#REF!="G",'Costi complessivi'!E228*$C$452,IF('Costi complessivi'!#REF!=$B$452,'Costi complessivi'!E228,""))</f>
        <v>#REF!</v>
      </c>
      <c r="K267" s="14" t="e">
        <f>IF('Costi complessivi'!#REF!="G",'Costi complessivi'!F228*$C$452,IF('Costi complessivi'!#REF!=$B$452,'Costi complessivi'!F228,""))</f>
        <v>#REF!</v>
      </c>
      <c r="L267" s="29" t="e">
        <f>IF('Costi complessivi'!#REF!="G",'Costi complessivi'!#REF!*$C$452,IF('Costi complessivi'!#REF!=$B$452,'Costi complessivi'!#REF!,""))</f>
        <v>#REF!</v>
      </c>
      <c r="M267" s="23" t="e">
        <f>'Costi complessivi'!#REF!</f>
        <v>#REF!</v>
      </c>
      <c r="N267" s="69" t="e">
        <f>IF('Costi complessivi'!#REF!="G",'Costi complessivi'!#REF!,IF('Costi complessivi'!#REF!=$B$452,'Costi complessivi'!#REF!,0))</f>
        <v>#REF!</v>
      </c>
    </row>
    <row r="268" spans="1:14" ht="14.25" customHeight="1">
      <c r="A268" s="22" t="str">
        <f>IF('Costi complessivi'!A229="","",'Costi complessivi'!A229)</f>
        <v xml:space="preserve">  66/30/827  </v>
      </c>
      <c r="B268" s="61" t="str">
        <f>IF('Costi complessivi'!B229="","",'Costi complessivi'!B229)</f>
        <v xml:space="preserve">FORMAZIONE PERSONALE           </v>
      </c>
      <c r="C268" s="15" t="e">
        <f>IF('Costi complessivi'!#REF!="G",'Costi complessivi'!#REF!*$C$452,IF('Costi complessivi'!#REF!=$B$452,'Costi complessivi'!#REF!,""))</f>
        <v>#REF!</v>
      </c>
      <c r="D268" s="15" t="e">
        <f>IF('Costi complessivi'!#REF!="G",'Costi complessivi'!#REF!*$C$452,IF('Costi complessivi'!#REF!=$B$452,'Costi complessivi'!#REF!,""))</f>
        <v>#REF!</v>
      </c>
      <c r="E268" s="30" t="e">
        <f>IF('Costi complessivi'!#REF!="G",'Costi complessivi'!#REF!*$C$452,IF('Costi complessivi'!#REF!=$B$452,'Costi complessivi'!#REF!,""))</f>
        <v>#REF!</v>
      </c>
      <c r="F268" s="115" t="e">
        <f>IF('Costi complessivi'!#REF!="G",'Costi complessivi'!C229*$C$452,IF('Costi complessivi'!#REF!=$B$452,'Costi complessivi'!C229,""))</f>
        <v>#REF!</v>
      </c>
      <c r="G268" s="44" t="e">
        <f>IF('Costi complessivi'!#REF!="G",'Costi complessivi'!#REF!*$C$452,IF('Costi complessivi'!#REF!=$B$452,'Costi complessivi'!#REF!,""))</f>
        <v>#REF!</v>
      </c>
      <c r="H268" s="44" t="e">
        <f>IF('Costi complessivi'!#REF!="G",'Costi complessivi'!#REF!*$C$452,IF('Costi complessivi'!#REF!=$B$452,'Costi complessivi'!#REF!,""))</f>
        <v>#REF!</v>
      </c>
      <c r="I268" s="115" t="e">
        <f>IF('Costi complessivi'!#REF!="G",'Costi complessivi'!D229*$C$452,IF('Costi complessivi'!#REF!=$B$452,'Costi complessivi'!D229,""))</f>
        <v>#REF!</v>
      </c>
      <c r="J268" s="14" t="e">
        <f>IF('Costi complessivi'!#REF!="G",'Costi complessivi'!E229*$C$452,IF('Costi complessivi'!#REF!=$B$452,'Costi complessivi'!E229,""))</f>
        <v>#REF!</v>
      </c>
      <c r="K268" s="14" t="e">
        <f>IF('Costi complessivi'!#REF!="G",'Costi complessivi'!F229*$C$452,IF('Costi complessivi'!#REF!=$B$452,'Costi complessivi'!F229,""))</f>
        <v>#REF!</v>
      </c>
      <c r="L268" s="29" t="e">
        <f>IF('Costi complessivi'!#REF!="G",'Costi complessivi'!#REF!*$C$452,IF('Costi complessivi'!#REF!=$B$452,'Costi complessivi'!#REF!,""))</f>
        <v>#REF!</v>
      </c>
      <c r="M268" s="23" t="e">
        <f>'Costi complessivi'!#REF!</f>
        <v>#REF!</v>
      </c>
      <c r="N268" s="69" t="e">
        <f>IF('Costi complessivi'!#REF!="G",'Costi complessivi'!#REF!,IF('Costi complessivi'!#REF!=$B$452,'Costi complessivi'!#REF!,0))</f>
        <v>#REF!</v>
      </c>
    </row>
    <row r="269" spans="1:14">
      <c r="A269" s="22" t="str">
        <f>IF('Costi complessivi'!A230="","",'Costi complessivi'!A230)</f>
        <v xml:space="preserve">  66/30/837  </v>
      </c>
      <c r="B269" s="61" t="str">
        <f>IF('Costi complessivi'!B230="","",'Costi complessivi'!B230)</f>
        <v xml:space="preserve">FORZA MOTRICE SEDE             </v>
      </c>
      <c r="C269" s="15" t="e">
        <f>IF('Costi complessivi'!#REF!="G",'Costi complessivi'!#REF!*$C$452,IF('Costi complessivi'!#REF!=$B$452,'Costi complessivi'!#REF!,""))</f>
        <v>#REF!</v>
      </c>
      <c r="D269" s="15" t="e">
        <f>IF('Costi complessivi'!#REF!="G",'Costi complessivi'!#REF!*$C$452,IF('Costi complessivi'!#REF!=$B$452,'Costi complessivi'!#REF!,""))</f>
        <v>#REF!</v>
      </c>
      <c r="E269" s="30" t="e">
        <f>IF('Costi complessivi'!#REF!="G",'Costi complessivi'!#REF!*$C$452,IF('Costi complessivi'!#REF!=$B$452,'Costi complessivi'!#REF!,""))</f>
        <v>#REF!</v>
      </c>
      <c r="F269" s="115" t="e">
        <f>IF('Costi complessivi'!#REF!="G",'Costi complessivi'!C230*$C$452,IF('Costi complessivi'!#REF!=$B$452,'Costi complessivi'!C230,""))</f>
        <v>#REF!</v>
      </c>
      <c r="G269" s="44" t="e">
        <f>IF('Costi complessivi'!#REF!="G",'Costi complessivi'!#REF!*$C$452,IF('Costi complessivi'!#REF!=$B$452,'Costi complessivi'!#REF!,""))</f>
        <v>#REF!</v>
      </c>
      <c r="H269" s="44" t="e">
        <f>IF('Costi complessivi'!#REF!="G",'Costi complessivi'!#REF!*$C$452,IF('Costi complessivi'!#REF!=$B$452,'Costi complessivi'!#REF!,""))</f>
        <v>#REF!</v>
      </c>
      <c r="I269" s="115" t="e">
        <f>IF('Costi complessivi'!#REF!="G",'Costi complessivi'!D230*$C$452,IF('Costi complessivi'!#REF!=$B$452,'Costi complessivi'!D230,""))</f>
        <v>#REF!</v>
      </c>
      <c r="J269" s="14" t="e">
        <f>IF('Costi complessivi'!#REF!="G",'Costi complessivi'!E230*$C$452,IF('Costi complessivi'!#REF!=$B$452,'Costi complessivi'!E230,""))</f>
        <v>#REF!</v>
      </c>
      <c r="K269" s="14" t="e">
        <f>IF('Costi complessivi'!#REF!="G",'Costi complessivi'!F230*$C$452,IF('Costi complessivi'!#REF!=$B$452,'Costi complessivi'!F230,""))</f>
        <v>#REF!</v>
      </c>
      <c r="L269" s="29" t="e">
        <f>IF('Costi complessivi'!#REF!="G",'Costi complessivi'!#REF!*$C$452,IF('Costi complessivi'!#REF!=$B$452,'Costi complessivi'!#REF!,""))</f>
        <v>#REF!</v>
      </c>
      <c r="M269" s="23" t="e">
        <f>'Costi complessivi'!#REF!</f>
        <v>#REF!</v>
      </c>
      <c r="N269" s="69" t="e">
        <f>IF('Costi complessivi'!#REF!="G",'Costi complessivi'!#REF!,IF('Costi complessivi'!#REF!=$B$452,'Costi complessivi'!#REF!,0))</f>
        <v>#REF!</v>
      </c>
    </row>
    <row r="270" spans="1:14">
      <c r="A270" s="22" t="str">
        <f>IF('Costi complessivi'!A231="","",'Costi complessivi'!A231)</f>
        <v xml:space="preserve">  66/30/838  </v>
      </c>
      <c r="B270" s="61" t="str">
        <f>IF('Costi complessivi'!B231="","",'Costi complessivi'!B231)</f>
        <v xml:space="preserve">GAS SEDE                       </v>
      </c>
      <c r="C270" s="15" t="e">
        <f>IF('Costi complessivi'!#REF!="G",'Costi complessivi'!#REF!*$C$452,IF('Costi complessivi'!#REF!=$B$452,'Costi complessivi'!#REF!,""))</f>
        <v>#REF!</v>
      </c>
      <c r="D270" s="15" t="e">
        <f>IF('Costi complessivi'!#REF!="G",'Costi complessivi'!#REF!*$C$452,IF('Costi complessivi'!#REF!=$B$452,'Costi complessivi'!#REF!,""))</f>
        <v>#REF!</v>
      </c>
      <c r="E270" s="30" t="e">
        <f>IF('Costi complessivi'!#REF!="G",'Costi complessivi'!#REF!*$C$452,IF('Costi complessivi'!#REF!=$B$452,'Costi complessivi'!#REF!,""))</f>
        <v>#REF!</v>
      </c>
      <c r="F270" s="115" t="e">
        <f>IF('Costi complessivi'!#REF!="G",'Costi complessivi'!C231*$C$452,IF('Costi complessivi'!#REF!=$B$452,'Costi complessivi'!C231,""))</f>
        <v>#REF!</v>
      </c>
      <c r="G270" s="44" t="e">
        <f>IF('Costi complessivi'!#REF!="G",'Costi complessivi'!#REF!*$C$452,IF('Costi complessivi'!#REF!=$B$452,'Costi complessivi'!#REF!,""))</f>
        <v>#REF!</v>
      </c>
      <c r="H270" s="44" t="e">
        <f>IF('Costi complessivi'!#REF!="G",'Costi complessivi'!#REF!*$C$452,IF('Costi complessivi'!#REF!=$B$452,'Costi complessivi'!#REF!,""))</f>
        <v>#REF!</v>
      </c>
      <c r="I270" s="115" t="e">
        <f>IF('Costi complessivi'!#REF!="G",'Costi complessivi'!D231*$C$452,IF('Costi complessivi'!#REF!=$B$452,'Costi complessivi'!D231,""))</f>
        <v>#REF!</v>
      </c>
      <c r="J270" s="14" t="e">
        <f>IF('Costi complessivi'!#REF!="G",'Costi complessivi'!E231*$C$452,IF('Costi complessivi'!#REF!=$B$452,'Costi complessivi'!E231,""))</f>
        <v>#REF!</v>
      </c>
      <c r="K270" s="14" t="e">
        <f>IF('Costi complessivi'!#REF!="G",'Costi complessivi'!F231*$C$452,IF('Costi complessivi'!#REF!=$B$452,'Costi complessivi'!F231,""))</f>
        <v>#REF!</v>
      </c>
      <c r="L270" s="29" t="e">
        <f>IF('Costi complessivi'!#REF!="G",'Costi complessivi'!#REF!*$C$452,IF('Costi complessivi'!#REF!=$B$452,'Costi complessivi'!#REF!,""))</f>
        <v>#REF!</v>
      </c>
      <c r="M270" s="23" t="e">
        <f>'Costi complessivi'!#REF!</f>
        <v>#REF!</v>
      </c>
      <c r="N270" s="69" t="e">
        <f>IF('Costi complessivi'!#REF!="G",'Costi complessivi'!#REF!,IF('Costi complessivi'!#REF!=$B$452,'Costi complessivi'!#REF!,0))</f>
        <v>#REF!</v>
      </c>
    </row>
    <row r="271" spans="1:14">
      <c r="A271" s="22" t="str">
        <f>IF('Costi complessivi'!A232="","",'Costi complessivi'!A232)</f>
        <v xml:space="preserve">  66/30/839  </v>
      </c>
      <c r="B271" s="61" t="str">
        <f>IF('Costi complessivi'!B232="","",'Costi complessivi'!B232)</f>
        <v xml:space="preserve">ACQUA SEDE                     </v>
      </c>
      <c r="C271" s="15" t="e">
        <f>IF('Costi complessivi'!#REF!="G",'Costi complessivi'!#REF!*$C$452,IF('Costi complessivi'!#REF!=$B$452,'Costi complessivi'!#REF!,""))</f>
        <v>#REF!</v>
      </c>
      <c r="D271" s="15" t="e">
        <f>IF('Costi complessivi'!#REF!="G",'Costi complessivi'!#REF!*$C$452,IF('Costi complessivi'!#REF!=$B$452,'Costi complessivi'!#REF!,""))</f>
        <v>#REF!</v>
      </c>
      <c r="E271" s="30" t="e">
        <f>IF('Costi complessivi'!#REF!="G",'Costi complessivi'!#REF!*$C$452,IF('Costi complessivi'!#REF!=$B$452,'Costi complessivi'!#REF!,""))</f>
        <v>#REF!</v>
      </c>
      <c r="F271" s="115" t="e">
        <f>IF('Costi complessivi'!#REF!="G",'Costi complessivi'!C232*$C$452,IF('Costi complessivi'!#REF!=$B$452,'Costi complessivi'!C232,""))</f>
        <v>#REF!</v>
      </c>
      <c r="G271" s="44" t="e">
        <f>IF('Costi complessivi'!#REF!="G",'Costi complessivi'!#REF!*$C$452,IF('Costi complessivi'!#REF!=$B$452,'Costi complessivi'!#REF!,""))</f>
        <v>#REF!</v>
      </c>
      <c r="H271" s="44" t="e">
        <f>IF('Costi complessivi'!#REF!="G",'Costi complessivi'!#REF!*$C$452,IF('Costi complessivi'!#REF!=$B$452,'Costi complessivi'!#REF!,""))</f>
        <v>#REF!</v>
      </c>
      <c r="I271" s="115" t="e">
        <f>IF('Costi complessivi'!#REF!="G",'Costi complessivi'!D232*$C$452,IF('Costi complessivi'!#REF!=$B$452,'Costi complessivi'!D232,""))</f>
        <v>#REF!</v>
      </c>
      <c r="J271" s="14" t="e">
        <f>IF('Costi complessivi'!#REF!="G",'Costi complessivi'!E232*$C$452,IF('Costi complessivi'!#REF!=$B$452,'Costi complessivi'!E232,""))</f>
        <v>#REF!</v>
      </c>
      <c r="K271" s="14" t="e">
        <f>IF('Costi complessivi'!#REF!="G",'Costi complessivi'!F232*$C$452,IF('Costi complessivi'!#REF!=$B$452,'Costi complessivi'!F232,""))</f>
        <v>#REF!</v>
      </c>
      <c r="L271" s="29" t="e">
        <f>IF('Costi complessivi'!#REF!="G",'Costi complessivi'!#REF!*$C$452,IF('Costi complessivi'!#REF!=$B$452,'Costi complessivi'!#REF!,""))</f>
        <v>#REF!</v>
      </c>
      <c r="M271" s="23" t="e">
        <f>'Costi complessivi'!#REF!</f>
        <v>#REF!</v>
      </c>
      <c r="N271" s="69" t="e">
        <f>IF('Costi complessivi'!#REF!="G",'Costi complessivi'!#REF!,IF('Costi complessivi'!#REF!=$B$452,'Costi complessivi'!#REF!,0))</f>
        <v>#REF!</v>
      </c>
    </row>
    <row r="272" spans="1:14">
      <c r="A272" s="22" t="str">
        <f>IF('Costi complessivi'!A233="","",'Costi complessivi'!A233)</f>
        <v xml:space="preserve">  66/30/840  </v>
      </c>
      <c r="B272" s="61" t="str">
        <f>IF('Costi complessivi'!B233="","",'Costi complessivi'!B233)</f>
        <v xml:space="preserve">TELEFONO SEDE                  </v>
      </c>
      <c r="C272" s="15" t="e">
        <f>IF('Costi complessivi'!#REF!="G",'Costi complessivi'!#REF!*$C$452,IF('Costi complessivi'!#REF!=$B$452,'Costi complessivi'!#REF!,""))</f>
        <v>#REF!</v>
      </c>
      <c r="D272" s="15" t="e">
        <f>IF('Costi complessivi'!#REF!="G",'Costi complessivi'!#REF!*$C$452,IF('Costi complessivi'!#REF!=$B$452,'Costi complessivi'!#REF!,""))</f>
        <v>#REF!</v>
      </c>
      <c r="E272" s="30" t="e">
        <f>IF('Costi complessivi'!#REF!="G",'Costi complessivi'!#REF!*$C$452,IF('Costi complessivi'!#REF!=$B$452,'Costi complessivi'!#REF!,""))</f>
        <v>#REF!</v>
      </c>
      <c r="F272" s="115" t="e">
        <f>IF('Costi complessivi'!#REF!="G",'Costi complessivi'!C233*$C$452,IF('Costi complessivi'!#REF!=$B$452,'Costi complessivi'!C233,""))</f>
        <v>#REF!</v>
      </c>
      <c r="G272" s="44" t="e">
        <f>IF('Costi complessivi'!#REF!="G",'Costi complessivi'!#REF!*$C$452,IF('Costi complessivi'!#REF!=$B$452,'Costi complessivi'!#REF!,""))</f>
        <v>#REF!</v>
      </c>
      <c r="H272" s="44" t="e">
        <f>IF('Costi complessivi'!#REF!="G",'Costi complessivi'!#REF!*$C$452,IF('Costi complessivi'!#REF!=$B$452,'Costi complessivi'!#REF!,""))</f>
        <v>#REF!</v>
      </c>
      <c r="I272" s="115" t="e">
        <f>IF('Costi complessivi'!#REF!="G",'Costi complessivi'!D233*$C$452,IF('Costi complessivi'!#REF!=$B$452,'Costi complessivi'!D233,""))</f>
        <v>#REF!</v>
      </c>
      <c r="J272" s="14" t="e">
        <f>IF('Costi complessivi'!#REF!="G",'Costi complessivi'!E233*$C$452,IF('Costi complessivi'!#REF!=$B$452,'Costi complessivi'!E233,""))</f>
        <v>#REF!</v>
      </c>
      <c r="K272" s="14" t="e">
        <f>IF('Costi complessivi'!#REF!="G",'Costi complessivi'!F233*$C$452,IF('Costi complessivi'!#REF!=$B$452,'Costi complessivi'!F233,""))</f>
        <v>#REF!</v>
      </c>
      <c r="L272" s="29" t="e">
        <f>IF('Costi complessivi'!#REF!="G",'Costi complessivi'!#REF!*$C$452,IF('Costi complessivi'!#REF!=$B$452,'Costi complessivi'!#REF!,""))</f>
        <v>#REF!</v>
      </c>
      <c r="M272" s="23" t="e">
        <f>'Costi complessivi'!#REF!</f>
        <v>#REF!</v>
      </c>
      <c r="N272" s="69" t="e">
        <f>IF('Costi complessivi'!#REF!="G",'Costi complessivi'!#REF!,IF('Costi complessivi'!#REF!=$B$452,'Costi complessivi'!#REF!,0))</f>
        <v>#REF!</v>
      </c>
    </row>
    <row r="273" spans="1:19">
      <c r="A273" s="22" t="str">
        <f>IF('Costi complessivi'!A234="","",'Costi complessivi'!A234)</f>
        <v xml:space="preserve">  66/30/841  </v>
      </c>
      <c r="B273" s="61" t="str">
        <f>IF('Costi complessivi'!B234="","",'Costi complessivi'!B234)</f>
        <v xml:space="preserve">CELLULARI SEDE                 </v>
      </c>
      <c r="C273" s="15" t="e">
        <f>IF('Costi complessivi'!#REF!="G",'Costi complessivi'!#REF!*$C$452,IF('Costi complessivi'!#REF!=$B$452,'Costi complessivi'!#REF!,""))</f>
        <v>#REF!</v>
      </c>
      <c r="D273" s="15" t="e">
        <f>IF('Costi complessivi'!#REF!="G",'Costi complessivi'!#REF!*$C$452,IF('Costi complessivi'!#REF!=$B$452,'Costi complessivi'!#REF!,""))</f>
        <v>#REF!</v>
      </c>
      <c r="E273" s="30" t="e">
        <f>IF('Costi complessivi'!#REF!="G",'Costi complessivi'!#REF!*$C$452,IF('Costi complessivi'!#REF!=$B$452,'Costi complessivi'!#REF!,""))</f>
        <v>#REF!</v>
      </c>
      <c r="F273" s="115" t="e">
        <f>IF('Costi complessivi'!#REF!="G",'Costi complessivi'!C234*$C$452,IF('Costi complessivi'!#REF!=$B$452,'Costi complessivi'!C234,""))</f>
        <v>#REF!</v>
      </c>
      <c r="G273" s="44" t="e">
        <f>IF('Costi complessivi'!#REF!="G",'Costi complessivi'!#REF!*$C$452,IF('Costi complessivi'!#REF!=$B$452,'Costi complessivi'!#REF!,""))</f>
        <v>#REF!</v>
      </c>
      <c r="H273" s="44" t="e">
        <f>IF('Costi complessivi'!#REF!="G",'Costi complessivi'!#REF!*$C$452,IF('Costi complessivi'!#REF!=$B$452,'Costi complessivi'!#REF!,""))</f>
        <v>#REF!</v>
      </c>
      <c r="I273" s="115" t="e">
        <f>IF('Costi complessivi'!#REF!="G",'Costi complessivi'!D234*$C$452,IF('Costi complessivi'!#REF!=$B$452,'Costi complessivi'!D234,""))</f>
        <v>#REF!</v>
      </c>
      <c r="J273" s="14" t="e">
        <f>IF('Costi complessivi'!#REF!="G",'Costi complessivi'!E234*$C$452,IF('Costi complessivi'!#REF!=$B$452,'Costi complessivi'!E234,""))</f>
        <v>#REF!</v>
      </c>
      <c r="K273" s="14" t="e">
        <f>IF('Costi complessivi'!#REF!="G",'Costi complessivi'!F234*$C$452,IF('Costi complessivi'!#REF!=$B$452,'Costi complessivi'!F234,""))</f>
        <v>#REF!</v>
      </c>
      <c r="L273" s="29" t="e">
        <f>IF('Costi complessivi'!#REF!="G",'Costi complessivi'!#REF!*$C$452,IF('Costi complessivi'!#REF!=$B$452,'Costi complessivi'!#REF!,""))</f>
        <v>#REF!</v>
      </c>
      <c r="M273" s="23" t="e">
        <f>'Costi complessivi'!#REF!</f>
        <v>#REF!</v>
      </c>
      <c r="N273" s="69" t="e">
        <f>IF('Costi complessivi'!#REF!="G",'Costi complessivi'!#REF!,IF('Costi complessivi'!#REF!=$B$452,'Costi complessivi'!#REF!,0))</f>
        <v>#REF!</v>
      </c>
    </row>
    <row r="274" spans="1:19">
      <c r="A274" s="22" t="str">
        <f>IF('Costi complessivi'!A235="","",'Costi complessivi'!A235)</f>
        <v xml:space="preserve">  66/30/842  </v>
      </c>
      <c r="B274" s="61" t="str">
        <f>IF('Costi complessivi'!B235="","",'Costi complessivi'!B235)</f>
        <v xml:space="preserve">TASSA RIFIUTI SEDE             </v>
      </c>
      <c r="C274" s="15" t="e">
        <f>IF('Costi complessivi'!#REF!="G",'Costi complessivi'!#REF!*$C$452,IF('Costi complessivi'!#REF!=$B$452,'Costi complessivi'!#REF!,""))</f>
        <v>#REF!</v>
      </c>
      <c r="D274" s="15" t="e">
        <f>IF('Costi complessivi'!#REF!="G",'Costi complessivi'!#REF!*$C$452,IF('Costi complessivi'!#REF!=$B$452,'Costi complessivi'!#REF!,""))</f>
        <v>#REF!</v>
      </c>
      <c r="E274" s="30" t="e">
        <f>IF('Costi complessivi'!#REF!="G",'Costi complessivi'!#REF!*$C$452,IF('Costi complessivi'!#REF!=$B$452,'Costi complessivi'!#REF!,""))</f>
        <v>#REF!</v>
      </c>
      <c r="F274" s="115" t="e">
        <f>IF('Costi complessivi'!#REF!="G",'Costi complessivi'!C235*$C$452,IF('Costi complessivi'!#REF!=$B$452,'Costi complessivi'!C235,""))</f>
        <v>#REF!</v>
      </c>
      <c r="G274" s="44" t="e">
        <f>IF('Costi complessivi'!#REF!="G",'Costi complessivi'!#REF!*$C$452,IF('Costi complessivi'!#REF!=$B$452,'Costi complessivi'!#REF!,""))</f>
        <v>#REF!</v>
      </c>
      <c r="H274" s="44" t="e">
        <f>IF('Costi complessivi'!#REF!="G",'Costi complessivi'!#REF!*$C$452,IF('Costi complessivi'!#REF!=$B$452,'Costi complessivi'!#REF!,""))</f>
        <v>#REF!</v>
      </c>
      <c r="I274" s="115" t="e">
        <f>IF('Costi complessivi'!#REF!="G",'Costi complessivi'!D235*$C$452,IF('Costi complessivi'!#REF!=$B$452,'Costi complessivi'!D235,""))</f>
        <v>#REF!</v>
      </c>
      <c r="J274" s="14" t="e">
        <f>IF('Costi complessivi'!#REF!="G",'Costi complessivi'!E235*$C$452,IF('Costi complessivi'!#REF!=$B$452,'Costi complessivi'!E235,""))</f>
        <v>#REF!</v>
      </c>
      <c r="K274" s="14" t="e">
        <f>IF('Costi complessivi'!#REF!="G",'Costi complessivi'!F235*$C$452,IF('Costi complessivi'!#REF!=$B$452,'Costi complessivi'!F235,""))</f>
        <v>#REF!</v>
      </c>
      <c r="L274" s="29" t="e">
        <f>IF('Costi complessivi'!#REF!="G",'Costi complessivi'!#REF!*$C$452,IF('Costi complessivi'!#REF!=$B$452,'Costi complessivi'!#REF!,""))</f>
        <v>#REF!</v>
      </c>
      <c r="M274" s="23" t="e">
        <f>'Costi complessivi'!#REF!</f>
        <v>#REF!</v>
      </c>
      <c r="N274" s="69" t="e">
        <f>IF('Costi complessivi'!#REF!="G",'Costi complessivi'!#REF!,IF('Costi complessivi'!#REF!=$B$452,'Costi complessivi'!#REF!,0))</f>
        <v>#REF!</v>
      </c>
    </row>
    <row r="275" spans="1:19">
      <c r="A275" s="22" t="str">
        <f>IF('Costi complessivi'!A236="","",'Costi complessivi'!A236)</f>
        <v xml:space="preserve">  66/30/843  </v>
      </c>
      <c r="B275" s="61" t="str">
        <f>IF('Costi complessivi'!B236="","",'Costi complessivi'!B236)</f>
        <v xml:space="preserve">PULIZIE SEDE                   </v>
      </c>
      <c r="C275" s="15" t="e">
        <f>IF('Costi complessivi'!#REF!="G",'Costi complessivi'!#REF!*$C$452,IF('Costi complessivi'!#REF!=$B$452,'Costi complessivi'!#REF!,""))</f>
        <v>#REF!</v>
      </c>
      <c r="D275" s="15" t="e">
        <f>IF('Costi complessivi'!#REF!="G",'Costi complessivi'!#REF!*$C$452,IF('Costi complessivi'!#REF!=$B$452,'Costi complessivi'!#REF!,""))</f>
        <v>#REF!</v>
      </c>
      <c r="E275" s="30" t="e">
        <f>IF('Costi complessivi'!#REF!="G",'Costi complessivi'!#REF!*$C$452,IF('Costi complessivi'!#REF!=$B$452,'Costi complessivi'!#REF!,""))</f>
        <v>#REF!</v>
      </c>
      <c r="F275" s="115" t="e">
        <f>IF('Costi complessivi'!#REF!="G",'Costi complessivi'!C236*$C$452,IF('Costi complessivi'!#REF!=$B$452,'Costi complessivi'!C236,""))</f>
        <v>#REF!</v>
      </c>
      <c r="G275" s="44" t="e">
        <f>IF('Costi complessivi'!#REF!="G",'Costi complessivi'!#REF!*$C$452,IF('Costi complessivi'!#REF!=$B$452,'Costi complessivi'!#REF!,""))</f>
        <v>#REF!</v>
      </c>
      <c r="H275" s="44" t="e">
        <f>IF('Costi complessivi'!#REF!="G",'Costi complessivi'!#REF!*$C$452,IF('Costi complessivi'!#REF!=$B$452,'Costi complessivi'!#REF!,""))</f>
        <v>#REF!</v>
      </c>
      <c r="I275" s="115" t="e">
        <f>IF('Costi complessivi'!#REF!="G",'Costi complessivi'!D236*$C$452,IF('Costi complessivi'!#REF!=$B$452,'Costi complessivi'!D236,""))</f>
        <v>#REF!</v>
      </c>
      <c r="J275" s="14" t="e">
        <f>IF('Costi complessivi'!#REF!="G",'Costi complessivi'!E236*$C$452,IF('Costi complessivi'!#REF!=$B$452,'Costi complessivi'!E236,""))</f>
        <v>#REF!</v>
      </c>
      <c r="K275" s="14" t="e">
        <f>IF('Costi complessivi'!#REF!="G",'Costi complessivi'!F236*$C$452,IF('Costi complessivi'!#REF!=$B$452,'Costi complessivi'!F236,""))</f>
        <v>#REF!</v>
      </c>
      <c r="L275" s="29" t="e">
        <f>IF('Costi complessivi'!#REF!="G",'Costi complessivi'!#REF!*$C$452,IF('Costi complessivi'!#REF!=$B$452,'Costi complessivi'!#REF!,""))</f>
        <v>#REF!</v>
      </c>
      <c r="M275" s="23" t="e">
        <f>'Costi complessivi'!#REF!</f>
        <v>#REF!</v>
      </c>
      <c r="N275" s="69" t="e">
        <f>IF('Costi complessivi'!#REF!="G",'Costi complessivi'!#REF!,IF('Costi complessivi'!#REF!=$B$452,'Costi complessivi'!#REF!,0))</f>
        <v>#REF!</v>
      </c>
    </row>
    <row r="276" spans="1:19">
      <c r="A276" s="22" t="str">
        <f>IF('Costi complessivi'!A237="","",'Costi complessivi'!A237)</f>
        <v xml:space="preserve">  66/30/844  </v>
      </c>
      <c r="B276" s="61" t="str">
        <f>IF('Costi complessivi'!B237="","",'Costi complessivi'!B237)</f>
        <v xml:space="preserve">RAPPRESENTANZA                 </v>
      </c>
      <c r="C276" s="15" t="e">
        <f>IF('Costi complessivi'!#REF!="G",'Costi complessivi'!#REF!*$C$452,IF('Costi complessivi'!#REF!=$B$452,'Costi complessivi'!#REF!,""))</f>
        <v>#REF!</v>
      </c>
      <c r="D276" s="15" t="e">
        <f>IF('Costi complessivi'!#REF!="G",'Costi complessivi'!#REF!*$C$452,IF('Costi complessivi'!#REF!=$B$452,'Costi complessivi'!#REF!,""))</f>
        <v>#REF!</v>
      </c>
      <c r="E276" s="30" t="e">
        <f>IF('Costi complessivi'!#REF!="G",'Costi complessivi'!#REF!*$C$452,IF('Costi complessivi'!#REF!=$B$452,'Costi complessivi'!#REF!,""))</f>
        <v>#REF!</v>
      </c>
      <c r="F276" s="115" t="e">
        <f>IF('Costi complessivi'!#REF!="G",'Costi complessivi'!C237*$C$452,IF('Costi complessivi'!#REF!=$B$452,'Costi complessivi'!C237,""))</f>
        <v>#REF!</v>
      </c>
      <c r="G276" s="44" t="e">
        <f>IF('Costi complessivi'!#REF!="G",'Costi complessivi'!#REF!*$C$452,IF('Costi complessivi'!#REF!=$B$452,'Costi complessivi'!#REF!,""))</f>
        <v>#REF!</v>
      </c>
      <c r="H276" s="44" t="e">
        <f>IF('Costi complessivi'!#REF!="G",'Costi complessivi'!#REF!*$C$452,IF('Costi complessivi'!#REF!=$B$452,'Costi complessivi'!#REF!,""))</f>
        <v>#REF!</v>
      </c>
      <c r="I276" s="115" t="e">
        <f>IF('Costi complessivi'!#REF!="G",'Costi complessivi'!D237*$C$452,IF('Costi complessivi'!#REF!=$B$452,'Costi complessivi'!D237,""))</f>
        <v>#REF!</v>
      </c>
      <c r="J276" s="14" t="e">
        <f>IF('Costi complessivi'!#REF!="G",'Costi complessivi'!E237*$C$452,IF('Costi complessivi'!#REF!=$B$452,'Costi complessivi'!E237,""))</f>
        <v>#REF!</v>
      </c>
      <c r="K276" s="14" t="e">
        <f>IF('Costi complessivi'!#REF!="G",'Costi complessivi'!F237*$C$452,IF('Costi complessivi'!#REF!=$B$452,'Costi complessivi'!F237,""))</f>
        <v>#REF!</v>
      </c>
      <c r="L276" s="29" t="e">
        <f>IF('Costi complessivi'!#REF!="G",'Costi complessivi'!#REF!*$C$452,IF('Costi complessivi'!#REF!=$B$452,'Costi complessivi'!#REF!,""))</f>
        <v>#REF!</v>
      </c>
      <c r="M276" s="23" t="e">
        <f>'Costi complessivi'!#REF!</f>
        <v>#REF!</v>
      </c>
      <c r="N276" s="69" t="e">
        <f>IF('Costi complessivi'!#REF!="G",'Costi complessivi'!#REF!,IF('Costi complessivi'!#REF!=$B$452,'Costi complessivi'!#REF!,0))</f>
        <v>#REF!</v>
      </c>
    </row>
    <row r="277" spans="1:19">
      <c r="A277" s="22" t="str">
        <f>IF('Costi complessivi'!A238="","",'Costi complessivi'!A238)</f>
        <v xml:space="preserve">  66/30/846  </v>
      </c>
      <c r="B277" s="61" t="str">
        <f>IF('Costi complessivi'!B238="","",'Costi complessivi'!B238)</f>
        <v xml:space="preserve">COSTI ACCESSORI                </v>
      </c>
      <c r="C277" s="15" t="e">
        <f>IF('Costi complessivi'!#REF!="G",'Costi complessivi'!#REF!*$C$452,IF('Costi complessivi'!#REF!=$B$452,'Costi complessivi'!#REF!,""))</f>
        <v>#REF!</v>
      </c>
      <c r="D277" s="15" t="e">
        <f>IF('Costi complessivi'!#REF!="G",'Costi complessivi'!#REF!*$C$452,IF('Costi complessivi'!#REF!=$B$452,'Costi complessivi'!#REF!,""))</f>
        <v>#REF!</v>
      </c>
      <c r="E277" s="30" t="e">
        <f>IF('Costi complessivi'!#REF!="G",'Costi complessivi'!#REF!*$C$452,IF('Costi complessivi'!#REF!=$B$452,'Costi complessivi'!#REF!,""))</f>
        <v>#REF!</v>
      </c>
      <c r="F277" s="115" t="e">
        <f>IF('Costi complessivi'!#REF!="G",'Costi complessivi'!C238*$C$452,IF('Costi complessivi'!#REF!=$B$452,'Costi complessivi'!C238,""))</f>
        <v>#REF!</v>
      </c>
      <c r="G277" s="44" t="e">
        <f>IF('Costi complessivi'!#REF!="G",'Costi complessivi'!#REF!*$C$452,IF('Costi complessivi'!#REF!=$B$452,'Costi complessivi'!#REF!,""))</f>
        <v>#REF!</v>
      </c>
      <c r="H277" s="44" t="e">
        <f>IF('Costi complessivi'!#REF!="G",'Costi complessivi'!#REF!*$C$452,IF('Costi complessivi'!#REF!=$B$452,'Costi complessivi'!#REF!,""))</f>
        <v>#REF!</v>
      </c>
      <c r="I277" s="115" t="e">
        <f>IF('Costi complessivi'!#REF!="G",'Costi complessivi'!D238*$C$452,IF('Costi complessivi'!#REF!=$B$452,'Costi complessivi'!D238,""))</f>
        <v>#REF!</v>
      </c>
      <c r="J277" s="14" t="e">
        <f>IF('Costi complessivi'!#REF!="G",'Costi complessivi'!E238*$C$452,IF('Costi complessivi'!#REF!=$B$452,'Costi complessivi'!E238,""))</f>
        <v>#REF!</v>
      </c>
      <c r="K277" s="14" t="e">
        <f>IF('Costi complessivi'!#REF!="G",'Costi complessivi'!F238*$C$452,IF('Costi complessivi'!#REF!=$B$452,'Costi complessivi'!F238,""))</f>
        <v>#REF!</v>
      </c>
      <c r="L277" s="29" t="e">
        <f>IF('Costi complessivi'!#REF!="G",'Costi complessivi'!#REF!*$C$452,IF('Costi complessivi'!#REF!=$B$452,'Costi complessivi'!#REF!,""))</f>
        <v>#REF!</v>
      </c>
      <c r="M277" s="23" t="e">
        <f>'Costi complessivi'!#REF!</f>
        <v>#REF!</v>
      </c>
      <c r="N277" s="69" t="e">
        <f>IF('Costi complessivi'!#REF!="G",'Costi complessivi'!#REF!,IF('Costi complessivi'!#REF!=$B$452,'Costi complessivi'!#REF!,0))</f>
        <v>#REF!</v>
      </c>
    </row>
    <row r="278" spans="1:19">
      <c r="A278" s="22" t="str">
        <f>IF('Costi complessivi'!A239="","",'Costi complessivi'!A239)</f>
        <v xml:space="preserve">  66/30/851  </v>
      </c>
      <c r="B278" s="61" t="str">
        <f>IF('Costi complessivi'!B239="","",'Costi complessivi'!B239)</f>
        <v xml:space="preserve">MANUTENZIONE SEDE              </v>
      </c>
      <c r="C278" s="15" t="e">
        <f>IF('Costi complessivi'!#REF!="G",'Costi complessivi'!#REF!*$C$452,IF('Costi complessivi'!#REF!=$B$452,'Costi complessivi'!#REF!,""))</f>
        <v>#REF!</v>
      </c>
      <c r="D278" s="15" t="e">
        <f>IF('Costi complessivi'!#REF!="G",'Costi complessivi'!#REF!*$C$452,IF('Costi complessivi'!#REF!=$B$452,'Costi complessivi'!#REF!,""))</f>
        <v>#REF!</v>
      </c>
      <c r="E278" s="30" t="e">
        <f>IF('Costi complessivi'!#REF!="G",'Costi complessivi'!#REF!*$C$452,IF('Costi complessivi'!#REF!=$B$452,'Costi complessivi'!#REF!,""))</f>
        <v>#REF!</v>
      </c>
      <c r="F278" s="115" t="e">
        <f>IF('Costi complessivi'!#REF!="G",'Costi complessivi'!C239*$C$452,IF('Costi complessivi'!#REF!=$B$452,'Costi complessivi'!C239,""))</f>
        <v>#REF!</v>
      </c>
      <c r="G278" s="44" t="e">
        <f>IF('Costi complessivi'!#REF!="G",'Costi complessivi'!#REF!*$C$452,IF('Costi complessivi'!#REF!=$B$452,'Costi complessivi'!#REF!,""))</f>
        <v>#REF!</v>
      </c>
      <c r="H278" s="44" t="e">
        <f>IF('Costi complessivi'!#REF!="G",'Costi complessivi'!#REF!*$C$452,IF('Costi complessivi'!#REF!=$B$452,'Costi complessivi'!#REF!,""))</f>
        <v>#REF!</v>
      </c>
      <c r="I278" s="115" t="e">
        <f>IF('Costi complessivi'!#REF!="G",'Costi complessivi'!D239*$C$452,IF('Costi complessivi'!#REF!=$B$452,'Costi complessivi'!D239,""))</f>
        <v>#REF!</v>
      </c>
      <c r="J278" s="14" t="e">
        <f>IF('Costi complessivi'!#REF!="G",'Costi complessivi'!E239*$C$452,IF('Costi complessivi'!#REF!=$B$452,'Costi complessivi'!E239,""))</f>
        <v>#REF!</v>
      </c>
      <c r="K278" s="14" t="e">
        <f>IF('Costi complessivi'!#REF!="G",'Costi complessivi'!F239*$C$452,IF('Costi complessivi'!#REF!=$B$452,'Costi complessivi'!F239,""))</f>
        <v>#REF!</v>
      </c>
      <c r="L278" s="29" t="e">
        <f>IF('Costi complessivi'!#REF!="G",'Costi complessivi'!#REF!*$C$452,IF('Costi complessivi'!#REF!=$B$452,'Costi complessivi'!#REF!,""))</f>
        <v>#REF!</v>
      </c>
      <c r="M278" s="23" t="e">
        <f>'Costi complessivi'!#REF!</f>
        <v>#REF!</v>
      </c>
      <c r="N278" s="69" t="e">
        <f>IF('Costi complessivi'!#REF!="G",'Costi complessivi'!#REF!,IF('Costi complessivi'!#REF!=$B$452,'Costi complessivi'!#REF!,0))</f>
        <v>#REF!</v>
      </c>
    </row>
    <row r="279" spans="1:19">
      <c r="A279" s="22" t="str">
        <f>IF('Costi complessivi'!A240="","",'Costi complessivi'!A240)</f>
        <v xml:space="preserve">  66/30/853  </v>
      </c>
      <c r="B279" s="61" t="str">
        <f>IF('Costi complessivi'!B240="","",'Costi complessivi'!B240)</f>
        <v>MANUTENZIONE ORDINARIE SPORTELL</v>
      </c>
      <c r="C279" s="15" t="e">
        <f>IF('Costi complessivi'!#REF!="G",'Costi complessivi'!#REF!*$C$452,IF('Costi complessivi'!#REF!=$B$452,'Costi complessivi'!#REF!,""))</f>
        <v>#REF!</v>
      </c>
      <c r="D279" s="15" t="e">
        <f>IF('Costi complessivi'!#REF!="G",'Costi complessivi'!#REF!*$C$452,IF('Costi complessivi'!#REF!=$B$452,'Costi complessivi'!#REF!,""))</f>
        <v>#REF!</v>
      </c>
      <c r="E279" s="30" t="e">
        <f>IF('Costi complessivi'!#REF!="G",'Costi complessivi'!#REF!*$C$452,IF('Costi complessivi'!#REF!=$B$452,'Costi complessivi'!#REF!,""))</f>
        <v>#REF!</v>
      </c>
      <c r="F279" s="115" t="e">
        <f>IF('Costi complessivi'!#REF!="G",'Costi complessivi'!C240*$C$452,IF('Costi complessivi'!#REF!=$B$452,'Costi complessivi'!C240,""))</f>
        <v>#REF!</v>
      </c>
      <c r="G279" s="44" t="e">
        <f>IF('Costi complessivi'!#REF!="G",'Costi complessivi'!#REF!*$C$452,IF('Costi complessivi'!#REF!=$B$452,'Costi complessivi'!#REF!,""))</f>
        <v>#REF!</v>
      </c>
      <c r="H279" s="44" t="e">
        <f>IF('Costi complessivi'!#REF!="G",'Costi complessivi'!#REF!*$C$452,IF('Costi complessivi'!#REF!=$B$452,'Costi complessivi'!#REF!,""))</f>
        <v>#REF!</v>
      </c>
      <c r="I279" s="115" t="e">
        <f>IF('Costi complessivi'!#REF!="G",'Costi complessivi'!D240*$C$452,IF('Costi complessivi'!#REF!=$B$452,'Costi complessivi'!D240,""))</f>
        <v>#REF!</v>
      </c>
      <c r="J279" s="14" t="e">
        <f>IF('Costi complessivi'!#REF!="G",'Costi complessivi'!E240*$C$452,IF('Costi complessivi'!#REF!=$B$452,'Costi complessivi'!E240,""))</f>
        <v>#REF!</v>
      </c>
      <c r="K279" s="14" t="e">
        <f>IF('Costi complessivi'!#REF!="G",'Costi complessivi'!F240*$C$452,IF('Costi complessivi'!#REF!=$B$452,'Costi complessivi'!F240,""))</f>
        <v>#REF!</v>
      </c>
      <c r="L279" s="29" t="e">
        <f>IF('Costi complessivi'!#REF!="G",'Costi complessivi'!#REF!*$C$452,IF('Costi complessivi'!#REF!=$B$452,'Costi complessivi'!#REF!,""))</f>
        <v>#REF!</v>
      </c>
      <c r="M279" s="23" t="e">
        <f>'Costi complessivi'!#REF!</f>
        <v>#REF!</v>
      </c>
      <c r="N279" s="69" t="e">
        <f>IF('Costi complessivi'!#REF!="G",'Costi complessivi'!#REF!,IF('Costi complessivi'!#REF!=$B$452,'Costi complessivi'!#REF!,0))</f>
        <v>#REF!</v>
      </c>
    </row>
    <row r="280" spans="1:19" hidden="1">
      <c r="A280" s="22" t="str">
        <f>IF('Costi complessivi'!A241="","",'Costi complessivi'!A241)</f>
        <v xml:space="preserve">  68/05/992  </v>
      </c>
      <c r="B280" s="61" t="str">
        <f>IF('Costi complessivi'!B241="","",'Costi complessivi'!B241)</f>
        <v xml:space="preserve">FITTI PASSIVI TRAVERSETOLO     </v>
      </c>
      <c r="C280" s="15" t="e">
        <f>IF('Costi complessivi'!#REF!="G",'Costi complessivi'!#REF!*$C$452,IF('Costi complessivi'!#REF!=$B$452,'Costi complessivi'!#REF!,""))</f>
        <v>#REF!</v>
      </c>
      <c r="D280" s="15" t="e">
        <f>IF('Costi complessivi'!#REF!="G",'Costi complessivi'!#REF!*$C$452,IF('Costi complessivi'!#REF!=$B$452,'Costi complessivi'!#REF!,""))</f>
        <v>#REF!</v>
      </c>
      <c r="E280" s="30" t="e">
        <f>IF('Costi complessivi'!#REF!="G",'Costi complessivi'!#REF!*$C$452,IF('Costi complessivi'!#REF!=$B$452,'Costi complessivi'!#REF!,""))</f>
        <v>#REF!</v>
      </c>
      <c r="F280" s="115" t="e">
        <f>IF('Costi complessivi'!#REF!="G",'Costi complessivi'!C241*$C$452,IF('Costi complessivi'!#REF!=$B$452,'Costi complessivi'!C241,""))</f>
        <v>#REF!</v>
      </c>
      <c r="G280" s="44" t="e">
        <f>IF('Costi complessivi'!#REF!="G",'Costi complessivi'!#REF!*$C$452,IF('Costi complessivi'!#REF!=$B$452,'Costi complessivi'!#REF!,""))</f>
        <v>#REF!</v>
      </c>
      <c r="H280" s="44" t="e">
        <f>IF('Costi complessivi'!#REF!="G",'Costi complessivi'!#REF!*$C$452,IF('Costi complessivi'!#REF!=$B$452,'Costi complessivi'!#REF!,""))</f>
        <v>#REF!</v>
      </c>
      <c r="I280" s="115" t="e">
        <f>IF('Costi complessivi'!#REF!="G",'Costi complessivi'!D241*$C$452,IF('Costi complessivi'!#REF!=$B$452,'Costi complessivi'!D241,""))</f>
        <v>#REF!</v>
      </c>
      <c r="J280" s="14" t="e">
        <f>IF('Costi complessivi'!#REF!="G",'Costi complessivi'!E241*$C$452,IF('Costi complessivi'!#REF!=$B$452,'Costi complessivi'!E241,""))</f>
        <v>#REF!</v>
      </c>
      <c r="K280" s="14" t="e">
        <f>IF('Costi complessivi'!#REF!="G",'Costi complessivi'!F241*$C$452,IF('Costi complessivi'!#REF!=$B$452,'Costi complessivi'!F241,""))</f>
        <v>#REF!</v>
      </c>
      <c r="L280" s="29" t="e">
        <f>IF('Costi complessivi'!#REF!="G",'Costi complessivi'!#REF!*$C$452,IF('Costi complessivi'!#REF!=$B$452,'Costi complessivi'!#REF!,""))</f>
        <v>#REF!</v>
      </c>
      <c r="M280" s="23" t="e">
        <f>'Costi complessivi'!#REF!</f>
        <v>#REF!</v>
      </c>
      <c r="N280" s="69" t="e">
        <f>IF('Costi complessivi'!#REF!="G",'Costi complessivi'!#REF!,IF('Costi complessivi'!#REF!=$B$452,'Costi complessivi'!#REF!,0))</f>
        <v>#REF!</v>
      </c>
    </row>
    <row r="281" spans="1:19" hidden="1">
      <c r="A281" s="22" t="str">
        <f>IF('Costi complessivi'!A242="","",'Costi complessivi'!A242)</f>
        <v xml:space="preserve"> 68/05/601</v>
      </c>
      <c r="B281" s="61" t="str">
        <f>IF('Costi complessivi'!B242="","",'Costi complessivi'!B242)</f>
        <v>FITTI PASSIVI MONTECHIARUGOLO</v>
      </c>
      <c r="C281" s="15" t="e">
        <f>IF('Costi complessivi'!#REF!="G",'Costi complessivi'!#REF!*$C$452,IF('Costi complessivi'!#REF!=$B$452,'Costi complessivi'!#REF!,""))</f>
        <v>#REF!</v>
      </c>
      <c r="D281" s="15" t="e">
        <f>IF('Costi complessivi'!#REF!="G",'Costi complessivi'!#REF!*$C$452,IF('Costi complessivi'!#REF!=$B$452,'Costi complessivi'!#REF!,""))</f>
        <v>#REF!</v>
      </c>
      <c r="E281" s="30" t="e">
        <f>IF('Costi complessivi'!#REF!="G",'Costi complessivi'!#REF!*$C$452,IF('Costi complessivi'!#REF!=$B$452,'Costi complessivi'!#REF!,""))</f>
        <v>#REF!</v>
      </c>
      <c r="F281" s="115" t="e">
        <f>IF('Costi complessivi'!#REF!="G",'Costi complessivi'!C242*$C$452,IF('Costi complessivi'!#REF!=$B$452,'Costi complessivi'!C242,""))</f>
        <v>#REF!</v>
      </c>
      <c r="G281" s="44" t="e">
        <f>IF('Costi complessivi'!#REF!="G",'Costi complessivi'!#REF!*$C$452,IF('Costi complessivi'!#REF!=$B$452,'Costi complessivi'!#REF!,""))</f>
        <v>#REF!</v>
      </c>
      <c r="H281" s="44" t="e">
        <f>IF('Costi complessivi'!#REF!="G",'Costi complessivi'!#REF!*$C$452,IF('Costi complessivi'!#REF!=$B$452,'Costi complessivi'!#REF!,""))</f>
        <v>#REF!</v>
      </c>
      <c r="I281" s="115" t="e">
        <f>IF('Costi complessivi'!#REF!="G",'Costi complessivi'!D242*$C$452,IF('Costi complessivi'!#REF!=$B$452,'Costi complessivi'!D242,""))</f>
        <v>#REF!</v>
      </c>
      <c r="J281" s="14" t="e">
        <f>IF('Costi complessivi'!#REF!="G",'Costi complessivi'!E242*$C$452,IF('Costi complessivi'!#REF!=$B$452,'Costi complessivi'!E242,""))</f>
        <v>#REF!</v>
      </c>
      <c r="K281" s="14" t="e">
        <f>IF('Costi complessivi'!#REF!="G",'Costi complessivi'!F242*$C$452,IF('Costi complessivi'!#REF!=$B$452,'Costi complessivi'!F242,""))</f>
        <v>#REF!</v>
      </c>
      <c r="L281" s="29" t="e">
        <f>IF('Costi complessivi'!#REF!="G",'Costi complessivi'!#REF!*$C$452,IF('Costi complessivi'!#REF!=$B$452,'Costi complessivi'!#REF!,""))</f>
        <v>#REF!</v>
      </c>
      <c r="M281" s="23" t="e">
        <f>'Costi complessivi'!#REF!</f>
        <v>#REF!</v>
      </c>
      <c r="N281" s="69" t="e">
        <f>IF('Costi complessivi'!#REF!="G",'Costi complessivi'!#REF!,IF('Costi complessivi'!#REF!=$B$452,'Costi complessivi'!#REF!,0))</f>
        <v>#REF!</v>
      </c>
    </row>
    <row r="282" spans="1:19">
      <c r="A282" s="22" t="str">
        <f>IF('Costi complessivi'!A243="","",'Costi complessivi'!A243)</f>
        <v>68/30/877</v>
      </c>
      <c r="B282" s="61" t="str">
        <f>IF('Costi complessivi'!B243="","",'Costi complessivi'!B243)</f>
        <v>PROTOCOLLO</v>
      </c>
      <c r="C282" s="15" t="e">
        <f>IF('Costi complessivi'!#REF!="G",'Costi complessivi'!#REF!*$C$452,IF('Costi complessivi'!#REF!=$B$452,'Costi complessivi'!#REF!,""))</f>
        <v>#REF!</v>
      </c>
      <c r="D282" s="15" t="e">
        <f>IF('Costi complessivi'!#REF!="G",'Costi complessivi'!#REF!*$C$452,IF('Costi complessivi'!#REF!=$B$452,'Costi complessivi'!#REF!,""))</f>
        <v>#REF!</v>
      </c>
      <c r="E282" s="30" t="e">
        <f>IF('Costi complessivi'!#REF!="G",'Costi complessivi'!#REF!*$C$452,IF('Costi complessivi'!#REF!=$B$452,'Costi complessivi'!#REF!,""))</f>
        <v>#REF!</v>
      </c>
      <c r="F282" s="115" t="e">
        <f>IF('Costi complessivi'!#REF!="G",'Costi complessivi'!C243*$C$452,IF('Costi complessivi'!#REF!=$B$452,'Costi complessivi'!C243,""))</f>
        <v>#REF!</v>
      </c>
      <c r="G282" s="44" t="e">
        <f>IF('Costi complessivi'!#REF!="G",'Costi complessivi'!#REF!*$C$452,IF('Costi complessivi'!#REF!=$B$452,'Costi complessivi'!#REF!,""))</f>
        <v>#REF!</v>
      </c>
      <c r="H282" s="44" t="e">
        <f>IF('Costi complessivi'!#REF!="G",'Costi complessivi'!#REF!*$C$452,IF('Costi complessivi'!#REF!=$B$452,'Costi complessivi'!#REF!,""))</f>
        <v>#REF!</v>
      </c>
      <c r="I282" s="115" t="e">
        <f>IF('Costi complessivi'!#REF!="G",'Costi complessivi'!D243*$C$452,IF('Costi complessivi'!#REF!=$B$452,'Costi complessivi'!D243,""))</f>
        <v>#REF!</v>
      </c>
      <c r="J282" s="14" t="e">
        <f>IF('Costi complessivi'!#REF!="G",'Costi complessivi'!E243*$C$452,IF('Costi complessivi'!#REF!=$B$452,'Costi complessivi'!E243,""))</f>
        <v>#REF!</v>
      </c>
      <c r="K282" s="14" t="e">
        <f>IF('Costi complessivi'!#REF!="G",'Costi complessivi'!F243*$C$452,IF('Costi complessivi'!#REF!=$B$452,'Costi complessivi'!F243,""))</f>
        <v>#REF!</v>
      </c>
      <c r="L282" s="29" t="e">
        <f>IF('Costi complessivi'!#REF!="G",'Costi complessivi'!#REF!*$C$452,IF('Costi complessivi'!#REF!=$B$452,'Costi complessivi'!#REF!,""))</f>
        <v>#REF!</v>
      </c>
      <c r="M282" s="23" t="e">
        <f>'Costi complessivi'!#REF!</f>
        <v>#REF!</v>
      </c>
      <c r="N282" s="69" t="e">
        <f>IF('Costi complessivi'!#REF!="G",'Costi complessivi'!#REF!,IF('Costi complessivi'!#REF!=$B$452,'Costi complessivi'!#REF!,0))</f>
        <v>#REF!</v>
      </c>
    </row>
    <row r="283" spans="1:19" hidden="1">
      <c r="A283" s="22" t="str">
        <f>IF('Costi complessivi'!A244="","",'Costi complessivi'!A244)</f>
        <v xml:space="preserve">  66/30/877  </v>
      </c>
      <c r="B283" s="61" t="str">
        <f>IF('Costi complessivi'!B244="","",'Costi complessivi'!B244)</f>
        <v>PAGO PA</v>
      </c>
      <c r="C283" s="15" t="e">
        <f>IF('Costi complessivi'!#REF!="G",'Costi complessivi'!#REF!*$C$452,IF('Costi complessivi'!#REF!=$B$452,'Costi complessivi'!#REF!,""))</f>
        <v>#REF!</v>
      </c>
      <c r="D283" s="15" t="e">
        <f>IF('Costi complessivi'!#REF!="G",'Costi complessivi'!#REF!*$C$452,IF('Costi complessivi'!#REF!=$B$452,'Costi complessivi'!#REF!,""))</f>
        <v>#REF!</v>
      </c>
      <c r="E283" s="30" t="e">
        <f>IF('Costi complessivi'!#REF!="G",'Costi complessivi'!#REF!*$C$452,IF('Costi complessivi'!#REF!=$B$452,'Costi complessivi'!#REF!,""))</f>
        <v>#REF!</v>
      </c>
      <c r="F283" s="115" t="e">
        <f>IF('Costi complessivi'!#REF!="G",'Costi complessivi'!C244*$C$452,IF('Costi complessivi'!#REF!=$B$452,'Costi complessivi'!C244,""))</f>
        <v>#REF!</v>
      </c>
      <c r="G283" s="44" t="e">
        <f>IF('Costi complessivi'!#REF!="G",'Costi complessivi'!#REF!*$C$452,IF('Costi complessivi'!#REF!=$B$452,'Costi complessivi'!#REF!,""))</f>
        <v>#REF!</v>
      </c>
      <c r="H283" s="44" t="e">
        <f>IF('Costi complessivi'!#REF!="G",'Costi complessivi'!#REF!*$C$452,IF('Costi complessivi'!#REF!=$B$452,'Costi complessivi'!#REF!,""))</f>
        <v>#REF!</v>
      </c>
      <c r="I283" s="115" t="e">
        <f>IF('Costi complessivi'!#REF!="G",'Costi complessivi'!D244*$C$452,IF('Costi complessivi'!#REF!=$B$452,'Costi complessivi'!D244,""))</f>
        <v>#REF!</v>
      </c>
      <c r="J283" s="14" t="e">
        <f>IF('Costi complessivi'!#REF!="G",'Costi complessivi'!E244*$C$452,IF('Costi complessivi'!#REF!=$B$452,'Costi complessivi'!E244,""))</f>
        <v>#REF!</v>
      </c>
      <c r="K283" s="14" t="e">
        <f>IF('Costi complessivi'!#REF!="G",'Costi complessivi'!F244*$C$452,IF('Costi complessivi'!#REF!=$B$452,'Costi complessivi'!F244,""))</f>
        <v>#REF!</v>
      </c>
      <c r="L283" s="29" t="e">
        <f>IF('Costi complessivi'!#REF!="G",'Costi complessivi'!#REF!*$C$452,IF('Costi complessivi'!#REF!=$B$452,'Costi complessivi'!#REF!,""))</f>
        <v>#REF!</v>
      </c>
      <c r="M283" s="23" t="e">
        <f>'Costi complessivi'!#REF!</f>
        <v>#REF!</v>
      </c>
      <c r="N283" s="69" t="e">
        <f>IF('Costi complessivi'!#REF!="G",'Costi complessivi'!#REF!,IF('Costi complessivi'!#REF!=$B$452,'Costi complessivi'!#REF!,0))</f>
        <v>#REF!</v>
      </c>
    </row>
    <row r="284" spans="1:19" hidden="1">
      <c r="A284" s="22" t="str">
        <f>IF('Costi complessivi'!A245="","",'Costi complessivi'!A245)</f>
        <v xml:space="preserve"> 66/30/894</v>
      </c>
      <c r="B284" s="61" t="str">
        <f>IF('Costi complessivi'!B245="","",'Costi complessivi'!B245)</f>
        <v>COSTI SPORTELLO MONTECHIRUGOLO</v>
      </c>
      <c r="C284" s="15" t="e">
        <f>IF('Costi complessivi'!#REF!="G",'Costi complessivi'!#REF!*$C$452,IF('Costi complessivi'!#REF!=$B$452,'Costi complessivi'!#REF!,""))</f>
        <v>#REF!</v>
      </c>
      <c r="D284" s="15" t="e">
        <f>IF('Costi complessivi'!#REF!="G",'Costi complessivi'!#REF!*$C$452,IF('Costi complessivi'!#REF!=$B$452,'Costi complessivi'!#REF!,""))</f>
        <v>#REF!</v>
      </c>
      <c r="E284" s="30" t="e">
        <f>IF('Costi complessivi'!#REF!="G",'Costi complessivi'!#REF!*$C$452,IF('Costi complessivi'!#REF!=$B$452,'Costi complessivi'!#REF!,""))</f>
        <v>#REF!</v>
      </c>
      <c r="F284" s="115" t="e">
        <f>IF('Costi complessivi'!#REF!="G",'Costi complessivi'!C245*$C$452,IF('Costi complessivi'!#REF!=$B$452,'Costi complessivi'!C245,""))</f>
        <v>#REF!</v>
      </c>
      <c r="G284" s="44" t="e">
        <f>IF('Costi complessivi'!#REF!="G",'Costi complessivi'!#REF!*$C$452,IF('Costi complessivi'!#REF!=$B$452,'Costi complessivi'!#REF!,""))</f>
        <v>#REF!</v>
      </c>
      <c r="H284" s="44" t="e">
        <f>IF('Costi complessivi'!#REF!="G",'Costi complessivi'!#REF!*$C$452,IF('Costi complessivi'!#REF!=$B$452,'Costi complessivi'!#REF!,""))</f>
        <v>#REF!</v>
      </c>
      <c r="I284" s="115" t="e">
        <f>IF('Costi complessivi'!#REF!="G",'Costi complessivi'!D245*$C$452,IF('Costi complessivi'!#REF!=$B$452,'Costi complessivi'!D245,""))</f>
        <v>#REF!</v>
      </c>
      <c r="J284" s="14" t="e">
        <f>IF('Costi complessivi'!#REF!="G",'Costi complessivi'!E245*$C$452,IF('Costi complessivi'!#REF!=$B$452,'Costi complessivi'!E245,""))</f>
        <v>#REF!</v>
      </c>
      <c r="K284" s="14" t="e">
        <f>IF('Costi complessivi'!#REF!="G",'Costi complessivi'!F245*$C$452,IF('Costi complessivi'!#REF!=$B$452,'Costi complessivi'!F245,""))</f>
        <v>#REF!</v>
      </c>
      <c r="L284" s="29" t="e">
        <f>IF('Costi complessivi'!#REF!="G",'Costi complessivi'!#REF!*$C$452,IF('Costi complessivi'!#REF!=$B$452,'Costi complessivi'!#REF!,""))</f>
        <v>#REF!</v>
      </c>
      <c r="M284" s="23" t="e">
        <f>'Costi complessivi'!#REF!</f>
        <v>#REF!</v>
      </c>
      <c r="N284" s="69" t="e">
        <f>IF('Costi complessivi'!#REF!="G",'Costi complessivi'!#REF!,IF('Costi complessivi'!#REF!=$B$452,'Costi complessivi'!#REF!,0))</f>
        <v>#REF!</v>
      </c>
    </row>
    <row r="285" spans="1:19">
      <c r="A285" s="22" t="str">
        <f>IF('Costi complessivi'!A246="","",'Costi complessivi'!A246)</f>
        <v xml:space="preserve"> 68/05/727</v>
      </c>
      <c r="B285" s="61" t="str">
        <f>IF('Costi complessivi'!B246="","",'Costi complessivi'!B246)</f>
        <v>SOPRAVVENIENZE PASSIVE</v>
      </c>
      <c r="C285" s="15" t="e">
        <f>IF('Costi complessivi'!#REF!="G",'Costi complessivi'!#REF!*$C$452,IF('Costi complessivi'!#REF!=$B$452,'Costi complessivi'!#REF!,""))</f>
        <v>#REF!</v>
      </c>
      <c r="D285" s="15" t="e">
        <f>IF('Costi complessivi'!#REF!="G",'Costi complessivi'!#REF!*$C$452,IF('Costi complessivi'!#REF!=$B$452,'Costi complessivi'!#REF!,""))</f>
        <v>#REF!</v>
      </c>
      <c r="E285" s="30" t="e">
        <f>IF('Costi complessivi'!#REF!="G",'Costi complessivi'!#REF!*$C$452,IF('Costi complessivi'!#REF!=$B$452,'Costi complessivi'!#REF!,""))</f>
        <v>#REF!</v>
      </c>
      <c r="F285" s="115" t="e">
        <f>IF('Costi complessivi'!#REF!="G",'Costi complessivi'!C246*$C$452,IF('Costi complessivi'!#REF!=$B$452,'Costi complessivi'!C246,""))</f>
        <v>#REF!</v>
      </c>
      <c r="G285" s="44" t="e">
        <f>IF('Costi complessivi'!#REF!="G",'Costi complessivi'!#REF!*$C$452,IF('Costi complessivi'!#REF!=$B$452,'Costi complessivi'!#REF!,""))</f>
        <v>#REF!</v>
      </c>
      <c r="H285" s="44" t="e">
        <f>IF('Costi complessivi'!#REF!="G",'Costi complessivi'!#REF!*$C$452,IF('Costi complessivi'!#REF!=$B$452,'Costi complessivi'!#REF!,""))</f>
        <v>#REF!</v>
      </c>
      <c r="I285" s="115" t="e">
        <f>IF('Costi complessivi'!#REF!="G",'Costi complessivi'!D246*$C$452,IF('Costi complessivi'!#REF!=$B$452,'Costi complessivi'!D246,""))</f>
        <v>#REF!</v>
      </c>
      <c r="J285" s="14" t="e">
        <f>IF('Costi complessivi'!#REF!="G",'Costi complessivi'!E246*$C$452,IF('Costi complessivi'!#REF!=$B$452,'Costi complessivi'!E246,""))</f>
        <v>#REF!</v>
      </c>
      <c r="K285" s="14" t="e">
        <f>IF('Costi complessivi'!#REF!="G",'Costi complessivi'!F246*$C$452,IF('Costi complessivi'!#REF!=$B$452,'Costi complessivi'!F246,""))</f>
        <v>#REF!</v>
      </c>
      <c r="L285" s="29" t="e">
        <f>IF('Costi complessivi'!#REF!="G",'Costi complessivi'!#REF!*$C$452,IF('Costi complessivi'!#REF!=$B$452,'Costi complessivi'!#REF!,""))</f>
        <v>#REF!</v>
      </c>
      <c r="M285" s="23" t="e">
        <f>'Costi complessivi'!#REF!</f>
        <v>#REF!</v>
      </c>
      <c r="N285" s="69" t="e">
        <f>IF('Costi complessivi'!#REF!="G",'Costi complessivi'!#REF!,IF('Costi complessivi'!#REF!=$B$452,'Costi complessivi'!#REF!,0))</f>
        <v>#REF!</v>
      </c>
    </row>
    <row r="286" spans="1:19">
      <c r="A286" s="22" t="s">
        <v>1234</v>
      </c>
      <c r="B286" s="23" t="s">
        <v>1737</v>
      </c>
      <c r="C286" s="15" t="e">
        <f>IF('Costi complessivi'!#REF!="G",'Costi complessivi'!#REF!*$C$452,IF('Costi complessivi'!#REF!=$B$452,'Costi complessivi'!#REF!,""))</f>
        <v>#REF!</v>
      </c>
      <c r="D286" s="15" t="e">
        <f>IF('Costi complessivi'!#REF!="G",'Costi complessivi'!#REF!*$C$452,IF('Costi complessivi'!#REF!=$B$452,'Costi complessivi'!#REF!,""))</f>
        <v>#REF!</v>
      </c>
      <c r="E286" s="30" t="e">
        <f>IF('Costi complessivi'!#REF!="G",'Costi complessivi'!#REF!*$C$452,IF('Costi complessivi'!#REF!=$B$452,'Costi complessivi'!#REF!,""))</f>
        <v>#REF!</v>
      </c>
      <c r="F286" s="115" t="e">
        <f>IF('Costi complessivi'!#REF!="G",'Costi complessivi'!#REF!*$C$452,IF('Costi complessivi'!#REF!=$B$452,'Costi complessivi'!#REF!,""))</f>
        <v>#REF!</v>
      </c>
      <c r="G286" s="44" t="e">
        <f>IF('Costi complessivi'!#REF!="G",'Costi complessivi'!#REF!*$C$452,IF('Costi complessivi'!#REF!=$B$452,'Costi complessivi'!#REF!,""))</f>
        <v>#REF!</v>
      </c>
      <c r="H286" s="44" t="e">
        <f>IF('Costi complessivi'!#REF!="G",'Costi complessivi'!#REF!*$C$452,IF('Costi complessivi'!#REF!=$B$452,'Costi complessivi'!#REF!,""))</f>
        <v>#REF!</v>
      </c>
      <c r="I286" s="115" t="e">
        <f>IF('Costi complessivi'!#REF!="G",'Costi complessivi'!#REF!*$C$452,IF('Costi complessivi'!#REF!=$B$452,'Costi complessivi'!#REF!,""))</f>
        <v>#REF!</v>
      </c>
      <c r="J286" s="14" t="e">
        <f>IF('Costi complessivi'!#REF!="G",'Costi complessivi'!#REF!*$C$452,IF('Costi complessivi'!#REF!=$B$452,'Costi complessivi'!#REF!,""))</f>
        <v>#REF!</v>
      </c>
      <c r="K286" s="14" t="e">
        <f>IF('Costi complessivi'!#REF!="G",'Costi complessivi'!#REF!*$C$452,IF('Costi complessivi'!#REF!=$B$452,'Costi complessivi'!#REF!,""))</f>
        <v>#REF!</v>
      </c>
      <c r="L286" s="29" t="e">
        <f>IF('Costi complessivi'!#REF!="G",'Costi complessivi'!#REF!*$C$452,IF('Costi complessivi'!#REF!=$B$452,'Costi complessivi'!#REF!,""))</f>
        <v>#REF!</v>
      </c>
      <c r="M286" s="23" t="e">
        <f>'Costi complessivi'!#REF!</f>
        <v>#REF!</v>
      </c>
      <c r="N286" s="69">
        <v>1</v>
      </c>
      <c r="Q286" s="1"/>
      <c r="S286" s="206"/>
    </row>
    <row r="287" spans="1:19" hidden="1">
      <c r="A287" s="22" t="s">
        <v>1234</v>
      </c>
      <c r="B287" s="23" t="s">
        <v>1738</v>
      </c>
      <c r="C287" s="15" t="e">
        <f>IF('Costi complessivi'!#REF!="G",'Costi complessivi'!#REF!*$C$452,IF('Costi complessivi'!#REF!=$B$452,'Costi complessivi'!#REF!,""))</f>
        <v>#REF!</v>
      </c>
      <c r="D287" s="15" t="e">
        <f>IF('Costi complessivi'!#REF!="G",'Costi complessivi'!#REF!*$C$452,IF('Costi complessivi'!#REF!=$B$452,'Costi complessivi'!#REF!,""))</f>
        <v>#REF!</v>
      </c>
      <c r="E287" s="30" t="e">
        <f>IF('Costi complessivi'!#REF!="G",'Costi complessivi'!#REF!*$C$452,IF('Costi complessivi'!#REF!=$B$452,'Costi complessivi'!#REF!,""))</f>
        <v>#REF!</v>
      </c>
      <c r="F287" s="115" t="e">
        <f>IF('Costi complessivi'!#REF!="G",'Costi complessivi'!#REF!*$C$452,IF('Costi complessivi'!#REF!=$B$452,'Costi complessivi'!#REF!,""))</f>
        <v>#REF!</v>
      </c>
      <c r="G287" s="44" t="e">
        <f>IF('Costi complessivi'!#REF!="G",'Costi complessivi'!#REF!*$C$452,IF('Costi complessivi'!#REF!=$B$452,'Costi complessivi'!#REF!,""))</f>
        <v>#REF!</v>
      </c>
      <c r="H287" s="44" t="e">
        <f>IF('Costi complessivi'!#REF!="G",'Costi complessivi'!#REF!*$C$452,IF('Costi complessivi'!#REF!=$B$452,'Costi complessivi'!#REF!,""))</f>
        <v>#REF!</v>
      </c>
      <c r="I287" s="115" t="e">
        <f>IF('Costi complessivi'!#REF!="G",'Costi complessivi'!#REF!*$C$452,IF('Costi complessivi'!#REF!=$B$452,'Costi complessivi'!#REF!,""))</f>
        <v>#REF!</v>
      </c>
      <c r="J287" s="14" t="e">
        <f>IF('Costi complessivi'!#REF!="G",'Costi complessivi'!#REF!*$C$452,IF('Costi complessivi'!#REF!=$B$452,'Costi complessivi'!#REF!,""))</f>
        <v>#REF!</v>
      </c>
      <c r="K287" s="14" t="e">
        <f>IF('Costi complessivi'!#REF!="G",'Costi complessivi'!#REF!*$C$452,IF('Costi complessivi'!#REF!=$B$452,'Costi complessivi'!#REF!,""))</f>
        <v>#REF!</v>
      </c>
      <c r="L287" s="29" t="e">
        <f>IF('Costi complessivi'!#REF!="G",'Costi complessivi'!#REF!*$C$452,IF('Costi complessivi'!#REF!=$B$452,'Costi complessivi'!#REF!,""))</f>
        <v>#REF!</v>
      </c>
      <c r="M287" s="23" t="e">
        <f>'Costi complessivi'!#REF!</f>
        <v>#REF!</v>
      </c>
      <c r="N287" s="69" t="e">
        <f>IF('Costi complessivi'!#REF!="G",'Costi complessivi'!#REF!,IF('Costi complessivi'!#REF!=$B$452,'Costi complessivi'!#REF!,0))</f>
        <v>#REF!</v>
      </c>
      <c r="Q287" s="1"/>
      <c r="S287" s="206"/>
    </row>
    <row r="288" spans="1:19" hidden="1">
      <c r="A288" s="22" t="s">
        <v>1234</v>
      </c>
      <c r="B288" s="23" t="s">
        <v>1739</v>
      </c>
      <c r="C288" s="15" t="e">
        <f>IF('Costi complessivi'!#REF!="G",'Costi complessivi'!#REF!*$C$452,IF('Costi complessivi'!#REF!=$B$452,'Costi complessivi'!#REF!,""))</f>
        <v>#REF!</v>
      </c>
      <c r="D288" s="15" t="e">
        <f>IF('Costi complessivi'!#REF!="G",'Costi complessivi'!#REF!*$C$452,IF('Costi complessivi'!#REF!=$B$452,'Costi complessivi'!#REF!,""))</f>
        <v>#REF!</v>
      </c>
      <c r="E288" s="30" t="e">
        <f>IF('Costi complessivi'!#REF!="G",'Costi complessivi'!#REF!*$C$452,IF('Costi complessivi'!#REF!=$B$452,'Costi complessivi'!#REF!,""))</f>
        <v>#REF!</v>
      </c>
      <c r="F288" s="115" t="e">
        <f>IF('Costi complessivi'!#REF!="G",'Costi complessivi'!C247*$C$452,IF('Costi complessivi'!#REF!=$B$452,'Costi complessivi'!C247,""))</f>
        <v>#REF!</v>
      </c>
      <c r="G288" s="44" t="e">
        <f>IF('Costi complessivi'!#REF!="G",'Costi complessivi'!#REF!*$C$452,IF('Costi complessivi'!#REF!=$B$452,'Costi complessivi'!#REF!,""))</f>
        <v>#REF!</v>
      </c>
      <c r="H288" s="44" t="e">
        <f>IF('Costi complessivi'!#REF!="G",'Costi complessivi'!#REF!*$C$452,IF('Costi complessivi'!#REF!=$B$452,'Costi complessivi'!#REF!,""))</f>
        <v>#REF!</v>
      </c>
      <c r="I288" s="115" t="e">
        <f>IF('Costi complessivi'!#REF!="G",'Costi complessivi'!D247*$C$452,IF('Costi complessivi'!#REF!=$B$452,'Costi complessivi'!D247,""))</f>
        <v>#REF!</v>
      </c>
      <c r="J288" s="14" t="e">
        <f>IF('Costi complessivi'!#REF!="G",'Costi complessivi'!E247*$C$452,IF('Costi complessivi'!#REF!=$B$452,'Costi complessivi'!E247,""))</f>
        <v>#REF!</v>
      </c>
      <c r="K288" s="14" t="e">
        <f>IF('Costi complessivi'!#REF!="G",'Costi complessivi'!F247*$C$452,IF('Costi complessivi'!#REF!=$B$452,'Costi complessivi'!F247,""))</f>
        <v>#REF!</v>
      </c>
      <c r="L288" s="29" t="e">
        <f>IF('Costi complessivi'!#REF!="G",'Costi complessivi'!#REF!*$C$452,IF('Costi complessivi'!#REF!=$B$452,'Costi complessivi'!#REF!,""))</f>
        <v>#REF!</v>
      </c>
      <c r="M288" s="23" t="e">
        <f>'Costi complessivi'!#REF!</f>
        <v>#REF!</v>
      </c>
      <c r="N288" s="69" t="e">
        <f>IF('Costi complessivi'!#REF!="G",'Costi complessivi'!#REF!,IF('Costi complessivi'!#REF!=$B$452,'Costi complessivi'!#REF!,0))</f>
        <v>#REF!</v>
      </c>
      <c r="Q288" s="1"/>
      <c r="S288" s="206"/>
    </row>
    <row r="289" spans="1:29" hidden="1">
      <c r="A289" s="22" t="s">
        <v>1234</v>
      </c>
      <c r="B289" s="23" t="s">
        <v>1740</v>
      </c>
      <c r="C289" s="15" t="e">
        <f>IF('Costi complessivi'!#REF!="G",'Costi complessivi'!#REF!*$C$452,IF('Costi complessivi'!#REF!=$B$452,'Costi complessivi'!#REF!,""))</f>
        <v>#REF!</v>
      </c>
      <c r="D289" s="15" t="e">
        <f>IF('Costi complessivi'!#REF!="G",'Costi complessivi'!#REF!*$C$452,IF('Costi complessivi'!#REF!=$B$452,'Costi complessivi'!#REF!,""))</f>
        <v>#REF!</v>
      </c>
      <c r="E289" s="30" t="e">
        <f>IF('Costi complessivi'!#REF!="G",'Costi complessivi'!#REF!*$C$452,IF('Costi complessivi'!#REF!=$B$452,'Costi complessivi'!#REF!,""))</f>
        <v>#REF!</v>
      </c>
      <c r="F289" s="115" t="e">
        <f>IF('Costi complessivi'!#REF!="G",'Costi complessivi'!C248*$C$452,IF('Costi complessivi'!#REF!=$B$452,'Costi complessivi'!C248,""))</f>
        <v>#REF!</v>
      </c>
      <c r="G289" s="44" t="e">
        <f>IF('Costi complessivi'!#REF!="G",'Costi complessivi'!#REF!*$C$452,IF('Costi complessivi'!#REF!=$B$452,'Costi complessivi'!#REF!,""))</f>
        <v>#REF!</v>
      </c>
      <c r="H289" s="44" t="e">
        <f>IF('Costi complessivi'!#REF!="G",'Costi complessivi'!#REF!*$C$452,IF('Costi complessivi'!#REF!=$B$452,'Costi complessivi'!#REF!,""))</f>
        <v>#REF!</v>
      </c>
      <c r="I289" s="115" t="e">
        <f>IF('Costi complessivi'!#REF!="G",'Costi complessivi'!D248*$C$452,IF('Costi complessivi'!#REF!=$B$452,'Costi complessivi'!D248,""))</f>
        <v>#REF!</v>
      </c>
      <c r="J289" s="14" t="e">
        <f>IF('Costi complessivi'!#REF!="G",'Costi complessivi'!E248*$C$452,IF('Costi complessivi'!#REF!=$B$452,'Costi complessivi'!E248,""))</f>
        <v>#REF!</v>
      </c>
      <c r="K289" s="14" t="e">
        <f>IF('Costi complessivi'!#REF!="G",'Costi complessivi'!F248*$C$452,IF('Costi complessivi'!#REF!=$B$452,'Costi complessivi'!F248,""))</f>
        <v>#REF!</v>
      </c>
      <c r="L289" s="29" t="e">
        <f>IF('Costi complessivi'!#REF!="G",'Costi complessivi'!#REF!*$C$452,IF('Costi complessivi'!#REF!=$B$452,'Costi complessivi'!#REF!,""))</f>
        <v>#REF!</v>
      </c>
      <c r="M289" s="23" t="e">
        <f>'Costi complessivi'!#REF!</f>
        <v>#REF!</v>
      </c>
      <c r="N289" s="69" t="e">
        <f>IF('Costi complessivi'!#REF!="G",'Costi complessivi'!#REF!,IF('Costi complessivi'!#REF!=$B$452,'Costi complessivi'!#REF!,0))</f>
        <v>#REF!</v>
      </c>
      <c r="Q289" s="1"/>
      <c r="S289" s="206"/>
    </row>
    <row r="290" spans="1:29" hidden="1">
      <c r="A290" s="22" t="s">
        <v>1234</v>
      </c>
      <c r="B290" s="23" t="s">
        <v>1741</v>
      </c>
      <c r="C290" s="15" t="e">
        <f>IF('Costi complessivi'!#REF!="G",'Costi complessivi'!#REF!*$C$452,IF('Costi complessivi'!#REF!=$B$452,'Costi complessivi'!#REF!,""))</f>
        <v>#REF!</v>
      </c>
      <c r="D290" s="15" t="e">
        <f>IF('Costi complessivi'!#REF!="G",'Costi complessivi'!#REF!*$C$452,IF('Costi complessivi'!#REF!=$B$452,'Costi complessivi'!#REF!,""))</f>
        <v>#REF!</v>
      </c>
      <c r="E290" s="30" t="e">
        <f>IF('Costi complessivi'!#REF!="G",'Costi complessivi'!#REF!*$C$452,IF('Costi complessivi'!#REF!=$B$452,'Costi complessivi'!#REF!,""))</f>
        <v>#REF!</v>
      </c>
      <c r="F290" s="115" t="e">
        <f>IF('Costi complessivi'!#REF!="G",'Costi complessivi'!C249*$C$452,IF('Costi complessivi'!#REF!=$B$452,'Costi complessivi'!C249,""))</f>
        <v>#REF!</v>
      </c>
      <c r="G290" s="44" t="e">
        <f>IF('Costi complessivi'!#REF!="G",'Costi complessivi'!#REF!*$C$452,IF('Costi complessivi'!#REF!=$B$452,'Costi complessivi'!#REF!,""))</f>
        <v>#REF!</v>
      </c>
      <c r="H290" s="44" t="e">
        <f>IF('Costi complessivi'!#REF!="G",'Costi complessivi'!#REF!*$C$452,IF('Costi complessivi'!#REF!=$B$452,'Costi complessivi'!#REF!,""))</f>
        <v>#REF!</v>
      </c>
      <c r="I290" s="115" t="e">
        <f>IF('Costi complessivi'!#REF!="G",'Costi complessivi'!D249*$C$452,IF('Costi complessivi'!#REF!=$B$452,'Costi complessivi'!D249,""))</f>
        <v>#REF!</v>
      </c>
      <c r="J290" s="14" t="e">
        <f>IF('Costi complessivi'!#REF!="G",'Costi complessivi'!E249*$C$452,IF('Costi complessivi'!#REF!=$B$452,'Costi complessivi'!E249,""))</f>
        <v>#REF!</v>
      </c>
      <c r="K290" s="14" t="e">
        <f>IF('Costi complessivi'!#REF!="G",'Costi complessivi'!F249*$C$452,IF('Costi complessivi'!#REF!=$B$452,'Costi complessivi'!F249,""))</f>
        <v>#REF!</v>
      </c>
      <c r="L290" s="29" t="e">
        <f>IF('Costi complessivi'!#REF!="G",'Costi complessivi'!#REF!*$C$452,IF('Costi complessivi'!#REF!=$B$452,'Costi complessivi'!#REF!,""))</f>
        <v>#REF!</v>
      </c>
      <c r="M290" s="23" t="e">
        <f>'Costi complessivi'!#REF!</f>
        <v>#REF!</v>
      </c>
      <c r="N290" s="69" t="e">
        <f>IF('Costi complessivi'!#REF!="G",'Costi complessivi'!#REF!,IF('Costi complessivi'!#REF!=$B$452,'Costi complessivi'!#REF!,0))</f>
        <v>#REF!</v>
      </c>
      <c r="Q290" s="1"/>
      <c r="S290" s="206"/>
    </row>
    <row r="291" spans="1:29">
      <c r="A291" s="22" t="str">
        <f>IF('Costi complessivi'!A250="","",'Costi complessivi'!A250)</f>
        <v>68/30/877</v>
      </c>
      <c r="B291" s="61" t="str">
        <f>IF('Costi complessivi'!B250="","",'Costi complessivi'!B250)</f>
        <v>PRIVACY</v>
      </c>
      <c r="C291" s="15" t="e">
        <f>IF('Costi complessivi'!#REF!="G",'Costi complessivi'!#REF!*$C$452,IF('Costi complessivi'!#REF!=$B$452,'Costi complessivi'!#REF!,""))</f>
        <v>#REF!</v>
      </c>
      <c r="D291" s="15" t="e">
        <f>IF('Costi complessivi'!#REF!="G",'Costi complessivi'!#REF!*$C$452,IF('Costi complessivi'!#REF!=$B$452,'Costi complessivi'!#REF!,""))</f>
        <v>#REF!</v>
      </c>
      <c r="E291" s="30" t="e">
        <f>IF('Costi complessivi'!#REF!="G",'Costi complessivi'!#REF!*$C$452,IF('Costi complessivi'!#REF!=$B$452,'Costi complessivi'!#REF!,""))</f>
        <v>#REF!</v>
      </c>
      <c r="F291" s="115" t="e">
        <f>IF('Costi complessivi'!#REF!="G",'Costi complessivi'!C250*$C$452,IF('Costi complessivi'!#REF!=$B$452,'Costi complessivi'!C250,""))</f>
        <v>#REF!</v>
      </c>
      <c r="G291" s="44" t="e">
        <f>IF('Costi complessivi'!#REF!="G",'Costi complessivi'!#REF!*$C$452,IF('Costi complessivi'!#REF!=$B$452,'Costi complessivi'!#REF!,""))</f>
        <v>#REF!</v>
      </c>
      <c r="H291" s="44" t="e">
        <f>IF('Costi complessivi'!#REF!="G",'Costi complessivi'!#REF!*$C$452,IF('Costi complessivi'!#REF!=$B$452,'Costi complessivi'!#REF!,""))</f>
        <v>#REF!</v>
      </c>
      <c r="I291" s="115" t="e">
        <f>IF('Costi complessivi'!#REF!="G",'Costi complessivi'!D250*$C$452,IF('Costi complessivi'!#REF!=$B$452,'Costi complessivi'!D250,""))</f>
        <v>#REF!</v>
      </c>
      <c r="J291" s="14" t="e">
        <f>IF('Costi complessivi'!#REF!="G",'Costi complessivi'!E250*$C$452,IF('Costi complessivi'!#REF!=$B$452,'Costi complessivi'!E250,""))</f>
        <v>#REF!</v>
      </c>
      <c r="K291" s="14" t="e">
        <f>IF('Costi complessivi'!#REF!="G",'Costi complessivi'!F250*$C$452,IF('Costi complessivi'!#REF!=$B$452,'Costi complessivi'!F250,""))</f>
        <v>#REF!</v>
      </c>
      <c r="L291" s="29" t="e">
        <f>IF('Costi complessivi'!#REF!="G",'Costi complessivi'!#REF!*$C$452,IF('Costi complessivi'!#REF!=$B$452,'Costi complessivi'!#REF!,""))</f>
        <v>#REF!</v>
      </c>
      <c r="M291" s="23" t="e">
        <f>'Costi complessivi'!#REF!</f>
        <v>#REF!</v>
      </c>
      <c r="N291" s="69" t="e">
        <f>IF('Costi complessivi'!#REF!="G",'Costi complessivi'!#REF!,IF('Costi complessivi'!#REF!=$B$452,'Costi complessivi'!#REF!,0))</f>
        <v>#REF!</v>
      </c>
    </row>
    <row r="292" spans="1:29" s="6" customFormat="1">
      <c r="A292" s="19"/>
      <c r="B292" s="33" t="s">
        <v>409</v>
      </c>
      <c r="C292" s="33" t="e">
        <f t="shared" ref="C292:K292" si="8">SUM(C256:C291)</f>
        <v>#REF!</v>
      </c>
      <c r="D292" s="33" t="e">
        <f t="shared" si="8"/>
        <v>#REF!</v>
      </c>
      <c r="E292" s="33" t="e">
        <f t="shared" si="8"/>
        <v>#REF!</v>
      </c>
      <c r="F292" s="33" t="e">
        <f t="shared" si="8"/>
        <v>#REF!</v>
      </c>
      <c r="G292" s="33" t="e">
        <f t="shared" si="8"/>
        <v>#REF!</v>
      </c>
      <c r="H292" s="33" t="e">
        <f t="shared" si="8"/>
        <v>#REF!</v>
      </c>
      <c r="I292" s="33" t="e">
        <f t="shared" si="8"/>
        <v>#REF!</v>
      </c>
      <c r="J292" s="33" t="e">
        <f t="shared" si="8"/>
        <v>#REF!</v>
      </c>
      <c r="K292" s="33" t="e">
        <f t="shared" si="8"/>
        <v>#REF!</v>
      </c>
      <c r="L292" s="12"/>
      <c r="M292" s="12"/>
      <c r="N292" s="69">
        <v>1</v>
      </c>
      <c r="AC292" s="60" t="e">
        <f>H292-F292</f>
        <v>#REF!</v>
      </c>
    </row>
    <row r="293" spans="1:29" ht="23.25">
      <c r="B293" s="50" t="str">
        <f>'Costi complessivi'!B252</f>
        <v>AMMORTAMENTI</v>
      </c>
      <c r="C293" s="11"/>
      <c r="D293" s="25"/>
      <c r="E293" s="25" t="e">
        <f>IF((#REF!+#REF!+#REF!+#REF!+#REF!-E292)&lt;0.02,"",(#REF!+#REF!+#REF!+#REF!+#REF!))</f>
        <v>#REF!</v>
      </c>
      <c r="F293" s="25"/>
      <c r="G293" s="25"/>
      <c r="H293" s="25"/>
      <c r="I293" s="25"/>
      <c r="J293" s="25"/>
      <c r="K293" s="25"/>
      <c r="N293" s="69">
        <v>1</v>
      </c>
    </row>
    <row r="294" spans="1:29">
      <c r="A294" s="2" t="s">
        <v>3</v>
      </c>
      <c r="B294" s="2" t="s">
        <v>2</v>
      </c>
      <c r="C294" s="26" t="e">
        <f>C180</f>
        <v>#REF!</v>
      </c>
      <c r="D294" s="26" t="e">
        <f>D180</f>
        <v>#REF!</v>
      </c>
      <c r="E294" s="26" t="e">
        <f>E180</f>
        <v>#REF!</v>
      </c>
      <c r="F294" s="26" t="str">
        <f>'Costi complessivi'!C253</f>
        <v>PREVENTIVO 2019</v>
      </c>
      <c r="G294" s="26" t="e">
        <f>'Costi complessivi'!#REF!</f>
        <v>#REF!</v>
      </c>
      <c r="H294" s="26" t="e">
        <f>'Costi complessivi'!#REF!</f>
        <v>#REF!</v>
      </c>
      <c r="I294" s="26" t="str">
        <f>'Costi complessivi'!D253</f>
        <v>CONSUNTIVO 2019</v>
      </c>
      <c r="J294" s="26" t="str">
        <f>'Costi complessivi'!E253</f>
        <v>INDICATORE ATTESO</v>
      </c>
      <c r="K294" s="26" t="str">
        <f>'Costi complessivi'!F253</f>
        <v>INDICATORE CONS.</v>
      </c>
      <c r="L294" s="27"/>
      <c r="N294" s="69">
        <v>1</v>
      </c>
    </row>
    <row r="295" spans="1:29">
      <c r="A295" s="22" t="str">
        <f>IF('Costi complessivi'!A254="","",'Costi complessivi'!A254)</f>
        <v>75/**/***</v>
      </c>
      <c r="B295" s="61" t="str">
        <f>IF('Costi complessivi'!B254="","",'Costi complessivi'!B254)</f>
        <v>COLLECCHIO</v>
      </c>
      <c r="C295" s="15" t="e">
        <f>IF('Costi complessivi'!#REF!="G",'Costi complessivi'!#REF!*$C$452,IF('Costi complessivi'!#REF!=$B$452,'Costi complessivi'!#REF!,""))</f>
        <v>#REF!</v>
      </c>
      <c r="D295" s="15" t="e">
        <f>IF('Costi complessivi'!#REF!="G",'Costi complessivi'!#REF!*$C$452,IF('Costi complessivi'!#REF!=$B$452,'Costi complessivi'!#REF!,""))</f>
        <v>#REF!</v>
      </c>
      <c r="E295" s="30" t="e">
        <f>IF('Costi complessivi'!#REF!="G",'Costi complessivi'!#REF!*$C$452,IF('Costi complessivi'!#REF!=$B$452,'Costi complessivi'!#REF!,""))</f>
        <v>#REF!</v>
      </c>
      <c r="F295" s="115" t="e">
        <f>IF('Costi complessivi'!#REF!="G",'Costi complessivi'!C254*$C$452,IF('Costi complessivi'!#REF!=$B$452,'Costi complessivi'!C254,""))</f>
        <v>#REF!</v>
      </c>
      <c r="G295" s="44" t="e">
        <f>IF('Costi complessivi'!#REF!="G",'Costi complessivi'!#REF!*$C$452,IF('Costi complessivi'!#REF!=$B$452,'Costi complessivi'!#REF!,""))</f>
        <v>#REF!</v>
      </c>
      <c r="H295" s="44" t="e">
        <f>IF('Costi complessivi'!#REF!="G",'Costi complessivi'!#REF!*$C$452,IF('Costi complessivi'!#REF!=$B$452,'Costi complessivi'!#REF!,""))</f>
        <v>#REF!</v>
      </c>
      <c r="I295" s="115" t="e">
        <f>IF('Costi complessivi'!#REF!="G",'Costi complessivi'!D254*$C$452,IF('Costi complessivi'!#REF!=$B$452,'Costi complessivi'!D254,""))</f>
        <v>#REF!</v>
      </c>
      <c r="J295" s="14" t="e">
        <f>IF('Costi complessivi'!#REF!="G",'Costi complessivi'!E254*$C$452,IF('Costi complessivi'!#REF!=$B$452,'Costi complessivi'!E254,""))</f>
        <v>#REF!</v>
      </c>
      <c r="K295" s="14" t="e">
        <f>IF('Costi complessivi'!#REF!="G",'Costi complessivi'!F254*$C$452,IF('Costi complessivi'!#REF!=$B$452,'Costi complessivi'!F254,""))</f>
        <v>#REF!</v>
      </c>
      <c r="L295" s="29" t="e">
        <f>IF('Costi complessivi'!#REF!="G",'Costi complessivi'!#REF!*$C$452,IF('Costi complessivi'!#REF!=$B$452,'Costi complessivi'!#REF!,""))</f>
        <v>#REF!</v>
      </c>
      <c r="M295" s="23" t="e">
        <f>'Costi complessivi'!#REF!</f>
        <v>#REF!</v>
      </c>
      <c r="N295" s="69" t="e">
        <f>IF('Costi complessivi'!#REF!="G",'Costi complessivi'!#REF!,IF('Costi complessivi'!#REF!=$B$452,'Costi complessivi'!#REF!,0))</f>
        <v>#REF!</v>
      </c>
    </row>
    <row r="296" spans="1:29" hidden="1">
      <c r="A296" s="22" t="str">
        <f>IF('Costi complessivi'!A255="","",'Costi complessivi'!A255)</f>
        <v>75/**/***</v>
      </c>
      <c r="B296" s="61" t="str">
        <f>IF('Costi complessivi'!B255="","",'Costi complessivi'!B255)</f>
        <v>FELINO</v>
      </c>
      <c r="C296" s="15" t="e">
        <f>IF('Costi complessivi'!#REF!="G",'Costi complessivi'!#REF!*$C$452,IF('Costi complessivi'!#REF!=$B$452,'Costi complessivi'!#REF!,""))</f>
        <v>#REF!</v>
      </c>
      <c r="D296" s="15" t="e">
        <f>IF('Costi complessivi'!#REF!="G",'Costi complessivi'!#REF!*$C$452,IF('Costi complessivi'!#REF!=$B$452,'Costi complessivi'!#REF!,""))</f>
        <v>#REF!</v>
      </c>
      <c r="E296" s="30" t="e">
        <f>IF('Costi complessivi'!#REF!="G",'Costi complessivi'!#REF!*$C$452,IF('Costi complessivi'!#REF!=$B$452,'Costi complessivi'!#REF!,""))</f>
        <v>#REF!</v>
      </c>
      <c r="F296" s="115" t="e">
        <f>IF('Costi complessivi'!#REF!="G",'Costi complessivi'!C255*$C$452,IF('Costi complessivi'!#REF!=$B$452,'Costi complessivi'!C255,""))</f>
        <v>#REF!</v>
      </c>
      <c r="G296" s="44" t="e">
        <f>IF('Costi complessivi'!#REF!="G",'Costi complessivi'!#REF!*$C$452,IF('Costi complessivi'!#REF!=$B$452,'Costi complessivi'!#REF!,""))</f>
        <v>#REF!</v>
      </c>
      <c r="H296" s="44" t="e">
        <f>IF('Costi complessivi'!#REF!="G",'Costi complessivi'!#REF!*$C$452,IF('Costi complessivi'!#REF!=$B$452,'Costi complessivi'!#REF!,""))</f>
        <v>#REF!</v>
      </c>
      <c r="I296" s="115" t="e">
        <f>IF('Costi complessivi'!#REF!="G",'Costi complessivi'!D255*$C$452,IF('Costi complessivi'!#REF!=$B$452,'Costi complessivi'!D255,""))</f>
        <v>#REF!</v>
      </c>
      <c r="J296" s="14" t="e">
        <f>IF('Costi complessivi'!#REF!="G",'Costi complessivi'!E255*$C$452,IF('Costi complessivi'!#REF!=$B$452,'Costi complessivi'!E255,""))</f>
        <v>#REF!</v>
      </c>
      <c r="K296" s="14" t="e">
        <f>IF('Costi complessivi'!#REF!="G",'Costi complessivi'!F255*$C$452,IF('Costi complessivi'!#REF!=$B$452,'Costi complessivi'!F255,""))</f>
        <v>#REF!</v>
      </c>
      <c r="L296" s="29" t="e">
        <f>IF('Costi complessivi'!#REF!="G",'Costi complessivi'!#REF!*$C$452,IF('Costi complessivi'!#REF!=$B$452,'Costi complessivi'!#REF!,""))</f>
        <v>#REF!</v>
      </c>
      <c r="M296" s="23" t="e">
        <f>'Costi complessivi'!#REF!</f>
        <v>#REF!</v>
      </c>
      <c r="N296" s="69" t="e">
        <f>IF('Costi complessivi'!#REF!="G",'Costi complessivi'!#REF!,IF('Costi complessivi'!#REF!=$B$452,'Costi complessivi'!#REF!,0))</f>
        <v>#REF!</v>
      </c>
    </row>
    <row r="297" spans="1:29" hidden="1">
      <c r="A297" s="22" t="str">
        <f>IF('Costi complessivi'!A256="","",'Costi complessivi'!A256)</f>
        <v>75/**/***</v>
      </c>
      <c r="B297" s="61" t="str">
        <f>IF('Costi complessivi'!B256="","",'Costi complessivi'!B256)</f>
        <v>MONTECHIARUGOLO</v>
      </c>
      <c r="C297" s="15" t="e">
        <f>IF('Costi complessivi'!#REF!="G",'Costi complessivi'!#REF!*$C$452,IF('Costi complessivi'!#REF!=$B$452,'Costi complessivi'!#REF!,""))</f>
        <v>#REF!</v>
      </c>
      <c r="D297" s="15" t="e">
        <f>IF('Costi complessivi'!#REF!="G",'Costi complessivi'!#REF!*$C$452,IF('Costi complessivi'!#REF!=$B$452,'Costi complessivi'!#REF!,""))</f>
        <v>#REF!</v>
      </c>
      <c r="E297" s="30" t="e">
        <f>IF('Costi complessivi'!#REF!="G",'Costi complessivi'!#REF!*$C$452,IF('Costi complessivi'!#REF!=$B$452,'Costi complessivi'!#REF!,""))</f>
        <v>#REF!</v>
      </c>
      <c r="F297" s="115" t="e">
        <f>IF('Costi complessivi'!#REF!="G",'Costi complessivi'!C256*$C$452,IF('Costi complessivi'!#REF!=$B$452,'Costi complessivi'!C256,""))</f>
        <v>#REF!</v>
      </c>
      <c r="G297" s="44" t="e">
        <f>IF('Costi complessivi'!#REF!="G",'Costi complessivi'!#REF!*$C$452,IF('Costi complessivi'!#REF!=$B$452,'Costi complessivi'!#REF!,""))</f>
        <v>#REF!</v>
      </c>
      <c r="H297" s="44" t="e">
        <f>IF('Costi complessivi'!#REF!="G",'Costi complessivi'!#REF!*$C$452,IF('Costi complessivi'!#REF!=$B$452,'Costi complessivi'!#REF!,""))</f>
        <v>#REF!</v>
      </c>
      <c r="I297" s="115" t="e">
        <f>IF('Costi complessivi'!#REF!="G",'Costi complessivi'!D256*$C$452,IF('Costi complessivi'!#REF!=$B$452,'Costi complessivi'!D256,""))</f>
        <v>#REF!</v>
      </c>
      <c r="J297" s="14" t="e">
        <f>IF('Costi complessivi'!#REF!="G",'Costi complessivi'!E256*$C$452,IF('Costi complessivi'!#REF!=$B$452,'Costi complessivi'!E256,""))</f>
        <v>#REF!</v>
      </c>
      <c r="K297" s="14" t="e">
        <f>IF('Costi complessivi'!#REF!="G",'Costi complessivi'!F256*$C$452,IF('Costi complessivi'!#REF!=$B$452,'Costi complessivi'!F256,""))</f>
        <v>#REF!</v>
      </c>
      <c r="L297" s="29" t="e">
        <f>IF('Costi complessivi'!#REF!="G",'Costi complessivi'!#REF!*$C$452,IF('Costi complessivi'!#REF!=$B$452,'Costi complessivi'!#REF!,""))</f>
        <v>#REF!</v>
      </c>
      <c r="M297" s="23" t="e">
        <f>'Costi complessivi'!#REF!</f>
        <v>#REF!</v>
      </c>
      <c r="N297" s="69" t="e">
        <f>IF('Costi complessivi'!#REF!="G",'Costi complessivi'!#REF!,IF('Costi complessivi'!#REF!=$B$452,'Costi complessivi'!#REF!,0))</f>
        <v>#REF!</v>
      </c>
    </row>
    <row r="298" spans="1:29" hidden="1">
      <c r="A298" s="22" t="str">
        <f>IF('Costi complessivi'!A257="","",'Costi complessivi'!A257)</f>
        <v>75/**/***</v>
      </c>
      <c r="B298" s="61" t="str">
        <f>IF('Costi complessivi'!B257="","",'Costi complessivi'!B257)</f>
        <v>SALA BAGANZA</v>
      </c>
      <c r="C298" s="15" t="e">
        <f>IF('Costi complessivi'!#REF!="G",'Costi complessivi'!#REF!*$C$452,IF('Costi complessivi'!#REF!=$B$452,'Costi complessivi'!#REF!,""))</f>
        <v>#REF!</v>
      </c>
      <c r="D298" s="15" t="e">
        <f>IF('Costi complessivi'!#REF!="G",'Costi complessivi'!#REF!*$C$452,IF('Costi complessivi'!#REF!=$B$452,'Costi complessivi'!#REF!,""))</f>
        <v>#REF!</v>
      </c>
      <c r="E298" s="30" t="e">
        <f>IF('Costi complessivi'!#REF!="G",'Costi complessivi'!#REF!*$C$452,IF('Costi complessivi'!#REF!=$B$452,'Costi complessivi'!#REF!,""))</f>
        <v>#REF!</v>
      </c>
      <c r="F298" s="115" t="e">
        <f>IF('Costi complessivi'!#REF!="G",'Costi complessivi'!C257*$C$452,IF('Costi complessivi'!#REF!=$B$452,'Costi complessivi'!C257,""))</f>
        <v>#REF!</v>
      </c>
      <c r="G298" s="44" t="e">
        <f>IF('Costi complessivi'!#REF!="G",'Costi complessivi'!#REF!*$C$452,IF('Costi complessivi'!#REF!=$B$452,'Costi complessivi'!#REF!,""))</f>
        <v>#REF!</v>
      </c>
      <c r="H298" s="44" t="e">
        <f>IF('Costi complessivi'!#REF!="G",'Costi complessivi'!#REF!*$C$452,IF('Costi complessivi'!#REF!=$B$452,'Costi complessivi'!#REF!,""))</f>
        <v>#REF!</v>
      </c>
      <c r="I298" s="115" t="e">
        <f>IF('Costi complessivi'!#REF!="G",'Costi complessivi'!D257*$C$452,IF('Costi complessivi'!#REF!=$B$452,'Costi complessivi'!D257,""))</f>
        <v>#REF!</v>
      </c>
      <c r="J298" s="14" t="e">
        <f>IF('Costi complessivi'!#REF!="G",'Costi complessivi'!E257*$C$452,IF('Costi complessivi'!#REF!=$B$452,'Costi complessivi'!E257,""))</f>
        <v>#REF!</v>
      </c>
      <c r="K298" s="14" t="e">
        <f>IF('Costi complessivi'!#REF!="G",'Costi complessivi'!F257*$C$452,IF('Costi complessivi'!#REF!=$B$452,'Costi complessivi'!F257,""))</f>
        <v>#REF!</v>
      </c>
      <c r="L298" s="29" t="e">
        <f>IF('Costi complessivi'!#REF!="G",'Costi complessivi'!#REF!*$C$452,IF('Costi complessivi'!#REF!=$B$452,'Costi complessivi'!#REF!,""))</f>
        <v>#REF!</v>
      </c>
      <c r="M298" s="23" t="e">
        <f>'Costi complessivi'!#REF!</f>
        <v>#REF!</v>
      </c>
      <c r="N298" s="69" t="e">
        <f>IF('Costi complessivi'!#REF!="G",'Costi complessivi'!#REF!,IF('Costi complessivi'!#REF!=$B$452,'Costi complessivi'!#REF!,0))</f>
        <v>#REF!</v>
      </c>
      <c r="T298" s="42">
        <f>18785/5</f>
        <v>3757</v>
      </c>
    </row>
    <row r="299" spans="1:29" hidden="1">
      <c r="A299" s="22" t="str">
        <f>IF('Costi complessivi'!A258="","",'Costi complessivi'!A258)</f>
        <v>75/**/***</v>
      </c>
      <c r="B299" s="61" t="str">
        <f>IF('Costi complessivi'!B258="","",'Costi complessivi'!B258)</f>
        <v>TRAVERSETOLO</v>
      </c>
      <c r="C299" s="15" t="e">
        <f>IF('Costi complessivi'!#REF!="G",'Costi complessivi'!#REF!*$C$452,IF('Costi complessivi'!#REF!=$B$452,'Costi complessivi'!#REF!,""))</f>
        <v>#REF!</v>
      </c>
      <c r="D299" s="15" t="e">
        <f>IF('Costi complessivi'!#REF!="G",'Costi complessivi'!#REF!*$C$452,IF('Costi complessivi'!#REF!=$B$452,'Costi complessivi'!#REF!,""))</f>
        <v>#REF!</v>
      </c>
      <c r="E299" s="30" t="e">
        <f>IF('Costi complessivi'!#REF!="G",'Costi complessivi'!#REF!*$C$452,IF('Costi complessivi'!#REF!=$B$452,'Costi complessivi'!#REF!,""))</f>
        <v>#REF!</v>
      </c>
      <c r="F299" s="115" t="e">
        <f>IF('Costi complessivi'!#REF!="G",'Costi complessivi'!C258*$C$452,IF('Costi complessivi'!#REF!=$B$452,'Costi complessivi'!C258,""))</f>
        <v>#REF!</v>
      </c>
      <c r="G299" s="44" t="e">
        <f>IF('Costi complessivi'!#REF!="G",'Costi complessivi'!#REF!*$C$452,IF('Costi complessivi'!#REF!=$B$452,'Costi complessivi'!#REF!,""))</f>
        <v>#REF!</v>
      </c>
      <c r="H299" s="44" t="e">
        <f>IF('Costi complessivi'!#REF!="G",'Costi complessivi'!#REF!*$C$452,IF('Costi complessivi'!#REF!=$B$452,'Costi complessivi'!#REF!,""))</f>
        <v>#REF!</v>
      </c>
      <c r="I299" s="115" t="e">
        <f>IF('Costi complessivi'!#REF!="G",'Costi complessivi'!D258*$C$452,IF('Costi complessivi'!#REF!=$B$452,'Costi complessivi'!D258,""))</f>
        <v>#REF!</v>
      </c>
      <c r="J299" s="14" t="e">
        <f>IF('Costi complessivi'!#REF!="G",'Costi complessivi'!E258*$C$452,IF('Costi complessivi'!#REF!=$B$452,'Costi complessivi'!E258,""))</f>
        <v>#REF!</v>
      </c>
      <c r="K299" s="14" t="e">
        <f>IF('Costi complessivi'!#REF!="G",'Costi complessivi'!F258*$C$452,IF('Costi complessivi'!#REF!=$B$452,'Costi complessivi'!F258,""))</f>
        <v>#REF!</v>
      </c>
      <c r="L299" s="29" t="e">
        <f>IF('Costi complessivi'!#REF!="G",'Costi complessivi'!#REF!*$C$452,IF('Costi complessivi'!#REF!=$B$452,'Costi complessivi'!#REF!,""))</f>
        <v>#REF!</v>
      </c>
      <c r="M299" s="23" t="e">
        <f>'Costi complessivi'!#REF!</f>
        <v>#REF!</v>
      </c>
      <c r="N299" s="69" t="e">
        <f>IF('Costi complessivi'!#REF!="G",'Costi complessivi'!#REF!,IF('Costi complessivi'!#REF!=$B$452,'Costi complessivi'!#REF!,0))</f>
        <v>#REF!</v>
      </c>
    </row>
    <row r="300" spans="1:29">
      <c r="A300" s="22" t="str">
        <f>IF('Costi complessivi'!A259="","",'Costi complessivi'!A259)</f>
        <v>75/**/***</v>
      </c>
      <c r="B300" s="61" t="str">
        <f>IF('Costi complessivi'!B259="","",'Costi complessivi'!B259)</f>
        <v>GENERALI</v>
      </c>
      <c r="C300" s="15" t="e">
        <f>IF('Costi complessivi'!#REF!="G",'Costi complessivi'!#REF!*$C$452,IF('Costi complessivi'!#REF!=$B$452,'Costi complessivi'!#REF!,""))</f>
        <v>#REF!</v>
      </c>
      <c r="D300" s="15" t="e">
        <f>IF('Costi complessivi'!#REF!="G",'Costi complessivi'!#REF!*$C$452,IF('Costi complessivi'!#REF!=$B$452,'Costi complessivi'!#REF!,""))</f>
        <v>#REF!</v>
      </c>
      <c r="E300" s="30" t="e">
        <f>IF('Costi complessivi'!#REF!="G",'Costi complessivi'!#REF!*$C$452,IF('Costi complessivi'!#REF!=$B$452,'Costi complessivi'!#REF!,""))</f>
        <v>#REF!</v>
      </c>
      <c r="F300" s="115" t="e">
        <f>IF('Costi complessivi'!#REF!="G",'Costi complessivi'!C259*$C$452,IF('Costi complessivi'!#REF!=$B$452,'Costi complessivi'!C259,""))</f>
        <v>#REF!</v>
      </c>
      <c r="G300" s="44" t="e">
        <f>IF('Costi complessivi'!#REF!="G",'Costi complessivi'!#REF!*$C$452,IF('Costi complessivi'!#REF!=$B$452,'Costi complessivi'!#REF!,""))</f>
        <v>#REF!</v>
      </c>
      <c r="H300" s="44" t="e">
        <f>IF('Costi complessivi'!#REF!="G",'Costi complessivi'!#REF!*$C$452,IF('Costi complessivi'!#REF!=$B$452,'Costi complessivi'!#REF!,""))</f>
        <v>#REF!</v>
      </c>
      <c r="I300" s="115" t="e">
        <f>IF('Costi complessivi'!#REF!="G",'Costi complessivi'!D259*$C$452,IF('Costi complessivi'!#REF!=$B$452,'Costi complessivi'!D259,""))</f>
        <v>#REF!</v>
      </c>
      <c r="J300" s="14" t="e">
        <f>IF('Costi complessivi'!#REF!="G",'Costi complessivi'!E259*$C$452,IF('Costi complessivi'!#REF!=$B$452,'Costi complessivi'!E259,""))</f>
        <v>#REF!</v>
      </c>
      <c r="K300" s="14" t="e">
        <f>IF('Costi complessivi'!#REF!="G",'Costi complessivi'!F259*$C$452,IF('Costi complessivi'!#REF!=$B$452,'Costi complessivi'!F259,""))</f>
        <v>#REF!</v>
      </c>
      <c r="L300" s="29" t="e">
        <f>IF('Costi complessivi'!#REF!="G",'Costi complessivi'!#REF!*$C$452,IF('Costi complessivi'!#REF!=$B$452,'Costi complessivi'!#REF!,""))</f>
        <v>#REF!</v>
      </c>
      <c r="M300" s="23" t="e">
        <f>'Costi complessivi'!#REF!</f>
        <v>#REF!</v>
      </c>
      <c r="N300" s="69" t="e">
        <f>IF('Costi complessivi'!#REF!="G",'Costi complessivi'!#REF!,IF('Costi complessivi'!#REF!=$B$452,'Costi complessivi'!#REF!,0))</f>
        <v>#REF!</v>
      </c>
    </row>
    <row r="301" spans="1:29" hidden="1">
      <c r="A301" s="22" t="e">
        <f>IF('Costi complessivi'!#REF!="","",'Costi complessivi'!#REF!)</f>
        <v>#REF!</v>
      </c>
      <c r="B301" s="61" t="e">
        <f>IF('Costi complessivi'!#REF!="","",'Costi complessivi'!#REF!)</f>
        <v>#REF!</v>
      </c>
      <c r="C301" s="15" t="e">
        <f>IF('Costi complessivi'!#REF!="G",'Costi complessivi'!#REF!*$C$452,IF('Costi complessivi'!#REF!=$B$452,'Costi complessivi'!#REF!,""))</f>
        <v>#REF!</v>
      </c>
      <c r="D301" s="15" t="e">
        <f>IF('Costi complessivi'!#REF!="G",'Costi complessivi'!#REF!*$C$452,IF('Costi complessivi'!#REF!=$B$452,'Costi complessivi'!#REF!,""))</f>
        <v>#REF!</v>
      </c>
      <c r="E301" s="30" t="e">
        <f>IF('Costi complessivi'!#REF!="G",'Costi complessivi'!#REF!*$C$452,IF('Costi complessivi'!#REF!=$B$452,'Costi complessivi'!#REF!,""))</f>
        <v>#REF!</v>
      </c>
      <c r="F301" s="115" t="e">
        <f>IF('Costi complessivi'!#REF!="G",'Costi complessivi'!#REF!*$C$452,IF('Costi complessivi'!#REF!=$B$452,'Costi complessivi'!#REF!,""))</f>
        <v>#REF!</v>
      </c>
      <c r="G301" s="44" t="e">
        <f>IF('Costi complessivi'!#REF!="G",'Costi complessivi'!#REF!*$C$452,IF('Costi complessivi'!#REF!=$B$452,'Costi complessivi'!#REF!,""))</f>
        <v>#REF!</v>
      </c>
      <c r="H301" s="44" t="e">
        <f>IF('Costi complessivi'!#REF!="G",'Costi complessivi'!#REF!*$C$452,IF('Costi complessivi'!#REF!=$B$452,'Costi complessivi'!#REF!,""))</f>
        <v>#REF!</v>
      </c>
      <c r="I301" s="115" t="e">
        <f>IF('Costi complessivi'!#REF!="G",'Costi complessivi'!#REF!*$C$452,IF('Costi complessivi'!#REF!=$B$452,'Costi complessivi'!#REF!,""))</f>
        <v>#REF!</v>
      </c>
      <c r="J301" s="14" t="e">
        <f>IF('Costi complessivi'!#REF!="G",'Costi complessivi'!#REF!*$C$452,IF('Costi complessivi'!#REF!=$B$452,'Costi complessivi'!#REF!,""))</f>
        <v>#REF!</v>
      </c>
      <c r="K301" s="14" t="e">
        <f>IF('Costi complessivi'!#REF!="G",'Costi complessivi'!#REF!*$C$452,IF('Costi complessivi'!#REF!=$B$452,'Costi complessivi'!#REF!,""))</f>
        <v>#REF!</v>
      </c>
      <c r="L301" s="29" t="e">
        <f>IF('Costi complessivi'!#REF!="G",'Costi complessivi'!#REF!*$C$452,IF('Costi complessivi'!#REF!=$B$452,'Costi complessivi'!#REF!,""))</f>
        <v>#REF!</v>
      </c>
      <c r="M301" s="23" t="e">
        <f>'Costi complessivi'!#REF!</f>
        <v>#REF!</v>
      </c>
      <c r="N301" s="69" t="e">
        <f>IF('Costi complessivi'!#REF!="G",'Costi complessivi'!#REF!,IF('Costi complessivi'!#REF!=$B$452,'Costi complessivi'!#REF!,0))</f>
        <v>#REF!</v>
      </c>
    </row>
    <row r="302" spans="1:29" hidden="1">
      <c r="A302" s="22" t="e">
        <f>IF('Costi complessivi'!#REF!="","",'Costi complessivi'!#REF!)</f>
        <v>#REF!</v>
      </c>
      <c r="B302" s="61" t="e">
        <f>IF('Costi complessivi'!#REF!="","",'Costi complessivi'!#REF!)</f>
        <v>#REF!</v>
      </c>
      <c r="C302" s="15" t="e">
        <f>IF('Costi complessivi'!#REF!="G",'Costi complessivi'!#REF!*$C$452,IF('Costi complessivi'!#REF!=$B$452,'Costi complessivi'!#REF!,""))</f>
        <v>#REF!</v>
      </c>
      <c r="D302" s="15" t="e">
        <f>IF('Costi complessivi'!#REF!="G",'Costi complessivi'!#REF!*$C$452,IF('Costi complessivi'!#REF!=$B$452,'Costi complessivi'!#REF!,""))</f>
        <v>#REF!</v>
      </c>
      <c r="E302" s="30" t="e">
        <f>IF('Costi complessivi'!#REF!="G",'Costi complessivi'!#REF!*$C$452,IF('Costi complessivi'!#REF!=$B$452,'Costi complessivi'!#REF!,""))</f>
        <v>#REF!</v>
      </c>
      <c r="F302" s="115" t="e">
        <f>IF('Costi complessivi'!#REF!="G",'Costi complessivi'!#REF!*$C$452,IF('Costi complessivi'!#REF!=$B$452,'Costi complessivi'!#REF!,""))</f>
        <v>#REF!</v>
      </c>
      <c r="G302" s="44" t="e">
        <f>IF('Costi complessivi'!#REF!="G",'Costi complessivi'!#REF!*$C$452,IF('Costi complessivi'!#REF!=$B$452,'Costi complessivi'!#REF!,""))</f>
        <v>#REF!</v>
      </c>
      <c r="H302" s="44" t="e">
        <f>IF('Costi complessivi'!#REF!="G",'Costi complessivi'!#REF!*$C$452,IF('Costi complessivi'!#REF!=$B$452,'Costi complessivi'!#REF!,""))</f>
        <v>#REF!</v>
      </c>
      <c r="I302" s="115" t="e">
        <f>IF('Costi complessivi'!#REF!="G",'Costi complessivi'!#REF!*$C$452,IF('Costi complessivi'!#REF!=$B$452,'Costi complessivi'!#REF!,""))</f>
        <v>#REF!</v>
      </c>
      <c r="J302" s="14" t="e">
        <f>IF('Costi complessivi'!#REF!="G",'Costi complessivi'!#REF!*$C$452,IF('Costi complessivi'!#REF!=$B$452,'Costi complessivi'!#REF!,""))</f>
        <v>#REF!</v>
      </c>
      <c r="K302" s="14" t="e">
        <f>IF('Costi complessivi'!#REF!="G",'Costi complessivi'!#REF!*$C$452,IF('Costi complessivi'!#REF!=$B$452,'Costi complessivi'!#REF!,""))</f>
        <v>#REF!</v>
      </c>
      <c r="L302" s="29" t="e">
        <f>IF('Costi complessivi'!#REF!="G",'Costi complessivi'!#REF!*$C$452,IF('Costi complessivi'!#REF!=$B$452,'Costi complessivi'!#REF!,""))</f>
        <v>#REF!</v>
      </c>
      <c r="M302" s="23" t="e">
        <f>'Costi complessivi'!#REF!</f>
        <v>#REF!</v>
      </c>
      <c r="N302" s="69" t="e">
        <f>IF('Costi complessivi'!#REF!="G",'Costi complessivi'!#REF!,IF('Costi complessivi'!#REF!=$B$452,'Costi complessivi'!#REF!,0))</f>
        <v>#REF!</v>
      </c>
    </row>
    <row r="303" spans="1:29" hidden="1">
      <c r="A303" s="22" t="e">
        <f>IF('Costi complessivi'!#REF!="","",'Costi complessivi'!#REF!)</f>
        <v>#REF!</v>
      </c>
      <c r="B303" s="61" t="e">
        <f>IF('Costi complessivi'!#REF!="","",'Costi complessivi'!#REF!)</f>
        <v>#REF!</v>
      </c>
      <c r="C303" s="15" t="e">
        <f>IF('Costi complessivi'!#REF!="G",'Costi complessivi'!#REF!*$C$452,IF('Costi complessivi'!#REF!=$B$452,'Costi complessivi'!#REF!,""))</f>
        <v>#REF!</v>
      </c>
      <c r="D303" s="15" t="e">
        <f>IF('Costi complessivi'!#REF!="G",'Costi complessivi'!#REF!*$C$452,IF('Costi complessivi'!#REF!=$B$452,'Costi complessivi'!#REF!,""))</f>
        <v>#REF!</v>
      </c>
      <c r="E303" s="30" t="e">
        <f>IF('Costi complessivi'!#REF!="G",'Costi complessivi'!#REF!*$C$452,IF('Costi complessivi'!#REF!=$B$452,'Costi complessivi'!#REF!,""))</f>
        <v>#REF!</v>
      </c>
      <c r="F303" s="115" t="e">
        <f>IF('Costi complessivi'!#REF!="G",'Costi complessivi'!#REF!*$C$452,IF('Costi complessivi'!#REF!=$B$452,'Costi complessivi'!#REF!,""))</f>
        <v>#REF!</v>
      </c>
      <c r="G303" s="44" t="e">
        <f>IF('Costi complessivi'!#REF!="G",'Costi complessivi'!#REF!*$C$452,IF('Costi complessivi'!#REF!=$B$452,'Costi complessivi'!#REF!,""))</f>
        <v>#REF!</v>
      </c>
      <c r="H303" s="44" t="e">
        <f>IF('Costi complessivi'!#REF!="G",'Costi complessivi'!#REF!*$C$452,IF('Costi complessivi'!#REF!=$B$452,'Costi complessivi'!#REF!,""))</f>
        <v>#REF!</v>
      </c>
      <c r="I303" s="115" t="e">
        <f>IF('Costi complessivi'!#REF!="G",'Costi complessivi'!#REF!*$C$452,IF('Costi complessivi'!#REF!=$B$452,'Costi complessivi'!#REF!,""))</f>
        <v>#REF!</v>
      </c>
      <c r="J303" s="14" t="e">
        <f>IF('Costi complessivi'!#REF!="G",'Costi complessivi'!#REF!*$C$452,IF('Costi complessivi'!#REF!=$B$452,'Costi complessivi'!#REF!,""))</f>
        <v>#REF!</v>
      </c>
      <c r="K303" s="14" t="e">
        <f>IF('Costi complessivi'!#REF!="G",'Costi complessivi'!#REF!*$C$452,IF('Costi complessivi'!#REF!=$B$452,'Costi complessivi'!#REF!,""))</f>
        <v>#REF!</v>
      </c>
      <c r="L303" s="29" t="e">
        <f>IF('Costi complessivi'!#REF!="G",'Costi complessivi'!#REF!*$C$452,IF('Costi complessivi'!#REF!=$B$452,'Costi complessivi'!#REF!,""))</f>
        <v>#REF!</v>
      </c>
      <c r="M303" s="23" t="e">
        <f>'Costi complessivi'!#REF!</f>
        <v>#REF!</v>
      </c>
      <c r="N303" s="69" t="e">
        <f>IF('Costi complessivi'!#REF!="G",'Costi complessivi'!#REF!,IF('Costi complessivi'!#REF!=$B$452,'Costi complessivi'!#REF!,0))</f>
        <v>#REF!</v>
      </c>
    </row>
    <row r="304" spans="1:29" hidden="1">
      <c r="A304" s="22" t="e">
        <f>IF('Costi complessivi'!#REF!="","",'Costi complessivi'!#REF!)</f>
        <v>#REF!</v>
      </c>
      <c r="B304" s="61" t="e">
        <f>IF('Costi complessivi'!#REF!="","",'Costi complessivi'!#REF!)</f>
        <v>#REF!</v>
      </c>
      <c r="C304" s="15" t="e">
        <f>IF('Costi complessivi'!#REF!="G",'Costi complessivi'!#REF!*$C$452,IF('Costi complessivi'!#REF!=$B$452,'Costi complessivi'!#REF!,""))</f>
        <v>#REF!</v>
      </c>
      <c r="D304" s="15" t="e">
        <f>IF('Costi complessivi'!#REF!="G",'Costi complessivi'!#REF!*$C$452,IF('Costi complessivi'!#REF!=$B$452,'Costi complessivi'!#REF!,""))</f>
        <v>#REF!</v>
      </c>
      <c r="E304" s="30" t="e">
        <f>IF('Costi complessivi'!#REF!="G",'Costi complessivi'!#REF!*$C$452,IF('Costi complessivi'!#REF!=$B$452,'Costi complessivi'!#REF!,""))</f>
        <v>#REF!</v>
      </c>
      <c r="F304" s="115" t="e">
        <f>IF('Costi complessivi'!#REF!="G",'Costi complessivi'!#REF!*$C$452,IF('Costi complessivi'!#REF!=$B$452,'Costi complessivi'!#REF!,""))</f>
        <v>#REF!</v>
      </c>
      <c r="G304" s="44" t="e">
        <f>IF('Costi complessivi'!#REF!="G",'Costi complessivi'!#REF!*$C$452,IF('Costi complessivi'!#REF!=$B$452,'Costi complessivi'!#REF!,""))</f>
        <v>#REF!</v>
      </c>
      <c r="H304" s="44" t="e">
        <f>IF('Costi complessivi'!#REF!="G",'Costi complessivi'!#REF!*$C$452,IF('Costi complessivi'!#REF!=$B$452,'Costi complessivi'!#REF!,""))</f>
        <v>#REF!</v>
      </c>
      <c r="I304" s="115" t="e">
        <f>IF('Costi complessivi'!#REF!="G",'Costi complessivi'!#REF!*$C$452,IF('Costi complessivi'!#REF!=$B$452,'Costi complessivi'!#REF!,""))</f>
        <v>#REF!</v>
      </c>
      <c r="J304" s="14" t="e">
        <f>IF('Costi complessivi'!#REF!="G",'Costi complessivi'!#REF!*$C$452,IF('Costi complessivi'!#REF!=$B$452,'Costi complessivi'!#REF!,""))</f>
        <v>#REF!</v>
      </c>
      <c r="K304" s="14" t="e">
        <f>IF('Costi complessivi'!#REF!="G",'Costi complessivi'!#REF!*$C$452,IF('Costi complessivi'!#REF!=$B$452,'Costi complessivi'!#REF!,""))</f>
        <v>#REF!</v>
      </c>
      <c r="L304" s="29" t="e">
        <f>IF('Costi complessivi'!#REF!="G",'Costi complessivi'!#REF!*$C$452,IF('Costi complessivi'!#REF!=$B$452,'Costi complessivi'!#REF!,""))</f>
        <v>#REF!</v>
      </c>
      <c r="M304" s="23" t="e">
        <f>'Costi complessivi'!#REF!</f>
        <v>#REF!</v>
      </c>
      <c r="N304" s="69" t="e">
        <f>IF('Costi complessivi'!#REF!="G",'Costi complessivi'!#REF!,IF('Costi complessivi'!#REF!=$B$452,'Costi complessivi'!#REF!,0))</f>
        <v>#REF!</v>
      </c>
    </row>
    <row r="305" spans="1:29" hidden="1">
      <c r="A305" s="22" t="e">
        <f>IF('Costi complessivi'!#REF!="","",'Costi complessivi'!#REF!)</f>
        <v>#REF!</v>
      </c>
      <c r="B305" s="61" t="e">
        <f>IF('Costi complessivi'!#REF!="","",'Costi complessivi'!#REF!)</f>
        <v>#REF!</v>
      </c>
      <c r="C305" s="15" t="e">
        <f>IF('Costi complessivi'!#REF!="G",'Costi complessivi'!#REF!*$C$452,IF('Costi complessivi'!#REF!=$B$452,'Costi complessivi'!#REF!,""))</f>
        <v>#REF!</v>
      </c>
      <c r="D305" s="15" t="e">
        <f>IF('Costi complessivi'!#REF!="G",'Costi complessivi'!#REF!*$C$452,IF('Costi complessivi'!#REF!=$B$452,'Costi complessivi'!#REF!,""))</f>
        <v>#REF!</v>
      </c>
      <c r="E305" s="30" t="e">
        <f>IF('Costi complessivi'!#REF!="G",'Costi complessivi'!#REF!*$C$452,IF('Costi complessivi'!#REF!=$B$452,'Costi complessivi'!#REF!,""))</f>
        <v>#REF!</v>
      </c>
      <c r="F305" s="115" t="e">
        <f>IF('Costi complessivi'!#REF!="G",'Costi complessivi'!#REF!*$C$452,IF('Costi complessivi'!#REF!=$B$452,'Costi complessivi'!#REF!,""))</f>
        <v>#REF!</v>
      </c>
      <c r="G305" s="44" t="e">
        <f>IF('Costi complessivi'!#REF!="G",'Costi complessivi'!#REF!*$C$452,IF('Costi complessivi'!#REF!=$B$452,'Costi complessivi'!#REF!,""))</f>
        <v>#REF!</v>
      </c>
      <c r="H305" s="44" t="e">
        <f>IF('Costi complessivi'!#REF!="G",'Costi complessivi'!#REF!*$C$452,IF('Costi complessivi'!#REF!=$B$452,'Costi complessivi'!#REF!,""))</f>
        <v>#REF!</v>
      </c>
      <c r="I305" s="115" t="e">
        <f>IF('Costi complessivi'!#REF!="G",'Costi complessivi'!#REF!*$C$452,IF('Costi complessivi'!#REF!=$B$452,'Costi complessivi'!#REF!,""))</f>
        <v>#REF!</v>
      </c>
      <c r="J305" s="14" t="e">
        <f>IF('Costi complessivi'!#REF!="G",'Costi complessivi'!#REF!*$C$452,IF('Costi complessivi'!#REF!=$B$452,'Costi complessivi'!#REF!,""))</f>
        <v>#REF!</v>
      </c>
      <c r="K305" s="14" t="e">
        <f>IF('Costi complessivi'!#REF!="G",'Costi complessivi'!#REF!*$C$452,IF('Costi complessivi'!#REF!=$B$452,'Costi complessivi'!#REF!,""))</f>
        <v>#REF!</v>
      </c>
      <c r="L305" s="29" t="e">
        <f>IF('Costi complessivi'!#REF!="G",'Costi complessivi'!#REF!*$C$452,IF('Costi complessivi'!#REF!=$B$452,'Costi complessivi'!#REF!,""))</f>
        <v>#REF!</v>
      </c>
      <c r="M305" s="23" t="e">
        <f>'Costi complessivi'!#REF!</f>
        <v>#REF!</v>
      </c>
      <c r="N305" s="69" t="e">
        <f>IF('Costi complessivi'!#REF!="G",'Costi complessivi'!#REF!,IF('Costi complessivi'!#REF!=$B$452,'Costi complessivi'!#REF!,0))</f>
        <v>#REF!</v>
      </c>
    </row>
    <row r="306" spans="1:29" s="6" customFormat="1">
      <c r="A306" s="19"/>
      <c r="B306" s="33" t="s">
        <v>725</v>
      </c>
      <c r="C306" s="24" t="e">
        <f>SUM(C295:C305)</f>
        <v>#REF!</v>
      </c>
      <c r="D306" s="24" t="e">
        <f t="shared" ref="D306:K306" si="9">SUM(D295:D305)</f>
        <v>#REF!</v>
      </c>
      <c r="E306" s="24" t="e">
        <f t="shared" si="9"/>
        <v>#REF!</v>
      </c>
      <c r="F306" s="24" t="e">
        <f t="shared" si="9"/>
        <v>#REF!</v>
      </c>
      <c r="G306" s="24" t="e">
        <f t="shared" si="9"/>
        <v>#REF!</v>
      </c>
      <c r="H306" s="24" t="e">
        <f t="shared" si="9"/>
        <v>#REF!</v>
      </c>
      <c r="I306" s="24" t="e">
        <f t="shared" si="9"/>
        <v>#REF!</v>
      </c>
      <c r="J306" s="24" t="e">
        <f t="shared" si="9"/>
        <v>#REF!</v>
      </c>
      <c r="K306" s="24" t="e">
        <f t="shared" si="9"/>
        <v>#REF!</v>
      </c>
      <c r="L306" s="12"/>
      <c r="M306" s="12"/>
      <c r="N306" s="69">
        <v>1</v>
      </c>
      <c r="AC306" s="60" t="e">
        <f>H306-F306</f>
        <v>#REF!</v>
      </c>
    </row>
    <row r="307" spans="1:29" ht="23.25">
      <c r="B307" s="50" t="str">
        <f>'Costi complessivi'!B261</f>
        <v>PROGETTI SPECIALI</v>
      </c>
      <c r="C307" s="11"/>
      <c r="D307" s="25"/>
      <c r="E307" s="25"/>
      <c r="F307" s="25"/>
      <c r="G307" s="25"/>
      <c r="H307" s="25"/>
      <c r="I307" s="25"/>
      <c r="J307" s="25"/>
      <c r="K307" s="25"/>
      <c r="N307" s="69">
        <v>1</v>
      </c>
    </row>
    <row r="308" spans="1:29">
      <c r="A308" s="2" t="s">
        <v>3</v>
      </c>
      <c r="B308" s="2" t="s">
        <v>2</v>
      </c>
      <c r="C308" s="26" t="e">
        <f>C198</f>
        <v>#REF!</v>
      </c>
      <c r="D308" s="26" t="e">
        <f>D198</f>
        <v>#REF!</v>
      </c>
      <c r="E308" s="26" t="e">
        <f>E198</f>
        <v>#REF!</v>
      </c>
      <c r="F308" s="26" t="str">
        <f>'Costi complessivi'!C262</f>
        <v>PREVENTIVO 2019</v>
      </c>
      <c r="G308" s="26" t="e">
        <f>'Costi complessivi'!#REF!</f>
        <v>#REF!</v>
      </c>
      <c r="H308" s="26" t="e">
        <f>'Costi complessivi'!#REF!</f>
        <v>#REF!</v>
      </c>
      <c r="I308" s="26" t="str">
        <f>'Costi complessivi'!D262</f>
        <v>CONSUNTIVO 2019</v>
      </c>
      <c r="J308" s="26" t="str">
        <f>'Costi complessivi'!E262</f>
        <v>INDICATORE ATTESO</v>
      </c>
      <c r="K308" s="26" t="str">
        <f>'Costi complessivi'!F262</f>
        <v>INDICATORE CONS.</v>
      </c>
      <c r="L308" s="27"/>
      <c r="N308" s="69" t="e">
        <f>IF('Costi complessivi'!#REF!="G",'Costi complessivi'!#REF!,IF('Costi complessivi'!#REF!=$B$452,'Costi complessivi'!#REF!,0))</f>
        <v>#REF!</v>
      </c>
    </row>
    <row r="309" spans="1:29">
      <c r="A309" s="49" t="s">
        <v>444</v>
      </c>
      <c r="B309" s="45"/>
      <c r="C309" s="46"/>
      <c r="D309" s="47"/>
      <c r="E309" s="47"/>
      <c r="F309" s="47"/>
      <c r="G309" s="47"/>
      <c r="H309" s="47"/>
      <c r="I309" s="47"/>
      <c r="J309" s="47"/>
      <c r="K309" s="47"/>
      <c r="L309" s="45"/>
      <c r="M309" s="48"/>
      <c r="N309" s="69" t="e">
        <f>IF('Costi complessivi'!#REF!="G",'Costi complessivi'!#REF!,IF('Costi complessivi'!#REF!=$B$452,'Costi complessivi'!#REF!,0))</f>
        <v>#REF!</v>
      </c>
    </row>
    <row r="310" spans="1:29" hidden="1">
      <c r="A310" s="22" t="e">
        <f>IF('Costi complessivi'!#REF!="","",'Costi complessivi'!#REF!)</f>
        <v>#REF!</v>
      </c>
      <c r="B310" s="61" t="e">
        <f>IF('Costi complessivi'!#REF!="","",'Costi complessivi'!#REF!)</f>
        <v>#REF!</v>
      </c>
      <c r="C310" s="15" t="e">
        <f>IF('Costi complessivi'!#REF!="G",'Costi complessivi'!#REF!*$C$452,IF('Costi complessivi'!#REF!=$B$452,'Costi complessivi'!#REF!,""))</f>
        <v>#REF!</v>
      </c>
      <c r="D310" s="15" t="e">
        <f>IF('Costi complessivi'!#REF!="G",'Costi complessivi'!#REF!*$C$452,IF('Costi complessivi'!#REF!=$B$452,'Costi complessivi'!#REF!,""))</f>
        <v>#REF!</v>
      </c>
      <c r="E310" s="30" t="e">
        <f>IF('Costi complessivi'!#REF!="G",'Costi complessivi'!#REF!*$C$452,IF('Costi complessivi'!#REF!=$B$452,'Costi complessivi'!#REF!,""))</f>
        <v>#REF!</v>
      </c>
      <c r="F310" s="115" t="e">
        <f>IF('Costi complessivi'!#REF!="G",'Costi complessivi'!#REF!*$C$452,IF('Costi complessivi'!#REF!=$B$452,'Costi complessivi'!#REF!,""))</f>
        <v>#REF!</v>
      </c>
      <c r="G310" s="44" t="e">
        <f>IF('Costi complessivi'!#REF!="G",'Costi complessivi'!#REF!*$C$452,IF('Costi complessivi'!#REF!=$B$452,'Costi complessivi'!#REF!,""))</f>
        <v>#REF!</v>
      </c>
      <c r="H310" s="44" t="e">
        <f>IF('Costi complessivi'!#REF!="G",'Costi complessivi'!#REF!*$C$452,IF('Costi complessivi'!#REF!=$B$452,'Costi complessivi'!#REF!,""))</f>
        <v>#REF!</v>
      </c>
      <c r="I310" s="115" t="e">
        <f>IF('Costi complessivi'!#REF!="G",'Costi complessivi'!#REF!*$C$452,IF('Costi complessivi'!#REF!=$B$452,'Costi complessivi'!#REF!,""))</f>
        <v>#REF!</v>
      </c>
      <c r="J310" s="14" t="e">
        <f>IF('Costi complessivi'!#REF!="G",'Costi complessivi'!#REF!*$C$452,IF('Costi complessivi'!#REF!=$B$452,'Costi complessivi'!#REF!,""))</f>
        <v>#REF!</v>
      </c>
      <c r="K310" s="14" t="e">
        <f>IF('Costi complessivi'!#REF!="G",'Costi complessivi'!#REF!*$C$452,IF('Costi complessivi'!#REF!=$B$452,'Costi complessivi'!#REF!,""))</f>
        <v>#REF!</v>
      </c>
      <c r="L310" s="29" t="e">
        <f>IF('Costi complessivi'!#REF!="G",'Costi complessivi'!#REF!*$C$452,IF('Costi complessivi'!#REF!=$B$452,'Costi complessivi'!#REF!,""))</f>
        <v>#REF!</v>
      </c>
      <c r="M310" s="23" t="e">
        <f>'Costi complessivi'!#REF!</f>
        <v>#REF!</v>
      </c>
      <c r="N310" s="69" t="e">
        <f>IF('Costi complessivi'!#REF!="G",'Costi complessivi'!#REF!,IF('Costi complessivi'!#REF!=$B$452,'Costi complessivi'!#REF!,0))</f>
        <v>#REF!</v>
      </c>
    </row>
    <row r="311" spans="1:29">
      <c r="A311" s="22" t="str">
        <f>IF('Costi complessivi'!A264="","",'Costi complessivi'!A264)</f>
        <v/>
      </c>
      <c r="B311" s="61" t="str">
        <f>IF('Costi complessivi'!B264="","",'Costi complessivi'!B264)</f>
        <v>EDUCERE (Pdz Comunità educativa)</v>
      </c>
      <c r="C311" s="15" t="e">
        <f>IF('Costi complessivi'!#REF!="G",'Costi complessivi'!#REF!*$C$452,IF('Costi complessivi'!#REF!=$B$452,'Costi complessivi'!#REF!,""))</f>
        <v>#REF!</v>
      </c>
      <c r="D311" s="15" t="e">
        <f>IF('Costi complessivi'!#REF!="G",'Costi complessivi'!#REF!*$C$452,IF('Costi complessivi'!#REF!=$B$452,'Costi complessivi'!#REF!,""))</f>
        <v>#REF!</v>
      </c>
      <c r="E311" s="30" t="e">
        <f>IF('Costi complessivi'!#REF!="G",'Costi complessivi'!#REF!*$C$452,IF('Costi complessivi'!#REF!=$B$452,'Costi complessivi'!#REF!,""))</f>
        <v>#REF!</v>
      </c>
      <c r="F311" s="115" t="e">
        <f>IF('Costi complessivi'!#REF!="G",'Costi complessivi'!C264*$C$452,IF('Costi complessivi'!#REF!=$B$452,'Costi complessivi'!C264,""))</f>
        <v>#REF!</v>
      </c>
      <c r="G311" s="44" t="e">
        <f>IF('Costi complessivi'!#REF!="G",'Costi complessivi'!#REF!*$C$452,IF('Costi complessivi'!#REF!=$B$452,'Costi complessivi'!#REF!,""))</f>
        <v>#REF!</v>
      </c>
      <c r="H311" s="44" t="e">
        <f>IF('Costi complessivi'!#REF!="G",'Costi complessivi'!#REF!*$C$452,IF('Costi complessivi'!#REF!=$B$452,'Costi complessivi'!#REF!,""))</f>
        <v>#REF!</v>
      </c>
      <c r="I311" s="115" t="e">
        <f>IF('Costi complessivi'!#REF!="G",'Costi complessivi'!D264*$C$452,IF('Costi complessivi'!#REF!=$B$452,'Costi complessivi'!D264,""))</f>
        <v>#REF!</v>
      </c>
      <c r="J311" s="14" t="e">
        <f>IF('Costi complessivi'!#REF!="G",'Costi complessivi'!E264*$C$452,IF('Costi complessivi'!#REF!=$B$452,'Costi complessivi'!E264,""))</f>
        <v>#REF!</v>
      </c>
      <c r="K311" s="14" t="e">
        <f>IF('Costi complessivi'!#REF!="G",'Costi complessivi'!F264*$C$452,IF('Costi complessivi'!#REF!=$B$452,'Costi complessivi'!F264,""))</f>
        <v>#REF!</v>
      </c>
      <c r="L311" s="29" t="e">
        <f>IF('Costi complessivi'!#REF!="G",'Costi complessivi'!#REF!*$C$452,IF('Costi complessivi'!#REF!=$B$452,'Costi complessivi'!#REF!,""))</f>
        <v>#REF!</v>
      </c>
      <c r="M311" s="23" t="e">
        <f>'Costi complessivi'!#REF!</f>
        <v>#REF!</v>
      </c>
      <c r="N311" s="69" t="e">
        <f>IF('Costi complessivi'!#REF!="G",'Costi complessivi'!#REF!,IF('Costi complessivi'!#REF!=$B$452,'Costi complessivi'!#REF!,0))</f>
        <v>#REF!</v>
      </c>
    </row>
    <row r="312" spans="1:29" hidden="1">
      <c r="A312" s="22" t="e">
        <f>IF('Costi complessivi'!#REF!="","",'Costi complessivi'!#REF!)</f>
        <v>#REF!</v>
      </c>
      <c r="B312" s="61" t="e">
        <f>IF('Costi complessivi'!#REF!="","",'Costi complessivi'!#REF!)</f>
        <v>#REF!</v>
      </c>
      <c r="C312" s="15" t="e">
        <f>IF('Costi complessivi'!#REF!="G",'Costi complessivi'!#REF!*$C$452,IF('Costi complessivi'!#REF!=$B$452,'Costi complessivi'!#REF!,""))</f>
        <v>#REF!</v>
      </c>
      <c r="D312" s="15" t="e">
        <f>IF('Costi complessivi'!#REF!="G",'Costi complessivi'!#REF!*$C$452,IF('Costi complessivi'!#REF!=$B$452,'Costi complessivi'!#REF!,""))</f>
        <v>#REF!</v>
      </c>
      <c r="E312" s="30" t="e">
        <f>IF('Costi complessivi'!#REF!="G",'Costi complessivi'!#REF!*$C$452,IF('Costi complessivi'!#REF!=$B$452,'Costi complessivi'!#REF!,""))</f>
        <v>#REF!</v>
      </c>
      <c r="F312" s="115" t="e">
        <f>IF('Costi complessivi'!#REF!="G",'Costi complessivi'!#REF!*$C$452,IF('Costi complessivi'!#REF!=$B$452,'Costi complessivi'!#REF!,""))</f>
        <v>#REF!</v>
      </c>
      <c r="G312" s="44" t="e">
        <f>IF('Costi complessivi'!#REF!="G",'Costi complessivi'!#REF!*$C$452,IF('Costi complessivi'!#REF!=$B$452,'Costi complessivi'!#REF!,""))</f>
        <v>#REF!</v>
      </c>
      <c r="H312" s="44" t="e">
        <f>IF('Costi complessivi'!#REF!="G",'Costi complessivi'!#REF!*$C$452,IF('Costi complessivi'!#REF!=$B$452,'Costi complessivi'!#REF!,""))</f>
        <v>#REF!</v>
      </c>
      <c r="I312" s="115" t="e">
        <f>IF('Costi complessivi'!#REF!="G",'Costi complessivi'!#REF!*$C$452,IF('Costi complessivi'!#REF!=$B$452,'Costi complessivi'!#REF!,""))</f>
        <v>#REF!</v>
      </c>
      <c r="J312" s="14" t="e">
        <f>IF('Costi complessivi'!#REF!="G",'Costi complessivi'!#REF!*$C$452,IF('Costi complessivi'!#REF!=$B$452,'Costi complessivi'!#REF!,""))</f>
        <v>#REF!</v>
      </c>
      <c r="K312" s="14" t="e">
        <f>IF('Costi complessivi'!#REF!="G",'Costi complessivi'!#REF!*$C$452,IF('Costi complessivi'!#REF!=$B$452,'Costi complessivi'!#REF!,""))</f>
        <v>#REF!</v>
      </c>
      <c r="L312" s="29" t="e">
        <f>IF('Costi complessivi'!#REF!="G",'Costi complessivi'!#REF!*$C$452,IF('Costi complessivi'!#REF!=$B$452,'Costi complessivi'!#REF!,""))</f>
        <v>#REF!</v>
      </c>
      <c r="M312" s="23" t="e">
        <f>'Costi complessivi'!#REF!</f>
        <v>#REF!</v>
      </c>
      <c r="N312" s="69" t="e">
        <f>IF('Costi complessivi'!#REF!="G",'Costi complessivi'!#REF!,IF('Costi complessivi'!#REF!=$B$452,'Costi complessivi'!#REF!,0))</f>
        <v>#REF!</v>
      </c>
    </row>
    <row r="313" spans="1:29">
      <c r="A313" s="22" t="str">
        <f>IF('Costi complessivi'!A265="","",'Costi complessivi'!A265)</f>
        <v xml:space="preserve">  66/25/712  </v>
      </c>
      <c r="B313" s="61" t="str">
        <f>IF('Costi complessivi'!B265="","",'Costi complessivi'!B265)</f>
        <v>HELP FOR CHILDREN - PROG. CHERNOBYL</v>
      </c>
      <c r="C313" s="15" t="e">
        <f>IF('Costi complessivi'!#REF!="G",'Costi complessivi'!#REF!*$C$452,IF('Costi complessivi'!#REF!=$B$452,'Costi complessivi'!#REF!,""))</f>
        <v>#REF!</v>
      </c>
      <c r="D313" s="15" t="e">
        <f>IF('Costi complessivi'!#REF!="G",'Costi complessivi'!#REF!*$C$452,IF('Costi complessivi'!#REF!=$B$452,'Costi complessivi'!#REF!,""))</f>
        <v>#REF!</v>
      </c>
      <c r="E313" s="30" t="e">
        <f>IF('Costi complessivi'!#REF!="G",'Costi complessivi'!#REF!*$C$452,IF('Costi complessivi'!#REF!=$B$452,'Costi complessivi'!#REF!,""))</f>
        <v>#REF!</v>
      </c>
      <c r="F313" s="115" t="e">
        <f>IF('Costi complessivi'!#REF!="G",'Costi complessivi'!C265*$C$452,IF('Costi complessivi'!#REF!=$B$452,'Costi complessivi'!C265,""))</f>
        <v>#REF!</v>
      </c>
      <c r="G313" s="44" t="e">
        <f>IF('Costi complessivi'!#REF!="G",'Costi complessivi'!#REF!*$C$452,IF('Costi complessivi'!#REF!=$B$452,'Costi complessivi'!#REF!,""))</f>
        <v>#REF!</v>
      </c>
      <c r="H313" s="44" t="e">
        <f>IF('Costi complessivi'!#REF!="G",'Costi complessivi'!#REF!*$C$452,IF('Costi complessivi'!#REF!=$B$452,'Costi complessivi'!#REF!,""))</f>
        <v>#REF!</v>
      </c>
      <c r="I313" s="115" t="e">
        <f>IF('Costi complessivi'!#REF!="G",'Costi complessivi'!D265*$C$452,IF('Costi complessivi'!#REF!=$B$452,'Costi complessivi'!D265,""))</f>
        <v>#REF!</v>
      </c>
      <c r="J313" s="14" t="e">
        <f>IF('Costi complessivi'!#REF!="G",'Costi complessivi'!E265*$C$452,IF('Costi complessivi'!#REF!=$B$452,'Costi complessivi'!E265,""))</f>
        <v>#REF!</v>
      </c>
      <c r="K313" s="14" t="e">
        <f>IF('Costi complessivi'!#REF!="G",'Costi complessivi'!F265*$C$452,IF('Costi complessivi'!#REF!=$B$452,'Costi complessivi'!F265,""))</f>
        <v>#REF!</v>
      </c>
      <c r="L313" s="29" t="e">
        <f>IF('Costi complessivi'!#REF!="G",'Costi complessivi'!#REF!*$C$452,IF('Costi complessivi'!#REF!=$B$452,'Costi complessivi'!#REF!,""))</f>
        <v>#REF!</v>
      </c>
      <c r="M313" s="23" t="e">
        <f>'Costi complessivi'!#REF!</f>
        <v>#REF!</v>
      </c>
      <c r="N313" s="69" t="e">
        <f>IF('Costi complessivi'!#REF!="G",'Costi complessivi'!#REF!,IF('Costi complessivi'!#REF!=$B$452,'Costi complessivi'!#REF!,0))</f>
        <v>#REF!</v>
      </c>
    </row>
    <row r="314" spans="1:29">
      <c r="A314" s="22" t="str">
        <f>IF('Costi complessivi'!A266="","",'Costi complessivi'!A266)</f>
        <v xml:space="preserve"> 66/25/713</v>
      </c>
      <c r="B314" s="61" t="str">
        <f>IF('Costi complessivi'!B266="","",'Costi complessivi'!B266)</f>
        <v xml:space="preserve">SALTATEMPO </v>
      </c>
      <c r="C314" s="15" t="e">
        <f>IF('Costi complessivi'!#REF!="G",'Costi complessivi'!#REF!*$C$452,IF('Costi complessivi'!#REF!=$B$452,'Costi complessivi'!#REF!,""))</f>
        <v>#REF!</v>
      </c>
      <c r="D314" s="15" t="e">
        <f>IF('Costi complessivi'!#REF!="G",'Costi complessivi'!#REF!*$C$452,IF('Costi complessivi'!#REF!=$B$452,'Costi complessivi'!#REF!,""))</f>
        <v>#REF!</v>
      </c>
      <c r="E314" s="30" t="e">
        <f>IF('Costi complessivi'!#REF!="G",'Costi complessivi'!#REF!*$C$452,IF('Costi complessivi'!#REF!=$B$452,'Costi complessivi'!#REF!,""))</f>
        <v>#REF!</v>
      </c>
      <c r="F314" s="115" t="e">
        <f>IF('Costi complessivi'!#REF!="G",'Costi complessivi'!C266*$C$452,IF('Costi complessivi'!#REF!=$B$452,'Costi complessivi'!C266,""))</f>
        <v>#REF!</v>
      </c>
      <c r="G314" s="44" t="e">
        <f>IF('Costi complessivi'!#REF!="G",'Costi complessivi'!#REF!*$C$452,IF('Costi complessivi'!#REF!=$B$452,'Costi complessivi'!#REF!,""))</f>
        <v>#REF!</v>
      </c>
      <c r="H314" s="44" t="e">
        <f>IF('Costi complessivi'!#REF!="G",'Costi complessivi'!#REF!*$C$452,IF('Costi complessivi'!#REF!=$B$452,'Costi complessivi'!#REF!,""))</f>
        <v>#REF!</v>
      </c>
      <c r="I314" s="115" t="e">
        <f>IF('Costi complessivi'!#REF!="G",'Costi complessivi'!D266*$C$452,IF('Costi complessivi'!#REF!=$B$452,'Costi complessivi'!D266,""))</f>
        <v>#REF!</v>
      </c>
      <c r="J314" s="14" t="e">
        <f>IF('Costi complessivi'!#REF!="G",'Costi complessivi'!E266*$C$452,IF('Costi complessivi'!#REF!=$B$452,'Costi complessivi'!E266,""))</f>
        <v>#REF!</v>
      </c>
      <c r="K314" s="14" t="e">
        <f>IF('Costi complessivi'!#REF!="G",'Costi complessivi'!F266*$C$452,IF('Costi complessivi'!#REF!=$B$452,'Costi complessivi'!F266,""))</f>
        <v>#REF!</v>
      </c>
      <c r="L314" s="29" t="e">
        <f>IF('Costi complessivi'!#REF!="G",'Costi complessivi'!#REF!*$C$452,IF('Costi complessivi'!#REF!=$B$452,'Costi complessivi'!#REF!,""))</f>
        <v>#REF!</v>
      </c>
      <c r="M314" s="23" t="e">
        <f>'Costi complessivi'!#REF!</f>
        <v>#REF!</v>
      </c>
      <c r="N314" s="69" t="e">
        <f>IF('Costi complessivi'!#REF!="G",'Costi complessivi'!#REF!,IF('Costi complessivi'!#REF!=$B$452,'Costi complessivi'!#REF!,0))</f>
        <v>#REF!</v>
      </c>
    </row>
    <row r="315" spans="1:29" hidden="1">
      <c r="A315" s="22" t="e">
        <f>IF('Costi complessivi'!#REF!="","",'Costi complessivi'!#REF!)</f>
        <v>#REF!</v>
      </c>
      <c r="B315" s="61" t="e">
        <f>IF('Costi complessivi'!#REF!="","",'Costi complessivi'!#REF!)</f>
        <v>#REF!</v>
      </c>
      <c r="C315" s="15" t="e">
        <f>IF('Costi complessivi'!#REF!="G",'Costi complessivi'!#REF!*$C$452,IF('Costi complessivi'!#REF!=$B$452,'Costi complessivi'!#REF!,""))</f>
        <v>#REF!</v>
      </c>
      <c r="D315" s="15" t="e">
        <f>IF('Costi complessivi'!#REF!="G",'Costi complessivi'!#REF!*$C$452,IF('Costi complessivi'!#REF!=$B$452,'Costi complessivi'!#REF!,""))</f>
        <v>#REF!</v>
      </c>
      <c r="E315" s="30" t="e">
        <f>IF('Costi complessivi'!#REF!="G",'Costi complessivi'!#REF!*$C$452,IF('Costi complessivi'!#REF!=$B$452,'Costi complessivi'!#REF!,""))</f>
        <v>#REF!</v>
      </c>
      <c r="F315" s="115" t="e">
        <f>IF('Costi complessivi'!#REF!="G",'Costi complessivi'!#REF!*$C$452,IF('Costi complessivi'!#REF!=$B$452,'Costi complessivi'!#REF!,""))</f>
        <v>#REF!</v>
      </c>
      <c r="G315" s="44" t="e">
        <f>IF('Costi complessivi'!#REF!="G",'Costi complessivi'!#REF!*$C$452,IF('Costi complessivi'!#REF!=$B$452,'Costi complessivi'!#REF!,""))</f>
        <v>#REF!</v>
      </c>
      <c r="H315" s="44" t="e">
        <f>IF('Costi complessivi'!#REF!="G",'Costi complessivi'!#REF!*$C$452,IF('Costi complessivi'!#REF!=$B$452,'Costi complessivi'!#REF!,""))</f>
        <v>#REF!</v>
      </c>
      <c r="I315" s="115" t="e">
        <f>IF('Costi complessivi'!#REF!="G",'Costi complessivi'!#REF!*$C$452,IF('Costi complessivi'!#REF!=$B$452,'Costi complessivi'!#REF!,""))</f>
        <v>#REF!</v>
      </c>
      <c r="J315" s="14" t="e">
        <f>IF('Costi complessivi'!#REF!="G",'Costi complessivi'!#REF!*$C$452,IF('Costi complessivi'!#REF!=$B$452,'Costi complessivi'!#REF!,""))</f>
        <v>#REF!</v>
      </c>
      <c r="K315" s="14" t="e">
        <f>IF('Costi complessivi'!#REF!="G",'Costi complessivi'!#REF!*$C$452,IF('Costi complessivi'!#REF!=$B$452,'Costi complessivi'!#REF!,""))</f>
        <v>#REF!</v>
      </c>
      <c r="L315" s="29" t="e">
        <f>IF('Costi complessivi'!#REF!="G",'Costi complessivi'!#REF!*$C$452,IF('Costi complessivi'!#REF!=$B$452,'Costi complessivi'!#REF!,""))</f>
        <v>#REF!</v>
      </c>
      <c r="M315" s="23" t="e">
        <f>'Costi complessivi'!#REF!</f>
        <v>#REF!</v>
      </c>
      <c r="N315" s="69" t="e">
        <f>IF('Costi complessivi'!#REF!="G",'Costi complessivi'!#REF!,IF('Costi complessivi'!#REF!=$B$452,'Costi complessivi'!#REF!,0))</f>
        <v>#REF!</v>
      </c>
    </row>
    <row r="316" spans="1:29" hidden="1">
      <c r="A316" s="22" t="e">
        <f>IF('Costi complessivi'!#REF!="","",'Costi complessivi'!#REF!)</f>
        <v>#REF!</v>
      </c>
      <c r="B316" s="61" t="e">
        <f>IF('Costi complessivi'!#REF!="","",'Costi complessivi'!#REF!)</f>
        <v>#REF!</v>
      </c>
      <c r="C316" s="15" t="e">
        <f>IF('Costi complessivi'!#REF!="G",'Costi complessivi'!#REF!*$C$452,IF('Costi complessivi'!#REF!=$B$452,'Costi complessivi'!#REF!,""))</f>
        <v>#REF!</v>
      </c>
      <c r="D316" s="15" t="e">
        <f>IF('Costi complessivi'!#REF!="G",'Costi complessivi'!#REF!*$C$452,IF('Costi complessivi'!#REF!=$B$452,'Costi complessivi'!#REF!,""))</f>
        <v>#REF!</v>
      </c>
      <c r="E316" s="30" t="e">
        <f>IF('Costi complessivi'!#REF!="G",'Costi complessivi'!#REF!*$C$452,IF('Costi complessivi'!#REF!=$B$452,'Costi complessivi'!#REF!,""))</f>
        <v>#REF!</v>
      </c>
      <c r="F316" s="115" t="e">
        <f>IF('Costi complessivi'!#REF!="G",'Costi complessivi'!#REF!*$C$452,IF('Costi complessivi'!#REF!=$B$452,'Costi complessivi'!#REF!,""))</f>
        <v>#REF!</v>
      </c>
      <c r="G316" s="44" t="e">
        <f>IF('Costi complessivi'!#REF!="G",'Costi complessivi'!#REF!*$C$452,IF('Costi complessivi'!#REF!=$B$452,'Costi complessivi'!#REF!,""))</f>
        <v>#REF!</v>
      </c>
      <c r="H316" s="44" t="e">
        <f>IF('Costi complessivi'!#REF!="G",'Costi complessivi'!#REF!*$C$452,IF('Costi complessivi'!#REF!=$B$452,'Costi complessivi'!#REF!,""))</f>
        <v>#REF!</v>
      </c>
      <c r="I316" s="115" t="e">
        <f>IF('Costi complessivi'!#REF!="G",'Costi complessivi'!#REF!*$C$452,IF('Costi complessivi'!#REF!=$B$452,'Costi complessivi'!#REF!,""))</f>
        <v>#REF!</v>
      </c>
      <c r="J316" s="14" t="e">
        <f>IF('Costi complessivi'!#REF!="G",'Costi complessivi'!#REF!*$C$452,IF('Costi complessivi'!#REF!=$B$452,'Costi complessivi'!#REF!,""))</f>
        <v>#REF!</v>
      </c>
      <c r="K316" s="14" t="e">
        <f>IF('Costi complessivi'!#REF!="G",'Costi complessivi'!#REF!*$C$452,IF('Costi complessivi'!#REF!=$B$452,'Costi complessivi'!#REF!,""))</f>
        <v>#REF!</v>
      </c>
      <c r="L316" s="29" t="e">
        <f>IF('Costi complessivi'!#REF!="G",'Costi complessivi'!#REF!*$C$452,IF('Costi complessivi'!#REF!=$B$452,'Costi complessivi'!#REF!,""))</f>
        <v>#REF!</v>
      </c>
      <c r="M316" s="23" t="e">
        <f>'Costi complessivi'!#REF!</f>
        <v>#REF!</v>
      </c>
      <c r="N316" s="69" t="e">
        <f>IF('Costi complessivi'!#REF!="G",'Costi complessivi'!#REF!,IF('Costi complessivi'!#REF!=$B$452,'Costi complessivi'!#REF!,0))</f>
        <v>#REF!</v>
      </c>
    </row>
    <row r="317" spans="1:29" hidden="1">
      <c r="A317" s="22" t="e">
        <f>IF('Costi complessivi'!#REF!="","",'Costi complessivi'!#REF!)</f>
        <v>#REF!</v>
      </c>
      <c r="B317" s="61" t="e">
        <f>IF('Costi complessivi'!#REF!="","",'Costi complessivi'!#REF!)</f>
        <v>#REF!</v>
      </c>
      <c r="C317" s="15" t="e">
        <f>IF('Costi complessivi'!#REF!="G",'Costi complessivi'!#REF!*$C$452,IF('Costi complessivi'!#REF!=$B$452,'Costi complessivi'!#REF!,""))</f>
        <v>#REF!</v>
      </c>
      <c r="D317" s="15" t="e">
        <f>IF('Costi complessivi'!#REF!="G",'Costi complessivi'!#REF!*$C$452,IF('Costi complessivi'!#REF!=$B$452,'Costi complessivi'!#REF!,""))</f>
        <v>#REF!</v>
      </c>
      <c r="E317" s="30" t="e">
        <f>IF('Costi complessivi'!#REF!="G",'Costi complessivi'!#REF!*$C$452,IF('Costi complessivi'!#REF!=$B$452,'Costi complessivi'!#REF!,""))</f>
        <v>#REF!</v>
      </c>
      <c r="F317" s="115" t="e">
        <f>IF('Costi complessivi'!#REF!="G",'Costi complessivi'!#REF!*$C$452,IF('Costi complessivi'!#REF!=$B$452,'Costi complessivi'!#REF!,""))</f>
        <v>#REF!</v>
      </c>
      <c r="G317" s="44" t="e">
        <f>IF('Costi complessivi'!#REF!="G",'Costi complessivi'!#REF!*$C$452,IF('Costi complessivi'!#REF!=$B$452,'Costi complessivi'!#REF!,""))</f>
        <v>#REF!</v>
      </c>
      <c r="H317" s="44" t="e">
        <f>IF('Costi complessivi'!#REF!="G",'Costi complessivi'!#REF!*$C$452,IF('Costi complessivi'!#REF!=$B$452,'Costi complessivi'!#REF!,""))</f>
        <v>#REF!</v>
      </c>
      <c r="I317" s="115" t="e">
        <f>IF('Costi complessivi'!#REF!="G",'Costi complessivi'!#REF!*$C$452,IF('Costi complessivi'!#REF!=$B$452,'Costi complessivi'!#REF!,""))</f>
        <v>#REF!</v>
      </c>
      <c r="J317" s="14" t="e">
        <f>IF('Costi complessivi'!#REF!="G",'Costi complessivi'!#REF!*$C$452,IF('Costi complessivi'!#REF!=$B$452,'Costi complessivi'!#REF!,""))</f>
        <v>#REF!</v>
      </c>
      <c r="K317" s="14" t="e">
        <f>IF('Costi complessivi'!#REF!="G",'Costi complessivi'!#REF!*$C$452,IF('Costi complessivi'!#REF!=$B$452,'Costi complessivi'!#REF!,""))</f>
        <v>#REF!</v>
      </c>
      <c r="L317" s="29" t="e">
        <f>IF('Costi complessivi'!#REF!="G",'Costi complessivi'!#REF!*$C$452,IF('Costi complessivi'!#REF!=$B$452,'Costi complessivi'!#REF!,""))</f>
        <v>#REF!</v>
      </c>
      <c r="M317" s="23" t="e">
        <f>'Costi complessivi'!#REF!</f>
        <v>#REF!</v>
      </c>
      <c r="N317" s="69" t="e">
        <f>IF('Costi complessivi'!#REF!="G",'Costi complessivi'!#REF!,IF('Costi complessivi'!#REF!=$B$452,'Costi complessivi'!#REF!,0))</f>
        <v>#REF!</v>
      </c>
      <c r="T317" s="42" t="s">
        <v>507</v>
      </c>
    </row>
    <row r="318" spans="1:29" hidden="1">
      <c r="A318" s="22" t="e">
        <f>IF('Costi complessivi'!#REF!="","",'Costi complessivi'!#REF!)</f>
        <v>#REF!</v>
      </c>
      <c r="B318" s="61" t="e">
        <f>IF('Costi complessivi'!#REF!="","",'Costi complessivi'!#REF!)</f>
        <v>#REF!</v>
      </c>
      <c r="C318" s="15" t="e">
        <f>IF('Costi complessivi'!#REF!="G",'Costi complessivi'!#REF!*$C$452,IF('Costi complessivi'!#REF!=$B$452,'Costi complessivi'!#REF!,""))</f>
        <v>#REF!</v>
      </c>
      <c r="D318" s="15" t="e">
        <f>IF('Costi complessivi'!#REF!="G",'Costi complessivi'!#REF!*$C$452,IF('Costi complessivi'!#REF!=$B$452,'Costi complessivi'!#REF!,""))</f>
        <v>#REF!</v>
      </c>
      <c r="E318" s="30" t="e">
        <f>IF('Costi complessivi'!#REF!="G",'Costi complessivi'!#REF!*$C$452,IF('Costi complessivi'!#REF!=$B$452,'Costi complessivi'!#REF!,""))</f>
        <v>#REF!</v>
      </c>
      <c r="F318" s="115" t="e">
        <f>IF('Costi complessivi'!#REF!="G",'Costi complessivi'!#REF!*$C$452,IF('Costi complessivi'!#REF!=$B$452,'Costi complessivi'!#REF!,""))</f>
        <v>#REF!</v>
      </c>
      <c r="G318" s="44" t="e">
        <f>IF('Costi complessivi'!#REF!="G",'Costi complessivi'!#REF!*$C$452,IF('Costi complessivi'!#REF!=$B$452,'Costi complessivi'!#REF!,""))</f>
        <v>#REF!</v>
      </c>
      <c r="H318" s="44" t="e">
        <f>IF('Costi complessivi'!#REF!="G",'Costi complessivi'!#REF!*$C$452,IF('Costi complessivi'!#REF!=$B$452,'Costi complessivi'!#REF!,""))</f>
        <v>#REF!</v>
      </c>
      <c r="I318" s="115" t="e">
        <f>IF('Costi complessivi'!#REF!="G",'Costi complessivi'!#REF!*$C$452,IF('Costi complessivi'!#REF!=$B$452,'Costi complessivi'!#REF!,""))</f>
        <v>#REF!</v>
      </c>
      <c r="J318" s="14" t="e">
        <f>IF('Costi complessivi'!#REF!="G",'Costi complessivi'!#REF!*$C$452,IF('Costi complessivi'!#REF!=$B$452,'Costi complessivi'!#REF!,""))</f>
        <v>#REF!</v>
      </c>
      <c r="K318" s="14" t="e">
        <f>IF('Costi complessivi'!#REF!="G",'Costi complessivi'!#REF!*$C$452,IF('Costi complessivi'!#REF!=$B$452,'Costi complessivi'!#REF!,""))</f>
        <v>#REF!</v>
      </c>
      <c r="L318" s="29" t="e">
        <f>IF('Costi complessivi'!#REF!="G",'Costi complessivi'!#REF!*$C$452,IF('Costi complessivi'!#REF!=$B$452,'Costi complessivi'!#REF!,""))</f>
        <v>#REF!</v>
      </c>
      <c r="M318" s="23" t="e">
        <f>'Costi complessivi'!#REF!</f>
        <v>#REF!</v>
      </c>
      <c r="N318" s="69" t="e">
        <f>IF('Costi complessivi'!#REF!="G",'Costi complessivi'!#REF!,IF('Costi complessivi'!#REF!=$B$452,'Costi complessivi'!#REF!,0))</f>
        <v>#REF!</v>
      </c>
    </row>
    <row r="319" spans="1:29" hidden="1">
      <c r="A319" s="22" t="e">
        <f>IF('Costi complessivi'!#REF!="","",'Costi complessivi'!#REF!)</f>
        <v>#REF!</v>
      </c>
      <c r="B319" s="61" t="e">
        <f>IF('Costi complessivi'!#REF!="","",'Costi complessivi'!#REF!)</f>
        <v>#REF!</v>
      </c>
      <c r="C319" s="15" t="e">
        <f>IF('Costi complessivi'!#REF!="G",'Costi complessivi'!#REF!*$C$452,IF('Costi complessivi'!#REF!=$B$452,'Costi complessivi'!#REF!,""))</f>
        <v>#REF!</v>
      </c>
      <c r="D319" s="15" t="e">
        <f>IF('Costi complessivi'!#REF!="G",'Costi complessivi'!#REF!*$C$452,IF('Costi complessivi'!#REF!=$B$452,'Costi complessivi'!#REF!,""))</f>
        <v>#REF!</v>
      </c>
      <c r="E319" s="30" t="e">
        <f>IF('Costi complessivi'!#REF!="G",'Costi complessivi'!#REF!*$C$452,IF('Costi complessivi'!#REF!=$B$452,'Costi complessivi'!#REF!,""))</f>
        <v>#REF!</v>
      </c>
      <c r="F319" s="115" t="e">
        <f>IF('Costi complessivi'!#REF!="G",'Costi complessivi'!#REF!*$C$452,IF('Costi complessivi'!#REF!=$B$452,'Costi complessivi'!#REF!,""))</f>
        <v>#REF!</v>
      </c>
      <c r="G319" s="44" t="e">
        <f>IF('Costi complessivi'!#REF!="G",'Costi complessivi'!#REF!*$C$452,IF('Costi complessivi'!#REF!=$B$452,'Costi complessivi'!#REF!,""))</f>
        <v>#REF!</v>
      </c>
      <c r="H319" s="44" t="e">
        <f>IF('Costi complessivi'!#REF!="G",'Costi complessivi'!#REF!*$C$452,IF('Costi complessivi'!#REF!=$B$452,'Costi complessivi'!#REF!,""))</f>
        <v>#REF!</v>
      </c>
      <c r="I319" s="115" t="e">
        <f>IF('Costi complessivi'!#REF!="G",'Costi complessivi'!#REF!*$C$452,IF('Costi complessivi'!#REF!=$B$452,'Costi complessivi'!#REF!,""))</f>
        <v>#REF!</v>
      </c>
      <c r="J319" s="14" t="e">
        <f>IF('Costi complessivi'!#REF!="G",'Costi complessivi'!#REF!*$C$452,IF('Costi complessivi'!#REF!=$B$452,'Costi complessivi'!#REF!,""))</f>
        <v>#REF!</v>
      </c>
      <c r="K319" s="14" t="e">
        <f>IF('Costi complessivi'!#REF!="G",'Costi complessivi'!#REF!*$C$452,IF('Costi complessivi'!#REF!=$B$452,'Costi complessivi'!#REF!,""))</f>
        <v>#REF!</v>
      </c>
      <c r="L319" s="29" t="e">
        <f>IF('Costi complessivi'!#REF!="G",'Costi complessivi'!#REF!*$C$452,IF('Costi complessivi'!#REF!=$B$452,'Costi complessivi'!#REF!,""))</f>
        <v>#REF!</v>
      </c>
      <c r="M319" s="23" t="e">
        <f>'Costi complessivi'!#REF!</f>
        <v>#REF!</v>
      </c>
      <c r="N319" s="69" t="e">
        <f>IF('Costi complessivi'!#REF!="G",'Costi complessivi'!#REF!,IF('Costi complessivi'!#REF!=$B$452,'Costi complessivi'!#REF!,0))</f>
        <v>#REF!</v>
      </c>
    </row>
    <row r="320" spans="1:29" hidden="1">
      <c r="A320" s="22" t="e">
        <f>IF('Costi complessivi'!#REF!="","",'Costi complessivi'!#REF!)</f>
        <v>#REF!</v>
      </c>
      <c r="B320" s="61" t="e">
        <f>IF('Costi complessivi'!#REF!="","",'Costi complessivi'!#REF!)</f>
        <v>#REF!</v>
      </c>
      <c r="C320" s="15" t="e">
        <f>IF('Costi complessivi'!#REF!="G",'Costi complessivi'!#REF!*$C$452,IF('Costi complessivi'!#REF!=$B$452,'Costi complessivi'!#REF!,""))</f>
        <v>#REF!</v>
      </c>
      <c r="D320" s="15" t="e">
        <f>IF('Costi complessivi'!#REF!="G",'Costi complessivi'!#REF!*$C$452,IF('Costi complessivi'!#REF!=$B$452,'Costi complessivi'!#REF!,""))</f>
        <v>#REF!</v>
      </c>
      <c r="E320" s="30" t="e">
        <f>IF('Costi complessivi'!#REF!="G",'Costi complessivi'!#REF!*$C$452,IF('Costi complessivi'!#REF!=$B$452,'Costi complessivi'!#REF!,""))</f>
        <v>#REF!</v>
      </c>
      <c r="F320" s="115" t="e">
        <f>IF('Costi complessivi'!#REF!="G",'Costi complessivi'!#REF!*$C$452,IF('Costi complessivi'!#REF!=$B$452,'Costi complessivi'!#REF!,""))</f>
        <v>#REF!</v>
      </c>
      <c r="G320" s="44" t="e">
        <f>IF('Costi complessivi'!#REF!="G",'Costi complessivi'!#REF!*$C$452,IF('Costi complessivi'!#REF!=$B$452,'Costi complessivi'!#REF!,""))</f>
        <v>#REF!</v>
      </c>
      <c r="H320" s="44" t="e">
        <f>IF('Costi complessivi'!#REF!="G",'Costi complessivi'!#REF!*$C$452,IF('Costi complessivi'!#REF!=$B$452,'Costi complessivi'!#REF!,""))</f>
        <v>#REF!</v>
      </c>
      <c r="I320" s="115" t="e">
        <f>IF('Costi complessivi'!#REF!="G",'Costi complessivi'!#REF!*$C$452,IF('Costi complessivi'!#REF!=$B$452,'Costi complessivi'!#REF!,""))</f>
        <v>#REF!</v>
      </c>
      <c r="J320" s="14" t="e">
        <f>IF('Costi complessivi'!#REF!="G",'Costi complessivi'!#REF!*$C$452,IF('Costi complessivi'!#REF!=$B$452,'Costi complessivi'!#REF!,""))</f>
        <v>#REF!</v>
      </c>
      <c r="K320" s="14" t="e">
        <f>IF('Costi complessivi'!#REF!="G",'Costi complessivi'!#REF!*$C$452,IF('Costi complessivi'!#REF!=$B$452,'Costi complessivi'!#REF!,""))</f>
        <v>#REF!</v>
      </c>
      <c r="L320" s="29" t="e">
        <f>IF('Costi complessivi'!#REF!="G",'Costi complessivi'!#REF!*$C$452,IF('Costi complessivi'!#REF!=$B$452,'Costi complessivi'!#REF!,""))</f>
        <v>#REF!</v>
      </c>
      <c r="M320" s="23" t="e">
        <f>'Costi complessivi'!#REF!</f>
        <v>#REF!</v>
      </c>
      <c r="N320" s="69" t="e">
        <f>IF('Costi complessivi'!#REF!="G",'Costi complessivi'!#REF!,IF('Costi complessivi'!#REF!=$B$452,'Costi complessivi'!#REF!,0))</f>
        <v>#REF!</v>
      </c>
    </row>
    <row r="321" spans="1:14" hidden="1">
      <c r="A321" s="22" t="e">
        <f>IF('Costi complessivi'!#REF!="","",'Costi complessivi'!#REF!)</f>
        <v>#REF!</v>
      </c>
      <c r="B321" s="61" t="e">
        <f>IF('Costi complessivi'!#REF!="","",'Costi complessivi'!#REF!)</f>
        <v>#REF!</v>
      </c>
      <c r="C321" s="15" t="e">
        <f>IF('Costi complessivi'!#REF!="G",'Costi complessivi'!#REF!*$C$452,IF('Costi complessivi'!#REF!=$B$452,'Costi complessivi'!#REF!,""))</f>
        <v>#REF!</v>
      </c>
      <c r="D321" s="15" t="e">
        <f>IF('Costi complessivi'!#REF!="G",'Costi complessivi'!#REF!*$C$452,IF('Costi complessivi'!#REF!=$B$452,'Costi complessivi'!#REF!,""))</f>
        <v>#REF!</v>
      </c>
      <c r="E321" s="30" t="e">
        <f>IF('Costi complessivi'!#REF!="G",'Costi complessivi'!#REF!*$C$452,IF('Costi complessivi'!#REF!=$B$452,'Costi complessivi'!#REF!,""))</f>
        <v>#REF!</v>
      </c>
      <c r="F321" s="115" t="e">
        <f>IF('Costi complessivi'!#REF!="G",'Costi complessivi'!#REF!*$C$452,IF('Costi complessivi'!#REF!=$B$452,'Costi complessivi'!#REF!,""))</f>
        <v>#REF!</v>
      </c>
      <c r="G321" s="44" t="e">
        <f>IF('Costi complessivi'!#REF!="G",'Costi complessivi'!#REF!*$C$452,IF('Costi complessivi'!#REF!=$B$452,'Costi complessivi'!#REF!,""))</f>
        <v>#REF!</v>
      </c>
      <c r="H321" s="44" t="e">
        <f>IF('Costi complessivi'!#REF!="G",'Costi complessivi'!#REF!*$C$452,IF('Costi complessivi'!#REF!=$B$452,'Costi complessivi'!#REF!,""))</f>
        <v>#REF!</v>
      </c>
      <c r="I321" s="115" t="e">
        <f>IF('Costi complessivi'!#REF!="G",'Costi complessivi'!#REF!*$C$452,IF('Costi complessivi'!#REF!=$B$452,'Costi complessivi'!#REF!,""))</f>
        <v>#REF!</v>
      </c>
      <c r="J321" s="14" t="e">
        <f>IF('Costi complessivi'!#REF!="G",'Costi complessivi'!#REF!*$C$452,IF('Costi complessivi'!#REF!=$B$452,'Costi complessivi'!#REF!,""))</f>
        <v>#REF!</v>
      </c>
      <c r="K321" s="14" t="e">
        <f>IF('Costi complessivi'!#REF!="G",'Costi complessivi'!#REF!*$C$452,IF('Costi complessivi'!#REF!=$B$452,'Costi complessivi'!#REF!,""))</f>
        <v>#REF!</v>
      </c>
      <c r="L321" s="29" t="e">
        <f>IF('Costi complessivi'!#REF!="G",'Costi complessivi'!#REF!*$C$452,IF('Costi complessivi'!#REF!=$B$452,'Costi complessivi'!#REF!,""))</f>
        <v>#REF!</v>
      </c>
      <c r="M321" s="23" t="e">
        <f>'Costi complessivi'!#REF!</f>
        <v>#REF!</v>
      </c>
      <c r="N321" s="69" t="e">
        <f>IF('Costi complessivi'!#REF!="G",'Costi complessivi'!#REF!,IF('Costi complessivi'!#REF!=$B$452,'Costi complessivi'!#REF!,0))</f>
        <v>#REF!</v>
      </c>
    </row>
    <row r="322" spans="1:14" hidden="1">
      <c r="A322" s="49" t="s">
        <v>445</v>
      </c>
      <c r="B322" s="45"/>
      <c r="C322" s="46"/>
      <c r="D322" s="47"/>
      <c r="E322" s="47"/>
      <c r="F322" s="47"/>
      <c r="G322" s="47"/>
      <c r="H322" s="47"/>
      <c r="I322" s="47"/>
      <c r="J322" s="47"/>
      <c r="K322" s="47"/>
      <c r="L322" s="45"/>
      <c r="M322" s="48"/>
      <c r="N322" s="69" t="e">
        <f>IF('Costi complessivi'!#REF!="G",'Costi complessivi'!#REF!,IF('Costi complessivi'!#REF!=$B$452,'Costi complessivi'!#REF!,0))</f>
        <v>#REF!</v>
      </c>
    </row>
    <row r="323" spans="1:14" hidden="1">
      <c r="A323" s="22" t="str">
        <f>IF('Costi complessivi'!A268="","",'Costi complessivi'!A268)</f>
        <v xml:space="preserve"> 66/30/852</v>
      </c>
      <c r="B323" s="61" t="str">
        <f>IF('Costi complessivi'!B268="","",'Costi complessivi'!B268)</f>
        <v>DIOGENE (Pdz Comunità educativa)</v>
      </c>
      <c r="C323" s="15" t="e">
        <f>IF('Costi complessivi'!#REF!="G",'Costi complessivi'!#REF!*$C$452,IF('Costi complessivi'!#REF!=$B$452,'Costi complessivi'!#REF!,""))</f>
        <v>#REF!</v>
      </c>
      <c r="D323" s="15" t="e">
        <f>IF('Costi complessivi'!#REF!="G",'Costi complessivi'!#REF!*$C$452,IF('Costi complessivi'!#REF!=$B$452,'Costi complessivi'!#REF!,""))</f>
        <v>#REF!</v>
      </c>
      <c r="E323" s="30" t="e">
        <f>IF('Costi complessivi'!#REF!="G",'Costi complessivi'!#REF!*$C$452,IF('Costi complessivi'!#REF!=$B$452,'Costi complessivi'!#REF!,""))</f>
        <v>#REF!</v>
      </c>
      <c r="F323" s="115" t="e">
        <f>IF('Costi complessivi'!#REF!="G",'Costi complessivi'!C268*$C$452,IF('Costi complessivi'!#REF!=$B$452,'Costi complessivi'!C268,""))</f>
        <v>#REF!</v>
      </c>
      <c r="G323" s="44" t="e">
        <f>IF('Costi complessivi'!#REF!="G",'Costi complessivi'!#REF!*$C$452,IF('Costi complessivi'!#REF!=$B$452,'Costi complessivi'!#REF!,""))</f>
        <v>#REF!</v>
      </c>
      <c r="H323" s="44" t="e">
        <f>IF('Costi complessivi'!#REF!="G",'Costi complessivi'!#REF!*$C$452,IF('Costi complessivi'!#REF!=$B$452,'Costi complessivi'!#REF!,""))</f>
        <v>#REF!</v>
      </c>
      <c r="I323" s="115" t="e">
        <f>IF('Costi complessivi'!#REF!="G",'Costi complessivi'!D268*$C$452,IF('Costi complessivi'!#REF!=$B$452,'Costi complessivi'!D268,""))</f>
        <v>#REF!</v>
      </c>
      <c r="J323" s="14" t="e">
        <f>IF('Costi complessivi'!#REF!="G",'Costi complessivi'!E268*$C$452,IF('Costi complessivi'!#REF!=$B$452,'Costi complessivi'!E268,""))</f>
        <v>#REF!</v>
      </c>
      <c r="K323" s="14" t="e">
        <f>IF('Costi complessivi'!#REF!="G",'Costi complessivi'!F268*$C$452,IF('Costi complessivi'!#REF!=$B$452,'Costi complessivi'!F268,""))</f>
        <v>#REF!</v>
      </c>
      <c r="L323" s="29" t="e">
        <f>IF('Costi complessivi'!#REF!="G",'Costi complessivi'!#REF!*$C$452,IF('Costi complessivi'!#REF!=$B$452,'Costi complessivi'!#REF!,""))</f>
        <v>#REF!</v>
      </c>
      <c r="M323" s="23" t="e">
        <f>'Costi complessivi'!#REF!</f>
        <v>#REF!</v>
      </c>
      <c r="N323" s="69" t="e">
        <f>IF('Costi complessivi'!#REF!="G",'Costi complessivi'!#REF!,IF('Costi complessivi'!#REF!=$B$452,'Costi complessivi'!#REF!,0))</f>
        <v>#REF!</v>
      </c>
    </row>
    <row r="324" spans="1:14" hidden="1">
      <c r="A324" s="22" t="str">
        <f>IF('Costi complessivi'!A269="","",'Costi complessivi'!A269)</f>
        <v xml:space="preserve">  66/25/727  </v>
      </c>
      <c r="B324" s="61" t="str">
        <f>IF('Costi complessivi'!B269="","",'Costi complessivi'!B269)</f>
        <v>HELP FOR CHILDREN - PROG. CHERNOBYL</v>
      </c>
      <c r="C324" s="15" t="e">
        <f>IF('Costi complessivi'!#REF!="G",'Costi complessivi'!#REF!*$C$452,IF('Costi complessivi'!#REF!=$B$452,'Costi complessivi'!#REF!,""))</f>
        <v>#REF!</v>
      </c>
      <c r="D324" s="15" t="e">
        <f>IF('Costi complessivi'!#REF!="G",'Costi complessivi'!#REF!*$C$452,IF('Costi complessivi'!#REF!=$B$452,'Costi complessivi'!#REF!,""))</f>
        <v>#REF!</v>
      </c>
      <c r="E324" s="30" t="e">
        <f>IF('Costi complessivi'!#REF!="G",'Costi complessivi'!#REF!*$C$452,IF('Costi complessivi'!#REF!=$B$452,'Costi complessivi'!#REF!,""))</f>
        <v>#REF!</v>
      </c>
      <c r="F324" s="115" t="e">
        <f>IF('Costi complessivi'!#REF!="G",'Costi complessivi'!C269*$C$452,IF('Costi complessivi'!#REF!=$B$452,'Costi complessivi'!C269,""))</f>
        <v>#REF!</v>
      </c>
      <c r="G324" s="44" t="e">
        <f>IF('Costi complessivi'!#REF!="G",'Costi complessivi'!#REF!*$C$452,IF('Costi complessivi'!#REF!=$B$452,'Costi complessivi'!#REF!,""))</f>
        <v>#REF!</v>
      </c>
      <c r="H324" s="44" t="e">
        <f>IF('Costi complessivi'!#REF!="G",'Costi complessivi'!#REF!*$C$452,IF('Costi complessivi'!#REF!=$B$452,'Costi complessivi'!#REF!,""))</f>
        <v>#REF!</v>
      </c>
      <c r="I324" s="115" t="e">
        <f>IF('Costi complessivi'!#REF!="G",'Costi complessivi'!D269*$C$452,IF('Costi complessivi'!#REF!=$B$452,'Costi complessivi'!D269,""))</f>
        <v>#REF!</v>
      </c>
      <c r="J324" s="14" t="e">
        <f>IF('Costi complessivi'!#REF!="G",'Costi complessivi'!E269*$C$452,IF('Costi complessivi'!#REF!=$B$452,'Costi complessivi'!E269,""))</f>
        <v>#REF!</v>
      </c>
      <c r="K324" s="14" t="e">
        <f>IF('Costi complessivi'!#REF!="G",'Costi complessivi'!F269*$C$452,IF('Costi complessivi'!#REF!=$B$452,'Costi complessivi'!F269,""))</f>
        <v>#REF!</v>
      </c>
      <c r="L324" s="29" t="e">
        <f>IF('Costi complessivi'!#REF!="G",'Costi complessivi'!#REF!*$C$452,IF('Costi complessivi'!#REF!=$B$452,'Costi complessivi'!#REF!,""))</f>
        <v>#REF!</v>
      </c>
      <c r="M324" s="23" t="e">
        <f>'Costi complessivi'!#REF!</f>
        <v>#REF!</v>
      </c>
      <c r="N324" s="69" t="e">
        <f>IF('Costi complessivi'!#REF!="G",'Costi complessivi'!#REF!,IF('Costi complessivi'!#REF!=$B$452,'Costi complessivi'!#REF!,0))</f>
        <v>#REF!</v>
      </c>
    </row>
    <row r="325" spans="1:14" hidden="1">
      <c r="A325" s="22" t="e">
        <f>IF('Costi complessivi'!#REF!="","",'Costi complessivi'!#REF!)</f>
        <v>#REF!</v>
      </c>
      <c r="B325" s="61" t="e">
        <f>IF('Costi complessivi'!#REF!="","",'Costi complessivi'!#REF!)</f>
        <v>#REF!</v>
      </c>
      <c r="C325" s="15" t="e">
        <f>IF('Costi complessivi'!#REF!="G",'Costi complessivi'!#REF!*$C$452,IF('Costi complessivi'!#REF!=$B$452,'Costi complessivi'!#REF!,""))</f>
        <v>#REF!</v>
      </c>
      <c r="D325" s="15" t="e">
        <f>IF('Costi complessivi'!#REF!="G",'Costi complessivi'!#REF!*$C$452,IF('Costi complessivi'!#REF!=$B$452,'Costi complessivi'!#REF!,""))</f>
        <v>#REF!</v>
      </c>
      <c r="E325" s="30" t="e">
        <f>IF('Costi complessivi'!#REF!="G",'Costi complessivi'!#REF!*$C$452,IF('Costi complessivi'!#REF!=$B$452,'Costi complessivi'!#REF!,""))</f>
        <v>#REF!</v>
      </c>
      <c r="F325" s="115" t="e">
        <f>IF('Costi complessivi'!#REF!="G",'Costi complessivi'!#REF!*$C$452,IF('Costi complessivi'!#REF!=$B$452,'Costi complessivi'!#REF!,""))</f>
        <v>#REF!</v>
      </c>
      <c r="G325" s="44" t="e">
        <f>IF('Costi complessivi'!#REF!="G",'Costi complessivi'!#REF!*$C$452,IF('Costi complessivi'!#REF!=$B$452,'Costi complessivi'!#REF!,""))</f>
        <v>#REF!</v>
      </c>
      <c r="H325" s="44" t="e">
        <f>IF('Costi complessivi'!#REF!="G",'Costi complessivi'!#REF!*$C$452,IF('Costi complessivi'!#REF!=$B$452,'Costi complessivi'!#REF!,""))</f>
        <v>#REF!</v>
      </c>
      <c r="I325" s="115" t="e">
        <f>IF('Costi complessivi'!#REF!="G",'Costi complessivi'!#REF!*$C$452,IF('Costi complessivi'!#REF!=$B$452,'Costi complessivi'!#REF!,""))</f>
        <v>#REF!</v>
      </c>
      <c r="J325" s="14" t="e">
        <f>IF('Costi complessivi'!#REF!="G",'Costi complessivi'!#REF!*$C$452,IF('Costi complessivi'!#REF!=$B$452,'Costi complessivi'!#REF!,""))</f>
        <v>#REF!</v>
      </c>
      <c r="K325" s="14" t="e">
        <f>IF('Costi complessivi'!#REF!="G",'Costi complessivi'!#REF!*$C$452,IF('Costi complessivi'!#REF!=$B$452,'Costi complessivi'!#REF!,""))</f>
        <v>#REF!</v>
      </c>
      <c r="L325" s="29" t="e">
        <f>IF('Costi complessivi'!#REF!="G",'Costi complessivi'!#REF!*$C$452,IF('Costi complessivi'!#REF!=$B$452,'Costi complessivi'!#REF!,""))</f>
        <v>#REF!</v>
      </c>
      <c r="M325" s="23" t="e">
        <f>'Costi complessivi'!#REF!</f>
        <v>#REF!</v>
      </c>
      <c r="N325" s="69" t="e">
        <f>IF('Costi complessivi'!#REF!="G",'Costi complessivi'!#REF!,IF('Costi complessivi'!#REF!=$B$452,'Costi complessivi'!#REF!,0))</f>
        <v>#REF!</v>
      </c>
    </row>
    <row r="326" spans="1:14" hidden="1">
      <c r="A326" s="22" t="e">
        <f>IF('Costi complessivi'!#REF!="","",'Costi complessivi'!#REF!)</f>
        <v>#REF!</v>
      </c>
      <c r="B326" s="61" t="e">
        <f>IF('Costi complessivi'!#REF!="","",'Costi complessivi'!#REF!)</f>
        <v>#REF!</v>
      </c>
      <c r="C326" s="15" t="e">
        <f>IF('Costi complessivi'!#REF!="G",'Costi complessivi'!#REF!*$C$452,IF('Costi complessivi'!#REF!=$B$452,'Costi complessivi'!#REF!,""))</f>
        <v>#REF!</v>
      </c>
      <c r="D326" s="15" t="e">
        <f>IF('Costi complessivi'!#REF!="G",'Costi complessivi'!#REF!*$C$452,IF('Costi complessivi'!#REF!=$B$452,'Costi complessivi'!#REF!,""))</f>
        <v>#REF!</v>
      </c>
      <c r="E326" s="30" t="e">
        <f>IF('Costi complessivi'!#REF!="G",'Costi complessivi'!#REF!*$C$452,IF('Costi complessivi'!#REF!=$B$452,'Costi complessivi'!#REF!,""))</f>
        <v>#REF!</v>
      </c>
      <c r="F326" s="115" t="e">
        <f>IF('Costi complessivi'!#REF!="G",'Costi complessivi'!#REF!*$C$452,IF('Costi complessivi'!#REF!=$B$452,'Costi complessivi'!#REF!,""))</f>
        <v>#REF!</v>
      </c>
      <c r="G326" s="44" t="e">
        <f>IF('Costi complessivi'!#REF!="G",'Costi complessivi'!#REF!*$C$452,IF('Costi complessivi'!#REF!=$B$452,'Costi complessivi'!#REF!,""))</f>
        <v>#REF!</v>
      </c>
      <c r="H326" s="44" t="e">
        <f>IF('Costi complessivi'!#REF!="G",'Costi complessivi'!#REF!*$C$452,IF('Costi complessivi'!#REF!=$B$452,'Costi complessivi'!#REF!,""))</f>
        <v>#REF!</v>
      </c>
      <c r="I326" s="115" t="e">
        <f>IF('Costi complessivi'!#REF!="G",'Costi complessivi'!#REF!*$C$452,IF('Costi complessivi'!#REF!=$B$452,'Costi complessivi'!#REF!,""))</f>
        <v>#REF!</v>
      </c>
      <c r="J326" s="14" t="e">
        <f>IF('Costi complessivi'!#REF!="G",'Costi complessivi'!#REF!*$C$452,IF('Costi complessivi'!#REF!=$B$452,'Costi complessivi'!#REF!,""))</f>
        <v>#REF!</v>
      </c>
      <c r="K326" s="14" t="e">
        <f>IF('Costi complessivi'!#REF!="G",'Costi complessivi'!#REF!*$C$452,IF('Costi complessivi'!#REF!=$B$452,'Costi complessivi'!#REF!,""))</f>
        <v>#REF!</v>
      </c>
      <c r="L326" s="29" t="e">
        <f>IF('Costi complessivi'!#REF!="G",'Costi complessivi'!#REF!*$C$452,IF('Costi complessivi'!#REF!=$B$452,'Costi complessivi'!#REF!,""))</f>
        <v>#REF!</v>
      </c>
      <c r="M326" s="23" t="e">
        <f>'Costi complessivi'!#REF!</f>
        <v>#REF!</v>
      </c>
      <c r="N326" s="69" t="e">
        <f>IF('Costi complessivi'!#REF!="G",'Costi complessivi'!#REF!,IF('Costi complessivi'!#REF!=$B$452,'Costi complessivi'!#REF!,0))</f>
        <v>#REF!</v>
      </c>
    </row>
    <row r="327" spans="1:14" hidden="1">
      <c r="A327" s="22" t="e">
        <f>IF('Costi complessivi'!#REF!="","",'Costi complessivi'!#REF!)</f>
        <v>#REF!</v>
      </c>
      <c r="B327" s="61" t="e">
        <f>IF('Costi complessivi'!#REF!="","",'Costi complessivi'!#REF!)</f>
        <v>#REF!</v>
      </c>
      <c r="C327" s="15" t="e">
        <f>IF('Costi complessivi'!#REF!="G",'Costi complessivi'!#REF!*$C$452,IF('Costi complessivi'!#REF!=$B$452,'Costi complessivi'!#REF!,""))</f>
        <v>#REF!</v>
      </c>
      <c r="D327" s="15" t="e">
        <f>IF('Costi complessivi'!#REF!="G",'Costi complessivi'!#REF!*$C$452,IF('Costi complessivi'!#REF!=$B$452,'Costi complessivi'!#REF!,""))</f>
        <v>#REF!</v>
      </c>
      <c r="E327" s="30" t="e">
        <f>IF('Costi complessivi'!#REF!="G",'Costi complessivi'!#REF!*$C$452,IF('Costi complessivi'!#REF!=$B$452,'Costi complessivi'!#REF!,""))</f>
        <v>#REF!</v>
      </c>
      <c r="F327" s="115" t="e">
        <f>IF('Costi complessivi'!#REF!="G",'Costi complessivi'!#REF!*$C$452,IF('Costi complessivi'!#REF!=$B$452,'Costi complessivi'!#REF!,""))</f>
        <v>#REF!</v>
      </c>
      <c r="G327" s="44" t="e">
        <f>IF('Costi complessivi'!#REF!="G",'Costi complessivi'!#REF!*$C$452,IF('Costi complessivi'!#REF!=$B$452,'Costi complessivi'!#REF!,""))</f>
        <v>#REF!</v>
      </c>
      <c r="H327" s="44" t="e">
        <f>IF('Costi complessivi'!#REF!="G",'Costi complessivi'!#REF!*$C$452,IF('Costi complessivi'!#REF!=$B$452,'Costi complessivi'!#REF!,""))</f>
        <v>#REF!</v>
      </c>
      <c r="I327" s="115" t="e">
        <f>IF('Costi complessivi'!#REF!="G",'Costi complessivi'!#REF!*$C$452,IF('Costi complessivi'!#REF!=$B$452,'Costi complessivi'!#REF!,""))</f>
        <v>#REF!</v>
      </c>
      <c r="J327" s="14" t="e">
        <f>IF('Costi complessivi'!#REF!="G",'Costi complessivi'!#REF!*$C$452,IF('Costi complessivi'!#REF!=$B$452,'Costi complessivi'!#REF!,""))</f>
        <v>#REF!</v>
      </c>
      <c r="K327" s="14" t="e">
        <f>IF('Costi complessivi'!#REF!="G",'Costi complessivi'!#REF!*$C$452,IF('Costi complessivi'!#REF!=$B$452,'Costi complessivi'!#REF!,""))</f>
        <v>#REF!</v>
      </c>
      <c r="L327" s="29" t="e">
        <f>IF('Costi complessivi'!#REF!="G",'Costi complessivi'!#REF!*$C$452,IF('Costi complessivi'!#REF!=$B$452,'Costi complessivi'!#REF!,""))</f>
        <v>#REF!</v>
      </c>
      <c r="M327" s="23" t="e">
        <f>'Costi complessivi'!#REF!</f>
        <v>#REF!</v>
      </c>
      <c r="N327" s="69" t="e">
        <f>IF('Costi complessivi'!#REF!="G",'Costi complessivi'!#REF!,IF('Costi complessivi'!#REF!=$B$452,'Costi complessivi'!#REF!,0))</f>
        <v>#REF!</v>
      </c>
    </row>
    <row r="328" spans="1:14" hidden="1">
      <c r="A328" s="22" t="e">
        <f>IF('Costi complessivi'!#REF!="","",'Costi complessivi'!#REF!)</f>
        <v>#REF!</v>
      </c>
      <c r="B328" s="61" t="e">
        <f>IF('Costi complessivi'!#REF!="","",'Costi complessivi'!#REF!)</f>
        <v>#REF!</v>
      </c>
      <c r="C328" s="15" t="e">
        <f>IF('Costi complessivi'!#REF!="G",'Costi complessivi'!#REF!*$C$452,IF('Costi complessivi'!#REF!=$B$452,'Costi complessivi'!#REF!,""))</f>
        <v>#REF!</v>
      </c>
      <c r="D328" s="15" t="e">
        <f>IF('Costi complessivi'!#REF!="G",'Costi complessivi'!#REF!*$C$452,IF('Costi complessivi'!#REF!=$B$452,'Costi complessivi'!#REF!,""))</f>
        <v>#REF!</v>
      </c>
      <c r="E328" s="30" t="e">
        <f>IF('Costi complessivi'!#REF!="G",'Costi complessivi'!#REF!*$C$452,IF('Costi complessivi'!#REF!=$B$452,'Costi complessivi'!#REF!,""))</f>
        <v>#REF!</v>
      </c>
      <c r="F328" s="115" t="e">
        <f>IF('Costi complessivi'!#REF!="G",'Costi complessivi'!#REF!*$C$452,IF('Costi complessivi'!#REF!=$B$452,'Costi complessivi'!#REF!,""))</f>
        <v>#REF!</v>
      </c>
      <c r="G328" s="44" t="e">
        <f>IF('Costi complessivi'!#REF!="G",'Costi complessivi'!#REF!*$C$452,IF('Costi complessivi'!#REF!=$B$452,'Costi complessivi'!#REF!,""))</f>
        <v>#REF!</v>
      </c>
      <c r="H328" s="44" t="e">
        <f>IF('Costi complessivi'!#REF!="G",'Costi complessivi'!#REF!*$C$452,IF('Costi complessivi'!#REF!=$B$452,'Costi complessivi'!#REF!,""))</f>
        <v>#REF!</v>
      </c>
      <c r="I328" s="115" t="e">
        <f>IF('Costi complessivi'!#REF!="G",'Costi complessivi'!#REF!*$C$452,IF('Costi complessivi'!#REF!=$B$452,'Costi complessivi'!#REF!,""))</f>
        <v>#REF!</v>
      </c>
      <c r="J328" s="14" t="e">
        <f>IF('Costi complessivi'!#REF!="G",'Costi complessivi'!#REF!*$C$452,IF('Costi complessivi'!#REF!=$B$452,'Costi complessivi'!#REF!,""))</f>
        <v>#REF!</v>
      </c>
      <c r="K328" s="14" t="e">
        <f>IF('Costi complessivi'!#REF!="G",'Costi complessivi'!#REF!*$C$452,IF('Costi complessivi'!#REF!=$B$452,'Costi complessivi'!#REF!,""))</f>
        <v>#REF!</v>
      </c>
      <c r="L328" s="29" t="e">
        <f>IF('Costi complessivi'!#REF!="G",'Costi complessivi'!#REF!*$C$452,IF('Costi complessivi'!#REF!=$B$452,'Costi complessivi'!#REF!,""))</f>
        <v>#REF!</v>
      </c>
      <c r="M328" s="23" t="e">
        <f>'Costi complessivi'!#REF!</f>
        <v>#REF!</v>
      </c>
      <c r="N328" s="69" t="e">
        <f>IF('Costi complessivi'!#REF!="G",'Costi complessivi'!#REF!,IF('Costi complessivi'!#REF!=$B$452,'Costi complessivi'!#REF!,0))</f>
        <v>#REF!</v>
      </c>
    </row>
    <row r="329" spans="1:14" hidden="1">
      <c r="A329" s="22" t="e">
        <f>IF('Costi complessivi'!#REF!="","",'Costi complessivi'!#REF!)</f>
        <v>#REF!</v>
      </c>
      <c r="B329" s="61" t="e">
        <f>IF('Costi complessivi'!#REF!="","",'Costi complessivi'!#REF!)</f>
        <v>#REF!</v>
      </c>
      <c r="C329" s="15" t="e">
        <f>IF('Costi complessivi'!#REF!="G",'Costi complessivi'!#REF!*$C$452,IF('Costi complessivi'!#REF!=$B$452,'Costi complessivi'!#REF!,""))</f>
        <v>#REF!</v>
      </c>
      <c r="D329" s="15" t="e">
        <f>IF('Costi complessivi'!#REF!="G",'Costi complessivi'!#REF!*$C$452,IF('Costi complessivi'!#REF!=$B$452,'Costi complessivi'!#REF!,""))</f>
        <v>#REF!</v>
      </c>
      <c r="E329" s="30" t="e">
        <f>IF('Costi complessivi'!#REF!="G",'Costi complessivi'!#REF!*$C$452,IF('Costi complessivi'!#REF!=$B$452,'Costi complessivi'!#REF!,""))</f>
        <v>#REF!</v>
      </c>
      <c r="F329" s="115" t="e">
        <f>IF('Costi complessivi'!#REF!="G",'Costi complessivi'!#REF!*$C$452,IF('Costi complessivi'!#REF!=$B$452,'Costi complessivi'!#REF!,""))</f>
        <v>#REF!</v>
      </c>
      <c r="G329" s="44" t="e">
        <f>IF('Costi complessivi'!#REF!="G",'Costi complessivi'!#REF!*$C$452,IF('Costi complessivi'!#REF!=$B$452,'Costi complessivi'!#REF!,""))</f>
        <v>#REF!</v>
      </c>
      <c r="H329" s="44" t="e">
        <f>IF('Costi complessivi'!#REF!="G",'Costi complessivi'!#REF!*$C$452,IF('Costi complessivi'!#REF!=$B$452,'Costi complessivi'!#REF!,""))</f>
        <v>#REF!</v>
      </c>
      <c r="I329" s="115" t="e">
        <f>IF('Costi complessivi'!#REF!="G",'Costi complessivi'!#REF!*$C$452,IF('Costi complessivi'!#REF!=$B$452,'Costi complessivi'!#REF!,""))</f>
        <v>#REF!</v>
      </c>
      <c r="J329" s="14" t="e">
        <f>IF('Costi complessivi'!#REF!="G",'Costi complessivi'!#REF!*$C$452,IF('Costi complessivi'!#REF!=$B$452,'Costi complessivi'!#REF!,""))</f>
        <v>#REF!</v>
      </c>
      <c r="K329" s="14" t="e">
        <f>IF('Costi complessivi'!#REF!="G",'Costi complessivi'!#REF!*$C$452,IF('Costi complessivi'!#REF!=$B$452,'Costi complessivi'!#REF!,""))</f>
        <v>#REF!</v>
      </c>
      <c r="L329" s="29" t="e">
        <f>IF('Costi complessivi'!#REF!="G",'Costi complessivi'!#REF!*$C$452,IF('Costi complessivi'!#REF!=$B$452,'Costi complessivi'!#REF!,""))</f>
        <v>#REF!</v>
      </c>
      <c r="M329" s="23" t="e">
        <f>'Costi complessivi'!#REF!</f>
        <v>#REF!</v>
      </c>
      <c r="N329" s="69" t="e">
        <f>IF('Costi complessivi'!#REF!="G",'Costi complessivi'!#REF!,IF('Costi complessivi'!#REF!=$B$452,'Costi complessivi'!#REF!,0))</f>
        <v>#REF!</v>
      </c>
    </row>
    <row r="330" spans="1:14" hidden="1">
      <c r="A330" s="49" t="s">
        <v>446</v>
      </c>
      <c r="B330" s="45"/>
      <c r="C330" s="46"/>
      <c r="D330" s="47"/>
      <c r="E330" s="47"/>
      <c r="F330" s="47"/>
      <c r="G330" s="47"/>
      <c r="H330" s="47"/>
      <c r="I330" s="47"/>
      <c r="J330" s="47"/>
      <c r="K330" s="47"/>
      <c r="L330" s="45"/>
      <c r="M330" s="48"/>
      <c r="N330" s="69" t="e">
        <f>IF('Costi complessivi'!#REF!="G",'Costi complessivi'!#REF!,IF('Costi complessivi'!#REF!=$B$452,'Costi complessivi'!#REF!,0))</f>
        <v>#REF!</v>
      </c>
    </row>
    <row r="331" spans="1:14" ht="17.45" hidden="1" customHeight="1">
      <c r="A331" s="22" t="str">
        <f>IF('Costi complessivi'!A271="","",'Costi complessivi'!A271)</f>
        <v xml:space="preserve"> 66/25/748</v>
      </c>
      <c r="B331" s="61" t="str">
        <f>IF('Costi complessivi'!B271="","",'Costi complessivi'!B271)</f>
        <v>HELP FOR CHILDREN - PROG. CHERNOBYL</v>
      </c>
      <c r="C331" s="15" t="e">
        <f>IF('Costi complessivi'!#REF!="G",'Costi complessivi'!#REF!*$C$452,IF('Costi complessivi'!#REF!=$B$452,'Costi complessivi'!#REF!,""))</f>
        <v>#REF!</v>
      </c>
      <c r="D331" s="15" t="e">
        <f>IF('Costi complessivi'!#REF!="G",'Costi complessivi'!#REF!*$C$452,IF('Costi complessivi'!#REF!=$B$452,'Costi complessivi'!#REF!,""))</f>
        <v>#REF!</v>
      </c>
      <c r="E331" s="30" t="e">
        <f>IF('Costi complessivi'!#REF!="G",'Costi complessivi'!#REF!*$C$452,IF('Costi complessivi'!#REF!=$B$452,'Costi complessivi'!#REF!,""))</f>
        <v>#REF!</v>
      </c>
      <c r="F331" s="115" t="e">
        <f>IF('Costi complessivi'!#REF!="G",'Costi complessivi'!C271*$C$452,IF('Costi complessivi'!#REF!=$B$452,'Costi complessivi'!C271,""))</f>
        <v>#REF!</v>
      </c>
      <c r="G331" s="44" t="e">
        <f>IF('Costi complessivi'!#REF!="G",'Costi complessivi'!#REF!*$C$452,IF('Costi complessivi'!#REF!=$B$452,'Costi complessivi'!#REF!,""))</f>
        <v>#REF!</v>
      </c>
      <c r="H331" s="44" t="e">
        <f>IF('Costi complessivi'!#REF!="G",'Costi complessivi'!#REF!*$C$452,IF('Costi complessivi'!#REF!=$B$452,'Costi complessivi'!#REF!,""))</f>
        <v>#REF!</v>
      </c>
      <c r="I331" s="115" t="e">
        <f>IF('Costi complessivi'!#REF!="G",'Costi complessivi'!D271*$C$452,IF('Costi complessivi'!#REF!=$B$452,'Costi complessivi'!D271,""))</f>
        <v>#REF!</v>
      </c>
      <c r="J331" s="14" t="e">
        <f>IF('Costi complessivi'!#REF!="G",'Costi complessivi'!E271*$C$452,IF('Costi complessivi'!#REF!=$B$452,'Costi complessivi'!E271,""))</f>
        <v>#REF!</v>
      </c>
      <c r="K331" s="14" t="e">
        <f>IF('Costi complessivi'!#REF!="G",'Costi complessivi'!F271*$C$452,IF('Costi complessivi'!#REF!=$B$452,'Costi complessivi'!F271,""))</f>
        <v>#REF!</v>
      </c>
      <c r="L331" s="29" t="e">
        <f>IF('Costi complessivi'!#REF!="G",'Costi complessivi'!#REF!*$C$452,IF('Costi complessivi'!#REF!=$B$452,'Costi complessivi'!#REF!,""))</f>
        <v>#REF!</v>
      </c>
      <c r="M331" s="23" t="e">
        <f>'Costi complessivi'!#REF!</f>
        <v>#REF!</v>
      </c>
      <c r="N331" s="69" t="e">
        <f>IF('Costi complessivi'!#REF!="G",'Costi complessivi'!#REF!,IF('Costi complessivi'!#REF!=$B$452,'Costi complessivi'!#REF!,0))</f>
        <v>#REF!</v>
      </c>
    </row>
    <row r="332" spans="1:14" ht="16.899999999999999" hidden="1" customHeight="1">
      <c r="A332" s="22" t="e">
        <f>IF('Costi complessivi'!#REF!="","",'Costi complessivi'!#REF!)</f>
        <v>#REF!</v>
      </c>
      <c r="B332" s="61" t="e">
        <f>IF('Costi complessivi'!#REF!="","",'Costi complessivi'!#REF!)</f>
        <v>#REF!</v>
      </c>
      <c r="C332" s="15" t="e">
        <f>IF('Costi complessivi'!#REF!="G",'Costi complessivi'!#REF!*$C$452,IF('Costi complessivi'!#REF!=$B$452,'Costi complessivi'!#REF!,""))</f>
        <v>#REF!</v>
      </c>
      <c r="D332" s="15" t="e">
        <f>IF('Costi complessivi'!#REF!="G",'Costi complessivi'!#REF!*$C$452,IF('Costi complessivi'!#REF!=$B$452,'Costi complessivi'!#REF!,""))</f>
        <v>#REF!</v>
      </c>
      <c r="E332" s="30" t="e">
        <f>IF('Costi complessivi'!#REF!="G",'Costi complessivi'!#REF!*$C$452,IF('Costi complessivi'!#REF!=$B$452,'Costi complessivi'!#REF!,""))</f>
        <v>#REF!</v>
      </c>
      <c r="F332" s="115" t="e">
        <f>IF('Costi complessivi'!#REF!="G",'Costi complessivi'!#REF!*$C$452,IF('Costi complessivi'!#REF!=$B$452,'Costi complessivi'!#REF!,""))</f>
        <v>#REF!</v>
      </c>
      <c r="G332" s="44" t="e">
        <f>IF('Costi complessivi'!#REF!="G",'Costi complessivi'!#REF!*$C$452,IF('Costi complessivi'!#REF!=$B$452,'Costi complessivi'!#REF!,""))</f>
        <v>#REF!</v>
      </c>
      <c r="H332" s="44" t="e">
        <f>IF('Costi complessivi'!#REF!="G",'Costi complessivi'!#REF!*$C$452,IF('Costi complessivi'!#REF!=$B$452,'Costi complessivi'!#REF!,""))</f>
        <v>#REF!</v>
      </c>
      <c r="I332" s="115" t="e">
        <f>IF('Costi complessivi'!#REF!="G",'Costi complessivi'!#REF!*$C$452,IF('Costi complessivi'!#REF!=$B$452,'Costi complessivi'!#REF!,""))</f>
        <v>#REF!</v>
      </c>
      <c r="J332" s="14" t="e">
        <f>IF('Costi complessivi'!#REF!="G",'Costi complessivi'!#REF!*$C$452,IF('Costi complessivi'!#REF!=$B$452,'Costi complessivi'!#REF!,""))</f>
        <v>#REF!</v>
      </c>
      <c r="K332" s="14" t="e">
        <f>IF('Costi complessivi'!#REF!="G",'Costi complessivi'!#REF!*$C$452,IF('Costi complessivi'!#REF!=$B$452,'Costi complessivi'!#REF!,""))</f>
        <v>#REF!</v>
      </c>
      <c r="L332" s="29" t="e">
        <f>IF('Costi complessivi'!#REF!="G",'Costi complessivi'!#REF!*$C$452,IF('Costi complessivi'!#REF!=$B$452,'Costi complessivi'!#REF!,""))</f>
        <v>#REF!</v>
      </c>
      <c r="M332" s="23" t="e">
        <f>'Costi complessivi'!#REF!</f>
        <v>#REF!</v>
      </c>
      <c r="N332" s="69" t="e">
        <f>IF('Costi complessivi'!#REF!="G",'Costi complessivi'!#REF!,IF('Costi complessivi'!#REF!=$B$452,'Costi complessivi'!#REF!,0))</f>
        <v>#REF!</v>
      </c>
    </row>
    <row r="333" spans="1:14" ht="17.45" hidden="1" customHeight="1">
      <c r="A333" s="22" t="e">
        <f>IF('Costi complessivi'!#REF!="","",'Costi complessivi'!#REF!)</f>
        <v>#REF!</v>
      </c>
      <c r="B333" s="61" t="e">
        <f>IF('Costi complessivi'!#REF!="","",'Costi complessivi'!#REF!)</f>
        <v>#REF!</v>
      </c>
      <c r="C333" s="15" t="e">
        <f>IF('Costi complessivi'!#REF!="G",'Costi complessivi'!#REF!*$C$452,IF('Costi complessivi'!#REF!=$B$452,'Costi complessivi'!#REF!,""))</f>
        <v>#REF!</v>
      </c>
      <c r="D333" s="15" t="e">
        <f>IF('Costi complessivi'!#REF!="G",'Costi complessivi'!#REF!*$C$452,IF('Costi complessivi'!#REF!=$B$452,'Costi complessivi'!#REF!,""))</f>
        <v>#REF!</v>
      </c>
      <c r="E333" s="30" t="e">
        <f>IF('Costi complessivi'!#REF!="G",'Costi complessivi'!#REF!*$C$452,IF('Costi complessivi'!#REF!=$B$452,'Costi complessivi'!#REF!,""))</f>
        <v>#REF!</v>
      </c>
      <c r="F333" s="115" t="e">
        <f>IF('Costi complessivi'!#REF!="G",'Costi complessivi'!#REF!*$C$452,IF('Costi complessivi'!#REF!=$B$452,'Costi complessivi'!#REF!,""))</f>
        <v>#REF!</v>
      </c>
      <c r="G333" s="44" t="e">
        <f>IF('Costi complessivi'!#REF!="G",'Costi complessivi'!#REF!*$C$452,IF('Costi complessivi'!#REF!=$B$452,'Costi complessivi'!#REF!,""))</f>
        <v>#REF!</v>
      </c>
      <c r="H333" s="44" t="e">
        <f>IF('Costi complessivi'!#REF!="G",'Costi complessivi'!#REF!*$C$452,IF('Costi complessivi'!#REF!=$B$452,'Costi complessivi'!#REF!,""))</f>
        <v>#REF!</v>
      </c>
      <c r="I333" s="115" t="e">
        <f>IF('Costi complessivi'!#REF!="G",'Costi complessivi'!#REF!*$C$452,IF('Costi complessivi'!#REF!=$B$452,'Costi complessivi'!#REF!,""))</f>
        <v>#REF!</v>
      </c>
      <c r="J333" s="14" t="e">
        <f>IF('Costi complessivi'!#REF!="G",'Costi complessivi'!#REF!*$C$452,IF('Costi complessivi'!#REF!=$B$452,'Costi complessivi'!#REF!,""))</f>
        <v>#REF!</v>
      </c>
      <c r="K333" s="14" t="e">
        <f>IF('Costi complessivi'!#REF!="G",'Costi complessivi'!#REF!*$C$452,IF('Costi complessivi'!#REF!=$B$452,'Costi complessivi'!#REF!,""))</f>
        <v>#REF!</v>
      </c>
      <c r="L333" s="29" t="e">
        <f>IF('Costi complessivi'!#REF!="G",'Costi complessivi'!#REF!*$C$452,IF('Costi complessivi'!#REF!=$B$452,'Costi complessivi'!#REF!,""))</f>
        <v>#REF!</v>
      </c>
      <c r="M333" s="23" t="e">
        <f>'Costi complessivi'!#REF!</f>
        <v>#REF!</v>
      </c>
      <c r="N333" s="69" t="e">
        <f>IF('Costi complessivi'!#REF!="G",'Costi complessivi'!#REF!,IF('Costi complessivi'!#REF!=$B$452,'Costi complessivi'!#REF!,0))</f>
        <v>#REF!</v>
      </c>
    </row>
    <row r="334" spans="1:14" hidden="1">
      <c r="A334" s="22" t="e">
        <f>IF('Costi complessivi'!#REF!="","",'Costi complessivi'!#REF!)</f>
        <v>#REF!</v>
      </c>
      <c r="B334" s="61" t="e">
        <f>IF('Costi complessivi'!#REF!="","",'Costi complessivi'!#REF!)</f>
        <v>#REF!</v>
      </c>
      <c r="C334" s="15" t="e">
        <f>IF('Costi complessivi'!#REF!="G",'Costi complessivi'!#REF!*$C$452,IF('Costi complessivi'!#REF!=$B$452,'Costi complessivi'!#REF!,""))</f>
        <v>#REF!</v>
      </c>
      <c r="D334" s="15" t="e">
        <f>IF('Costi complessivi'!#REF!="G",'Costi complessivi'!#REF!*$C$452,IF('Costi complessivi'!#REF!=$B$452,'Costi complessivi'!#REF!,""))</f>
        <v>#REF!</v>
      </c>
      <c r="E334" s="30" t="e">
        <f>IF('Costi complessivi'!#REF!="G",'Costi complessivi'!#REF!*$C$452,IF('Costi complessivi'!#REF!=$B$452,'Costi complessivi'!#REF!,""))</f>
        <v>#REF!</v>
      </c>
      <c r="F334" s="115" t="e">
        <f>IF('Costi complessivi'!#REF!="G",'Costi complessivi'!#REF!*$C$452,IF('Costi complessivi'!#REF!=$B$452,'Costi complessivi'!#REF!,""))</f>
        <v>#REF!</v>
      </c>
      <c r="G334" s="44" t="e">
        <f>IF('Costi complessivi'!#REF!="G",'Costi complessivi'!#REF!*$C$452,IF('Costi complessivi'!#REF!=$B$452,'Costi complessivi'!#REF!,""))</f>
        <v>#REF!</v>
      </c>
      <c r="H334" s="44" t="e">
        <f>IF('Costi complessivi'!#REF!="G",'Costi complessivi'!#REF!*$C$452,IF('Costi complessivi'!#REF!=$B$452,'Costi complessivi'!#REF!,""))</f>
        <v>#REF!</v>
      </c>
      <c r="I334" s="115" t="e">
        <f>IF('Costi complessivi'!#REF!="G",'Costi complessivi'!#REF!*$C$452,IF('Costi complessivi'!#REF!=$B$452,'Costi complessivi'!#REF!,""))</f>
        <v>#REF!</v>
      </c>
      <c r="J334" s="14" t="e">
        <f>IF('Costi complessivi'!#REF!="G",'Costi complessivi'!#REF!*$C$452,IF('Costi complessivi'!#REF!=$B$452,'Costi complessivi'!#REF!,""))</f>
        <v>#REF!</v>
      </c>
      <c r="K334" s="14" t="e">
        <f>IF('Costi complessivi'!#REF!="G",'Costi complessivi'!#REF!*$C$452,IF('Costi complessivi'!#REF!=$B$452,'Costi complessivi'!#REF!,""))</f>
        <v>#REF!</v>
      </c>
      <c r="L334" s="29" t="e">
        <f>IF('Costi complessivi'!#REF!="G",'Costi complessivi'!#REF!*$C$452,IF('Costi complessivi'!#REF!=$B$452,'Costi complessivi'!#REF!,""))</f>
        <v>#REF!</v>
      </c>
      <c r="M334" s="23" t="e">
        <f>'Costi complessivi'!#REF!</f>
        <v>#REF!</v>
      </c>
      <c r="N334" s="69" t="e">
        <f>IF('Costi complessivi'!#REF!="G",'Costi complessivi'!#REF!,IF('Costi complessivi'!#REF!=$B$452,'Costi complessivi'!#REF!,0))</f>
        <v>#REF!</v>
      </c>
    </row>
    <row r="335" spans="1:14" hidden="1">
      <c r="A335" s="22" t="str">
        <f>IF('Costi complessivi'!A272="","",'Costi complessivi'!A272)</f>
        <v xml:space="preserve"> 66/25/748</v>
      </c>
      <c r="B335" s="61" t="str">
        <f>IF('Costi complessivi'!B272="","",'Costi complessivi'!B272)</f>
        <v>PROGETTO GIOVANI PALESTRE</v>
      </c>
      <c r="C335" s="15" t="e">
        <f>IF('Costi complessivi'!#REF!="G",'Costi complessivi'!#REF!*$C$452,IF('Costi complessivi'!#REF!=$B$452,'Costi complessivi'!#REF!,""))</f>
        <v>#REF!</v>
      </c>
      <c r="D335" s="15" t="e">
        <f>IF('Costi complessivi'!#REF!="G",'Costi complessivi'!#REF!*$C$452,IF('Costi complessivi'!#REF!=$B$452,'Costi complessivi'!#REF!,""))</f>
        <v>#REF!</v>
      </c>
      <c r="E335" s="30" t="e">
        <f>IF('Costi complessivi'!#REF!="G",'Costi complessivi'!#REF!*$C$452,IF('Costi complessivi'!#REF!=$B$452,'Costi complessivi'!#REF!,""))</f>
        <v>#REF!</v>
      </c>
      <c r="F335" s="115" t="e">
        <f>IF('Costi complessivi'!#REF!="G",'Costi complessivi'!C272*$C$452,IF('Costi complessivi'!#REF!=$B$452,'Costi complessivi'!C272,""))</f>
        <v>#REF!</v>
      </c>
      <c r="G335" s="44" t="e">
        <f>IF('Costi complessivi'!#REF!="G",'Costi complessivi'!#REF!*$C$452,IF('Costi complessivi'!#REF!=$B$452,'Costi complessivi'!#REF!,""))</f>
        <v>#REF!</v>
      </c>
      <c r="H335" s="44" t="e">
        <f>IF('Costi complessivi'!#REF!="G",'Costi complessivi'!#REF!*$C$452,IF('Costi complessivi'!#REF!=$B$452,'Costi complessivi'!#REF!,""))</f>
        <v>#REF!</v>
      </c>
      <c r="I335" s="115" t="e">
        <f>IF('Costi complessivi'!#REF!="G",'Costi complessivi'!D272*$C$452,IF('Costi complessivi'!#REF!=$B$452,'Costi complessivi'!D272,""))</f>
        <v>#REF!</v>
      </c>
      <c r="J335" s="14" t="e">
        <f>IF('Costi complessivi'!#REF!="G",'Costi complessivi'!E272*$C$452,IF('Costi complessivi'!#REF!=$B$452,'Costi complessivi'!E272,""))</f>
        <v>#REF!</v>
      </c>
      <c r="K335" s="14" t="e">
        <f>IF('Costi complessivi'!#REF!="G",'Costi complessivi'!F272*$C$452,IF('Costi complessivi'!#REF!=$B$452,'Costi complessivi'!F272,""))</f>
        <v>#REF!</v>
      </c>
      <c r="L335" s="29" t="e">
        <f>IF('Costi complessivi'!#REF!="G",'Costi complessivi'!#REF!*$C$452,IF('Costi complessivi'!#REF!=$B$452,'Costi complessivi'!#REF!,""))</f>
        <v>#REF!</v>
      </c>
      <c r="M335" s="23" t="e">
        <f>'Costi complessivi'!#REF!</f>
        <v>#REF!</v>
      </c>
      <c r="N335" s="69" t="e">
        <f>IF('Costi complessivi'!#REF!="G",'Costi complessivi'!#REF!,IF('Costi complessivi'!#REF!=$B$452,'Costi complessivi'!#REF!,0))</f>
        <v>#REF!</v>
      </c>
    </row>
    <row r="336" spans="1:14" hidden="1">
      <c r="A336" s="22" t="str">
        <f>IF('Costi complessivi'!A273="","",'Costi complessivi'!A273)</f>
        <v/>
      </c>
      <c r="B336" s="61" t="str">
        <f>IF('Costi complessivi'!B273="","",'Costi complessivi'!B273)</f>
        <v>ATTIVITA EDUCATIVE AGGREGATIVE</v>
      </c>
      <c r="C336" s="15" t="e">
        <f>IF('Costi complessivi'!#REF!="G",'Costi complessivi'!#REF!*$C$452,IF('Costi complessivi'!#REF!=$B$452,'Costi complessivi'!#REF!,""))</f>
        <v>#REF!</v>
      </c>
      <c r="D336" s="15" t="e">
        <f>IF('Costi complessivi'!#REF!="G",'Costi complessivi'!#REF!*$C$452,IF('Costi complessivi'!#REF!=$B$452,'Costi complessivi'!#REF!,""))</f>
        <v>#REF!</v>
      </c>
      <c r="E336" s="30" t="e">
        <f>IF('Costi complessivi'!#REF!="G",'Costi complessivi'!#REF!*$C$452,IF('Costi complessivi'!#REF!=$B$452,'Costi complessivi'!#REF!,""))</f>
        <v>#REF!</v>
      </c>
      <c r="F336" s="115" t="e">
        <f>IF('Costi complessivi'!#REF!="G",'Costi complessivi'!C273*$C$452,IF('Costi complessivi'!#REF!=$B$452,'Costi complessivi'!C273,""))</f>
        <v>#REF!</v>
      </c>
      <c r="G336" s="44" t="e">
        <f>IF('Costi complessivi'!#REF!="G",'Costi complessivi'!#REF!*$C$452,IF('Costi complessivi'!#REF!=$B$452,'Costi complessivi'!#REF!,""))</f>
        <v>#REF!</v>
      </c>
      <c r="H336" s="44" t="e">
        <f>IF('Costi complessivi'!#REF!="G",'Costi complessivi'!#REF!*$C$452,IF('Costi complessivi'!#REF!=$B$452,'Costi complessivi'!#REF!,""))</f>
        <v>#REF!</v>
      </c>
      <c r="I336" s="115" t="e">
        <f>IF('Costi complessivi'!#REF!="G",'Costi complessivi'!D273*$C$452,IF('Costi complessivi'!#REF!=$B$452,'Costi complessivi'!D273,""))</f>
        <v>#REF!</v>
      </c>
      <c r="J336" s="14" t="e">
        <f>IF('Costi complessivi'!#REF!="G",'Costi complessivi'!E273*$C$452,IF('Costi complessivi'!#REF!=$B$452,'Costi complessivi'!E273,""))</f>
        <v>#REF!</v>
      </c>
      <c r="K336" s="14" t="e">
        <f>IF('Costi complessivi'!#REF!="G",'Costi complessivi'!F273*$C$452,IF('Costi complessivi'!#REF!=$B$452,'Costi complessivi'!F273,""))</f>
        <v>#REF!</v>
      </c>
      <c r="L336" s="29" t="e">
        <f>IF('Costi complessivi'!#REF!="G",'Costi complessivi'!#REF!*$C$452,IF('Costi complessivi'!#REF!=$B$452,'Costi complessivi'!#REF!,""))</f>
        <v>#REF!</v>
      </c>
      <c r="M336" s="23" t="e">
        <f>'Costi complessivi'!#REF!</f>
        <v>#REF!</v>
      </c>
      <c r="N336" s="69" t="e">
        <f>IF('Costi complessivi'!#REF!="G",'Costi complessivi'!#REF!,IF('Costi complessivi'!#REF!=$B$452,'Costi complessivi'!#REF!,0))</f>
        <v>#REF!</v>
      </c>
    </row>
    <row r="337" spans="1:14" hidden="1">
      <c r="A337" s="22" t="e">
        <f>IF('Costi complessivi'!#REF!="","",'Costi complessivi'!#REF!)</f>
        <v>#REF!</v>
      </c>
      <c r="B337" s="61" t="e">
        <f>IF('Costi complessivi'!#REF!="","",'Costi complessivi'!#REF!)</f>
        <v>#REF!</v>
      </c>
      <c r="C337" s="15" t="e">
        <f>IF('Costi complessivi'!#REF!="G",'Costi complessivi'!#REF!*$C$452,IF('Costi complessivi'!#REF!=$B$452,'Costi complessivi'!#REF!,""))</f>
        <v>#REF!</v>
      </c>
      <c r="D337" s="15" t="e">
        <f>IF('Costi complessivi'!#REF!="G",'Costi complessivi'!#REF!*$C$452,IF('Costi complessivi'!#REF!=$B$452,'Costi complessivi'!#REF!,""))</f>
        <v>#REF!</v>
      </c>
      <c r="E337" s="30" t="e">
        <f>IF('Costi complessivi'!#REF!="G",'Costi complessivi'!#REF!*$C$452,IF('Costi complessivi'!#REF!=$B$452,'Costi complessivi'!#REF!,""))</f>
        <v>#REF!</v>
      </c>
      <c r="F337" s="115" t="e">
        <f>IF('Costi complessivi'!#REF!="G",'Costi complessivi'!#REF!*$C$452,IF('Costi complessivi'!#REF!=$B$452,'Costi complessivi'!#REF!,""))</f>
        <v>#REF!</v>
      </c>
      <c r="G337" s="44" t="e">
        <f>IF('Costi complessivi'!#REF!="G",'Costi complessivi'!#REF!*$C$452,IF('Costi complessivi'!#REF!=$B$452,'Costi complessivi'!#REF!,""))</f>
        <v>#REF!</v>
      </c>
      <c r="H337" s="44" t="e">
        <f>IF('Costi complessivi'!#REF!="G",'Costi complessivi'!#REF!*$C$452,IF('Costi complessivi'!#REF!=$B$452,'Costi complessivi'!#REF!,""))</f>
        <v>#REF!</v>
      </c>
      <c r="I337" s="115" t="e">
        <f>IF('Costi complessivi'!#REF!="G",'Costi complessivi'!#REF!*$C$452,IF('Costi complessivi'!#REF!=$B$452,'Costi complessivi'!#REF!,""))</f>
        <v>#REF!</v>
      </c>
      <c r="J337" s="14" t="e">
        <f>IF('Costi complessivi'!#REF!="G",'Costi complessivi'!#REF!*$C$452,IF('Costi complessivi'!#REF!=$B$452,'Costi complessivi'!#REF!,""))</f>
        <v>#REF!</v>
      </c>
      <c r="K337" s="14" t="e">
        <f>IF('Costi complessivi'!#REF!="G",'Costi complessivi'!#REF!*$C$452,IF('Costi complessivi'!#REF!=$B$452,'Costi complessivi'!#REF!,""))</f>
        <v>#REF!</v>
      </c>
      <c r="L337" s="29" t="e">
        <f>IF('Costi complessivi'!#REF!="G",'Costi complessivi'!#REF!*$C$452,IF('Costi complessivi'!#REF!=$B$452,'Costi complessivi'!#REF!,""))</f>
        <v>#REF!</v>
      </c>
      <c r="M337" s="23" t="e">
        <f>'Costi complessivi'!#REF!</f>
        <v>#REF!</v>
      </c>
      <c r="N337" s="69" t="e">
        <f>IF('Costi complessivi'!#REF!="G",'Costi complessivi'!#REF!,IF('Costi complessivi'!#REF!=$B$452,'Costi complessivi'!#REF!,0))</f>
        <v>#REF!</v>
      </c>
    </row>
    <row r="338" spans="1:14" hidden="1">
      <c r="A338" s="22" t="e">
        <f>IF('Costi complessivi'!#REF!="","",'Costi complessivi'!#REF!)</f>
        <v>#REF!</v>
      </c>
      <c r="B338" s="61" t="e">
        <f>IF('Costi complessivi'!#REF!="","",'Costi complessivi'!#REF!)</f>
        <v>#REF!</v>
      </c>
      <c r="C338" s="15" t="e">
        <f>IF('Costi complessivi'!#REF!="G",'Costi complessivi'!#REF!*$C$452,IF('Costi complessivi'!#REF!=$B$452,'Costi complessivi'!#REF!,""))</f>
        <v>#REF!</v>
      </c>
      <c r="D338" s="15" t="e">
        <f>IF('Costi complessivi'!#REF!="G",'Costi complessivi'!#REF!*$C$452,IF('Costi complessivi'!#REF!=$B$452,'Costi complessivi'!#REF!,""))</f>
        <v>#REF!</v>
      </c>
      <c r="E338" s="30" t="e">
        <f>IF('Costi complessivi'!#REF!="G",'Costi complessivi'!#REF!*$C$452,IF('Costi complessivi'!#REF!=$B$452,'Costi complessivi'!#REF!,""))</f>
        <v>#REF!</v>
      </c>
      <c r="F338" s="115" t="e">
        <f>IF('Costi complessivi'!#REF!="G",'Costi complessivi'!#REF!*$C$452,IF('Costi complessivi'!#REF!=$B$452,'Costi complessivi'!#REF!,""))</f>
        <v>#REF!</v>
      </c>
      <c r="G338" s="44" t="e">
        <f>IF('Costi complessivi'!#REF!="G",'Costi complessivi'!#REF!*$C$452,IF('Costi complessivi'!#REF!=$B$452,'Costi complessivi'!#REF!,""))</f>
        <v>#REF!</v>
      </c>
      <c r="H338" s="44" t="e">
        <f>IF('Costi complessivi'!#REF!="G",'Costi complessivi'!#REF!*$C$452,IF('Costi complessivi'!#REF!=$B$452,'Costi complessivi'!#REF!,""))</f>
        <v>#REF!</v>
      </c>
      <c r="I338" s="115" t="e">
        <f>IF('Costi complessivi'!#REF!="G",'Costi complessivi'!#REF!*$C$452,IF('Costi complessivi'!#REF!=$B$452,'Costi complessivi'!#REF!,""))</f>
        <v>#REF!</v>
      </c>
      <c r="J338" s="14" t="e">
        <f>IF('Costi complessivi'!#REF!="G",'Costi complessivi'!#REF!*$C$452,IF('Costi complessivi'!#REF!=$B$452,'Costi complessivi'!#REF!,""))</f>
        <v>#REF!</v>
      </c>
      <c r="K338" s="14" t="e">
        <f>IF('Costi complessivi'!#REF!="G",'Costi complessivi'!#REF!*$C$452,IF('Costi complessivi'!#REF!=$B$452,'Costi complessivi'!#REF!,""))</f>
        <v>#REF!</v>
      </c>
      <c r="L338" s="29" t="e">
        <f>IF('Costi complessivi'!#REF!="G",'Costi complessivi'!#REF!*$C$452,IF('Costi complessivi'!#REF!=$B$452,'Costi complessivi'!#REF!,""))</f>
        <v>#REF!</v>
      </c>
      <c r="M338" s="23" t="e">
        <f>'Costi complessivi'!#REF!</f>
        <v>#REF!</v>
      </c>
      <c r="N338" s="69" t="e">
        <f>IF('Costi complessivi'!#REF!="G",'Costi complessivi'!#REF!,IF('Costi complessivi'!#REF!=$B$452,'Costi complessivi'!#REF!,0))</f>
        <v>#REF!</v>
      </c>
    </row>
    <row r="339" spans="1:14" hidden="1">
      <c r="A339" s="49" t="s">
        <v>447</v>
      </c>
      <c r="B339" s="45"/>
      <c r="C339" s="46"/>
      <c r="D339" s="47"/>
      <c r="E339" s="47"/>
      <c r="F339" s="47"/>
      <c r="G339" s="47"/>
      <c r="H339" s="47"/>
      <c r="I339" s="47"/>
      <c r="J339" s="47"/>
      <c r="K339" s="47"/>
      <c r="L339" s="45"/>
      <c r="M339" s="48"/>
      <c r="N339" s="69" t="e">
        <f>IF('Costi complessivi'!#REF!="G",'Costi complessivi'!#REF!,IF('Costi complessivi'!#REF!=$B$452,'Costi complessivi'!#REF!,0))</f>
        <v>#REF!</v>
      </c>
    </row>
    <row r="340" spans="1:14" hidden="1">
      <c r="A340" s="22" t="str">
        <f>IF('Costi complessivi'!A275="","",'Costi complessivi'!A275)</f>
        <v xml:space="preserve">  66/25/768  </v>
      </c>
      <c r="B340" s="61" t="str">
        <f>IF('Costi complessivi'!B275="","",'Costi complessivi'!B275)</f>
        <v>HELP FOR CHILDREN - PROG. CHERNOBYL</v>
      </c>
      <c r="C340" s="15" t="e">
        <f>IF('Costi complessivi'!#REF!="G",'Costi complessivi'!#REF!*$C$452,IF('Costi complessivi'!#REF!=$B$452,'Costi complessivi'!#REF!,""))</f>
        <v>#REF!</v>
      </c>
      <c r="D340" s="15" t="e">
        <f>IF('Costi complessivi'!#REF!="G",'Costi complessivi'!#REF!*$C$452,IF('Costi complessivi'!#REF!=$B$452,'Costi complessivi'!#REF!,""))</f>
        <v>#REF!</v>
      </c>
      <c r="E340" s="30" t="e">
        <f>IF('Costi complessivi'!#REF!="G",'Costi complessivi'!#REF!*$C$452,IF('Costi complessivi'!#REF!=$B$452,'Costi complessivi'!#REF!,""))</f>
        <v>#REF!</v>
      </c>
      <c r="F340" s="115" t="e">
        <f>IF('Costi complessivi'!#REF!="G",'Costi complessivi'!C275*$C$452,IF('Costi complessivi'!#REF!=$B$452,'Costi complessivi'!C275,""))</f>
        <v>#REF!</v>
      </c>
      <c r="G340" s="44" t="e">
        <f>IF('Costi complessivi'!#REF!="G",'Costi complessivi'!#REF!*$C$452,IF('Costi complessivi'!#REF!=$B$452,'Costi complessivi'!#REF!,""))</f>
        <v>#REF!</v>
      </c>
      <c r="H340" s="44" t="e">
        <f>IF('Costi complessivi'!#REF!="G",'Costi complessivi'!#REF!*$C$452,IF('Costi complessivi'!#REF!=$B$452,'Costi complessivi'!#REF!,""))</f>
        <v>#REF!</v>
      </c>
      <c r="I340" s="115" t="e">
        <f>IF('Costi complessivi'!#REF!="G",'Costi complessivi'!D275*$C$452,IF('Costi complessivi'!#REF!=$B$452,'Costi complessivi'!D275,""))</f>
        <v>#REF!</v>
      </c>
      <c r="J340" s="14" t="e">
        <f>IF('Costi complessivi'!#REF!="G",'Costi complessivi'!E275*$C$452,IF('Costi complessivi'!#REF!=$B$452,'Costi complessivi'!E275,""))</f>
        <v>#REF!</v>
      </c>
      <c r="K340" s="14" t="e">
        <f>IF('Costi complessivi'!#REF!="G",'Costi complessivi'!F275*$C$452,IF('Costi complessivi'!#REF!=$B$452,'Costi complessivi'!F275,""))</f>
        <v>#REF!</v>
      </c>
      <c r="L340" s="29" t="e">
        <f>IF('Costi complessivi'!#REF!="G",'Costi complessivi'!#REF!*$C$452,IF('Costi complessivi'!#REF!=$B$452,'Costi complessivi'!#REF!,""))</f>
        <v>#REF!</v>
      </c>
      <c r="M340" s="23" t="e">
        <f>'Costi complessivi'!#REF!</f>
        <v>#REF!</v>
      </c>
      <c r="N340" s="69" t="e">
        <f>IF('Costi complessivi'!#REF!="G",'Costi complessivi'!#REF!,IF('Costi complessivi'!#REF!=$B$452,'Costi complessivi'!#REF!,0))</f>
        <v>#REF!</v>
      </c>
    </row>
    <row r="341" spans="1:14" hidden="1">
      <c r="A341" s="22" t="e">
        <f>IF('Costi complessivi'!#REF!="","",'Costi complessivi'!#REF!)</f>
        <v>#REF!</v>
      </c>
      <c r="B341" s="61" t="e">
        <f>IF('Costi complessivi'!#REF!="","",'Costi complessivi'!#REF!)</f>
        <v>#REF!</v>
      </c>
      <c r="C341" s="15" t="e">
        <f>IF('Costi complessivi'!#REF!="G",'Costi complessivi'!#REF!*$C$452,IF('Costi complessivi'!#REF!=$B$452,'Costi complessivi'!#REF!,""))</f>
        <v>#REF!</v>
      </c>
      <c r="D341" s="15" t="e">
        <f>IF('Costi complessivi'!#REF!="G",'Costi complessivi'!#REF!*$C$452,IF('Costi complessivi'!#REF!=$B$452,'Costi complessivi'!#REF!,""))</f>
        <v>#REF!</v>
      </c>
      <c r="E341" s="30" t="e">
        <f>IF('Costi complessivi'!#REF!="G",'Costi complessivi'!#REF!*$C$452,IF('Costi complessivi'!#REF!=$B$452,'Costi complessivi'!#REF!,""))</f>
        <v>#REF!</v>
      </c>
      <c r="F341" s="115" t="e">
        <f>IF('Costi complessivi'!#REF!="G",'Costi complessivi'!#REF!*$C$452,IF('Costi complessivi'!#REF!=$B$452,'Costi complessivi'!#REF!,""))</f>
        <v>#REF!</v>
      </c>
      <c r="G341" s="44" t="e">
        <f>IF('Costi complessivi'!#REF!="G",'Costi complessivi'!#REF!*$C$452,IF('Costi complessivi'!#REF!=$B$452,'Costi complessivi'!#REF!,""))</f>
        <v>#REF!</v>
      </c>
      <c r="H341" s="44" t="e">
        <f>IF('Costi complessivi'!#REF!="G",'Costi complessivi'!#REF!*$C$452,IF('Costi complessivi'!#REF!=$B$452,'Costi complessivi'!#REF!,""))</f>
        <v>#REF!</v>
      </c>
      <c r="I341" s="115" t="e">
        <f>IF('Costi complessivi'!#REF!="G",'Costi complessivi'!#REF!*$C$452,IF('Costi complessivi'!#REF!=$B$452,'Costi complessivi'!#REF!,""))</f>
        <v>#REF!</v>
      </c>
      <c r="J341" s="14" t="e">
        <f>IF('Costi complessivi'!#REF!="G",'Costi complessivi'!#REF!*$C$452,IF('Costi complessivi'!#REF!=$B$452,'Costi complessivi'!#REF!,""))</f>
        <v>#REF!</v>
      </c>
      <c r="K341" s="14" t="e">
        <f>IF('Costi complessivi'!#REF!="G",'Costi complessivi'!#REF!*$C$452,IF('Costi complessivi'!#REF!=$B$452,'Costi complessivi'!#REF!,""))</f>
        <v>#REF!</v>
      </c>
      <c r="L341" s="29" t="e">
        <f>IF('Costi complessivi'!#REF!="G",'Costi complessivi'!#REF!*$C$452,IF('Costi complessivi'!#REF!=$B$452,'Costi complessivi'!#REF!,""))</f>
        <v>#REF!</v>
      </c>
      <c r="M341" s="23" t="e">
        <f>'Costi complessivi'!#REF!</f>
        <v>#REF!</v>
      </c>
      <c r="N341" s="69" t="e">
        <f>IF('Costi complessivi'!#REF!="G",'Costi complessivi'!#REF!,IF('Costi complessivi'!#REF!=$B$452,'Costi complessivi'!#REF!,0))</f>
        <v>#REF!</v>
      </c>
    </row>
    <row r="342" spans="1:14" ht="14.45" hidden="1" customHeight="1">
      <c r="A342" s="22" t="e">
        <f>IF('Costi complessivi'!#REF!="","",'Costi complessivi'!#REF!)</f>
        <v>#REF!</v>
      </c>
      <c r="B342" s="61" t="e">
        <f>IF('Costi complessivi'!#REF!="","",'Costi complessivi'!#REF!)</f>
        <v>#REF!</v>
      </c>
      <c r="C342" s="15" t="e">
        <f>IF('Costi complessivi'!#REF!="G",'Costi complessivi'!#REF!*$C$452,IF('Costi complessivi'!#REF!=$B$452,'Costi complessivi'!#REF!,""))</f>
        <v>#REF!</v>
      </c>
      <c r="D342" s="15" t="e">
        <f>IF('Costi complessivi'!#REF!="G",'Costi complessivi'!#REF!*$C$452,IF('Costi complessivi'!#REF!=$B$452,'Costi complessivi'!#REF!,""))</f>
        <v>#REF!</v>
      </c>
      <c r="E342" s="30" t="e">
        <f>IF('Costi complessivi'!#REF!="G",'Costi complessivi'!#REF!*$C$452,IF('Costi complessivi'!#REF!=$B$452,'Costi complessivi'!#REF!,""))</f>
        <v>#REF!</v>
      </c>
      <c r="F342" s="115" t="e">
        <f>IF('Costi complessivi'!#REF!="G",'Costi complessivi'!#REF!*$C$452,IF('Costi complessivi'!#REF!=$B$452,'Costi complessivi'!#REF!,""))</f>
        <v>#REF!</v>
      </c>
      <c r="G342" s="44" t="e">
        <f>IF('Costi complessivi'!#REF!="G",'Costi complessivi'!#REF!*$C$452,IF('Costi complessivi'!#REF!=$B$452,'Costi complessivi'!#REF!,""))</f>
        <v>#REF!</v>
      </c>
      <c r="H342" s="44" t="e">
        <f>IF('Costi complessivi'!#REF!="G",'Costi complessivi'!#REF!*$C$452,IF('Costi complessivi'!#REF!=$B$452,'Costi complessivi'!#REF!,""))</f>
        <v>#REF!</v>
      </c>
      <c r="I342" s="115" t="e">
        <f>IF('Costi complessivi'!#REF!="G",'Costi complessivi'!#REF!*$C$452,IF('Costi complessivi'!#REF!=$B$452,'Costi complessivi'!#REF!,""))</f>
        <v>#REF!</v>
      </c>
      <c r="J342" s="14" t="e">
        <f>IF('Costi complessivi'!#REF!="G",'Costi complessivi'!#REF!*$C$452,IF('Costi complessivi'!#REF!=$B$452,'Costi complessivi'!#REF!,""))</f>
        <v>#REF!</v>
      </c>
      <c r="K342" s="14" t="e">
        <f>IF('Costi complessivi'!#REF!="G",'Costi complessivi'!#REF!*$C$452,IF('Costi complessivi'!#REF!=$B$452,'Costi complessivi'!#REF!,""))</f>
        <v>#REF!</v>
      </c>
      <c r="L342" s="29" t="e">
        <f>IF('Costi complessivi'!#REF!="G",'Costi complessivi'!#REF!*$C$452,IF('Costi complessivi'!#REF!=$B$452,'Costi complessivi'!#REF!,""))</f>
        <v>#REF!</v>
      </c>
      <c r="M342" s="23" t="e">
        <f>'Costi complessivi'!#REF!</f>
        <v>#REF!</v>
      </c>
      <c r="N342" s="69" t="e">
        <f>IF('Costi complessivi'!#REF!="G",'Costi complessivi'!#REF!,IF('Costi complessivi'!#REF!=$B$452,'Costi complessivi'!#REF!,0))</f>
        <v>#REF!</v>
      </c>
    </row>
    <row r="343" spans="1:14" hidden="1">
      <c r="A343" s="22" t="e">
        <f>IF('Costi complessivi'!#REF!="","",'Costi complessivi'!#REF!)</f>
        <v>#REF!</v>
      </c>
      <c r="B343" s="61" t="e">
        <f>IF('Costi complessivi'!#REF!="","",'Costi complessivi'!#REF!)</f>
        <v>#REF!</v>
      </c>
      <c r="C343" s="15" t="e">
        <f>IF('Costi complessivi'!#REF!="G",'Costi complessivi'!#REF!*$C$452,IF('Costi complessivi'!#REF!=$B$452,'Costi complessivi'!#REF!,""))</f>
        <v>#REF!</v>
      </c>
      <c r="D343" s="15" t="e">
        <f>IF('Costi complessivi'!#REF!="G",'Costi complessivi'!#REF!*$C$452,IF('Costi complessivi'!#REF!=$B$452,'Costi complessivi'!#REF!,""))</f>
        <v>#REF!</v>
      </c>
      <c r="E343" s="30" t="e">
        <f>IF('Costi complessivi'!#REF!="G",'Costi complessivi'!#REF!*$C$452,IF('Costi complessivi'!#REF!=$B$452,'Costi complessivi'!#REF!,""))</f>
        <v>#REF!</v>
      </c>
      <c r="F343" s="115" t="e">
        <f>IF('Costi complessivi'!#REF!="G",'Costi complessivi'!#REF!*$C$452,IF('Costi complessivi'!#REF!=$B$452,'Costi complessivi'!#REF!,""))</f>
        <v>#REF!</v>
      </c>
      <c r="G343" s="44" t="e">
        <f>IF('Costi complessivi'!#REF!="G",'Costi complessivi'!#REF!*$C$452,IF('Costi complessivi'!#REF!=$B$452,'Costi complessivi'!#REF!,""))</f>
        <v>#REF!</v>
      </c>
      <c r="H343" s="44" t="e">
        <f>IF('Costi complessivi'!#REF!="G",'Costi complessivi'!#REF!*$C$452,IF('Costi complessivi'!#REF!=$B$452,'Costi complessivi'!#REF!,""))</f>
        <v>#REF!</v>
      </c>
      <c r="I343" s="115" t="e">
        <f>IF('Costi complessivi'!#REF!="G",'Costi complessivi'!#REF!*$C$452,IF('Costi complessivi'!#REF!=$B$452,'Costi complessivi'!#REF!,""))</f>
        <v>#REF!</v>
      </c>
      <c r="J343" s="14" t="e">
        <f>IF('Costi complessivi'!#REF!="G",'Costi complessivi'!#REF!*$C$452,IF('Costi complessivi'!#REF!=$B$452,'Costi complessivi'!#REF!,""))</f>
        <v>#REF!</v>
      </c>
      <c r="K343" s="14" t="e">
        <f>IF('Costi complessivi'!#REF!="G",'Costi complessivi'!#REF!*$C$452,IF('Costi complessivi'!#REF!=$B$452,'Costi complessivi'!#REF!,""))</f>
        <v>#REF!</v>
      </c>
      <c r="L343" s="29" t="e">
        <f>IF('Costi complessivi'!#REF!="G",'Costi complessivi'!#REF!*$C$452,IF('Costi complessivi'!#REF!=$B$452,'Costi complessivi'!#REF!,""))</f>
        <v>#REF!</v>
      </c>
      <c r="M343" s="23" t="e">
        <f>'Costi complessivi'!#REF!</f>
        <v>#REF!</v>
      </c>
      <c r="N343" s="69" t="e">
        <f>IF('Costi complessivi'!#REF!="G",'Costi complessivi'!#REF!,IF('Costi complessivi'!#REF!=$B$452,'Costi complessivi'!#REF!,0))</f>
        <v>#REF!</v>
      </c>
    </row>
    <row r="344" spans="1:14" hidden="1">
      <c r="A344" s="22" t="e">
        <f>IF('Costi complessivi'!#REF!="","",'Costi complessivi'!#REF!)</f>
        <v>#REF!</v>
      </c>
      <c r="B344" s="61" t="e">
        <f>IF('Costi complessivi'!#REF!="","",'Costi complessivi'!#REF!)</f>
        <v>#REF!</v>
      </c>
      <c r="C344" s="15" t="e">
        <f>IF('Costi complessivi'!#REF!="G",'Costi complessivi'!#REF!*$C$452,IF('Costi complessivi'!#REF!=$B$452,'Costi complessivi'!#REF!,""))</f>
        <v>#REF!</v>
      </c>
      <c r="D344" s="15" t="e">
        <f>IF('Costi complessivi'!#REF!="G",'Costi complessivi'!#REF!*$C$452,IF('Costi complessivi'!#REF!=$B$452,'Costi complessivi'!#REF!,""))</f>
        <v>#REF!</v>
      </c>
      <c r="E344" s="30" t="e">
        <f>IF('Costi complessivi'!#REF!="G",'Costi complessivi'!#REF!*$C$452,IF('Costi complessivi'!#REF!=$B$452,'Costi complessivi'!#REF!,""))</f>
        <v>#REF!</v>
      </c>
      <c r="F344" s="115" t="e">
        <f>IF('Costi complessivi'!#REF!="G",'Costi complessivi'!#REF!*$C$452,IF('Costi complessivi'!#REF!=$B$452,'Costi complessivi'!#REF!,""))</f>
        <v>#REF!</v>
      </c>
      <c r="G344" s="44" t="e">
        <f>IF('Costi complessivi'!#REF!="G",'Costi complessivi'!#REF!*$C$452,IF('Costi complessivi'!#REF!=$B$452,'Costi complessivi'!#REF!,""))</f>
        <v>#REF!</v>
      </c>
      <c r="H344" s="44" t="e">
        <f>IF('Costi complessivi'!#REF!="G",'Costi complessivi'!#REF!*$C$452,IF('Costi complessivi'!#REF!=$B$452,'Costi complessivi'!#REF!,""))</f>
        <v>#REF!</v>
      </c>
      <c r="I344" s="115" t="e">
        <f>IF('Costi complessivi'!#REF!="G",'Costi complessivi'!#REF!*$C$452,IF('Costi complessivi'!#REF!=$B$452,'Costi complessivi'!#REF!,""))</f>
        <v>#REF!</v>
      </c>
      <c r="J344" s="14" t="e">
        <f>IF('Costi complessivi'!#REF!="G",'Costi complessivi'!#REF!*$C$452,IF('Costi complessivi'!#REF!=$B$452,'Costi complessivi'!#REF!,""))</f>
        <v>#REF!</v>
      </c>
      <c r="K344" s="14" t="e">
        <f>IF('Costi complessivi'!#REF!="G",'Costi complessivi'!#REF!*$C$452,IF('Costi complessivi'!#REF!=$B$452,'Costi complessivi'!#REF!,""))</f>
        <v>#REF!</v>
      </c>
      <c r="L344" s="29" t="e">
        <f>IF('Costi complessivi'!#REF!="G",'Costi complessivi'!#REF!*$C$452,IF('Costi complessivi'!#REF!=$B$452,'Costi complessivi'!#REF!,""))</f>
        <v>#REF!</v>
      </c>
      <c r="M344" s="23" t="e">
        <f>'Costi complessivi'!#REF!</f>
        <v>#REF!</v>
      </c>
      <c r="N344" s="69" t="e">
        <f>IF('Costi complessivi'!#REF!="G",'Costi complessivi'!#REF!,IF('Costi complessivi'!#REF!=$B$452,'Costi complessivi'!#REF!,0))</f>
        <v>#REF!</v>
      </c>
    </row>
    <row r="345" spans="1:14" hidden="1">
      <c r="A345" s="22" t="e">
        <f>IF('Costi complessivi'!#REF!="","",'Costi complessivi'!#REF!)</f>
        <v>#REF!</v>
      </c>
      <c r="B345" s="61" t="e">
        <f>IF('Costi complessivi'!#REF!="","",'Costi complessivi'!#REF!)</f>
        <v>#REF!</v>
      </c>
      <c r="C345" s="15" t="e">
        <f>IF('Costi complessivi'!#REF!="G",'Costi complessivi'!#REF!*$C$452,IF('Costi complessivi'!#REF!=$B$452,'Costi complessivi'!#REF!,""))</f>
        <v>#REF!</v>
      </c>
      <c r="D345" s="15" t="e">
        <f>IF('Costi complessivi'!#REF!="G",'Costi complessivi'!#REF!*$C$452,IF('Costi complessivi'!#REF!=$B$452,'Costi complessivi'!#REF!,""))</f>
        <v>#REF!</v>
      </c>
      <c r="E345" s="30" t="e">
        <f>IF('Costi complessivi'!#REF!="G",'Costi complessivi'!#REF!*$C$452,IF('Costi complessivi'!#REF!=$B$452,'Costi complessivi'!#REF!,""))</f>
        <v>#REF!</v>
      </c>
      <c r="F345" s="115" t="e">
        <f>IF('Costi complessivi'!#REF!="G",'Costi complessivi'!#REF!*$C$452,IF('Costi complessivi'!#REF!=$B$452,'Costi complessivi'!#REF!,""))</f>
        <v>#REF!</v>
      </c>
      <c r="G345" s="44" t="e">
        <f>IF('Costi complessivi'!#REF!="G",'Costi complessivi'!#REF!*$C$452,IF('Costi complessivi'!#REF!=$B$452,'Costi complessivi'!#REF!,""))</f>
        <v>#REF!</v>
      </c>
      <c r="H345" s="44" t="e">
        <f>IF('Costi complessivi'!#REF!="G",'Costi complessivi'!#REF!*$C$452,IF('Costi complessivi'!#REF!=$B$452,'Costi complessivi'!#REF!,""))</f>
        <v>#REF!</v>
      </c>
      <c r="I345" s="115" t="e">
        <f>IF('Costi complessivi'!#REF!="G",'Costi complessivi'!#REF!*$C$452,IF('Costi complessivi'!#REF!=$B$452,'Costi complessivi'!#REF!,""))</f>
        <v>#REF!</v>
      </c>
      <c r="J345" s="14" t="e">
        <f>IF('Costi complessivi'!#REF!="G",'Costi complessivi'!#REF!*$C$452,IF('Costi complessivi'!#REF!=$B$452,'Costi complessivi'!#REF!,""))</f>
        <v>#REF!</v>
      </c>
      <c r="K345" s="14" t="e">
        <f>IF('Costi complessivi'!#REF!="G",'Costi complessivi'!#REF!*$C$452,IF('Costi complessivi'!#REF!=$B$452,'Costi complessivi'!#REF!,""))</f>
        <v>#REF!</v>
      </c>
      <c r="L345" s="29" t="e">
        <f>IF('Costi complessivi'!#REF!="G",'Costi complessivi'!#REF!*$C$452,IF('Costi complessivi'!#REF!=$B$452,'Costi complessivi'!#REF!,""))</f>
        <v>#REF!</v>
      </c>
      <c r="M345" s="23" t="e">
        <f>'Costi complessivi'!#REF!</f>
        <v>#REF!</v>
      </c>
      <c r="N345" s="69" t="e">
        <f>IF('Costi complessivi'!#REF!="G",'Costi complessivi'!#REF!,IF('Costi complessivi'!#REF!=$B$452,'Costi complessivi'!#REF!,0))</f>
        <v>#REF!</v>
      </c>
    </row>
    <row r="346" spans="1:14" hidden="1">
      <c r="A346" s="22" t="e">
        <f>IF('Costi complessivi'!#REF!="","",'Costi complessivi'!#REF!)</f>
        <v>#REF!</v>
      </c>
      <c r="B346" s="61" t="e">
        <f>IF('Costi complessivi'!#REF!="","",'Costi complessivi'!#REF!)</f>
        <v>#REF!</v>
      </c>
      <c r="C346" s="15" t="e">
        <f>IF('Costi complessivi'!#REF!="G",'Costi complessivi'!#REF!*$C$452,IF('Costi complessivi'!#REF!=$B$452,'Costi complessivi'!#REF!,""))</f>
        <v>#REF!</v>
      </c>
      <c r="D346" s="15" t="e">
        <f>IF('Costi complessivi'!#REF!="G",'Costi complessivi'!#REF!*$C$452,IF('Costi complessivi'!#REF!=$B$452,'Costi complessivi'!#REF!,""))</f>
        <v>#REF!</v>
      </c>
      <c r="E346" s="30" t="e">
        <f>IF('Costi complessivi'!#REF!="G",'Costi complessivi'!#REF!*$C$452,IF('Costi complessivi'!#REF!=$B$452,'Costi complessivi'!#REF!,""))</f>
        <v>#REF!</v>
      </c>
      <c r="F346" s="115" t="e">
        <f>IF('Costi complessivi'!#REF!="G",'Costi complessivi'!#REF!*$C$452,IF('Costi complessivi'!#REF!=$B$452,'Costi complessivi'!#REF!,""))</f>
        <v>#REF!</v>
      </c>
      <c r="G346" s="44" t="e">
        <f>IF('Costi complessivi'!#REF!="G",'Costi complessivi'!#REF!*$C$452,IF('Costi complessivi'!#REF!=$B$452,'Costi complessivi'!#REF!,""))</f>
        <v>#REF!</v>
      </c>
      <c r="H346" s="44" t="e">
        <f>IF('Costi complessivi'!#REF!="G",'Costi complessivi'!#REF!*$C$452,IF('Costi complessivi'!#REF!=$B$452,'Costi complessivi'!#REF!,""))</f>
        <v>#REF!</v>
      </c>
      <c r="I346" s="115" t="e">
        <f>IF('Costi complessivi'!#REF!="G",'Costi complessivi'!#REF!*$C$452,IF('Costi complessivi'!#REF!=$B$452,'Costi complessivi'!#REF!,""))</f>
        <v>#REF!</v>
      </c>
      <c r="J346" s="14" t="e">
        <f>IF('Costi complessivi'!#REF!="G",'Costi complessivi'!#REF!*$C$452,IF('Costi complessivi'!#REF!=$B$452,'Costi complessivi'!#REF!,""))</f>
        <v>#REF!</v>
      </c>
      <c r="K346" s="14" t="e">
        <f>IF('Costi complessivi'!#REF!="G",'Costi complessivi'!#REF!*$C$452,IF('Costi complessivi'!#REF!=$B$452,'Costi complessivi'!#REF!,""))</f>
        <v>#REF!</v>
      </c>
      <c r="L346" s="29" t="e">
        <f>IF('Costi complessivi'!#REF!="G",'Costi complessivi'!#REF!*$C$452,IF('Costi complessivi'!#REF!=$B$452,'Costi complessivi'!#REF!,""))</f>
        <v>#REF!</v>
      </c>
      <c r="M346" s="23" t="e">
        <f>'Costi complessivi'!#REF!</f>
        <v>#REF!</v>
      </c>
      <c r="N346" s="69" t="e">
        <f>IF('Costi complessivi'!#REF!="G",'Costi complessivi'!#REF!,IF('Costi complessivi'!#REF!=$B$452,'Costi complessivi'!#REF!,0))</f>
        <v>#REF!</v>
      </c>
    </row>
    <row r="347" spans="1:14" hidden="1">
      <c r="A347" s="22" t="e">
        <f>IF('Costi complessivi'!#REF!="","",'Costi complessivi'!#REF!)</f>
        <v>#REF!</v>
      </c>
      <c r="B347" s="61" t="e">
        <f>IF('Costi complessivi'!#REF!="","",'Costi complessivi'!#REF!)</f>
        <v>#REF!</v>
      </c>
      <c r="C347" s="15" t="e">
        <f>IF('Costi complessivi'!#REF!="G",'Costi complessivi'!#REF!*$C$452,IF('Costi complessivi'!#REF!=$B$452,'Costi complessivi'!#REF!,""))</f>
        <v>#REF!</v>
      </c>
      <c r="D347" s="15" t="e">
        <f>IF('Costi complessivi'!#REF!="G",'Costi complessivi'!#REF!*$C$452,IF('Costi complessivi'!#REF!=$B$452,'Costi complessivi'!#REF!,""))</f>
        <v>#REF!</v>
      </c>
      <c r="E347" s="30" t="e">
        <f>IF('Costi complessivi'!#REF!="G",'Costi complessivi'!#REF!*$C$452,IF('Costi complessivi'!#REF!=$B$452,'Costi complessivi'!#REF!,""))</f>
        <v>#REF!</v>
      </c>
      <c r="F347" s="115" t="e">
        <f>IF('Costi complessivi'!#REF!="G",'Costi complessivi'!#REF!*$C$452,IF('Costi complessivi'!#REF!=$B$452,'Costi complessivi'!#REF!,""))</f>
        <v>#REF!</v>
      </c>
      <c r="G347" s="44" t="e">
        <f>IF('Costi complessivi'!#REF!="G",'Costi complessivi'!#REF!*$C$452,IF('Costi complessivi'!#REF!=$B$452,'Costi complessivi'!#REF!,""))</f>
        <v>#REF!</v>
      </c>
      <c r="H347" s="44" t="e">
        <f>IF('Costi complessivi'!#REF!="G",'Costi complessivi'!#REF!*$C$452,IF('Costi complessivi'!#REF!=$B$452,'Costi complessivi'!#REF!,""))</f>
        <v>#REF!</v>
      </c>
      <c r="I347" s="115" t="e">
        <f>IF('Costi complessivi'!#REF!="G",'Costi complessivi'!#REF!*$C$452,IF('Costi complessivi'!#REF!=$B$452,'Costi complessivi'!#REF!,""))</f>
        <v>#REF!</v>
      </c>
      <c r="J347" s="14" t="e">
        <f>IF('Costi complessivi'!#REF!="G",'Costi complessivi'!#REF!*$C$452,IF('Costi complessivi'!#REF!=$B$452,'Costi complessivi'!#REF!,""))</f>
        <v>#REF!</v>
      </c>
      <c r="K347" s="14" t="e">
        <f>IF('Costi complessivi'!#REF!="G",'Costi complessivi'!#REF!*$C$452,IF('Costi complessivi'!#REF!=$B$452,'Costi complessivi'!#REF!,""))</f>
        <v>#REF!</v>
      </c>
      <c r="L347" s="29" t="e">
        <f>IF('Costi complessivi'!#REF!="G",'Costi complessivi'!#REF!*$C$452,IF('Costi complessivi'!#REF!=$B$452,'Costi complessivi'!#REF!,""))</f>
        <v>#REF!</v>
      </c>
      <c r="M347" s="23" t="e">
        <f>'Costi complessivi'!#REF!</f>
        <v>#REF!</v>
      </c>
      <c r="N347" s="69" t="e">
        <f>IF('Costi complessivi'!#REF!="G",'Costi complessivi'!#REF!,IF('Costi complessivi'!#REF!=$B$452,'Costi complessivi'!#REF!,0))</f>
        <v>#REF!</v>
      </c>
    </row>
    <row r="348" spans="1:14" hidden="1">
      <c r="A348" s="49" t="s">
        <v>448</v>
      </c>
      <c r="B348" s="45"/>
      <c r="C348" s="46"/>
      <c r="D348" s="47"/>
      <c r="E348" s="47"/>
      <c r="F348" s="47"/>
      <c r="G348" s="47"/>
      <c r="H348" s="47"/>
      <c r="I348" s="47"/>
      <c r="J348" s="47"/>
      <c r="K348" s="47"/>
      <c r="L348" s="45"/>
      <c r="M348" s="48"/>
      <c r="N348" s="69" t="e">
        <f>IF('Costi complessivi'!#REF!="G",'Costi complessivi'!#REF!,IF('Costi complessivi'!#REF!=$B$452,'Costi complessivi'!#REF!,0))</f>
        <v>#REF!</v>
      </c>
    </row>
    <row r="349" spans="1:14" hidden="1">
      <c r="A349" s="22" t="str">
        <f>IF('Costi complessivi'!A277="","",'Costi complessivi'!A277)</f>
        <v xml:space="preserve">  66/25/787  </v>
      </c>
      <c r="B349" s="61" t="str">
        <f>IF('Costi complessivi'!B277="","",'Costi complessivi'!B277)</f>
        <v>RAGAZZI DI GOMEL</v>
      </c>
      <c r="C349" s="15" t="e">
        <f>IF('Costi complessivi'!#REF!="G",'Costi complessivi'!#REF!*$C$452,IF('Costi complessivi'!#REF!=$B$452,'Costi complessivi'!#REF!,""))</f>
        <v>#REF!</v>
      </c>
      <c r="D349" s="15" t="e">
        <f>IF('Costi complessivi'!#REF!="G",'Costi complessivi'!#REF!*$C$452,IF('Costi complessivi'!#REF!=$B$452,'Costi complessivi'!#REF!,""))</f>
        <v>#REF!</v>
      </c>
      <c r="E349" s="30" t="e">
        <f>IF('Costi complessivi'!#REF!="G",'Costi complessivi'!#REF!*$C$452,IF('Costi complessivi'!#REF!=$B$452,'Costi complessivi'!#REF!,""))</f>
        <v>#REF!</v>
      </c>
      <c r="F349" s="115" t="e">
        <f>IF('Costi complessivi'!#REF!="G",'Costi complessivi'!C277*$C$452,IF('Costi complessivi'!#REF!=$B$452,'Costi complessivi'!C277,""))</f>
        <v>#REF!</v>
      </c>
      <c r="G349" s="44" t="e">
        <f>IF('Costi complessivi'!#REF!="G",'Costi complessivi'!#REF!*$C$452,IF('Costi complessivi'!#REF!=$B$452,'Costi complessivi'!#REF!,""))</f>
        <v>#REF!</v>
      </c>
      <c r="H349" s="44" t="e">
        <f>IF('Costi complessivi'!#REF!="G",'Costi complessivi'!#REF!*$C$452,IF('Costi complessivi'!#REF!=$B$452,'Costi complessivi'!#REF!,""))</f>
        <v>#REF!</v>
      </c>
      <c r="I349" s="115" t="e">
        <f>IF('Costi complessivi'!#REF!="G",'Costi complessivi'!D277*$C$452,IF('Costi complessivi'!#REF!=$B$452,'Costi complessivi'!D277,""))</f>
        <v>#REF!</v>
      </c>
      <c r="J349" s="14" t="e">
        <f>IF('Costi complessivi'!#REF!="G",'Costi complessivi'!E277*$C$452,IF('Costi complessivi'!#REF!=$B$452,'Costi complessivi'!E277,""))</f>
        <v>#REF!</v>
      </c>
      <c r="K349" s="14" t="e">
        <f>IF('Costi complessivi'!#REF!="G",'Costi complessivi'!F277*$C$452,IF('Costi complessivi'!#REF!=$B$452,'Costi complessivi'!F277,""))</f>
        <v>#REF!</v>
      </c>
      <c r="L349" s="29" t="e">
        <f>IF('Costi complessivi'!#REF!="G",'Costi complessivi'!#REF!*$C$452,IF('Costi complessivi'!#REF!=$B$452,'Costi complessivi'!#REF!,""))</f>
        <v>#REF!</v>
      </c>
      <c r="M349" s="23" t="e">
        <f>'Costi complessivi'!#REF!</f>
        <v>#REF!</v>
      </c>
      <c r="N349" s="69" t="e">
        <f>IF('Costi complessivi'!#REF!="G",'Costi complessivi'!#REF!,IF('Costi complessivi'!#REF!=$B$452,'Costi complessivi'!#REF!,0))</f>
        <v>#REF!</v>
      </c>
    </row>
    <row r="350" spans="1:14" hidden="1">
      <c r="A350" s="22" t="e">
        <f>IF('Costi complessivi'!#REF!="","",'Costi complessivi'!#REF!)</f>
        <v>#REF!</v>
      </c>
      <c r="B350" s="61" t="e">
        <f>IF('Costi complessivi'!#REF!="","",'Costi complessivi'!#REF!)</f>
        <v>#REF!</v>
      </c>
      <c r="C350" s="15" t="e">
        <f>IF('Costi complessivi'!#REF!="G",'Costi complessivi'!#REF!*$C$452,IF('Costi complessivi'!#REF!=$B$452,'Costi complessivi'!#REF!,""))</f>
        <v>#REF!</v>
      </c>
      <c r="D350" s="15" t="e">
        <f>IF('Costi complessivi'!#REF!="G",'Costi complessivi'!#REF!*$C$452,IF('Costi complessivi'!#REF!=$B$452,'Costi complessivi'!#REF!,""))</f>
        <v>#REF!</v>
      </c>
      <c r="E350" s="30" t="e">
        <f>IF('Costi complessivi'!#REF!="G",'Costi complessivi'!#REF!*$C$452,IF('Costi complessivi'!#REF!=$B$452,'Costi complessivi'!#REF!,""))</f>
        <v>#REF!</v>
      </c>
      <c r="F350" s="115" t="e">
        <f>IF('Costi complessivi'!#REF!="G",'Costi complessivi'!#REF!*$C$452,IF('Costi complessivi'!#REF!=$B$452,'Costi complessivi'!#REF!,""))</f>
        <v>#REF!</v>
      </c>
      <c r="G350" s="44" t="e">
        <f>IF('Costi complessivi'!#REF!="G",'Costi complessivi'!#REF!*$C$452,IF('Costi complessivi'!#REF!=$B$452,'Costi complessivi'!#REF!,""))</f>
        <v>#REF!</v>
      </c>
      <c r="H350" s="44" t="e">
        <f>IF('Costi complessivi'!#REF!="G",'Costi complessivi'!#REF!*$C$452,IF('Costi complessivi'!#REF!=$B$452,'Costi complessivi'!#REF!,""))</f>
        <v>#REF!</v>
      </c>
      <c r="I350" s="115" t="e">
        <f>IF('Costi complessivi'!#REF!="G",'Costi complessivi'!#REF!*$C$452,IF('Costi complessivi'!#REF!=$B$452,'Costi complessivi'!#REF!,""))</f>
        <v>#REF!</v>
      </c>
      <c r="J350" s="14" t="e">
        <f>IF('Costi complessivi'!#REF!="G",'Costi complessivi'!#REF!*$C$452,IF('Costi complessivi'!#REF!=$B$452,'Costi complessivi'!#REF!,""))</f>
        <v>#REF!</v>
      </c>
      <c r="K350" s="14" t="e">
        <f>IF('Costi complessivi'!#REF!="G",'Costi complessivi'!#REF!*$C$452,IF('Costi complessivi'!#REF!=$B$452,'Costi complessivi'!#REF!,""))</f>
        <v>#REF!</v>
      </c>
      <c r="L350" s="29" t="e">
        <f>IF('Costi complessivi'!#REF!="G",'Costi complessivi'!#REF!*$C$452,IF('Costi complessivi'!#REF!=$B$452,'Costi complessivi'!#REF!,""))</f>
        <v>#REF!</v>
      </c>
      <c r="M350" s="23" t="e">
        <f>'Costi complessivi'!#REF!</f>
        <v>#REF!</v>
      </c>
      <c r="N350" s="69" t="e">
        <f>IF('Costi complessivi'!#REF!="G",'Costi complessivi'!#REF!,IF('Costi complessivi'!#REF!=$B$452,'Costi complessivi'!#REF!,0))</f>
        <v>#REF!</v>
      </c>
    </row>
    <row r="351" spans="1:14" hidden="1">
      <c r="A351" s="22" t="e">
        <f>IF('Costi complessivi'!#REF!="","",'Costi complessivi'!#REF!)</f>
        <v>#REF!</v>
      </c>
      <c r="B351" s="61" t="e">
        <f>IF('Costi complessivi'!#REF!="","",'Costi complessivi'!#REF!)</f>
        <v>#REF!</v>
      </c>
      <c r="C351" s="15" t="e">
        <f>IF('Costi complessivi'!#REF!="G",'Costi complessivi'!#REF!*$C$452,IF('Costi complessivi'!#REF!=$B$452,'Costi complessivi'!#REF!,""))</f>
        <v>#REF!</v>
      </c>
      <c r="D351" s="15" t="e">
        <f>IF('Costi complessivi'!#REF!="G",'Costi complessivi'!#REF!*$C$452,IF('Costi complessivi'!#REF!=$B$452,'Costi complessivi'!#REF!,""))</f>
        <v>#REF!</v>
      </c>
      <c r="E351" s="30" t="e">
        <f>IF('Costi complessivi'!#REF!="G",'Costi complessivi'!#REF!*$C$452,IF('Costi complessivi'!#REF!=$B$452,'Costi complessivi'!#REF!,""))</f>
        <v>#REF!</v>
      </c>
      <c r="F351" s="115" t="e">
        <f>IF('Costi complessivi'!#REF!="G",'Costi complessivi'!#REF!*$C$452,IF('Costi complessivi'!#REF!=$B$452,'Costi complessivi'!#REF!,""))</f>
        <v>#REF!</v>
      </c>
      <c r="G351" s="44" t="e">
        <f>IF('Costi complessivi'!#REF!="G",'Costi complessivi'!#REF!*$C$452,IF('Costi complessivi'!#REF!=$B$452,'Costi complessivi'!#REF!,""))</f>
        <v>#REF!</v>
      </c>
      <c r="H351" s="44" t="e">
        <f>IF('Costi complessivi'!#REF!="G",'Costi complessivi'!#REF!*$C$452,IF('Costi complessivi'!#REF!=$B$452,'Costi complessivi'!#REF!,""))</f>
        <v>#REF!</v>
      </c>
      <c r="I351" s="115" t="e">
        <f>IF('Costi complessivi'!#REF!="G",'Costi complessivi'!#REF!*$C$452,IF('Costi complessivi'!#REF!=$B$452,'Costi complessivi'!#REF!,""))</f>
        <v>#REF!</v>
      </c>
      <c r="J351" s="14" t="e">
        <f>IF('Costi complessivi'!#REF!="G",'Costi complessivi'!#REF!*$C$452,IF('Costi complessivi'!#REF!=$B$452,'Costi complessivi'!#REF!,""))</f>
        <v>#REF!</v>
      </c>
      <c r="K351" s="14" t="e">
        <f>IF('Costi complessivi'!#REF!="G",'Costi complessivi'!#REF!*$C$452,IF('Costi complessivi'!#REF!=$B$452,'Costi complessivi'!#REF!,""))</f>
        <v>#REF!</v>
      </c>
      <c r="L351" s="29" t="e">
        <f>IF('Costi complessivi'!#REF!="G",'Costi complessivi'!#REF!*$C$452,IF('Costi complessivi'!#REF!=$B$452,'Costi complessivi'!#REF!,""))</f>
        <v>#REF!</v>
      </c>
      <c r="M351" s="23" t="e">
        <f>'Costi complessivi'!#REF!</f>
        <v>#REF!</v>
      </c>
      <c r="N351" s="69" t="e">
        <f>IF('Costi complessivi'!#REF!="G",'Costi complessivi'!#REF!,IF('Costi complessivi'!#REF!=$B$452,'Costi complessivi'!#REF!,0))</f>
        <v>#REF!</v>
      </c>
    </row>
    <row r="352" spans="1:14" hidden="1">
      <c r="A352" s="22" t="e">
        <f>IF('Costi complessivi'!#REF!="","",'Costi complessivi'!#REF!)</f>
        <v>#REF!</v>
      </c>
      <c r="B352" s="61" t="e">
        <f>IF('Costi complessivi'!#REF!="","",'Costi complessivi'!#REF!)</f>
        <v>#REF!</v>
      </c>
      <c r="C352" s="15" t="e">
        <f>IF('Costi complessivi'!#REF!="G",'Costi complessivi'!#REF!*$C$452,IF('Costi complessivi'!#REF!=$B$452,'Costi complessivi'!#REF!,""))</f>
        <v>#REF!</v>
      </c>
      <c r="D352" s="15" t="e">
        <f>IF('Costi complessivi'!#REF!="G",'Costi complessivi'!#REF!*$C$452,IF('Costi complessivi'!#REF!=$B$452,'Costi complessivi'!#REF!,""))</f>
        <v>#REF!</v>
      </c>
      <c r="E352" s="30" t="e">
        <f>IF('Costi complessivi'!#REF!="G",'Costi complessivi'!#REF!*$C$452,IF('Costi complessivi'!#REF!=$B$452,'Costi complessivi'!#REF!,""))</f>
        <v>#REF!</v>
      </c>
      <c r="F352" s="115" t="e">
        <f>IF('Costi complessivi'!#REF!="G",'Costi complessivi'!#REF!*$C$452,IF('Costi complessivi'!#REF!=$B$452,'Costi complessivi'!#REF!,""))</f>
        <v>#REF!</v>
      </c>
      <c r="G352" s="44" t="e">
        <f>IF('Costi complessivi'!#REF!="G",'Costi complessivi'!#REF!*$C$452,IF('Costi complessivi'!#REF!=$B$452,'Costi complessivi'!#REF!,""))</f>
        <v>#REF!</v>
      </c>
      <c r="H352" s="44" t="e">
        <f>IF('Costi complessivi'!#REF!="G",'Costi complessivi'!#REF!*$C$452,IF('Costi complessivi'!#REF!=$B$452,'Costi complessivi'!#REF!,""))</f>
        <v>#REF!</v>
      </c>
      <c r="I352" s="115" t="e">
        <f>IF('Costi complessivi'!#REF!="G",'Costi complessivi'!#REF!*$C$452,IF('Costi complessivi'!#REF!=$B$452,'Costi complessivi'!#REF!,""))</f>
        <v>#REF!</v>
      </c>
      <c r="J352" s="14" t="e">
        <f>IF('Costi complessivi'!#REF!="G",'Costi complessivi'!#REF!*$C$452,IF('Costi complessivi'!#REF!=$B$452,'Costi complessivi'!#REF!,""))</f>
        <v>#REF!</v>
      </c>
      <c r="K352" s="14" t="e">
        <f>IF('Costi complessivi'!#REF!="G",'Costi complessivi'!#REF!*$C$452,IF('Costi complessivi'!#REF!=$B$452,'Costi complessivi'!#REF!,""))</f>
        <v>#REF!</v>
      </c>
      <c r="L352" s="29" t="e">
        <f>IF('Costi complessivi'!#REF!="G",'Costi complessivi'!#REF!*$C$452,IF('Costi complessivi'!#REF!=$B$452,'Costi complessivi'!#REF!,""))</f>
        <v>#REF!</v>
      </c>
      <c r="M352" s="23" t="e">
        <f>'Costi complessivi'!#REF!</f>
        <v>#REF!</v>
      </c>
      <c r="N352" s="69" t="e">
        <f>IF('Costi complessivi'!#REF!="G",'Costi complessivi'!#REF!,IF('Costi complessivi'!#REF!=$B$452,'Costi complessivi'!#REF!,0))</f>
        <v>#REF!</v>
      </c>
    </row>
    <row r="353" spans="1:15" hidden="1">
      <c r="A353" s="22" t="e">
        <f>IF('Costi complessivi'!#REF!="","",'Costi complessivi'!#REF!)</f>
        <v>#REF!</v>
      </c>
      <c r="B353" s="61" t="e">
        <f>IF('Costi complessivi'!#REF!="","",'Costi complessivi'!#REF!)</f>
        <v>#REF!</v>
      </c>
      <c r="C353" s="15" t="e">
        <f>IF('Costi complessivi'!#REF!="G",'Costi complessivi'!#REF!*$C$452,IF('Costi complessivi'!#REF!=$B$452,'Costi complessivi'!#REF!,""))</f>
        <v>#REF!</v>
      </c>
      <c r="D353" s="15" t="e">
        <f>IF('Costi complessivi'!#REF!="G",'Costi complessivi'!#REF!*$C$452,IF('Costi complessivi'!#REF!=$B$452,'Costi complessivi'!#REF!,""))</f>
        <v>#REF!</v>
      </c>
      <c r="E353" s="30" t="e">
        <f>IF('Costi complessivi'!#REF!="G",'Costi complessivi'!#REF!*$C$452,IF('Costi complessivi'!#REF!=$B$452,'Costi complessivi'!#REF!,""))</f>
        <v>#REF!</v>
      </c>
      <c r="F353" s="115" t="e">
        <f>IF('Costi complessivi'!#REF!="G",'Costi complessivi'!#REF!*$C$452,IF('Costi complessivi'!#REF!=$B$452,'Costi complessivi'!#REF!,""))</f>
        <v>#REF!</v>
      </c>
      <c r="G353" s="44" t="e">
        <f>IF('Costi complessivi'!#REF!="G",'Costi complessivi'!#REF!*$C$452,IF('Costi complessivi'!#REF!=$B$452,'Costi complessivi'!#REF!,""))</f>
        <v>#REF!</v>
      </c>
      <c r="H353" s="44" t="e">
        <f>IF('Costi complessivi'!#REF!="G",'Costi complessivi'!#REF!*$C$452,IF('Costi complessivi'!#REF!=$B$452,'Costi complessivi'!#REF!,""))</f>
        <v>#REF!</v>
      </c>
      <c r="I353" s="115" t="e">
        <f>IF('Costi complessivi'!#REF!="G",'Costi complessivi'!#REF!*$C$452,IF('Costi complessivi'!#REF!=$B$452,'Costi complessivi'!#REF!,""))</f>
        <v>#REF!</v>
      </c>
      <c r="J353" s="14" t="e">
        <f>IF('Costi complessivi'!#REF!="G",'Costi complessivi'!#REF!*$C$452,IF('Costi complessivi'!#REF!=$B$452,'Costi complessivi'!#REF!,""))</f>
        <v>#REF!</v>
      </c>
      <c r="K353" s="14" t="e">
        <f>IF('Costi complessivi'!#REF!="G",'Costi complessivi'!#REF!*$C$452,IF('Costi complessivi'!#REF!=$B$452,'Costi complessivi'!#REF!,""))</f>
        <v>#REF!</v>
      </c>
      <c r="L353" s="29" t="e">
        <f>IF('Costi complessivi'!#REF!="G",'Costi complessivi'!#REF!*$C$452,IF('Costi complessivi'!#REF!=$B$452,'Costi complessivi'!#REF!,""))</f>
        <v>#REF!</v>
      </c>
      <c r="M353" s="23" t="e">
        <f>'Costi complessivi'!#REF!</f>
        <v>#REF!</v>
      </c>
      <c r="N353" s="69" t="e">
        <f>IF('Costi complessivi'!#REF!="G",'Costi complessivi'!#REF!,IF('Costi complessivi'!#REF!=$B$452,'Costi complessivi'!#REF!,0))</f>
        <v>#REF!</v>
      </c>
    </row>
    <row r="354" spans="1:15" hidden="1">
      <c r="A354" s="22" t="e">
        <f>IF('Costi complessivi'!#REF!="","",'Costi complessivi'!#REF!)</f>
        <v>#REF!</v>
      </c>
      <c r="B354" s="61" t="e">
        <f>IF('Costi complessivi'!#REF!="","",'Costi complessivi'!#REF!)</f>
        <v>#REF!</v>
      </c>
      <c r="C354" s="15" t="e">
        <f>IF('Costi complessivi'!#REF!="G",'Costi complessivi'!#REF!*$C$452,IF('Costi complessivi'!#REF!=$B$452,'Costi complessivi'!#REF!,""))</f>
        <v>#REF!</v>
      </c>
      <c r="D354" s="15" t="e">
        <f>IF('Costi complessivi'!#REF!="G",'Costi complessivi'!#REF!*$C$452,IF('Costi complessivi'!#REF!=$B$452,'Costi complessivi'!#REF!,""))</f>
        <v>#REF!</v>
      </c>
      <c r="E354" s="30" t="e">
        <f>IF('Costi complessivi'!#REF!="G",'Costi complessivi'!#REF!*$C$452,IF('Costi complessivi'!#REF!=$B$452,'Costi complessivi'!#REF!,""))</f>
        <v>#REF!</v>
      </c>
      <c r="F354" s="115" t="e">
        <f>IF('Costi complessivi'!#REF!="G",'Costi complessivi'!#REF!*$C$452,IF('Costi complessivi'!#REF!=$B$452,'Costi complessivi'!#REF!,""))</f>
        <v>#REF!</v>
      </c>
      <c r="G354" s="44" t="e">
        <f>IF('Costi complessivi'!#REF!="G",'Costi complessivi'!#REF!*$C$452,IF('Costi complessivi'!#REF!=$B$452,'Costi complessivi'!#REF!,""))</f>
        <v>#REF!</v>
      </c>
      <c r="H354" s="44" t="e">
        <f>IF('Costi complessivi'!#REF!="G",'Costi complessivi'!#REF!*$C$452,IF('Costi complessivi'!#REF!=$B$452,'Costi complessivi'!#REF!,""))</f>
        <v>#REF!</v>
      </c>
      <c r="I354" s="115" t="e">
        <f>IF('Costi complessivi'!#REF!="G",'Costi complessivi'!#REF!*$C$452,IF('Costi complessivi'!#REF!=$B$452,'Costi complessivi'!#REF!,""))</f>
        <v>#REF!</v>
      </c>
      <c r="J354" s="14" t="e">
        <f>IF('Costi complessivi'!#REF!="G",'Costi complessivi'!#REF!*$C$452,IF('Costi complessivi'!#REF!=$B$452,'Costi complessivi'!#REF!,""))</f>
        <v>#REF!</v>
      </c>
      <c r="K354" s="14" t="e">
        <f>IF('Costi complessivi'!#REF!="G",'Costi complessivi'!#REF!*$C$452,IF('Costi complessivi'!#REF!=$B$452,'Costi complessivi'!#REF!,""))</f>
        <v>#REF!</v>
      </c>
      <c r="L354" s="29" t="e">
        <f>IF('Costi complessivi'!#REF!="G",'Costi complessivi'!#REF!*$C$452,IF('Costi complessivi'!#REF!=$B$452,'Costi complessivi'!#REF!,""))</f>
        <v>#REF!</v>
      </c>
      <c r="M354" s="23" t="e">
        <f>'Costi complessivi'!#REF!</f>
        <v>#REF!</v>
      </c>
      <c r="N354" s="69" t="e">
        <f>IF('Costi complessivi'!#REF!="G",'Costi complessivi'!#REF!,IF('Costi complessivi'!#REF!=$B$452,'Costi complessivi'!#REF!,0))</f>
        <v>#REF!</v>
      </c>
    </row>
    <row r="355" spans="1:15" hidden="1">
      <c r="A355" s="22" t="e">
        <f>IF('Costi complessivi'!#REF!="","",'Costi complessivi'!#REF!)</f>
        <v>#REF!</v>
      </c>
      <c r="B355" s="61" t="e">
        <f>IF('Costi complessivi'!#REF!="","",'Costi complessivi'!#REF!)</f>
        <v>#REF!</v>
      </c>
      <c r="C355" s="15" t="e">
        <f>IF('Costi complessivi'!#REF!="G",'Costi complessivi'!#REF!*$C$452,IF('Costi complessivi'!#REF!=$B$452,'Costi complessivi'!#REF!,""))</f>
        <v>#REF!</v>
      </c>
      <c r="D355" s="15" t="e">
        <f>IF('Costi complessivi'!#REF!="G",'Costi complessivi'!#REF!*$C$452,IF('Costi complessivi'!#REF!=$B$452,'Costi complessivi'!#REF!,""))</f>
        <v>#REF!</v>
      </c>
      <c r="E355" s="30" t="e">
        <f>IF('Costi complessivi'!#REF!="G",'Costi complessivi'!#REF!*$C$452,IF('Costi complessivi'!#REF!=$B$452,'Costi complessivi'!#REF!,""))</f>
        <v>#REF!</v>
      </c>
      <c r="F355" s="115" t="e">
        <f>IF('Costi complessivi'!#REF!="G",'Costi complessivi'!#REF!*$C$452,IF('Costi complessivi'!#REF!=$B$452,'Costi complessivi'!#REF!,""))</f>
        <v>#REF!</v>
      </c>
      <c r="G355" s="44" t="e">
        <f>IF('Costi complessivi'!#REF!="G",'Costi complessivi'!#REF!*$C$452,IF('Costi complessivi'!#REF!=$B$452,'Costi complessivi'!#REF!,""))</f>
        <v>#REF!</v>
      </c>
      <c r="H355" s="44" t="e">
        <f>IF('Costi complessivi'!#REF!="G",'Costi complessivi'!#REF!*$C$452,IF('Costi complessivi'!#REF!=$B$452,'Costi complessivi'!#REF!,""))</f>
        <v>#REF!</v>
      </c>
      <c r="I355" s="115" t="e">
        <f>IF('Costi complessivi'!#REF!="G",'Costi complessivi'!#REF!*$C$452,IF('Costi complessivi'!#REF!=$B$452,'Costi complessivi'!#REF!,""))</f>
        <v>#REF!</v>
      </c>
      <c r="J355" s="14" t="e">
        <f>IF('Costi complessivi'!#REF!="G",'Costi complessivi'!#REF!*$C$452,IF('Costi complessivi'!#REF!=$B$452,'Costi complessivi'!#REF!,""))</f>
        <v>#REF!</v>
      </c>
      <c r="K355" s="14" t="e">
        <f>IF('Costi complessivi'!#REF!="G",'Costi complessivi'!#REF!*$C$452,IF('Costi complessivi'!#REF!=$B$452,'Costi complessivi'!#REF!,""))</f>
        <v>#REF!</v>
      </c>
      <c r="L355" s="29" t="e">
        <f>IF('Costi complessivi'!#REF!="G",'Costi complessivi'!#REF!*$C$452,IF('Costi complessivi'!#REF!=$B$452,'Costi complessivi'!#REF!,""))</f>
        <v>#REF!</v>
      </c>
      <c r="M355" s="23" t="e">
        <f>'Costi complessivi'!#REF!</f>
        <v>#REF!</v>
      </c>
      <c r="N355" s="69" t="e">
        <f>IF('Costi complessivi'!#REF!="G",'Costi complessivi'!#REF!,IF('Costi complessivi'!#REF!=$B$452,'Costi complessivi'!#REF!,0))</f>
        <v>#REF!</v>
      </c>
    </row>
    <row r="356" spans="1:15" hidden="1">
      <c r="A356" s="22" t="e">
        <f>IF('Costi complessivi'!#REF!="","",'Costi complessivi'!#REF!)</f>
        <v>#REF!</v>
      </c>
      <c r="B356" s="61" t="e">
        <f>IF('Costi complessivi'!#REF!="","",'Costi complessivi'!#REF!)</f>
        <v>#REF!</v>
      </c>
      <c r="C356" s="15" t="e">
        <f>IF('Costi complessivi'!#REF!="G",'Costi complessivi'!#REF!*$C$452,IF('Costi complessivi'!#REF!=$B$452,'Costi complessivi'!#REF!,""))</f>
        <v>#REF!</v>
      </c>
      <c r="D356" s="15" t="e">
        <f>IF('Costi complessivi'!#REF!="G",'Costi complessivi'!#REF!*$C$452,IF('Costi complessivi'!#REF!=$B$452,'Costi complessivi'!#REF!,""))</f>
        <v>#REF!</v>
      </c>
      <c r="E356" s="30" t="e">
        <f>IF('Costi complessivi'!#REF!="G",'Costi complessivi'!#REF!*$C$452,IF('Costi complessivi'!#REF!=$B$452,'Costi complessivi'!#REF!,""))</f>
        <v>#REF!</v>
      </c>
      <c r="F356" s="115" t="e">
        <f>IF('Costi complessivi'!#REF!="G",'Costi complessivi'!#REF!*$C$452,IF('Costi complessivi'!#REF!=$B$452,'Costi complessivi'!#REF!,""))</f>
        <v>#REF!</v>
      </c>
      <c r="G356" s="44" t="e">
        <f>IF('Costi complessivi'!#REF!="G",'Costi complessivi'!#REF!*$C$452,IF('Costi complessivi'!#REF!=$B$452,'Costi complessivi'!#REF!,""))</f>
        <v>#REF!</v>
      </c>
      <c r="H356" s="44" t="e">
        <f>IF('Costi complessivi'!#REF!="G",'Costi complessivi'!#REF!*$C$452,IF('Costi complessivi'!#REF!=$B$452,'Costi complessivi'!#REF!,""))</f>
        <v>#REF!</v>
      </c>
      <c r="I356" s="115" t="e">
        <f>IF('Costi complessivi'!#REF!="G",'Costi complessivi'!#REF!*$C$452,IF('Costi complessivi'!#REF!=$B$452,'Costi complessivi'!#REF!,""))</f>
        <v>#REF!</v>
      </c>
      <c r="J356" s="14" t="e">
        <f>IF('Costi complessivi'!#REF!="G",'Costi complessivi'!#REF!*$C$452,IF('Costi complessivi'!#REF!=$B$452,'Costi complessivi'!#REF!,""))</f>
        <v>#REF!</v>
      </c>
      <c r="K356" s="14" t="e">
        <f>IF('Costi complessivi'!#REF!="G",'Costi complessivi'!#REF!*$C$452,IF('Costi complessivi'!#REF!=$B$452,'Costi complessivi'!#REF!,""))</f>
        <v>#REF!</v>
      </c>
      <c r="L356" s="29" t="e">
        <f>IF('Costi complessivi'!#REF!="G",'Costi complessivi'!#REF!*$C$452,IF('Costi complessivi'!#REF!=$B$452,'Costi complessivi'!#REF!,""))</f>
        <v>#REF!</v>
      </c>
      <c r="M356" s="23" t="e">
        <f>'Costi complessivi'!#REF!</f>
        <v>#REF!</v>
      </c>
      <c r="N356" s="69" t="e">
        <f>IF('Costi complessivi'!#REF!="G",'Costi complessivi'!#REF!,IF('Costi complessivi'!#REF!=$B$452,'Costi complessivi'!#REF!,0))</f>
        <v>#REF!</v>
      </c>
    </row>
    <row r="357" spans="1:15">
      <c r="A357" s="49" t="s">
        <v>696</v>
      </c>
      <c r="B357" s="45"/>
      <c r="C357" s="46"/>
      <c r="D357" s="47"/>
      <c r="E357" s="47"/>
      <c r="F357" s="47"/>
      <c r="G357" s="47"/>
      <c r="H357" s="47"/>
      <c r="I357" s="47"/>
      <c r="J357" s="47"/>
      <c r="K357" s="47"/>
      <c r="L357" s="45"/>
      <c r="M357" s="48"/>
      <c r="N357" s="69" t="e">
        <f>IF('Costi complessivi'!#REF!="G",'Costi complessivi'!#REF!,IF('Costi complessivi'!#REF!=$B$452,'Costi complessivi'!#REF!,0))</f>
        <v>#REF!</v>
      </c>
    </row>
    <row r="358" spans="1:15" hidden="1">
      <c r="A358" s="22" t="e">
        <f>IF('Costi complessivi'!#REF!="","",'Costi complessivi'!#REF!)</f>
        <v>#REF!</v>
      </c>
      <c r="B358" s="61" t="e">
        <f>IF('Costi complessivi'!#REF!="","",'Costi complessivi'!#REF!)</f>
        <v>#REF!</v>
      </c>
      <c r="C358" s="15" t="e">
        <f>IF('Costi complessivi'!#REF!="G",'Costi complessivi'!#REF!*$C$452,IF('Costi complessivi'!#REF!=$B$452,'Costi complessivi'!#REF!,""))</f>
        <v>#REF!</v>
      </c>
      <c r="D358" s="15" t="e">
        <f>IF('Costi complessivi'!#REF!="G",'Costi complessivi'!#REF!*$C$452,IF('Costi complessivi'!#REF!=$B$452,'Costi complessivi'!#REF!,""))</f>
        <v>#REF!</v>
      </c>
      <c r="E358" s="30" t="e">
        <f>IF('Costi complessivi'!#REF!="G",'Costi complessivi'!#REF!*$C$452,IF('Costi complessivi'!#REF!=$B$452,'Costi complessivi'!#REF!,""))</f>
        <v>#REF!</v>
      </c>
      <c r="F358" s="115" t="e">
        <f>IF('Costi complessivi'!#REF!="G",'Costi complessivi'!#REF!*$C$452,IF('Costi complessivi'!#REF!=$B$452,'Costi complessivi'!#REF!,""))</f>
        <v>#REF!</v>
      </c>
      <c r="G358" s="44" t="e">
        <f>IF('Costi complessivi'!#REF!="G",'Costi complessivi'!#REF!*$C$452,IF('Costi complessivi'!#REF!=$B$452,'Costi complessivi'!#REF!,""))</f>
        <v>#REF!</v>
      </c>
      <c r="H358" s="44" t="e">
        <f>IF('Costi complessivi'!#REF!="G",'Costi complessivi'!#REF!*$C$452,IF('Costi complessivi'!#REF!=$B$452,'Costi complessivi'!#REF!,""))</f>
        <v>#REF!</v>
      </c>
      <c r="I358" s="115" t="e">
        <f>IF('Costi complessivi'!#REF!="G",'Costi complessivi'!#REF!*$C$452,IF('Costi complessivi'!#REF!=$B$452,'Costi complessivi'!#REF!,""))</f>
        <v>#REF!</v>
      </c>
      <c r="J358" s="14" t="e">
        <f>IF('Costi complessivi'!#REF!="G",'Costi complessivi'!#REF!*$C$452,IF('Costi complessivi'!#REF!=$B$452,'Costi complessivi'!#REF!,""))</f>
        <v>#REF!</v>
      </c>
      <c r="K358" s="14" t="e">
        <f>IF('Costi complessivi'!#REF!="G",'Costi complessivi'!#REF!*$C$452,IF('Costi complessivi'!#REF!=$B$452,'Costi complessivi'!#REF!,""))</f>
        <v>#REF!</v>
      </c>
      <c r="L358" s="29" t="e">
        <f>IF('Costi complessivi'!#REF!="G",'Costi complessivi'!#REF!*$C$452,IF('Costi complessivi'!#REF!=$B$452,'Costi complessivi'!#REF!,""))</f>
        <v>#REF!</v>
      </c>
      <c r="M358" s="23" t="e">
        <f>'Costi complessivi'!#REF!</f>
        <v>#REF!</v>
      </c>
      <c r="N358" s="69" t="e">
        <f>IF('Costi complessivi'!#REF!="G",'Costi complessivi'!#REF!,IF('Costi complessivi'!#REF!=$B$452,'Costi complessivi'!#REF!,0))</f>
        <v>#REF!</v>
      </c>
    </row>
    <row r="359" spans="1:15" ht="15.75" hidden="1" customHeight="1">
      <c r="A359" s="22" t="e">
        <f>IF('Costi complessivi'!#REF!="","",'Costi complessivi'!#REF!)</f>
        <v>#REF!</v>
      </c>
      <c r="B359" s="61" t="e">
        <f>IF('Costi complessivi'!#REF!="","",'Costi complessivi'!#REF!)</f>
        <v>#REF!</v>
      </c>
      <c r="C359" s="15" t="e">
        <f>IF('Costi complessivi'!#REF!="G",'Costi complessivi'!#REF!*$C$452,IF('Costi complessivi'!#REF!=$B$452,'Costi complessivi'!#REF!,""))</f>
        <v>#REF!</v>
      </c>
      <c r="D359" s="15" t="e">
        <f>IF('Costi complessivi'!#REF!="G",'Costi complessivi'!#REF!*$C$452,IF('Costi complessivi'!#REF!=$B$452,'Costi complessivi'!#REF!,""))</f>
        <v>#REF!</v>
      </c>
      <c r="E359" s="30" t="e">
        <f>IF('Costi complessivi'!#REF!="G",'Costi complessivi'!#REF!*$C$452,IF('Costi complessivi'!#REF!=$B$452,'Costi complessivi'!#REF!,""))</f>
        <v>#REF!</v>
      </c>
      <c r="F359" s="115" t="e">
        <f>IF('Costi complessivi'!#REF!="G",'Costi complessivi'!#REF!*$C$452,IF('Costi complessivi'!#REF!=$B$452,'Costi complessivi'!#REF!,""))</f>
        <v>#REF!</v>
      </c>
      <c r="G359" s="44" t="e">
        <f>IF('Costi complessivi'!#REF!="G",'Costi complessivi'!#REF!*$C$452,IF('Costi complessivi'!#REF!=$B$452,'Costi complessivi'!#REF!,""))</f>
        <v>#REF!</v>
      </c>
      <c r="H359" s="44" t="e">
        <f>IF('Costi complessivi'!#REF!="G",'Costi complessivi'!#REF!*$C$452,IF('Costi complessivi'!#REF!=$B$452,'Costi complessivi'!#REF!,""))</f>
        <v>#REF!</v>
      </c>
      <c r="I359" s="115" t="e">
        <f>IF('Costi complessivi'!#REF!="G",'Costi complessivi'!#REF!*$C$452,IF('Costi complessivi'!#REF!=$B$452,'Costi complessivi'!#REF!,""))</f>
        <v>#REF!</v>
      </c>
      <c r="J359" s="14" t="e">
        <f>IF('Costi complessivi'!#REF!="G",'Costi complessivi'!#REF!*$C$452,IF('Costi complessivi'!#REF!=$B$452,'Costi complessivi'!#REF!,""))</f>
        <v>#REF!</v>
      </c>
      <c r="K359" s="14" t="e">
        <f>IF('Costi complessivi'!#REF!="G",'Costi complessivi'!#REF!*$C$452,IF('Costi complessivi'!#REF!=$B$452,'Costi complessivi'!#REF!,""))</f>
        <v>#REF!</v>
      </c>
      <c r="L359" s="29" t="e">
        <f>IF('Costi complessivi'!#REF!="G",'Costi complessivi'!#REF!*$C$452,IF('Costi complessivi'!#REF!=$B$452,'Costi complessivi'!#REF!,""))</f>
        <v>#REF!</v>
      </c>
      <c r="M359" s="23" t="e">
        <f>'Costi complessivi'!#REF!</f>
        <v>#REF!</v>
      </c>
      <c r="N359" s="69" t="e">
        <f>IF('Costi complessivi'!#REF!="G",'Costi complessivi'!#REF!,IF('Costi complessivi'!#REF!=$B$452,'Costi complessivi'!#REF!,0))</f>
        <v>#REF!</v>
      </c>
    </row>
    <row r="360" spans="1:15" ht="15.75" hidden="1" customHeight="1">
      <c r="A360" s="22" t="e">
        <f>IF('Costi complessivi'!#REF!="","",'Costi complessivi'!#REF!)</f>
        <v>#REF!</v>
      </c>
      <c r="B360" s="61" t="e">
        <f>IF('Costi complessivi'!#REF!="","",'Costi complessivi'!#REF!)</f>
        <v>#REF!</v>
      </c>
      <c r="C360" s="15" t="e">
        <f>IF('Costi complessivi'!#REF!="G",'Costi complessivi'!#REF!*$C$452,IF('Costi complessivi'!#REF!=$B$452,'Costi complessivi'!#REF!,""))</f>
        <v>#REF!</v>
      </c>
      <c r="D360" s="15" t="e">
        <f>IF('Costi complessivi'!#REF!="G",'Costi complessivi'!#REF!*$C$452,IF('Costi complessivi'!#REF!=$B$452,'Costi complessivi'!#REF!,""))</f>
        <v>#REF!</v>
      </c>
      <c r="E360" s="30" t="e">
        <f>IF('Costi complessivi'!#REF!="G",'Costi complessivi'!#REF!*$C$452,IF('Costi complessivi'!#REF!=$B$452,'Costi complessivi'!#REF!,""))</f>
        <v>#REF!</v>
      </c>
      <c r="F360" s="115" t="e">
        <f>IF('Costi complessivi'!#REF!="G",'Costi complessivi'!#REF!*$C$452,IF('Costi complessivi'!#REF!=$B$452,'Costi complessivi'!#REF!,""))</f>
        <v>#REF!</v>
      </c>
      <c r="G360" s="44" t="e">
        <f>IF('Costi complessivi'!#REF!="G",'Costi complessivi'!#REF!*$C$452,IF('Costi complessivi'!#REF!=$B$452,'Costi complessivi'!#REF!,""))</f>
        <v>#REF!</v>
      </c>
      <c r="H360" s="44" t="e">
        <f>IF('Costi complessivi'!#REF!="G",'Costi complessivi'!#REF!*$C$452,IF('Costi complessivi'!#REF!=$B$452,'Costi complessivi'!#REF!,""))</f>
        <v>#REF!</v>
      </c>
      <c r="I360" s="115" t="e">
        <f>IF('Costi complessivi'!#REF!="G",'Costi complessivi'!#REF!*$C$452,IF('Costi complessivi'!#REF!=$B$452,'Costi complessivi'!#REF!,""))</f>
        <v>#REF!</v>
      </c>
      <c r="J360" s="14" t="e">
        <f>IF('Costi complessivi'!#REF!="G",'Costi complessivi'!#REF!*$C$452,IF('Costi complessivi'!#REF!=$B$452,'Costi complessivi'!#REF!,""))</f>
        <v>#REF!</v>
      </c>
      <c r="K360" s="14" t="e">
        <f>IF('Costi complessivi'!#REF!="G",'Costi complessivi'!#REF!*$C$452,IF('Costi complessivi'!#REF!=$B$452,'Costi complessivi'!#REF!,""))</f>
        <v>#REF!</v>
      </c>
      <c r="L360" s="29" t="e">
        <f>IF('Costi complessivi'!#REF!="G",'Costi complessivi'!#REF!*$C$452,IF('Costi complessivi'!#REF!=$B$452,'Costi complessivi'!#REF!,""))</f>
        <v>#REF!</v>
      </c>
      <c r="M360" s="23" t="e">
        <f>'Costi complessivi'!#REF!</f>
        <v>#REF!</v>
      </c>
      <c r="N360" s="69" t="e">
        <f>IF('Costi complessivi'!#REF!="G",'Costi complessivi'!#REF!,IF('Costi complessivi'!#REF!=$B$452,'Costi complessivi'!#REF!,0))</f>
        <v>#REF!</v>
      </c>
      <c r="O360" s="42" t="s">
        <v>510</v>
      </c>
    </row>
    <row r="361" spans="1:15" hidden="1">
      <c r="A361" s="22" t="e">
        <f>IF('Costi complessivi'!#REF!="","",'Costi complessivi'!#REF!)</f>
        <v>#REF!</v>
      </c>
      <c r="B361" s="61" t="e">
        <f>IF('Costi complessivi'!#REF!="","",'Costi complessivi'!#REF!)</f>
        <v>#REF!</v>
      </c>
      <c r="C361" s="15" t="e">
        <f>IF('Costi complessivi'!#REF!="G",'Costi complessivi'!#REF!*$C$452,IF('Costi complessivi'!#REF!=$B$452,'Costi complessivi'!#REF!,""))</f>
        <v>#REF!</v>
      </c>
      <c r="D361" s="15" t="e">
        <f>IF('Costi complessivi'!#REF!="G",'Costi complessivi'!#REF!*$C$452,IF('Costi complessivi'!#REF!=$B$452,'Costi complessivi'!#REF!,""))</f>
        <v>#REF!</v>
      </c>
      <c r="E361" s="30" t="e">
        <f>IF('Costi complessivi'!#REF!="G",'Costi complessivi'!#REF!*$C$452,IF('Costi complessivi'!#REF!=$B$452,'Costi complessivi'!#REF!,""))</f>
        <v>#REF!</v>
      </c>
      <c r="F361" s="115" t="e">
        <f>IF('Costi complessivi'!#REF!="G",'Costi complessivi'!#REF!*$C$452,IF('Costi complessivi'!#REF!=$B$452,'Costi complessivi'!#REF!,""))</f>
        <v>#REF!</v>
      </c>
      <c r="G361" s="44" t="e">
        <f>IF('Costi complessivi'!#REF!="G",'Costi complessivi'!#REF!*$C$452,IF('Costi complessivi'!#REF!=$B$452,'Costi complessivi'!#REF!,""))</f>
        <v>#REF!</v>
      </c>
      <c r="H361" s="44" t="e">
        <f>IF('Costi complessivi'!#REF!="G",'Costi complessivi'!#REF!*$C$452,IF('Costi complessivi'!#REF!=$B$452,'Costi complessivi'!#REF!,""))</f>
        <v>#REF!</v>
      </c>
      <c r="I361" s="115" t="e">
        <f>IF('Costi complessivi'!#REF!="G",'Costi complessivi'!#REF!*$C$452,IF('Costi complessivi'!#REF!=$B$452,'Costi complessivi'!#REF!,""))</f>
        <v>#REF!</v>
      </c>
      <c r="J361" s="14" t="e">
        <f>IF('Costi complessivi'!#REF!="G",'Costi complessivi'!#REF!*$C$452,IF('Costi complessivi'!#REF!=$B$452,'Costi complessivi'!#REF!,""))</f>
        <v>#REF!</v>
      </c>
      <c r="K361" s="14" t="e">
        <f>IF('Costi complessivi'!#REF!="G",'Costi complessivi'!#REF!*$C$452,IF('Costi complessivi'!#REF!=$B$452,'Costi complessivi'!#REF!,""))</f>
        <v>#REF!</v>
      </c>
      <c r="L361" s="29" t="e">
        <f>IF('Costi complessivi'!#REF!="G",'Costi complessivi'!#REF!*$C$452,IF('Costi complessivi'!#REF!=$B$452,'Costi complessivi'!#REF!,""))</f>
        <v>#REF!</v>
      </c>
      <c r="M361" s="23" t="e">
        <f>'Costi complessivi'!#REF!</f>
        <v>#REF!</v>
      </c>
      <c r="N361" s="69" t="e">
        <f>IF('Costi complessivi'!#REF!="G",'Costi complessivi'!#REF!,IF('Costi complessivi'!#REF!=$B$452,'Costi complessivi'!#REF!,0))</f>
        <v>#REF!</v>
      </c>
    </row>
    <row r="362" spans="1:15" hidden="1">
      <c r="A362" s="22" t="e">
        <f>IF('Costi complessivi'!#REF!="","",'Costi complessivi'!#REF!)</f>
        <v>#REF!</v>
      </c>
      <c r="B362" s="61" t="e">
        <f>IF('Costi complessivi'!#REF!="","",'Costi complessivi'!#REF!)</f>
        <v>#REF!</v>
      </c>
      <c r="C362" s="15" t="e">
        <f>IF('Costi complessivi'!#REF!="G",'Costi complessivi'!#REF!*$C$452,IF('Costi complessivi'!#REF!=$B$452,'Costi complessivi'!#REF!,""))</f>
        <v>#REF!</v>
      </c>
      <c r="D362" s="15" t="e">
        <f>IF('Costi complessivi'!#REF!="G",'Costi complessivi'!#REF!*$C$452,IF('Costi complessivi'!#REF!=$B$452,'Costi complessivi'!#REF!,""))</f>
        <v>#REF!</v>
      </c>
      <c r="E362" s="30" t="e">
        <f>IF('Costi complessivi'!#REF!="G",'Costi complessivi'!#REF!*$C$452,IF('Costi complessivi'!#REF!=$B$452,'Costi complessivi'!#REF!,""))</f>
        <v>#REF!</v>
      </c>
      <c r="F362" s="115" t="e">
        <f>IF('Costi complessivi'!#REF!="G",'Costi complessivi'!#REF!*$C$452,IF('Costi complessivi'!#REF!=$B$452,'Costi complessivi'!#REF!,""))</f>
        <v>#REF!</v>
      </c>
      <c r="G362" s="44" t="e">
        <f>IF('Costi complessivi'!#REF!="G",'Costi complessivi'!#REF!*$C$452,IF('Costi complessivi'!#REF!=$B$452,'Costi complessivi'!#REF!,""))</f>
        <v>#REF!</v>
      </c>
      <c r="H362" s="44" t="e">
        <f>IF('Costi complessivi'!#REF!="G",'Costi complessivi'!#REF!*$C$452,IF('Costi complessivi'!#REF!=$B$452,'Costi complessivi'!#REF!,""))</f>
        <v>#REF!</v>
      </c>
      <c r="I362" s="115" t="e">
        <f>IF('Costi complessivi'!#REF!="G",'Costi complessivi'!#REF!*$C$452,IF('Costi complessivi'!#REF!=$B$452,'Costi complessivi'!#REF!,""))</f>
        <v>#REF!</v>
      </c>
      <c r="J362" s="14" t="e">
        <f>IF('Costi complessivi'!#REF!="G",'Costi complessivi'!#REF!*$C$452,IF('Costi complessivi'!#REF!=$B$452,'Costi complessivi'!#REF!,""))</f>
        <v>#REF!</v>
      </c>
      <c r="K362" s="14" t="e">
        <f>IF('Costi complessivi'!#REF!="G",'Costi complessivi'!#REF!*$C$452,IF('Costi complessivi'!#REF!=$B$452,'Costi complessivi'!#REF!,""))</f>
        <v>#REF!</v>
      </c>
      <c r="L362" s="29" t="e">
        <f>IF('Costi complessivi'!#REF!="G",'Costi complessivi'!#REF!*$C$452,IF('Costi complessivi'!#REF!=$B$452,'Costi complessivi'!#REF!,""))</f>
        <v>#REF!</v>
      </c>
      <c r="M362" s="23" t="e">
        <f>'Costi complessivi'!#REF!</f>
        <v>#REF!</v>
      </c>
      <c r="N362" s="69" t="e">
        <f>IF('Costi complessivi'!#REF!="G",'Costi complessivi'!#REF!,IF('Costi complessivi'!#REF!=$B$452,'Costi complessivi'!#REF!,0))</f>
        <v>#REF!</v>
      </c>
    </row>
    <row r="363" spans="1:15" hidden="1">
      <c r="A363" s="22" t="e">
        <f>IF('Costi complessivi'!#REF!="","",'Costi complessivi'!#REF!)</f>
        <v>#REF!</v>
      </c>
      <c r="B363" s="61" t="e">
        <f>IF('Costi complessivi'!#REF!="","",'Costi complessivi'!#REF!)</f>
        <v>#REF!</v>
      </c>
      <c r="C363" s="15" t="e">
        <f>IF('Costi complessivi'!#REF!="G",'Costi complessivi'!#REF!*$C$452,IF('Costi complessivi'!#REF!=$B$452,'Costi complessivi'!#REF!,""))</f>
        <v>#REF!</v>
      </c>
      <c r="D363" s="15" t="e">
        <f>IF('Costi complessivi'!#REF!="G",'Costi complessivi'!#REF!*$C$452,IF('Costi complessivi'!#REF!=$B$452,'Costi complessivi'!#REF!,""))</f>
        <v>#REF!</v>
      </c>
      <c r="E363" s="30" t="e">
        <f>IF('Costi complessivi'!#REF!="G",'Costi complessivi'!#REF!*$C$452,IF('Costi complessivi'!#REF!=$B$452,'Costi complessivi'!#REF!,""))</f>
        <v>#REF!</v>
      </c>
      <c r="F363" s="115" t="e">
        <f>IF('Costi complessivi'!#REF!="G",'Costi complessivi'!#REF!*$C$452,IF('Costi complessivi'!#REF!=$B$452,'Costi complessivi'!#REF!,""))</f>
        <v>#REF!</v>
      </c>
      <c r="G363" s="44" t="e">
        <f>IF('Costi complessivi'!#REF!="G",'Costi complessivi'!#REF!*$C$452,IF('Costi complessivi'!#REF!=$B$452,'Costi complessivi'!#REF!,""))</f>
        <v>#REF!</v>
      </c>
      <c r="H363" s="44" t="e">
        <f>IF('Costi complessivi'!#REF!="G",'Costi complessivi'!#REF!*$C$452,IF('Costi complessivi'!#REF!=$B$452,'Costi complessivi'!#REF!,""))</f>
        <v>#REF!</v>
      </c>
      <c r="I363" s="115" t="e">
        <f>IF('Costi complessivi'!#REF!="G",'Costi complessivi'!#REF!*$C$452,IF('Costi complessivi'!#REF!=$B$452,'Costi complessivi'!#REF!,""))</f>
        <v>#REF!</v>
      </c>
      <c r="J363" s="14" t="e">
        <f>IF('Costi complessivi'!#REF!="G",'Costi complessivi'!#REF!*$C$452,IF('Costi complessivi'!#REF!=$B$452,'Costi complessivi'!#REF!,""))</f>
        <v>#REF!</v>
      </c>
      <c r="K363" s="14" t="e">
        <f>IF('Costi complessivi'!#REF!="G",'Costi complessivi'!#REF!*$C$452,IF('Costi complessivi'!#REF!=$B$452,'Costi complessivi'!#REF!,""))</f>
        <v>#REF!</v>
      </c>
      <c r="L363" s="29" t="e">
        <f>IF('Costi complessivi'!#REF!="G",'Costi complessivi'!#REF!*$C$452,IF('Costi complessivi'!#REF!=$B$452,'Costi complessivi'!#REF!,""))</f>
        <v>#REF!</v>
      </c>
      <c r="M363" s="23" t="e">
        <f>'Costi complessivi'!#REF!</f>
        <v>#REF!</v>
      </c>
      <c r="N363" s="69" t="e">
        <f>IF('Costi complessivi'!#REF!="G",'Costi complessivi'!#REF!,IF('Costi complessivi'!#REF!=$B$452,'Costi complessivi'!#REF!,0))</f>
        <v>#REF!</v>
      </c>
    </row>
    <row r="364" spans="1:15" hidden="1">
      <c r="A364" s="22" t="e">
        <f>IF('Costi complessivi'!#REF!="","",'Costi complessivi'!#REF!)</f>
        <v>#REF!</v>
      </c>
      <c r="B364" s="61" t="e">
        <f>IF('Costi complessivi'!#REF!="","",'Costi complessivi'!#REF!)</f>
        <v>#REF!</v>
      </c>
      <c r="C364" s="15" t="e">
        <f>IF('Costi complessivi'!#REF!="G",'Costi complessivi'!#REF!*$C$452,IF('Costi complessivi'!#REF!=$B$452,'Costi complessivi'!#REF!,""))</f>
        <v>#REF!</v>
      </c>
      <c r="D364" s="15" t="e">
        <f>IF('Costi complessivi'!#REF!="G",'Costi complessivi'!#REF!*$C$452,IF('Costi complessivi'!#REF!=$B$452,'Costi complessivi'!#REF!,""))</f>
        <v>#REF!</v>
      </c>
      <c r="E364" s="30" t="e">
        <f>IF('Costi complessivi'!#REF!="G",'Costi complessivi'!#REF!*$C$452,IF('Costi complessivi'!#REF!=$B$452,'Costi complessivi'!#REF!,""))</f>
        <v>#REF!</v>
      </c>
      <c r="F364" s="115" t="e">
        <f>IF('Costi complessivi'!#REF!="G",'Costi complessivi'!#REF!*$C$452,IF('Costi complessivi'!#REF!=$B$452,'Costi complessivi'!#REF!,""))</f>
        <v>#REF!</v>
      </c>
      <c r="G364" s="44" t="e">
        <f>IF('Costi complessivi'!#REF!="G",'Costi complessivi'!#REF!*$C$452,IF('Costi complessivi'!#REF!=$B$452,'Costi complessivi'!#REF!,""))</f>
        <v>#REF!</v>
      </c>
      <c r="H364" s="44" t="e">
        <f>IF('Costi complessivi'!#REF!="G",'Costi complessivi'!#REF!*$C$452,IF('Costi complessivi'!#REF!=$B$452,'Costi complessivi'!#REF!,""))</f>
        <v>#REF!</v>
      </c>
      <c r="I364" s="115" t="e">
        <f>IF('Costi complessivi'!#REF!="G",'Costi complessivi'!#REF!*$C$452,IF('Costi complessivi'!#REF!=$B$452,'Costi complessivi'!#REF!,""))</f>
        <v>#REF!</v>
      </c>
      <c r="J364" s="14" t="e">
        <f>IF('Costi complessivi'!#REF!="G",'Costi complessivi'!#REF!*$C$452,IF('Costi complessivi'!#REF!=$B$452,'Costi complessivi'!#REF!,""))</f>
        <v>#REF!</v>
      </c>
      <c r="K364" s="14" t="e">
        <f>IF('Costi complessivi'!#REF!="G",'Costi complessivi'!#REF!*$C$452,IF('Costi complessivi'!#REF!=$B$452,'Costi complessivi'!#REF!,""))</f>
        <v>#REF!</v>
      </c>
      <c r="L364" s="29" t="e">
        <f>IF('Costi complessivi'!#REF!="G",'Costi complessivi'!#REF!*$C$452,IF('Costi complessivi'!#REF!=$B$452,'Costi complessivi'!#REF!,""))</f>
        <v>#REF!</v>
      </c>
      <c r="M364" s="23" t="e">
        <f>'Costi complessivi'!#REF!</f>
        <v>#REF!</v>
      </c>
      <c r="N364" s="69" t="e">
        <f>IF('Costi complessivi'!#REF!="G",'Costi complessivi'!#REF!,IF('Costi complessivi'!#REF!=$B$452,'Costi complessivi'!#REF!,0))</f>
        <v>#REF!</v>
      </c>
      <c r="O364" s="32" t="s">
        <v>498</v>
      </c>
    </row>
    <row r="365" spans="1:15">
      <c r="A365" s="22" t="str">
        <f>IF('Costi complessivi'!A279="","",'Costi complessivi'!A279)</f>
        <v xml:space="preserve"> 66/30/873</v>
      </c>
      <c r="B365" s="61" t="str">
        <f>IF('Costi complessivi'!B279="","",'Costi complessivi'!B279)</f>
        <v>UNA FAMIGLIA PER UNA FAMIGLIA</v>
      </c>
      <c r="C365" s="15" t="e">
        <f>IF('Costi complessivi'!#REF!="G",'Costi complessivi'!#REF!*$C$452,IF('Costi complessivi'!#REF!=$B$452,'Costi complessivi'!#REF!,""))</f>
        <v>#REF!</v>
      </c>
      <c r="D365" s="15" t="e">
        <f>IF('Costi complessivi'!#REF!="G",'Costi complessivi'!#REF!*$C$452,IF('Costi complessivi'!#REF!=$B$452,'Costi complessivi'!#REF!,""))</f>
        <v>#REF!</v>
      </c>
      <c r="E365" s="30" t="e">
        <f>IF('Costi complessivi'!#REF!="G",'Costi complessivi'!#REF!*$C$452,IF('Costi complessivi'!#REF!=$B$452,'Costi complessivi'!#REF!,""))</f>
        <v>#REF!</v>
      </c>
      <c r="F365" s="115" t="e">
        <f>IF('Costi complessivi'!#REF!="G",'Costi complessivi'!C279*$C$452,IF('Costi complessivi'!#REF!=$B$452,'Costi complessivi'!C279,""))</f>
        <v>#REF!</v>
      </c>
      <c r="G365" s="44" t="e">
        <f>IF('Costi complessivi'!#REF!="G",'Costi complessivi'!#REF!*$C$452,IF('Costi complessivi'!#REF!=$B$452,'Costi complessivi'!#REF!,""))</f>
        <v>#REF!</v>
      </c>
      <c r="H365" s="44" t="e">
        <f>IF('Costi complessivi'!#REF!="G",'Costi complessivi'!#REF!*$C$452,IF('Costi complessivi'!#REF!=$B$452,'Costi complessivi'!#REF!,""))</f>
        <v>#REF!</v>
      </c>
      <c r="I365" s="115" t="e">
        <f>IF('Costi complessivi'!#REF!="G",'Costi complessivi'!D279*$C$452,IF('Costi complessivi'!#REF!=$B$452,'Costi complessivi'!D279,""))</f>
        <v>#REF!</v>
      </c>
      <c r="J365" s="14" t="e">
        <f>IF('Costi complessivi'!#REF!="G",'Costi complessivi'!E279*$C$452,IF('Costi complessivi'!#REF!=$B$452,'Costi complessivi'!E279,""))</f>
        <v>#REF!</v>
      </c>
      <c r="K365" s="14" t="e">
        <f>IF('Costi complessivi'!#REF!="G",'Costi complessivi'!F279*$C$452,IF('Costi complessivi'!#REF!=$B$452,'Costi complessivi'!F279,""))</f>
        <v>#REF!</v>
      </c>
      <c r="L365" s="29" t="e">
        <f>IF('Costi complessivi'!#REF!="G",'Costi complessivi'!#REF!*$C$452,IF('Costi complessivi'!#REF!=$B$452,'Costi complessivi'!#REF!,""))</f>
        <v>#REF!</v>
      </c>
      <c r="M365" s="23" t="e">
        <f>'Costi complessivi'!#REF!</f>
        <v>#REF!</v>
      </c>
      <c r="N365" s="69" t="e">
        <f>IF('Costi complessivi'!#REF!="G",'Costi complessivi'!#REF!,IF('Costi complessivi'!#REF!=$B$452,'Costi complessivi'!#REF!,0))</f>
        <v>#REF!</v>
      </c>
    </row>
    <row r="366" spans="1:15" hidden="1">
      <c r="A366" s="22" t="e">
        <f>IF('Costi complessivi'!#REF!="","",'Costi complessivi'!#REF!)</f>
        <v>#REF!</v>
      </c>
      <c r="B366" s="61" t="e">
        <f>IF('Costi complessivi'!#REF!="","",'Costi complessivi'!#REF!)</f>
        <v>#REF!</v>
      </c>
      <c r="C366" s="15" t="e">
        <f>IF('Costi complessivi'!#REF!="G",'Costi complessivi'!#REF!*$C$452,IF('Costi complessivi'!#REF!=$B$452,'Costi complessivi'!#REF!,""))</f>
        <v>#REF!</v>
      </c>
      <c r="D366" s="15" t="e">
        <f>IF('Costi complessivi'!#REF!="G",'Costi complessivi'!#REF!*$C$452,IF('Costi complessivi'!#REF!=$B$452,'Costi complessivi'!#REF!,""))</f>
        <v>#REF!</v>
      </c>
      <c r="E366" s="30" t="e">
        <f>IF('Costi complessivi'!#REF!="G",'Costi complessivi'!#REF!*$C$452,IF('Costi complessivi'!#REF!=$B$452,'Costi complessivi'!#REF!,""))</f>
        <v>#REF!</v>
      </c>
      <c r="F366" s="115" t="e">
        <f>IF('Costi complessivi'!#REF!="G",'Costi complessivi'!#REF!*$C$452,IF('Costi complessivi'!#REF!=$B$452,'Costi complessivi'!#REF!,""))</f>
        <v>#REF!</v>
      </c>
      <c r="G366" s="44" t="e">
        <f>IF('Costi complessivi'!#REF!="G",'Costi complessivi'!#REF!*$C$452,IF('Costi complessivi'!#REF!=$B$452,'Costi complessivi'!#REF!,""))</f>
        <v>#REF!</v>
      </c>
      <c r="H366" s="44" t="e">
        <f>IF('Costi complessivi'!#REF!="G",'Costi complessivi'!#REF!*$C$452,IF('Costi complessivi'!#REF!=$B$452,'Costi complessivi'!#REF!,""))</f>
        <v>#REF!</v>
      </c>
      <c r="I366" s="115" t="e">
        <f>IF('Costi complessivi'!#REF!="G",'Costi complessivi'!#REF!*$C$452,IF('Costi complessivi'!#REF!=$B$452,'Costi complessivi'!#REF!,""))</f>
        <v>#REF!</v>
      </c>
      <c r="J366" s="14" t="e">
        <f>IF('Costi complessivi'!#REF!="G",'Costi complessivi'!#REF!*$C$452,IF('Costi complessivi'!#REF!=$B$452,'Costi complessivi'!#REF!,""))</f>
        <v>#REF!</v>
      </c>
      <c r="K366" s="14" t="e">
        <f>IF('Costi complessivi'!#REF!="G",'Costi complessivi'!#REF!*$C$452,IF('Costi complessivi'!#REF!=$B$452,'Costi complessivi'!#REF!,""))</f>
        <v>#REF!</v>
      </c>
      <c r="L366" s="29" t="e">
        <f>IF('Costi complessivi'!#REF!="G",'Costi complessivi'!#REF!*$C$452,IF('Costi complessivi'!#REF!=$B$452,'Costi complessivi'!#REF!,""))</f>
        <v>#REF!</v>
      </c>
      <c r="M366" s="23" t="e">
        <f>'Costi complessivi'!#REF!</f>
        <v>#REF!</v>
      </c>
      <c r="N366" s="69" t="e">
        <f>IF('Costi complessivi'!#REF!="G",'Costi complessivi'!#REF!,IF('Costi complessivi'!#REF!=$B$452,'Costi complessivi'!#REF!,0))</f>
        <v>#REF!</v>
      </c>
    </row>
    <row r="367" spans="1:15" hidden="1">
      <c r="A367" s="22" t="e">
        <f>IF('Costi complessivi'!#REF!="","",'Costi complessivi'!#REF!)</f>
        <v>#REF!</v>
      </c>
      <c r="B367" s="61" t="e">
        <f>IF('Costi complessivi'!#REF!="","",'Costi complessivi'!#REF!)</f>
        <v>#REF!</v>
      </c>
      <c r="C367" s="15" t="e">
        <f>IF('Costi complessivi'!#REF!="G",'Costi complessivi'!#REF!*$C$452,IF('Costi complessivi'!#REF!=$B$452,'Costi complessivi'!#REF!,""))</f>
        <v>#REF!</v>
      </c>
      <c r="D367" s="15" t="e">
        <f>IF('Costi complessivi'!#REF!="G",'Costi complessivi'!#REF!*$C$452,IF('Costi complessivi'!#REF!=$B$452,'Costi complessivi'!#REF!,""))</f>
        <v>#REF!</v>
      </c>
      <c r="E367" s="30" t="e">
        <f>IF('Costi complessivi'!#REF!="G",'Costi complessivi'!#REF!*$C$452,IF('Costi complessivi'!#REF!=$B$452,'Costi complessivi'!#REF!,""))</f>
        <v>#REF!</v>
      </c>
      <c r="F367" s="115" t="e">
        <f>IF('Costi complessivi'!#REF!="G",'Costi complessivi'!#REF!*$C$452,IF('Costi complessivi'!#REF!=$B$452,'Costi complessivi'!#REF!,""))</f>
        <v>#REF!</v>
      </c>
      <c r="G367" s="44" t="e">
        <f>IF('Costi complessivi'!#REF!="G",'Costi complessivi'!#REF!*$C$452,IF('Costi complessivi'!#REF!=$B$452,'Costi complessivi'!#REF!,""))</f>
        <v>#REF!</v>
      </c>
      <c r="H367" s="44" t="e">
        <f>IF('Costi complessivi'!#REF!="G",'Costi complessivi'!#REF!*$C$452,IF('Costi complessivi'!#REF!=$B$452,'Costi complessivi'!#REF!,""))</f>
        <v>#REF!</v>
      </c>
      <c r="I367" s="115" t="e">
        <f>IF('Costi complessivi'!#REF!="G",'Costi complessivi'!#REF!*$C$452,IF('Costi complessivi'!#REF!=$B$452,'Costi complessivi'!#REF!,""))</f>
        <v>#REF!</v>
      </c>
      <c r="J367" s="14" t="e">
        <f>IF('Costi complessivi'!#REF!="G",'Costi complessivi'!#REF!*$C$452,IF('Costi complessivi'!#REF!=$B$452,'Costi complessivi'!#REF!,""))</f>
        <v>#REF!</v>
      </c>
      <c r="K367" s="14" t="e">
        <f>IF('Costi complessivi'!#REF!="G",'Costi complessivi'!#REF!*$C$452,IF('Costi complessivi'!#REF!=$B$452,'Costi complessivi'!#REF!,""))</f>
        <v>#REF!</v>
      </c>
      <c r="L367" s="29" t="e">
        <f>IF('Costi complessivi'!#REF!="G",'Costi complessivi'!#REF!*$C$452,IF('Costi complessivi'!#REF!=$B$452,'Costi complessivi'!#REF!,""))</f>
        <v>#REF!</v>
      </c>
      <c r="M367" s="23" t="e">
        <f>'Costi complessivi'!#REF!</f>
        <v>#REF!</v>
      </c>
      <c r="N367" s="69" t="e">
        <f>IF('Costi complessivi'!#REF!="G",'Costi complessivi'!#REF!,IF('Costi complessivi'!#REF!=$B$452,'Costi complessivi'!#REF!,0))</f>
        <v>#REF!</v>
      </c>
    </row>
    <row r="368" spans="1:15" ht="17.25" hidden="1" customHeight="1">
      <c r="A368" s="22" t="e">
        <f>IF('Costi complessivi'!#REF!="","",'Costi complessivi'!#REF!)</f>
        <v>#REF!</v>
      </c>
      <c r="B368" s="61" t="e">
        <f>IF('Costi complessivi'!#REF!="","",'Costi complessivi'!#REF!)</f>
        <v>#REF!</v>
      </c>
      <c r="C368" s="15" t="e">
        <f>IF('Costi complessivi'!#REF!="G",'Costi complessivi'!#REF!*$C$452,IF('Costi complessivi'!#REF!=$B$452,'Costi complessivi'!#REF!,""))</f>
        <v>#REF!</v>
      </c>
      <c r="D368" s="15" t="e">
        <f>IF('Costi complessivi'!#REF!="G",'Costi complessivi'!#REF!*$C$452,IF('Costi complessivi'!#REF!=$B$452,'Costi complessivi'!#REF!,""))</f>
        <v>#REF!</v>
      </c>
      <c r="E368" s="30" t="e">
        <f>IF('Costi complessivi'!#REF!="G",'Costi complessivi'!#REF!*$C$452,IF('Costi complessivi'!#REF!=$B$452,'Costi complessivi'!#REF!,""))</f>
        <v>#REF!</v>
      </c>
      <c r="F368" s="115" t="e">
        <f>IF('Costi complessivi'!#REF!="G",'Costi complessivi'!#REF!*$C$452,IF('Costi complessivi'!#REF!=$B$452,'Costi complessivi'!#REF!,""))</f>
        <v>#REF!</v>
      </c>
      <c r="G368" s="44" t="e">
        <f>IF('Costi complessivi'!#REF!="G",'Costi complessivi'!#REF!*$C$452,IF('Costi complessivi'!#REF!=$B$452,'Costi complessivi'!#REF!,""))</f>
        <v>#REF!</v>
      </c>
      <c r="H368" s="44" t="e">
        <f>IF('Costi complessivi'!#REF!="G",'Costi complessivi'!#REF!*$C$452,IF('Costi complessivi'!#REF!=$B$452,'Costi complessivi'!#REF!,""))</f>
        <v>#REF!</v>
      </c>
      <c r="I368" s="115" t="e">
        <f>IF('Costi complessivi'!#REF!="G",'Costi complessivi'!#REF!*$C$452,IF('Costi complessivi'!#REF!=$B$452,'Costi complessivi'!#REF!,""))</f>
        <v>#REF!</v>
      </c>
      <c r="J368" s="14" t="e">
        <f>IF('Costi complessivi'!#REF!="G",'Costi complessivi'!#REF!*$C$452,IF('Costi complessivi'!#REF!=$B$452,'Costi complessivi'!#REF!,""))</f>
        <v>#REF!</v>
      </c>
      <c r="K368" s="14" t="e">
        <f>IF('Costi complessivi'!#REF!="G",'Costi complessivi'!#REF!*$C$452,IF('Costi complessivi'!#REF!=$B$452,'Costi complessivi'!#REF!,""))</f>
        <v>#REF!</v>
      </c>
      <c r="L368" s="29" t="e">
        <f>IF('Costi complessivi'!#REF!="G",'Costi complessivi'!#REF!*$C$452,IF('Costi complessivi'!#REF!=$B$452,'Costi complessivi'!#REF!,""))</f>
        <v>#REF!</v>
      </c>
      <c r="M368" s="23" t="e">
        <f>'Costi complessivi'!#REF!</f>
        <v>#REF!</v>
      </c>
      <c r="N368" s="69" t="e">
        <f>IF('Costi complessivi'!#REF!="G",'Costi complessivi'!#REF!,IF('Costi complessivi'!#REF!=$B$452,'Costi complessivi'!#REF!,0))</f>
        <v>#REF!</v>
      </c>
      <c r="O368" s="32"/>
    </row>
    <row r="369" spans="1:29" ht="17.25" hidden="1" customHeight="1">
      <c r="A369" s="22" t="e">
        <f>IF('Costi complessivi'!#REF!="","",'Costi complessivi'!#REF!)</f>
        <v>#REF!</v>
      </c>
      <c r="B369" s="61" t="e">
        <f>IF('Costi complessivi'!#REF!="","",'Costi complessivi'!#REF!)</f>
        <v>#REF!</v>
      </c>
      <c r="C369" s="15" t="e">
        <f>IF('Costi complessivi'!#REF!="G",'Costi complessivi'!#REF!*$C$452,IF('Costi complessivi'!#REF!=$B$452,'Costi complessivi'!#REF!,""))</f>
        <v>#REF!</v>
      </c>
      <c r="D369" s="15" t="e">
        <f>IF('Costi complessivi'!#REF!="G",'Costi complessivi'!#REF!*$C$452,IF('Costi complessivi'!#REF!=$B$452,'Costi complessivi'!#REF!,""))</f>
        <v>#REF!</v>
      </c>
      <c r="E369" s="30" t="e">
        <f>IF('Costi complessivi'!#REF!="G",'Costi complessivi'!#REF!*$C$452,IF('Costi complessivi'!#REF!=$B$452,'Costi complessivi'!#REF!,""))</f>
        <v>#REF!</v>
      </c>
      <c r="F369" s="115" t="e">
        <f>IF('Costi complessivi'!#REF!="G",'Costi complessivi'!#REF!*$C$452,IF('Costi complessivi'!#REF!=$B$452,'Costi complessivi'!#REF!,""))</f>
        <v>#REF!</v>
      </c>
      <c r="G369" s="44" t="e">
        <f>IF('Costi complessivi'!#REF!="G",'Costi complessivi'!#REF!*$C$452,IF('Costi complessivi'!#REF!=$B$452,'Costi complessivi'!#REF!,""))</f>
        <v>#REF!</v>
      </c>
      <c r="H369" s="44" t="e">
        <f>IF('Costi complessivi'!#REF!="G",'Costi complessivi'!#REF!*$C$452,IF('Costi complessivi'!#REF!=$B$452,'Costi complessivi'!#REF!,""))</f>
        <v>#REF!</v>
      </c>
      <c r="I369" s="115" t="e">
        <f>IF('Costi complessivi'!#REF!="G",'Costi complessivi'!#REF!*$C$452,IF('Costi complessivi'!#REF!=$B$452,'Costi complessivi'!#REF!,""))</f>
        <v>#REF!</v>
      </c>
      <c r="J369" s="14" t="e">
        <f>IF('Costi complessivi'!#REF!="G",'Costi complessivi'!#REF!*$C$452,IF('Costi complessivi'!#REF!=$B$452,'Costi complessivi'!#REF!,""))</f>
        <v>#REF!</v>
      </c>
      <c r="K369" s="14" t="e">
        <f>IF('Costi complessivi'!#REF!="G",'Costi complessivi'!#REF!*$C$452,IF('Costi complessivi'!#REF!=$B$452,'Costi complessivi'!#REF!,""))</f>
        <v>#REF!</v>
      </c>
      <c r="L369" s="29" t="e">
        <f>IF('Costi complessivi'!#REF!="G",'Costi complessivi'!#REF!*$C$452,IF('Costi complessivi'!#REF!=$B$452,'Costi complessivi'!#REF!,""))</f>
        <v>#REF!</v>
      </c>
      <c r="M369" s="23" t="e">
        <f>'Costi complessivi'!#REF!</f>
        <v>#REF!</v>
      </c>
      <c r="N369" s="69" t="e">
        <f>IF('Costi complessivi'!#REF!="G",'Costi complessivi'!#REF!,IF('Costi complessivi'!#REF!=$B$452,'Costi complessivi'!#REF!,0))</f>
        <v>#REF!</v>
      </c>
      <c r="O369" s="32" t="s">
        <v>508</v>
      </c>
    </row>
    <row r="370" spans="1:29" hidden="1">
      <c r="A370" s="22" t="e">
        <f>IF('Costi complessivi'!#REF!="","",'Costi complessivi'!#REF!)</f>
        <v>#REF!</v>
      </c>
      <c r="B370" s="61" t="e">
        <f>IF('Costi complessivi'!#REF!="","",'Costi complessivi'!#REF!)</f>
        <v>#REF!</v>
      </c>
      <c r="C370" s="15" t="e">
        <f>IF('Costi complessivi'!#REF!="G",'Costi complessivi'!#REF!*$C$452,IF('Costi complessivi'!#REF!=$B$452,'Costi complessivi'!#REF!,""))</f>
        <v>#REF!</v>
      </c>
      <c r="D370" s="15" t="e">
        <f>IF('Costi complessivi'!#REF!="G",'Costi complessivi'!#REF!*$C$452,IF('Costi complessivi'!#REF!=$B$452,'Costi complessivi'!#REF!,""))</f>
        <v>#REF!</v>
      </c>
      <c r="E370" s="30" t="e">
        <f>IF('Costi complessivi'!#REF!="G",'Costi complessivi'!#REF!*$C$452,IF('Costi complessivi'!#REF!=$B$452,'Costi complessivi'!#REF!,""))</f>
        <v>#REF!</v>
      </c>
      <c r="F370" s="115" t="e">
        <f>IF('Costi complessivi'!#REF!="G",'Costi complessivi'!#REF!*$C$452,IF('Costi complessivi'!#REF!=$B$452,'Costi complessivi'!#REF!,""))</f>
        <v>#REF!</v>
      </c>
      <c r="G370" s="44" t="e">
        <f>IF('Costi complessivi'!#REF!="G",'Costi complessivi'!#REF!*$C$452,IF('Costi complessivi'!#REF!=$B$452,'Costi complessivi'!#REF!,""))</f>
        <v>#REF!</v>
      </c>
      <c r="H370" s="44" t="e">
        <f>IF('Costi complessivi'!#REF!="G",'Costi complessivi'!#REF!*$C$452,IF('Costi complessivi'!#REF!=$B$452,'Costi complessivi'!#REF!,""))</f>
        <v>#REF!</v>
      </c>
      <c r="I370" s="115" t="e">
        <f>IF('Costi complessivi'!#REF!="G",'Costi complessivi'!#REF!*$C$452,IF('Costi complessivi'!#REF!=$B$452,'Costi complessivi'!#REF!,""))</f>
        <v>#REF!</v>
      </c>
      <c r="J370" s="14" t="e">
        <f>IF('Costi complessivi'!#REF!="G",'Costi complessivi'!#REF!*$C$452,IF('Costi complessivi'!#REF!=$B$452,'Costi complessivi'!#REF!,""))</f>
        <v>#REF!</v>
      </c>
      <c r="K370" s="14" t="e">
        <f>IF('Costi complessivi'!#REF!="G",'Costi complessivi'!#REF!*$C$452,IF('Costi complessivi'!#REF!=$B$452,'Costi complessivi'!#REF!,""))</f>
        <v>#REF!</v>
      </c>
      <c r="L370" s="29" t="e">
        <f>IF('Costi complessivi'!#REF!="G",'Costi complessivi'!#REF!*$C$452,IF('Costi complessivi'!#REF!=$B$452,'Costi complessivi'!#REF!,""))</f>
        <v>#REF!</v>
      </c>
      <c r="M370" s="23" t="e">
        <f>'Costi complessivi'!#REF!</f>
        <v>#REF!</v>
      </c>
      <c r="N370" s="69" t="e">
        <f>IF('Costi complessivi'!#REF!="G",'Costi complessivi'!#REF!,IF('Costi complessivi'!#REF!=$B$452,'Costi complessivi'!#REF!,0))</f>
        <v>#REF!</v>
      </c>
    </row>
    <row r="371" spans="1:29" hidden="1">
      <c r="A371" s="22" t="e">
        <f>IF('Costi complessivi'!#REF!="","",'Costi complessivi'!#REF!)</f>
        <v>#REF!</v>
      </c>
      <c r="B371" s="61" t="e">
        <f>IF('Costi complessivi'!#REF!="","",'Costi complessivi'!#REF!)</f>
        <v>#REF!</v>
      </c>
      <c r="C371" s="15" t="e">
        <f>IF('Costi complessivi'!#REF!="G",'Costi complessivi'!#REF!*$C$452,IF('Costi complessivi'!#REF!=$B$452,'Costi complessivi'!#REF!,""))</f>
        <v>#REF!</v>
      </c>
      <c r="D371" s="15" t="e">
        <f>IF('Costi complessivi'!#REF!="G",'Costi complessivi'!#REF!*$C$452,IF('Costi complessivi'!#REF!=$B$452,'Costi complessivi'!#REF!,""))</f>
        <v>#REF!</v>
      </c>
      <c r="E371" s="30" t="e">
        <f>IF('Costi complessivi'!#REF!="G",'Costi complessivi'!#REF!*$C$452,IF('Costi complessivi'!#REF!=$B$452,'Costi complessivi'!#REF!,""))</f>
        <v>#REF!</v>
      </c>
      <c r="F371" s="115" t="e">
        <f>IF('Costi complessivi'!#REF!="G",'Costi complessivi'!#REF!*$C$452,IF('Costi complessivi'!#REF!=$B$452,'Costi complessivi'!#REF!,""))</f>
        <v>#REF!</v>
      </c>
      <c r="G371" s="44" t="e">
        <f>IF('Costi complessivi'!#REF!="G",'Costi complessivi'!#REF!*$C$452,IF('Costi complessivi'!#REF!=$B$452,'Costi complessivi'!#REF!,""))</f>
        <v>#REF!</v>
      </c>
      <c r="H371" s="44" t="e">
        <f>IF('Costi complessivi'!#REF!="G",'Costi complessivi'!#REF!*$C$452,IF('Costi complessivi'!#REF!=$B$452,'Costi complessivi'!#REF!,""))</f>
        <v>#REF!</v>
      </c>
      <c r="I371" s="115" t="e">
        <f>IF('Costi complessivi'!#REF!="G",'Costi complessivi'!#REF!*$C$452,IF('Costi complessivi'!#REF!=$B$452,'Costi complessivi'!#REF!,""))</f>
        <v>#REF!</v>
      </c>
      <c r="J371" s="14" t="e">
        <f>IF('Costi complessivi'!#REF!="G",'Costi complessivi'!#REF!*$C$452,IF('Costi complessivi'!#REF!=$B$452,'Costi complessivi'!#REF!,""))</f>
        <v>#REF!</v>
      </c>
      <c r="K371" s="14" t="e">
        <f>IF('Costi complessivi'!#REF!="G",'Costi complessivi'!#REF!*$C$452,IF('Costi complessivi'!#REF!=$B$452,'Costi complessivi'!#REF!,""))</f>
        <v>#REF!</v>
      </c>
      <c r="L371" s="29" t="e">
        <f>IF('Costi complessivi'!#REF!="G",'Costi complessivi'!#REF!*$C$452,IF('Costi complessivi'!#REF!=$B$452,'Costi complessivi'!#REF!,""))</f>
        <v>#REF!</v>
      </c>
      <c r="M371" s="23" t="e">
        <f>'Costi complessivi'!#REF!</f>
        <v>#REF!</v>
      </c>
      <c r="N371" s="69" t="e">
        <f>IF('Costi complessivi'!#REF!="G",'Costi complessivi'!#REF!,IF('Costi complessivi'!#REF!=$B$452,'Costi complessivi'!#REF!,0))</f>
        <v>#REF!</v>
      </c>
    </row>
    <row r="372" spans="1:29" hidden="1">
      <c r="A372" s="22" t="e">
        <f>IF('Costi complessivi'!#REF!="","",'Costi complessivi'!#REF!)</f>
        <v>#REF!</v>
      </c>
      <c r="B372" s="61" t="e">
        <f>IF('Costi complessivi'!#REF!="","",'Costi complessivi'!#REF!)</f>
        <v>#REF!</v>
      </c>
      <c r="C372" s="15" t="e">
        <f>IF('Costi complessivi'!#REF!="G",'Costi complessivi'!#REF!*$C$452,IF('Costi complessivi'!#REF!=$B$452,'Costi complessivi'!#REF!,""))</f>
        <v>#REF!</v>
      </c>
      <c r="D372" s="15" t="e">
        <f>IF('Costi complessivi'!#REF!="G",'Costi complessivi'!#REF!*$C$452,IF('Costi complessivi'!#REF!=$B$452,'Costi complessivi'!#REF!,""))</f>
        <v>#REF!</v>
      </c>
      <c r="E372" s="30" t="e">
        <f>IF('Costi complessivi'!#REF!="G",'Costi complessivi'!#REF!*$C$452,IF('Costi complessivi'!#REF!=$B$452,'Costi complessivi'!#REF!,""))</f>
        <v>#REF!</v>
      </c>
      <c r="F372" s="115" t="e">
        <f>IF('Costi complessivi'!#REF!="G",'Costi complessivi'!#REF!*$C$452,IF('Costi complessivi'!#REF!=$B$452,'Costi complessivi'!#REF!,""))</f>
        <v>#REF!</v>
      </c>
      <c r="G372" s="44" t="e">
        <f>IF('Costi complessivi'!#REF!="G",'Costi complessivi'!#REF!*$C$452,IF('Costi complessivi'!#REF!=$B$452,'Costi complessivi'!#REF!,""))</f>
        <v>#REF!</v>
      </c>
      <c r="H372" s="44" t="e">
        <f>IF('Costi complessivi'!#REF!="G",'Costi complessivi'!#REF!*$C$452,IF('Costi complessivi'!#REF!=$B$452,'Costi complessivi'!#REF!,""))</f>
        <v>#REF!</v>
      </c>
      <c r="I372" s="115" t="e">
        <f>IF('Costi complessivi'!#REF!="G",'Costi complessivi'!#REF!*$C$452,IF('Costi complessivi'!#REF!=$B$452,'Costi complessivi'!#REF!,""))</f>
        <v>#REF!</v>
      </c>
      <c r="J372" s="14" t="e">
        <f>IF('Costi complessivi'!#REF!="G",'Costi complessivi'!#REF!*$C$452,IF('Costi complessivi'!#REF!=$B$452,'Costi complessivi'!#REF!,""))</f>
        <v>#REF!</v>
      </c>
      <c r="K372" s="14" t="e">
        <f>IF('Costi complessivi'!#REF!="G",'Costi complessivi'!#REF!*$C$452,IF('Costi complessivi'!#REF!=$B$452,'Costi complessivi'!#REF!,""))</f>
        <v>#REF!</v>
      </c>
      <c r="L372" s="29" t="e">
        <f>IF('Costi complessivi'!#REF!="G",'Costi complessivi'!#REF!*$C$452,IF('Costi complessivi'!#REF!=$B$452,'Costi complessivi'!#REF!,""))</f>
        <v>#REF!</v>
      </c>
      <c r="M372" s="23" t="e">
        <f>'Costi complessivi'!#REF!</f>
        <v>#REF!</v>
      </c>
      <c r="N372" s="69" t="e">
        <f>IF('Costi complessivi'!#REF!="G",'Costi complessivi'!#REF!,IF('Costi complessivi'!#REF!=$B$452,'Costi complessivi'!#REF!,0))</f>
        <v>#REF!</v>
      </c>
    </row>
    <row r="373" spans="1:29" hidden="1">
      <c r="A373" s="22" t="e">
        <f>IF('Costi complessivi'!#REF!="","",'Costi complessivi'!#REF!)</f>
        <v>#REF!</v>
      </c>
      <c r="B373" s="61" t="e">
        <f>IF('Costi complessivi'!#REF!="","",'Costi complessivi'!#REF!)</f>
        <v>#REF!</v>
      </c>
      <c r="C373" s="15" t="e">
        <f>IF('Costi complessivi'!#REF!="G",'Costi complessivi'!#REF!*$C$452,IF('Costi complessivi'!#REF!=$B$452,'Costi complessivi'!#REF!,""))</f>
        <v>#REF!</v>
      </c>
      <c r="D373" s="15" t="e">
        <f>IF('Costi complessivi'!#REF!="G",'Costi complessivi'!#REF!*$C$452,IF('Costi complessivi'!#REF!=$B$452,'Costi complessivi'!#REF!,""))</f>
        <v>#REF!</v>
      </c>
      <c r="E373" s="30" t="e">
        <f>IF('Costi complessivi'!#REF!="G",'Costi complessivi'!#REF!*$C$452,IF('Costi complessivi'!#REF!=$B$452,'Costi complessivi'!#REF!,""))</f>
        <v>#REF!</v>
      </c>
      <c r="F373" s="115" t="e">
        <f>IF('Costi complessivi'!#REF!="G",'Costi complessivi'!#REF!*$C$452,IF('Costi complessivi'!#REF!=$B$452,'Costi complessivi'!#REF!,""))</f>
        <v>#REF!</v>
      </c>
      <c r="G373" s="44" t="e">
        <f>IF('Costi complessivi'!#REF!="G",'Costi complessivi'!#REF!*$C$452,IF('Costi complessivi'!#REF!=$B$452,'Costi complessivi'!#REF!,""))</f>
        <v>#REF!</v>
      </c>
      <c r="H373" s="44" t="e">
        <f>IF('Costi complessivi'!#REF!="G",'Costi complessivi'!#REF!*$C$452,IF('Costi complessivi'!#REF!=$B$452,'Costi complessivi'!#REF!,""))</f>
        <v>#REF!</v>
      </c>
      <c r="I373" s="115" t="e">
        <f>IF('Costi complessivi'!#REF!="G",'Costi complessivi'!#REF!*$C$452,IF('Costi complessivi'!#REF!=$B$452,'Costi complessivi'!#REF!,""))</f>
        <v>#REF!</v>
      </c>
      <c r="J373" s="14" t="e">
        <f>IF('Costi complessivi'!#REF!="G",'Costi complessivi'!#REF!*$C$452,IF('Costi complessivi'!#REF!=$B$452,'Costi complessivi'!#REF!,""))</f>
        <v>#REF!</v>
      </c>
      <c r="K373" s="14" t="e">
        <f>IF('Costi complessivi'!#REF!="G",'Costi complessivi'!#REF!*$C$452,IF('Costi complessivi'!#REF!=$B$452,'Costi complessivi'!#REF!,""))</f>
        <v>#REF!</v>
      </c>
      <c r="L373" s="29" t="e">
        <f>IF('Costi complessivi'!#REF!="G",'Costi complessivi'!#REF!*$C$452,IF('Costi complessivi'!#REF!=$B$452,'Costi complessivi'!#REF!,""))</f>
        <v>#REF!</v>
      </c>
      <c r="M373" s="23" t="e">
        <f>'Costi complessivi'!#REF!</f>
        <v>#REF!</v>
      </c>
      <c r="N373" s="69" t="e">
        <f>IF('Costi complessivi'!#REF!="G",'Costi complessivi'!#REF!,IF('Costi complessivi'!#REF!=$B$452,'Costi complessivi'!#REF!,0))</f>
        <v>#REF!</v>
      </c>
    </row>
    <row r="374" spans="1:29" hidden="1">
      <c r="A374" s="22" t="e">
        <f>IF('Costi complessivi'!#REF!="","",'Costi complessivi'!#REF!)</f>
        <v>#REF!</v>
      </c>
      <c r="B374" s="61" t="e">
        <f>IF('Costi complessivi'!#REF!="","",'Costi complessivi'!#REF!)</f>
        <v>#REF!</v>
      </c>
      <c r="C374" s="15" t="e">
        <f>IF('Costi complessivi'!#REF!="G",'Costi complessivi'!#REF!*$C$452,IF('Costi complessivi'!#REF!=$B$452,'Costi complessivi'!#REF!,""))</f>
        <v>#REF!</v>
      </c>
      <c r="D374" s="15" t="e">
        <f>IF('Costi complessivi'!#REF!="G",'Costi complessivi'!#REF!*$C$452,IF('Costi complessivi'!#REF!=$B$452,'Costi complessivi'!#REF!,""))</f>
        <v>#REF!</v>
      </c>
      <c r="E374" s="30" t="e">
        <f>IF('Costi complessivi'!#REF!="G",'Costi complessivi'!#REF!*$C$452,IF('Costi complessivi'!#REF!=$B$452,'Costi complessivi'!#REF!,""))</f>
        <v>#REF!</v>
      </c>
      <c r="F374" s="115" t="e">
        <f>IF('Costi complessivi'!#REF!="G",'Costi complessivi'!#REF!*$C$452,IF('Costi complessivi'!#REF!=$B$452,'Costi complessivi'!#REF!,""))</f>
        <v>#REF!</v>
      </c>
      <c r="G374" s="44" t="e">
        <f>IF('Costi complessivi'!#REF!="G",'Costi complessivi'!#REF!*$C$452,IF('Costi complessivi'!#REF!=$B$452,'Costi complessivi'!#REF!,""))</f>
        <v>#REF!</v>
      </c>
      <c r="H374" s="44" t="e">
        <f>IF('Costi complessivi'!#REF!="G",'Costi complessivi'!#REF!*$C$452,IF('Costi complessivi'!#REF!=$B$452,'Costi complessivi'!#REF!,""))</f>
        <v>#REF!</v>
      </c>
      <c r="I374" s="115" t="e">
        <f>IF('Costi complessivi'!#REF!="G",'Costi complessivi'!#REF!*$C$452,IF('Costi complessivi'!#REF!=$B$452,'Costi complessivi'!#REF!,""))</f>
        <v>#REF!</v>
      </c>
      <c r="J374" s="14" t="e">
        <f>IF('Costi complessivi'!#REF!="G",'Costi complessivi'!#REF!*$C$452,IF('Costi complessivi'!#REF!=$B$452,'Costi complessivi'!#REF!,""))</f>
        <v>#REF!</v>
      </c>
      <c r="K374" s="14" t="e">
        <f>IF('Costi complessivi'!#REF!="G",'Costi complessivi'!#REF!*$C$452,IF('Costi complessivi'!#REF!=$B$452,'Costi complessivi'!#REF!,""))</f>
        <v>#REF!</v>
      </c>
      <c r="L374" s="29" t="e">
        <f>IF('Costi complessivi'!#REF!="G",'Costi complessivi'!#REF!*$C$452,IF('Costi complessivi'!#REF!=$B$452,'Costi complessivi'!#REF!,""))</f>
        <v>#REF!</v>
      </c>
      <c r="M374" s="23" t="e">
        <f>'Costi complessivi'!#REF!</f>
        <v>#REF!</v>
      </c>
      <c r="N374" s="69" t="e">
        <f>IF('Costi complessivi'!#REF!="G",'Costi complessivi'!#REF!,IF('Costi complessivi'!#REF!=$B$452,'Costi complessivi'!#REF!,0))</f>
        <v>#REF!</v>
      </c>
    </row>
    <row r="375" spans="1:29" hidden="1">
      <c r="A375" s="22" t="e">
        <f>IF('Costi complessivi'!#REF!="","",'Costi complessivi'!#REF!)</f>
        <v>#REF!</v>
      </c>
      <c r="B375" s="61" t="e">
        <f>IF('Costi complessivi'!#REF!="","",'Costi complessivi'!#REF!)</f>
        <v>#REF!</v>
      </c>
      <c r="C375" s="15" t="e">
        <f>IF('Costi complessivi'!#REF!="G",'Costi complessivi'!#REF!*$C$452,IF('Costi complessivi'!#REF!=$B$452,'Costi complessivi'!#REF!,""))</f>
        <v>#REF!</v>
      </c>
      <c r="D375" s="15" t="e">
        <f>IF('Costi complessivi'!#REF!="G",'Costi complessivi'!#REF!*$C$452,IF('Costi complessivi'!#REF!=$B$452,'Costi complessivi'!#REF!,""))</f>
        <v>#REF!</v>
      </c>
      <c r="E375" s="30" t="e">
        <f>IF('Costi complessivi'!#REF!="G",'Costi complessivi'!#REF!*$C$452,IF('Costi complessivi'!#REF!=$B$452,'Costi complessivi'!#REF!,""))</f>
        <v>#REF!</v>
      </c>
      <c r="F375" s="115" t="e">
        <f>IF('Costi complessivi'!#REF!="G",'Costi complessivi'!#REF!*$C$452,IF('Costi complessivi'!#REF!=$B$452,'Costi complessivi'!#REF!,""))</f>
        <v>#REF!</v>
      </c>
      <c r="G375" s="44" t="e">
        <f>IF('Costi complessivi'!#REF!="G",'Costi complessivi'!#REF!*$C$452,IF('Costi complessivi'!#REF!=$B$452,'Costi complessivi'!#REF!,""))</f>
        <v>#REF!</v>
      </c>
      <c r="H375" s="44" t="e">
        <f>IF('Costi complessivi'!#REF!="G",'Costi complessivi'!#REF!*$C$452,IF('Costi complessivi'!#REF!=$B$452,'Costi complessivi'!#REF!,""))</f>
        <v>#REF!</v>
      </c>
      <c r="I375" s="115" t="e">
        <f>IF('Costi complessivi'!#REF!="G",'Costi complessivi'!#REF!*$C$452,IF('Costi complessivi'!#REF!=$B$452,'Costi complessivi'!#REF!,""))</f>
        <v>#REF!</v>
      </c>
      <c r="J375" s="14" t="e">
        <f>IF('Costi complessivi'!#REF!="G",'Costi complessivi'!#REF!*$C$452,IF('Costi complessivi'!#REF!=$B$452,'Costi complessivi'!#REF!,""))</f>
        <v>#REF!</v>
      </c>
      <c r="K375" s="14" t="e">
        <f>IF('Costi complessivi'!#REF!="G",'Costi complessivi'!#REF!*$C$452,IF('Costi complessivi'!#REF!=$B$452,'Costi complessivi'!#REF!,""))</f>
        <v>#REF!</v>
      </c>
      <c r="L375" s="29" t="e">
        <f>IF('Costi complessivi'!#REF!="G",'Costi complessivi'!#REF!*$C$452,IF('Costi complessivi'!#REF!=$B$452,'Costi complessivi'!#REF!,""))</f>
        <v>#REF!</v>
      </c>
      <c r="M375" s="23" t="e">
        <f>'Costi complessivi'!#REF!</f>
        <v>#REF!</v>
      </c>
      <c r="N375" s="69" t="e">
        <f>IF('Costi complessivi'!#REF!="G",'Costi complessivi'!#REF!,IF('Costi complessivi'!#REF!=$B$452,'Costi complessivi'!#REF!,0))</f>
        <v>#REF!</v>
      </c>
    </row>
    <row r="376" spans="1:29" hidden="1">
      <c r="A376" s="22" t="e">
        <f>IF('Costi complessivi'!#REF!="","",'Costi complessivi'!#REF!)</f>
        <v>#REF!</v>
      </c>
      <c r="B376" s="61" t="e">
        <f>IF('Costi complessivi'!#REF!="","",'Costi complessivi'!#REF!)</f>
        <v>#REF!</v>
      </c>
      <c r="C376" s="15" t="e">
        <f>IF('Costi complessivi'!#REF!="G",'Costi complessivi'!#REF!*$C$452,IF('Costi complessivi'!#REF!=$B$452,'Costi complessivi'!#REF!,""))</f>
        <v>#REF!</v>
      </c>
      <c r="D376" s="15" t="e">
        <f>IF('Costi complessivi'!#REF!="G",'Costi complessivi'!#REF!*$C$452,IF('Costi complessivi'!#REF!=$B$452,'Costi complessivi'!#REF!,""))</f>
        <v>#REF!</v>
      </c>
      <c r="E376" s="30" t="e">
        <f>IF('Costi complessivi'!#REF!="G",'Costi complessivi'!#REF!*$C$452,IF('Costi complessivi'!#REF!=$B$452,'Costi complessivi'!#REF!,""))</f>
        <v>#REF!</v>
      </c>
      <c r="F376" s="115" t="e">
        <f>IF('Costi complessivi'!#REF!="G",'Costi complessivi'!#REF!*$C$452,IF('Costi complessivi'!#REF!=$B$452,'Costi complessivi'!#REF!,""))</f>
        <v>#REF!</v>
      </c>
      <c r="G376" s="44" t="e">
        <f>IF('Costi complessivi'!#REF!="G",'Costi complessivi'!#REF!*$C$452,IF('Costi complessivi'!#REF!=$B$452,'Costi complessivi'!#REF!,""))</f>
        <v>#REF!</v>
      </c>
      <c r="H376" s="44" t="e">
        <f>IF('Costi complessivi'!#REF!="G",'Costi complessivi'!#REF!*$C$452,IF('Costi complessivi'!#REF!=$B$452,'Costi complessivi'!#REF!,""))</f>
        <v>#REF!</v>
      </c>
      <c r="I376" s="115" t="e">
        <f>IF('Costi complessivi'!#REF!="G",'Costi complessivi'!#REF!*$C$452,IF('Costi complessivi'!#REF!=$B$452,'Costi complessivi'!#REF!,""))</f>
        <v>#REF!</v>
      </c>
      <c r="J376" s="14" t="e">
        <f>IF('Costi complessivi'!#REF!="G",'Costi complessivi'!#REF!*$C$452,IF('Costi complessivi'!#REF!=$B$452,'Costi complessivi'!#REF!,""))</f>
        <v>#REF!</v>
      </c>
      <c r="K376" s="14" t="e">
        <f>IF('Costi complessivi'!#REF!="G",'Costi complessivi'!#REF!*$C$452,IF('Costi complessivi'!#REF!=$B$452,'Costi complessivi'!#REF!,""))</f>
        <v>#REF!</v>
      </c>
      <c r="L376" s="29" t="s">
        <v>774</v>
      </c>
      <c r="M376" s="23" t="e">
        <f>'Costi complessivi'!#REF!</f>
        <v>#REF!</v>
      </c>
      <c r="N376" s="69" t="e">
        <f>IF('Costi complessivi'!#REF!="G",'Costi complessivi'!#REF!,IF('Costi complessivi'!#REF!=$B$452,'Costi complessivi'!#REF!,0))</f>
        <v>#REF!</v>
      </c>
    </row>
    <row r="377" spans="1:29" hidden="1">
      <c r="A377" s="22" t="e">
        <f>IF('Costi complessivi'!#REF!="","",'Costi complessivi'!#REF!)</f>
        <v>#REF!</v>
      </c>
      <c r="B377" s="61" t="e">
        <f>IF('Costi complessivi'!#REF!="","",'Costi complessivi'!#REF!)</f>
        <v>#REF!</v>
      </c>
      <c r="C377" s="15" t="e">
        <f>IF('Costi complessivi'!#REF!="G",'Costi complessivi'!#REF!*$C$452,IF('Costi complessivi'!#REF!=$B$452,'Costi complessivi'!#REF!,""))</f>
        <v>#REF!</v>
      </c>
      <c r="D377" s="15" t="e">
        <f>IF('Costi complessivi'!#REF!="G",'Costi complessivi'!#REF!*$C$452,IF('Costi complessivi'!#REF!=$B$452,'Costi complessivi'!#REF!,""))</f>
        <v>#REF!</v>
      </c>
      <c r="E377" s="30" t="e">
        <f>IF('Costi complessivi'!#REF!="G",'Costi complessivi'!#REF!*$C$452,IF('Costi complessivi'!#REF!=$B$452,'Costi complessivi'!#REF!,""))</f>
        <v>#REF!</v>
      </c>
      <c r="F377" s="115" t="e">
        <f>IF('Costi complessivi'!#REF!="G",'Costi complessivi'!#REF!*$C$452,IF('Costi complessivi'!#REF!=$B$452,'Costi complessivi'!#REF!,""))</f>
        <v>#REF!</v>
      </c>
      <c r="G377" s="44" t="e">
        <f>IF('Costi complessivi'!#REF!="G",'Costi complessivi'!#REF!*$C$452,IF('Costi complessivi'!#REF!=$B$452,'Costi complessivi'!#REF!,""))</f>
        <v>#REF!</v>
      </c>
      <c r="H377" s="44" t="e">
        <f>IF('Costi complessivi'!#REF!="G",'Costi complessivi'!#REF!*$C$452,IF('Costi complessivi'!#REF!=$B$452,'Costi complessivi'!#REF!,""))</f>
        <v>#REF!</v>
      </c>
      <c r="I377" s="115" t="e">
        <f>IF('Costi complessivi'!#REF!="G",'Costi complessivi'!#REF!*$C$452,IF('Costi complessivi'!#REF!=$B$452,'Costi complessivi'!#REF!,""))</f>
        <v>#REF!</v>
      </c>
      <c r="J377" s="14" t="e">
        <f>IF('Costi complessivi'!#REF!="G",'Costi complessivi'!#REF!*$C$452,IF('Costi complessivi'!#REF!=$B$452,'Costi complessivi'!#REF!,""))</f>
        <v>#REF!</v>
      </c>
      <c r="K377" s="14" t="e">
        <f>IF('Costi complessivi'!#REF!="G",'Costi complessivi'!#REF!*$C$452,IF('Costi complessivi'!#REF!=$B$452,'Costi complessivi'!#REF!,""))</f>
        <v>#REF!</v>
      </c>
      <c r="L377" s="29" t="e">
        <f>IF('Costi complessivi'!#REF!="G",'Costi complessivi'!#REF!*$C$452,IF('Costi complessivi'!#REF!=$B$452,'Costi complessivi'!#REF!,""))</f>
        <v>#REF!</v>
      </c>
      <c r="M377" s="23" t="e">
        <f>'Costi complessivi'!#REF!</f>
        <v>#REF!</v>
      </c>
      <c r="N377" s="69" t="e">
        <f>IF('Costi complessivi'!#REF!="G",'Costi complessivi'!#REF!,IF('Costi complessivi'!#REF!=$B$452,'Costi complessivi'!#REF!,0))</f>
        <v>#REF!</v>
      </c>
    </row>
    <row r="378" spans="1:29" hidden="1">
      <c r="A378" s="22" t="e">
        <f>IF('Costi complessivi'!#REF!="","",'Costi complessivi'!#REF!)</f>
        <v>#REF!</v>
      </c>
      <c r="B378" s="61" t="e">
        <f>IF('Costi complessivi'!#REF!="","",'Costi complessivi'!#REF!)</f>
        <v>#REF!</v>
      </c>
      <c r="C378" s="15" t="e">
        <f>IF('Costi complessivi'!#REF!="G",'Costi complessivi'!#REF!*$C$452,IF('Costi complessivi'!#REF!=$B$452,'Costi complessivi'!#REF!,""))</f>
        <v>#REF!</v>
      </c>
      <c r="D378" s="15" t="e">
        <f>IF('Costi complessivi'!#REF!="G",'Costi complessivi'!#REF!*$C$452,IF('Costi complessivi'!#REF!=$B$452,'Costi complessivi'!#REF!,""))</f>
        <v>#REF!</v>
      </c>
      <c r="E378" s="30" t="e">
        <f>IF('Costi complessivi'!#REF!="G",'Costi complessivi'!#REF!*$C$452,IF('Costi complessivi'!#REF!=$B$452,'Costi complessivi'!#REF!,""))</f>
        <v>#REF!</v>
      </c>
      <c r="F378" s="115" t="e">
        <f>IF('Costi complessivi'!#REF!="G",'Costi complessivi'!#REF!*$C$452,IF('Costi complessivi'!#REF!=$B$452,'Costi complessivi'!#REF!,""))</f>
        <v>#REF!</v>
      </c>
      <c r="G378" s="44" t="e">
        <f>IF('Costi complessivi'!#REF!="G",'Costi complessivi'!#REF!*$C$452,IF('Costi complessivi'!#REF!=$B$452,'Costi complessivi'!#REF!,""))</f>
        <v>#REF!</v>
      </c>
      <c r="H378" s="44" t="e">
        <f>IF('Costi complessivi'!#REF!="G",'Costi complessivi'!#REF!*$C$452,IF('Costi complessivi'!#REF!=$B$452,'Costi complessivi'!#REF!,""))</f>
        <v>#REF!</v>
      </c>
      <c r="I378" s="115" t="e">
        <f>IF('Costi complessivi'!#REF!="G",'Costi complessivi'!#REF!*$C$452,IF('Costi complessivi'!#REF!=$B$452,'Costi complessivi'!#REF!,""))</f>
        <v>#REF!</v>
      </c>
      <c r="J378" s="14" t="e">
        <f>IF('Costi complessivi'!#REF!="G",'Costi complessivi'!#REF!*$C$452,IF('Costi complessivi'!#REF!=$B$452,'Costi complessivi'!#REF!,""))</f>
        <v>#REF!</v>
      </c>
      <c r="K378" s="14" t="e">
        <f>IF('Costi complessivi'!#REF!="G",'Costi complessivi'!#REF!*$C$452,IF('Costi complessivi'!#REF!=$B$452,'Costi complessivi'!#REF!,""))</f>
        <v>#REF!</v>
      </c>
      <c r="L378" s="29" t="e">
        <f>IF('Costi complessivi'!#REF!="G",'Costi complessivi'!#REF!*$C$452,IF('Costi complessivi'!#REF!=$B$452,'Costi complessivi'!#REF!,""))</f>
        <v>#REF!</v>
      </c>
      <c r="M378" s="23" t="e">
        <f>'Costi complessivi'!#REF!</f>
        <v>#REF!</v>
      </c>
      <c r="N378" s="69" t="e">
        <f>IF('Costi complessivi'!#REF!="G",'Costi complessivi'!#REF!,IF('Costi complessivi'!#REF!=$B$452,'Costi complessivi'!#REF!,0))</f>
        <v>#REF!</v>
      </c>
    </row>
    <row r="379" spans="1:29" s="6" customFormat="1">
      <c r="A379" s="19"/>
      <c r="B379" s="33" t="str">
        <f>'Costi complessivi'!B280</f>
        <v>TOTALE PROGETTI SPECIALI</v>
      </c>
      <c r="C379" s="24" t="e">
        <f t="shared" ref="C379:K379" si="10">SUM(C310:C378)</f>
        <v>#REF!</v>
      </c>
      <c r="D379" s="24" t="e">
        <f t="shared" si="10"/>
        <v>#REF!</v>
      </c>
      <c r="E379" s="24" t="e">
        <f t="shared" si="10"/>
        <v>#REF!</v>
      </c>
      <c r="F379" s="24" t="e">
        <f t="shared" si="10"/>
        <v>#REF!</v>
      </c>
      <c r="G379" s="24" t="e">
        <f t="shared" si="10"/>
        <v>#REF!</v>
      </c>
      <c r="H379" s="24" t="e">
        <f t="shared" si="10"/>
        <v>#REF!</v>
      </c>
      <c r="I379" s="24" t="e">
        <f t="shared" si="10"/>
        <v>#REF!</v>
      </c>
      <c r="J379" s="24" t="e">
        <f t="shared" si="10"/>
        <v>#REF!</v>
      </c>
      <c r="K379" s="24" t="e">
        <f t="shared" si="10"/>
        <v>#REF!</v>
      </c>
      <c r="L379" s="12"/>
      <c r="M379" s="12"/>
      <c r="N379" s="69">
        <v>1</v>
      </c>
      <c r="AC379" s="60" t="e">
        <f>H379-F379</f>
        <v>#REF!</v>
      </c>
    </row>
    <row r="380" spans="1:29" ht="23.25">
      <c r="B380" s="50" t="str">
        <f>'Costi complessivi'!B281</f>
        <v>CONTRIBUTI</v>
      </c>
      <c r="E380" s="10" t="e">
        <f>IF((#REF!+#REF!+#REF!+#REF!+#REF!-'C Collecchio'!E379)&lt;0.02,"",(#REF!+#REF!+#REF!+#REF!+#REF!))</f>
        <v>#REF!</v>
      </c>
      <c r="F380" s="10" t="s">
        <v>449</v>
      </c>
      <c r="N380" s="69" t="e">
        <f>IF('Costi complessivi'!#REF!="G",'Costi complessivi'!#REF!,IF('Costi complessivi'!#REF!=$B$452,'Costi complessivi'!#REF!,0))</f>
        <v>#REF!</v>
      </c>
    </row>
    <row r="381" spans="1:29">
      <c r="A381" s="2" t="s">
        <v>3</v>
      </c>
      <c r="B381" s="2" t="s">
        <v>2</v>
      </c>
      <c r="C381" s="26" t="str">
        <f t="shared" ref="C381:K381" si="11">C255</f>
        <v>Gestionale</v>
      </c>
      <c r="D381" s="26" t="str">
        <f t="shared" si="11"/>
        <v>RATEI E RISCONTI</v>
      </c>
      <c r="E381" s="26" t="str">
        <f t="shared" si="11"/>
        <v>STIMA</v>
      </c>
      <c r="F381" s="26" t="str">
        <f t="shared" si="11"/>
        <v>PREVENTIVO 2019</v>
      </c>
      <c r="G381" s="26" t="e">
        <f t="shared" si="11"/>
        <v>#REF!</v>
      </c>
      <c r="H381" s="26" t="e">
        <f t="shared" si="11"/>
        <v>#REF!</v>
      </c>
      <c r="I381" s="26" t="str">
        <f t="shared" si="11"/>
        <v>CONSUNTIVO 2019</v>
      </c>
      <c r="J381" s="26" t="str">
        <f t="shared" si="11"/>
        <v>INDICATORE ATTESO</v>
      </c>
      <c r="K381" s="26" t="str">
        <f t="shared" si="11"/>
        <v>INDICATORE CONS.</v>
      </c>
      <c r="L381" s="27"/>
      <c r="N381" s="69" t="e">
        <f>IF('Costi complessivi'!#REF!="G",'Costi complessivi'!#REF!,IF('Costi complessivi'!#REF!=$B$452,'Costi complessivi'!#REF!,0))</f>
        <v>#REF!</v>
      </c>
    </row>
    <row r="382" spans="1:29" hidden="1">
      <c r="A382" s="49" t="s">
        <v>444</v>
      </c>
      <c r="B382" s="45"/>
      <c r="C382" s="46"/>
      <c r="D382" s="47"/>
      <c r="E382" s="47"/>
      <c r="F382" s="47"/>
      <c r="G382" s="47"/>
      <c r="H382" s="47"/>
      <c r="I382" s="47"/>
      <c r="J382" s="47"/>
      <c r="K382" s="47"/>
      <c r="L382" s="45"/>
      <c r="M382" s="48"/>
      <c r="N382" s="69" t="e">
        <f>IF('Costi complessivi'!#REF!="G",'Costi complessivi'!#REF!,IF('Costi complessivi'!#REF!=$B$452,'Costi complessivi'!#REF!,0))</f>
        <v>#REF!</v>
      </c>
    </row>
    <row r="383" spans="1:29" hidden="1">
      <c r="A383" s="22" t="e">
        <f>IF('Costi complessivi'!#REF!="","",'Costi complessivi'!#REF!)</f>
        <v>#REF!</v>
      </c>
      <c r="B383" s="61" t="e">
        <f>IF('Costi complessivi'!#REF!="","",'Costi complessivi'!#REF!)</f>
        <v>#REF!</v>
      </c>
      <c r="C383" s="15" t="e">
        <f>IF('Costi complessivi'!#REF!="G",'Costi complessivi'!#REF!*$C$452,IF('Costi complessivi'!#REF!=$B$452,'Costi complessivi'!#REF!,""))</f>
        <v>#REF!</v>
      </c>
      <c r="D383" s="15" t="e">
        <f>IF('Costi complessivi'!#REF!="G",'Costi complessivi'!#REF!*$C$452,IF('Costi complessivi'!#REF!=$B$452,'Costi complessivi'!#REF!,""))</f>
        <v>#REF!</v>
      </c>
      <c r="E383" s="30" t="e">
        <f>IF('Costi complessivi'!#REF!="G",'Costi complessivi'!#REF!*$C$452,IF('Costi complessivi'!#REF!=$B$452,'Costi complessivi'!#REF!,""))</f>
        <v>#REF!</v>
      </c>
      <c r="F383" s="115" t="e">
        <f>IF('Costi complessivi'!#REF!="G",'Costi complessivi'!#REF!*$C$452,IF('Costi complessivi'!#REF!=$B$452,'Costi complessivi'!#REF!,""))</f>
        <v>#REF!</v>
      </c>
      <c r="G383" s="44" t="e">
        <f>IF('Costi complessivi'!#REF!="G",'Costi complessivi'!#REF!*$C$452,IF('Costi complessivi'!#REF!=$B$452,'Costi complessivi'!#REF!,""))</f>
        <v>#REF!</v>
      </c>
      <c r="H383" s="44" t="e">
        <f>IF('Costi complessivi'!#REF!="G",'Costi complessivi'!#REF!*$C$452,IF('Costi complessivi'!#REF!=$B$452,'Costi complessivi'!#REF!,""))</f>
        <v>#REF!</v>
      </c>
      <c r="I383" s="115" t="e">
        <f>IF('Costi complessivi'!#REF!="G",'Costi complessivi'!#REF!*$C$452,IF('Costi complessivi'!#REF!=$B$452,'Costi complessivi'!#REF!,""))</f>
        <v>#REF!</v>
      </c>
      <c r="J383" s="14" t="e">
        <f>IF('Costi complessivi'!#REF!="G",'Costi complessivi'!#REF!*$C$452,IF('Costi complessivi'!#REF!=$B$452,'Costi complessivi'!#REF!,""))</f>
        <v>#REF!</v>
      </c>
      <c r="K383" s="14" t="e">
        <f>IF('Costi complessivi'!#REF!="G",'Costi complessivi'!#REF!*$C$452,IF('Costi complessivi'!#REF!=$B$452,'Costi complessivi'!#REF!,""))</f>
        <v>#REF!</v>
      </c>
      <c r="L383" s="29" t="e">
        <f>IF('Costi complessivi'!#REF!="G",'Costi complessivi'!#REF!*$C$452,IF('Costi complessivi'!#REF!=$B$452,'Costi complessivi'!#REF!,""))</f>
        <v>#REF!</v>
      </c>
      <c r="M383" s="23" t="e">
        <f>'Costi complessivi'!#REF!</f>
        <v>#REF!</v>
      </c>
      <c r="N383" s="69" t="e">
        <f>IF('Costi complessivi'!#REF!="G",'Costi complessivi'!#REF!,IF('Costi complessivi'!#REF!=$B$452,'Costi complessivi'!#REF!,0))</f>
        <v>#REF!</v>
      </c>
    </row>
    <row r="384" spans="1:29">
      <c r="A384" s="22" t="str">
        <f>IF('Costi complessivi'!A284="","",'Costi complessivi'!A284)</f>
        <v xml:space="preserve">  68/05/903  </v>
      </c>
      <c r="B384" s="61" t="str">
        <f>IF('Costi complessivi'!B284="","",'Costi complessivi'!B284)</f>
        <v>CONTRIBUTO CONTINUAT. COLLECCHI</v>
      </c>
      <c r="C384" s="15" t="e">
        <f>IF('Costi complessivi'!#REF!="G",'Costi complessivi'!#REF!*$C$452,IF('Costi complessivi'!#REF!=$B$452,'Costi complessivi'!#REF!,""))</f>
        <v>#REF!</v>
      </c>
      <c r="D384" s="15" t="e">
        <f>IF('Costi complessivi'!#REF!="G",'Costi complessivi'!#REF!*$C$452,IF('Costi complessivi'!#REF!=$B$452,'Costi complessivi'!#REF!,""))</f>
        <v>#REF!</v>
      </c>
      <c r="E384" s="30" t="e">
        <f>IF('Costi complessivi'!#REF!="G",'Costi complessivi'!#REF!*$C$452,IF('Costi complessivi'!#REF!=$B$452,'Costi complessivi'!#REF!,""))</f>
        <v>#REF!</v>
      </c>
      <c r="F384" s="115" t="e">
        <f>IF('Costi complessivi'!#REF!="G",'Costi complessivi'!C284*$C$452,IF('Costi complessivi'!#REF!=$B$452,'Costi complessivi'!C284,""))</f>
        <v>#REF!</v>
      </c>
      <c r="G384" s="44" t="e">
        <f>IF('Costi complessivi'!#REF!="G",'Costi complessivi'!#REF!*$C$452,IF('Costi complessivi'!#REF!=$B$452,'Costi complessivi'!#REF!,""))</f>
        <v>#REF!</v>
      </c>
      <c r="H384" s="44" t="e">
        <f>IF('Costi complessivi'!#REF!="G",'Costi complessivi'!#REF!*$C$452,IF('Costi complessivi'!#REF!=$B$452,'Costi complessivi'!#REF!,""))</f>
        <v>#REF!</v>
      </c>
      <c r="I384" s="115" t="e">
        <f>IF('Costi complessivi'!#REF!="G",'Costi complessivi'!D284*$C$452,IF('Costi complessivi'!#REF!=$B$452,'Costi complessivi'!D284,""))</f>
        <v>#REF!</v>
      </c>
      <c r="J384" s="14" t="e">
        <f>IF('Costi complessivi'!#REF!="G",'Costi complessivi'!E284*$C$452,IF('Costi complessivi'!#REF!=$B$452,'Costi complessivi'!E284,""))</f>
        <v>#REF!</v>
      </c>
      <c r="K384" s="14" t="e">
        <f>IF('Costi complessivi'!#REF!="G",'Costi complessivi'!F284*$C$452,IF('Costi complessivi'!#REF!=$B$452,'Costi complessivi'!F284,""))</f>
        <v>#REF!</v>
      </c>
      <c r="L384" s="29" t="e">
        <f>IF('Costi complessivi'!#REF!="G",'Costi complessivi'!#REF!*$C$452,IF('Costi complessivi'!#REF!=$B$452,'Costi complessivi'!#REF!,""))</f>
        <v>#REF!</v>
      </c>
      <c r="M384" s="23" t="e">
        <f>'Costi complessivi'!#REF!</f>
        <v>#REF!</v>
      </c>
      <c r="N384" s="69" t="e">
        <f>IF('Costi complessivi'!#REF!="G",'Costi complessivi'!#REF!,IF('Costi complessivi'!#REF!=$B$452,'Costi complessivi'!#REF!,0))</f>
        <v>#REF!</v>
      </c>
    </row>
    <row r="385" spans="1:14">
      <c r="A385" s="22" t="str">
        <f>IF('Costi complessivi'!A285="","",'Costi complessivi'!A285)</f>
        <v xml:space="preserve">  68/05/904  </v>
      </c>
      <c r="B385" s="61" t="str">
        <f>IF('Costi complessivi'!B285="","",'Costi complessivi'!B285)</f>
        <v>CONTRIBUTO UNA TANTUM COLLECCHI</v>
      </c>
      <c r="C385" s="15" t="e">
        <f>IF('Costi complessivi'!#REF!="G",'Costi complessivi'!#REF!*$C$452,IF('Costi complessivi'!#REF!=$B$452,'Costi complessivi'!#REF!,""))</f>
        <v>#REF!</v>
      </c>
      <c r="D385" s="15" t="e">
        <f>IF('Costi complessivi'!#REF!="G",'Costi complessivi'!#REF!*$C$452,IF('Costi complessivi'!#REF!=$B$452,'Costi complessivi'!#REF!,""))</f>
        <v>#REF!</v>
      </c>
      <c r="E385" s="30" t="e">
        <f>IF('Costi complessivi'!#REF!="G",'Costi complessivi'!#REF!*$C$452,IF('Costi complessivi'!#REF!=$B$452,'Costi complessivi'!#REF!,""))</f>
        <v>#REF!</v>
      </c>
      <c r="F385" s="115" t="e">
        <f>IF('Costi complessivi'!#REF!="G",'Costi complessivi'!C285*$C$452,IF('Costi complessivi'!#REF!=$B$452,'Costi complessivi'!C285,""))</f>
        <v>#REF!</v>
      </c>
      <c r="G385" s="44" t="e">
        <f>IF('Costi complessivi'!#REF!="G",'Costi complessivi'!#REF!*$C$452,IF('Costi complessivi'!#REF!=$B$452,'Costi complessivi'!#REF!,""))</f>
        <v>#REF!</v>
      </c>
      <c r="H385" s="44" t="e">
        <f>IF('Costi complessivi'!#REF!="G",'Costi complessivi'!#REF!*$C$452,IF('Costi complessivi'!#REF!=$B$452,'Costi complessivi'!#REF!,""))</f>
        <v>#REF!</v>
      </c>
      <c r="I385" s="115" t="e">
        <f>IF('Costi complessivi'!#REF!="G",'Costi complessivi'!D285*$C$452,IF('Costi complessivi'!#REF!=$B$452,'Costi complessivi'!D285,""))</f>
        <v>#REF!</v>
      </c>
      <c r="J385" s="14" t="e">
        <f>IF('Costi complessivi'!#REF!="G",'Costi complessivi'!E285*$C$452,IF('Costi complessivi'!#REF!=$B$452,'Costi complessivi'!E285,""))</f>
        <v>#REF!</v>
      </c>
      <c r="K385" s="14" t="e">
        <f>IF('Costi complessivi'!#REF!="G",'Costi complessivi'!F285*$C$452,IF('Costi complessivi'!#REF!=$B$452,'Costi complessivi'!F285,""))</f>
        <v>#REF!</v>
      </c>
      <c r="L385" s="29" t="e">
        <f>IF('Costi complessivi'!#REF!="G",'Costi complessivi'!#REF!*$C$452,IF('Costi complessivi'!#REF!=$B$452,'Costi complessivi'!#REF!,""))</f>
        <v>#REF!</v>
      </c>
      <c r="M385" s="23" t="e">
        <f>'Costi complessivi'!#REF!</f>
        <v>#REF!</v>
      </c>
      <c r="N385" s="69" t="e">
        <f>IF('Costi complessivi'!#REF!="G",'Costi complessivi'!#REF!,IF('Costi complessivi'!#REF!=$B$452,'Costi complessivi'!#REF!,0))</f>
        <v>#REF!</v>
      </c>
    </row>
    <row r="386" spans="1:14">
      <c r="A386" s="22" t="str">
        <f>IF('Costi complessivi'!A286="","",'Costi complessivi'!A286)</f>
        <v xml:space="preserve">  68/05/905  </v>
      </c>
      <c r="B386" s="61" t="str">
        <f>IF('Costi complessivi'!B286="","",'Costi complessivi'!B286)</f>
        <v>CONTRIBUTO MINIMO VITALE COLLEC</v>
      </c>
      <c r="C386" s="15" t="e">
        <f>IF('Costi complessivi'!#REF!="G",'Costi complessivi'!#REF!*$C$452,IF('Costi complessivi'!#REF!=$B$452,'Costi complessivi'!#REF!,""))</f>
        <v>#REF!</v>
      </c>
      <c r="D386" s="15" t="e">
        <f>IF('Costi complessivi'!#REF!="G",'Costi complessivi'!#REF!*$C$452,IF('Costi complessivi'!#REF!=$B$452,'Costi complessivi'!#REF!,""))</f>
        <v>#REF!</v>
      </c>
      <c r="E386" s="30" t="e">
        <f>IF('Costi complessivi'!#REF!="G",'Costi complessivi'!#REF!*$C$452,IF('Costi complessivi'!#REF!=$B$452,'Costi complessivi'!#REF!,""))</f>
        <v>#REF!</v>
      </c>
      <c r="F386" s="115" t="e">
        <f>IF('Costi complessivi'!#REF!="G",'Costi complessivi'!C286*$C$452,IF('Costi complessivi'!#REF!=$B$452,'Costi complessivi'!C286,""))</f>
        <v>#REF!</v>
      </c>
      <c r="G386" s="44" t="e">
        <f>IF('Costi complessivi'!#REF!="G",'Costi complessivi'!#REF!*$C$452,IF('Costi complessivi'!#REF!=$B$452,'Costi complessivi'!#REF!,""))</f>
        <v>#REF!</v>
      </c>
      <c r="H386" s="44" t="e">
        <f>IF('Costi complessivi'!#REF!="G",'Costi complessivi'!#REF!*$C$452,IF('Costi complessivi'!#REF!=$B$452,'Costi complessivi'!#REF!,""))</f>
        <v>#REF!</v>
      </c>
      <c r="I386" s="115" t="e">
        <f>IF('Costi complessivi'!#REF!="G",'Costi complessivi'!D286*$C$452,IF('Costi complessivi'!#REF!=$B$452,'Costi complessivi'!D286,""))</f>
        <v>#REF!</v>
      </c>
      <c r="J386" s="14" t="e">
        <f>IF('Costi complessivi'!#REF!="G",'Costi complessivi'!E286*$C$452,IF('Costi complessivi'!#REF!=$B$452,'Costi complessivi'!E286,""))</f>
        <v>#REF!</v>
      </c>
      <c r="K386" s="14" t="e">
        <f>IF('Costi complessivi'!#REF!="G",'Costi complessivi'!F286*$C$452,IF('Costi complessivi'!#REF!=$B$452,'Costi complessivi'!F286,""))</f>
        <v>#REF!</v>
      </c>
      <c r="L386" s="29" t="e">
        <f>IF('Costi complessivi'!#REF!="G",'Costi complessivi'!#REF!*$C$452,IF('Costi complessivi'!#REF!=$B$452,'Costi complessivi'!#REF!,""))</f>
        <v>#REF!</v>
      </c>
      <c r="M386" s="23" t="e">
        <f>'Costi complessivi'!#REF!</f>
        <v>#REF!</v>
      </c>
      <c r="N386" s="69" t="e">
        <f>IF('Costi complessivi'!#REF!="G",'Costi complessivi'!#REF!,IF('Costi complessivi'!#REF!=$B$452,'Costi complessivi'!#REF!,0))</f>
        <v>#REF!</v>
      </c>
    </row>
    <row r="387" spans="1:14">
      <c r="A387" s="22" t="str">
        <f>IF('Costi complessivi'!A287="","",'Costi complessivi'!A287)</f>
        <v xml:space="preserve"> 68/05/953</v>
      </c>
      <c r="B387" s="61" t="str">
        <f>IF('Costi complessivi'!B287="","",'Costi complessivi'!B287)</f>
        <v>CONTR. LG. 13/89 AB. BAR. ARCH.</v>
      </c>
      <c r="C387" s="15" t="e">
        <f>IF('Costi complessivi'!#REF!="G",'Costi complessivi'!#REF!*$C$452,IF('Costi complessivi'!#REF!=$B$452,'Costi complessivi'!#REF!,""))</f>
        <v>#REF!</v>
      </c>
      <c r="D387" s="15" t="e">
        <f>IF('Costi complessivi'!#REF!="G",'Costi complessivi'!#REF!*$C$452,IF('Costi complessivi'!#REF!=$B$452,'Costi complessivi'!#REF!,""))</f>
        <v>#REF!</v>
      </c>
      <c r="E387" s="30" t="e">
        <f>IF('Costi complessivi'!#REF!="G",'Costi complessivi'!#REF!*$C$452,IF('Costi complessivi'!#REF!=$B$452,'Costi complessivi'!#REF!,""))</f>
        <v>#REF!</v>
      </c>
      <c r="F387" s="115" t="e">
        <f>IF('Costi complessivi'!#REF!="G",'Costi complessivi'!C287*$C$452,IF('Costi complessivi'!#REF!=$B$452,'Costi complessivi'!C287,""))</f>
        <v>#REF!</v>
      </c>
      <c r="G387" s="44" t="e">
        <f>IF('Costi complessivi'!#REF!="G",'Costi complessivi'!#REF!*$C$452,IF('Costi complessivi'!#REF!=$B$452,'Costi complessivi'!#REF!,""))</f>
        <v>#REF!</v>
      </c>
      <c r="H387" s="44" t="e">
        <f>IF('Costi complessivi'!#REF!="G",'Costi complessivi'!#REF!*$C$452,IF('Costi complessivi'!#REF!=$B$452,'Costi complessivi'!#REF!,""))</f>
        <v>#REF!</v>
      </c>
      <c r="I387" s="115" t="e">
        <f>IF('Costi complessivi'!#REF!="G",'Costi complessivi'!D287*$C$452,IF('Costi complessivi'!#REF!=$B$452,'Costi complessivi'!D287,""))</f>
        <v>#REF!</v>
      </c>
      <c r="J387" s="14" t="e">
        <f>IF('Costi complessivi'!#REF!="G",'Costi complessivi'!E287*$C$452,IF('Costi complessivi'!#REF!=$B$452,'Costi complessivi'!E287,""))</f>
        <v>#REF!</v>
      </c>
      <c r="K387" s="14" t="e">
        <f>IF('Costi complessivi'!#REF!="G",'Costi complessivi'!F287*$C$452,IF('Costi complessivi'!#REF!=$B$452,'Costi complessivi'!F287,""))</f>
        <v>#REF!</v>
      </c>
      <c r="L387" s="29" t="e">
        <f>IF('Costi complessivi'!#REF!="G",'Costi complessivi'!#REF!*$C$452,IF('Costi complessivi'!#REF!=$B$452,'Costi complessivi'!#REF!,""))</f>
        <v>#REF!</v>
      </c>
      <c r="M387" s="23" t="e">
        <f>'Costi complessivi'!#REF!</f>
        <v>#REF!</v>
      </c>
      <c r="N387" s="69" t="e">
        <f>IF('Costi complessivi'!#REF!="G",'Costi complessivi'!#REF!,IF('Costi complessivi'!#REF!=$B$452,'Costi complessivi'!#REF!,0))</f>
        <v>#REF!</v>
      </c>
    </row>
    <row r="388" spans="1:14" hidden="1">
      <c r="A388" s="22" t="e">
        <f>IF('Costi complessivi'!#REF!="","",'Costi complessivi'!#REF!)</f>
        <v>#REF!</v>
      </c>
      <c r="B388" s="61" t="e">
        <f>IF('Costi complessivi'!#REF!="","",'Costi complessivi'!#REF!)</f>
        <v>#REF!</v>
      </c>
      <c r="C388" s="15" t="e">
        <f>IF('Costi complessivi'!#REF!="G",'Costi complessivi'!#REF!*$C$452,IF('Costi complessivi'!#REF!=$B$452,'Costi complessivi'!#REF!,""))</f>
        <v>#REF!</v>
      </c>
      <c r="D388" s="15" t="e">
        <f>IF('Costi complessivi'!#REF!="G",'Costi complessivi'!#REF!*$C$452,IF('Costi complessivi'!#REF!=$B$452,'Costi complessivi'!#REF!,""))</f>
        <v>#REF!</v>
      </c>
      <c r="E388" s="30" t="e">
        <f>IF('Costi complessivi'!#REF!="G",'Costi complessivi'!#REF!*$C$452,IF('Costi complessivi'!#REF!=$B$452,'Costi complessivi'!#REF!,""))</f>
        <v>#REF!</v>
      </c>
      <c r="F388" s="115" t="e">
        <f>IF('Costi complessivi'!#REF!="G",'Costi complessivi'!#REF!*$C$452,IF('Costi complessivi'!#REF!=$B$452,'Costi complessivi'!#REF!,""))</f>
        <v>#REF!</v>
      </c>
      <c r="G388" s="44" t="e">
        <f>IF('Costi complessivi'!#REF!="G",'Costi complessivi'!#REF!*$C$452,IF('Costi complessivi'!#REF!=$B$452,'Costi complessivi'!#REF!,""))</f>
        <v>#REF!</v>
      </c>
      <c r="H388" s="44" t="e">
        <f>IF('Costi complessivi'!#REF!="G",'Costi complessivi'!#REF!*$C$452,IF('Costi complessivi'!#REF!=$B$452,'Costi complessivi'!#REF!,""))</f>
        <v>#REF!</v>
      </c>
      <c r="I388" s="115" t="e">
        <f>IF('Costi complessivi'!#REF!="G",'Costi complessivi'!#REF!*$C$452,IF('Costi complessivi'!#REF!=$B$452,'Costi complessivi'!#REF!,""))</f>
        <v>#REF!</v>
      </c>
      <c r="J388" s="14" t="e">
        <f>IF('Costi complessivi'!#REF!="G",'Costi complessivi'!#REF!*$C$452,IF('Costi complessivi'!#REF!=$B$452,'Costi complessivi'!#REF!,""))</f>
        <v>#REF!</v>
      </c>
      <c r="K388" s="14" t="e">
        <f>IF('Costi complessivi'!#REF!="G",'Costi complessivi'!#REF!*$C$452,IF('Costi complessivi'!#REF!=$B$452,'Costi complessivi'!#REF!,""))</f>
        <v>#REF!</v>
      </c>
      <c r="L388" s="29" t="e">
        <f>IF('Costi complessivi'!#REF!="G",'Costi complessivi'!#REF!*$C$452,IF('Costi complessivi'!#REF!=$B$452,'Costi complessivi'!#REF!,""))</f>
        <v>#REF!</v>
      </c>
      <c r="M388" s="23" t="e">
        <f>'Costi complessivi'!#REF!</f>
        <v>#REF!</v>
      </c>
      <c r="N388" s="69" t="e">
        <f>IF('Costi complessivi'!#REF!="G",'Costi complessivi'!#REF!,IF('Costi complessivi'!#REF!=$B$452,'Costi complessivi'!#REF!,0))</f>
        <v>#REF!</v>
      </c>
    </row>
    <row r="389" spans="1:14" hidden="1">
      <c r="A389" s="49" t="s">
        <v>445</v>
      </c>
      <c r="B389" s="45"/>
      <c r="C389" s="46"/>
      <c r="D389" s="47"/>
      <c r="E389" s="47"/>
      <c r="F389" s="47"/>
      <c r="G389" s="47"/>
      <c r="H389" s="47"/>
      <c r="I389" s="47"/>
      <c r="J389" s="47"/>
      <c r="K389" s="47"/>
      <c r="L389" s="45"/>
      <c r="M389" s="48"/>
      <c r="N389" s="69" t="e">
        <f>IF('Costi complessivi'!#REF!="G",'Costi complessivi'!#REF!,IF('Costi complessivi'!#REF!=$B$452,'Costi complessivi'!#REF!,0))</f>
        <v>#REF!</v>
      </c>
    </row>
    <row r="390" spans="1:14" hidden="1">
      <c r="A390" s="22" t="e">
        <f>IF('Costi complessivi'!#REF!="","",'Costi complessivi'!#REF!)</f>
        <v>#REF!</v>
      </c>
      <c r="B390" s="61" t="e">
        <f>IF('Costi complessivi'!#REF!="","",'Costi complessivi'!#REF!)</f>
        <v>#REF!</v>
      </c>
      <c r="C390" s="15" t="e">
        <f>IF('Costi complessivi'!#REF!="G",'Costi complessivi'!#REF!*$C$452,IF('Costi complessivi'!#REF!=$B$452,'Costi complessivi'!#REF!,""))</f>
        <v>#REF!</v>
      </c>
      <c r="D390" s="15" t="e">
        <f>IF('Costi complessivi'!#REF!="G",'Costi complessivi'!#REF!*$C$452,IF('Costi complessivi'!#REF!=$B$452,'Costi complessivi'!#REF!,""))</f>
        <v>#REF!</v>
      </c>
      <c r="E390" s="30" t="e">
        <f>IF('Costi complessivi'!#REF!="G",'Costi complessivi'!#REF!*$C$452,IF('Costi complessivi'!#REF!=$B$452,'Costi complessivi'!#REF!,""))</f>
        <v>#REF!</v>
      </c>
      <c r="F390" s="115" t="e">
        <f>IF('Costi complessivi'!#REF!="G",'Costi complessivi'!#REF!*$C$452,IF('Costi complessivi'!#REF!=$B$452,'Costi complessivi'!#REF!,""))</f>
        <v>#REF!</v>
      </c>
      <c r="G390" s="44" t="e">
        <f>IF('Costi complessivi'!#REF!="G",'Costi complessivi'!#REF!*$C$452,IF('Costi complessivi'!#REF!=$B$452,'Costi complessivi'!#REF!,""))</f>
        <v>#REF!</v>
      </c>
      <c r="H390" s="44" t="e">
        <f>IF('Costi complessivi'!#REF!="G",'Costi complessivi'!#REF!*$C$452,IF('Costi complessivi'!#REF!=$B$452,'Costi complessivi'!#REF!,""))</f>
        <v>#REF!</v>
      </c>
      <c r="I390" s="115" t="e">
        <f>IF('Costi complessivi'!#REF!="G",'Costi complessivi'!#REF!*$C$452,IF('Costi complessivi'!#REF!=$B$452,'Costi complessivi'!#REF!,""))</f>
        <v>#REF!</v>
      </c>
      <c r="J390" s="14" t="e">
        <f>IF('Costi complessivi'!#REF!="G",'Costi complessivi'!#REF!*$C$452,IF('Costi complessivi'!#REF!=$B$452,'Costi complessivi'!#REF!,""))</f>
        <v>#REF!</v>
      </c>
      <c r="K390" s="14" t="e">
        <f>IF('Costi complessivi'!#REF!="G",'Costi complessivi'!#REF!*$C$452,IF('Costi complessivi'!#REF!=$B$452,'Costi complessivi'!#REF!,""))</f>
        <v>#REF!</v>
      </c>
      <c r="L390" s="29" t="e">
        <f>IF('Costi complessivi'!#REF!="G",'Costi complessivi'!#REF!*$C$452,IF('Costi complessivi'!#REF!=$B$452,'Costi complessivi'!#REF!,""))</f>
        <v>#REF!</v>
      </c>
      <c r="M390" s="23" t="e">
        <f>'Costi complessivi'!#REF!</f>
        <v>#REF!</v>
      </c>
      <c r="N390" s="69" t="e">
        <f>IF('Costi complessivi'!#REF!="G",'Costi complessivi'!#REF!,IF('Costi complessivi'!#REF!=$B$452,'Costi complessivi'!#REF!,0))</f>
        <v>#REF!</v>
      </c>
    </row>
    <row r="391" spans="1:14" hidden="1">
      <c r="A391" s="22" t="str">
        <f>IF('Costi complessivi'!A289="","",'Costi complessivi'!A289)</f>
        <v xml:space="preserve">  68/05/923  </v>
      </c>
      <c r="B391" s="61" t="str">
        <f>IF('Costi complessivi'!B289="","",'Costi complessivi'!B289)</f>
        <v xml:space="preserve">CONTRIBUTO CONTINUATIVO FELINO </v>
      </c>
      <c r="C391" s="15" t="e">
        <f>IF('Costi complessivi'!#REF!="G",'Costi complessivi'!#REF!*$C$452,IF('Costi complessivi'!#REF!=$B$452,'Costi complessivi'!#REF!,""))</f>
        <v>#REF!</v>
      </c>
      <c r="D391" s="15" t="e">
        <f>IF('Costi complessivi'!#REF!="G",'Costi complessivi'!#REF!*$C$452,IF('Costi complessivi'!#REF!=$B$452,'Costi complessivi'!#REF!,""))</f>
        <v>#REF!</v>
      </c>
      <c r="E391" s="30" t="e">
        <f>IF('Costi complessivi'!#REF!="G",'Costi complessivi'!#REF!*$C$452,IF('Costi complessivi'!#REF!=$B$452,'Costi complessivi'!#REF!,""))</f>
        <v>#REF!</v>
      </c>
      <c r="F391" s="115" t="e">
        <f>IF('Costi complessivi'!#REF!="G",'Costi complessivi'!C289*$C$452,IF('Costi complessivi'!#REF!=$B$452,'Costi complessivi'!C289,""))</f>
        <v>#REF!</v>
      </c>
      <c r="G391" s="44" t="e">
        <f>IF('Costi complessivi'!#REF!="G",'Costi complessivi'!#REF!*$C$452,IF('Costi complessivi'!#REF!=$B$452,'Costi complessivi'!#REF!,""))</f>
        <v>#REF!</v>
      </c>
      <c r="H391" s="44" t="e">
        <f>IF('Costi complessivi'!#REF!="G",'Costi complessivi'!#REF!*$C$452,IF('Costi complessivi'!#REF!=$B$452,'Costi complessivi'!#REF!,""))</f>
        <v>#REF!</v>
      </c>
      <c r="I391" s="115" t="e">
        <f>IF('Costi complessivi'!#REF!="G",'Costi complessivi'!D289*$C$452,IF('Costi complessivi'!#REF!=$B$452,'Costi complessivi'!D289,""))</f>
        <v>#REF!</v>
      </c>
      <c r="J391" s="14" t="e">
        <f>IF('Costi complessivi'!#REF!="G",'Costi complessivi'!E289*$C$452,IF('Costi complessivi'!#REF!=$B$452,'Costi complessivi'!E289,""))</f>
        <v>#REF!</v>
      </c>
      <c r="K391" s="14" t="e">
        <f>IF('Costi complessivi'!#REF!="G",'Costi complessivi'!F289*$C$452,IF('Costi complessivi'!#REF!=$B$452,'Costi complessivi'!F289,""))</f>
        <v>#REF!</v>
      </c>
      <c r="L391" s="29" t="e">
        <f>IF('Costi complessivi'!#REF!="G",'Costi complessivi'!#REF!*$C$452,IF('Costi complessivi'!#REF!=$B$452,'Costi complessivi'!#REF!,""))</f>
        <v>#REF!</v>
      </c>
      <c r="M391" s="23" t="e">
        <f>'Costi complessivi'!#REF!</f>
        <v>#REF!</v>
      </c>
      <c r="N391" s="69" t="e">
        <f>IF('Costi complessivi'!#REF!="G",'Costi complessivi'!#REF!,IF('Costi complessivi'!#REF!=$B$452,'Costi complessivi'!#REF!,0))</f>
        <v>#REF!</v>
      </c>
    </row>
    <row r="392" spans="1:14" hidden="1">
      <c r="A392" s="22" t="str">
        <f>IF('Costi complessivi'!A290="","",'Costi complessivi'!A290)</f>
        <v xml:space="preserve">  68/05/924  </v>
      </c>
      <c r="B392" s="61" t="str">
        <f>IF('Costi complessivi'!B290="","",'Costi complessivi'!B290)</f>
        <v xml:space="preserve">CONTRIBUTO UNA TANTUM FELINO   </v>
      </c>
      <c r="C392" s="15" t="e">
        <f>IF('Costi complessivi'!#REF!="G",'Costi complessivi'!#REF!*$C$452,IF('Costi complessivi'!#REF!=$B$452,'Costi complessivi'!#REF!,""))</f>
        <v>#REF!</v>
      </c>
      <c r="D392" s="15" t="e">
        <f>IF('Costi complessivi'!#REF!="G",'Costi complessivi'!#REF!*$C$452,IF('Costi complessivi'!#REF!=$B$452,'Costi complessivi'!#REF!,""))</f>
        <v>#REF!</v>
      </c>
      <c r="E392" s="30" t="e">
        <f>IF('Costi complessivi'!#REF!="G",'Costi complessivi'!#REF!*$C$452,IF('Costi complessivi'!#REF!=$B$452,'Costi complessivi'!#REF!,""))</f>
        <v>#REF!</v>
      </c>
      <c r="F392" s="115" t="e">
        <f>IF('Costi complessivi'!#REF!="G",'Costi complessivi'!C290*$C$452,IF('Costi complessivi'!#REF!=$B$452,'Costi complessivi'!C290,""))</f>
        <v>#REF!</v>
      </c>
      <c r="G392" s="44" t="e">
        <f>IF('Costi complessivi'!#REF!="G",'Costi complessivi'!#REF!*$C$452,IF('Costi complessivi'!#REF!=$B$452,'Costi complessivi'!#REF!,""))</f>
        <v>#REF!</v>
      </c>
      <c r="H392" s="44" t="e">
        <f>IF('Costi complessivi'!#REF!="G",'Costi complessivi'!#REF!*$C$452,IF('Costi complessivi'!#REF!=$B$452,'Costi complessivi'!#REF!,""))</f>
        <v>#REF!</v>
      </c>
      <c r="I392" s="115" t="e">
        <f>IF('Costi complessivi'!#REF!="G",'Costi complessivi'!D290*$C$452,IF('Costi complessivi'!#REF!=$B$452,'Costi complessivi'!D290,""))</f>
        <v>#REF!</v>
      </c>
      <c r="J392" s="14" t="e">
        <f>IF('Costi complessivi'!#REF!="G",'Costi complessivi'!E290*$C$452,IF('Costi complessivi'!#REF!=$B$452,'Costi complessivi'!E290,""))</f>
        <v>#REF!</v>
      </c>
      <c r="K392" s="14" t="e">
        <f>IF('Costi complessivi'!#REF!="G",'Costi complessivi'!F290*$C$452,IF('Costi complessivi'!#REF!=$B$452,'Costi complessivi'!F290,""))</f>
        <v>#REF!</v>
      </c>
      <c r="L392" s="29" t="e">
        <f>IF('Costi complessivi'!#REF!="G",'Costi complessivi'!#REF!*$C$452,IF('Costi complessivi'!#REF!=$B$452,'Costi complessivi'!#REF!,""))</f>
        <v>#REF!</v>
      </c>
      <c r="M392" s="23" t="e">
        <f>'Costi complessivi'!#REF!</f>
        <v>#REF!</v>
      </c>
      <c r="N392" s="69" t="e">
        <f>IF('Costi complessivi'!#REF!="G",'Costi complessivi'!#REF!,IF('Costi complessivi'!#REF!=$B$452,'Costi complessivi'!#REF!,0))</f>
        <v>#REF!</v>
      </c>
    </row>
    <row r="393" spans="1:14" hidden="1">
      <c r="A393" s="22" t="str">
        <f>IF('Costi complessivi'!A291="","",'Costi complessivi'!A291)</f>
        <v xml:space="preserve">  68/05/925  </v>
      </c>
      <c r="B393" s="61" t="str">
        <f>IF('Costi complessivi'!B291="","",'Costi complessivi'!B291)</f>
        <v>CONTRIBUTO MINIMO VITALE FELINO</v>
      </c>
      <c r="C393" s="15" t="e">
        <f>IF('Costi complessivi'!#REF!="G",'Costi complessivi'!#REF!*$C$452,IF('Costi complessivi'!#REF!=$B$452,'Costi complessivi'!#REF!,""))</f>
        <v>#REF!</v>
      </c>
      <c r="D393" s="15" t="e">
        <f>IF('Costi complessivi'!#REF!="G",'Costi complessivi'!#REF!*$C$452,IF('Costi complessivi'!#REF!=$B$452,'Costi complessivi'!#REF!,""))</f>
        <v>#REF!</v>
      </c>
      <c r="E393" s="30" t="e">
        <f>IF('Costi complessivi'!#REF!="G",'Costi complessivi'!#REF!*$C$452,IF('Costi complessivi'!#REF!=$B$452,'Costi complessivi'!#REF!,""))</f>
        <v>#REF!</v>
      </c>
      <c r="F393" s="115" t="e">
        <f>IF('Costi complessivi'!#REF!="G",'Costi complessivi'!C291*$C$452,IF('Costi complessivi'!#REF!=$B$452,'Costi complessivi'!C291,""))</f>
        <v>#REF!</v>
      </c>
      <c r="G393" s="44" t="e">
        <f>IF('Costi complessivi'!#REF!="G",'Costi complessivi'!#REF!*$C$452,IF('Costi complessivi'!#REF!=$B$452,'Costi complessivi'!#REF!,""))</f>
        <v>#REF!</v>
      </c>
      <c r="H393" s="44" t="e">
        <f>IF('Costi complessivi'!#REF!="G",'Costi complessivi'!#REF!*$C$452,IF('Costi complessivi'!#REF!=$B$452,'Costi complessivi'!#REF!,""))</f>
        <v>#REF!</v>
      </c>
      <c r="I393" s="115" t="e">
        <f>IF('Costi complessivi'!#REF!="G",'Costi complessivi'!D291*$C$452,IF('Costi complessivi'!#REF!=$B$452,'Costi complessivi'!D291,""))</f>
        <v>#REF!</v>
      </c>
      <c r="J393" s="14" t="e">
        <f>IF('Costi complessivi'!#REF!="G",'Costi complessivi'!E291*$C$452,IF('Costi complessivi'!#REF!=$B$452,'Costi complessivi'!E291,""))</f>
        <v>#REF!</v>
      </c>
      <c r="K393" s="14" t="e">
        <f>IF('Costi complessivi'!#REF!="G",'Costi complessivi'!F291*$C$452,IF('Costi complessivi'!#REF!=$B$452,'Costi complessivi'!F291,""))</f>
        <v>#REF!</v>
      </c>
      <c r="L393" s="29" t="e">
        <f>IF('Costi complessivi'!#REF!="G",'Costi complessivi'!#REF!*$C$452,IF('Costi complessivi'!#REF!=$B$452,'Costi complessivi'!#REF!,""))</f>
        <v>#REF!</v>
      </c>
      <c r="M393" s="23" t="e">
        <f>'Costi complessivi'!#REF!</f>
        <v>#REF!</v>
      </c>
      <c r="N393" s="69" t="e">
        <f>IF('Costi complessivi'!#REF!="G",'Costi complessivi'!#REF!,IF('Costi complessivi'!#REF!=$B$452,'Costi complessivi'!#REF!,0))</f>
        <v>#REF!</v>
      </c>
    </row>
    <row r="394" spans="1:14" hidden="1">
      <c r="A394" s="22" t="e">
        <f>IF('Costi complessivi'!#REF!="","",'Costi complessivi'!#REF!)</f>
        <v>#REF!</v>
      </c>
      <c r="B394" s="61" t="e">
        <f>IF('Costi complessivi'!#REF!="","",'Costi complessivi'!#REF!)</f>
        <v>#REF!</v>
      </c>
      <c r="C394" s="15" t="e">
        <f>IF('Costi complessivi'!#REF!="G",'Costi complessivi'!#REF!*$C$452,IF('Costi complessivi'!#REF!=$B$452,'Costi complessivi'!#REF!,""))</f>
        <v>#REF!</v>
      </c>
      <c r="D394" s="15" t="e">
        <f>IF('Costi complessivi'!#REF!="G",'Costi complessivi'!#REF!*$C$452,IF('Costi complessivi'!#REF!=$B$452,'Costi complessivi'!#REF!,""))</f>
        <v>#REF!</v>
      </c>
      <c r="E394" s="30" t="e">
        <f>IF('Costi complessivi'!#REF!="G",'Costi complessivi'!#REF!*$C$452,IF('Costi complessivi'!#REF!=$B$452,'Costi complessivi'!#REF!,""))</f>
        <v>#REF!</v>
      </c>
      <c r="F394" s="115" t="e">
        <f>IF('Costi complessivi'!#REF!="G",'Costi complessivi'!#REF!*$C$452,IF('Costi complessivi'!#REF!=$B$452,'Costi complessivi'!#REF!,""))</f>
        <v>#REF!</v>
      </c>
      <c r="G394" s="44" t="e">
        <f>IF('Costi complessivi'!#REF!="G",'Costi complessivi'!#REF!*$C$452,IF('Costi complessivi'!#REF!=$B$452,'Costi complessivi'!#REF!,""))</f>
        <v>#REF!</v>
      </c>
      <c r="H394" s="44" t="e">
        <f>IF('Costi complessivi'!#REF!="G",'Costi complessivi'!#REF!*$C$452,IF('Costi complessivi'!#REF!=$B$452,'Costi complessivi'!#REF!,""))</f>
        <v>#REF!</v>
      </c>
      <c r="I394" s="115" t="e">
        <f>IF('Costi complessivi'!#REF!="G",'Costi complessivi'!#REF!*$C$452,IF('Costi complessivi'!#REF!=$B$452,'Costi complessivi'!#REF!,""))</f>
        <v>#REF!</v>
      </c>
      <c r="J394" s="14" t="e">
        <f>IF('Costi complessivi'!#REF!="G",'Costi complessivi'!#REF!*$C$452,IF('Costi complessivi'!#REF!=$B$452,'Costi complessivi'!#REF!,""))</f>
        <v>#REF!</v>
      </c>
      <c r="K394" s="14" t="e">
        <f>IF('Costi complessivi'!#REF!="G",'Costi complessivi'!#REF!*$C$452,IF('Costi complessivi'!#REF!=$B$452,'Costi complessivi'!#REF!,""))</f>
        <v>#REF!</v>
      </c>
      <c r="L394" s="29" t="e">
        <f>IF('Costi complessivi'!#REF!="G",'Costi complessivi'!#REF!*$C$452,IF('Costi complessivi'!#REF!=$B$452,'Costi complessivi'!#REF!,""))</f>
        <v>#REF!</v>
      </c>
      <c r="M394" s="23" t="e">
        <f>'Costi complessivi'!#REF!</f>
        <v>#REF!</v>
      </c>
      <c r="N394" s="69" t="e">
        <f>IF('Costi complessivi'!#REF!="G",'Costi complessivi'!#REF!,IF('Costi complessivi'!#REF!=$B$452,'Costi complessivi'!#REF!,0))</f>
        <v>#REF!</v>
      </c>
    </row>
    <row r="395" spans="1:14" hidden="1">
      <c r="A395" s="22" t="e">
        <f>IF('Costi complessivi'!#REF!="","",'Costi complessivi'!#REF!)</f>
        <v>#REF!</v>
      </c>
      <c r="B395" s="61" t="e">
        <f>IF('Costi complessivi'!#REF!="","",'Costi complessivi'!#REF!)</f>
        <v>#REF!</v>
      </c>
      <c r="C395" s="15" t="e">
        <f>IF('Costi complessivi'!#REF!="G",'Costi complessivi'!#REF!*$C$452,IF('Costi complessivi'!#REF!=$B$452,'Costi complessivi'!#REF!,""))</f>
        <v>#REF!</v>
      </c>
      <c r="D395" s="15" t="e">
        <f>IF('Costi complessivi'!#REF!="G",'Costi complessivi'!#REF!*$C$452,IF('Costi complessivi'!#REF!=$B$452,'Costi complessivi'!#REF!,""))</f>
        <v>#REF!</v>
      </c>
      <c r="E395" s="30" t="e">
        <f>IF('Costi complessivi'!#REF!="G",'Costi complessivi'!#REF!*$C$452,IF('Costi complessivi'!#REF!=$B$452,'Costi complessivi'!#REF!,""))</f>
        <v>#REF!</v>
      </c>
      <c r="F395" s="115" t="e">
        <f>IF('Costi complessivi'!#REF!="G",'Costi complessivi'!#REF!*$C$452,IF('Costi complessivi'!#REF!=$B$452,'Costi complessivi'!#REF!,""))</f>
        <v>#REF!</v>
      </c>
      <c r="G395" s="44" t="e">
        <f>IF('Costi complessivi'!#REF!="G",'Costi complessivi'!#REF!*$C$452,IF('Costi complessivi'!#REF!=$B$452,'Costi complessivi'!#REF!,""))</f>
        <v>#REF!</v>
      </c>
      <c r="H395" s="44" t="e">
        <f>IF('Costi complessivi'!#REF!="G",'Costi complessivi'!#REF!*$C$452,IF('Costi complessivi'!#REF!=$B$452,'Costi complessivi'!#REF!,""))</f>
        <v>#REF!</v>
      </c>
      <c r="I395" s="115" t="e">
        <f>IF('Costi complessivi'!#REF!="G",'Costi complessivi'!#REF!*$C$452,IF('Costi complessivi'!#REF!=$B$452,'Costi complessivi'!#REF!,""))</f>
        <v>#REF!</v>
      </c>
      <c r="J395" s="14" t="e">
        <f>IF('Costi complessivi'!#REF!="G",'Costi complessivi'!#REF!*$C$452,IF('Costi complessivi'!#REF!=$B$452,'Costi complessivi'!#REF!,""))</f>
        <v>#REF!</v>
      </c>
      <c r="K395" s="14" t="e">
        <f>IF('Costi complessivi'!#REF!="G",'Costi complessivi'!#REF!*$C$452,IF('Costi complessivi'!#REF!=$B$452,'Costi complessivi'!#REF!,""))</f>
        <v>#REF!</v>
      </c>
      <c r="L395" s="29" t="e">
        <f>IF('Costi complessivi'!#REF!="G",'Costi complessivi'!#REF!*$C$452,IF('Costi complessivi'!#REF!=$B$452,'Costi complessivi'!#REF!,""))</f>
        <v>#REF!</v>
      </c>
      <c r="M395" s="23" t="e">
        <f>'Costi complessivi'!#REF!</f>
        <v>#REF!</v>
      </c>
      <c r="N395" s="69" t="e">
        <f>IF('Costi complessivi'!#REF!="G",'Costi complessivi'!#REF!,IF('Costi complessivi'!#REF!=$B$452,'Costi complessivi'!#REF!,0))</f>
        <v>#REF!</v>
      </c>
    </row>
    <row r="396" spans="1:14" hidden="1">
      <c r="A396" s="22" t="e">
        <f>IF('Costi complessivi'!#REF!="","",'Costi complessivi'!#REF!)</f>
        <v>#REF!</v>
      </c>
      <c r="B396" s="61" t="e">
        <f>IF('Costi complessivi'!#REF!="","",'Costi complessivi'!#REF!)</f>
        <v>#REF!</v>
      </c>
      <c r="C396" s="15" t="e">
        <f>IF('Costi complessivi'!#REF!="G",'Costi complessivi'!#REF!*$C$452,IF('Costi complessivi'!#REF!=$B$452,'Costi complessivi'!#REF!,""))</f>
        <v>#REF!</v>
      </c>
      <c r="D396" s="15" t="e">
        <f>IF('Costi complessivi'!#REF!="G",'Costi complessivi'!#REF!*$C$452,IF('Costi complessivi'!#REF!=$B$452,'Costi complessivi'!#REF!,""))</f>
        <v>#REF!</v>
      </c>
      <c r="E396" s="30" t="e">
        <f>IF('Costi complessivi'!#REF!="G",'Costi complessivi'!#REF!*$C$452,IF('Costi complessivi'!#REF!=$B$452,'Costi complessivi'!#REF!,""))</f>
        <v>#REF!</v>
      </c>
      <c r="F396" s="115" t="e">
        <f>IF('Costi complessivi'!#REF!="G",'Costi complessivi'!#REF!*$C$452,IF('Costi complessivi'!#REF!=$B$452,'Costi complessivi'!#REF!,""))</f>
        <v>#REF!</v>
      </c>
      <c r="G396" s="44" t="e">
        <f>IF('Costi complessivi'!#REF!="G",'Costi complessivi'!#REF!*$C$452,IF('Costi complessivi'!#REF!=$B$452,'Costi complessivi'!#REF!,""))</f>
        <v>#REF!</v>
      </c>
      <c r="H396" s="44" t="e">
        <f>IF('Costi complessivi'!#REF!="G",'Costi complessivi'!#REF!*$C$452,IF('Costi complessivi'!#REF!=$B$452,'Costi complessivi'!#REF!,""))</f>
        <v>#REF!</v>
      </c>
      <c r="I396" s="115" t="e">
        <f>IF('Costi complessivi'!#REF!="G",'Costi complessivi'!#REF!*$C$452,IF('Costi complessivi'!#REF!=$B$452,'Costi complessivi'!#REF!,""))</f>
        <v>#REF!</v>
      </c>
      <c r="J396" s="14" t="e">
        <f>IF('Costi complessivi'!#REF!="G",'Costi complessivi'!#REF!*$C$452,IF('Costi complessivi'!#REF!=$B$452,'Costi complessivi'!#REF!,""))</f>
        <v>#REF!</v>
      </c>
      <c r="K396" s="14" t="e">
        <f>IF('Costi complessivi'!#REF!="G",'Costi complessivi'!#REF!*$C$452,IF('Costi complessivi'!#REF!=$B$452,'Costi complessivi'!#REF!,""))</f>
        <v>#REF!</v>
      </c>
      <c r="L396" s="29" t="e">
        <f>IF('Costi complessivi'!#REF!="G",'Costi complessivi'!#REF!*$C$452,IF('Costi complessivi'!#REF!=$B$452,'Costi complessivi'!#REF!,""))</f>
        <v>#REF!</v>
      </c>
      <c r="M396" s="23" t="e">
        <f>'Costi complessivi'!#REF!</f>
        <v>#REF!</v>
      </c>
      <c r="N396" s="69" t="e">
        <f>IF('Costi complessivi'!#REF!="G",'Costi complessivi'!#REF!,IF('Costi complessivi'!#REF!=$B$452,'Costi complessivi'!#REF!,0))</f>
        <v>#REF!</v>
      </c>
    </row>
    <row r="397" spans="1:14" hidden="1">
      <c r="A397" s="49" t="s">
        <v>446</v>
      </c>
      <c r="B397" s="45"/>
      <c r="C397" s="46"/>
      <c r="D397" s="47"/>
      <c r="E397" s="47"/>
      <c r="F397" s="47"/>
      <c r="G397" s="47"/>
      <c r="H397" s="47"/>
      <c r="I397" s="47"/>
      <c r="J397" s="47"/>
      <c r="K397" s="47"/>
      <c r="L397" s="45"/>
      <c r="M397" s="48"/>
      <c r="N397" s="69" t="e">
        <f>IF('Costi complessivi'!#REF!="G",'Costi complessivi'!#REF!,IF('Costi complessivi'!#REF!=$B$452,'Costi complessivi'!#REF!,0))</f>
        <v>#REF!</v>
      </c>
    </row>
    <row r="398" spans="1:14" ht="17.45" hidden="1" customHeight="1">
      <c r="A398" s="22" t="e">
        <f>IF('Costi complessivi'!#REF!="","",'Costi complessivi'!#REF!)</f>
        <v>#REF!</v>
      </c>
      <c r="B398" s="61" t="e">
        <f>IF('Costi complessivi'!#REF!="","",'Costi complessivi'!#REF!)</f>
        <v>#REF!</v>
      </c>
      <c r="C398" s="15" t="e">
        <f>IF('Costi complessivi'!#REF!="G",'Costi complessivi'!#REF!*$C$452,IF('Costi complessivi'!#REF!=$B$452,'Costi complessivi'!#REF!,""))</f>
        <v>#REF!</v>
      </c>
      <c r="D398" s="15" t="e">
        <f>IF('Costi complessivi'!#REF!="G",'Costi complessivi'!#REF!*$C$452,IF('Costi complessivi'!#REF!=$B$452,'Costi complessivi'!#REF!,""))</f>
        <v>#REF!</v>
      </c>
      <c r="E398" s="30" t="e">
        <f>IF('Costi complessivi'!#REF!="G",'Costi complessivi'!#REF!*$C$452,IF('Costi complessivi'!#REF!=$B$452,'Costi complessivi'!#REF!,""))</f>
        <v>#REF!</v>
      </c>
      <c r="F398" s="115" t="e">
        <f>IF('Costi complessivi'!#REF!="G",'Costi complessivi'!#REF!*$C$452,IF('Costi complessivi'!#REF!=$B$452,'Costi complessivi'!#REF!,""))</f>
        <v>#REF!</v>
      </c>
      <c r="G398" s="44" t="e">
        <f>IF('Costi complessivi'!#REF!="G",'Costi complessivi'!#REF!*$C$452,IF('Costi complessivi'!#REF!=$B$452,'Costi complessivi'!#REF!,""))</f>
        <v>#REF!</v>
      </c>
      <c r="H398" s="44" t="e">
        <f>IF('Costi complessivi'!#REF!="G",'Costi complessivi'!#REF!*$C$452,IF('Costi complessivi'!#REF!=$B$452,'Costi complessivi'!#REF!,""))</f>
        <v>#REF!</v>
      </c>
      <c r="I398" s="115" t="e">
        <f>IF('Costi complessivi'!#REF!="G",'Costi complessivi'!#REF!*$C$452,IF('Costi complessivi'!#REF!=$B$452,'Costi complessivi'!#REF!,""))</f>
        <v>#REF!</v>
      </c>
      <c r="J398" s="14" t="e">
        <f>IF('Costi complessivi'!#REF!="G",'Costi complessivi'!#REF!*$C$452,IF('Costi complessivi'!#REF!=$B$452,'Costi complessivi'!#REF!,""))</f>
        <v>#REF!</v>
      </c>
      <c r="K398" s="14" t="e">
        <f>IF('Costi complessivi'!#REF!="G",'Costi complessivi'!#REF!*$C$452,IF('Costi complessivi'!#REF!=$B$452,'Costi complessivi'!#REF!,""))</f>
        <v>#REF!</v>
      </c>
      <c r="L398" s="29" t="e">
        <f>IF('Costi complessivi'!#REF!="G",'Costi complessivi'!#REF!*$C$452,IF('Costi complessivi'!#REF!=$B$452,'Costi complessivi'!#REF!,""))</f>
        <v>#REF!</v>
      </c>
      <c r="M398" s="23" t="e">
        <f>'Costi complessivi'!#REF!</f>
        <v>#REF!</v>
      </c>
      <c r="N398" s="69" t="e">
        <f>IF('Costi complessivi'!#REF!="G",'Costi complessivi'!#REF!,IF('Costi complessivi'!#REF!=$B$452,'Costi complessivi'!#REF!,0))</f>
        <v>#REF!</v>
      </c>
    </row>
    <row r="399" spans="1:14" ht="16.899999999999999" hidden="1" customHeight="1">
      <c r="A399" s="22" t="str">
        <f>IF('Costi complessivi'!A293="","",'Costi complessivi'!A293)</f>
        <v xml:space="preserve">  68/05/943  </v>
      </c>
      <c r="B399" s="61" t="str">
        <f>IF('Costi complessivi'!B293="","",'Costi complessivi'!B293)</f>
        <v>CONTR. CONTINUATIVO MONTECHIARU</v>
      </c>
      <c r="C399" s="15" t="e">
        <f>IF('Costi complessivi'!#REF!="G",'Costi complessivi'!#REF!*$C$452,IF('Costi complessivi'!#REF!=$B$452,'Costi complessivi'!#REF!,""))</f>
        <v>#REF!</v>
      </c>
      <c r="D399" s="15" t="e">
        <f>IF('Costi complessivi'!#REF!="G",'Costi complessivi'!#REF!*$C$452,IF('Costi complessivi'!#REF!=$B$452,'Costi complessivi'!#REF!,""))</f>
        <v>#REF!</v>
      </c>
      <c r="E399" s="30" t="e">
        <f>IF('Costi complessivi'!#REF!="G",'Costi complessivi'!#REF!*$C$452,IF('Costi complessivi'!#REF!=$B$452,'Costi complessivi'!#REF!,""))</f>
        <v>#REF!</v>
      </c>
      <c r="F399" s="115" t="e">
        <f>IF('Costi complessivi'!#REF!="G",'Costi complessivi'!C293*$C$452,IF('Costi complessivi'!#REF!=$B$452,'Costi complessivi'!C293,""))</f>
        <v>#REF!</v>
      </c>
      <c r="G399" s="44" t="e">
        <f>IF('Costi complessivi'!#REF!="G",'Costi complessivi'!#REF!*$C$452,IF('Costi complessivi'!#REF!=$B$452,'Costi complessivi'!#REF!,""))</f>
        <v>#REF!</v>
      </c>
      <c r="H399" s="44" t="e">
        <f>IF('Costi complessivi'!#REF!="G",'Costi complessivi'!#REF!*$C$452,IF('Costi complessivi'!#REF!=$B$452,'Costi complessivi'!#REF!,""))</f>
        <v>#REF!</v>
      </c>
      <c r="I399" s="115" t="e">
        <f>IF('Costi complessivi'!#REF!="G",'Costi complessivi'!D293*$C$452,IF('Costi complessivi'!#REF!=$B$452,'Costi complessivi'!D293,""))</f>
        <v>#REF!</v>
      </c>
      <c r="J399" s="14" t="e">
        <f>IF('Costi complessivi'!#REF!="G",'Costi complessivi'!E293*$C$452,IF('Costi complessivi'!#REF!=$B$452,'Costi complessivi'!E293,""))</f>
        <v>#REF!</v>
      </c>
      <c r="K399" s="14" t="e">
        <f>IF('Costi complessivi'!#REF!="G",'Costi complessivi'!F293*$C$452,IF('Costi complessivi'!#REF!=$B$452,'Costi complessivi'!F293,""))</f>
        <v>#REF!</v>
      </c>
      <c r="L399" s="29" t="e">
        <f>IF('Costi complessivi'!#REF!="G",'Costi complessivi'!#REF!*$C$452,IF('Costi complessivi'!#REF!=$B$452,'Costi complessivi'!#REF!,""))</f>
        <v>#REF!</v>
      </c>
      <c r="M399" s="23" t="e">
        <f>'Costi complessivi'!#REF!</f>
        <v>#REF!</v>
      </c>
      <c r="N399" s="69" t="e">
        <f>IF('Costi complessivi'!#REF!="G",'Costi complessivi'!#REF!,IF('Costi complessivi'!#REF!=$B$452,'Costi complessivi'!#REF!,0))</f>
        <v>#REF!</v>
      </c>
    </row>
    <row r="400" spans="1:14" ht="17.45" hidden="1" customHeight="1">
      <c r="A400" s="22" t="str">
        <f>IF('Costi complessivi'!A294="","",'Costi complessivi'!A294)</f>
        <v xml:space="preserve">  68/05/944  </v>
      </c>
      <c r="B400" s="61" t="str">
        <f>IF('Costi complessivi'!B294="","",'Costi complessivi'!B294)</f>
        <v xml:space="preserve">CONTR. UNA TANTUM MONTECH.     </v>
      </c>
      <c r="C400" s="15" t="e">
        <f>IF('Costi complessivi'!#REF!="G",'Costi complessivi'!#REF!*$C$452,IF('Costi complessivi'!#REF!=$B$452,'Costi complessivi'!#REF!,""))</f>
        <v>#REF!</v>
      </c>
      <c r="D400" s="15" t="e">
        <f>IF('Costi complessivi'!#REF!="G",'Costi complessivi'!#REF!*$C$452,IF('Costi complessivi'!#REF!=$B$452,'Costi complessivi'!#REF!,""))</f>
        <v>#REF!</v>
      </c>
      <c r="E400" s="30" t="e">
        <f>IF('Costi complessivi'!#REF!="G",'Costi complessivi'!#REF!*$C$452,IF('Costi complessivi'!#REF!=$B$452,'Costi complessivi'!#REF!,""))</f>
        <v>#REF!</v>
      </c>
      <c r="F400" s="115" t="e">
        <f>IF('Costi complessivi'!#REF!="G",'Costi complessivi'!C294*$C$452,IF('Costi complessivi'!#REF!=$B$452,'Costi complessivi'!C294,""))</f>
        <v>#REF!</v>
      </c>
      <c r="G400" s="44" t="e">
        <f>IF('Costi complessivi'!#REF!="G",'Costi complessivi'!#REF!*$C$452,IF('Costi complessivi'!#REF!=$B$452,'Costi complessivi'!#REF!,""))</f>
        <v>#REF!</v>
      </c>
      <c r="H400" s="44" t="e">
        <f>IF('Costi complessivi'!#REF!="G",'Costi complessivi'!#REF!*$C$452,IF('Costi complessivi'!#REF!=$B$452,'Costi complessivi'!#REF!,""))</f>
        <v>#REF!</v>
      </c>
      <c r="I400" s="115" t="e">
        <f>IF('Costi complessivi'!#REF!="G",'Costi complessivi'!D294*$C$452,IF('Costi complessivi'!#REF!=$B$452,'Costi complessivi'!D294,""))</f>
        <v>#REF!</v>
      </c>
      <c r="J400" s="14" t="e">
        <f>IF('Costi complessivi'!#REF!="G",'Costi complessivi'!E294*$C$452,IF('Costi complessivi'!#REF!=$B$452,'Costi complessivi'!E294,""))</f>
        <v>#REF!</v>
      </c>
      <c r="K400" s="14" t="e">
        <f>IF('Costi complessivi'!#REF!="G",'Costi complessivi'!F294*$C$452,IF('Costi complessivi'!#REF!=$B$452,'Costi complessivi'!F294,""))</f>
        <v>#REF!</v>
      </c>
      <c r="L400" s="29" t="e">
        <f>IF('Costi complessivi'!#REF!="G",'Costi complessivi'!#REF!*$C$452,IF('Costi complessivi'!#REF!=$B$452,'Costi complessivi'!#REF!,""))</f>
        <v>#REF!</v>
      </c>
      <c r="M400" s="23" t="e">
        <f>'Costi complessivi'!#REF!</f>
        <v>#REF!</v>
      </c>
      <c r="N400" s="69" t="e">
        <f>IF('Costi complessivi'!#REF!="G",'Costi complessivi'!#REF!,IF('Costi complessivi'!#REF!=$B$452,'Costi complessivi'!#REF!,0))</f>
        <v>#REF!</v>
      </c>
    </row>
    <row r="401" spans="1:14" hidden="1">
      <c r="A401" s="22" t="str">
        <f>IF('Costi complessivi'!A295="","",'Costi complessivi'!A295)</f>
        <v xml:space="preserve">  68/05/945  </v>
      </c>
      <c r="B401" s="61" t="str">
        <f>IF('Costi complessivi'!B295="","",'Costi complessivi'!B295)</f>
        <v xml:space="preserve">CONTR. MINIMO VITALE MONTECH.  </v>
      </c>
      <c r="C401" s="15" t="e">
        <f>IF('Costi complessivi'!#REF!="G",'Costi complessivi'!#REF!*$C$452,IF('Costi complessivi'!#REF!=$B$452,'Costi complessivi'!#REF!,""))</f>
        <v>#REF!</v>
      </c>
      <c r="D401" s="15" t="e">
        <f>IF('Costi complessivi'!#REF!="G",'Costi complessivi'!#REF!*$C$452,IF('Costi complessivi'!#REF!=$B$452,'Costi complessivi'!#REF!,""))</f>
        <v>#REF!</v>
      </c>
      <c r="E401" s="30" t="e">
        <f>IF('Costi complessivi'!#REF!="G",'Costi complessivi'!#REF!*$C$452,IF('Costi complessivi'!#REF!=$B$452,'Costi complessivi'!#REF!,""))</f>
        <v>#REF!</v>
      </c>
      <c r="F401" s="115" t="e">
        <f>IF('Costi complessivi'!#REF!="G",'Costi complessivi'!C295*$C$452,IF('Costi complessivi'!#REF!=$B$452,'Costi complessivi'!C295,""))</f>
        <v>#REF!</v>
      </c>
      <c r="G401" s="44" t="e">
        <f>IF('Costi complessivi'!#REF!="G",'Costi complessivi'!#REF!*$C$452,IF('Costi complessivi'!#REF!=$B$452,'Costi complessivi'!#REF!,""))</f>
        <v>#REF!</v>
      </c>
      <c r="H401" s="44" t="e">
        <f>IF('Costi complessivi'!#REF!="G",'Costi complessivi'!#REF!*$C$452,IF('Costi complessivi'!#REF!=$B$452,'Costi complessivi'!#REF!,""))</f>
        <v>#REF!</v>
      </c>
      <c r="I401" s="115" t="e">
        <f>IF('Costi complessivi'!#REF!="G",'Costi complessivi'!D295*$C$452,IF('Costi complessivi'!#REF!=$B$452,'Costi complessivi'!D295,""))</f>
        <v>#REF!</v>
      </c>
      <c r="J401" s="14" t="e">
        <f>IF('Costi complessivi'!#REF!="G",'Costi complessivi'!E295*$C$452,IF('Costi complessivi'!#REF!=$B$452,'Costi complessivi'!E295,""))</f>
        <v>#REF!</v>
      </c>
      <c r="K401" s="14" t="e">
        <f>IF('Costi complessivi'!#REF!="G",'Costi complessivi'!F295*$C$452,IF('Costi complessivi'!#REF!=$B$452,'Costi complessivi'!F295,""))</f>
        <v>#REF!</v>
      </c>
      <c r="L401" s="29" t="e">
        <f>IF('Costi complessivi'!#REF!="G",'Costi complessivi'!#REF!*$C$452,IF('Costi complessivi'!#REF!=$B$452,'Costi complessivi'!#REF!,""))</f>
        <v>#REF!</v>
      </c>
      <c r="M401" s="23" t="e">
        <f>'Costi complessivi'!#REF!</f>
        <v>#REF!</v>
      </c>
      <c r="N401" s="69" t="e">
        <f>IF('Costi complessivi'!#REF!="G",'Costi complessivi'!#REF!,IF('Costi complessivi'!#REF!=$B$452,'Costi complessivi'!#REF!,0))</f>
        <v>#REF!</v>
      </c>
    </row>
    <row r="402" spans="1:14" hidden="1">
      <c r="A402" s="22" t="str">
        <f>IF('Costi complessivi'!A296="","",'Costi complessivi'!A296)</f>
        <v xml:space="preserve"> 68/05/953</v>
      </c>
      <c r="B402" s="61" t="str">
        <f>IF('Costi complessivi'!B296="","",'Costi complessivi'!B296)</f>
        <v>CONTR. LG. 13/89 AB. BAR. ARCH.</v>
      </c>
      <c r="C402" s="15" t="e">
        <f>IF('Costi complessivi'!#REF!="G",'Costi complessivi'!#REF!*$C$452,IF('Costi complessivi'!#REF!=$B$452,'Costi complessivi'!#REF!,""))</f>
        <v>#REF!</v>
      </c>
      <c r="D402" s="15" t="e">
        <f>IF('Costi complessivi'!#REF!="G",'Costi complessivi'!#REF!*$C$452,IF('Costi complessivi'!#REF!=$B$452,'Costi complessivi'!#REF!,""))</f>
        <v>#REF!</v>
      </c>
      <c r="E402" s="30" t="e">
        <f>IF('Costi complessivi'!#REF!="G",'Costi complessivi'!#REF!*$C$452,IF('Costi complessivi'!#REF!=$B$452,'Costi complessivi'!#REF!,""))</f>
        <v>#REF!</v>
      </c>
      <c r="F402" s="115" t="e">
        <f>IF('Costi complessivi'!#REF!="G",'Costi complessivi'!C296*$C$452,IF('Costi complessivi'!#REF!=$B$452,'Costi complessivi'!C296,""))</f>
        <v>#REF!</v>
      </c>
      <c r="G402" s="44" t="e">
        <f>IF('Costi complessivi'!#REF!="G",'Costi complessivi'!#REF!*$C$452,IF('Costi complessivi'!#REF!=$B$452,'Costi complessivi'!#REF!,""))</f>
        <v>#REF!</v>
      </c>
      <c r="H402" s="44" t="e">
        <f>IF('Costi complessivi'!#REF!="G",'Costi complessivi'!#REF!*$C$452,IF('Costi complessivi'!#REF!=$B$452,'Costi complessivi'!#REF!,""))</f>
        <v>#REF!</v>
      </c>
      <c r="I402" s="115" t="e">
        <f>IF('Costi complessivi'!#REF!="G",'Costi complessivi'!D296*$C$452,IF('Costi complessivi'!#REF!=$B$452,'Costi complessivi'!D296,""))</f>
        <v>#REF!</v>
      </c>
      <c r="J402" s="14" t="e">
        <f>IF('Costi complessivi'!#REF!="G",'Costi complessivi'!E296*$C$452,IF('Costi complessivi'!#REF!=$B$452,'Costi complessivi'!E296,""))</f>
        <v>#REF!</v>
      </c>
      <c r="K402" s="14" t="e">
        <f>IF('Costi complessivi'!#REF!="G",'Costi complessivi'!F296*$C$452,IF('Costi complessivi'!#REF!=$B$452,'Costi complessivi'!F296,""))</f>
        <v>#REF!</v>
      </c>
      <c r="L402" s="29" t="e">
        <f>IF('Costi complessivi'!#REF!="G",'Costi complessivi'!#REF!*$C$452,IF('Costi complessivi'!#REF!=$B$452,'Costi complessivi'!#REF!,""))</f>
        <v>#REF!</v>
      </c>
      <c r="M402" s="23" t="e">
        <f>'Costi complessivi'!#REF!</f>
        <v>#REF!</v>
      </c>
      <c r="N402" s="69" t="e">
        <f>IF('Costi complessivi'!#REF!="G",'Costi complessivi'!#REF!,IF('Costi complessivi'!#REF!=$B$452,'Costi complessivi'!#REF!,0))</f>
        <v>#REF!</v>
      </c>
    </row>
    <row r="403" spans="1:14" hidden="1">
      <c r="A403" s="22" t="e">
        <f>IF('Costi complessivi'!#REF!="","",'Costi complessivi'!#REF!)</f>
        <v>#REF!</v>
      </c>
      <c r="B403" s="61" t="e">
        <f>IF('Costi complessivi'!#REF!="","",'Costi complessivi'!#REF!)</f>
        <v>#REF!</v>
      </c>
      <c r="C403" s="15" t="e">
        <f>IF('Costi complessivi'!#REF!="G",'Costi complessivi'!#REF!*$C$452,IF('Costi complessivi'!#REF!=$B$452,'Costi complessivi'!#REF!,""))</f>
        <v>#REF!</v>
      </c>
      <c r="D403" s="15" t="e">
        <f>IF('Costi complessivi'!#REF!="G",'Costi complessivi'!#REF!*$C$452,IF('Costi complessivi'!#REF!=$B$452,'Costi complessivi'!#REF!,""))</f>
        <v>#REF!</v>
      </c>
      <c r="E403" s="30" t="e">
        <f>IF('Costi complessivi'!#REF!="G",'Costi complessivi'!#REF!*$C$452,IF('Costi complessivi'!#REF!=$B$452,'Costi complessivi'!#REF!,""))</f>
        <v>#REF!</v>
      </c>
      <c r="F403" s="115" t="e">
        <f>IF('Costi complessivi'!#REF!="G",'Costi complessivi'!#REF!*$C$452,IF('Costi complessivi'!#REF!=$B$452,'Costi complessivi'!#REF!,""))</f>
        <v>#REF!</v>
      </c>
      <c r="G403" s="44" t="e">
        <f>IF('Costi complessivi'!#REF!="G",'Costi complessivi'!#REF!*$C$452,IF('Costi complessivi'!#REF!=$B$452,'Costi complessivi'!#REF!,""))</f>
        <v>#REF!</v>
      </c>
      <c r="H403" s="44" t="e">
        <f>IF('Costi complessivi'!#REF!="G",'Costi complessivi'!#REF!*$C$452,IF('Costi complessivi'!#REF!=$B$452,'Costi complessivi'!#REF!,""))</f>
        <v>#REF!</v>
      </c>
      <c r="I403" s="115" t="e">
        <f>IF('Costi complessivi'!#REF!="G",'Costi complessivi'!#REF!*$C$452,IF('Costi complessivi'!#REF!=$B$452,'Costi complessivi'!#REF!,""))</f>
        <v>#REF!</v>
      </c>
      <c r="J403" s="14" t="e">
        <f>IF('Costi complessivi'!#REF!="G",'Costi complessivi'!#REF!*$C$452,IF('Costi complessivi'!#REF!=$B$452,'Costi complessivi'!#REF!,""))</f>
        <v>#REF!</v>
      </c>
      <c r="K403" s="14" t="e">
        <f>IF('Costi complessivi'!#REF!="G",'Costi complessivi'!#REF!*$C$452,IF('Costi complessivi'!#REF!=$B$452,'Costi complessivi'!#REF!,""))</f>
        <v>#REF!</v>
      </c>
      <c r="L403" s="29" t="e">
        <f>IF('Costi complessivi'!#REF!="G",'Costi complessivi'!#REF!*$C$452,IF('Costi complessivi'!#REF!=$B$452,'Costi complessivi'!#REF!,""))</f>
        <v>#REF!</v>
      </c>
      <c r="M403" s="23" t="e">
        <f>'Costi complessivi'!#REF!</f>
        <v>#REF!</v>
      </c>
      <c r="N403" s="69" t="e">
        <f>IF('Costi complessivi'!#REF!="G",'Costi complessivi'!#REF!,IF('Costi complessivi'!#REF!=$B$452,'Costi complessivi'!#REF!,0))</f>
        <v>#REF!</v>
      </c>
    </row>
    <row r="404" spans="1:14" hidden="1">
      <c r="A404" s="22" t="e">
        <f>IF('Costi complessivi'!#REF!="","",'Costi complessivi'!#REF!)</f>
        <v>#REF!</v>
      </c>
      <c r="B404" s="61" t="e">
        <f>IF('Costi complessivi'!#REF!="","",'Costi complessivi'!#REF!)</f>
        <v>#REF!</v>
      </c>
      <c r="C404" s="15" t="e">
        <f>IF('Costi complessivi'!#REF!="G",'Costi complessivi'!#REF!*$C$452,IF('Costi complessivi'!#REF!=$B$452,'Costi complessivi'!#REF!,""))</f>
        <v>#REF!</v>
      </c>
      <c r="D404" s="15" t="e">
        <f>IF('Costi complessivi'!#REF!="G",'Costi complessivi'!#REF!*$C$452,IF('Costi complessivi'!#REF!=$B$452,'Costi complessivi'!#REF!,""))</f>
        <v>#REF!</v>
      </c>
      <c r="E404" s="30" t="e">
        <f>IF('Costi complessivi'!#REF!="G",'Costi complessivi'!#REF!*$C$452,IF('Costi complessivi'!#REF!=$B$452,'Costi complessivi'!#REF!,""))</f>
        <v>#REF!</v>
      </c>
      <c r="F404" s="115" t="e">
        <f>IF('Costi complessivi'!#REF!="G",'Costi complessivi'!#REF!*$C$452,IF('Costi complessivi'!#REF!=$B$452,'Costi complessivi'!#REF!,""))</f>
        <v>#REF!</v>
      </c>
      <c r="G404" s="44" t="e">
        <f>IF('Costi complessivi'!#REF!="G",'Costi complessivi'!#REF!*$C$452,IF('Costi complessivi'!#REF!=$B$452,'Costi complessivi'!#REF!,""))</f>
        <v>#REF!</v>
      </c>
      <c r="H404" s="44" t="e">
        <f>IF('Costi complessivi'!#REF!="G",'Costi complessivi'!#REF!*$C$452,IF('Costi complessivi'!#REF!=$B$452,'Costi complessivi'!#REF!,""))</f>
        <v>#REF!</v>
      </c>
      <c r="I404" s="115" t="e">
        <f>IF('Costi complessivi'!#REF!="G",'Costi complessivi'!#REF!*$C$452,IF('Costi complessivi'!#REF!=$B$452,'Costi complessivi'!#REF!,""))</f>
        <v>#REF!</v>
      </c>
      <c r="J404" s="14" t="e">
        <f>IF('Costi complessivi'!#REF!="G",'Costi complessivi'!#REF!*$C$452,IF('Costi complessivi'!#REF!=$B$452,'Costi complessivi'!#REF!,""))</f>
        <v>#REF!</v>
      </c>
      <c r="K404" s="14" t="e">
        <f>IF('Costi complessivi'!#REF!="G",'Costi complessivi'!#REF!*$C$452,IF('Costi complessivi'!#REF!=$B$452,'Costi complessivi'!#REF!,""))</f>
        <v>#REF!</v>
      </c>
      <c r="L404" s="29" t="e">
        <f>IF('Costi complessivi'!#REF!="G",'Costi complessivi'!#REF!*$C$452,IF('Costi complessivi'!#REF!=$B$452,'Costi complessivi'!#REF!,""))</f>
        <v>#REF!</v>
      </c>
      <c r="M404" s="23" t="e">
        <f>'Costi complessivi'!#REF!</f>
        <v>#REF!</v>
      </c>
      <c r="N404" s="69" t="e">
        <f>IF('Costi complessivi'!#REF!="G",'Costi complessivi'!#REF!,IF('Costi complessivi'!#REF!=$B$452,'Costi complessivi'!#REF!,0))</f>
        <v>#REF!</v>
      </c>
    </row>
    <row r="405" spans="1:14" hidden="1">
      <c r="A405" s="22" t="e">
        <f>IF('Costi complessivi'!#REF!="","",'Costi complessivi'!#REF!)</f>
        <v>#REF!</v>
      </c>
      <c r="B405" s="61" t="e">
        <f>IF('Costi complessivi'!#REF!="","",'Costi complessivi'!#REF!)</f>
        <v>#REF!</v>
      </c>
      <c r="C405" s="15" t="e">
        <f>IF('Costi complessivi'!#REF!="G",'Costi complessivi'!#REF!*$C$452,IF('Costi complessivi'!#REF!=$B$452,'Costi complessivi'!#REF!,""))</f>
        <v>#REF!</v>
      </c>
      <c r="D405" s="15" t="e">
        <f>IF('Costi complessivi'!#REF!="G",'Costi complessivi'!#REF!*$C$452,IF('Costi complessivi'!#REF!=$B$452,'Costi complessivi'!#REF!,""))</f>
        <v>#REF!</v>
      </c>
      <c r="E405" s="30" t="e">
        <f>IF('Costi complessivi'!#REF!="G",'Costi complessivi'!#REF!*$C$452,IF('Costi complessivi'!#REF!=$B$452,'Costi complessivi'!#REF!,""))</f>
        <v>#REF!</v>
      </c>
      <c r="F405" s="115" t="e">
        <f>IF('Costi complessivi'!#REF!="G",'Costi complessivi'!#REF!*$C$452,IF('Costi complessivi'!#REF!=$B$452,'Costi complessivi'!#REF!,""))</f>
        <v>#REF!</v>
      </c>
      <c r="G405" s="44" t="e">
        <f>IF('Costi complessivi'!#REF!="G",'Costi complessivi'!#REF!*$C$452,IF('Costi complessivi'!#REF!=$B$452,'Costi complessivi'!#REF!,""))</f>
        <v>#REF!</v>
      </c>
      <c r="H405" s="44" t="e">
        <f>IF('Costi complessivi'!#REF!="G",'Costi complessivi'!#REF!*$C$452,IF('Costi complessivi'!#REF!=$B$452,'Costi complessivi'!#REF!,""))</f>
        <v>#REF!</v>
      </c>
      <c r="I405" s="115" t="e">
        <f>IF('Costi complessivi'!#REF!="G",'Costi complessivi'!#REF!*$C$452,IF('Costi complessivi'!#REF!=$B$452,'Costi complessivi'!#REF!,""))</f>
        <v>#REF!</v>
      </c>
      <c r="J405" s="14" t="e">
        <f>IF('Costi complessivi'!#REF!="G",'Costi complessivi'!#REF!*$C$452,IF('Costi complessivi'!#REF!=$B$452,'Costi complessivi'!#REF!,""))</f>
        <v>#REF!</v>
      </c>
      <c r="K405" s="14" t="e">
        <f>IF('Costi complessivi'!#REF!="G",'Costi complessivi'!#REF!*$C$452,IF('Costi complessivi'!#REF!=$B$452,'Costi complessivi'!#REF!,""))</f>
        <v>#REF!</v>
      </c>
      <c r="L405" s="29" t="e">
        <f>IF('Costi complessivi'!#REF!="G",'Costi complessivi'!#REF!*$C$452,IF('Costi complessivi'!#REF!=$B$452,'Costi complessivi'!#REF!,""))</f>
        <v>#REF!</v>
      </c>
      <c r="M405" s="23" t="e">
        <f>'Costi complessivi'!#REF!</f>
        <v>#REF!</v>
      </c>
      <c r="N405" s="69" t="e">
        <f>IF('Costi complessivi'!#REF!="G",'Costi complessivi'!#REF!,IF('Costi complessivi'!#REF!=$B$452,'Costi complessivi'!#REF!,0))</f>
        <v>#REF!</v>
      </c>
    </row>
    <row r="406" spans="1:14" hidden="1">
      <c r="A406" s="49" t="s">
        <v>447</v>
      </c>
      <c r="B406" s="45"/>
      <c r="C406" s="46"/>
      <c r="D406" s="47"/>
      <c r="E406" s="47"/>
      <c r="F406" s="47"/>
      <c r="G406" s="47"/>
      <c r="H406" s="47"/>
      <c r="I406" s="47"/>
      <c r="J406" s="47"/>
      <c r="K406" s="47"/>
      <c r="L406" s="45"/>
      <c r="M406" s="48"/>
      <c r="N406" s="69" t="e">
        <f>IF('Costi complessivi'!#REF!="G",'Costi complessivi'!#REF!,IF('Costi complessivi'!#REF!=$B$452,'Costi complessivi'!#REF!,0))</f>
        <v>#REF!</v>
      </c>
    </row>
    <row r="407" spans="1:14" hidden="1">
      <c r="A407" s="22" t="e">
        <f>IF('Costi complessivi'!#REF!="","",'Costi complessivi'!#REF!)</f>
        <v>#REF!</v>
      </c>
      <c r="B407" s="61" t="e">
        <f>IF('Costi complessivi'!#REF!="","",'Costi complessivi'!#REF!)</f>
        <v>#REF!</v>
      </c>
      <c r="C407" s="15" t="e">
        <f>IF('Costi complessivi'!#REF!="G",'Costi complessivi'!#REF!*$C$452,IF('Costi complessivi'!#REF!=$B$452,'Costi complessivi'!#REF!,""))</f>
        <v>#REF!</v>
      </c>
      <c r="D407" s="15" t="e">
        <f>IF('Costi complessivi'!#REF!="G",'Costi complessivi'!#REF!*$C$452,IF('Costi complessivi'!#REF!=$B$452,'Costi complessivi'!#REF!,""))</f>
        <v>#REF!</v>
      </c>
      <c r="E407" s="30" t="e">
        <f>IF('Costi complessivi'!#REF!="G",'Costi complessivi'!#REF!*$C$452,IF('Costi complessivi'!#REF!=$B$452,'Costi complessivi'!#REF!,""))</f>
        <v>#REF!</v>
      </c>
      <c r="F407" s="115" t="e">
        <f>IF('Costi complessivi'!#REF!="G",'Costi complessivi'!#REF!*$C$452,IF('Costi complessivi'!#REF!=$B$452,'Costi complessivi'!#REF!,""))</f>
        <v>#REF!</v>
      </c>
      <c r="G407" s="44" t="e">
        <f>IF('Costi complessivi'!#REF!="G",'Costi complessivi'!#REF!*$C$452,IF('Costi complessivi'!#REF!=$B$452,'Costi complessivi'!#REF!,""))</f>
        <v>#REF!</v>
      </c>
      <c r="H407" s="44" t="e">
        <f>IF('Costi complessivi'!#REF!="G",'Costi complessivi'!#REF!*$C$452,IF('Costi complessivi'!#REF!=$B$452,'Costi complessivi'!#REF!,""))</f>
        <v>#REF!</v>
      </c>
      <c r="I407" s="115" t="e">
        <f>IF('Costi complessivi'!#REF!="G",'Costi complessivi'!#REF!*$C$452,IF('Costi complessivi'!#REF!=$B$452,'Costi complessivi'!#REF!,""))</f>
        <v>#REF!</v>
      </c>
      <c r="J407" s="14" t="e">
        <f>IF('Costi complessivi'!#REF!="G",'Costi complessivi'!#REF!*$C$452,IF('Costi complessivi'!#REF!=$B$452,'Costi complessivi'!#REF!,""))</f>
        <v>#REF!</v>
      </c>
      <c r="K407" s="14" t="e">
        <f>IF('Costi complessivi'!#REF!="G",'Costi complessivi'!#REF!*$C$452,IF('Costi complessivi'!#REF!=$B$452,'Costi complessivi'!#REF!,""))</f>
        <v>#REF!</v>
      </c>
      <c r="L407" s="29" t="e">
        <f>IF('Costi complessivi'!#REF!="G",'Costi complessivi'!#REF!*$C$452,IF('Costi complessivi'!#REF!=$B$452,'Costi complessivi'!#REF!,""))</f>
        <v>#REF!</v>
      </c>
      <c r="M407" s="23" t="e">
        <f>'Costi complessivi'!#REF!</f>
        <v>#REF!</v>
      </c>
      <c r="N407" s="69" t="e">
        <f>IF('Costi complessivi'!#REF!="G",'Costi complessivi'!#REF!,IF('Costi complessivi'!#REF!=$B$452,'Costi complessivi'!#REF!,0))</f>
        <v>#REF!</v>
      </c>
    </row>
    <row r="408" spans="1:14" ht="14.45" hidden="1" customHeight="1">
      <c r="A408" s="22" t="str">
        <f>IF('Costi complessivi'!A298="","",'Costi complessivi'!A298)</f>
        <v xml:space="preserve">  68/05/963  </v>
      </c>
      <c r="B408" s="61" t="str">
        <f>IF('Costi complessivi'!B298="","",'Costi complessivi'!B298)</f>
        <v>CONTRIBUTO CONTIN. SALA BAGANZA</v>
      </c>
      <c r="C408" s="15" t="e">
        <f>IF('Costi complessivi'!#REF!="G",'Costi complessivi'!#REF!*$C$452,IF('Costi complessivi'!#REF!=$B$452,'Costi complessivi'!#REF!,""))</f>
        <v>#REF!</v>
      </c>
      <c r="D408" s="15" t="e">
        <f>IF('Costi complessivi'!#REF!="G",'Costi complessivi'!#REF!*$C$452,IF('Costi complessivi'!#REF!=$B$452,'Costi complessivi'!#REF!,""))</f>
        <v>#REF!</v>
      </c>
      <c r="E408" s="30" t="e">
        <f>IF('Costi complessivi'!#REF!="G",'Costi complessivi'!#REF!*$C$452,IF('Costi complessivi'!#REF!=$B$452,'Costi complessivi'!#REF!,""))</f>
        <v>#REF!</v>
      </c>
      <c r="F408" s="115" t="e">
        <f>IF('Costi complessivi'!#REF!="G",'Costi complessivi'!C298*$C$452,IF('Costi complessivi'!#REF!=$B$452,'Costi complessivi'!C298,""))</f>
        <v>#REF!</v>
      </c>
      <c r="G408" s="44" t="e">
        <f>IF('Costi complessivi'!#REF!="G",'Costi complessivi'!#REF!*$C$452,IF('Costi complessivi'!#REF!=$B$452,'Costi complessivi'!#REF!,""))</f>
        <v>#REF!</v>
      </c>
      <c r="H408" s="44" t="e">
        <f>IF('Costi complessivi'!#REF!="G",'Costi complessivi'!#REF!*$C$452,IF('Costi complessivi'!#REF!=$B$452,'Costi complessivi'!#REF!,""))</f>
        <v>#REF!</v>
      </c>
      <c r="I408" s="115" t="e">
        <f>IF('Costi complessivi'!#REF!="G",'Costi complessivi'!D298*$C$452,IF('Costi complessivi'!#REF!=$B$452,'Costi complessivi'!D298,""))</f>
        <v>#REF!</v>
      </c>
      <c r="J408" s="14" t="e">
        <f>IF('Costi complessivi'!#REF!="G",'Costi complessivi'!E298*$C$452,IF('Costi complessivi'!#REF!=$B$452,'Costi complessivi'!E298,""))</f>
        <v>#REF!</v>
      </c>
      <c r="K408" s="14" t="e">
        <f>IF('Costi complessivi'!#REF!="G",'Costi complessivi'!F298*$C$452,IF('Costi complessivi'!#REF!=$B$452,'Costi complessivi'!F298,""))</f>
        <v>#REF!</v>
      </c>
      <c r="L408" s="29" t="e">
        <f>IF('Costi complessivi'!#REF!="G",'Costi complessivi'!#REF!*$C$452,IF('Costi complessivi'!#REF!=$B$452,'Costi complessivi'!#REF!,""))</f>
        <v>#REF!</v>
      </c>
      <c r="M408" s="23" t="e">
        <f>'Costi complessivi'!#REF!</f>
        <v>#REF!</v>
      </c>
      <c r="N408" s="69" t="e">
        <f>IF('Costi complessivi'!#REF!="G",'Costi complessivi'!#REF!,IF('Costi complessivi'!#REF!=$B$452,'Costi complessivi'!#REF!,0))</f>
        <v>#REF!</v>
      </c>
    </row>
    <row r="409" spans="1:14" hidden="1">
      <c r="A409" s="22" t="str">
        <f>IF('Costi complessivi'!A299="","",'Costi complessivi'!A299)</f>
        <v xml:space="preserve">  68/05/964  </v>
      </c>
      <c r="B409" s="61" t="str">
        <f>IF('Costi complessivi'!B299="","",'Costi complessivi'!B299)</f>
        <v xml:space="preserve">CONTR. UNA TANTUM SALA BAGANZA </v>
      </c>
      <c r="C409" s="15" t="e">
        <f>IF('Costi complessivi'!#REF!="G",'Costi complessivi'!#REF!*$C$452,IF('Costi complessivi'!#REF!=$B$452,'Costi complessivi'!#REF!,""))</f>
        <v>#REF!</v>
      </c>
      <c r="D409" s="15" t="e">
        <f>IF('Costi complessivi'!#REF!="G",'Costi complessivi'!#REF!*$C$452,IF('Costi complessivi'!#REF!=$B$452,'Costi complessivi'!#REF!,""))</f>
        <v>#REF!</v>
      </c>
      <c r="E409" s="30" t="e">
        <f>IF('Costi complessivi'!#REF!="G",'Costi complessivi'!#REF!*$C$452,IF('Costi complessivi'!#REF!=$B$452,'Costi complessivi'!#REF!,""))</f>
        <v>#REF!</v>
      </c>
      <c r="F409" s="115" t="e">
        <f>IF('Costi complessivi'!#REF!="G",'Costi complessivi'!C299*$C$452,IF('Costi complessivi'!#REF!=$B$452,'Costi complessivi'!C299,""))</f>
        <v>#REF!</v>
      </c>
      <c r="G409" s="44" t="e">
        <f>IF('Costi complessivi'!#REF!="G",'Costi complessivi'!#REF!*$C$452,IF('Costi complessivi'!#REF!=$B$452,'Costi complessivi'!#REF!,""))</f>
        <v>#REF!</v>
      </c>
      <c r="H409" s="44" t="e">
        <f>IF('Costi complessivi'!#REF!="G",'Costi complessivi'!#REF!*$C$452,IF('Costi complessivi'!#REF!=$B$452,'Costi complessivi'!#REF!,""))</f>
        <v>#REF!</v>
      </c>
      <c r="I409" s="115" t="e">
        <f>IF('Costi complessivi'!#REF!="G",'Costi complessivi'!D299*$C$452,IF('Costi complessivi'!#REF!=$B$452,'Costi complessivi'!D299,""))</f>
        <v>#REF!</v>
      </c>
      <c r="J409" s="14" t="e">
        <f>IF('Costi complessivi'!#REF!="G",'Costi complessivi'!E299*$C$452,IF('Costi complessivi'!#REF!=$B$452,'Costi complessivi'!E299,""))</f>
        <v>#REF!</v>
      </c>
      <c r="K409" s="14" t="e">
        <f>IF('Costi complessivi'!#REF!="G",'Costi complessivi'!F299*$C$452,IF('Costi complessivi'!#REF!=$B$452,'Costi complessivi'!F299,""))</f>
        <v>#REF!</v>
      </c>
      <c r="L409" s="29" t="e">
        <f>IF('Costi complessivi'!#REF!="G",'Costi complessivi'!#REF!*$C$452,IF('Costi complessivi'!#REF!=$B$452,'Costi complessivi'!#REF!,""))</f>
        <v>#REF!</v>
      </c>
      <c r="M409" s="23" t="e">
        <f>'Costi complessivi'!#REF!</f>
        <v>#REF!</v>
      </c>
      <c r="N409" s="69" t="e">
        <f>IF('Costi complessivi'!#REF!="G",'Costi complessivi'!#REF!,IF('Costi complessivi'!#REF!=$B$452,'Costi complessivi'!#REF!,0))</f>
        <v>#REF!</v>
      </c>
    </row>
    <row r="410" spans="1:14" hidden="1">
      <c r="A410" s="22" t="str">
        <f>IF('Costi complessivi'!A300="","",'Costi complessivi'!A300)</f>
        <v xml:space="preserve">  68/05/965  </v>
      </c>
      <c r="B410" s="61" t="str">
        <f>IF('Costi complessivi'!B300="","",'Costi complessivi'!B300)</f>
        <v xml:space="preserve">CONTR. MINIMO VITALE SALA BAG. </v>
      </c>
      <c r="C410" s="15" t="e">
        <f>IF('Costi complessivi'!#REF!="G",'Costi complessivi'!#REF!*$C$452,IF('Costi complessivi'!#REF!=$B$452,'Costi complessivi'!#REF!,""))</f>
        <v>#REF!</v>
      </c>
      <c r="D410" s="15" t="e">
        <f>IF('Costi complessivi'!#REF!="G",'Costi complessivi'!#REF!*$C$452,IF('Costi complessivi'!#REF!=$B$452,'Costi complessivi'!#REF!,""))</f>
        <v>#REF!</v>
      </c>
      <c r="E410" s="30" t="e">
        <f>IF('Costi complessivi'!#REF!="G",'Costi complessivi'!#REF!*$C$452,IF('Costi complessivi'!#REF!=$B$452,'Costi complessivi'!#REF!,""))</f>
        <v>#REF!</v>
      </c>
      <c r="F410" s="115" t="e">
        <f>IF('Costi complessivi'!#REF!="G",'Costi complessivi'!C300*$C$452,IF('Costi complessivi'!#REF!=$B$452,'Costi complessivi'!C300,""))</f>
        <v>#REF!</v>
      </c>
      <c r="G410" s="44" t="e">
        <f>IF('Costi complessivi'!#REF!="G",'Costi complessivi'!#REF!*$C$452,IF('Costi complessivi'!#REF!=$B$452,'Costi complessivi'!#REF!,""))</f>
        <v>#REF!</v>
      </c>
      <c r="H410" s="44" t="e">
        <f>IF('Costi complessivi'!#REF!="G",'Costi complessivi'!#REF!*$C$452,IF('Costi complessivi'!#REF!=$B$452,'Costi complessivi'!#REF!,""))</f>
        <v>#REF!</v>
      </c>
      <c r="I410" s="115" t="e">
        <f>IF('Costi complessivi'!#REF!="G",'Costi complessivi'!D300*$C$452,IF('Costi complessivi'!#REF!=$B$452,'Costi complessivi'!D300,""))</f>
        <v>#REF!</v>
      </c>
      <c r="J410" s="14" t="e">
        <f>IF('Costi complessivi'!#REF!="G",'Costi complessivi'!E300*$C$452,IF('Costi complessivi'!#REF!=$B$452,'Costi complessivi'!E300,""))</f>
        <v>#REF!</v>
      </c>
      <c r="K410" s="14" t="e">
        <f>IF('Costi complessivi'!#REF!="G",'Costi complessivi'!F300*$C$452,IF('Costi complessivi'!#REF!=$B$452,'Costi complessivi'!F300,""))</f>
        <v>#REF!</v>
      </c>
      <c r="L410" s="29" t="e">
        <f>IF('Costi complessivi'!#REF!="G",'Costi complessivi'!#REF!*$C$452,IF('Costi complessivi'!#REF!=$B$452,'Costi complessivi'!#REF!,""))</f>
        <v>#REF!</v>
      </c>
      <c r="M410" s="23" t="e">
        <f>'Costi complessivi'!#REF!</f>
        <v>#REF!</v>
      </c>
      <c r="N410" s="69" t="e">
        <f>IF('Costi complessivi'!#REF!="G",'Costi complessivi'!#REF!,IF('Costi complessivi'!#REF!=$B$452,'Costi complessivi'!#REF!,0))</f>
        <v>#REF!</v>
      </c>
    </row>
    <row r="411" spans="1:14" hidden="1">
      <c r="A411" s="22" t="e">
        <f>IF('Costi complessivi'!#REF!="","",'Costi complessivi'!#REF!)</f>
        <v>#REF!</v>
      </c>
      <c r="B411" s="61" t="e">
        <f>IF('Costi complessivi'!#REF!="","",'Costi complessivi'!#REF!)</f>
        <v>#REF!</v>
      </c>
      <c r="C411" s="15" t="e">
        <f>IF('Costi complessivi'!#REF!="G",'Costi complessivi'!#REF!*$C$452,IF('Costi complessivi'!#REF!=$B$452,'Costi complessivi'!#REF!,""))</f>
        <v>#REF!</v>
      </c>
      <c r="D411" s="15" t="e">
        <f>IF('Costi complessivi'!#REF!="G",'Costi complessivi'!#REF!*$C$452,IF('Costi complessivi'!#REF!=$B$452,'Costi complessivi'!#REF!,""))</f>
        <v>#REF!</v>
      </c>
      <c r="E411" s="30" t="e">
        <f>IF('Costi complessivi'!#REF!="G",'Costi complessivi'!#REF!*$C$452,IF('Costi complessivi'!#REF!=$B$452,'Costi complessivi'!#REF!,""))</f>
        <v>#REF!</v>
      </c>
      <c r="F411" s="115" t="e">
        <f>IF('Costi complessivi'!#REF!="G",'Costi complessivi'!#REF!*$C$452,IF('Costi complessivi'!#REF!=$B$452,'Costi complessivi'!#REF!,""))</f>
        <v>#REF!</v>
      </c>
      <c r="G411" s="44" t="e">
        <f>IF('Costi complessivi'!#REF!="G",'Costi complessivi'!#REF!*$C$452,IF('Costi complessivi'!#REF!=$B$452,'Costi complessivi'!#REF!,""))</f>
        <v>#REF!</v>
      </c>
      <c r="H411" s="44" t="e">
        <f>IF('Costi complessivi'!#REF!="G",'Costi complessivi'!#REF!*$C$452,IF('Costi complessivi'!#REF!=$B$452,'Costi complessivi'!#REF!,""))</f>
        <v>#REF!</v>
      </c>
      <c r="I411" s="115" t="e">
        <f>IF('Costi complessivi'!#REF!="G",'Costi complessivi'!#REF!*$C$452,IF('Costi complessivi'!#REF!=$B$452,'Costi complessivi'!#REF!,""))</f>
        <v>#REF!</v>
      </c>
      <c r="J411" s="14" t="e">
        <f>IF('Costi complessivi'!#REF!="G",'Costi complessivi'!#REF!*$C$452,IF('Costi complessivi'!#REF!=$B$452,'Costi complessivi'!#REF!,""))</f>
        <v>#REF!</v>
      </c>
      <c r="K411" s="14" t="e">
        <f>IF('Costi complessivi'!#REF!="G",'Costi complessivi'!#REF!*$C$452,IF('Costi complessivi'!#REF!=$B$452,'Costi complessivi'!#REF!,""))</f>
        <v>#REF!</v>
      </c>
      <c r="L411" s="29" t="e">
        <f>IF('Costi complessivi'!#REF!="G",'Costi complessivi'!#REF!*$C$452,IF('Costi complessivi'!#REF!=$B$452,'Costi complessivi'!#REF!,""))</f>
        <v>#REF!</v>
      </c>
      <c r="M411" s="23" t="e">
        <f>'Costi complessivi'!#REF!</f>
        <v>#REF!</v>
      </c>
      <c r="N411" s="69" t="e">
        <f>IF('Costi complessivi'!#REF!="G",'Costi complessivi'!#REF!,IF('Costi complessivi'!#REF!=$B$452,'Costi complessivi'!#REF!,0))</f>
        <v>#REF!</v>
      </c>
    </row>
    <row r="412" spans="1:14" hidden="1">
      <c r="A412" s="22" t="e">
        <f>IF('Costi complessivi'!#REF!="","",'Costi complessivi'!#REF!)</f>
        <v>#REF!</v>
      </c>
      <c r="B412" s="61" t="e">
        <f>IF('Costi complessivi'!#REF!="","",'Costi complessivi'!#REF!)</f>
        <v>#REF!</v>
      </c>
      <c r="C412" s="15" t="e">
        <f>IF('Costi complessivi'!#REF!="G",'Costi complessivi'!#REF!*$C$452,IF('Costi complessivi'!#REF!=$B$452,'Costi complessivi'!#REF!,""))</f>
        <v>#REF!</v>
      </c>
      <c r="D412" s="15" t="e">
        <f>IF('Costi complessivi'!#REF!="G",'Costi complessivi'!#REF!*$C$452,IF('Costi complessivi'!#REF!=$B$452,'Costi complessivi'!#REF!,""))</f>
        <v>#REF!</v>
      </c>
      <c r="E412" s="30" t="e">
        <f>IF('Costi complessivi'!#REF!="G",'Costi complessivi'!#REF!*$C$452,IF('Costi complessivi'!#REF!=$B$452,'Costi complessivi'!#REF!,""))</f>
        <v>#REF!</v>
      </c>
      <c r="F412" s="115" t="e">
        <f>IF('Costi complessivi'!#REF!="G",'Costi complessivi'!#REF!*$C$452,IF('Costi complessivi'!#REF!=$B$452,'Costi complessivi'!#REF!,""))</f>
        <v>#REF!</v>
      </c>
      <c r="G412" s="44" t="e">
        <f>IF('Costi complessivi'!#REF!="G",'Costi complessivi'!#REF!*$C$452,IF('Costi complessivi'!#REF!=$B$452,'Costi complessivi'!#REF!,""))</f>
        <v>#REF!</v>
      </c>
      <c r="H412" s="44" t="e">
        <f>IF('Costi complessivi'!#REF!="G",'Costi complessivi'!#REF!*$C$452,IF('Costi complessivi'!#REF!=$B$452,'Costi complessivi'!#REF!,""))</f>
        <v>#REF!</v>
      </c>
      <c r="I412" s="115" t="e">
        <f>IF('Costi complessivi'!#REF!="G",'Costi complessivi'!#REF!*$C$452,IF('Costi complessivi'!#REF!=$B$452,'Costi complessivi'!#REF!,""))</f>
        <v>#REF!</v>
      </c>
      <c r="J412" s="14" t="e">
        <f>IF('Costi complessivi'!#REF!="G",'Costi complessivi'!#REF!*$C$452,IF('Costi complessivi'!#REF!=$B$452,'Costi complessivi'!#REF!,""))</f>
        <v>#REF!</v>
      </c>
      <c r="K412" s="14" t="e">
        <f>IF('Costi complessivi'!#REF!="G",'Costi complessivi'!#REF!*$C$452,IF('Costi complessivi'!#REF!=$B$452,'Costi complessivi'!#REF!,""))</f>
        <v>#REF!</v>
      </c>
      <c r="L412" s="29" t="e">
        <f>IF('Costi complessivi'!#REF!="G",'Costi complessivi'!#REF!*$C$452,IF('Costi complessivi'!#REF!=$B$452,'Costi complessivi'!#REF!,""))</f>
        <v>#REF!</v>
      </c>
      <c r="M412" s="23" t="e">
        <f>'Costi complessivi'!#REF!</f>
        <v>#REF!</v>
      </c>
      <c r="N412" s="69" t="e">
        <f>IF('Costi complessivi'!#REF!="G",'Costi complessivi'!#REF!,IF('Costi complessivi'!#REF!=$B$452,'Costi complessivi'!#REF!,0))</f>
        <v>#REF!</v>
      </c>
    </row>
    <row r="413" spans="1:14" hidden="1">
      <c r="A413" s="22" t="e">
        <f>IF('Costi complessivi'!#REF!="","",'Costi complessivi'!#REF!)</f>
        <v>#REF!</v>
      </c>
      <c r="B413" s="61" t="e">
        <f>IF('Costi complessivi'!#REF!="","",'Costi complessivi'!#REF!)</f>
        <v>#REF!</v>
      </c>
      <c r="C413" s="15" t="e">
        <f>IF('Costi complessivi'!#REF!="G",'Costi complessivi'!#REF!*$C$452,IF('Costi complessivi'!#REF!=$B$452,'Costi complessivi'!#REF!,""))</f>
        <v>#REF!</v>
      </c>
      <c r="D413" s="15" t="e">
        <f>IF('Costi complessivi'!#REF!="G",'Costi complessivi'!#REF!*$C$452,IF('Costi complessivi'!#REF!=$B$452,'Costi complessivi'!#REF!,""))</f>
        <v>#REF!</v>
      </c>
      <c r="E413" s="30" t="e">
        <f>IF('Costi complessivi'!#REF!="G",'Costi complessivi'!#REF!*$C$452,IF('Costi complessivi'!#REF!=$B$452,'Costi complessivi'!#REF!,""))</f>
        <v>#REF!</v>
      </c>
      <c r="F413" s="115" t="e">
        <f>IF('Costi complessivi'!#REF!="G",'Costi complessivi'!#REF!*$C$452,IF('Costi complessivi'!#REF!=$B$452,'Costi complessivi'!#REF!,""))</f>
        <v>#REF!</v>
      </c>
      <c r="G413" s="44" t="e">
        <f>IF('Costi complessivi'!#REF!="G",'Costi complessivi'!#REF!*$C$452,IF('Costi complessivi'!#REF!=$B$452,'Costi complessivi'!#REF!,""))</f>
        <v>#REF!</v>
      </c>
      <c r="H413" s="44" t="e">
        <f>IF('Costi complessivi'!#REF!="G",'Costi complessivi'!#REF!*$C$452,IF('Costi complessivi'!#REF!=$B$452,'Costi complessivi'!#REF!,""))</f>
        <v>#REF!</v>
      </c>
      <c r="I413" s="115" t="e">
        <f>IF('Costi complessivi'!#REF!="G",'Costi complessivi'!#REF!*$C$452,IF('Costi complessivi'!#REF!=$B$452,'Costi complessivi'!#REF!,""))</f>
        <v>#REF!</v>
      </c>
      <c r="J413" s="14" t="e">
        <f>IF('Costi complessivi'!#REF!="G",'Costi complessivi'!#REF!*$C$452,IF('Costi complessivi'!#REF!=$B$452,'Costi complessivi'!#REF!,""))</f>
        <v>#REF!</v>
      </c>
      <c r="K413" s="14" t="e">
        <f>IF('Costi complessivi'!#REF!="G",'Costi complessivi'!#REF!*$C$452,IF('Costi complessivi'!#REF!=$B$452,'Costi complessivi'!#REF!,""))</f>
        <v>#REF!</v>
      </c>
      <c r="L413" s="29" t="e">
        <f>IF('Costi complessivi'!#REF!="G",'Costi complessivi'!#REF!*$C$452,IF('Costi complessivi'!#REF!=$B$452,'Costi complessivi'!#REF!,""))</f>
        <v>#REF!</v>
      </c>
      <c r="M413" s="23" t="e">
        <f>'Costi complessivi'!#REF!</f>
        <v>#REF!</v>
      </c>
      <c r="N413" s="69" t="e">
        <f>IF('Costi complessivi'!#REF!="G",'Costi complessivi'!#REF!,IF('Costi complessivi'!#REF!=$B$452,'Costi complessivi'!#REF!,0))</f>
        <v>#REF!</v>
      </c>
    </row>
    <row r="414" spans="1:14" hidden="1">
      <c r="A414" s="49" t="s">
        <v>448</v>
      </c>
      <c r="B414" s="45"/>
      <c r="C414" s="46"/>
      <c r="D414" s="47"/>
      <c r="E414" s="47"/>
      <c r="F414" s="47"/>
      <c r="G414" s="47"/>
      <c r="H414" s="47"/>
      <c r="I414" s="47"/>
      <c r="J414" s="47"/>
      <c r="K414" s="47"/>
      <c r="L414" s="45"/>
      <c r="M414" s="48"/>
      <c r="N414" s="69" t="e">
        <f>IF('Costi complessivi'!#REF!="G",'Costi complessivi'!#REF!,IF('Costi complessivi'!#REF!=$B$452,'Costi complessivi'!#REF!,0))</f>
        <v>#REF!</v>
      </c>
    </row>
    <row r="415" spans="1:14" hidden="1">
      <c r="A415" s="22" t="e">
        <f>IF('Costi complessivi'!#REF!="","",'Costi complessivi'!#REF!)</f>
        <v>#REF!</v>
      </c>
      <c r="B415" s="61" t="e">
        <f>IF('Costi complessivi'!#REF!="","",'Costi complessivi'!#REF!)</f>
        <v>#REF!</v>
      </c>
      <c r="C415" s="15" t="e">
        <f>IF('Costi complessivi'!#REF!="G",'Costi complessivi'!#REF!*$C$452,IF('Costi complessivi'!#REF!=$B$452,'Costi complessivi'!#REF!,""))</f>
        <v>#REF!</v>
      </c>
      <c r="D415" s="15" t="e">
        <f>IF('Costi complessivi'!#REF!="G",'Costi complessivi'!#REF!*$C$452,IF('Costi complessivi'!#REF!=$B$452,'Costi complessivi'!#REF!,""))</f>
        <v>#REF!</v>
      </c>
      <c r="E415" s="30" t="e">
        <f>IF('Costi complessivi'!#REF!="G",'Costi complessivi'!#REF!*$C$452,IF('Costi complessivi'!#REF!=$B$452,'Costi complessivi'!#REF!,""))</f>
        <v>#REF!</v>
      </c>
      <c r="F415" s="115" t="e">
        <f>IF('Costi complessivi'!#REF!="G",'Costi complessivi'!#REF!*$C$452,IF('Costi complessivi'!#REF!=$B$452,'Costi complessivi'!#REF!,""))</f>
        <v>#REF!</v>
      </c>
      <c r="G415" s="44" t="e">
        <f>IF('Costi complessivi'!#REF!="G",'Costi complessivi'!#REF!*$C$452,IF('Costi complessivi'!#REF!=$B$452,'Costi complessivi'!#REF!,""))</f>
        <v>#REF!</v>
      </c>
      <c r="H415" s="44" t="e">
        <f>IF('Costi complessivi'!#REF!="G",'Costi complessivi'!#REF!*$C$452,IF('Costi complessivi'!#REF!=$B$452,'Costi complessivi'!#REF!,""))</f>
        <v>#REF!</v>
      </c>
      <c r="I415" s="115" t="e">
        <f>IF('Costi complessivi'!#REF!="G",'Costi complessivi'!#REF!*$C$452,IF('Costi complessivi'!#REF!=$B$452,'Costi complessivi'!#REF!,""))</f>
        <v>#REF!</v>
      </c>
      <c r="J415" s="14" t="e">
        <f>IF('Costi complessivi'!#REF!="G",'Costi complessivi'!#REF!*$C$452,IF('Costi complessivi'!#REF!=$B$452,'Costi complessivi'!#REF!,""))</f>
        <v>#REF!</v>
      </c>
      <c r="K415" s="14" t="e">
        <f>IF('Costi complessivi'!#REF!="G",'Costi complessivi'!#REF!*$C$452,IF('Costi complessivi'!#REF!=$B$452,'Costi complessivi'!#REF!,""))</f>
        <v>#REF!</v>
      </c>
      <c r="L415" s="29" t="e">
        <f>IF('Costi complessivi'!#REF!="G",'Costi complessivi'!#REF!*$C$452,IF('Costi complessivi'!#REF!=$B$452,'Costi complessivi'!#REF!,""))</f>
        <v>#REF!</v>
      </c>
      <c r="M415" s="23" t="e">
        <f>'Costi complessivi'!#REF!</f>
        <v>#REF!</v>
      </c>
      <c r="N415" s="69" t="e">
        <f>IF('Costi complessivi'!#REF!="G",'Costi complessivi'!#REF!,IF('Costi complessivi'!#REF!=$B$452,'Costi complessivi'!#REF!,0))</f>
        <v>#REF!</v>
      </c>
    </row>
    <row r="416" spans="1:14" hidden="1">
      <c r="A416" s="22" t="str">
        <f>IF('Costi complessivi'!A302="","",'Costi complessivi'!A302)</f>
        <v xml:space="preserve">  68/05/983  </v>
      </c>
      <c r="B416" s="61" t="str">
        <f>IF('Costi complessivi'!B302="","",'Costi complessivi'!B302)</f>
        <v xml:space="preserve">CONTR. CONTIN. TRAVERSETOLO    </v>
      </c>
      <c r="C416" s="15" t="e">
        <f>IF('Costi complessivi'!#REF!="G",'Costi complessivi'!#REF!*$C$452,IF('Costi complessivi'!#REF!=$B$452,'Costi complessivi'!#REF!,""))</f>
        <v>#REF!</v>
      </c>
      <c r="D416" s="15" t="e">
        <f>IF('Costi complessivi'!#REF!="G",'Costi complessivi'!#REF!*$C$452,IF('Costi complessivi'!#REF!=$B$452,'Costi complessivi'!#REF!,""))</f>
        <v>#REF!</v>
      </c>
      <c r="E416" s="30" t="e">
        <f>IF('Costi complessivi'!#REF!="G",'Costi complessivi'!#REF!*$C$452,IF('Costi complessivi'!#REF!=$B$452,'Costi complessivi'!#REF!,""))</f>
        <v>#REF!</v>
      </c>
      <c r="F416" s="115" t="e">
        <f>IF('Costi complessivi'!#REF!="G",'Costi complessivi'!C302*$C$452,IF('Costi complessivi'!#REF!=$B$452,'Costi complessivi'!C302,""))</f>
        <v>#REF!</v>
      </c>
      <c r="G416" s="44" t="e">
        <f>IF('Costi complessivi'!#REF!="G",'Costi complessivi'!#REF!*$C$452,IF('Costi complessivi'!#REF!=$B$452,'Costi complessivi'!#REF!,""))</f>
        <v>#REF!</v>
      </c>
      <c r="H416" s="44" t="e">
        <f>IF('Costi complessivi'!#REF!="G",'Costi complessivi'!#REF!*$C$452,IF('Costi complessivi'!#REF!=$B$452,'Costi complessivi'!#REF!,""))</f>
        <v>#REF!</v>
      </c>
      <c r="I416" s="115" t="e">
        <f>IF('Costi complessivi'!#REF!="G",'Costi complessivi'!D302*$C$452,IF('Costi complessivi'!#REF!=$B$452,'Costi complessivi'!D302,""))</f>
        <v>#REF!</v>
      </c>
      <c r="J416" s="14" t="e">
        <f>IF('Costi complessivi'!#REF!="G",'Costi complessivi'!E302*$C$452,IF('Costi complessivi'!#REF!=$B$452,'Costi complessivi'!E302,""))</f>
        <v>#REF!</v>
      </c>
      <c r="K416" s="14" t="e">
        <f>IF('Costi complessivi'!#REF!="G",'Costi complessivi'!F302*$C$452,IF('Costi complessivi'!#REF!=$B$452,'Costi complessivi'!F302,""))</f>
        <v>#REF!</v>
      </c>
      <c r="L416" s="29" t="e">
        <f>IF('Costi complessivi'!#REF!="G",'Costi complessivi'!#REF!*$C$452,IF('Costi complessivi'!#REF!=$B$452,'Costi complessivi'!#REF!,""))</f>
        <v>#REF!</v>
      </c>
      <c r="M416" s="23" t="e">
        <f>'Costi complessivi'!#REF!</f>
        <v>#REF!</v>
      </c>
      <c r="N416" s="69" t="e">
        <f>IF('Costi complessivi'!#REF!="G",'Costi complessivi'!#REF!,IF('Costi complessivi'!#REF!=$B$452,'Costi complessivi'!#REF!,0))</f>
        <v>#REF!</v>
      </c>
    </row>
    <row r="417" spans="1:29" hidden="1">
      <c r="A417" s="22" t="str">
        <f>IF('Costi complessivi'!A303="","",'Costi complessivi'!A303)</f>
        <v xml:space="preserve">  68/05/984  </v>
      </c>
      <c r="B417" s="61" t="str">
        <f>IF('Costi complessivi'!B303="","",'Costi complessivi'!B303)</f>
        <v xml:space="preserve">CONTR. UNA TANTUM TRAVERSETOLO </v>
      </c>
      <c r="C417" s="15" t="e">
        <f>IF('Costi complessivi'!#REF!="G",'Costi complessivi'!#REF!*$C$452,IF('Costi complessivi'!#REF!=$B$452,'Costi complessivi'!#REF!,""))</f>
        <v>#REF!</v>
      </c>
      <c r="D417" s="15" t="e">
        <f>IF('Costi complessivi'!#REF!="G",'Costi complessivi'!#REF!*$C$452,IF('Costi complessivi'!#REF!=$B$452,'Costi complessivi'!#REF!,""))</f>
        <v>#REF!</v>
      </c>
      <c r="E417" s="30" t="e">
        <f>IF('Costi complessivi'!#REF!="G",'Costi complessivi'!#REF!*$C$452,IF('Costi complessivi'!#REF!=$B$452,'Costi complessivi'!#REF!,""))</f>
        <v>#REF!</v>
      </c>
      <c r="F417" s="115" t="e">
        <f>IF('Costi complessivi'!#REF!="G",'Costi complessivi'!C303*$C$452,IF('Costi complessivi'!#REF!=$B$452,'Costi complessivi'!C303,""))</f>
        <v>#REF!</v>
      </c>
      <c r="G417" s="44" t="e">
        <f>IF('Costi complessivi'!#REF!="G",'Costi complessivi'!#REF!*$C$452,IF('Costi complessivi'!#REF!=$B$452,'Costi complessivi'!#REF!,""))</f>
        <v>#REF!</v>
      </c>
      <c r="H417" s="44" t="e">
        <f>IF('Costi complessivi'!#REF!="G",'Costi complessivi'!#REF!*$C$452,IF('Costi complessivi'!#REF!=$B$452,'Costi complessivi'!#REF!,""))</f>
        <v>#REF!</v>
      </c>
      <c r="I417" s="115" t="e">
        <f>IF('Costi complessivi'!#REF!="G",'Costi complessivi'!D303*$C$452,IF('Costi complessivi'!#REF!=$B$452,'Costi complessivi'!D303,""))</f>
        <v>#REF!</v>
      </c>
      <c r="J417" s="14" t="e">
        <f>IF('Costi complessivi'!#REF!="G",'Costi complessivi'!E303*$C$452,IF('Costi complessivi'!#REF!=$B$452,'Costi complessivi'!E303,""))</f>
        <v>#REF!</v>
      </c>
      <c r="K417" s="14" t="e">
        <f>IF('Costi complessivi'!#REF!="G",'Costi complessivi'!F303*$C$452,IF('Costi complessivi'!#REF!=$B$452,'Costi complessivi'!F303,""))</f>
        <v>#REF!</v>
      </c>
      <c r="L417" s="29" t="e">
        <f>IF('Costi complessivi'!#REF!="G",'Costi complessivi'!#REF!*$C$452,IF('Costi complessivi'!#REF!=$B$452,'Costi complessivi'!#REF!,""))</f>
        <v>#REF!</v>
      </c>
      <c r="M417" s="23" t="e">
        <f>'Costi complessivi'!#REF!</f>
        <v>#REF!</v>
      </c>
      <c r="N417" s="69" t="e">
        <f>IF('Costi complessivi'!#REF!="G",'Costi complessivi'!#REF!,IF('Costi complessivi'!#REF!=$B$452,'Costi complessivi'!#REF!,0))</f>
        <v>#REF!</v>
      </c>
    </row>
    <row r="418" spans="1:29" hidden="1">
      <c r="A418" s="22" t="str">
        <f>IF('Costi complessivi'!A304="","",'Costi complessivi'!A304)</f>
        <v xml:space="preserve">  68/05/985  </v>
      </c>
      <c r="B418" s="61" t="str">
        <f>IF('Costi complessivi'!B304="","",'Costi complessivi'!B304)</f>
        <v>CONTR. MINIMO VITALE TRAVERSETO</v>
      </c>
      <c r="C418" s="15" t="e">
        <f>IF('Costi complessivi'!#REF!="G",'Costi complessivi'!#REF!*$C$452,IF('Costi complessivi'!#REF!=$B$452,'Costi complessivi'!#REF!,""))</f>
        <v>#REF!</v>
      </c>
      <c r="D418" s="15" t="e">
        <f>IF('Costi complessivi'!#REF!="G",'Costi complessivi'!#REF!*$C$452,IF('Costi complessivi'!#REF!=$B$452,'Costi complessivi'!#REF!,""))</f>
        <v>#REF!</v>
      </c>
      <c r="E418" s="30" t="e">
        <f>IF('Costi complessivi'!#REF!="G",'Costi complessivi'!#REF!*$C$452,IF('Costi complessivi'!#REF!=$B$452,'Costi complessivi'!#REF!,""))</f>
        <v>#REF!</v>
      </c>
      <c r="F418" s="115" t="e">
        <f>IF('Costi complessivi'!#REF!="G",'Costi complessivi'!C304*$C$452,IF('Costi complessivi'!#REF!=$B$452,'Costi complessivi'!C304,""))</f>
        <v>#REF!</v>
      </c>
      <c r="G418" s="44" t="e">
        <f>IF('Costi complessivi'!#REF!="G",'Costi complessivi'!#REF!*$C$452,IF('Costi complessivi'!#REF!=$B$452,'Costi complessivi'!#REF!,""))</f>
        <v>#REF!</v>
      </c>
      <c r="H418" s="44" t="e">
        <f>IF('Costi complessivi'!#REF!="G",'Costi complessivi'!#REF!*$C$452,IF('Costi complessivi'!#REF!=$B$452,'Costi complessivi'!#REF!,""))</f>
        <v>#REF!</v>
      </c>
      <c r="I418" s="115" t="e">
        <f>IF('Costi complessivi'!#REF!="G",'Costi complessivi'!D304*$C$452,IF('Costi complessivi'!#REF!=$B$452,'Costi complessivi'!D304,""))</f>
        <v>#REF!</v>
      </c>
      <c r="J418" s="14" t="e">
        <f>IF('Costi complessivi'!#REF!="G",'Costi complessivi'!E304*$C$452,IF('Costi complessivi'!#REF!=$B$452,'Costi complessivi'!E304,""))</f>
        <v>#REF!</v>
      </c>
      <c r="K418" s="14" t="e">
        <f>IF('Costi complessivi'!#REF!="G",'Costi complessivi'!F304*$C$452,IF('Costi complessivi'!#REF!=$B$452,'Costi complessivi'!F304,""))</f>
        <v>#REF!</v>
      </c>
      <c r="L418" s="29" t="e">
        <f>IF('Costi complessivi'!#REF!="G",'Costi complessivi'!#REF!*$C$452,IF('Costi complessivi'!#REF!=$B$452,'Costi complessivi'!#REF!,""))</f>
        <v>#REF!</v>
      </c>
      <c r="M418" s="23" t="e">
        <f>'Costi complessivi'!#REF!</f>
        <v>#REF!</v>
      </c>
      <c r="N418" s="69" t="e">
        <f>IF('Costi complessivi'!#REF!="G",'Costi complessivi'!#REF!,IF('Costi complessivi'!#REF!=$B$452,'Costi complessivi'!#REF!,0))</f>
        <v>#REF!</v>
      </c>
    </row>
    <row r="419" spans="1:29" hidden="1">
      <c r="A419" s="22" t="e">
        <f>IF('Costi complessivi'!#REF!="","",'Costi complessivi'!#REF!)</f>
        <v>#REF!</v>
      </c>
      <c r="B419" s="61" t="e">
        <f>IF('Costi complessivi'!#REF!="","",'Costi complessivi'!#REF!)</f>
        <v>#REF!</v>
      </c>
      <c r="C419" s="15" t="e">
        <f>IF('Costi complessivi'!#REF!="G",'Costi complessivi'!#REF!*$C$452,IF('Costi complessivi'!#REF!=$B$452,'Costi complessivi'!#REF!,""))</f>
        <v>#REF!</v>
      </c>
      <c r="D419" s="15" t="e">
        <f>IF('Costi complessivi'!#REF!="G",'Costi complessivi'!#REF!*$C$452,IF('Costi complessivi'!#REF!=$B$452,'Costi complessivi'!#REF!,""))</f>
        <v>#REF!</v>
      </c>
      <c r="E419" s="30" t="e">
        <f>IF('Costi complessivi'!#REF!="G",'Costi complessivi'!#REF!*$C$452,IF('Costi complessivi'!#REF!=$B$452,'Costi complessivi'!#REF!,""))</f>
        <v>#REF!</v>
      </c>
      <c r="F419" s="115" t="e">
        <f>IF('Costi complessivi'!#REF!="G",'Costi complessivi'!#REF!*$C$452,IF('Costi complessivi'!#REF!=$B$452,'Costi complessivi'!#REF!,""))</f>
        <v>#REF!</v>
      </c>
      <c r="G419" s="44" t="e">
        <f>IF('Costi complessivi'!#REF!="G",'Costi complessivi'!#REF!*$C$452,IF('Costi complessivi'!#REF!=$B$452,'Costi complessivi'!#REF!,""))</f>
        <v>#REF!</v>
      </c>
      <c r="H419" s="44" t="e">
        <f>IF('Costi complessivi'!#REF!="G",'Costi complessivi'!#REF!*$C$452,IF('Costi complessivi'!#REF!=$B$452,'Costi complessivi'!#REF!,""))</f>
        <v>#REF!</v>
      </c>
      <c r="I419" s="115" t="e">
        <f>IF('Costi complessivi'!#REF!="G",'Costi complessivi'!#REF!*$C$452,IF('Costi complessivi'!#REF!=$B$452,'Costi complessivi'!#REF!,""))</f>
        <v>#REF!</v>
      </c>
      <c r="J419" s="14" t="e">
        <f>IF('Costi complessivi'!#REF!="G",'Costi complessivi'!#REF!*$C$452,IF('Costi complessivi'!#REF!=$B$452,'Costi complessivi'!#REF!,""))</f>
        <v>#REF!</v>
      </c>
      <c r="K419" s="14" t="e">
        <f>IF('Costi complessivi'!#REF!="G",'Costi complessivi'!#REF!*$C$452,IF('Costi complessivi'!#REF!=$B$452,'Costi complessivi'!#REF!,""))</f>
        <v>#REF!</v>
      </c>
      <c r="L419" s="29" t="e">
        <f>IF('Costi complessivi'!#REF!="G",'Costi complessivi'!#REF!*$C$452,IF('Costi complessivi'!#REF!=$B$452,'Costi complessivi'!#REF!,""))</f>
        <v>#REF!</v>
      </c>
      <c r="M419" s="23" t="e">
        <f>'Costi complessivi'!#REF!</f>
        <v>#REF!</v>
      </c>
      <c r="N419" s="69" t="e">
        <f>IF('Costi complessivi'!#REF!="G",'Costi complessivi'!#REF!,IF('Costi complessivi'!#REF!=$B$452,'Costi complessivi'!#REF!,0))</f>
        <v>#REF!</v>
      </c>
    </row>
    <row r="420" spans="1:29" hidden="1">
      <c r="A420" s="22" t="e">
        <f>IF('Costi complessivi'!#REF!="","",'Costi complessivi'!#REF!)</f>
        <v>#REF!</v>
      </c>
      <c r="B420" s="61" t="e">
        <f>IF('Costi complessivi'!#REF!="","",'Costi complessivi'!#REF!)</f>
        <v>#REF!</v>
      </c>
      <c r="C420" s="15" t="e">
        <f>IF('Costi complessivi'!#REF!="G",'Costi complessivi'!#REF!*$C$452,IF('Costi complessivi'!#REF!=$B$452,'Costi complessivi'!#REF!,""))</f>
        <v>#REF!</v>
      </c>
      <c r="D420" s="15" t="e">
        <f>IF('Costi complessivi'!#REF!="G",'Costi complessivi'!#REF!*$C$452,IF('Costi complessivi'!#REF!=$B$452,'Costi complessivi'!#REF!,""))</f>
        <v>#REF!</v>
      </c>
      <c r="E420" s="30" t="e">
        <f>IF('Costi complessivi'!#REF!="G",'Costi complessivi'!#REF!*$C$452,IF('Costi complessivi'!#REF!=$B$452,'Costi complessivi'!#REF!,""))</f>
        <v>#REF!</v>
      </c>
      <c r="F420" s="115" t="e">
        <f>IF('Costi complessivi'!#REF!="G",'Costi complessivi'!#REF!*$C$452,IF('Costi complessivi'!#REF!=$B$452,'Costi complessivi'!#REF!,""))</f>
        <v>#REF!</v>
      </c>
      <c r="G420" s="44" t="e">
        <f>IF('Costi complessivi'!#REF!="G",'Costi complessivi'!#REF!*$C$452,IF('Costi complessivi'!#REF!=$B$452,'Costi complessivi'!#REF!,""))</f>
        <v>#REF!</v>
      </c>
      <c r="H420" s="44" t="e">
        <f>IF('Costi complessivi'!#REF!="G",'Costi complessivi'!#REF!*$C$452,IF('Costi complessivi'!#REF!=$B$452,'Costi complessivi'!#REF!,""))</f>
        <v>#REF!</v>
      </c>
      <c r="I420" s="115" t="e">
        <f>IF('Costi complessivi'!#REF!="G",'Costi complessivi'!#REF!*$C$452,IF('Costi complessivi'!#REF!=$B$452,'Costi complessivi'!#REF!,""))</f>
        <v>#REF!</v>
      </c>
      <c r="J420" s="14" t="e">
        <f>IF('Costi complessivi'!#REF!="G",'Costi complessivi'!#REF!*$C$452,IF('Costi complessivi'!#REF!=$B$452,'Costi complessivi'!#REF!,""))</f>
        <v>#REF!</v>
      </c>
      <c r="K420" s="14" t="e">
        <f>IF('Costi complessivi'!#REF!="G",'Costi complessivi'!#REF!*$C$452,IF('Costi complessivi'!#REF!=$B$452,'Costi complessivi'!#REF!,""))</f>
        <v>#REF!</v>
      </c>
      <c r="L420" s="29" t="e">
        <f>IF('Costi complessivi'!#REF!="G",'Costi complessivi'!#REF!*$C$452,IF('Costi complessivi'!#REF!=$B$452,'Costi complessivi'!#REF!,""))</f>
        <v>#REF!</v>
      </c>
      <c r="M420" s="23" t="e">
        <f>'Costi complessivi'!#REF!</f>
        <v>#REF!</v>
      </c>
      <c r="N420" s="69" t="e">
        <f>IF('Costi complessivi'!#REF!="G",'Costi complessivi'!#REF!,IF('Costi complessivi'!#REF!=$B$452,'Costi complessivi'!#REF!,0))</f>
        <v>#REF!</v>
      </c>
    </row>
    <row r="421" spans="1:29" hidden="1">
      <c r="A421" s="22" t="e">
        <f>IF('Costi complessivi'!#REF!="","",'Costi complessivi'!#REF!)</f>
        <v>#REF!</v>
      </c>
      <c r="B421" s="61" t="e">
        <f>IF('Costi complessivi'!#REF!="","",'Costi complessivi'!#REF!)</f>
        <v>#REF!</v>
      </c>
      <c r="C421" s="15" t="e">
        <f>IF('Costi complessivi'!#REF!="G",'Costi complessivi'!#REF!*$C$452,IF('Costi complessivi'!#REF!=$B$452,'Costi complessivi'!#REF!,""))</f>
        <v>#REF!</v>
      </c>
      <c r="D421" s="15" t="e">
        <f>IF('Costi complessivi'!#REF!="G",'Costi complessivi'!#REF!*$C$452,IF('Costi complessivi'!#REF!=$B$452,'Costi complessivi'!#REF!,""))</f>
        <v>#REF!</v>
      </c>
      <c r="E421" s="30" t="e">
        <f>IF('Costi complessivi'!#REF!="G",'Costi complessivi'!#REF!*$C$452,IF('Costi complessivi'!#REF!=$B$452,'Costi complessivi'!#REF!,""))</f>
        <v>#REF!</v>
      </c>
      <c r="F421" s="115" t="e">
        <f>IF('Costi complessivi'!#REF!="G",'Costi complessivi'!#REF!*$C$452,IF('Costi complessivi'!#REF!=$B$452,'Costi complessivi'!#REF!,""))</f>
        <v>#REF!</v>
      </c>
      <c r="G421" s="44" t="e">
        <f>IF('Costi complessivi'!#REF!="G",'Costi complessivi'!#REF!*$C$452,IF('Costi complessivi'!#REF!=$B$452,'Costi complessivi'!#REF!,""))</f>
        <v>#REF!</v>
      </c>
      <c r="H421" s="44" t="e">
        <f>IF('Costi complessivi'!#REF!="G",'Costi complessivi'!#REF!*$C$452,IF('Costi complessivi'!#REF!=$B$452,'Costi complessivi'!#REF!,""))</f>
        <v>#REF!</v>
      </c>
      <c r="I421" s="115" t="e">
        <f>IF('Costi complessivi'!#REF!="G",'Costi complessivi'!#REF!*$C$452,IF('Costi complessivi'!#REF!=$B$452,'Costi complessivi'!#REF!,""))</f>
        <v>#REF!</v>
      </c>
      <c r="J421" s="14" t="e">
        <f>IF('Costi complessivi'!#REF!="G",'Costi complessivi'!#REF!*$C$452,IF('Costi complessivi'!#REF!=$B$452,'Costi complessivi'!#REF!,""))</f>
        <v>#REF!</v>
      </c>
      <c r="K421" s="14" t="e">
        <f>IF('Costi complessivi'!#REF!="G",'Costi complessivi'!#REF!*$C$452,IF('Costi complessivi'!#REF!=$B$452,'Costi complessivi'!#REF!,""))</f>
        <v>#REF!</v>
      </c>
      <c r="L421" s="29" t="e">
        <f>IF('Costi complessivi'!#REF!="G",'Costi complessivi'!#REF!*$C$452,IF('Costi complessivi'!#REF!=$B$452,'Costi complessivi'!#REF!,""))</f>
        <v>#REF!</v>
      </c>
      <c r="M421" s="23" t="e">
        <f>'Costi complessivi'!#REF!</f>
        <v>#REF!</v>
      </c>
      <c r="N421" s="69" t="e">
        <f>IF('Costi complessivi'!#REF!="G",'Costi complessivi'!#REF!,IF('Costi complessivi'!#REF!=$B$452,'Costi complessivi'!#REF!,0))</f>
        <v>#REF!</v>
      </c>
    </row>
    <row r="422" spans="1:29">
      <c r="A422" s="49" t="s">
        <v>696</v>
      </c>
      <c r="B422" s="45"/>
      <c r="C422" s="46"/>
      <c r="D422" s="47"/>
      <c r="E422" s="47"/>
      <c r="F422" s="47"/>
      <c r="G422" s="47"/>
      <c r="H422" s="47"/>
      <c r="I422" s="47"/>
      <c r="J422" s="47"/>
      <c r="K422" s="47"/>
      <c r="L422" s="45"/>
      <c r="M422" s="48" t="s">
        <v>8</v>
      </c>
      <c r="N422" s="69">
        <v>1</v>
      </c>
    </row>
    <row r="423" spans="1:29">
      <c r="A423" s="22" t="str">
        <f>IF('Costi complessivi'!A306="","",'Costi complessivi'!A306)</f>
        <v xml:space="preserve">  66/30/848  </v>
      </c>
      <c r="B423" s="61" t="str">
        <f>IF('Costi complessivi'!B306="","",'Costi complessivi'!B306)</f>
        <v xml:space="preserve">ASSISTENZA ALIMENTARE          </v>
      </c>
      <c r="C423" s="15" t="e">
        <f>IF('Costi complessivi'!#REF!="G",'Costi complessivi'!#REF!*$C$452,IF('Costi complessivi'!#REF!=$B$452,'Costi complessivi'!#REF!,""))</f>
        <v>#REF!</v>
      </c>
      <c r="D423" s="15" t="e">
        <f>IF('Costi complessivi'!#REF!="G",'Costi complessivi'!#REF!*$C$452,IF('Costi complessivi'!#REF!=$B$452,'Costi complessivi'!#REF!,""))</f>
        <v>#REF!</v>
      </c>
      <c r="E423" s="30" t="e">
        <f>IF('Costi complessivi'!#REF!="G",'Costi complessivi'!#REF!*$C$452,IF('Costi complessivi'!#REF!=$B$452,'Costi complessivi'!#REF!,""))</f>
        <v>#REF!</v>
      </c>
      <c r="F423" s="115" t="e">
        <f>IF('Costi complessivi'!#REF!="G",'Costi complessivi'!C306*$C$452,IF('Costi complessivi'!#REF!=$B$452,'Costi complessivi'!C306,""))</f>
        <v>#REF!</v>
      </c>
      <c r="G423" s="44" t="e">
        <f>IF('Costi complessivi'!#REF!="G",'Costi complessivi'!#REF!*$C$452,IF('Costi complessivi'!#REF!=$B$452,'Costi complessivi'!#REF!,""))</f>
        <v>#REF!</v>
      </c>
      <c r="H423" s="44" t="e">
        <f>IF('Costi complessivi'!#REF!="G",'Costi complessivi'!#REF!*$C$452,IF('Costi complessivi'!#REF!=$B$452,'Costi complessivi'!#REF!,""))</f>
        <v>#REF!</v>
      </c>
      <c r="I423" s="115" t="e">
        <f>IF('Costi complessivi'!#REF!="G",'Costi complessivi'!D306*$C$452,IF('Costi complessivi'!#REF!=$B$452,'Costi complessivi'!D306,""))</f>
        <v>#REF!</v>
      </c>
      <c r="J423" s="14" t="e">
        <f>IF('Costi complessivi'!#REF!="G",'Costi complessivi'!E306*$C$452,IF('Costi complessivi'!#REF!=$B$452,'Costi complessivi'!E306,""))</f>
        <v>#REF!</v>
      </c>
      <c r="K423" s="14" t="e">
        <f>IF('Costi complessivi'!#REF!="G",'Costi complessivi'!F306*$C$452,IF('Costi complessivi'!#REF!=$B$452,'Costi complessivi'!F306,""))</f>
        <v>#REF!</v>
      </c>
      <c r="L423" s="29" t="e">
        <f>IF('Costi complessivi'!#REF!="G",'Costi complessivi'!#REF!*$C$452,IF('Costi complessivi'!#REF!=$B$452,'Costi complessivi'!#REF!,""))</f>
        <v>#REF!</v>
      </c>
      <c r="M423" s="23" t="e">
        <f>'Costi complessivi'!#REF!</f>
        <v>#REF!</v>
      </c>
      <c r="N423" s="69">
        <v>1</v>
      </c>
    </row>
    <row r="424" spans="1:29" hidden="1">
      <c r="A424" s="22" t="e">
        <f>IF('Costi complessivi'!#REF!="","",'Costi complessivi'!#REF!)</f>
        <v>#REF!</v>
      </c>
      <c r="B424" s="61" t="e">
        <f>IF('Costi complessivi'!#REF!="","",'Costi complessivi'!#REF!)</f>
        <v>#REF!</v>
      </c>
      <c r="C424" s="15" t="e">
        <f>IF('Costi complessivi'!#REF!="G",'Costi complessivi'!#REF!*$C$452,IF('Costi complessivi'!#REF!=$B$452,'Costi complessivi'!#REF!,""))</f>
        <v>#REF!</v>
      </c>
      <c r="D424" s="15" t="e">
        <f>IF('Costi complessivi'!#REF!="G",'Costi complessivi'!#REF!*$C$452,IF('Costi complessivi'!#REF!=$B$452,'Costi complessivi'!#REF!,""))</f>
        <v>#REF!</v>
      </c>
      <c r="E424" s="30" t="e">
        <f>IF('Costi complessivi'!#REF!="G",'Costi complessivi'!#REF!*$C$452,IF('Costi complessivi'!#REF!=$B$452,'Costi complessivi'!#REF!,""))</f>
        <v>#REF!</v>
      </c>
      <c r="F424" s="115" t="e">
        <f>IF('Costi complessivi'!#REF!="G",'Costi complessivi'!#REF!*$C$452,IF('Costi complessivi'!#REF!=$B$452,'Costi complessivi'!#REF!,""))</f>
        <v>#REF!</v>
      </c>
      <c r="G424" s="44" t="e">
        <f>IF('Costi complessivi'!#REF!="G",'Costi complessivi'!#REF!*$C$452,IF('Costi complessivi'!#REF!=$B$452,'Costi complessivi'!#REF!,""))</f>
        <v>#REF!</v>
      </c>
      <c r="H424" s="44" t="e">
        <f>IF('Costi complessivi'!#REF!="G",'Costi complessivi'!#REF!*$C$452,IF('Costi complessivi'!#REF!=$B$452,'Costi complessivi'!#REF!,""))</f>
        <v>#REF!</v>
      </c>
      <c r="I424" s="115" t="e">
        <f>IF('Costi complessivi'!#REF!="G",'Costi complessivi'!#REF!*$C$452,IF('Costi complessivi'!#REF!=$B$452,'Costi complessivi'!#REF!,""))</f>
        <v>#REF!</v>
      </c>
      <c r="J424" s="14" t="e">
        <f>IF('Costi complessivi'!#REF!="G",'Costi complessivi'!#REF!*$C$452,IF('Costi complessivi'!#REF!=$B$452,'Costi complessivi'!#REF!,""))</f>
        <v>#REF!</v>
      </c>
      <c r="K424" s="14" t="e">
        <f>IF('Costi complessivi'!#REF!="G",'Costi complessivi'!#REF!*$C$452,IF('Costi complessivi'!#REF!=$B$452,'Costi complessivi'!#REF!,""))</f>
        <v>#REF!</v>
      </c>
      <c r="L424" s="29" t="e">
        <f>IF('Costi complessivi'!#REF!="G",'Costi complessivi'!#REF!*$C$452,IF('Costi complessivi'!#REF!=$B$452,'Costi complessivi'!#REF!,""))</f>
        <v>#REF!</v>
      </c>
      <c r="M424" s="23" t="e">
        <f>'Costi complessivi'!#REF!</f>
        <v>#REF!</v>
      </c>
      <c r="N424" s="69" t="e">
        <f>IF('Costi complessivi'!#REF!="G",'Costi complessivi'!#REF!,IF('Costi complessivi'!#REF!=$B$452,'Costi complessivi'!#REF!,0))</f>
        <v>#REF!</v>
      </c>
    </row>
    <row r="425" spans="1:29" hidden="1">
      <c r="A425" s="22" t="e">
        <f>IF('Costi complessivi'!#REF!="","",'Costi complessivi'!#REF!)</f>
        <v>#REF!</v>
      </c>
      <c r="B425" s="61" t="e">
        <f>IF('Costi complessivi'!#REF!="","",'Costi complessivi'!#REF!)</f>
        <v>#REF!</v>
      </c>
      <c r="C425" s="15" t="e">
        <f>IF('Costi complessivi'!#REF!="G",'Costi complessivi'!#REF!*$C$452,IF('Costi complessivi'!#REF!=$B$452,'Costi complessivi'!#REF!,""))</f>
        <v>#REF!</v>
      </c>
      <c r="D425" s="15" t="e">
        <f>IF('Costi complessivi'!#REF!="G",'Costi complessivi'!#REF!*$C$452,IF('Costi complessivi'!#REF!=$B$452,'Costi complessivi'!#REF!,""))</f>
        <v>#REF!</v>
      </c>
      <c r="E425" s="30" t="e">
        <f>IF('Costi complessivi'!#REF!="G",'Costi complessivi'!#REF!*$C$452,IF('Costi complessivi'!#REF!=$B$452,'Costi complessivi'!#REF!,""))</f>
        <v>#REF!</v>
      </c>
      <c r="F425" s="115" t="e">
        <f>IF('Costi complessivi'!#REF!="G",'Costi complessivi'!#REF!*$C$452,IF('Costi complessivi'!#REF!=$B$452,'Costi complessivi'!#REF!,""))</f>
        <v>#REF!</v>
      </c>
      <c r="G425" s="44" t="e">
        <f>IF('Costi complessivi'!#REF!="G",'Costi complessivi'!#REF!*$C$452,IF('Costi complessivi'!#REF!=$B$452,'Costi complessivi'!#REF!,""))</f>
        <v>#REF!</v>
      </c>
      <c r="H425" s="44" t="e">
        <f>IF('Costi complessivi'!#REF!="G",'Costi complessivi'!#REF!*$C$452,IF('Costi complessivi'!#REF!=$B$452,'Costi complessivi'!#REF!,""))</f>
        <v>#REF!</v>
      </c>
      <c r="I425" s="115" t="e">
        <f>IF('Costi complessivi'!#REF!="G",'Costi complessivi'!#REF!*$C$452,IF('Costi complessivi'!#REF!=$B$452,'Costi complessivi'!#REF!,""))</f>
        <v>#REF!</v>
      </c>
      <c r="J425" s="14" t="e">
        <f>IF('Costi complessivi'!#REF!="G",'Costi complessivi'!#REF!*$C$452,IF('Costi complessivi'!#REF!=$B$452,'Costi complessivi'!#REF!,""))</f>
        <v>#REF!</v>
      </c>
      <c r="K425" s="14" t="e">
        <f>IF('Costi complessivi'!#REF!="G",'Costi complessivi'!#REF!*$C$452,IF('Costi complessivi'!#REF!=$B$452,'Costi complessivi'!#REF!,""))</f>
        <v>#REF!</v>
      </c>
      <c r="L425" s="29" t="e">
        <f>IF('Costi complessivi'!#REF!="G",'Costi complessivi'!#REF!*$C$452,IF('Costi complessivi'!#REF!=$B$452,'Costi complessivi'!#REF!,""))</f>
        <v>#REF!</v>
      </c>
      <c r="M425" s="23" t="e">
        <f>'Costi complessivi'!#REF!</f>
        <v>#REF!</v>
      </c>
      <c r="N425" s="69" t="e">
        <f>IF('Costi complessivi'!#REF!="G",'Costi complessivi'!#REF!,IF('Costi complessivi'!#REF!=$B$452,'Costi complessivi'!#REF!,0))</f>
        <v>#REF!</v>
      </c>
    </row>
    <row r="426" spans="1:29" s="6" customFormat="1">
      <c r="A426" s="19"/>
      <c r="B426" s="33" t="s">
        <v>410</v>
      </c>
      <c r="C426" s="24" t="e">
        <f t="shared" ref="C426:K426" si="12">SUM(C383:C425)</f>
        <v>#REF!</v>
      </c>
      <c r="D426" s="24" t="e">
        <f t="shared" si="12"/>
        <v>#REF!</v>
      </c>
      <c r="E426" s="24" t="e">
        <f t="shared" si="12"/>
        <v>#REF!</v>
      </c>
      <c r="F426" s="24" t="e">
        <f t="shared" si="12"/>
        <v>#REF!</v>
      </c>
      <c r="G426" s="24" t="e">
        <f t="shared" si="12"/>
        <v>#REF!</v>
      </c>
      <c r="H426" s="24" t="e">
        <f t="shared" si="12"/>
        <v>#REF!</v>
      </c>
      <c r="I426" s="24" t="e">
        <f t="shared" si="12"/>
        <v>#REF!</v>
      </c>
      <c r="J426" s="24" t="e">
        <f t="shared" si="12"/>
        <v>#REF!</v>
      </c>
      <c r="K426" s="24" t="e">
        <f t="shared" si="12"/>
        <v>#REF!</v>
      </c>
      <c r="L426" s="12"/>
      <c r="M426" s="12"/>
      <c r="N426" s="69" t="e">
        <f>IF('Costi complessivi'!#REF!="G",'Costi complessivi'!#REF!,IF('Costi complessivi'!#REF!=$B$452,'Costi complessivi'!#REF!,0))</f>
        <v>#REF!</v>
      </c>
      <c r="AC426" s="60" t="e">
        <f>H426-F426</f>
        <v>#REF!</v>
      </c>
    </row>
    <row r="427" spans="1:29">
      <c r="A427" s="21" t="s">
        <v>1</v>
      </c>
      <c r="B427" s="40" t="s">
        <v>412</v>
      </c>
      <c r="C427" s="24" t="e">
        <f t="shared" ref="C427:K427" si="13">C426+C292+C253+C216+C102+C45+C379+C306</f>
        <v>#REF!</v>
      </c>
      <c r="D427" s="24" t="e">
        <f t="shared" si="13"/>
        <v>#REF!</v>
      </c>
      <c r="E427" s="24" t="e">
        <f t="shared" si="13"/>
        <v>#REF!</v>
      </c>
      <c r="F427" s="24" t="e">
        <f t="shared" si="13"/>
        <v>#REF!</v>
      </c>
      <c r="G427" s="24" t="e">
        <f t="shared" si="13"/>
        <v>#REF!</v>
      </c>
      <c r="H427" s="24" t="e">
        <f t="shared" si="13"/>
        <v>#REF!</v>
      </c>
      <c r="I427" s="24" t="e">
        <f t="shared" si="13"/>
        <v>#REF!</v>
      </c>
      <c r="J427" s="24" t="e">
        <f t="shared" si="13"/>
        <v>#REF!</v>
      </c>
      <c r="K427" s="24" t="e">
        <f t="shared" si="13"/>
        <v>#REF!</v>
      </c>
      <c r="L427" s="28"/>
      <c r="M427" s="3"/>
      <c r="N427" s="69" t="e">
        <f>IF('Costi complessivi'!#REF!="G",'Costi complessivi'!#REF!,IF('Costi complessivi'!#REF!=$B$452,'Costi complessivi'!#REF!,0))</f>
        <v>#REF!</v>
      </c>
    </row>
    <row r="428" spans="1:29" hidden="1">
      <c r="E428" s="10" t="e">
        <f>IF((#REF!+#REF!+#REF!+#REF!+#REF!-'C Collecchio'!E426)&lt;0.02,"",(#REF!+#REF!+#REF!+#REF!+#REF!))</f>
        <v>#REF!</v>
      </c>
      <c r="F428" s="10" t="s">
        <v>449</v>
      </c>
      <c r="N428" s="69" t="e">
        <f>IF('Costi complessivi'!#REF!="G",'Costi complessivi'!#REF!,IF('Costi complessivi'!#REF!=$B$452,'Costi complessivi'!#REF!,0))</f>
        <v>#REF!</v>
      </c>
    </row>
    <row r="429" spans="1:29">
      <c r="B429" s="33" t="s">
        <v>415</v>
      </c>
      <c r="C429" s="33" t="e">
        <f>H429/'Costi complessivi'!#REF!*'Costi complessivi'!#REF!</f>
        <v>#REF!</v>
      </c>
      <c r="D429" s="33"/>
      <c r="E429" s="33" t="e">
        <f>I429</f>
        <v>#REF!</v>
      </c>
      <c r="F429" s="33">
        <v>747000</v>
      </c>
      <c r="G429" s="33">
        <v>739000</v>
      </c>
      <c r="H429" s="33">
        <v>750000</v>
      </c>
      <c r="I429" s="33" t="e">
        <f>C429</f>
        <v>#REF!</v>
      </c>
      <c r="J429" s="54"/>
      <c r="K429" s="54"/>
      <c r="N429" s="69" t="e">
        <f>IF('Costi complessivi'!#REF!="G",'Costi complessivi'!#REF!,IF('Costi complessivi'!#REF!=$B$452,'Costi complessivi'!#REF!,0))</f>
        <v>#REF!</v>
      </c>
    </row>
    <row r="430" spans="1:29">
      <c r="F430" s="42"/>
      <c r="G430" s="66"/>
      <c r="I430" s="42"/>
      <c r="N430" s="42">
        <v>1</v>
      </c>
    </row>
    <row r="431" spans="1:29">
      <c r="B431" s="33" t="s">
        <v>1591</v>
      </c>
      <c r="C431" s="33"/>
      <c r="D431" s="33"/>
      <c r="E431" s="33"/>
      <c r="F431" s="33"/>
      <c r="G431" s="33"/>
      <c r="H431" s="33"/>
      <c r="I431" s="115" t="e">
        <f>IF('Costi complessivi'!#REF!="G",'Costi complessivi'!D312*$C$452,IF('Costi complessivi'!#REF!=$B$452,'Costi complessivi'!D312,""))</f>
        <v>#REF!</v>
      </c>
      <c r="J431" s="54"/>
      <c r="K431" s="54"/>
      <c r="L431" s="32"/>
      <c r="M431" s="42" t="s">
        <v>9</v>
      </c>
      <c r="N431" s="42">
        <v>1</v>
      </c>
    </row>
    <row r="432" spans="1:29" hidden="1">
      <c r="F432" s="66" t="s">
        <v>723</v>
      </c>
      <c r="G432" s="66" t="s">
        <v>723</v>
      </c>
      <c r="H432" s="66" t="s">
        <v>723</v>
      </c>
      <c r="I432" s="66"/>
      <c r="N432" s="69" t="e">
        <f>IF('Costi complessivi'!#REF!="G",'Costi complessivi'!#REF!,IF('Costi complessivi'!#REF!=$B$452,'Costi complessivi'!#REF!,0))</f>
        <v>#REF!</v>
      </c>
    </row>
    <row r="433" spans="2:14" hidden="1">
      <c r="B433" s="61" t="e">
        <f>IF('Costi complessivi'!#REF!="","",'Costi complessivi'!#REF!)</f>
        <v>#REF!</v>
      </c>
      <c r="E433" s="42"/>
      <c r="F433" s="33"/>
      <c r="G433" s="33"/>
      <c r="H433" s="33"/>
      <c r="I433" s="33"/>
      <c r="N433" s="69" t="e">
        <f>IF('Costi complessivi'!#REF!="G",'Costi complessivi'!#REF!,IF('Costi complessivi'!#REF!=$B$452,'Costi complessivi'!#REF!,0))</f>
        <v>#REF!</v>
      </c>
    </row>
    <row r="434" spans="2:14" hidden="1">
      <c r="B434" s="61" t="e">
        <f>IF('Costi complessivi'!#REF!="","",'Costi complessivi'!#REF!)</f>
        <v>#REF!</v>
      </c>
      <c r="F434" s="33"/>
      <c r="G434" s="33"/>
      <c r="H434" s="33"/>
      <c r="I434" s="33"/>
      <c r="N434" s="69" t="e">
        <f>IF('Costi complessivi'!#REF!="G",'Costi complessivi'!#REF!,IF('Costi complessivi'!#REF!=$B$452,'Costi complessivi'!#REF!,0))</f>
        <v>#REF!</v>
      </c>
    </row>
    <row r="435" spans="2:14" hidden="1">
      <c r="B435" s="61" t="e">
        <f>IF('Costi complessivi'!#REF!="","",'Costi complessivi'!#REF!)</f>
        <v>#REF!</v>
      </c>
      <c r="F435" s="33"/>
      <c r="G435" s="33"/>
      <c r="H435" s="33"/>
      <c r="I435" s="33"/>
      <c r="N435" s="69" t="e">
        <f>IF('Costi complessivi'!#REF!="G",'Costi complessivi'!#REF!,IF('Costi complessivi'!#REF!=$B$452,'Costi complessivi'!#REF!,0))</f>
        <v>#REF!</v>
      </c>
    </row>
    <row r="436" spans="2:14" hidden="1">
      <c r="F436" s="67"/>
      <c r="G436" s="67"/>
      <c r="H436" s="67"/>
      <c r="I436" s="67"/>
      <c r="N436" s="69" t="e">
        <f>IF('Costi complessivi'!#REF!="G",'Costi complessivi'!#REF!,IF('Costi complessivi'!#REF!=$B$452,'Costi complessivi'!#REF!,0))</f>
        <v>#REF!</v>
      </c>
    </row>
    <row r="437" spans="2:14" hidden="1">
      <c r="F437" s="67"/>
      <c r="G437" s="67"/>
      <c r="H437" s="67"/>
      <c r="I437" s="67"/>
      <c r="N437" s="69" t="e">
        <f>IF('Costi complessivi'!#REF!="G",'Costi complessivi'!#REF!,IF('Costi complessivi'!#REF!=$B$452,'Costi complessivi'!#REF!,0))</f>
        <v>#REF!</v>
      </c>
    </row>
    <row r="438" spans="2:14" hidden="1">
      <c r="B438" s="61" t="s">
        <v>722</v>
      </c>
      <c r="F438" s="33"/>
      <c r="G438" s="33"/>
      <c r="H438" s="33"/>
      <c r="I438" s="33"/>
      <c r="N438" s="69" t="e">
        <f>IF('Costi complessivi'!#REF!="G",'Costi complessivi'!#REF!,IF('Costi complessivi'!#REF!=$B$452,'Costi complessivi'!#REF!,0))</f>
        <v>#REF!</v>
      </c>
    </row>
    <row r="439" spans="2:14" hidden="1">
      <c r="B439" s="61" t="s">
        <v>740</v>
      </c>
      <c r="F439" s="33"/>
      <c r="G439" s="33"/>
      <c r="H439" s="33"/>
      <c r="I439" s="33"/>
      <c r="N439" s="69" t="e">
        <f>IF('Costi complessivi'!#REF!="G",'Costi complessivi'!#REF!,IF('Costi complessivi'!#REF!=$B$452,'Costi complessivi'!#REF!,0))</f>
        <v>#REF!</v>
      </c>
    </row>
    <row r="440" spans="2:14">
      <c r="N440" s="69" t="e">
        <f>IF('Costi complessivi'!#REF!="G",'Costi complessivi'!#REF!,IF('Costi complessivi'!#REF!=$B$452,'Costi complessivi'!#REF!,0))</f>
        <v>#REF!</v>
      </c>
    </row>
    <row r="441" spans="2:14">
      <c r="B441" s="63" t="s">
        <v>721</v>
      </c>
      <c r="C441" s="64"/>
      <c r="D441" s="64"/>
      <c r="E441" s="65"/>
      <c r="F441" s="33" t="e">
        <f>I441</f>
        <v>#REF!</v>
      </c>
      <c r="G441" s="33" t="e">
        <f>G429+G427</f>
        <v>#REF!</v>
      </c>
      <c r="H441" s="33" t="e">
        <f>H429+H427</f>
        <v>#REF!</v>
      </c>
      <c r="I441" s="33" t="e">
        <f>I429+I427+I431</f>
        <v>#REF!</v>
      </c>
      <c r="N441" s="69" t="e">
        <f>IF('Costi complessivi'!#REF!="G",'Costi complessivi'!#REF!,IF('Costi complessivi'!#REF!=$B$452,'Costi complessivi'!#REF!,0))</f>
        <v>#REF!</v>
      </c>
    </row>
    <row r="442" spans="2:14">
      <c r="J442" s="42"/>
      <c r="N442" s="69" t="e">
        <f>IF('Costi complessivi'!#REF!="G",'Costi complessivi'!#REF!,IF('Costi complessivi'!#REF!=$B$452,'Costi complessivi'!#REF!,0))</f>
        <v>#REF!</v>
      </c>
    </row>
    <row r="443" spans="2:14">
      <c r="B443" s="33" t="s">
        <v>417</v>
      </c>
      <c r="C443" s="33"/>
      <c r="D443" s="33"/>
      <c r="E443" s="33" t="e">
        <f>E427+E429</f>
        <v>#REF!</v>
      </c>
      <c r="F443" s="33" t="e">
        <f>F429+F427</f>
        <v>#REF!</v>
      </c>
      <c r="G443" s="33" t="e">
        <f>G429+G427</f>
        <v>#REF!</v>
      </c>
      <c r="H443" s="33" t="e">
        <f>H429+H427</f>
        <v>#REF!</v>
      </c>
      <c r="I443" s="33" t="e">
        <f>I441</f>
        <v>#REF!</v>
      </c>
      <c r="K443" s="54"/>
      <c r="L443" s="1"/>
      <c r="N443" s="69" t="e">
        <f>IF('Costi complessivi'!#REF!="G",'Costi complessivi'!#REF!,IF('Costi complessivi'!#REF!=$B$452,'Costi complessivi'!#REF!,0))</f>
        <v>#REF!</v>
      </c>
    </row>
    <row r="444" spans="2:14">
      <c r="B444" s="33" t="s">
        <v>411</v>
      </c>
      <c r="C444" s="33" t="str">
        <f>'Ricavi complessivi'!A211</f>
        <v xml:space="preserve">             </v>
      </c>
      <c r="D444" s="33"/>
      <c r="E444" s="33" t="e">
        <f>'Ricavi complessivi'!#REF!</f>
        <v>#REF!</v>
      </c>
      <c r="F444" s="33" t="e">
        <f>IF($B$452="C",'TABELLE PERS E RICAVI'!F13,IF($B$452="F",'TABELLE PERS E RICAVI'!F$14,IF($B$452="M",'TABELLE PERS E RICAVI'!F$15,IF($B$452="S",'TABELLE PERS E RICAVI'!F16,IF($B$452="T",'TABELLE PERS E RICAVI'!F$17)))))</f>
        <v>#REF!</v>
      </c>
      <c r="G444" s="33" t="e">
        <f>IF($B$452="C",'TABELLE PERS E RICAVI'!G13,IF($B$452="F",'TABELLE PERS E RICAVI'!G$14,IF($B$452="M",'TABELLE PERS E RICAVI'!G$15,IF($B$452="S",'TABELLE PERS E RICAVI'!G16,IF($B$452="T",'TABELLE PERS E RICAVI'!G$17)))))</f>
        <v>#REF!</v>
      </c>
      <c r="H444" s="33" t="e">
        <f>'R Collecchio'!H211</f>
        <v>#REF!</v>
      </c>
      <c r="I444" s="33" t="e">
        <f>'R Collecchio'!I211</f>
        <v>#REF!</v>
      </c>
      <c r="K444" s="54"/>
      <c r="L444" s="1"/>
      <c r="N444" s="69" t="e">
        <f>IF('Costi complessivi'!#REF!="G",'Costi complessivi'!#REF!,IF('Costi complessivi'!#REF!=$B$452,'Costi complessivi'!#REF!,0))</f>
        <v>#REF!</v>
      </c>
    </row>
    <row r="445" spans="2:14">
      <c r="B445" s="33" t="s">
        <v>416</v>
      </c>
      <c r="C445" s="33"/>
      <c r="D445" s="33"/>
      <c r="E445" s="33" t="e">
        <f>E444-E443</f>
        <v>#REF!</v>
      </c>
      <c r="F445" s="33" t="e">
        <f>F444-F443</f>
        <v>#REF!</v>
      </c>
      <c r="G445" s="33" t="e">
        <f>G444-G443</f>
        <v>#REF!</v>
      </c>
      <c r="H445" s="33" t="e">
        <f>H444-H443</f>
        <v>#REF!</v>
      </c>
      <c r="I445" s="33" t="e">
        <f>I444-I443</f>
        <v>#REF!</v>
      </c>
      <c r="J445" s="54"/>
      <c r="K445" s="54"/>
      <c r="L445" s="1"/>
      <c r="N445" s="69" t="e">
        <f>IF('Costi complessivi'!#REF!="G",'Costi complessivi'!#REF!,IF('Costi complessivi'!#REF!=$B$452,'Costi complessivi'!#REF!,0))</f>
        <v>#REF!</v>
      </c>
    </row>
    <row r="448" spans="2:14">
      <c r="F448" s="33"/>
      <c r="G448" s="33"/>
      <c r="H448" s="33"/>
      <c r="I448" s="33"/>
    </row>
    <row r="449" spans="2:11">
      <c r="F449" s="33"/>
      <c r="G449" s="33"/>
      <c r="H449" s="33"/>
      <c r="I449" s="33"/>
    </row>
    <row r="452" spans="2:11">
      <c r="B452" s="58" t="s">
        <v>4</v>
      </c>
      <c r="C452" s="59">
        <f>IF(B452="C",LAVORO!E5,IF(B452="F",LAVORO!E6,IF(B452="M",LAVORO!E7,IF(B452="S",LAVORO!E8,IF(B452="T",LAVORO!E9)))))</f>
        <v>0.27521082769390942</v>
      </c>
    </row>
    <row r="454" spans="2:11">
      <c r="J454" s="106"/>
    </row>
    <row r="455" spans="2:11">
      <c r="F455" s="113"/>
      <c r="G455" s="113"/>
      <c r="H455" s="113"/>
      <c r="I455" s="113"/>
      <c r="J455" s="107"/>
      <c r="K455" s="107"/>
    </row>
    <row r="456" spans="2:11">
      <c r="F456" s="113"/>
      <c r="G456" s="113"/>
      <c r="H456" s="113"/>
      <c r="I456" s="113"/>
      <c r="J456" s="107"/>
      <c r="K456" s="107"/>
    </row>
    <row r="459" spans="2:11">
      <c r="F459" s="41"/>
      <c r="G459" s="41"/>
      <c r="H459" s="41"/>
      <c r="I459" s="41"/>
    </row>
    <row r="460" spans="2:11">
      <c r="J460" s="41"/>
      <c r="K460" s="41"/>
    </row>
  </sheetData>
  <dataValidations disablePrompts="1" count="1">
    <dataValidation type="list" allowBlank="1" showInputMessage="1" showErrorMessage="1" sqref="M427">
      <formula1>Comuni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Header>&amp;L&amp;P&amp;RCosti Collecchio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Foglio11">
    <pageSetUpPr fitToPage="1"/>
  </sheetPr>
  <dimension ref="A1:Y460"/>
  <sheetViews>
    <sheetView topLeftCell="A296" zoomScale="70" zoomScaleNormal="70" workbookViewId="0">
      <selection activeCell="A424" sqref="A424:IV425"/>
    </sheetView>
  </sheetViews>
  <sheetFormatPr defaultRowHeight="15"/>
  <cols>
    <col min="1" max="1" width="16.7109375" style="18" customWidth="1"/>
    <col min="2" max="2" width="45" style="9" customWidth="1"/>
    <col min="3" max="4" width="16.85546875" style="10" hidden="1" customWidth="1"/>
    <col min="5" max="5" width="19.28515625" style="10" hidden="1" customWidth="1"/>
    <col min="6" max="6" width="19.28515625" style="10" customWidth="1"/>
    <col min="7" max="7" width="18.85546875" style="10" customWidth="1"/>
    <col min="8" max="8" width="21" style="10" customWidth="1"/>
    <col min="9" max="9" width="19.28515625" style="42" customWidth="1"/>
    <col min="10" max="11" width="26.85546875" style="10" customWidth="1"/>
    <col min="12" max="12" width="60" style="42" customWidth="1"/>
    <col min="13" max="14" width="9.140625" style="42" customWidth="1"/>
    <col min="15" max="19" width="9.140625" style="42"/>
    <col min="20" max="20" width="35.28515625" style="42" customWidth="1"/>
    <col min="21" max="16384" width="9.140625" style="42"/>
  </cols>
  <sheetData>
    <row r="1" spans="1:20" ht="23.25">
      <c r="B1" s="50" t="str">
        <f>'Costi complessivi'!B1</f>
        <v>ASSISTENZA DISABILI</v>
      </c>
      <c r="C1" s="11"/>
      <c r="D1" s="25"/>
      <c r="E1" s="25"/>
      <c r="F1" s="25"/>
      <c r="G1" s="25"/>
      <c r="H1" s="25"/>
      <c r="J1" s="25"/>
      <c r="K1" s="25"/>
      <c r="N1" s="42">
        <v>1</v>
      </c>
    </row>
    <row r="2" spans="1:20">
      <c r="A2" s="2" t="s">
        <v>3</v>
      </c>
      <c r="B2" s="2" t="s">
        <v>2</v>
      </c>
      <c r="C2" s="26" t="s">
        <v>488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/>
      <c r="N2" s="42">
        <v>1</v>
      </c>
      <c r="T2" s="42" t="s">
        <v>502</v>
      </c>
    </row>
    <row r="3" spans="1:20" hidden="1">
      <c r="A3" s="49" t="s">
        <v>444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5"/>
      <c r="M3" s="48"/>
      <c r="N3" s="42">
        <v>0</v>
      </c>
    </row>
    <row r="4" spans="1:20" hidden="1">
      <c r="A4" s="22" t="str">
        <f>IF('Costi complessivi'!A4="","",'Costi complessivi'!A4)</f>
        <v xml:space="preserve">  66/25/501  </v>
      </c>
      <c r="B4" s="61" t="str">
        <f>IF('Costi complessivi'!B4="","",'Costi complessivi'!B4)</f>
        <v>CENTRI RESIDENZ. DISABILI COLLE</v>
      </c>
      <c r="C4" s="15" t="e">
        <f>IF('Costi complessivi'!#REF!="G",'Costi complessivi'!#REF!*$C$452,IF('Costi complessivi'!#REF!=$B$452,'Costi complessivi'!#REF!,""))</f>
        <v>#REF!</v>
      </c>
      <c r="D4" s="15" t="e">
        <f>IF('Costi complessivi'!#REF!="G",'Costi complessivi'!#REF!*$C$452,IF('Costi complessivi'!#REF!=$B$452,'Costi complessivi'!#REF!,""))</f>
        <v>#REF!</v>
      </c>
      <c r="E4" s="30" t="e">
        <f>IF('Costi complessivi'!#REF!="G",'Costi complessivi'!#REF!*$C$452,IF('Costi complessivi'!#REF!=$B$452,'Costi complessivi'!#REF!,""))</f>
        <v>#REF!</v>
      </c>
      <c r="F4" s="115" t="e">
        <f>IF('Costi complessivi'!#REF!="G",'Costi complessivi'!C4*$C$452,IF('Costi complessivi'!#REF!=$B$452,'Costi complessivi'!C4,""))</f>
        <v>#REF!</v>
      </c>
      <c r="G4" s="44" t="e">
        <f>IF('Costi complessivi'!#REF!="G",'Costi complessivi'!#REF!*$C$452,IF('Costi complessivi'!#REF!=$B$452,'Costi complessivi'!#REF!,""))</f>
        <v>#REF!</v>
      </c>
      <c r="H4" s="44" t="e">
        <f>IF('Costi complessivi'!#REF!="G",'Costi complessivi'!#REF!*$C$452,IF('Costi complessivi'!#REF!=$B$452,'Costi complessivi'!#REF!,""))</f>
        <v>#REF!</v>
      </c>
      <c r="I4" s="115" t="e">
        <f>IF('Costi complessivi'!#REF!="G",'Costi complessivi'!D4*$C$452,IF('Costi complessivi'!#REF!=$B$452,'Costi complessivi'!D4,""))</f>
        <v>#REF!</v>
      </c>
      <c r="J4" s="14" t="e">
        <f>IF('Costi complessivi'!#REF!="G",'Costi complessivi'!E4*$C$452,IF('Costi complessivi'!#REF!=$B$452,'Costi complessivi'!E4,""))</f>
        <v>#REF!</v>
      </c>
      <c r="K4" s="14" t="e">
        <f>IF('Costi complessivi'!#REF!="G",'Costi complessivi'!F4*$C$452,IF('Costi complessivi'!#REF!=$B$452,'Costi complessivi'!F4,""))</f>
        <v>#REF!</v>
      </c>
      <c r="L4" s="29" t="e">
        <f>IF('Costi complessivi'!#REF!="G",'Costi complessivi'!#REF!*$C$452,IF('Costi complessivi'!#REF!=$B$452,'Costi complessivi'!#REF!,""))</f>
        <v>#REF!</v>
      </c>
      <c r="M4" s="23" t="e">
        <f>'Costi complessivi'!#REF!</f>
        <v>#REF!</v>
      </c>
      <c r="N4" s="69" t="e">
        <f>IF('Costi complessivi'!#REF!="G",'Costi complessivi'!#REF!,IF('Costi complessivi'!#REF!=$B$452,'Costi complessivi'!#REF!,0))</f>
        <v>#REF!</v>
      </c>
      <c r="O4" s="42">
        <v>82000</v>
      </c>
    </row>
    <row r="5" spans="1:20" hidden="1">
      <c r="A5" s="22" t="str">
        <f>IF('Costi complessivi'!A5="","",'Costi complessivi'!A5)</f>
        <v>66/25/595</v>
      </c>
      <c r="B5" s="61" t="str">
        <f>IF('Costi complessivi'!B5="","",'Costi complessivi'!B5)</f>
        <v>ASS. DOM. ASSISTENZIALE DIS. COLL</v>
      </c>
      <c r="C5" s="15" t="e">
        <f>IF('Costi complessivi'!#REF!="G",'Costi complessivi'!#REF!*$C$452,IF('Costi complessivi'!#REF!=$B$452,'Costi complessivi'!#REF!,""))</f>
        <v>#REF!</v>
      </c>
      <c r="D5" s="15" t="e">
        <f>IF('Costi complessivi'!#REF!="G",'Costi complessivi'!#REF!*$C$452,IF('Costi complessivi'!#REF!=$B$452,'Costi complessivi'!#REF!,""))</f>
        <v>#REF!</v>
      </c>
      <c r="E5" s="30" t="e">
        <f>IF('Costi complessivi'!#REF!="G",'Costi complessivi'!#REF!*$C$452,IF('Costi complessivi'!#REF!=$B$452,'Costi complessivi'!#REF!,""))</f>
        <v>#REF!</v>
      </c>
      <c r="F5" s="115" t="e">
        <f>IF('Costi complessivi'!#REF!="G",'Costi complessivi'!C5*$C$452,IF('Costi complessivi'!#REF!=$B$452,'Costi complessivi'!C5,""))</f>
        <v>#REF!</v>
      </c>
      <c r="G5" s="44" t="e">
        <f>IF('Costi complessivi'!#REF!="G",'Costi complessivi'!#REF!*$C$452,IF('Costi complessivi'!#REF!=$B$452,'Costi complessivi'!#REF!,""))</f>
        <v>#REF!</v>
      </c>
      <c r="H5" s="44" t="e">
        <f>IF('Costi complessivi'!#REF!="G",'Costi complessivi'!#REF!*$C$452,IF('Costi complessivi'!#REF!=$B$452,'Costi complessivi'!#REF!,""))</f>
        <v>#REF!</v>
      </c>
      <c r="I5" s="115" t="e">
        <f>IF('Costi complessivi'!#REF!="G",'Costi complessivi'!D5*$C$452,IF('Costi complessivi'!#REF!=$B$452,'Costi complessivi'!D5,""))</f>
        <v>#REF!</v>
      </c>
      <c r="J5" s="14" t="e">
        <f>IF('Costi complessivi'!#REF!="G",'Costi complessivi'!E5*$C$452,IF('Costi complessivi'!#REF!=$B$452,'Costi complessivi'!E5,""))</f>
        <v>#REF!</v>
      </c>
      <c r="K5" s="14" t="e">
        <f>IF('Costi complessivi'!#REF!="G",'Costi complessivi'!F5*$C$452,IF('Costi complessivi'!#REF!=$B$452,'Costi complessivi'!F5,""))</f>
        <v>#REF!</v>
      </c>
      <c r="L5" s="29" t="e">
        <f>IF('Costi complessivi'!#REF!="G",'Costi complessivi'!#REF!*$C$452,IF('Costi complessivi'!#REF!=$B$452,'Costi complessivi'!#REF!,""))</f>
        <v>#REF!</v>
      </c>
      <c r="M5" s="23" t="e">
        <f>'Costi complessivi'!#REF!</f>
        <v>#REF!</v>
      </c>
      <c r="N5" s="69" t="e">
        <f>IF('Costi complessivi'!#REF!="G",'Costi complessivi'!#REF!,IF('Costi complessivi'!#REF!=$B$452,'Costi complessivi'!#REF!,0))</f>
        <v>#REF!</v>
      </c>
      <c r="O5" s="43"/>
    </row>
    <row r="6" spans="1:20" ht="18.75" hidden="1" customHeight="1">
      <c r="A6" s="22" t="str">
        <f>IF('Costi complessivi'!A6="","",'Costi complessivi'!A6)</f>
        <v xml:space="preserve">  66/25/503  </v>
      </c>
      <c r="B6" s="61" t="str">
        <f>IF('Costi complessivi'!B6="","",'Costi complessivi'!B6)</f>
        <v>ASSIST. DOMIC. EDUCATIVA DIS. COLLEC.</v>
      </c>
      <c r="C6" s="15" t="e">
        <f>IF('Costi complessivi'!#REF!="G",'Costi complessivi'!#REF!*$C$452,IF('Costi complessivi'!#REF!=$B$452,'Costi complessivi'!#REF!,""))</f>
        <v>#REF!</v>
      </c>
      <c r="D6" s="15" t="e">
        <f>IF('Costi complessivi'!#REF!="G",'Costi complessivi'!#REF!*$C$452,IF('Costi complessivi'!#REF!=$B$452,'Costi complessivi'!#REF!,""))</f>
        <v>#REF!</v>
      </c>
      <c r="E6" s="30" t="e">
        <f>IF('Costi complessivi'!#REF!="G",'Costi complessivi'!#REF!*$C$452,IF('Costi complessivi'!#REF!=$B$452,'Costi complessivi'!#REF!,""))</f>
        <v>#REF!</v>
      </c>
      <c r="F6" s="115" t="e">
        <f>IF('Costi complessivi'!#REF!="G",'Costi complessivi'!C6*$C$452,IF('Costi complessivi'!#REF!=$B$452,'Costi complessivi'!C6,""))</f>
        <v>#REF!</v>
      </c>
      <c r="G6" s="44" t="e">
        <f>IF('Costi complessivi'!#REF!="G",'Costi complessivi'!#REF!*$C$452,IF('Costi complessivi'!#REF!=$B$452,'Costi complessivi'!#REF!,""))</f>
        <v>#REF!</v>
      </c>
      <c r="H6" s="44" t="e">
        <f>IF('Costi complessivi'!#REF!="G",'Costi complessivi'!#REF!*$C$452,IF('Costi complessivi'!#REF!=$B$452,'Costi complessivi'!#REF!,""))</f>
        <v>#REF!</v>
      </c>
      <c r="I6" s="115" t="e">
        <f>IF('Costi complessivi'!#REF!="G",'Costi complessivi'!D6*$C$452,IF('Costi complessivi'!#REF!=$B$452,'Costi complessivi'!D6,""))</f>
        <v>#REF!</v>
      </c>
      <c r="J6" s="14" t="e">
        <f>IF('Costi complessivi'!#REF!="G",'Costi complessivi'!E6*$C$452,IF('Costi complessivi'!#REF!=$B$452,'Costi complessivi'!E6,""))</f>
        <v>#REF!</v>
      </c>
      <c r="K6" s="14" t="e">
        <f>IF('Costi complessivi'!#REF!="G",'Costi complessivi'!F6*$C$452,IF('Costi complessivi'!#REF!=$B$452,'Costi complessivi'!F6,""))</f>
        <v>#REF!</v>
      </c>
      <c r="L6" s="29" t="e">
        <f>IF('Costi complessivi'!#REF!="G",'Costi complessivi'!#REF!*$C$452,IF('Costi complessivi'!#REF!=$B$452,'Costi complessivi'!#REF!,""))</f>
        <v>#REF!</v>
      </c>
      <c r="M6" s="23" t="e">
        <f>'Costi complessivi'!#REF!</f>
        <v>#REF!</v>
      </c>
      <c r="N6" s="69" t="e">
        <f>IF('Costi complessivi'!#REF!="G",'Costi complessivi'!#REF!,IF('Costi complessivi'!#REF!=$B$452,'Costi complessivi'!#REF!,0))</f>
        <v>#REF!</v>
      </c>
      <c r="O6" s="56">
        <v>51000</v>
      </c>
      <c r="P6" s="55">
        <v>46000</v>
      </c>
      <c r="Q6" s="42">
        <f>36000/2*LAVORO!E5</f>
        <v>4953.7948984903696</v>
      </c>
      <c r="R6" s="42">
        <f>SUM(P6:Q6)</f>
        <v>50953.794898490371</v>
      </c>
    </row>
    <row r="7" spans="1:20" hidden="1">
      <c r="A7" s="22" t="str">
        <f>IF('Costi complessivi'!A7="","",'Costi complessivi'!A7)</f>
        <v xml:space="preserve">  66/25/507  </v>
      </c>
      <c r="B7" s="61" t="str">
        <f>IF('Costi complessivi'!B7="","",'Costi complessivi'!B7)</f>
        <v xml:space="preserve">TIROCINI LAVORATIVI DISAB. COLLEC.    </v>
      </c>
      <c r="C7" s="15" t="e">
        <f>IF('Costi complessivi'!#REF!="G",'Costi complessivi'!#REF!*$C$452,IF('Costi complessivi'!#REF!=$B$452,'Costi complessivi'!#REF!,""))</f>
        <v>#REF!</v>
      </c>
      <c r="D7" s="15" t="e">
        <f>IF('Costi complessivi'!#REF!="G",'Costi complessivi'!#REF!*$C$452,IF('Costi complessivi'!#REF!=$B$452,'Costi complessivi'!#REF!,""))</f>
        <v>#REF!</v>
      </c>
      <c r="E7" s="30" t="e">
        <f>IF('Costi complessivi'!#REF!="G",'Costi complessivi'!#REF!*$C$452,IF('Costi complessivi'!#REF!=$B$452,'Costi complessivi'!#REF!,""))</f>
        <v>#REF!</v>
      </c>
      <c r="F7" s="115" t="e">
        <f>IF('Costi complessivi'!#REF!="G",'Costi complessivi'!C7*$C$452,IF('Costi complessivi'!#REF!=$B$452,'Costi complessivi'!C7,""))</f>
        <v>#REF!</v>
      </c>
      <c r="G7" s="44" t="e">
        <f>IF('Costi complessivi'!#REF!="G",'Costi complessivi'!#REF!*$C$452,IF('Costi complessivi'!#REF!=$B$452,'Costi complessivi'!#REF!,""))</f>
        <v>#REF!</v>
      </c>
      <c r="H7" s="44" t="e">
        <f>IF('Costi complessivi'!#REF!="G",'Costi complessivi'!#REF!*$C$452,IF('Costi complessivi'!#REF!=$B$452,'Costi complessivi'!#REF!,""))</f>
        <v>#REF!</v>
      </c>
      <c r="I7" s="115" t="e">
        <f>IF('Costi complessivi'!#REF!="G",'Costi complessivi'!D7*$C$452,IF('Costi complessivi'!#REF!=$B$452,'Costi complessivi'!D7,""))</f>
        <v>#REF!</v>
      </c>
      <c r="J7" s="14" t="e">
        <f>IF('Costi complessivi'!#REF!="G",'Costi complessivi'!E7*$C$452,IF('Costi complessivi'!#REF!=$B$452,'Costi complessivi'!E7,""))</f>
        <v>#REF!</v>
      </c>
      <c r="K7" s="14" t="e">
        <f>IF('Costi complessivi'!#REF!="G",'Costi complessivi'!F7*$C$452,IF('Costi complessivi'!#REF!=$B$452,'Costi complessivi'!F7,""))</f>
        <v>#REF!</v>
      </c>
      <c r="L7" s="29" t="e">
        <f>IF('Costi complessivi'!#REF!="G",'Costi complessivi'!#REF!*$C$452,IF('Costi complessivi'!#REF!=$B$452,'Costi complessivi'!#REF!,""))</f>
        <v>#REF!</v>
      </c>
      <c r="M7" s="23" t="e">
        <f>'Costi complessivi'!#REF!</f>
        <v>#REF!</v>
      </c>
      <c r="N7" s="69" t="e">
        <f>IF('Costi complessivi'!#REF!="G",'Costi complessivi'!#REF!,IF('Costi complessivi'!#REF!=$B$452,'Costi complessivi'!#REF!,0))</f>
        <v>#REF!</v>
      </c>
      <c r="O7" s="43">
        <v>27000</v>
      </c>
      <c r="P7" s="42" t="s">
        <v>501</v>
      </c>
    </row>
    <row r="8" spans="1:20" hidden="1">
      <c r="A8" s="22" t="str">
        <f>IF('Costi complessivi'!A8="","",'Costi complessivi'!A8)</f>
        <v>66/30/864</v>
      </c>
      <c r="B8" s="61" t="str">
        <f>IF('Costi complessivi'!B8="","",'Costi complessivi'!B8)</f>
        <v>AVVIAMENTO AL LAVORO</v>
      </c>
      <c r="C8" s="15" t="e">
        <f>IF('Costi complessivi'!#REF!="G",'Costi complessivi'!#REF!*$C$452,IF('Costi complessivi'!#REF!=$B$452,'Costi complessivi'!#REF!,""))</f>
        <v>#REF!</v>
      </c>
      <c r="D8" s="15" t="e">
        <f>IF('Costi complessivi'!#REF!="G",'Costi complessivi'!#REF!*$C$452,IF('Costi complessivi'!#REF!=$B$452,'Costi complessivi'!#REF!,""))</f>
        <v>#REF!</v>
      </c>
      <c r="E8" s="30" t="e">
        <f>IF('Costi complessivi'!#REF!="G",'Costi complessivi'!#REF!*$C$452,IF('Costi complessivi'!#REF!=$B$452,'Costi complessivi'!#REF!,""))</f>
        <v>#REF!</v>
      </c>
      <c r="F8" s="115" t="e">
        <f>IF('Costi complessivi'!#REF!="G",'Costi complessivi'!C8*$C$452,IF('Costi complessivi'!#REF!=$B$452,'Costi complessivi'!C8,""))</f>
        <v>#REF!</v>
      </c>
      <c r="G8" s="44" t="e">
        <f>IF('Costi complessivi'!#REF!="G",'Costi complessivi'!#REF!*$C$452,IF('Costi complessivi'!#REF!=$B$452,'Costi complessivi'!#REF!,""))</f>
        <v>#REF!</v>
      </c>
      <c r="H8" s="44" t="e">
        <f>IF('Costi complessivi'!#REF!="G",'Costi complessivi'!#REF!*$C$452,IF('Costi complessivi'!#REF!=$B$452,'Costi complessivi'!#REF!,""))</f>
        <v>#REF!</v>
      </c>
      <c r="I8" s="115" t="e">
        <f>IF('Costi complessivi'!#REF!="G",'Costi complessivi'!D8*$C$452,IF('Costi complessivi'!#REF!=$B$452,'Costi complessivi'!D8,""))</f>
        <v>#REF!</v>
      </c>
      <c r="J8" s="14" t="e">
        <f>IF('Costi complessivi'!#REF!="G",'Costi complessivi'!E8*$C$452,IF('Costi complessivi'!#REF!=$B$452,'Costi complessivi'!E8,""))</f>
        <v>#REF!</v>
      </c>
      <c r="K8" s="14" t="e">
        <f>IF('Costi complessivi'!#REF!="G",'Costi complessivi'!F8*$C$452,IF('Costi complessivi'!#REF!=$B$452,'Costi complessivi'!F8,""))</f>
        <v>#REF!</v>
      </c>
      <c r="L8" s="29" t="e">
        <f>IF('Costi complessivi'!#REF!="G",'Costi complessivi'!#REF!*$C$452,IF('Costi complessivi'!#REF!=$B$452,'Costi complessivi'!#REF!,""))</f>
        <v>#REF!</v>
      </c>
      <c r="M8" s="23" t="e">
        <f>'Costi complessivi'!#REF!</f>
        <v>#REF!</v>
      </c>
      <c r="N8" s="69" t="e">
        <f>IF('Costi complessivi'!#REF!="G",'Costi complessivi'!#REF!,IF('Costi complessivi'!#REF!=$B$452,'Costi complessivi'!#REF!,0))</f>
        <v>#REF!</v>
      </c>
      <c r="O8" s="43"/>
    </row>
    <row r="9" spans="1:20" hidden="1">
      <c r="A9" s="22" t="str">
        <f>IF('Costi complessivi'!A9="","",'Costi complessivi'!A9)</f>
        <v xml:space="preserve">  66/25/510  </v>
      </c>
      <c r="B9" s="61" t="str">
        <f>IF('Costi complessivi'!B9="","",'Costi complessivi'!B9)</f>
        <v xml:space="preserve">INSERIMENTO COOP LAVORO COLLEC </v>
      </c>
      <c r="C9" s="15" t="e">
        <f>IF('Costi complessivi'!#REF!="G",'Costi complessivi'!#REF!*$C$452,IF('Costi complessivi'!#REF!=$B$452,'Costi complessivi'!#REF!,""))</f>
        <v>#REF!</v>
      </c>
      <c r="D9" s="15" t="e">
        <f>IF('Costi complessivi'!#REF!="G",'Costi complessivi'!#REF!*$C$452,IF('Costi complessivi'!#REF!=$B$452,'Costi complessivi'!#REF!,""))</f>
        <v>#REF!</v>
      </c>
      <c r="E9" s="30" t="e">
        <f>IF('Costi complessivi'!#REF!="G",'Costi complessivi'!#REF!*$C$452,IF('Costi complessivi'!#REF!=$B$452,'Costi complessivi'!#REF!,""))</f>
        <v>#REF!</v>
      </c>
      <c r="F9" s="115" t="e">
        <f>IF('Costi complessivi'!#REF!="G",'Costi complessivi'!C9*$C$452,IF('Costi complessivi'!#REF!=$B$452,'Costi complessivi'!C9,""))</f>
        <v>#REF!</v>
      </c>
      <c r="G9" s="44" t="e">
        <f>IF('Costi complessivi'!#REF!="G",'Costi complessivi'!#REF!*$C$452,IF('Costi complessivi'!#REF!=$B$452,'Costi complessivi'!#REF!,""))</f>
        <v>#REF!</v>
      </c>
      <c r="H9" s="44" t="e">
        <f>IF('Costi complessivi'!#REF!="G",'Costi complessivi'!#REF!*$C$452,IF('Costi complessivi'!#REF!=$B$452,'Costi complessivi'!#REF!,""))</f>
        <v>#REF!</v>
      </c>
      <c r="I9" s="115" t="e">
        <f>IF('Costi complessivi'!#REF!="G",'Costi complessivi'!D9*$C$452,IF('Costi complessivi'!#REF!=$B$452,'Costi complessivi'!D9,""))</f>
        <v>#REF!</v>
      </c>
      <c r="J9" s="14" t="e">
        <f>IF('Costi complessivi'!#REF!="G",'Costi complessivi'!E9*$C$452,IF('Costi complessivi'!#REF!=$B$452,'Costi complessivi'!E9,""))</f>
        <v>#REF!</v>
      </c>
      <c r="K9" s="14" t="e">
        <f>IF('Costi complessivi'!#REF!="G",'Costi complessivi'!F9*$C$452,IF('Costi complessivi'!#REF!=$B$452,'Costi complessivi'!F9,""))</f>
        <v>#REF!</v>
      </c>
      <c r="L9" s="29" t="e">
        <f>IF('Costi complessivi'!#REF!="G",'Costi complessivi'!#REF!*$C$452,IF('Costi complessivi'!#REF!=$B$452,'Costi complessivi'!#REF!,""))</f>
        <v>#REF!</v>
      </c>
      <c r="M9" s="23" t="e">
        <f>'Costi complessivi'!#REF!</f>
        <v>#REF!</v>
      </c>
      <c r="N9" s="69" t="e">
        <f>IF('Costi complessivi'!#REF!="G",'Costi complessivi'!#REF!,IF('Costi complessivi'!#REF!=$B$452,'Costi complessivi'!#REF!,0))</f>
        <v>#REF!</v>
      </c>
      <c r="O9" s="42">
        <v>42000</v>
      </c>
    </row>
    <row r="10" spans="1:20">
      <c r="A10" s="49" t="s">
        <v>445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5"/>
      <c r="M10" s="48"/>
      <c r="N10" s="69">
        <v>1</v>
      </c>
    </row>
    <row r="11" spans="1:20">
      <c r="A11" s="22" t="str">
        <f>IF('Costi complessivi'!A11="","",'Costi complessivi'!A11)</f>
        <v xml:space="preserve">  66/25/520  </v>
      </c>
      <c r="B11" s="61" t="str">
        <f>IF('Costi complessivi'!B11="","",'Costi complessivi'!B11)</f>
        <v xml:space="preserve">CENTRI RESID. DISABILI FELINO  </v>
      </c>
      <c r="C11" s="15" t="e">
        <f>IF('Costi complessivi'!#REF!="G",'Costi complessivi'!#REF!*$C$452,IF('Costi complessivi'!#REF!=$B$452,'Costi complessivi'!#REF!,""))</f>
        <v>#REF!</v>
      </c>
      <c r="D11" s="15" t="e">
        <f>IF('Costi complessivi'!#REF!="G",'Costi complessivi'!#REF!*$C$452,IF('Costi complessivi'!#REF!=$B$452,'Costi complessivi'!#REF!,""))</f>
        <v>#REF!</v>
      </c>
      <c r="E11" s="30" t="e">
        <f>IF('Costi complessivi'!#REF!="G",'Costi complessivi'!#REF!*$C$452,IF('Costi complessivi'!#REF!=$B$452,'Costi complessivi'!#REF!,""))</f>
        <v>#REF!</v>
      </c>
      <c r="F11" s="115" t="e">
        <f>IF('Costi complessivi'!#REF!="G",'Costi complessivi'!C11*$C$452,IF('Costi complessivi'!#REF!=$B$452,'Costi complessivi'!C11,""))</f>
        <v>#REF!</v>
      </c>
      <c r="G11" s="44" t="e">
        <f>IF('Costi complessivi'!#REF!="G",'Costi complessivi'!#REF!*$C$452,IF('Costi complessivi'!#REF!=$B$452,'Costi complessivi'!#REF!,""))</f>
        <v>#REF!</v>
      </c>
      <c r="H11" s="44" t="e">
        <f>IF('Costi complessivi'!#REF!="G",'Costi complessivi'!#REF!*$C$452,IF('Costi complessivi'!#REF!=$B$452,'Costi complessivi'!#REF!,""))</f>
        <v>#REF!</v>
      </c>
      <c r="I11" s="115" t="e">
        <f>IF('Costi complessivi'!#REF!="G",'Costi complessivi'!D11*$C$452,IF('Costi complessivi'!#REF!=$B$452,'Costi complessivi'!D11,""))</f>
        <v>#REF!</v>
      </c>
      <c r="J11" s="14" t="e">
        <f>IF('Costi complessivi'!#REF!="G",'Costi complessivi'!E11*$C$452,IF('Costi complessivi'!#REF!=$B$452,'Costi complessivi'!E11,""))</f>
        <v>#REF!</v>
      </c>
      <c r="K11" s="14" t="e">
        <f>IF('Costi complessivi'!#REF!="G",'Costi complessivi'!F11*$C$452,IF('Costi complessivi'!#REF!=$B$452,'Costi complessivi'!F11,""))</f>
        <v>#REF!</v>
      </c>
      <c r="L11" s="29" t="e">
        <f>IF('Costi complessivi'!#REF!="G",'Costi complessivi'!#REF!*$C$452,IF('Costi complessivi'!#REF!=$B$452,'Costi complessivi'!#REF!,""))</f>
        <v>#REF!</v>
      </c>
      <c r="M11" s="23" t="e">
        <f>'Costi complessivi'!#REF!</f>
        <v>#REF!</v>
      </c>
      <c r="N11" s="69" t="e">
        <f>IF('Costi complessivi'!#REF!="G",'Costi complessivi'!#REF!,IF('Costi complessivi'!#REF!=$B$452,'Costi complessivi'!#REF!,0))</f>
        <v>#REF!</v>
      </c>
      <c r="O11" s="42">
        <v>29000</v>
      </c>
    </row>
    <row r="12" spans="1:20">
      <c r="A12" s="22" t="str">
        <f>IF('Costi complessivi'!A12="","",'Costi complessivi'!A12)</f>
        <v>68/05/781</v>
      </c>
      <c r="B12" s="61" t="str">
        <f>IF('Costi complessivi'!B12="","",'Costi complessivi'!B12)</f>
        <v>ASS. DOM. ASSISTENZIALE DIS. FELINO</v>
      </c>
      <c r="C12" s="15" t="e">
        <f>IF('Costi complessivi'!#REF!="G",'Costi complessivi'!#REF!*$C$452,IF('Costi complessivi'!#REF!=$B$452,'Costi complessivi'!#REF!,""))</f>
        <v>#REF!</v>
      </c>
      <c r="D12" s="15" t="e">
        <f>IF('Costi complessivi'!#REF!="G",'Costi complessivi'!#REF!*$C$452,IF('Costi complessivi'!#REF!=$B$452,'Costi complessivi'!#REF!,""))</f>
        <v>#REF!</v>
      </c>
      <c r="E12" s="30" t="e">
        <f>IF('Costi complessivi'!#REF!="G",'Costi complessivi'!#REF!*$C$452,IF('Costi complessivi'!#REF!=$B$452,'Costi complessivi'!#REF!,""))</f>
        <v>#REF!</v>
      </c>
      <c r="F12" s="115" t="e">
        <f>IF('Costi complessivi'!#REF!="G",'Costi complessivi'!C12*$C$452,IF('Costi complessivi'!#REF!=$B$452,'Costi complessivi'!C12,""))</f>
        <v>#REF!</v>
      </c>
      <c r="G12" s="44" t="e">
        <f>IF('Costi complessivi'!#REF!="G",'Costi complessivi'!#REF!*$C$452,IF('Costi complessivi'!#REF!=$B$452,'Costi complessivi'!#REF!,""))</f>
        <v>#REF!</v>
      </c>
      <c r="H12" s="44" t="e">
        <f>IF('Costi complessivi'!#REF!="G",'Costi complessivi'!#REF!*$C$452,IF('Costi complessivi'!#REF!=$B$452,'Costi complessivi'!#REF!,""))</f>
        <v>#REF!</v>
      </c>
      <c r="I12" s="115" t="e">
        <f>IF('Costi complessivi'!#REF!="G",'Costi complessivi'!D12*$C$452,IF('Costi complessivi'!#REF!=$B$452,'Costi complessivi'!D12,""))</f>
        <v>#REF!</v>
      </c>
      <c r="J12" s="14" t="e">
        <f>IF('Costi complessivi'!#REF!="G",'Costi complessivi'!E12*$C$452,IF('Costi complessivi'!#REF!=$B$452,'Costi complessivi'!E12,""))</f>
        <v>#REF!</v>
      </c>
      <c r="K12" s="14" t="e">
        <f>IF('Costi complessivi'!#REF!="G",'Costi complessivi'!F12*$C$452,IF('Costi complessivi'!#REF!=$B$452,'Costi complessivi'!F12,""))</f>
        <v>#REF!</v>
      </c>
      <c r="L12" s="29" t="e">
        <f>IF('Costi complessivi'!#REF!="G",'Costi complessivi'!#REF!*$C$452,IF('Costi complessivi'!#REF!=$B$452,'Costi complessivi'!#REF!,""))</f>
        <v>#REF!</v>
      </c>
      <c r="M12" s="23" t="e">
        <f>'Costi complessivi'!#REF!</f>
        <v>#REF!</v>
      </c>
      <c r="N12" s="69" t="e">
        <f>IF('Costi complessivi'!#REF!="G",'Costi complessivi'!#REF!,IF('Costi complessivi'!#REF!=$B$452,'Costi complessivi'!#REF!,0))</f>
        <v>#REF!</v>
      </c>
    </row>
    <row r="13" spans="1:20" ht="18" customHeight="1">
      <c r="A13" s="22" t="str">
        <f>IF('Costi complessivi'!A13="","",'Costi complessivi'!A13)</f>
        <v xml:space="preserve">  66/25/522  </v>
      </c>
      <c r="B13" s="61" t="str">
        <f>IF('Costi complessivi'!B13="","",'Costi complessivi'!B13)</f>
        <v xml:space="preserve">ASSIST. DOMIC. EDUCATIVA DISABILI FELINO </v>
      </c>
      <c r="C13" s="15" t="e">
        <f>IF('Costi complessivi'!#REF!="G",'Costi complessivi'!#REF!*$C$452,IF('Costi complessivi'!#REF!=$B$452,'Costi complessivi'!#REF!,""))</f>
        <v>#REF!</v>
      </c>
      <c r="D13" s="15" t="e">
        <f>IF('Costi complessivi'!#REF!="G",'Costi complessivi'!#REF!*$C$452,IF('Costi complessivi'!#REF!=$B$452,'Costi complessivi'!#REF!,""))</f>
        <v>#REF!</v>
      </c>
      <c r="E13" s="30" t="e">
        <f>IF('Costi complessivi'!#REF!="G",'Costi complessivi'!#REF!*$C$452,IF('Costi complessivi'!#REF!=$B$452,'Costi complessivi'!#REF!,""))</f>
        <v>#REF!</v>
      </c>
      <c r="F13" s="115" t="e">
        <f>IF('Costi complessivi'!#REF!="G",'Costi complessivi'!C13*$C$452,IF('Costi complessivi'!#REF!=$B$452,'Costi complessivi'!C13,""))</f>
        <v>#REF!</v>
      </c>
      <c r="G13" s="44" t="e">
        <f>IF('Costi complessivi'!#REF!="G",'Costi complessivi'!#REF!*$C$452,IF('Costi complessivi'!#REF!=$B$452,'Costi complessivi'!#REF!,""))</f>
        <v>#REF!</v>
      </c>
      <c r="H13" s="44" t="e">
        <f>IF('Costi complessivi'!#REF!="G",'Costi complessivi'!#REF!*$C$452,IF('Costi complessivi'!#REF!=$B$452,'Costi complessivi'!#REF!,""))</f>
        <v>#REF!</v>
      </c>
      <c r="I13" s="115" t="e">
        <f>IF('Costi complessivi'!#REF!="G",'Costi complessivi'!D13*$C$452,IF('Costi complessivi'!#REF!=$B$452,'Costi complessivi'!D13,""))</f>
        <v>#REF!</v>
      </c>
      <c r="J13" s="14" t="e">
        <f>IF('Costi complessivi'!#REF!="G",'Costi complessivi'!E13*$C$452,IF('Costi complessivi'!#REF!=$B$452,'Costi complessivi'!E13,""))</f>
        <v>#REF!</v>
      </c>
      <c r="K13" s="14" t="e">
        <f>IF('Costi complessivi'!#REF!="G",'Costi complessivi'!F13*$C$452,IF('Costi complessivi'!#REF!=$B$452,'Costi complessivi'!F13,""))</f>
        <v>#REF!</v>
      </c>
      <c r="L13" s="29" t="e">
        <f>IF('Costi complessivi'!#REF!="G",'Costi complessivi'!#REF!*$C$452,IF('Costi complessivi'!#REF!=$B$452,'Costi complessivi'!#REF!,""))</f>
        <v>#REF!</v>
      </c>
      <c r="M13" s="23" t="e">
        <f>'Costi complessivi'!#REF!</f>
        <v>#REF!</v>
      </c>
      <c r="N13" s="69" t="e">
        <f>IF('Costi complessivi'!#REF!="G",'Costi complessivi'!#REF!,IF('Costi complessivi'!#REF!=$B$452,'Costi complessivi'!#REF!,0))</f>
        <v>#REF!</v>
      </c>
      <c r="O13" s="57">
        <v>32000</v>
      </c>
      <c r="P13" s="55">
        <v>28000</v>
      </c>
      <c r="Q13" s="42">
        <f>36000/2*LAVORO!$E$6</f>
        <v>3282.4653826132226</v>
      </c>
      <c r="R13" s="42">
        <f>SUM(P13:Q13)</f>
        <v>31282.465382613223</v>
      </c>
    </row>
    <row r="14" spans="1:20">
      <c r="A14" s="22" t="str">
        <f>IF('Costi complessivi'!A14="","",'Costi complessivi'!A14)</f>
        <v xml:space="preserve">  66/25/526  </v>
      </c>
      <c r="B14" s="61" t="str">
        <f>IF('Costi complessivi'!B14="","",'Costi complessivi'!B14)</f>
        <v xml:space="preserve">TIROCINI LAVORATIVI DISABILI FELINO   </v>
      </c>
      <c r="C14" s="15" t="e">
        <f>IF('Costi complessivi'!#REF!="G",'Costi complessivi'!#REF!*$C$452,IF('Costi complessivi'!#REF!=$B$452,'Costi complessivi'!#REF!,""))</f>
        <v>#REF!</v>
      </c>
      <c r="D14" s="15" t="e">
        <f>IF('Costi complessivi'!#REF!="G",'Costi complessivi'!#REF!*$C$452,IF('Costi complessivi'!#REF!=$B$452,'Costi complessivi'!#REF!,""))</f>
        <v>#REF!</v>
      </c>
      <c r="E14" s="30" t="e">
        <f>IF('Costi complessivi'!#REF!="G",'Costi complessivi'!#REF!*$C$452,IF('Costi complessivi'!#REF!=$B$452,'Costi complessivi'!#REF!,""))</f>
        <v>#REF!</v>
      </c>
      <c r="F14" s="115" t="e">
        <f>IF('Costi complessivi'!#REF!="G",'Costi complessivi'!C14*$C$452,IF('Costi complessivi'!#REF!=$B$452,'Costi complessivi'!C14,""))</f>
        <v>#REF!</v>
      </c>
      <c r="G14" s="44" t="e">
        <f>IF('Costi complessivi'!#REF!="G",'Costi complessivi'!#REF!*$C$452,IF('Costi complessivi'!#REF!=$B$452,'Costi complessivi'!#REF!,""))</f>
        <v>#REF!</v>
      </c>
      <c r="H14" s="44" t="e">
        <f>IF('Costi complessivi'!#REF!="G",'Costi complessivi'!#REF!*$C$452,IF('Costi complessivi'!#REF!=$B$452,'Costi complessivi'!#REF!,""))</f>
        <v>#REF!</v>
      </c>
      <c r="I14" s="115" t="e">
        <f>IF('Costi complessivi'!#REF!="G",'Costi complessivi'!D14*$C$452,IF('Costi complessivi'!#REF!=$B$452,'Costi complessivi'!D14,""))</f>
        <v>#REF!</v>
      </c>
      <c r="J14" s="14" t="e">
        <f>IF('Costi complessivi'!#REF!="G",'Costi complessivi'!E14*$C$452,IF('Costi complessivi'!#REF!=$B$452,'Costi complessivi'!E14,""))</f>
        <v>#REF!</v>
      </c>
      <c r="K14" s="14" t="e">
        <f>IF('Costi complessivi'!#REF!="G",'Costi complessivi'!F14*$C$452,IF('Costi complessivi'!#REF!=$B$452,'Costi complessivi'!F14,""))</f>
        <v>#REF!</v>
      </c>
      <c r="L14" s="29" t="e">
        <f>IF('Costi complessivi'!#REF!="G",'Costi complessivi'!#REF!*$C$452,IF('Costi complessivi'!#REF!=$B$452,'Costi complessivi'!#REF!,""))</f>
        <v>#REF!</v>
      </c>
      <c r="M14" s="23" t="e">
        <f>'Costi complessivi'!#REF!</f>
        <v>#REF!</v>
      </c>
      <c r="N14" s="69" t="e">
        <f>IF('Costi complessivi'!#REF!="G",'Costi complessivi'!#REF!,IF('Costi complessivi'!#REF!=$B$452,'Costi complessivi'!#REF!,0))</f>
        <v>#REF!</v>
      </c>
      <c r="O14" s="42">
        <v>13000</v>
      </c>
    </row>
    <row r="15" spans="1:20">
      <c r="A15" s="22" t="str">
        <f>IF('Costi complessivi'!A15="","",'Costi complessivi'!A15)</f>
        <v>66/30/864</v>
      </c>
      <c r="B15" s="61" t="str">
        <f>IF('Costi complessivi'!B15="","",'Costi complessivi'!B15)</f>
        <v>AVVIAMENTO AL LAVORO</v>
      </c>
      <c r="C15" s="15" t="e">
        <f>IF('Costi complessivi'!#REF!="G",'Costi complessivi'!#REF!*$C$452,IF('Costi complessivi'!#REF!=$B$452,'Costi complessivi'!#REF!,""))</f>
        <v>#REF!</v>
      </c>
      <c r="D15" s="15" t="e">
        <f>IF('Costi complessivi'!#REF!="G",'Costi complessivi'!#REF!*$C$452,IF('Costi complessivi'!#REF!=$B$452,'Costi complessivi'!#REF!,""))</f>
        <v>#REF!</v>
      </c>
      <c r="E15" s="30" t="e">
        <f>IF('Costi complessivi'!#REF!="G",'Costi complessivi'!#REF!*$C$452,IF('Costi complessivi'!#REF!=$B$452,'Costi complessivi'!#REF!,""))</f>
        <v>#REF!</v>
      </c>
      <c r="F15" s="115" t="e">
        <f>IF('Costi complessivi'!#REF!="G",'Costi complessivi'!C15*$C$452,IF('Costi complessivi'!#REF!=$B$452,'Costi complessivi'!C15,""))</f>
        <v>#REF!</v>
      </c>
      <c r="G15" s="44" t="e">
        <f>IF('Costi complessivi'!#REF!="G",'Costi complessivi'!#REF!*$C$452,IF('Costi complessivi'!#REF!=$B$452,'Costi complessivi'!#REF!,""))</f>
        <v>#REF!</v>
      </c>
      <c r="H15" s="44" t="e">
        <f>IF('Costi complessivi'!#REF!="G",'Costi complessivi'!#REF!*$C$452,IF('Costi complessivi'!#REF!=$B$452,'Costi complessivi'!#REF!,""))</f>
        <v>#REF!</v>
      </c>
      <c r="I15" s="115" t="e">
        <f>IF('Costi complessivi'!#REF!="G",'Costi complessivi'!D15*$C$452,IF('Costi complessivi'!#REF!=$B$452,'Costi complessivi'!D15,""))</f>
        <v>#REF!</v>
      </c>
      <c r="J15" s="14" t="e">
        <f>IF('Costi complessivi'!#REF!="G",'Costi complessivi'!E15*$C$452,IF('Costi complessivi'!#REF!=$B$452,'Costi complessivi'!E15,""))</f>
        <v>#REF!</v>
      </c>
      <c r="K15" s="14" t="e">
        <f>IF('Costi complessivi'!#REF!="G",'Costi complessivi'!F15*$C$452,IF('Costi complessivi'!#REF!=$B$452,'Costi complessivi'!F15,""))</f>
        <v>#REF!</v>
      </c>
      <c r="L15" s="29" t="e">
        <f>IF('Costi complessivi'!#REF!="G",'Costi complessivi'!#REF!*$C$452,IF('Costi complessivi'!#REF!=$B$452,'Costi complessivi'!#REF!,""))</f>
        <v>#REF!</v>
      </c>
      <c r="M15" s="23" t="e">
        <f>'Costi complessivi'!#REF!</f>
        <v>#REF!</v>
      </c>
      <c r="N15" s="69" t="e">
        <f>IF('Costi complessivi'!#REF!="G",'Costi complessivi'!#REF!,IF('Costi complessivi'!#REF!=$B$452,'Costi complessivi'!#REF!,0))</f>
        <v>#REF!</v>
      </c>
      <c r="O15" s="43"/>
    </row>
    <row r="16" spans="1:20">
      <c r="A16" s="22" t="str">
        <f>IF('Costi complessivi'!A16="","",'Costi complessivi'!A16)</f>
        <v xml:space="preserve">  66/25/529  </v>
      </c>
      <c r="B16" s="61" t="str">
        <f>IF('Costi complessivi'!B16="","",'Costi complessivi'!B16)</f>
        <v xml:space="preserve">INSERIMENTO COOP LAVORO FELINO </v>
      </c>
      <c r="C16" s="15" t="e">
        <f>IF('Costi complessivi'!#REF!="G",'Costi complessivi'!#REF!*$C$452,IF('Costi complessivi'!#REF!=$B$452,'Costi complessivi'!#REF!,""))</f>
        <v>#REF!</v>
      </c>
      <c r="D16" s="15" t="e">
        <f>IF('Costi complessivi'!#REF!="G",'Costi complessivi'!#REF!*$C$452,IF('Costi complessivi'!#REF!=$B$452,'Costi complessivi'!#REF!,""))</f>
        <v>#REF!</v>
      </c>
      <c r="E16" s="30" t="e">
        <f>IF('Costi complessivi'!#REF!="G",'Costi complessivi'!#REF!*$C$452,IF('Costi complessivi'!#REF!=$B$452,'Costi complessivi'!#REF!,""))</f>
        <v>#REF!</v>
      </c>
      <c r="F16" s="115" t="e">
        <f>IF('Costi complessivi'!#REF!="G",'Costi complessivi'!C16*$C$452,IF('Costi complessivi'!#REF!=$B$452,'Costi complessivi'!C16,""))</f>
        <v>#REF!</v>
      </c>
      <c r="G16" s="44" t="e">
        <f>IF('Costi complessivi'!#REF!="G",'Costi complessivi'!#REF!*$C$452,IF('Costi complessivi'!#REF!=$B$452,'Costi complessivi'!#REF!,""))</f>
        <v>#REF!</v>
      </c>
      <c r="H16" s="44" t="e">
        <f>IF('Costi complessivi'!#REF!="G",'Costi complessivi'!#REF!*$C$452,IF('Costi complessivi'!#REF!=$B$452,'Costi complessivi'!#REF!,""))</f>
        <v>#REF!</v>
      </c>
      <c r="I16" s="115" t="e">
        <f>IF('Costi complessivi'!#REF!="G",'Costi complessivi'!D16*$C$452,IF('Costi complessivi'!#REF!=$B$452,'Costi complessivi'!D16,""))</f>
        <v>#REF!</v>
      </c>
      <c r="J16" s="14" t="e">
        <f>IF('Costi complessivi'!#REF!="G",'Costi complessivi'!E16*$C$452,IF('Costi complessivi'!#REF!=$B$452,'Costi complessivi'!E16,""))</f>
        <v>#REF!</v>
      </c>
      <c r="K16" s="14" t="e">
        <f>IF('Costi complessivi'!#REF!="G",'Costi complessivi'!F16*$C$452,IF('Costi complessivi'!#REF!=$B$452,'Costi complessivi'!F16,""))</f>
        <v>#REF!</v>
      </c>
      <c r="L16" s="29" t="e">
        <f>IF('Costi complessivi'!#REF!="G",'Costi complessivi'!#REF!*$C$452,IF('Costi complessivi'!#REF!=$B$452,'Costi complessivi'!#REF!,""))</f>
        <v>#REF!</v>
      </c>
      <c r="M16" s="23" t="e">
        <f>'Costi complessivi'!#REF!</f>
        <v>#REF!</v>
      </c>
      <c r="N16" s="69" t="e">
        <f>IF('Costi complessivi'!#REF!="G",'Costi complessivi'!#REF!,IF('Costi complessivi'!#REF!=$B$452,'Costi complessivi'!#REF!,0))</f>
        <v>#REF!</v>
      </c>
      <c r="O16" s="42">
        <v>71000</v>
      </c>
      <c r="P16" s="32" t="s">
        <v>499</v>
      </c>
    </row>
    <row r="17" spans="1:18" hidden="1">
      <c r="A17" s="49" t="s">
        <v>446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8"/>
      <c r="N17" s="69" t="e">
        <f>IF('Costi complessivi'!#REF!="G",'Costi complessivi'!#REF!,IF('Costi complessivi'!#REF!=$B$452,'Costi complessivi'!#REF!,0))</f>
        <v>#REF!</v>
      </c>
    </row>
    <row r="18" spans="1:18" hidden="1">
      <c r="A18" s="22" t="str">
        <f>IF('Costi complessivi'!A18="","",'Costi complessivi'!A18)</f>
        <v xml:space="preserve">  66/25/540  </v>
      </c>
      <c r="B18" s="61" t="str">
        <f>IF('Costi complessivi'!B18="","",'Costi complessivi'!B18)</f>
        <v>CENTRI RESID. DISABILI MONTECH.</v>
      </c>
      <c r="C18" s="15" t="e">
        <f>IF('Costi complessivi'!#REF!="G",'Costi complessivi'!#REF!*$C$452,IF('Costi complessivi'!#REF!=$B$452,'Costi complessivi'!#REF!,""))</f>
        <v>#REF!</v>
      </c>
      <c r="D18" s="15" t="e">
        <f>IF('Costi complessivi'!#REF!="G",'Costi complessivi'!#REF!*$C$452,IF('Costi complessivi'!#REF!=$B$452,'Costi complessivi'!#REF!,""))</f>
        <v>#REF!</v>
      </c>
      <c r="E18" s="30" t="e">
        <f>IF('Costi complessivi'!#REF!="G",'Costi complessivi'!#REF!*$C$452,IF('Costi complessivi'!#REF!=$B$452,'Costi complessivi'!#REF!,""))</f>
        <v>#REF!</v>
      </c>
      <c r="F18" s="115" t="e">
        <f>IF('Costi complessivi'!#REF!="G",'Costi complessivi'!C18*$C$452,IF('Costi complessivi'!#REF!=$B$452,'Costi complessivi'!C18,""))</f>
        <v>#REF!</v>
      </c>
      <c r="G18" s="44" t="e">
        <f>IF('Costi complessivi'!#REF!="G",'Costi complessivi'!#REF!*$C$452,IF('Costi complessivi'!#REF!=$B$452,'Costi complessivi'!#REF!,""))</f>
        <v>#REF!</v>
      </c>
      <c r="H18" s="44" t="e">
        <f>IF('Costi complessivi'!#REF!="G",'Costi complessivi'!#REF!*$C$452,IF('Costi complessivi'!#REF!=$B$452,'Costi complessivi'!#REF!,""))</f>
        <v>#REF!</v>
      </c>
      <c r="I18" s="115" t="e">
        <f>IF('Costi complessivi'!#REF!="G",'Costi complessivi'!D18*$C$452,IF('Costi complessivi'!#REF!=$B$452,'Costi complessivi'!D18,""))</f>
        <v>#REF!</v>
      </c>
      <c r="J18" s="14" t="e">
        <f>IF('Costi complessivi'!#REF!="G",'Costi complessivi'!E18*$C$452,IF('Costi complessivi'!#REF!=$B$452,'Costi complessivi'!E18,""))</f>
        <v>#REF!</v>
      </c>
      <c r="K18" s="14" t="e">
        <f>IF('Costi complessivi'!#REF!="G",'Costi complessivi'!F18*$C$452,IF('Costi complessivi'!#REF!=$B$452,'Costi complessivi'!F18,""))</f>
        <v>#REF!</v>
      </c>
      <c r="L18" s="29" t="e">
        <f>IF('Costi complessivi'!#REF!="G",'Costi complessivi'!#REF!*$C$452,IF('Costi complessivi'!#REF!=$B$452,'Costi complessivi'!#REF!,""))</f>
        <v>#REF!</v>
      </c>
      <c r="M18" s="23" t="e">
        <f>'Costi complessivi'!#REF!</f>
        <v>#REF!</v>
      </c>
      <c r="N18" s="69" t="e">
        <f>IF('Costi complessivi'!#REF!="G",'Costi complessivi'!#REF!,IF('Costi complessivi'!#REF!=$B$452,'Costi complessivi'!#REF!,0))</f>
        <v>#REF!</v>
      </c>
      <c r="O18" s="42">
        <v>41000</v>
      </c>
    </row>
    <row r="19" spans="1:18" hidden="1">
      <c r="A19" s="22" t="str">
        <f>IF('Costi complessivi'!A19="","",'Costi complessivi'!A19)</f>
        <v>68/05/811</v>
      </c>
      <c r="B19" s="61" t="str">
        <f>IF('Costi complessivi'!B19="","",'Costi complessivi'!B19)</f>
        <v>ASS. DOM. ASSISTENZIALE DIS. MONTECH</v>
      </c>
      <c r="C19" s="15" t="e">
        <f>IF('Costi complessivi'!#REF!="G",'Costi complessivi'!#REF!*$C$452,IF('Costi complessivi'!#REF!=$B$452,'Costi complessivi'!#REF!,""))</f>
        <v>#REF!</v>
      </c>
      <c r="D19" s="15" t="e">
        <f>IF('Costi complessivi'!#REF!="G",'Costi complessivi'!#REF!*$C$452,IF('Costi complessivi'!#REF!=$B$452,'Costi complessivi'!#REF!,""))</f>
        <v>#REF!</v>
      </c>
      <c r="E19" s="30" t="e">
        <f>IF('Costi complessivi'!#REF!="G",'Costi complessivi'!#REF!*$C$452,IF('Costi complessivi'!#REF!=$B$452,'Costi complessivi'!#REF!,""))</f>
        <v>#REF!</v>
      </c>
      <c r="F19" s="115" t="e">
        <f>IF('Costi complessivi'!#REF!="G",'Costi complessivi'!C19*$C$452,IF('Costi complessivi'!#REF!=$B$452,'Costi complessivi'!C19,""))</f>
        <v>#REF!</v>
      </c>
      <c r="G19" s="44" t="e">
        <f>IF('Costi complessivi'!#REF!="G",'Costi complessivi'!#REF!*$C$452,IF('Costi complessivi'!#REF!=$B$452,'Costi complessivi'!#REF!,""))</f>
        <v>#REF!</v>
      </c>
      <c r="H19" s="44" t="e">
        <f>IF('Costi complessivi'!#REF!="G",'Costi complessivi'!#REF!*$C$452,IF('Costi complessivi'!#REF!=$B$452,'Costi complessivi'!#REF!,""))</f>
        <v>#REF!</v>
      </c>
      <c r="I19" s="115" t="e">
        <f>IF('Costi complessivi'!#REF!="G",'Costi complessivi'!D19*$C$452,IF('Costi complessivi'!#REF!=$B$452,'Costi complessivi'!D19,""))</f>
        <v>#REF!</v>
      </c>
      <c r="J19" s="14" t="e">
        <f>IF('Costi complessivi'!#REF!="G",'Costi complessivi'!E19*$C$452,IF('Costi complessivi'!#REF!=$B$452,'Costi complessivi'!E19,""))</f>
        <v>#REF!</v>
      </c>
      <c r="K19" s="14" t="e">
        <f>IF('Costi complessivi'!#REF!="G",'Costi complessivi'!F19*$C$452,IF('Costi complessivi'!#REF!=$B$452,'Costi complessivi'!F19,""))</f>
        <v>#REF!</v>
      </c>
      <c r="L19" s="29" t="e">
        <f>IF('Costi complessivi'!#REF!="G",'Costi complessivi'!#REF!*$C$452,IF('Costi complessivi'!#REF!=$B$452,'Costi complessivi'!#REF!,""))</f>
        <v>#REF!</v>
      </c>
      <c r="M19" s="23" t="e">
        <f>'Costi complessivi'!#REF!</f>
        <v>#REF!</v>
      </c>
      <c r="N19" s="69"/>
    </row>
    <row r="20" spans="1:18" ht="16.5" hidden="1" customHeight="1">
      <c r="A20" s="22" t="str">
        <f>IF('Costi complessivi'!A20="","",'Costi complessivi'!A20)</f>
        <v xml:space="preserve">  66/25/542  </v>
      </c>
      <c r="B20" s="61" t="str">
        <f>IF('Costi complessivi'!B20="","",'Costi complessivi'!B20)</f>
        <v>ASSIST. DOMIC. EDUCATIVA  DIS. MONTECH</v>
      </c>
      <c r="C20" s="15" t="e">
        <f>IF('Costi complessivi'!#REF!="G",'Costi complessivi'!#REF!*$C$452,IF('Costi complessivi'!#REF!=$B$452,'Costi complessivi'!#REF!,""))</f>
        <v>#REF!</v>
      </c>
      <c r="D20" s="15" t="e">
        <f>IF('Costi complessivi'!#REF!="G",'Costi complessivi'!#REF!*$C$452,IF('Costi complessivi'!#REF!=$B$452,'Costi complessivi'!#REF!,""))</f>
        <v>#REF!</v>
      </c>
      <c r="E20" s="30" t="e">
        <f>IF('Costi complessivi'!#REF!="G",'Costi complessivi'!#REF!*$C$452,IF('Costi complessivi'!#REF!=$B$452,'Costi complessivi'!#REF!,""))</f>
        <v>#REF!</v>
      </c>
      <c r="F20" s="115" t="e">
        <f>IF('Costi complessivi'!#REF!="G",'Costi complessivi'!C20*$C$452,IF('Costi complessivi'!#REF!=$B$452,'Costi complessivi'!C20,""))</f>
        <v>#REF!</v>
      </c>
      <c r="G20" s="44" t="e">
        <f>IF('Costi complessivi'!#REF!="G",'Costi complessivi'!#REF!*$C$452,IF('Costi complessivi'!#REF!=$B$452,'Costi complessivi'!#REF!,""))</f>
        <v>#REF!</v>
      </c>
      <c r="H20" s="44" t="e">
        <f>IF('Costi complessivi'!#REF!="G",'Costi complessivi'!#REF!*$C$452,IF('Costi complessivi'!#REF!=$B$452,'Costi complessivi'!#REF!,""))</f>
        <v>#REF!</v>
      </c>
      <c r="I20" s="115" t="e">
        <f>IF('Costi complessivi'!#REF!="G",'Costi complessivi'!D20*$C$452,IF('Costi complessivi'!#REF!=$B$452,'Costi complessivi'!D20,""))</f>
        <v>#REF!</v>
      </c>
      <c r="J20" s="14" t="e">
        <f>IF('Costi complessivi'!#REF!="G",'Costi complessivi'!E20*$C$452,IF('Costi complessivi'!#REF!=$B$452,'Costi complessivi'!E20,""))</f>
        <v>#REF!</v>
      </c>
      <c r="K20" s="14" t="e">
        <f>IF('Costi complessivi'!#REF!="G",'Costi complessivi'!F20*$C$452,IF('Costi complessivi'!#REF!=$B$452,'Costi complessivi'!F20,""))</f>
        <v>#REF!</v>
      </c>
      <c r="L20" s="29" t="e">
        <f>IF('Costi complessivi'!#REF!="G",'Costi complessivi'!#REF!*$C$452,IF('Costi complessivi'!#REF!=$B$452,'Costi complessivi'!#REF!,""))</f>
        <v>#REF!</v>
      </c>
      <c r="M20" s="23" t="e">
        <f>'Costi complessivi'!#REF!</f>
        <v>#REF!</v>
      </c>
      <c r="N20" s="69" t="e">
        <f>IF('Costi complessivi'!#REF!="G",'Costi complessivi'!#REF!,IF('Costi complessivi'!#REF!=$B$452,'Costi complessivi'!#REF!,0))</f>
        <v>#REF!</v>
      </c>
      <c r="O20" s="57">
        <v>33000</v>
      </c>
      <c r="P20" s="55">
        <v>29000</v>
      </c>
      <c r="Q20" s="42">
        <f>36000/2*LAVORO!$E$7</f>
        <v>3906.1405517959402</v>
      </c>
      <c r="R20" s="42">
        <f>SUM(P20:Q20)</f>
        <v>32906.140551795943</v>
      </c>
    </row>
    <row r="21" spans="1:18" hidden="1">
      <c r="A21" s="22" t="str">
        <f>IF('Costi complessivi'!A21="","",'Costi complessivi'!A21)</f>
        <v xml:space="preserve">  66/25/546  </v>
      </c>
      <c r="B21" s="61" t="str">
        <f>IF('Costi complessivi'!B21="","",'Costi complessivi'!B21)</f>
        <v xml:space="preserve">TIROCINI LAVORATIVI DISABILI MONTEC.  </v>
      </c>
      <c r="C21" s="15" t="e">
        <f>IF('Costi complessivi'!#REF!="G",'Costi complessivi'!#REF!*$C$452,IF('Costi complessivi'!#REF!=$B$452,'Costi complessivi'!#REF!,""))</f>
        <v>#REF!</v>
      </c>
      <c r="D21" s="15" t="e">
        <f>IF('Costi complessivi'!#REF!="G",'Costi complessivi'!#REF!*$C$452,IF('Costi complessivi'!#REF!=$B$452,'Costi complessivi'!#REF!,""))</f>
        <v>#REF!</v>
      </c>
      <c r="E21" s="30" t="e">
        <f>IF('Costi complessivi'!#REF!="G",'Costi complessivi'!#REF!*$C$452,IF('Costi complessivi'!#REF!=$B$452,'Costi complessivi'!#REF!,""))</f>
        <v>#REF!</v>
      </c>
      <c r="F21" s="115" t="e">
        <f>IF('Costi complessivi'!#REF!="G",'Costi complessivi'!C21*$C$452,IF('Costi complessivi'!#REF!=$B$452,'Costi complessivi'!C21,""))</f>
        <v>#REF!</v>
      </c>
      <c r="G21" s="44" t="e">
        <f>IF('Costi complessivi'!#REF!="G",'Costi complessivi'!#REF!*$C$452,IF('Costi complessivi'!#REF!=$B$452,'Costi complessivi'!#REF!,""))</f>
        <v>#REF!</v>
      </c>
      <c r="H21" s="44" t="e">
        <f>IF('Costi complessivi'!#REF!="G",'Costi complessivi'!#REF!*$C$452,IF('Costi complessivi'!#REF!=$B$452,'Costi complessivi'!#REF!,""))</f>
        <v>#REF!</v>
      </c>
      <c r="I21" s="115" t="e">
        <f>IF('Costi complessivi'!#REF!="G",'Costi complessivi'!D21*$C$452,IF('Costi complessivi'!#REF!=$B$452,'Costi complessivi'!D21,""))</f>
        <v>#REF!</v>
      </c>
      <c r="J21" s="14" t="e">
        <f>IF('Costi complessivi'!#REF!="G",'Costi complessivi'!E21*$C$452,IF('Costi complessivi'!#REF!=$B$452,'Costi complessivi'!E21,""))</f>
        <v>#REF!</v>
      </c>
      <c r="K21" s="14" t="e">
        <f>IF('Costi complessivi'!#REF!="G",'Costi complessivi'!F21*$C$452,IF('Costi complessivi'!#REF!=$B$452,'Costi complessivi'!F21,""))</f>
        <v>#REF!</v>
      </c>
      <c r="L21" s="29" t="e">
        <f>IF('Costi complessivi'!#REF!="G",'Costi complessivi'!#REF!*$C$452,IF('Costi complessivi'!#REF!=$B$452,'Costi complessivi'!#REF!,""))</f>
        <v>#REF!</v>
      </c>
      <c r="M21" s="23" t="e">
        <f>'Costi complessivi'!#REF!</f>
        <v>#REF!</v>
      </c>
      <c r="N21" s="69" t="e">
        <f>IF('Costi complessivi'!#REF!="G",'Costi complessivi'!#REF!,IF('Costi complessivi'!#REF!=$B$452,'Costi complessivi'!#REF!,0))</f>
        <v>#REF!</v>
      </c>
      <c r="O21" s="42">
        <v>20000</v>
      </c>
    </row>
    <row r="22" spans="1:18" hidden="1">
      <c r="A22" s="22" t="str">
        <f>IF('Costi complessivi'!A22="","",'Costi complessivi'!A22)</f>
        <v>66/30/864</v>
      </c>
      <c r="B22" s="61" t="str">
        <f>IF('Costi complessivi'!B22="","",'Costi complessivi'!B22)</f>
        <v>AVVIAMENTO AL LAVORO</v>
      </c>
      <c r="C22" s="15" t="e">
        <f>IF('Costi complessivi'!#REF!="G",'Costi complessivi'!#REF!*$C$452,IF('Costi complessivi'!#REF!=$B$452,'Costi complessivi'!#REF!,""))</f>
        <v>#REF!</v>
      </c>
      <c r="D22" s="15" t="e">
        <f>IF('Costi complessivi'!#REF!="G",'Costi complessivi'!#REF!*$C$452,IF('Costi complessivi'!#REF!=$B$452,'Costi complessivi'!#REF!,""))</f>
        <v>#REF!</v>
      </c>
      <c r="E22" s="30" t="e">
        <f>IF('Costi complessivi'!#REF!="G",'Costi complessivi'!#REF!*$C$452,IF('Costi complessivi'!#REF!=$B$452,'Costi complessivi'!#REF!,""))</f>
        <v>#REF!</v>
      </c>
      <c r="F22" s="115" t="e">
        <f>IF('Costi complessivi'!#REF!="G",'Costi complessivi'!C22*$C$452,IF('Costi complessivi'!#REF!=$B$452,'Costi complessivi'!C22,""))</f>
        <v>#REF!</v>
      </c>
      <c r="G22" s="44" t="e">
        <f>IF('Costi complessivi'!#REF!="G",'Costi complessivi'!#REF!*$C$452,IF('Costi complessivi'!#REF!=$B$452,'Costi complessivi'!#REF!,""))</f>
        <v>#REF!</v>
      </c>
      <c r="H22" s="44" t="e">
        <f>IF('Costi complessivi'!#REF!="G",'Costi complessivi'!#REF!*$C$452,IF('Costi complessivi'!#REF!=$B$452,'Costi complessivi'!#REF!,""))</f>
        <v>#REF!</v>
      </c>
      <c r="I22" s="115" t="e">
        <f>IF('Costi complessivi'!#REF!="G",'Costi complessivi'!D22*$C$452,IF('Costi complessivi'!#REF!=$B$452,'Costi complessivi'!D22,""))</f>
        <v>#REF!</v>
      </c>
      <c r="J22" s="14" t="e">
        <f>IF('Costi complessivi'!#REF!="G",'Costi complessivi'!E22*$C$452,IF('Costi complessivi'!#REF!=$B$452,'Costi complessivi'!E22,""))</f>
        <v>#REF!</v>
      </c>
      <c r="K22" s="14" t="e">
        <f>IF('Costi complessivi'!#REF!="G",'Costi complessivi'!F22*$C$452,IF('Costi complessivi'!#REF!=$B$452,'Costi complessivi'!F22,""))</f>
        <v>#REF!</v>
      </c>
      <c r="L22" s="29" t="e">
        <f>IF('Costi complessivi'!#REF!="G",'Costi complessivi'!#REF!*$C$452,IF('Costi complessivi'!#REF!=$B$452,'Costi complessivi'!#REF!,""))</f>
        <v>#REF!</v>
      </c>
      <c r="M22" s="23" t="e">
        <f>'Costi complessivi'!#REF!</f>
        <v>#REF!</v>
      </c>
      <c r="N22" s="69" t="e">
        <f>IF('Costi complessivi'!#REF!="G",'Costi complessivi'!#REF!,IF('Costi complessivi'!#REF!=$B$452,'Costi complessivi'!#REF!,0))</f>
        <v>#REF!</v>
      </c>
      <c r="O22" s="43"/>
    </row>
    <row r="23" spans="1:18" hidden="1">
      <c r="A23" s="22" t="str">
        <f>IF('Costi complessivi'!A23="","",'Costi complessivi'!A23)</f>
        <v xml:space="preserve">  66/25/549  </v>
      </c>
      <c r="B23" s="61" t="str">
        <f>IF('Costi complessivi'!B23="","",'Costi complessivi'!B23)</f>
        <v xml:space="preserve">INSERIMENTO COOP LAVORO MONTEC </v>
      </c>
      <c r="C23" s="15" t="e">
        <f>IF('Costi complessivi'!#REF!="G",'Costi complessivi'!#REF!*$C$452,IF('Costi complessivi'!#REF!=$B$452,'Costi complessivi'!#REF!,""))</f>
        <v>#REF!</v>
      </c>
      <c r="D23" s="15" t="e">
        <f>IF('Costi complessivi'!#REF!="G",'Costi complessivi'!#REF!*$C$452,IF('Costi complessivi'!#REF!=$B$452,'Costi complessivi'!#REF!,""))</f>
        <v>#REF!</v>
      </c>
      <c r="E23" s="30" t="e">
        <f>IF('Costi complessivi'!#REF!="G",'Costi complessivi'!#REF!*$C$452,IF('Costi complessivi'!#REF!=$B$452,'Costi complessivi'!#REF!,""))</f>
        <v>#REF!</v>
      </c>
      <c r="F23" s="115" t="e">
        <f>IF('Costi complessivi'!#REF!="G",'Costi complessivi'!C23*$C$452,IF('Costi complessivi'!#REF!=$B$452,'Costi complessivi'!C23,""))</f>
        <v>#REF!</v>
      </c>
      <c r="G23" s="44" t="e">
        <f>IF('Costi complessivi'!#REF!="G",'Costi complessivi'!#REF!*$C$452,IF('Costi complessivi'!#REF!=$B$452,'Costi complessivi'!#REF!,""))</f>
        <v>#REF!</v>
      </c>
      <c r="H23" s="44" t="e">
        <f>IF('Costi complessivi'!#REF!="G",'Costi complessivi'!#REF!*$C$452,IF('Costi complessivi'!#REF!=$B$452,'Costi complessivi'!#REF!,""))</f>
        <v>#REF!</v>
      </c>
      <c r="I23" s="115" t="e">
        <f>IF('Costi complessivi'!#REF!="G",'Costi complessivi'!D23*$C$452,IF('Costi complessivi'!#REF!=$B$452,'Costi complessivi'!D23,""))</f>
        <v>#REF!</v>
      </c>
      <c r="J23" s="14" t="e">
        <f>IF('Costi complessivi'!#REF!="G",'Costi complessivi'!E23*$C$452,IF('Costi complessivi'!#REF!=$B$452,'Costi complessivi'!E23,""))</f>
        <v>#REF!</v>
      </c>
      <c r="K23" s="14" t="e">
        <f>IF('Costi complessivi'!#REF!="G",'Costi complessivi'!F23*$C$452,IF('Costi complessivi'!#REF!=$B$452,'Costi complessivi'!F23,""))</f>
        <v>#REF!</v>
      </c>
      <c r="L23" s="29" t="e">
        <f>IF('Costi complessivi'!#REF!="G",'Costi complessivi'!#REF!*$C$452,IF('Costi complessivi'!#REF!=$B$452,'Costi complessivi'!#REF!,""))</f>
        <v>#REF!</v>
      </c>
      <c r="M23" s="23" t="e">
        <f>'Costi complessivi'!#REF!</f>
        <v>#REF!</v>
      </c>
      <c r="N23" s="69" t="e">
        <f>IF('Costi complessivi'!#REF!="G",'Costi complessivi'!#REF!,IF('Costi complessivi'!#REF!=$B$452,'Costi complessivi'!#REF!,0))</f>
        <v>#REF!</v>
      </c>
      <c r="O23" s="42">
        <v>16000</v>
      </c>
    </row>
    <row r="24" spans="1:18" hidden="1">
      <c r="A24" s="49" t="s">
        <v>447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8"/>
      <c r="N24" s="69" t="e">
        <f>IF('Costi complessivi'!#REF!="G",'Costi complessivi'!#REF!,IF('Costi complessivi'!#REF!=$B$452,'Costi complessivi'!#REF!,0))</f>
        <v>#REF!</v>
      </c>
    </row>
    <row r="25" spans="1:18" hidden="1">
      <c r="A25" s="22" t="str">
        <f>IF('Costi complessivi'!A25="","",'Costi complessivi'!A25)</f>
        <v xml:space="preserve">  66/25/560  </v>
      </c>
      <c r="B25" s="61" t="str">
        <f>IF('Costi complessivi'!B25="","",'Costi complessivi'!B25)</f>
        <v>CENTRI RESID. DISABILI SALA BAG</v>
      </c>
      <c r="C25" s="15" t="e">
        <f>IF('Costi complessivi'!#REF!="G",'Costi complessivi'!#REF!*$C$452,IF('Costi complessivi'!#REF!=$B$452,'Costi complessivi'!#REF!,""))</f>
        <v>#REF!</v>
      </c>
      <c r="D25" s="15" t="e">
        <f>IF('Costi complessivi'!#REF!="G",'Costi complessivi'!#REF!*$C$452,IF('Costi complessivi'!#REF!=$B$452,'Costi complessivi'!#REF!,""))</f>
        <v>#REF!</v>
      </c>
      <c r="E25" s="30" t="e">
        <f>IF('Costi complessivi'!#REF!="G",'Costi complessivi'!#REF!*$C$452,IF('Costi complessivi'!#REF!=$B$452,'Costi complessivi'!#REF!,""))</f>
        <v>#REF!</v>
      </c>
      <c r="F25" s="115" t="e">
        <f>IF('Costi complessivi'!#REF!="G",'Costi complessivi'!C25*$C$452,IF('Costi complessivi'!#REF!=$B$452,'Costi complessivi'!C25,""))</f>
        <v>#REF!</v>
      </c>
      <c r="G25" s="44" t="e">
        <f>IF('Costi complessivi'!#REF!="G",'Costi complessivi'!#REF!*$C$452,IF('Costi complessivi'!#REF!=$B$452,'Costi complessivi'!#REF!,""))</f>
        <v>#REF!</v>
      </c>
      <c r="H25" s="44" t="e">
        <f>IF('Costi complessivi'!#REF!="G",'Costi complessivi'!#REF!*$C$452,IF('Costi complessivi'!#REF!=$B$452,'Costi complessivi'!#REF!,""))</f>
        <v>#REF!</v>
      </c>
      <c r="I25" s="115" t="e">
        <f>IF('Costi complessivi'!#REF!="G",'Costi complessivi'!D25*$C$452,IF('Costi complessivi'!#REF!=$B$452,'Costi complessivi'!D25,""))</f>
        <v>#REF!</v>
      </c>
      <c r="J25" s="14" t="e">
        <f>IF('Costi complessivi'!#REF!="G",'Costi complessivi'!E25*$C$452,IF('Costi complessivi'!#REF!=$B$452,'Costi complessivi'!E25,""))</f>
        <v>#REF!</v>
      </c>
      <c r="K25" s="14" t="e">
        <f>IF('Costi complessivi'!#REF!="G",'Costi complessivi'!F25*$C$452,IF('Costi complessivi'!#REF!=$B$452,'Costi complessivi'!F25,""))</f>
        <v>#REF!</v>
      </c>
      <c r="L25" s="29" t="e">
        <f>IF('Costi complessivi'!#REF!="G",'Costi complessivi'!#REF!*$C$452,IF('Costi complessivi'!#REF!=$B$452,'Costi complessivi'!#REF!,""))</f>
        <v>#REF!</v>
      </c>
      <c r="M25" s="23" t="e">
        <f>'Costi complessivi'!#REF!</f>
        <v>#REF!</v>
      </c>
      <c r="N25" s="69" t="e">
        <f>IF('Costi complessivi'!#REF!="G",'Costi complessivi'!#REF!,IF('Costi complessivi'!#REF!=$B$452,'Costi complessivi'!#REF!,0))</f>
        <v>#REF!</v>
      </c>
      <c r="O25" s="42">
        <v>27000</v>
      </c>
    </row>
    <row r="26" spans="1:18" hidden="1">
      <c r="A26" s="22" t="str">
        <f>IF('Costi complessivi'!A26="","",'Costi complessivi'!A26)</f>
        <v>68/05/841</v>
      </c>
      <c r="B26" s="61" t="str">
        <f>IF('Costi complessivi'!B26="","",'Costi complessivi'!B26)</f>
        <v>ASS. DOM. ASSISTENZIALE DIS. SALA</v>
      </c>
      <c r="C26" s="15" t="e">
        <f>IF('Costi complessivi'!#REF!="G",'Costi complessivi'!#REF!*$C$452,IF('Costi complessivi'!#REF!=$B$452,'Costi complessivi'!#REF!,""))</f>
        <v>#REF!</v>
      </c>
      <c r="D26" s="15" t="e">
        <f>IF('Costi complessivi'!#REF!="G",'Costi complessivi'!#REF!*$C$452,IF('Costi complessivi'!#REF!=$B$452,'Costi complessivi'!#REF!,""))</f>
        <v>#REF!</v>
      </c>
      <c r="E26" s="30" t="e">
        <f>IF('Costi complessivi'!#REF!="G",'Costi complessivi'!#REF!*$C$452,IF('Costi complessivi'!#REF!=$B$452,'Costi complessivi'!#REF!,""))</f>
        <v>#REF!</v>
      </c>
      <c r="F26" s="115" t="e">
        <f>IF('Costi complessivi'!#REF!="G",'Costi complessivi'!C26*$C$452,IF('Costi complessivi'!#REF!=$B$452,'Costi complessivi'!C26,""))</f>
        <v>#REF!</v>
      </c>
      <c r="G26" s="44" t="e">
        <f>IF('Costi complessivi'!#REF!="G",'Costi complessivi'!#REF!*$C$452,IF('Costi complessivi'!#REF!=$B$452,'Costi complessivi'!#REF!,""))</f>
        <v>#REF!</v>
      </c>
      <c r="H26" s="44" t="e">
        <f>IF('Costi complessivi'!#REF!="G",'Costi complessivi'!#REF!*$C$452,IF('Costi complessivi'!#REF!=$B$452,'Costi complessivi'!#REF!,""))</f>
        <v>#REF!</v>
      </c>
      <c r="I26" s="115" t="e">
        <f>IF('Costi complessivi'!#REF!="G",'Costi complessivi'!D26*$C$452,IF('Costi complessivi'!#REF!=$B$452,'Costi complessivi'!D26,""))</f>
        <v>#REF!</v>
      </c>
      <c r="J26" s="14" t="e">
        <f>IF('Costi complessivi'!#REF!="G",'Costi complessivi'!E26*$C$452,IF('Costi complessivi'!#REF!=$B$452,'Costi complessivi'!E26,""))</f>
        <v>#REF!</v>
      </c>
      <c r="K26" s="14" t="e">
        <f>IF('Costi complessivi'!#REF!="G",'Costi complessivi'!F26*$C$452,IF('Costi complessivi'!#REF!=$B$452,'Costi complessivi'!F26,""))</f>
        <v>#REF!</v>
      </c>
      <c r="L26" s="29" t="e">
        <f>IF('Costi complessivi'!#REF!="G",'Costi complessivi'!#REF!*$C$452,IF('Costi complessivi'!#REF!=$B$452,'Costi complessivi'!#REF!,""))</f>
        <v>#REF!</v>
      </c>
      <c r="M26" s="23" t="e">
        <f>'Costi complessivi'!#REF!</f>
        <v>#REF!</v>
      </c>
      <c r="N26" s="69" t="e">
        <f>IF('Costi complessivi'!#REF!="G",'Costi complessivi'!#REF!,IF('Costi complessivi'!#REF!=$B$452,'Costi complessivi'!#REF!,0))</f>
        <v>#REF!</v>
      </c>
    </row>
    <row r="27" spans="1:18" ht="20.25" hidden="1" customHeight="1">
      <c r="A27" s="22" t="str">
        <f>IF('Costi complessivi'!A27="","",'Costi complessivi'!A27)</f>
        <v xml:space="preserve">  66/25/562  </v>
      </c>
      <c r="B27" s="61" t="str">
        <f>IF('Costi complessivi'!B27="","",'Costi complessivi'!B27)</f>
        <v>ASSIST. DOMIC. EDUCATIVA  DIS. SALA B.</v>
      </c>
      <c r="C27" s="15" t="e">
        <f>IF('Costi complessivi'!#REF!="G",'Costi complessivi'!#REF!*$C$452,IF('Costi complessivi'!#REF!=$B$452,'Costi complessivi'!#REF!,""))</f>
        <v>#REF!</v>
      </c>
      <c r="D27" s="15" t="e">
        <f>IF('Costi complessivi'!#REF!="G",'Costi complessivi'!#REF!*$C$452,IF('Costi complessivi'!#REF!=$B$452,'Costi complessivi'!#REF!,""))</f>
        <v>#REF!</v>
      </c>
      <c r="E27" s="30" t="e">
        <f>IF('Costi complessivi'!#REF!="G",'Costi complessivi'!#REF!*$C$452,IF('Costi complessivi'!#REF!=$B$452,'Costi complessivi'!#REF!,""))</f>
        <v>#REF!</v>
      </c>
      <c r="F27" s="115" t="e">
        <f>IF('Costi complessivi'!#REF!="G",'Costi complessivi'!C27*$C$452,IF('Costi complessivi'!#REF!=$B$452,'Costi complessivi'!C27,""))</f>
        <v>#REF!</v>
      </c>
      <c r="G27" s="44" t="e">
        <f>IF('Costi complessivi'!#REF!="G",'Costi complessivi'!#REF!*$C$452,IF('Costi complessivi'!#REF!=$B$452,'Costi complessivi'!#REF!,""))</f>
        <v>#REF!</v>
      </c>
      <c r="H27" s="44" t="e">
        <f>IF('Costi complessivi'!#REF!="G",'Costi complessivi'!#REF!*$C$452,IF('Costi complessivi'!#REF!=$B$452,'Costi complessivi'!#REF!,""))</f>
        <v>#REF!</v>
      </c>
      <c r="I27" s="115" t="e">
        <f>IF('Costi complessivi'!#REF!="G",'Costi complessivi'!D27*$C$452,IF('Costi complessivi'!#REF!=$B$452,'Costi complessivi'!D27,""))</f>
        <v>#REF!</v>
      </c>
      <c r="J27" s="14" t="e">
        <f>IF('Costi complessivi'!#REF!="G",'Costi complessivi'!E27*$C$452,IF('Costi complessivi'!#REF!=$B$452,'Costi complessivi'!E27,""))</f>
        <v>#REF!</v>
      </c>
      <c r="K27" s="14" t="e">
        <f>IF('Costi complessivi'!#REF!="G",'Costi complessivi'!F27*$C$452,IF('Costi complessivi'!#REF!=$B$452,'Costi complessivi'!F27,""))</f>
        <v>#REF!</v>
      </c>
      <c r="L27" s="29" t="e">
        <f>IF('Costi complessivi'!#REF!="G",'Costi complessivi'!#REF!*$C$452,IF('Costi complessivi'!#REF!=$B$452,'Costi complessivi'!#REF!,""))</f>
        <v>#REF!</v>
      </c>
      <c r="M27" s="23" t="e">
        <f>'Costi complessivi'!#REF!</f>
        <v>#REF!</v>
      </c>
      <c r="N27" s="69" t="e">
        <f>IF('Costi complessivi'!#REF!="G",'Costi complessivi'!#REF!,IF('Costi complessivi'!#REF!=$B$452,'Costi complessivi'!#REF!,0))</f>
        <v>#REF!</v>
      </c>
      <c r="O27" s="57">
        <v>54000</v>
      </c>
      <c r="P27" s="55">
        <v>52000</v>
      </c>
      <c r="Q27" s="42">
        <f>36000/2*LAVORO!$E$8</f>
        <v>2337.3576262363354</v>
      </c>
      <c r="R27" s="42">
        <f>SUM(P27:Q27)</f>
        <v>54337.357626236335</v>
      </c>
    </row>
    <row r="28" spans="1:18" hidden="1">
      <c r="A28" s="22" t="str">
        <f>IF('Costi complessivi'!A28="","",'Costi complessivi'!A28)</f>
        <v xml:space="preserve">  66/25/566  </v>
      </c>
      <c r="B28" s="61" t="str">
        <f>IF('Costi complessivi'!B28="","",'Costi complessivi'!B28)</f>
        <v xml:space="preserve">TIROCINI LAVORATIVI DISABILI SALA B.  </v>
      </c>
      <c r="C28" s="15" t="e">
        <f>IF('Costi complessivi'!#REF!="G",'Costi complessivi'!#REF!*$C$452,IF('Costi complessivi'!#REF!=$B$452,'Costi complessivi'!#REF!,""))</f>
        <v>#REF!</v>
      </c>
      <c r="D28" s="15" t="e">
        <f>IF('Costi complessivi'!#REF!="G",'Costi complessivi'!#REF!*$C$452,IF('Costi complessivi'!#REF!=$B$452,'Costi complessivi'!#REF!,""))</f>
        <v>#REF!</v>
      </c>
      <c r="E28" s="30" t="e">
        <f>IF('Costi complessivi'!#REF!="G",'Costi complessivi'!#REF!*$C$452,IF('Costi complessivi'!#REF!=$B$452,'Costi complessivi'!#REF!,""))</f>
        <v>#REF!</v>
      </c>
      <c r="F28" s="115" t="e">
        <f>IF('Costi complessivi'!#REF!="G",'Costi complessivi'!C28*$C$452,IF('Costi complessivi'!#REF!=$B$452,'Costi complessivi'!C28,""))</f>
        <v>#REF!</v>
      </c>
      <c r="G28" s="44" t="e">
        <f>IF('Costi complessivi'!#REF!="G",'Costi complessivi'!#REF!*$C$452,IF('Costi complessivi'!#REF!=$B$452,'Costi complessivi'!#REF!,""))</f>
        <v>#REF!</v>
      </c>
      <c r="H28" s="44" t="e">
        <f>IF('Costi complessivi'!#REF!="G",'Costi complessivi'!#REF!*$C$452,IF('Costi complessivi'!#REF!=$B$452,'Costi complessivi'!#REF!,""))</f>
        <v>#REF!</v>
      </c>
      <c r="I28" s="115" t="e">
        <f>IF('Costi complessivi'!#REF!="G",'Costi complessivi'!D28*$C$452,IF('Costi complessivi'!#REF!=$B$452,'Costi complessivi'!D28,""))</f>
        <v>#REF!</v>
      </c>
      <c r="J28" s="14" t="e">
        <f>IF('Costi complessivi'!#REF!="G",'Costi complessivi'!E28*$C$452,IF('Costi complessivi'!#REF!=$B$452,'Costi complessivi'!E28,""))</f>
        <v>#REF!</v>
      </c>
      <c r="K28" s="14" t="e">
        <f>IF('Costi complessivi'!#REF!="G",'Costi complessivi'!F28*$C$452,IF('Costi complessivi'!#REF!=$B$452,'Costi complessivi'!F28,""))</f>
        <v>#REF!</v>
      </c>
      <c r="L28" s="29" t="e">
        <f>IF('Costi complessivi'!#REF!="G",'Costi complessivi'!#REF!*$C$452,IF('Costi complessivi'!#REF!=$B$452,'Costi complessivi'!#REF!,""))</f>
        <v>#REF!</v>
      </c>
      <c r="M28" s="23" t="e">
        <f>'Costi complessivi'!#REF!</f>
        <v>#REF!</v>
      </c>
      <c r="N28" s="69" t="e">
        <f>IF('Costi complessivi'!#REF!="G",'Costi complessivi'!#REF!,IF('Costi complessivi'!#REF!=$B$452,'Costi complessivi'!#REF!,0))</f>
        <v>#REF!</v>
      </c>
      <c r="O28" s="42">
        <v>6200</v>
      </c>
    </row>
    <row r="29" spans="1:18" hidden="1">
      <c r="A29" s="22" t="str">
        <f>IF('Costi complessivi'!A29="","",'Costi complessivi'!A29)</f>
        <v>66/30/864</v>
      </c>
      <c r="B29" s="61" t="str">
        <f>IF('Costi complessivi'!B29="","",'Costi complessivi'!B29)</f>
        <v>AVVIAMENTO AL LAVORO</v>
      </c>
      <c r="C29" s="15" t="e">
        <f>IF('Costi complessivi'!#REF!="G",'Costi complessivi'!#REF!*$C$452,IF('Costi complessivi'!#REF!=$B$452,'Costi complessivi'!#REF!,""))</f>
        <v>#REF!</v>
      </c>
      <c r="D29" s="15" t="e">
        <f>IF('Costi complessivi'!#REF!="G",'Costi complessivi'!#REF!*$C$452,IF('Costi complessivi'!#REF!=$B$452,'Costi complessivi'!#REF!,""))</f>
        <v>#REF!</v>
      </c>
      <c r="E29" s="30" t="e">
        <f>IF('Costi complessivi'!#REF!="G",'Costi complessivi'!#REF!*$C$452,IF('Costi complessivi'!#REF!=$B$452,'Costi complessivi'!#REF!,""))</f>
        <v>#REF!</v>
      </c>
      <c r="F29" s="115" t="e">
        <f>IF('Costi complessivi'!#REF!="G",'Costi complessivi'!C29*$C$452,IF('Costi complessivi'!#REF!=$B$452,'Costi complessivi'!C29,""))</f>
        <v>#REF!</v>
      </c>
      <c r="G29" s="44" t="e">
        <f>IF('Costi complessivi'!#REF!="G",'Costi complessivi'!#REF!*$C$452,IF('Costi complessivi'!#REF!=$B$452,'Costi complessivi'!#REF!,""))</f>
        <v>#REF!</v>
      </c>
      <c r="H29" s="44" t="e">
        <f>IF('Costi complessivi'!#REF!="G",'Costi complessivi'!#REF!*$C$452,IF('Costi complessivi'!#REF!=$B$452,'Costi complessivi'!#REF!,""))</f>
        <v>#REF!</v>
      </c>
      <c r="I29" s="115" t="e">
        <f>IF('Costi complessivi'!#REF!="G",'Costi complessivi'!D29*$C$452,IF('Costi complessivi'!#REF!=$B$452,'Costi complessivi'!D29,""))</f>
        <v>#REF!</v>
      </c>
      <c r="J29" s="14" t="e">
        <f>IF('Costi complessivi'!#REF!="G",'Costi complessivi'!E29*$C$452,IF('Costi complessivi'!#REF!=$B$452,'Costi complessivi'!E29,""))</f>
        <v>#REF!</v>
      </c>
      <c r="K29" s="14" t="e">
        <f>IF('Costi complessivi'!#REF!="G",'Costi complessivi'!F29*$C$452,IF('Costi complessivi'!#REF!=$B$452,'Costi complessivi'!F29,""))</f>
        <v>#REF!</v>
      </c>
      <c r="L29" s="29" t="e">
        <f>IF('Costi complessivi'!#REF!="G",'Costi complessivi'!#REF!*$C$452,IF('Costi complessivi'!#REF!=$B$452,'Costi complessivi'!#REF!,""))</f>
        <v>#REF!</v>
      </c>
      <c r="M29" s="23" t="e">
        <f>'Costi complessivi'!#REF!</f>
        <v>#REF!</v>
      </c>
      <c r="N29" s="69" t="e">
        <f>IF('Costi complessivi'!#REF!="G",'Costi complessivi'!#REF!,IF('Costi complessivi'!#REF!=$B$452,'Costi complessivi'!#REF!,0))</f>
        <v>#REF!</v>
      </c>
      <c r="O29" s="43"/>
    </row>
    <row r="30" spans="1:18" hidden="1">
      <c r="A30" s="22" t="str">
        <f>IF('Costi complessivi'!A30="","",'Costi complessivi'!A30)</f>
        <v xml:space="preserve">  66/25/569  </v>
      </c>
      <c r="B30" s="61" t="str">
        <f>IF('Costi complessivi'!B30="","",'Costi complessivi'!B30)</f>
        <v>INSERIMENTO COOP LAVORO SALA B.</v>
      </c>
      <c r="C30" s="15" t="e">
        <f>IF('Costi complessivi'!#REF!="G",'Costi complessivi'!#REF!*$C$452,IF('Costi complessivi'!#REF!=$B$452,'Costi complessivi'!#REF!,""))</f>
        <v>#REF!</v>
      </c>
      <c r="D30" s="15" t="e">
        <f>IF('Costi complessivi'!#REF!="G",'Costi complessivi'!#REF!*$C$452,IF('Costi complessivi'!#REF!=$B$452,'Costi complessivi'!#REF!,""))</f>
        <v>#REF!</v>
      </c>
      <c r="E30" s="30" t="e">
        <f>IF('Costi complessivi'!#REF!="G",'Costi complessivi'!#REF!*$C$452,IF('Costi complessivi'!#REF!=$B$452,'Costi complessivi'!#REF!,""))</f>
        <v>#REF!</v>
      </c>
      <c r="F30" s="115" t="e">
        <f>IF('Costi complessivi'!#REF!="G",'Costi complessivi'!C30*$C$452,IF('Costi complessivi'!#REF!=$B$452,'Costi complessivi'!C30,""))</f>
        <v>#REF!</v>
      </c>
      <c r="G30" s="44" t="e">
        <f>IF('Costi complessivi'!#REF!="G",'Costi complessivi'!#REF!*$C$452,IF('Costi complessivi'!#REF!=$B$452,'Costi complessivi'!#REF!,""))</f>
        <v>#REF!</v>
      </c>
      <c r="H30" s="44" t="e">
        <f>IF('Costi complessivi'!#REF!="G",'Costi complessivi'!#REF!*$C$452,IF('Costi complessivi'!#REF!=$B$452,'Costi complessivi'!#REF!,""))</f>
        <v>#REF!</v>
      </c>
      <c r="I30" s="115" t="e">
        <f>IF('Costi complessivi'!#REF!="G",'Costi complessivi'!D30*$C$452,IF('Costi complessivi'!#REF!=$B$452,'Costi complessivi'!D30,""))</f>
        <v>#REF!</v>
      </c>
      <c r="J30" s="14" t="e">
        <f>IF('Costi complessivi'!#REF!="G",'Costi complessivi'!E30*$C$452,IF('Costi complessivi'!#REF!=$B$452,'Costi complessivi'!E30,""))</f>
        <v>#REF!</v>
      </c>
      <c r="K30" s="14" t="e">
        <f>IF('Costi complessivi'!#REF!="G",'Costi complessivi'!F30*$C$452,IF('Costi complessivi'!#REF!=$B$452,'Costi complessivi'!F30,""))</f>
        <v>#REF!</v>
      </c>
      <c r="L30" s="29" t="e">
        <f>IF('Costi complessivi'!#REF!="G",'Costi complessivi'!#REF!*$C$452,IF('Costi complessivi'!#REF!=$B$452,'Costi complessivi'!#REF!,""))</f>
        <v>#REF!</v>
      </c>
      <c r="M30" s="23" t="e">
        <f>'Costi complessivi'!#REF!</f>
        <v>#REF!</v>
      </c>
      <c r="N30" s="69" t="e">
        <f>IF('Costi complessivi'!#REF!="G",'Costi complessivi'!#REF!,IF('Costi complessivi'!#REF!=$B$452,'Costi complessivi'!#REF!,0))</f>
        <v>#REF!</v>
      </c>
      <c r="O30" s="42">
        <v>19000</v>
      </c>
    </row>
    <row r="31" spans="1:18" hidden="1">
      <c r="A31" s="49" t="s">
        <v>448</v>
      </c>
      <c r="B31" s="45"/>
      <c r="C31" s="46"/>
      <c r="D31" s="47"/>
      <c r="E31" s="47"/>
      <c r="F31" s="47"/>
      <c r="G31" s="47"/>
      <c r="H31" s="47"/>
      <c r="I31" s="47"/>
      <c r="J31" s="47"/>
      <c r="K31" s="47"/>
      <c r="L31" s="45"/>
      <c r="M31" s="48"/>
      <c r="N31" s="69" t="e">
        <f>IF('Costi complessivi'!#REF!="G",'Costi complessivi'!#REF!,IF('Costi complessivi'!#REF!=$B$452,'Costi complessivi'!#REF!,0))</f>
        <v>#REF!</v>
      </c>
    </row>
    <row r="32" spans="1:18" hidden="1">
      <c r="A32" s="22" t="str">
        <f>IF('Costi complessivi'!A32="","",'Costi complessivi'!A32)</f>
        <v xml:space="preserve">  66/25/580  </v>
      </c>
      <c r="B32" s="61" t="str">
        <f>IF('Costi complessivi'!B32="","",'Costi complessivi'!B32)</f>
        <v>CENTRI RESIDENZ. DISABILI TRAVE</v>
      </c>
      <c r="C32" s="15" t="e">
        <f>IF('Costi complessivi'!#REF!="G",'Costi complessivi'!#REF!*$C$452,IF('Costi complessivi'!#REF!=$B$452,'Costi complessivi'!#REF!,""))</f>
        <v>#REF!</v>
      </c>
      <c r="D32" s="15" t="e">
        <f>IF('Costi complessivi'!#REF!="G",'Costi complessivi'!#REF!*$C$452,IF('Costi complessivi'!#REF!=$B$452,'Costi complessivi'!#REF!,""))</f>
        <v>#REF!</v>
      </c>
      <c r="E32" s="30" t="e">
        <f>IF('Costi complessivi'!#REF!="G",'Costi complessivi'!#REF!*$C$452,IF('Costi complessivi'!#REF!=$B$452,'Costi complessivi'!#REF!,""))</f>
        <v>#REF!</v>
      </c>
      <c r="F32" s="115" t="e">
        <f>IF('Costi complessivi'!#REF!="G",'Costi complessivi'!C32*$C$452,IF('Costi complessivi'!#REF!=$B$452,'Costi complessivi'!C32,""))</f>
        <v>#REF!</v>
      </c>
      <c r="G32" s="44" t="e">
        <f>IF('Costi complessivi'!#REF!="G",'Costi complessivi'!#REF!*$C$452,IF('Costi complessivi'!#REF!=$B$452,'Costi complessivi'!#REF!,""))</f>
        <v>#REF!</v>
      </c>
      <c r="H32" s="44" t="e">
        <f>IF('Costi complessivi'!#REF!="G",'Costi complessivi'!#REF!*$C$452,IF('Costi complessivi'!#REF!=$B$452,'Costi complessivi'!#REF!,""))</f>
        <v>#REF!</v>
      </c>
      <c r="I32" s="115" t="e">
        <f>IF('Costi complessivi'!#REF!="G",'Costi complessivi'!D32*$C$452,IF('Costi complessivi'!#REF!=$B$452,'Costi complessivi'!D32,""))</f>
        <v>#REF!</v>
      </c>
      <c r="J32" s="14" t="e">
        <f>IF('Costi complessivi'!#REF!="G",'Costi complessivi'!E32*$C$452,IF('Costi complessivi'!#REF!=$B$452,'Costi complessivi'!E32,""))</f>
        <v>#REF!</v>
      </c>
      <c r="K32" s="14" t="e">
        <f>IF('Costi complessivi'!#REF!="G",'Costi complessivi'!F32*$C$452,IF('Costi complessivi'!#REF!=$B$452,'Costi complessivi'!F32,""))</f>
        <v>#REF!</v>
      </c>
      <c r="L32" s="29" t="e">
        <f>IF('Costi complessivi'!#REF!="G",'Costi complessivi'!#REF!*$C$452,IF('Costi complessivi'!#REF!=$B$452,'Costi complessivi'!#REF!,""))</f>
        <v>#REF!</v>
      </c>
      <c r="M32" s="23" t="e">
        <f>'Costi complessivi'!#REF!</f>
        <v>#REF!</v>
      </c>
      <c r="N32" s="69" t="e">
        <f>IF('Costi complessivi'!#REF!="G",'Costi complessivi'!#REF!,IF('Costi complessivi'!#REF!=$B$452,'Costi complessivi'!#REF!,0))</f>
        <v>#REF!</v>
      </c>
      <c r="O32" s="42">
        <v>119000</v>
      </c>
    </row>
    <row r="33" spans="1:18" hidden="1">
      <c r="A33" s="22" t="str">
        <f>IF('Costi complessivi'!A33="","",'Costi complessivi'!A33)</f>
        <v>68/05/871</v>
      </c>
      <c r="B33" s="61" t="str">
        <f>IF('Costi complessivi'!B33="","",'Costi complessivi'!B33)</f>
        <v>ASS. DOM. ASSISTENZIALE DIS. TRAVE</v>
      </c>
      <c r="C33" s="15" t="e">
        <f>IF('Costi complessivi'!#REF!="G",'Costi complessivi'!#REF!*$C$452,IF('Costi complessivi'!#REF!=$B$452,'Costi complessivi'!#REF!,""))</f>
        <v>#REF!</v>
      </c>
      <c r="D33" s="15" t="e">
        <f>IF('Costi complessivi'!#REF!="G",'Costi complessivi'!#REF!*$C$452,IF('Costi complessivi'!#REF!=$B$452,'Costi complessivi'!#REF!,""))</f>
        <v>#REF!</v>
      </c>
      <c r="E33" s="30" t="e">
        <f>IF('Costi complessivi'!#REF!="G",'Costi complessivi'!#REF!*$C$452,IF('Costi complessivi'!#REF!=$B$452,'Costi complessivi'!#REF!,""))</f>
        <v>#REF!</v>
      </c>
      <c r="F33" s="115" t="e">
        <f>IF('Costi complessivi'!#REF!="G",'Costi complessivi'!C33*$C$452,IF('Costi complessivi'!#REF!=$B$452,'Costi complessivi'!C33,""))</f>
        <v>#REF!</v>
      </c>
      <c r="G33" s="44" t="e">
        <f>IF('Costi complessivi'!#REF!="G",'Costi complessivi'!#REF!*$C$452,IF('Costi complessivi'!#REF!=$B$452,'Costi complessivi'!#REF!,""))</f>
        <v>#REF!</v>
      </c>
      <c r="H33" s="44" t="e">
        <f>IF('Costi complessivi'!#REF!="G",'Costi complessivi'!#REF!*$C$452,IF('Costi complessivi'!#REF!=$B$452,'Costi complessivi'!#REF!,""))</f>
        <v>#REF!</v>
      </c>
      <c r="I33" s="115" t="e">
        <f>IF('Costi complessivi'!#REF!="G",'Costi complessivi'!D33*$C$452,IF('Costi complessivi'!#REF!=$B$452,'Costi complessivi'!D33,""))</f>
        <v>#REF!</v>
      </c>
      <c r="J33" s="14" t="e">
        <f>IF('Costi complessivi'!#REF!="G",'Costi complessivi'!E33*$C$452,IF('Costi complessivi'!#REF!=$B$452,'Costi complessivi'!E33,""))</f>
        <v>#REF!</v>
      </c>
      <c r="K33" s="14" t="e">
        <f>IF('Costi complessivi'!#REF!="G",'Costi complessivi'!F33*$C$452,IF('Costi complessivi'!#REF!=$B$452,'Costi complessivi'!F33,""))</f>
        <v>#REF!</v>
      </c>
      <c r="L33" s="29" t="e">
        <f>IF('Costi complessivi'!#REF!="G",'Costi complessivi'!#REF!*$C$452,IF('Costi complessivi'!#REF!=$B$452,'Costi complessivi'!#REF!,""))</f>
        <v>#REF!</v>
      </c>
      <c r="M33" s="23" t="e">
        <f>'Costi complessivi'!#REF!</f>
        <v>#REF!</v>
      </c>
      <c r="N33" s="69" t="e">
        <f>IF('Costi complessivi'!#REF!="G",'Costi complessivi'!#REF!,IF('Costi complessivi'!#REF!=$B$452,'Costi complessivi'!#REF!,0))</f>
        <v>#REF!</v>
      </c>
    </row>
    <row r="34" spans="1:18" hidden="1">
      <c r="A34" s="22" t="str">
        <f>IF('Costi complessivi'!A34="","",'Costi complessivi'!A34)</f>
        <v xml:space="preserve">  66/25/582  </v>
      </c>
      <c r="B34" s="61" t="str">
        <f>IF('Costi complessivi'!B34="","",'Costi complessivi'!B34)</f>
        <v>ASSIST. DOMIC. EDUCATIVA DIS. TRAVERS</v>
      </c>
      <c r="C34" s="15" t="e">
        <f>IF('Costi complessivi'!#REF!="G",'Costi complessivi'!#REF!*$C$452,IF('Costi complessivi'!#REF!=$B$452,'Costi complessivi'!#REF!,""))</f>
        <v>#REF!</v>
      </c>
      <c r="D34" s="15" t="e">
        <f>IF('Costi complessivi'!#REF!="G",'Costi complessivi'!#REF!*$C$452,IF('Costi complessivi'!#REF!=$B$452,'Costi complessivi'!#REF!,""))</f>
        <v>#REF!</v>
      </c>
      <c r="E34" s="30" t="e">
        <f>IF('Costi complessivi'!#REF!="G",'Costi complessivi'!#REF!*$C$452,IF('Costi complessivi'!#REF!=$B$452,'Costi complessivi'!#REF!,""))</f>
        <v>#REF!</v>
      </c>
      <c r="F34" s="115" t="e">
        <f>IF('Costi complessivi'!#REF!="G",'Costi complessivi'!C34*$C$452,IF('Costi complessivi'!#REF!=$B$452,'Costi complessivi'!C34,""))</f>
        <v>#REF!</v>
      </c>
      <c r="G34" s="44" t="e">
        <f>IF('Costi complessivi'!#REF!="G",'Costi complessivi'!#REF!*$C$452,IF('Costi complessivi'!#REF!=$B$452,'Costi complessivi'!#REF!,""))</f>
        <v>#REF!</v>
      </c>
      <c r="H34" s="44" t="e">
        <f>IF('Costi complessivi'!#REF!="G",'Costi complessivi'!#REF!*$C$452,IF('Costi complessivi'!#REF!=$B$452,'Costi complessivi'!#REF!,""))</f>
        <v>#REF!</v>
      </c>
      <c r="I34" s="115" t="e">
        <f>IF('Costi complessivi'!#REF!="G",'Costi complessivi'!D34*$C$452,IF('Costi complessivi'!#REF!=$B$452,'Costi complessivi'!D34,""))</f>
        <v>#REF!</v>
      </c>
      <c r="J34" s="14" t="e">
        <f>IF('Costi complessivi'!#REF!="G",'Costi complessivi'!E34*$C$452,IF('Costi complessivi'!#REF!=$B$452,'Costi complessivi'!E34,""))</f>
        <v>#REF!</v>
      </c>
      <c r="K34" s="14" t="e">
        <f>IF('Costi complessivi'!#REF!="G",'Costi complessivi'!F34*$C$452,IF('Costi complessivi'!#REF!=$B$452,'Costi complessivi'!F34,""))</f>
        <v>#REF!</v>
      </c>
      <c r="L34" s="29" t="e">
        <f>IF('Costi complessivi'!#REF!="G",'Costi complessivi'!#REF!*$C$452,IF('Costi complessivi'!#REF!=$B$452,'Costi complessivi'!#REF!,""))</f>
        <v>#REF!</v>
      </c>
      <c r="M34" s="23" t="e">
        <f>'Costi complessivi'!#REF!</f>
        <v>#REF!</v>
      </c>
      <c r="N34" s="69" t="e">
        <f>IF('Costi complessivi'!#REF!="G",'Costi complessivi'!#REF!,IF('Costi complessivi'!#REF!=$B$452,'Costi complessivi'!#REF!,0))</f>
        <v>#REF!</v>
      </c>
      <c r="O34" s="57">
        <v>33000</v>
      </c>
      <c r="P34" s="55">
        <v>29000</v>
      </c>
      <c r="Q34" s="42">
        <f>36000/2*LAVORO!$E$9</f>
        <v>3520.2415408641336</v>
      </c>
      <c r="R34" s="42">
        <f>SUM(P34:Q34)</f>
        <v>32520.241540864132</v>
      </c>
    </row>
    <row r="35" spans="1:18" hidden="1">
      <c r="A35" s="22" t="str">
        <f>IF('Costi complessivi'!A35="","",'Costi complessivi'!A35)</f>
        <v xml:space="preserve">  66/25/586  </v>
      </c>
      <c r="B35" s="61" t="str">
        <f>IF('Costi complessivi'!B35="","",'Costi complessivi'!B35)</f>
        <v xml:space="preserve">TIROCINI LAVORATIVI DISABILI TRAVERS. </v>
      </c>
      <c r="C35" s="15" t="e">
        <f>IF('Costi complessivi'!#REF!="G",'Costi complessivi'!#REF!*$C$452,IF('Costi complessivi'!#REF!=$B$452,'Costi complessivi'!#REF!,""))</f>
        <v>#REF!</v>
      </c>
      <c r="D35" s="15" t="e">
        <f>IF('Costi complessivi'!#REF!="G",'Costi complessivi'!#REF!*$C$452,IF('Costi complessivi'!#REF!=$B$452,'Costi complessivi'!#REF!,""))</f>
        <v>#REF!</v>
      </c>
      <c r="E35" s="30" t="e">
        <f>IF('Costi complessivi'!#REF!="G",'Costi complessivi'!#REF!*$C$452,IF('Costi complessivi'!#REF!=$B$452,'Costi complessivi'!#REF!,""))</f>
        <v>#REF!</v>
      </c>
      <c r="F35" s="115" t="e">
        <f>IF('Costi complessivi'!#REF!="G",'Costi complessivi'!C35*$C$452,IF('Costi complessivi'!#REF!=$B$452,'Costi complessivi'!C35,""))</f>
        <v>#REF!</v>
      </c>
      <c r="G35" s="44" t="e">
        <f>IF('Costi complessivi'!#REF!="G",'Costi complessivi'!#REF!*$C$452,IF('Costi complessivi'!#REF!=$B$452,'Costi complessivi'!#REF!,""))</f>
        <v>#REF!</v>
      </c>
      <c r="H35" s="44" t="e">
        <f>IF('Costi complessivi'!#REF!="G",'Costi complessivi'!#REF!*$C$452,IF('Costi complessivi'!#REF!=$B$452,'Costi complessivi'!#REF!,""))</f>
        <v>#REF!</v>
      </c>
      <c r="I35" s="115" t="e">
        <f>IF('Costi complessivi'!#REF!="G",'Costi complessivi'!D35*$C$452,IF('Costi complessivi'!#REF!=$B$452,'Costi complessivi'!D35,""))</f>
        <v>#REF!</v>
      </c>
      <c r="J35" s="14" t="e">
        <f>IF('Costi complessivi'!#REF!="G",'Costi complessivi'!E35*$C$452,IF('Costi complessivi'!#REF!=$B$452,'Costi complessivi'!E35,""))</f>
        <v>#REF!</v>
      </c>
      <c r="K35" s="14" t="e">
        <f>IF('Costi complessivi'!#REF!="G",'Costi complessivi'!F35*$C$452,IF('Costi complessivi'!#REF!=$B$452,'Costi complessivi'!F35,""))</f>
        <v>#REF!</v>
      </c>
      <c r="L35" s="29" t="e">
        <f>IF('Costi complessivi'!#REF!="G",'Costi complessivi'!#REF!*$C$452,IF('Costi complessivi'!#REF!=$B$452,'Costi complessivi'!#REF!,""))</f>
        <v>#REF!</v>
      </c>
      <c r="M35" s="23" t="e">
        <f>'Costi complessivi'!#REF!</f>
        <v>#REF!</v>
      </c>
      <c r="N35" s="69" t="e">
        <f>IF('Costi complessivi'!#REF!="G",'Costi complessivi'!#REF!,IF('Costi complessivi'!#REF!=$B$452,'Costi complessivi'!#REF!,0))</f>
        <v>#REF!</v>
      </c>
      <c r="O35" s="42">
        <v>15100</v>
      </c>
    </row>
    <row r="36" spans="1:18" hidden="1">
      <c r="A36" s="22" t="str">
        <f>IF('Costi complessivi'!A36="","",'Costi complessivi'!A36)</f>
        <v>66/30/864</v>
      </c>
      <c r="B36" s="61" t="str">
        <f>IF('Costi complessivi'!B36="","",'Costi complessivi'!B36)</f>
        <v>AVVIAMENTO AL LAVORO</v>
      </c>
      <c r="C36" s="15" t="e">
        <f>IF('Costi complessivi'!#REF!="G",'Costi complessivi'!#REF!*$C$452,IF('Costi complessivi'!#REF!=$B$452,'Costi complessivi'!#REF!,""))</f>
        <v>#REF!</v>
      </c>
      <c r="D36" s="15" t="e">
        <f>IF('Costi complessivi'!#REF!="G",'Costi complessivi'!#REF!*$C$452,IF('Costi complessivi'!#REF!=$B$452,'Costi complessivi'!#REF!,""))</f>
        <v>#REF!</v>
      </c>
      <c r="E36" s="30" t="e">
        <f>IF('Costi complessivi'!#REF!="G",'Costi complessivi'!#REF!*$C$452,IF('Costi complessivi'!#REF!=$B$452,'Costi complessivi'!#REF!,""))</f>
        <v>#REF!</v>
      </c>
      <c r="F36" s="115" t="e">
        <f>IF('Costi complessivi'!#REF!="G",'Costi complessivi'!C36*$C$452,IF('Costi complessivi'!#REF!=$B$452,'Costi complessivi'!C36,""))</f>
        <v>#REF!</v>
      </c>
      <c r="G36" s="44" t="e">
        <f>IF('Costi complessivi'!#REF!="G",'Costi complessivi'!#REF!*$C$452,IF('Costi complessivi'!#REF!=$B$452,'Costi complessivi'!#REF!,""))</f>
        <v>#REF!</v>
      </c>
      <c r="H36" s="44" t="e">
        <f>IF('Costi complessivi'!#REF!="G",'Costi complessivi'!#REF!*$C$452,IF('Costi complessivi'!#REF!=$B$452,'Costi complessivi'!#REF!,""))</f>
        <v>#REF!</v>
      </c>
      <c r="I36" s="115" t="e">
        <f>IF('Costi complessivi'!#REF!="G",'Costi complessivi'!D36*$C$452,IF('Costi complessivi'!#REF!=$B$452,'Costi complessivi'!D36,""))</f>
        <v>#REF!</v>
      </c>
      <c r="J36" s="14" t="e">
        <f>IF('Costi complessivi'!#REF!="G",'Costi complessivi'!E36*$C$452,IF('Costi complessivi'!#REF!=$B$452,'Costi complessivi'!E36,""))</f>
        <v>#REF!</v>
      </c>
      <c r="K36" s="14" t="e">
        <f>IF('Costi complessivi'!#REF!="G",'Costi complessivi'!F36*$C$452,IF('Costi complessivi'!#REF!=$B$452,'Costi complessivi'!F36,""))</f>
        <v>#REF!</v>
      </c>
      <c r="L36" s="29" t="e">
        <f>IF('Costi complessivi'!#REF!="G",'Costi complessivi'!#REF!*$C$452,IF('Costi complessivi'!#REF!=$B$452,'Costi complessivi'!#REF!,""))</f>
        <v>#REF!</v>
      </c>
      <c r="M36" s="23" t="e">
        <f>'Costi complessivi'!#REF!</f>
        <v>#REF!</v>
      </c>
      <c r="N36" s="69" t="e">
        <f>IF('Costi complessivi'!#REF!="G",'Costi complessivi'!#REF!,IF('Costi complessivi'!#REF!=$B$452,'Costi complessivi'!#REF!,0))</f>
        <v>#REF!</v>
      </c>
      <c r="O36" s="43"/>
    </row>
    <row r="37" spans="1:18" hidden="1">
      <c r="A37" s="22" t="str">
        <f>IF('Costi complessivi'!A37="","",'Costi complessivi'!A37)</f>
        <v>66/25/589</v>
      </c>
      <c r="B37" s="61" t="str">
        <f>IF('Costi complessivi'!B37="","",'Costi complessivi'!B37)</f>
        <v xml:space="preserve">INSERIMENTO COOP LAVORO TRAVE </v>
      </c>
      <c r="C37" s="15" t="e">
        <f>IF('Costi complessivi'!#REF!="G",'Costi complessivi'!#REF!*$C$452,IF('Costi complessivi'!#REF!=$B$452,'Costi complessivi'!#REF!,""))</f>
        <v>#REF!</v>
      </c>
      <c r="D37" s="15" t="e">
        <f>IF('Costi complessivi'!#REF!="G",'Costi complessivi'!#REF!*$C$452,IF('Costi complessivi'!#REF!=$B$452,'Costi complessivi'!#REF!,""))</f>
        <v>#REF!</v>
      </c>
      <c r="E37" s="30" t="e">
        <f>IF('Costi complessivi'!#REF!="G",'Costi complessivi'!#REF!*$C$452,IF('Costi complessivi'!#REF!=$B$452,'Costi complessivi'!#REF!,""))</f>
        <v>#REF!</v>
      </c>
      <c r="F37" s="115" t="e">
        <f>IF('Costi complessivi'!#REF!="G",'Costi complessivi'!C37*$C$452,IF('Costi complessivi'!#REF!=$B$452,'Costi complessivi'!C37,""))</f>
        <v>#REF!</v>
      </c>
      <c r="G37" s="44" t="e">
        <f>IF('Costi complessivi'!#REF!="G",'Costi complessivi'!#REF!*$C$452,IF('Costi complessivi'!#REF!=$B$452,'Costi complessivi'!#REF!,""))</f>
        <v>#REF!</v>
      </c>
      <c r="H37" s="44" t="e">
        <f>IF('Costi complessivi'!#REF!="G",'Costi complessivi'!#REF!*$C$452,IF('Costi complessivi'!#REF!=$B$452,'Costi complessivi'!#REF!,""))</f>
        <v>#REF!</v>
      </c>
      <c r="I37" s="115" t="e">
        <f>IF('Costi complessivi'!#REF!="G",'Costi complessivi'!D37*$C$452,IF('Costi complessivi'!#REF!=$B$452,'Costi complessivi'!D37,""))</f>
        <v>#REF!</v>
      </c>
      <c r="J37" s="14" t="e">
        <f>IF('Costi complessivi'!#REF!="G",'Costi complessivi'!E37*$C$452,IF('Costi complessivi'!#REF!=$B$452,'Costi complessivi'!E37,""))</f>
        <v>#REF!</v>
      </c>
      <c r="K37" s="14" t="e">
        <f>IF('Costi complessivi'!#REF!="G",'Costi complessivi'!F37*$C$452,IF('Costi complessivi'!#REF!=$B$452,'Costi complessivi'!F37,""))</f>
        <v>#REF!</v>
      </c>
      <c r="L37" s="29" t="e">
        <f>IF('Costi complessivi'!#REF!="G",'Costi complessivi'!#REF!*$C$452,IF('Costi complessivi'!#REF!=$B$452,'Costi complessivi'!#REF!,""))</f>
        <v>#REF!</v>
      </c>
      <c r="M37" s="23" t="e">
        <f>'Costi complessivi'!#REF!</f>
        <v>#REF!</v>
      </c>
      <c r="N37" s="69" t="e">
        <f>IF('Costi complessivi'!#REF!="G",'Costi complessivi'!#REF!,IF('Costi complessivi'!#REF!=$B$452,'Costi complessivi'!#REF!,0))</f>
        <v>#REF!</v>
      </c>
      <c r="O37" s="42">
        <v>59000</v>
      </c>
      <c r="P37" s="32" t="s">
        <v>500</v>
      </c>
    </row>
    <row r="38" spans="1:18">
      <c r="A38" s="49" t="s">
        <v>696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5"/>
      <c r="M38" s="48"/>
      <c r="N38" s="69">
        <v>1</v>
      </c>
    </row>
    <row r="39" spans="1:18">
      <c r="A39" s="22" t="str">
        <f>IF('Costi complessivi'!A39="","",'Costi complessivi'!A39)</f>
        <v xml:space="preserve">  66/30/887  </v>
      </c>
      <c r="B39" s="61" t="str">
        <f>IF('Costi complessivi'!B39="","",'Costi complessivi'!B39)</f>
        <v>PROGETTO AMA  Disabili</v>
      </c>
      <c r="C39" s="15" t="e">
        <f>IF('Costi complessivi'!#REF!="G",'Costi complessivi'!#REF!*$C$452,IF('Costi complessivi'!#REF!=$B$452,'Costi complessivi'!#REF!,""))</f>
        <v>#REF!</v>
      </c>
      <c r="D39" s="15" t="e">
        <f>IF('Costi complessivi'!#REF!="G",'Costi complessivi'!#REF!*$C$452,IF('Costi complessivi'!#REF!=$B$452,'Costi complessivi'!#REF!,""))</f>
        <v>#REF!</v>
      </c>
      <c r="E39" s="30" t="e">
        <f>IF('Costi complessivi'!#REF!="G",'Costi complessivi'!#REF!*$C$452,IF('Costi complessivi'!#REF!=$B$452,'Costi complessivi'!#REF!,""))</f>
        <v>#REF!</v>
      </c>
      <c r="F39" s="115" t="e">
        <f>IF('Costi complessivi'!#REF!="G",'Costi complessivi'!C39*$C$452,IF('Costi complessivi'!#REF!=$B$452,'Costi complessivi'!C39,""))</f>
        <v>#REF!</v>
      </c>
      <c r="G39" s="44" t="e">
        <f>IF('Costi complessivi'!#REF!="G",'Costi complessivi'!#REF!*$C$452,IF('Costi complessivi'!#REF!=$B$452,'Costi complessivi'!#REF!,""))</f>
        <v>#REF!</v>
      </c>
      <c r="H39" s="44" t="e">
        <f>IF('Costi complessivi'!#REF!="G",'Costi complessivi'!#REF!*$C$452,IF('Costi complessivi'!#REF!=$B$452,'Costi complessivi'!#REF!,""))</f>
        <v>#REF!</v>
      </c>
      <c r="I39" s="115" t="e">
        <f>IF('Costi complessivi'!#REF!="G",'Costi complessivi'!D39*$C$452,IF('Costi complessivi'!#REF!=$B$452,'Costi complessivi'!D39,""))</f>
        <v>#REF!</v>
      </c>
      <c r="J39" s="14" t="e">
        <f>IF('Costi complessivi'!#REF!="G",'Costi complessivi'!E39*$C$452,IF('Costi complessivi'!#REF!=$B$452,'Costi complessivi'!E39,""))</f>
        <v>#REF!</v>
      </c>
      <c r="K39" s="14" t="e">
        <f>IF('Costi complessivi'!#REF!="G",'Costi complessivi'!F39*$C$452,IF('Costi complessivi'!#REF!=$B$452,'Costi complessivi'!F39,""))</f>
        <v>#REF!</v>
      </c>
      <c r="L39" s="29" t="e">
        <f>IF('Costi complessivi'!#REF!="G",'Costi complessivi'!#REF!*$C$452,IF('Costi complessivi'!#REF!=$B$452,'Costi complessivi'!#REF!,""))</f>
        <v>#REF!</v>
      </c>
      <c r="M39" s="23" t="e">
        <f>'Costi complessivi'!#REF!</f>
        <v>#REF!</v>
      </c>
      <c r="N39" s="69" t="e">
        <f>IF('Costi complessivi'!#REF!="G",'Costi complessivi'!#REF!,IF('Costi complessivi'!#REF!=$B$452,'Costi complessivi'!#REF!,0))</f>
        <v>#REF!</v>
      </c>
      <c r="O39" s="42">
        <v>119000</v>
      </c>
    </row>
    <row r="40" spans="1:18">
      <c r="A40" s="22" t="str">
        <f>IF('Costi complessivi'!A40="","",'Costi complessivi'!A40)</f>
        <v>66/30/869</v>
      </c>
      <c r="B40" s="61" t="str">
        <f>IF('Costi complessivi'!B40="","",'Costi complessivi'!B40)</f>
        <v>PROGETTO SCUOLA DI AUTONOMIA</v>
      </c>
      <c r="C40" s="15" t="e">
        <f>IF('Costi complessivi'!#REF!="G",'Costi complessivi'!#REF!*$C$452,IF('Costi complessivi'!#REF!=$B$452,'Costi complessivi'!#REF!,""))</f>
        <v>#REF!</v>
      </c>
      <c r="D40" s="15" t="e">
        <f>IF('Costi complessivi'!#REF!="G",'Costi complessivi'!#REF!*$C$452,IF('Costi complessivi'!#REF!=$B$452,'Costi complessivi'!#REF!,""))</f>
        <v>#REF!</v>
      </c>
      <c r="E40" s="30" t="e">
        <f>IF('Costi complessivi'!#REF!="G",'Costi complessivi'!#REF!*$C$452,IF('Costi complessivi'!#REF!=$B$452,'Costi complessivi'!#REF!,""))</f>
        <v>#REF!</v>
      </c>
      <c r="F40" s="115" t="e">
        <f>IF('Costi complessivi'!#REF!="G",'Costi complessivi'!C40*$C$452,IF('Costi complessivi'!#REF!=$B$452,'Costi complessivi'!C40,""))</f>
        <v>#REF!</v>
      </c>
      <c r="G40" s="44" t="e">
        <f>IF('Costi complessivi'!#REF!="G",'Costi complessivi'!#REF!*$C$452,IF('Costi complessivi'!#REF!=$B$452,'Costi complessivi'!#REF!,""))</f>
        <v>#REF!</v>
      </c>
      <c r="H40" s="44" t="e">
        <f>IF('Costi complessivi'!#REF!="G",'Costi complessivi'!#REF!*$C$452,IF('Costi complessivi'!#REF!=$B$452,'Costi complessivi'!#REF!,""))</f>
        <v>#REF!</v>
      </c>
      <c r="I40" s="115" t="e">
        <f>IF('Costi complessivi'!#REF!="G",'Costi complessivi'!D40*$C$452,IF('Costi complessivi'!#REF!=$B$452,'Costi complessivi'!D40,""))</f>
        <v>#REF!</v>
      </c>
      <c r="J40" s="14" t="e">
        <f>IF('Costi complessivi'!#REF!="G",'Costi complessivi'!E40*$C$452,IF('Costi complessivi'!#REF!=$B$452,'Costi complessivi'!E40,""))</f>
        <v>#REF!</v>
      </c>
      <c r="K40" s="14" t="e">
        <f>IF('Costi complessivi'!#REF!="G",'Costi complessivi'!F40*$C$452,IF('Costi complessivi'!#REF!=$B$452,'Costi complessivi'!F40,""))</f>
        <v>#REF!</v>
      </c>
      <c r="L40" s="29" t="e">
        <f>IF('Costi complessivi'!#REF!="G",'Costi complessivi'!#REF!*$C$452,IF('Costi complessivi'!#REF!=$B$452,'Costi complessivi'!#REF!,""))</f>
        <v>#REF!</v>
      </c>
      <c r="M40" s="23" t="e">
        <f>'Costi complessivi'!#REF!</f>
        <v>#REF!</v>
      </c>
      <c r="N40" s="69" t="e">
        <f>IF('Costi complessivi'!#REF!="G",'Costi complessivi'!#REF!,IF('Costi complessivi'!#REF!=$B$452,'Costi complessivi'!#REF!,0))</f>
        <v>#REF!</v>
      </c>
    </row>
    <row r="41" spans="1:18" ht="28.5">
      <c r="A41" s="22" t="str">
        <f>IF('Costi complessivi'!A41="","",'Costi complessivi'!A41)</f>
        <v/>
      </c>
      <c r="B41" s="61" t="str">
        <f>IF('Costi complessivi'!B41="","",'Costi complessivi'!B41)</f>
        <v>PROGETTO PUZZLE (Pdz socializz disabili)</v>
      </c>
      <c r="C41" s="15" t="e">
        <f>IF('Costi complessivi'!#REF!="G",'Costi complessivi'!#REF!*$C$452,IF('Costi complessivi'!#REF!=$B$452,'Costi complessivi'!#REF!,""))</f>
        <v>#REF!</v>
      </c>
      <c r="D41" s="15" t="e">
        <f>IF('Costi complessivi'!#REF!="G",'Costi complessivi'!#REF!*$C$452,IF('Costi complessivi'!#REF!=$B$452,'Costi complessivi'!#REF!,""))</f>
        <v>#REF!</v>
      </c>
      <c r="E41" s="30" t="e">
        <f>IF('Costi complessivi'!#REF!="G",'Costi complessivi'!#REF!*$C$452,IF('Costi complessivi'!#REF!=$B$452,'Costi complessivi'!#REF!,""))</f>
        <v>#REF!</v>
      </c>
      <c r="F41" s="115" t="e">
        <f>IF('Costi complessivi'!#REF!="G",'Costi complessivi'!C41*$C$452,IF('Costi complessivi'!#REF!=$B$452,'Costi complessivi'!C41,""))</f>
        <v>#REF!</v>
      </c>
      <c r="G41" s="44" t="e">
        <f>IF('Costi complessivi'!#REF!="G",'Costi complessivi'!#REF!*$C$452,IF('Costi complessivi'!#REF!=$B$452,'Costi complessivi'!#REF!,""))</f>
        <v>#REF!</v>
      </c>
      <c r="H41" s="44" t="e">
        <f>IF('Costi complessivi'!#REF!="G",'Costi complessivi'!#REF!*$C$452,IF('Costi complessivi'!#REF!=$B$452,'Costi complessivi'!#REF!,""))</f>
        <v>#REF!</v>
      </c>
      <c r="I41" s="115" t="e">
        <f>IF('Costi complessivi'!#REF!="G",'Costi complessivi'!D41*$C$452,IF('Costi complessivi'!#REF!=$B$452,'Costi complessivi'!D41,""))</f>
        <v>#REF!</v>
      </c>
      <c r="J41" s="14" t="e">
        <f>IF('Costi complessivi'!#REF!="G",'Costi complessivi'!E41*$C$452,IF('Costi complessivi'!#REF!=$B$452,'Costi complessivi'!E41,""))</f>
        <v>#REF!</v>
      </c>
      <c r="K41" s="14" t="e">
        <f>IF('Costi complessivi'!#REF!="G",'Costi complessivi'!F41*$C$452,IF('Costi complessivi'!#REF!=$B$452,'Costi complessivi'!F41,""))</f>
        <v>#REF!</v>
      </c>
      <c r="L41" s="29" t="e">
        <f>IF('Costi complessivi'!#REF!="G",'Costi complessivi'!#REF!*$C$452,IF('Costi complessivi'!#REF!=$B$452,'Costi complessivi'!#REF!,""))</f>
        <v>#REF!</v>
      </c>
      <c r="M41" s="23" t="e">
        <f>'Costi complessivi'!#REF!</f>
        <v>#REF!</v>
      </c>
      <c r="N41" s="69" t="e">
        <f>IF('Costi complessivi'!#REF!="G",'Costi complessivi'!#REF!,IF('Costi complessivi'!#REF!=$B$452,'Costi complessivi'!#REF!,0))</f>
        <v>#REF!</v>
      </c>
      <c r="O41" s="57">
        <v>33000</v>
      </c>
      <c r="P41" s="55">
        <v>29000</v>
      </c>
      <c r="Q41" s="42">
        <f>36000/2*LAVORO!$E$9</f>
        <v>3520.2415408641336</v>
      </c>
      <c r="R41" s="42">
        <f>SUM(P41:Q41)</f>
        <v>32520.241540864132</v>
      </c>
    </row>
    <row r="42" spans="1:18">
      <c r="A42" s="22" t="str">
        <f>IF('Costi complessivi'!A42="","",'Costi complessivi'!A42)</f>
        <v/>
      </c>
      <c r="B42" s="61" t="str">
        <f>IF('Costi complessivi'!B42="","",'Costi complessivi'!B42)</f>
        <v>ALTRI PROGETTI</v>
      </c>
      <c r="C42" s="15" t="e">
        <f>IF('Costi complessivi'!#REF!="G",'Costi complessivi'!#REF!*$C$452,IF('Costi complessivi'!#REF!=$B$452,'Costi complessivi'!#REF!,""))</f>
        <v>#REF!</v>
      </c>
      <c r="D42" s="15" t="e">
        <f>IF('Costi complessivi'!#REF!="G",'Costi complessivi'!#REF!*$C$452,IF('Costi complessivi'!#REF!=$B$452,'Costi complessivi'!#REF!,""))</f>
        <v>#REF!</v>
      </c>
      <c r="E42" s="30" t="e">
        <f>IF('Costi complessivi'!#REF!="G",'Costi complessivi'!#REF!*$C$452,IF('Costi complessivi'!#REF!=$B$452,'Costi complessivi'!#REF!,""))</f>
        <v>#REF!</v>
      </c>
      <c r="F42" s="115" t="e">
        <f>IF('Costi complessivi'!#REF!="G",'Costi complessivi'!C42*$C$452,IF('Costi complessivi'!#REF!=$B$452,'Costi complessivi'!C42,""))</f>
        <v>#REF!</v>
      </c>
      <c r="G42" s="44" t="e">
        <f>IF('Costi complessivi'!#REF!="G",'Costi complessivi'!#REF!*$C$452,IF('Costi complessivi'!#REF!=$B$452,'Costi complessivi'!#REF!,""))</f>
        <v>#REF!</v>
      </c>
      <c r="H42" s="44" t="e">
        <f>IF('Costi complessivi'!#REF!="G",'Costi complessivi'!#REF!*$C$452,IF('Costi complessivi'!#REF!=$B$452,'Costi complessivi'!#REF!,""))</f>
        <v>#REF!</v>
      </c>
      <c r="I42" s="115" t="e">
        <f>IF('Costi complessivi'!#REF!="G",'Costi complessivi'!D42*$C$452,IF('Costi complessivi'!#REF!=$B$452,'Costi complessivi'!D42,""))</f>
        <v>#REF!</v>
      </c>
      <c r="J42" s="14" t="e">
        <f>IF('Costi complessivi'!#REF!="G",'Costi complessivi'!E42*$C$452,IF('Costi complessivi'!#REF!=$B$452,'Costi complessivi'!E42,""))</f>
        <v>#REF!</v>
      </c>
      <c r="K42" s="14" t="e">
        <f>IF('Costi complessivi'!#REF!="G",'Costi complessivi'!F42*$C$452,IF('Costi complessivi'!#REF!=$B$452,'Costi complessivi'!F42,""))</f>
        <v>#REF!</v>
      </c>
      <c r="L42" s="29" t="e">
        <f>IF('Costi complessivi'!#REF!="G",'Costi complessivi'!#REF!*$C$452,IF('Costi complessivi'!#REF!=$B$452,'Costi complessivi'!#REF!,""))</f>
        <v>#REF!</v>
      </c>
      <c r="M42" s="23" t="e">
        <f>'Costi complessivi'!#REF!</f>
        <v>#REF!</v>
      </c>
      <c r="N42" s="69" t="e">
        <f>IF('Costi complessivi'!#REF!="G",'Costi complessivi'!#REF!,IF('Costi complessivi'!#REF!=$B$452,'Costi complessivi'!#REF!,0))</f>
        <v>#REF!</v>
      </c>
      <c r="O42" s="42">
        <v>15100</v>
      </c>
    </row>
    <row r="43" spans="1:18" hidden="1">
      <c r="A43" s="22" t="e">
        <f>IF('Costi complessivi'!#REF!="","",'Costi complessivi'!#REF!)</f>
        <v>#REF!</v>
      </c>
      <c r="B43" s="61" t="e">
        <f>IF('Costi complessivi'!#REF!="","",'Costi complessivi'!#REF!)</f>
        <v>#REF!</v>
      </c>
      <c r="C43" s="15" t="e">
        <f>IF('Costi complessivi'!#REF!="G",'Costi complessivi'!#REF!*$C$452,IF('Costi complessivi'!#REF!=$B$452,'Costi complessivi'!#REF!,""))</f>
        <v>#REF!</v>
      </c>
      <c r="D43" s="15" t="e">
        <f>IF('Costi complessivi'!#REF!="G",'Costi complessivi'!#REF!*$C$452,IF('Costi complessivi'!#REF!=$B$452,'Costi complessivi'!#REF!,""))</f>
        <v>#REF!</v>
      </c>
      <c r="E43" s="30" t="e">
        <f>IF('Costi complessivi'!#REF!="G",'Costi complessivi'!#REF!*$C$452,IF('Costi complessivi'!#REF!=$B$452,'Costi complessivi'!#REF!,""))</f>
        <v>#REF!</v>
      </c>
      <c r="F43" s="115" t="e">
        <f>IF('Costi complessivi'!#REF!="G",'Costi complessivi'!#REF!*$C$452,IF('Costi complessivi'!#REF!=$B$452,'Costi complessivi'!#REF!,""))</f>
        <v>#REF!</v>
      </c>
      <c r="G43" s="44" t="e">
        <f>IF('Costi complessivi'!#REF!="G",'Costi complessivi'!#REF!*$C$452,IF('Costi complessivi'!#REF!=$B$452,'Costi complessivi'!#REF!,""))</f>
        <v>#REF!</v>
      </c>
      <c r="H43" s="44" t="e">
        <f>IF('Costi complessivi'!#REF!="G",'Costi complessivi'!#REF!*$C$452,IF('Costi complessivi'!#REF!=$B$452,'Costi complessivi'!#REF!,""))</f>
        <v>#REF!</v>
      </c>
      <c r="I43" s="115" t="e">
        <f>IF('Costi complessivi'!#REF!="G",'Costi complessivi'!#REF!*$C$452,IF('Costi complessivi'!#REF!=$B$452,'Costi complessivi'!#REF!,""))</f>
        <v>#REF!</v>
      </c>
      <c r="J43" s="14" t="e">
        <f>IF('Costi complessivi'!#REF!="G",'Costi complessivi'!#REF!*$C$452,IF('Costi complessivi'!#REF!=$B$452,'Costi complessivi'!#REF!,""))</f>
        <v>#REF!</v>
      </c>
      <c r="K43" s="14" t="e">
        <f>IF('Costi complessivi'!#REF!="G",'Costi complessivi'!#REF!*$C$452,IF('Costi complessivi'!#REF!=$B$452,'Costi complessivi'!#REF!,""))</f>
        <v>#REF!</v>
      </c>
      <c r="L43" s="29" t="e">
        <f>IF('Costi complessivi'!#REF!="G",'Costi complessivi'!#REF!*$C$452,IF('Costi complessivi'!#REF!=$B$452,'Costi complessivi'!#REF!,""))</f>
        <v>#REF!</v>
      </c>
      <c r="M43" s="23" t="e">
        <f>'Costi complessivi'!#REF!</f>
        <v>#REF!</v>
      </c>
      <c r="N43" s="69" t="e">
        <f>IF('Costi complessivi'!#REF!="G",'Costi complessivi'!#REF!,IF('Costi complessivi'!#REF!=$B$452,'Costi complessivi'!#REF!,0))</f>
        <v>#REF!</v>
      </c>
      <c r="O43" s="43"/>
    </row>
    <row r="44" spans="1:18" hidden="1">
      <c r="A44" s="22" t="e">
        <f>IF('Costi complessivi'!#REF!="","",'Costi complessivi'!#REF!)</f>
        <v>#REF!</v>
      </c>
      <c r="B44" s="61" t="e">
        <f>IF('Costi complessivi'!#REF!="","",'Costi complessivi'!#REF!)</f>
        <v>#REF!</v>
      </c>
      <c r="C44" s="15" t="e">
        <f>IF('Costi complessivi'!#REF!="G",'Costi complessivi'!#REF!*$C$452,IF('Costi complessivi'!#REF!=$B$452,'Costi complessivi'!#REF!,""))</f>
        <v>#REF!</v>
      </c>
      <c r="D44" s="15" t="e">
        <f>IF('Costi complessivi'!#REF!="G",'Costi complessivi'!#REF!*$C$452,IF('Costi complessivi'!#REF!=$B$452,'Costi complessivi'!#REF!,""))</f>
        <v>#REF!</v>
      </c>
      <c r="E44" s="30" t="e">
        <f>IF('Costi complessivi'!#REF!="G",'Costi complessivi'!#REF!*$C$452,IF('Costi complessivi'!#REF!=$B$452,'Costi complessivi'!#REF!,""))</f>
        <v>#REF!</v>
      </c>
      <c r="F44" s="115" t="e">
        <f>IF('Costi complessivi'!#REF!="G",'Costi complessivi'!#REF!*$C$452,IF('Costi complessivi'!#REF!=$B$452,'Costi complessivi'!#REF!,""))</f>
        <v>#REF!</v>
      </c>
      <c r="G44" s="44" t="e">
        <f>IF('Costi complessivi'!#REF!="G",'Costi complessivi'!#REF!*$C$452,IF('Costi complessivi'!#REF!=$B$452,'Costi complessivi'!#REF!,""))</f>
        <v>#REF!</v>
      </c>
      <c r="H44" s="44" t="e">
        <f>IF('Costi complessivi'!#REF!="G",'Costi complessivi'!#REF!*$C$452,IF('Costi complessivi'!#REF!=$B$452,'Costi complessivi'!#REF!,""))</f>
        <v>#REF!</v>
      </c>
      <c r="I44" s="115" t="e">
        <f>IF('Costi complessivi'!#REF!="G",'Costi complessivi'!#REF!*$C$452,IF('Costi complessivi'!#REF!=$B$452,'Costi complessivi'!#REF!,""))</f>
        <v>#REF!</v>
      </c>
      <c r="J44" s="14" t="e">
        <f>IF('Costi complessivi'!#REF!="G",'Costi complessivi'!#REF!*$C$452,IF('Costi complessivi'!#REF!=$B$452,'Costi complessivi'!#REF!,""))</f>
        <v>#REF!</v>
      </c>
      <c r="K44" s="14" t="e">
        <f>IF('Costi complessivi'!#REF!="G",'Costi complessivi'!#REF!*$C$452,IF('Costi complessivi'!#REF!=$B$452,'Costi complessivi'!#REF!,""))</f>
        <v>#REF!</v>
      </c>
      <c r="L44" s="29" t="e">
        <f>IF('Costi complessivi'!#REF!="G",'Costi complessivi'!#REF!*$C$452,IF('Costi complessivi'!#REF!=$B$452,'Costi complessivi'!#REF!,""))</f>
        <v>#REF!</v>
      </c>
      <c r="M44" s="23" t="e">
        <f>'Costi complessivi'!#REF!</f>
        <v>#REF!</v>
      </c>
      <c r="N44" s="69" t="e">
        <f>IF('Costi complessivi'!#REF!="G",'Costi complessivi'!#REF!,IF('Costi complessivi'!#REF!=$B$452,'Costi complessivi'!#REF!,0))</f>
        <v>#REF!</v>
      </c>
      <c r="O44" s="42">
        <v>59000</v>
      </c>
      <c r="P44" s="32" t="s">
        <v>500</v>
      </c>
    </row>
    <row r="45" spans="1:18" s="6" customFormat="1">
      <c r="A45" s="19"/>
      <c r="B45" s="33" t="s">
        <v>405</v>
      </c>
      <c r="C45" s="34" t="e">
        <f>SUM(C4:C44)</f>
        <v>#REF!</v>
      </c>
      <c r="D45" s="34" t="e">
        <f t="shared" ref="D45:K45" si="0">SUM(D4:D44)</f>
        <v>#REF!</v>
      </c>
      <c r="E45" s="34" t="e">
        <f t="shared" si="0"/>
        <v>#REF!</v>
      </c>
      <c r="F45" s="34" t="e">
        <f t="shared" si="0"/>
        <v>#REF!</v>
      </c>
      <c r="G45" s="34" t="e">
        <f t="shared" si="0"/>
        <v>#REF!</v>
      </c>
      <c r="H45" s="34" t="e">
        <f t="shared" si="0"/>
        <v>#REF!</v>
      </c>
      <c r="I45" s="34" t="e">
        <f t="shared" si="0"/>
        <v>#REF!</v>
      </c>
      <c r="J45" s="34" t="e">
        <f t="shared" si="0"/>
        <v>#REF!</v>
      </c>
      <c r="K45" s="34" t="e">
        <f t="shared" si="0"/>
        <v>#REF!</v>
      </c>
      <c r="L45" s="12"/>
      <c r="M45" s="12"/>
      <c r="N45" s="69">
        <v>1</v>
      </c>
    </row>
    <row r="46" spans="1:18" ht="23.25">
      <c r="B46" s="50" t="str">
        <f>'Costi complessivi'!B44</f>
        <v>ASSISTENZA MINORI</v>
      </c>
      <c r="C46" s="11"/>
      <c r="D46" s="25"/>
      <c r="E46" s="11" t="e">
        <f>IF(((#REF!+#REF!+#REF!+#REF!+#REF!)-E45)&lt;0.02,"",(#REF!+#REF!+#REF!+#REF!+#REF!))</f>
        <v>#REF!</v>
      </c>
      <c r="F46" s="11"/>
      <c r="G46" s="11"/>
      <c r="H46" s="11"/>
      <c r="J46" s="11"/>
      <c r="K46" s="11"/>
      <c r="N46" s="69">
        <v>1</v>
      </c>
    </row>
    <row r="47" spans="1:18">
      <c r="A47" s="2" t="s">
        <v>3</v>
      </c>
      <c r="B47" s="2" t="s">
        <v>2</v>
      </c>
      <c r="C47" s="26" t="str">
        <f t="shared" ref="C47:K47" si="1">C2</f>
        <v>Gestionale</v>
      </c>
      <c r="D47" s="26" t="str">
        <f t="shared" si="1"/>
        <v>RATEI E RISCONTI</v>
      </c>
      <c r="E47" s="26" t="str">
        <f t="shared" si="1"/>
        <v>STIMA</v>
      </c>
      <c r="F47" s="26" t="str">
        <f t="shared" si="1"/>
        <v>PREVENTIVO 2019</v>
      </c>
      <c r="G47" s="26" t="e">
        <f t="shared" si="1"/>
        <v>#REF!</v>
      </c>
      <c r="H47" s="26" t="e">
        <f t="shared" si="1"/>
        <v>#REF!</v>
      </c>
      <c r="I47" s="26" t="str">
        <f t="shared" si="1"/>
        <v>CONSUNTIVO 2019</v>
      </c>
      <c r="J47" s="26" t="str">
        <f t="shared" si="1"/>
        <v>INDICATORE ATTESO</v>
      </c>
      <c r="K47" s="26" t="str">
        <f t="shared" si="1"/>
        <v>INDICATORE CONS.</v>
      </c>
      <c r="L47" s="27"/>
      <c r="N47" s="69">
        <v>1</v>
      </c>
    </row>
    <row r="48" spans="1:18" hidden="1">
      <c r="A48" s="49" t="s">
        <v>444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8"/>
      <c r="N48" s="69" t="e">
        <f>IF('Costi complessivi'!#REF!="G",'Costi complessivi'!#REF!,IF('Costi complessivi'!#REF!=$B$452,'Costi complessivi'!#REF!,0))</f>
        <v>#REF!</v>
      </c>
    </row>
    <row r="49" spans="1:18" ht="17.25" hidden="1" customHeight="1">
      <c r="A49" s="22" t="str">
        <f>IF('Costi complessivi'!A47="","",'Costi complessivi'!A47)</f>
        <v xml:space="preserve">  66/25/601  </v>
      </c>
      <c r="B49" s="61" t="str">
        <f>IF('Costi complessivi'!B47="","",'Costi complessivi'!B47)</f>
        <v>EDUCATIVA DOMIC.MINORI COLLECCHI</v>
      </c>
      <c r="C49" s="15" t="e">
        <f>IF('Costi complessivi'!#REF!="G",'Costi complessivi'!#REF!*$C$452,IF('Costi complessivi'!#REF!=$B$452,'Costi complessivi'!#REF!,""))</f>
        <v>#REF!</v>
      </c>
      <c r="D49" s="15" t="e">
        <f>IF('Costi complessivi'!#REF!="G",'Costi complessivi'!#REF!*$C$452,IF('Costi complessivi'!#REF!=$B$452,'Costi complessivi'!#REF!,""))</f>
        <v>#REF!</v>
      </c>
      <c r="E49" s="30" t="e">
        <f>IF('Costi complessivi'!#REF!="G",'Costi complessivi'!#REF!*$C$452,IF('Costi complessivi'!#REF!=$B$452,'Costi complessivi'!#REF!,""))</f>
        <v>#REF!</v>
      </c>
      <c r="F49" s="115" t="e">
        <f>IF('Costi complessivi'!#REF!="G",'Costi complessivi'!C47*$C$452,IF('Costi complessivi'!#REF!=$B$452,'Costi complessivi'!C47,""))</f>
        <v>#REF!</v>
      </c>
      <c r="G49" s="44" t="e">
        <f>IF('Costi complessivi'!#REF!="G",'Costi complessivi'!#REF!*$C$452,IF('Costi complessivi'!#REF!=$B$452,'Costi complessivi'!#REF!,""))</f>
        <v>#REF!</v>
      </c>
      <c r="H49" s="44" t="e">
        <f>IF('Costi complessivi'!#REF!="G",'Costi complessivi'!#REF!*$C$452,IF('Costi complessivi'!#REF!=$B$452,'Costi complessivi'!#REF!,""))</f>
        <v>#REF!</v>
      </c>
      <c r="I49" s="115" t="e">
        <f>IF('Costi complessivi'!#REF!="G",'Costi complessivi'!D47*$C$452,IF('Costi complessivi'!#REF!=$B$452,'Costi complessivi'!D47,""))</f>
        <v>#REF!</v>
      </c>
      <c r="J49" s="14" t="e">
        <f>IF('Costi complessivi'!#REF!="G",'Costi complessivi'!E47*$C$452,IF('Costi complessivi'!#REF!=$B$452,'Costi complessivi'!E47,""))</f>
        <v>#REF!</v>
      </c>
      <c r="K49" s="14" t="e">
        <f>IF('Costi complessivi'!#REF!="G",'Costi complessivi'!F47*$C$452,IF('Costi complessivi'!#REF!=$B$452,'Costi complessivi'!F47,""))</f>
        <v>#REF!</v>
      </c>
      <c r="L49" s="29" t="e">
        <f>IF('Costi complessivi'!#REF!="G",'Costi complessivi'!#REF!*$C$452,IF('Costi complessivi'!#REF!=$B$452,'Costi complessivi'!#REF!,""))</f>
        <v>#REF!</v>
      </c>
      <c r="M49" s="23" t="e">
        <f>'Costi complessivi'!#REF!</f>
        <v>#REF!</v>
      </c>
      <c r="N49" s="69" t="e">
        <f>IF('Costi complessivi'!#REF!="G",'Costi complessivi'!#REF!,IF('Costi complessivi'!#REF!=$B$452,'Costi complessivi'!#REF!,0))</f>
        <v>#REF!</v>
      </c>
      <c r="O49" s="57">
        <v>69000</v>
      </c>
      <c r="P49" s="55">
        <v>64000</v>
      </c>
      <c r="Q49" s="42">
        <f>36000/2*LAVORO!$E$5</f>
        <v>4953.7948984903696</v>
      </c>
      <c r="R49" s="42">
        <f>SUM(P49:Q49)</f>
        <v>68953.794898490363</v>
      </c>
    </row>
    <row r="50" spans="1:18" hidden="1">
      <c r="A50" s="22" t="str">
        <f>IF('Costi complessivi'!A48="","",'Costi complessivi'!A48)</f>
        <v xml:space="preserve">  66/25/603  </v>
      </c>
      <c r="B50" s="61" t="str">
        <f>IF('Costi complessivi'!B48="","",'Costi complessivi'!B48)</f>
        <v>RETTE ISTITUTI MINORI COLLECCHI</v>
      </c>
      <c r="C50" s="15" t="e">
        <f>IF('Costi complessivi'!#REF!="G",'Costi complessivi'!#REF!*$C$452,IF('Costi complessivi'!#REF!=$B$452,'Costi complessivi'!#REF!,""))</f>
        <v>#REF!</v>
      </c>
      <c r="D50" s="15" t="e">
        <f>IF('Costi complessivi'!#REF!="G",'Costi complessivi'!#REF!*$C$452,IF('Costi complessivi'!#REF!=$B$452,'Costi complessivi'!#REF!,""))</f>
        <v>#REF!</v>
      </c>
      <c r="E50" s="30" t="e">
        <f>IF('Costi complessivi'!#REF!="G",'Costi complessivi'!#REF!*$C$452,IF('Costi complessivi'!#REF!=$B$452,'Costi complessivi'!#REF!,""))</f>
        <v>#REF!</v>
      </c>
      <c r="F50" s="115" t="e">
        <f>IF('Costi complessivi'!#REF!="G",'Costi complessivi'!C48*$C$452,IF('Costi complessivi'!#REF!=$B$452,'Costi complessivi'!C48,""))</f>
        <v>#REF!</v>
      </c>
      <c r="G50" s="44" t="e">
        <f>IF('Costi complessivi'!#REF!="G",'Costi complessivi'!#REF!*$C$452,IF('Costi complessivi'!#REF!=$B$452,'Costi complessivi'!#REF!,""))</f>
        <v>#REF!</v>
      </c>
      <c r="H50" s="44" t="e">
        <f>IF('Costi complessivi'!#REF!="G",'Costi complessivi'!#REF!*$C$452,IF('Costi complessivi'!#REF!=$B$452,'Costi complessivi'!#REF!,""))</f>
        <v>#REF!</v>
      </c>
      <c r="I50" s="116" t="e">
        <f>IF('Costi complessivi'!#REF!="G",'Costi complessivi'!D48*$C$452,IF('Costi complessivi'!#REF!=$B$452,'Costi complessivi'!D48,""))</f>
        <v>#REF!</v>
      </c>
      <c r="J50" s="14" t="e">
        <f>IF('Costi complessivi'!#REF!="G",'Costi complessivi'!E48*$C$452,IF('Costi complessivi'!#REF!=$B$452,'Costi complessivi'!E48,""))</f>
        <v>#REF!</v>
      </c>
      <c r="K50" s="14" t="e">
        <f>IF('Costi complessivi'!#REF!="G",'Costi complessivi'!F48*$C$452,IF('Costi complessivi'!#REF!=$B$452,'Costi complessivi'!F48,""))</f>
        <v>#REF!</v>
      </c>
      <c r="L50" s="29" t="e">
        <f>IF('Costi complessivi'!#REF!="G",'Costi complessivi'!#REF!*$C$452,IF('Costi complessivi'!#REF!=$B$452,'Costi complessivi'!#REF!,""))</f>
        <v>#REF!</v>
      </c>
      <c r="M50" s="23" t="e">
        <f>'Costi complessivi'!#REF!</f>
        <v>#REF!</v>
      </c>
      <c r="N50" s="69" t="e">
        <f>IF('Costi complessivi'!#REF!="G",'Costi complessivi'!#REF!,IF('Costi complessivi'!#REF!=$B$452,'Costi complessivi'!#REF!,0))</f>
        <v>#REF!</v>
      </c>
      <c r="P50" s="42">
        <v>190000</v>
      </c>
    </row>
    <row r="51" spans="1:18" hidden="1">
      <c r="A51" s="22" t="str">
        <f>IF('Costi complessivi'!A49="","",'Costi complessivi'!A49)</f>
        <v xml:space="preserve">  66/25/604  </v>
      </c>
      <c r="B51" s="61" t="str">
        <f>IF('Costi complessivi'!B49="","",'Costi complessivi'!B49)</f>
        <v>ASSIST. SCOLAST. MINORI COLLECC</v>
      </c>
      <c r="C51" s="15" t="e">
        <f>IF('Costi complessivi'!#REF!="G",'Costi complessivi'!#REF!*$C$452,IF('Costi complessivi'!#REF!=$B$452,'Costi complessivi'!#REF!,""))</f>
        <v>#REF!</v>
      </c>
      <c r="D51" s="15" t="e">
        <f>IF('Costi complessivi'!#REF!="G",'Costi complessivi'!#REF!*$C$452,IF('Costi complessivi'!#REF!=$B$452,'Costi complessivi'!#REF!,""))</f>
        <v>#REF!</v>
      </c>
      <c r="E51" s="30" t="e">
        <f>IF('Costi complessivi'!#REF!="G",'Costi complessivi'!#REF!*$C$452,IF('Costi complessivi'!#REF!=$B$452,'Costi complessivi'!#REF!,""))</f>
        <v>#REF!</v>
      </c>
      <c r="F51" s="115" t="e">
        <f>IF('Costi complessivi'!#REF!="G",'Costi complessivi'!C49*$C$452,IF('Costi complessivi'!#REF!=$B$452,'Costi complessivi'!C49,""))</f>
        <v>#REF!</v>
      </c>
      <c r="G51" s="44" t="e">
        <f>IF('Costi complessivi'!#REF!="G",'Costi complessivi'!#REF!*$C$452,IF('Costi complessivi'!#REF!=$B$452,'Costi complessivi'!#REF!,""))</f>
        <v>#REF!</v>
      </c>
      <c r="H51" s="44" t="e">
        <f>IF('Costi complessivi'!#REF!="G",'Costi complessivi'!#REF!*$C$452,IF('Costi complessivi'!#REF!=$B$452,'Costi complessivi'!#REF!,""))</f>
        <v>#REF!</v>
      </c>
      <c r="I51" s="115" t="e">
        <f>IF('Costi complessivi'!#REF!="G",'Costi complessivi'!D49*$C$452,IF('Costi complessivi'!#REF!=$B$452,'Costi complessivi'!D49,""))</f>
        <v>#REF!</v>
      </c>
      <c r="J51" s="14" t="e">
        <f>IF('Costi complessivi'!#REF!="G",'Costi complessivi'!E49*$C$452,IF('Costi complessivi'!#REF!=$B$452,'Costi complessivi'!E49,""))</f>
        <v>#REF!</v>
      </c>
      <c r="K51" s="14" t="e">
        <f>IF('Costi complessivi'!#REF!="G",'Costi complessivi'!F49*$C$452,IF('Costi complessivi'!#REF!=$B$452,'Costi complessivi'!F49,""))</f>
        <v>#REF!</v>
      </c>
      <c r="L51" s="29" t="e">
        <f>IF('Costi complessivi'!#REF!="G",'Costi complessivi'!#REF!*$C$452,IF('Costi complessivi'!#REF!=$B$452,'Costi complessivi'!#REF!,""))</f>
        <v>#REF!</v>
      </c>
      <c r="M51" s="23" t="e">
        <f>'Costi complessivi'!#REF!</f>
        <v>#REF!</v>
      </c>
      <c r="N51" s="69" t="e">
        <f>IF('Costi complessivi'!#REF!="G",'Costi complessivi'!#REF!,IF('Costi complessivi'!#REF!=$B$452,'Costi complessivi'!#REF!,0))</f>
        <v>#REF!</v>
      </c>
      <c r="P51" s="42">
        <v>206000</v>
      </c>
    </row>
    <row r="52" spans="1:18" hidden="1">
      <c r="A52" s="22" t="str">
        <f>IF('Costi complessivi'!A50="","",'Costi complessivi'!A50)</f>
        <v xml:space="preserve">  66/25/616  </v>
      </c>
      <c r="B52" s="61" t="str">
        <f>IF('Costi complessivi'!B50="","",'Costi complessivi'!B50)</f>
        <v>COORDINAMENTO MINORI COLLECCHIO</v>
      </c>
      <c r="C52" s="15" t="e">
        <f>IF('Costi complessivi'!#REF!="G",'Costi complessivi'!#REF!*$C$452,IF('Costi complessivi'!#REF!=$B$452,'Costi complessivi'!#REF!,""))</f>
        <v>#REF!</v>
      </c>
      <c r="D52" s="15" t="e">
        <f>IF('Costi complessivi'!#REF!="G",'Costi complessivi'!#REF!*$C$452,IF('Costi complessivi'!#REF!=$B$452,'Costi complessivi'!#REF!,""))</f>
        <v>#REF!</v>
      </c>
      <c r="E52" s="30" t="e">
        <f>IF('Costi complessivi'!#REF!="G",'Costi complessivi'!#REF!*$C$452,IF('Costi complessivi'!#REF!=$B$452,'Costi complessivi'!#REF!,""))</f>
        <v>#REF!</v>
      </c>
      <c r="F52" s="115" t="e">
        <f>IF('Costi complessivi'!#REF!="G",'Costi complessivi'!C50*$C$452,IF('Costi complessivi'!#REF!=$B$452,'Costi complessivi'!C50,""))</f>
        <v>#REF!</v>
      </c>
      <c r="G52" s="44" t="e">
        <f>IF('Costi complessivi'!#REF!="G",'Costi complessivi'!#REF!*$C$452,IF('Costi complessivi'!#REF!=$B$452,'Costi complessivi'!#REF!,""))</f>
        <v>#REF!</v>
      </c>
      <c r="H52" s="44" t="e">
        <f>IF('Costi complessivi'!#REF!="G",'Costi complessivi'!#REF!*$C$452,IF('Costi complessivi'!#REF!=$B$452,'Costi complessivi'!#REF!,""))</f>
        <v>#REF!</v>
      </c>
      <c r="I52" s="115" t="e">
        <f>IF('Costi complessivi'!#REF!="G",'Costi complessivi'!D50*$C$452,IF('Costi complessivi'!#REF!=$B$452,'Costi complessivi'!D50,""))</f>
        <v>#REF!</v>
      </c>
      <c r="J52" s="14" t="e">
        <f>IF('Costi complessivi'!#REF!="G",'Costi complessivi'!E50*$C$452,IF('Costi complessivi'!#REF!=$B$452,'Costi complessivi'!E50,""))</f>
        <v>#REF!</v>
      </c>
      <c r="K52" s="14" t="e">
        <f>IF('Costi complessivi'!#REF!="G",'Costi complessivi'!F50*$C$452,IF('Costi complessivi'!#REF!=$B$452,'Costi complessivi'!F50,""))</f>
        <v>#REF!</v>
      </c>
      <c r="L52" s="29" t="e">
        <f>IF('Costi complessivi'!#REF!="G",'Costi complessivi'!#REF!*$C$452,IF('Costi complessivi'!#REF!=$B$452,'Costi complessivi'!#REF!,""))</f>
        <v>#REF!</v>
      </c>
      <c r="M52" s="23" t="e">
        <f>'Costi complessivi'!#REF!</f>
        <v>#REF!</v>
      </c>
      <c r="N52" s="69" t="e">
        <f>IF('Costi complessivi'!#REF!="G",'Costi complessivi'!#REF!,IF('Costi complessivi'!#REF!=$B$452,'Costi complessivi'!#REF!,0))</f>
        <v>#REF!</v>
      </c>
    </row>
    <row r="53" spans="1:18" ht="28.5" hidden="1">
      <c r="A53" s="22" t="str">
        <f>IF('Costi complessivi'!A51="","",'Costi complessivi'!A51)</f>
        <v xml:space="preserve"> 68/05/920-937 </v>
      </c>
      <c r="B53" s="61" t="str">
        <f>IF('Costi complessivi'!B51="","",'Costi complessivi'!B51)</f>
        <v>EDUCATIVA AGGREGATIVA</v>
      </c>
      <c r="C53" s="15" t="e">
        <f>IF('Costi complessivi'!#REF!="G",'Costi complessivi'!#REF!*$C$452,IF('Costi complessivi'!#REF!=$B$452,'Costi complessivi'!#REF!,""))</f>
        <v>#REF!</v>
      </c>
      <c r="D53" s="15" t="e">
        <f>IF('Costi complessivi'!#REF!="G",'Costi complessivi'!#REF!*$C$452,IF('Costi complessivi'!#REF!=$B$452,'Costi complessivi'!#REF!,""))</f>
        <v>#REF!</v>
      </c>
      <c r="E53" s="30" t="e">
        <f>IF('Costi complessivi'!#REF!="G",'Costi complessivi'!#REF!*$C$452,IF('Costi complessivi'!#REF!=$B$452,'Costi complessivi'!#REF!,""))</f>
        <v>#REF!</v>
      </c>
      <c r="F53" s="115" t="e">
        <f>IF('Costi complessivi'!#REF!="G",'Costi complessivi'!C51*$C$452,IF('Costi complessivi'!#REF!=$B$452,'Costi complessivi'!C51,""))</f>
        <v>#REF!</v>
      </c>
      <c r="G53" s="44" t="e">
        <f>IF('Costi complessivi'!#REF!="G",'Costi complessivi'!#REF!*$C$452,IF('Costi complessivi'!#REF!=$B$452,'Costi complessivi'!#REF!,""))</f>
        <v>#REF!</v>
      </c>
      <c r="H53" s="44" t="e">
        <f>IF('Costi complessivi'!#REF!="G",'Costi complessivi'!#REF!*$C$452,IF('Costi complessivi'!#REF!=$B$452,'Costi complessivi'!#REF!,""))</f>
        <v>#REF!</v>
      </c>
      <c r="I53" s="115" t="e">
        <f>IF('Costi complessivi'!#REF!="G",'Costi complessivi'!D51*$C$452,IF('Costi complessivi'!#REF!=$B$452,'Costi complessivi'!D51,""))</f>
        <v>#REF!</v>
      </c>
      <c r="J53" s="14" t="e">
        <f>IF('Costi complessivi'!#REF!="G",'Costi complessivi'!E51*$C$452,IF('Costi complessivi'!#REF!=$B$452,'Costi complessivi'!E51,""))</f>
        <v>#REF!</v>
      </c>
      <c r="K53" s="14" t="e">
        <f>IF('Costi complessivi'!#REF!="G",'Costi complessivi'!F51*$C$452,IF('Costi complessivi'!#REF!=$B$452,'Costi complessivi'!F51,""))</f>
        <v>#REF!</v>
      </c>
      <c r="L53" s="29" t="e">
        <f>IF('Costi complessivi'!#REF!="G",'Costi complessivi'!#REF!*$C$452,IF('Costi complessivi'!#REF!=$B$452,'Costi complessivi'!#REF!,""))</f>
        <v>#REF!</v>
      </c>
      <c r="M53" s="23" t="e">
        <f>'Costi complessivi'!#REF!</f>
        <v>#REF!</v>
      </c>
      <c r="N53" s="69" t="e">
        <f>IF('Costi complessivi'!#REF!="G",'Costi complessivi'!#REF!,IF('Costi complessivi'!#REF!=$B$452,'Costi complessivi'!#REF!,0))</f>
        <v>#REF!</v>
      </c>
    </row>
    <row r="54" spans="1:18" hidden="1">
      <c r="A54" s="22" t="str">
        <f>IF('Costi complessivi'!A52="","",'Costi complessivi'!A52)</f>
        <v xml:space="preserve">  68/05/901  </v>
      </c>
      <c r="B54" s="61" t="str">
        <f>IF('Costi complessivi'!B52="","",'Costi complessivi'!B52)</f>
        <v xml:space="preserve">CONTRIBUTI AFFIDI COLLECCHIO   </v>
      </c>
      <c r="C54" s="15" t="e">
        <f>IF('Costi complessivi'!#REF!="G",'Costi complessivi'!#REF!*$C$452,IF('Costi complessivi'!#REF!=$B$452,'Costi complessivi'!#REF!,""))</f>
        <v>#REF!</v>
      </c>
      <c r="D54" s="15" t="e">
        <f>IF('Costi complessivi'!#REF!="G",'Costi complessivi'!#REF!*$C$452,IF('Costi complessivi'!#REF!=$B$452,'Costi complessivi'!#REF!,""))</f>
        <v>#REF!</v>
      </c>
      <c r="E54" s="30" t="e">
        <f>IF('Costi complessivi'!#REF!="G",'Costi complessivi'!#REF!*$C$452,IF('Costi complessivi'!#REF!=$B$452,'Costi complessivi'!#REF!,""))</f>
        <v>#REF!</v>
      </c>
      <c r="F54" s="115" t="e">
        <f>IF('Costi complessivi'!#REF!="G",'Costi complessivi'!C52*$C$452,IF('Costi complessivi'!#REF!=$B$452,'Costi complessivi'!C52,""))</f>
        <v>#REF!</v>
      </c>
      <c r="G54" s="44" t="e">
        <f>IF('Costi complessivi'!#REF!="G",'Costi complessivi'!#REF!*$C$452,IF('Costi complessivi'!#REF!=$B$452,'Costi complessivi'!#REF!,""))</f>
        <v>#REF!</v>
      </c>
      <c r="H54" s="44" t="e">
        <f>IF('Costi complessivi'!#REF!="G",'Costi complessivi'!#REF!*$C$452,IF('Costi complessivi'!#REF!=$B$452,'Costi complessivi'!#REF!,""))</f>
        <v>#REF!</v>
      </c>
      <c r="I54" s="115" t="e">
        <f>IF('Costi complessivi'!#REF!="G",'Costi complessivi'!D52*$C$452,IF('Costi complessivi'!#REF!=$B$452,'Costi complessivi'!D52,""))</f>
        <v>#REF!</v>
      </c>
      <c r="J54" s="14" t="e">
        <f>IF('Costi complessivi'!#REF!="G",'Costi complessivi'!E52*$C$452,IF('Costi complessivi'!#REF!=$B$452,'Costi complessivi'!E52,""))</f>
        <v>#REF!</v>
      </c>
      <c r="K54" s="14" t="e">
        <f>IF('Costi complessivi'!#REF!="G",'Costi complessivi'!F52*$C$452,IF('Costi complessivi'!#REF!=$B$452,'Costi complessivi'!F52,""))</f>
        <v>#REF!</v>
      </c>
      <c r="L54" s="29" t="e">
        <f>IF('Costi complessivi'!#REF!="G",'Costi complessivi'!#REF!*$C$452,IF('Costi complessivi'!#REF!=$B$452,'Costi complessivi'!#REF!,""))</f>
        <v>#REF!</v>
      </c>
      <c r="M54" s="23" t="e">
        <f>'Costi complessivi'!#REF!</f>
        <v>#REF!</v>
      </c>
      <c r="N54" s="69" t="e">
        <f>IF('Costi complessivi'!#REF!="G",'Costi complessivi'!#REF!,IF('Costi complessivi'!#REF!=$B$452,'Costi complessivi'!#REF!,0))</f>
        <v>#REF!</v>
      </c>
    </row>
    <row r="55" spans="1:18" hidden="1">
      <c r="A55" s="22" t="e">
        <f>IF('Costi complessivi'!#REF!="","",'Costi complessivi'!#REF!)</f>
        <v>#REF!</v>
      </c>
      <c r="B55" s="61" t="e">
        <f>IF('Costi complessivi'!#REF!="","",'Costi complessivi'!#REF!)</f>
        <v>#REF!</v>
      </c>
      <c r="C55" s="15" t="e">
        <f>IF('Costi complessivi'!#REF!="G",'Costi complessivi'!#REF!*$C$452,IF('Costi complessivi'!#REF!=$B$452,'Costi complessivi'!#REF!,""))</f>
        <v>#REF!</v>
      </c>
      <c r="D55" s="15" t="e">
        <f>IF('Costi complessivi'!#REF!="G",'Costi complessivi'!#REF!*$C$452,IF('Costi complessivi'!#REF!=$B$452,'Costi complessivi'!#REF!,""))</f>
        <v>#REF!</v>
      </c>
      <c r="E55" s="30" t="e">
        <f>IF('Costi complessivi'!#REF!="G",'Costi complessivi'!#REF!*$C$452,IF('Costi complessivi'!#REF!=$B$452,'Costi complessivi'!#REF!,""))</f>
        <v>#REF!</v>
      </c>
      <c r="F55" s="115" t="e">
        <f>IF('Costi complessivi'!#REF!="G",'Costi complessivi'!#REF!*$C$452,IF('Costi complessivi'!#REF!=$B$452,'Costi complessivi'!#REF!,""))</f>
        <v>#REF!</v>
      </c>
      <c r="G55" s="44" t="e">
        <f>IF('Costi complessivi'!#REF!="G",'Costi complessivi'!#REF!*$C$452,IF('Costi complessivi'!#REF!=$B$452,'Costi complessivi'!#REF!,""))</f>
        <v>#REF!</v>
      </c>
      <c r="H55" s="44" t="e">
        <f>IF('Costi complessivi'!#REF!="G",'Costi complessivi'!#REF!*$C$452,IF('Costi complessivi'!#REF!=$B$452,'Costi complessivi'!#REF!,""))</f>
        <v>#REF!</v>
      </c>
      <c r="I55" s="115" t="e">
        <f>IF('Costi complessivi'!#REF!="G",'Costi complessivi'!#REF!*$C$452,IF('Costi complessivi'!#REF!=$B$452,'Costi complessivi'!#REF!,""))</f>
        <v>#REF!</v>
      </c>
      <c r="J55" s="14" t="e">
        <f>IF('Costi complessivi'!#REF!="G",'Costi complessivi'!#REF!*$C$452,IF('Costi complessivi'!#REF!=$B$452,'Costi complessivi'!#REF!,""))</f>
        <v>#REF!</v>
      </c>
      <c r="K55" s="14" t="e">
        <f>IF('Costi complessivi'!#REF!="G",'Costi complessivi'!#REF!*$C$452,IF('Costi complessivi'!#REF!=$B$452,'Costi complessivi'!#REF!,""))</f>
        <v>#REF!</v>
      </c>
      <c r="L55" s="29" t="e">
        <f>IF('Costi complessivi'!#REF!="G",'Costi complessivi'!#REF!*$C$452,IF('Costi complessivi'!#REF!=$B$452,'Costi complessivi'!#REF!,""))</f>
        <v>#REF!</v>
      </c>
      <c r="M55" s="23" t="e">
        <f>'Costi complessivi'!#REF!</f>
        <v>#REF!</v>
      </c>
      <c r="N55" s="69" t="e">
        <f>IF('Costi complessivi'!#REF!="G",'Costi complessivi'!#REF!,IF('Costi complessivi'!#REF!=$B$452,'Costi complessivi'!#REF!,0))</f>
        <v>#REF!</v>
      </c>
    </row>
    <row r="56" spans="1:18" hidden="1">
      <c r="A56" s="22" t="e">
        <f>IF('Costi complessivi'!#REF!="","",'Costi complessivi'!#REF!)</f>
        <v>#REF!</v>
      </c>
      <c r="B56" s="61" t="e">
        <f>IF('Costi complessivi'!#REF!="","",'Costi complessivi'!#REF!)</f>
        <v>#REF!</v>
      </c>
      <c r="C56" s="15" t="e">
        <f>IF('Costi complessivi'!#REF!="G",'Costi complessivi'!#REF!*$C$452,IF('Costi complessivi'!#REF!=$B$452,'Costi complessivi'!#REF!,""))</f>
        <v>#REF!</v>
      </c>
      <c r="D56" s="15" t="e">
        <f>IF('Costi complessivi'!#REF!="G",'Costi complessivi'!#REF!*$C$452,IF('Costi complessivi'!#REF!=$B$452,'Costi complessivi'!#REF!,""))</f>
        <v>#REF!</v>
      </c>
      <c r="E56" s="30" t="e">
        <f>IF('Costi complessivi'!#REF!="G",'Costi complessivi'!#REF!*$C$452,IF('Costi complessivi'!#REF!=$B$452,'Costi complessivi'!#REF!,""))</f>
        <v>#REF!</v>
      </c>
      <c r="F56" s="115" t="e">
        <f>IF('Costi complessivi'!#REF!="G",'Costi complessivi'!#REF!*$C$452,IF('Costi complessivi'!#REF!=$B$452,'Costi complessivi'!#REF!,""))</f>
        <v>#REF!</v>
      </c>
      <c r="G56" s="44" t="e">
        <f>IF('Costi complessivi'!#REF!="G",'Costi complessivi'!#REF!*$C$452,IF('Costi complessivi'!#REF!=$B$452,'Costi complessivi'!#REF!,""))</f>
        <v>#REF!</v>
      </c>
      <c r="H56" s="44" t="e">
        <f>IF('Costi complessivi'!#REF!="G",'Costi complessivi'!#REF!*$C$452,IF('Costi complessivi'!#REF!=$B$452,'Costi complessivi'!#REF!,""))</f>
        <v>#REF!</v>
      </c>
      <c r="I56" s="115" t="e">
        <f>IF('Costi complessivi'!#REF!="G",'Costi complessivi'!#REF!*$C$452,IF('Costi complessivi'!#REF!=$B$452,'Costi complessivi'!#REF!,""))</f>
        <v>#REF!</v>
      </c>
      <c r="J56" s="14" t="e">
        <f>IF('Costi complessivi'!#REF!="G",'Costi complessivi'!#REF!*$C$452,IF('Costi complessivi'!#REF!=$B$452,'Costi complessivi'!#REF!,""))</f>
        <v>#REF!</v>
      </c>
      <c r="K56" s="14" t="e">
        <f>IF('Costi complessivi'!#REF!="G",'Costi complessivi'!#REF!*$C$452,IF('Costi complessivi'!#REF!=$B$452,'Costi complessivi'!#REF!,""))</f>
        <v>#REF!</v>
      </c>
      <c r="L56" s="29" t="e">
        <f>IF('Costi complessivi'!#REF!="G",'Costi complessivi'!#REF!*$C$452,IF('Costi complessivi'!#REF!=$B$452,'Costi complessivi'!#REF!,""))</f>
        <v>#REF!</v>
      </c>
      <c r="M56" s="23" t="e">
        <f>'Costi complessivi'!#REF!</f>
        <v>#REF!</v>
      </c>
      <c r="N56" s="69" t="e">
        <f>IF('Costi complessivi'!#REF!="G",'Costi complessivi'!#REF!,IF('Costi complessivi'!#REF!=$B$452,'Costi complessivi'!#REF!,0))</f>
        <v>#REF!</v>
      </c>
    </row>
    <row r="57" spans="1:18">
      <c r="A57" s="49" t="s">
        <v>445</v>
      </c>
      <c r="B57" s="45"/>
      <c r="C57" s="46"/>
      <c r="D57" s="47"/>
      <c r="E57" s="47"/>
      <c r="F57" s="115"/>
      <c r="G57" s="47"/>
      <c r="H57" s="47"/>
      <c r="I57" s="47"/>
      <c r="J57" s="47"/>
      <c r="K57" s="47"/>
      <c r="L57" s="45"/>
      <c r="M57" s="48"/>
      <c r="N57" s="69">
        <v>1</v>
      </c>
    </row>
    <row r="58" spans="1:18" ht="16.5" customHeight="1">
      <c r="A58" s="22" t="str">
        <f>IF('Costi complessivi'!A54="","",'Costi complessivi'!A54)</f>
        <v xml:space="preserve">  66/25/630  </v>
      </c>
      <c r="B58" s="61" t="str">
        <f>IF('Costi complessivi'!B54="","",'Costi complessivi'!B54)</f>
        <v>EDUCATIVA DOMIC. MINORI FELINO</v>
      </c>
      <c r="C58" s="15" t="e">
        <f>IF('Costi complessivi'!#REF!="G",'Costi complessivi'!#REF!*$C$452,IF('Costi complessivi'!#REF!=$B$452,'Costi complessivi'!#REF!,""))</f>
        <v>#REF!</v>
      </c>
      <c r="D58" s="15" t="e">
        <f>IF('Costi complessivi'!#REF!="G",'Costi complessivi'!#REF!*$C$452,IF('Costi complessivi'!#REF!=$B$452,'Costi complessivi'!#REF!,""))</f>
        <v>#REF!</v>
      </c>
      <c r="E58" s="30" t="e">
        <f>IF('Costi complessivi'!#REF!="G",'Costi complessivi'!#REF!*$C$452,IF('Costi complessivi'!#REF!=$B$452,'Costi complessivi'!#REF!,""))</f>
        <v>#REF!</v>
      </c>
      <c r="F58" s="115" t="e">
        <f>IF('Costi complessivi'!#REF!="G",'Costi complessivi'!C54*$C$452,IF('Costi complessivi'!#REF!=$B$452,'Costi complessivi'!C54,""))</f>
        <v>#REF!</v>
      </c>
      <c r="G58" s="44" t="e">
        <f>IF('Costi complessivi'!#REF!="G",'Costi complessivi'!#REF!*$C$452,IF('Costi complessivi'!#REF!=$B$452,'Costi complessivi'!#REF!,""))</f>
        <v>#REF!</v>
      </c>
      <c r="H58" s="44" t="e">
        <f>IF('Costi complessivi'!#REF!="G",'Costi complessivi'!#REF!*$C$452,IF('Costi complessivi'!#REF!=$B$452,'Costi complessivi'!#REF!,""))</f>
        <v>#REF!</v>
      </c>
      <c r="I58" s="115" t="e">
        <f>IF('Costi complessivi'!#REF!="G",'Costi complessivi'!D54*$C$452,IF('Costi complessivi'!#REF!=$B$452,'Costi complessivi'!D54,""))</f>
        <v>#REF!</v>
      </c>
      <c r="J58" s="14" t="e">
        <f>IF('Costi complessivi'!#REF!="G",'Costi complessivi'!E54*$C$452,IF('Costi complessivi'!#REF!=$B$452,'Costi complessivi'!E54,""))</f>
        <v>#REF!</v>
      </c>
      <c r="K58" s="14" t="e">
        <f>IF('Costi complessivi'!#REF!="G",'Costi complessivi'!F54*$C$452,IF('Costi complessivi'!#REF!=$B$452,'Costi complessivi'!F54,""))</f>
        <v>#REF!</v>
      </c>
      <c r="L58" s="29" t="e">
        <f>IF('Costi complessivi'!#REF!="G",'Costi complessivi'!#REF!*$C$452,IF('Costi complessivi'!#REF!=$B$452,'Costi complessivi'!#REF!,""))</f>
        <v>#REF!</v>
      </c>
      <c r="M58" s="23" t="e">
        <f>'Costi complessivi'!#REF!</f>
        <v>#REF!</v>
      </c>
      <c r="N58" s="69" t="e">
        <f>IF('Costi complessivi'!#REF!="G",'Costi complessivi'!#REF!,IF('Costi complessivi'!#REF!=$B$452,'Costi complessivi'!#REF!,0))</f>
        <v>#REF!</v>
      </c>
      <c r="O58" s="57">
        <v>44000</v>
      </c>
      <c r="P58" s="55">
        <v>40000</v>
      </c>
      <c r="Q58" s="42">
        <f>36000/2*LAVORO!$E$6</f>
        <v>3282.4653826132226</v>
      </c>
      <c r="R58" s="42">
        <f>SUM(P58:Q58)</f>
        <v>43282.46538261322</v>
      </c>
    </row>
    <row r="59" spans="1:18" ht="17.25" customHeight="1">
      <c r="A59" s="22" t="str">
        <f>IF('Costi complessivi'!A55="","",'Costi complessivi'!A55)</f>
        <v xml:space="preserve">  66/25/632  </v>
      </c>
      <c r="B59" s="61" t="str">
        <f>IF('Costi complessivi'!B55="","",'Costi complessivi'!B55)</f>
        <v xml:space="preserve">RETTE ISTIT. MINORI FELINO     </v>
      </c>
      <c r="C59" s="15" t="e">
        <f>IF('Costi complessivi'!#REF!="G",'Costi complessivi'!#REF!*$C$452,IF('Costi complessivi'!#REF!=$B$452,'Costi complessivi'!#REF!,""))</f>
        <v>#REF!</v>
      </c>
      <c r="D59" s="15" t="e">
        <f>IF('Costi complessivi'!#REF!="G",'Costi complessivi'!#REF!*$C$452,IF('Costi complessivi'!#REF!=$B$452,'Costi complessivi'!#REF!,""))</f>
        <v>#REF!</v>
      </c>
      <c r="E59" s="30" t="e">
        <f>IF('Costi complessivi'!#REF!="G",'Costi complessivi'!#REF!*$C$452,IF('Costi complessivi'!#REF!=$B$452,'Costi complessivi'!#REF!,""))</f>
        <v>#REF!</v>
      </c>
      <c r="F59" s="115" t="e">
        <f>IF('Costi complessivi'!#REF!="G",'Costi complessivi'!C55*$C$452,IF('Costi complessivi'!#REF!=$B$452,'Costi complessivi'!C55,""))</f>
        <v>#REF!</v>
      </c>
      <c r="G59" s="44" t="e">
        <f>IF('Costi complessivi'!#REF!="G",'Costi complessivi'!#REF!*$C$452,IF('Costi complessivi'!#REF!=$B$452,'Costi complessivi'!#REF!,""))</f>
        <v>#REF!</v>
      </c>
      <c r="H59" s="44" t="e">
        <f>IF('Costi complessivi'!#REF!="G",'Costi complessivi'!#REF!*$C$452,IF('Costi complessivi'!#REF!=$B$452,'Costi complessivi'!#REF!,""))</f>
        <v>#REF!</v>
      </c>
      <c r="I59" s="115" t="e">
        <f>IF('Costi complessivi'!#REF!="G",'Costi complessivi'!D55*$C$452,IF('Costi complessivi'!#REF!=$B$452,'Costi complessivi'!D55,""))</f>
        <v>#REF!</v>
      </c>
      <c r="J59" s="14" t="e">
        <f>IF('Costi complessivi'!#REF!="G",'Costi complessivi'!E55*$C$452,IF('Costi complessivi'!#REF!=$B$452,'Costi complessivi'!E55,""))</f>
        <v>#REF!</v>
      </c>
      <c r="K59" s="14" t="e">
        <f>IF('Costi complessivi'!#REF!="G",'Costi complessivi'!F55*$C$452,IF('Costi complessivi'!#REF!=$B$452,'Costi complessivi'!F55,""))</f>
        <v>#REF!</v>
      </c>
      <c r="L59" s="29" t="e">
        <f>IF('Costi complessivi'!#REF!="G",'Costi complessivi'!#REF!*$C$452,IF('Costi complessivi'!#REF!=$B$452,'Costi complessivi'!#REF!,""))</f>
        <v>#REF!</v>
      </c>
      <c r="M59" s="23" t="e">
        <f>'Costi complessivi'!#REF!</f>
        <v>#REF!</v>
      </c>
      <c r="N59" s="69" t="e">
        <f>IF('Costi complessivi'!#REF!="G",'Costi complessivi'!#REF!,IF('Costi complessivi'!#REF!=$B$452,'Costi complessivi'!#REF!,0))</f>
        <v>#REF!</v>
      </c>
      <c r="P59" s="42">
        <v>21000</v>
      </c>
    </row>
    <row r="60" spans="1:18">
      <c r="A60" s="22" t="str">
        <f>IF('Costi complessivi'!A56="","",'Costi complessivi'!A56)</f>
        <v xml:space="preserve">  66/25/633  </v>
      </c>
      <c r="B60" s="61" t="str">
        <f>IF('Costi complessivi'!B56="","",'Costi complessivi'!B56)</f>
        <v xml:space="preserve">ASSIST. SCOLAST. MINORI FELINO </v>
      </c>
      <c r="C60" s="15" t="e">
        <f>IF('Costi complessivi'!#REF!="G",'Costi complessivi'!#REF!*$C$452,IF('Costi complessivi'!#REF!=$B$452,'Costi complessivi'!#REF!,""))</f>
        <v>#REF!</v>
      </c>
      <c r="D60" s="15" t="e">
        <f>IF('Costi complessivi'!#REF!="G",'Costi complessivi'!#REF!*$C$452,IF('Costi complessivi'!#REF!=$B$452,'Costi complessivi'!#REF!,""))</f>
        <v>#REF!</v>
      </c>
      <c r="E60" s="30" t="e">
        <f>IF('Costi complessivi'!#REF!="G",'Costi complessivi'!#REF!*$C$452,IF('Costi complessivi'!#REF!=$B$452,'Costi complessivi'!#REF!,""))</f>
        <v>#REF!</v>
      </c>
      <c r="F60" s="115" t="e">
        <f>IF('Costi complessivi'!#REF!="G",'Costi complessivi'!C56*$C$452,IF('Costi complessivi'!#REF!=$B$452,'Costi complessivi'!C56,""))</f>
        <v>#REF!</v>
      </c>
      <c r="G60" s="44" t="e">
        <f>IF('Costi complessivi'!#REF!="G",'Costi complessivi'!#REF!*$C$452,IF('Costi complessivi'!#REF!=$B$452,'Costi complessivi'!#REF!,""))</f>
        <v>#REF!</v>
      </c>
      <c r="H60" s="44" t="e">
        <f>IF('Costi complessivi'!#REF!="G",'Costi complessivi'!#REF!*$C$452,IF('Costi complessivi'!#REF!=$B$452,'Costi complessivi'!#REF!,""))</f>
        <v>#REF!</v>
      </c>
      <c r="I60" s="115" t="e">
        <f>IF('Costi complessivi'!#REF!="G",'Costi complessivi'!D56*$C$452,IF('Costi complessivi'!#REF!=$B$452,'Costi complessivi'!D56,""))</f>
        <v>#REF!</v>
      </c>
      <c r="J60" s="14" t="e">
        <f>IF('Costi complessivi'!#REF!="G",'Costi complessivi'!E56*$C$452,IF('Costi complessivi'!#REF!=$B$452,'Costi complessivi'!E56,""))</f>
        <v>#REF!</v>
      </c>
      <c r="K60" s="14" t="e">
        <f>IF('Costi complessivi'!#REF!="G",'Costi complessivi'!F56*$C$452,IF('Costi complessivi'!#REF!=$B$452,'Costi complessivi'!F56,""))</f>
        <v>#REF!</v>
      </c>
      <c r="L60" s="29" t="e">
        <f>IF('Costi complessivi'!#REF!="G",'Costi complessivi'!#REF!*$C$452,IF('Costi complessivi'!#REF!=$B$452,'Costi complessivi'!#REF!,""))</f>
        <v>#REF!</v>
      </c>
      <c r="M60" s="23" t="e">
        <f>'Costi complessivi'!#REF!</f>
        <v>#REF!</v>
      </c>
      <c r="N60" s="69" t="e">
        <f>IF('Costi complessivi'!#REF!="G",'Costi complessivi'!#REF!,IF('Costi complessivi'!#REF!=$B$452,'Costi complessivi'!#REF!,0))</f>
        <v>#REF!</v>
      </c>
      <c r="P60" s="42">
        <v>80000</v>
      </c>
    </row>
    <row r="61" spans="1:18">
      <c r="A61" s="22" t="str">
        <f>IF('Costi complessivi'!A57="","",'Costi complessivi'!A57)</f>
        <v xml:space="preserve">  66/25/637  </v>
      </c>
      <c r="B61" s="61" t="str">
        <f>IF('Costi complessivi'!B57="","",'Costi complessivi'!B57)</f>
        <v xml:space="preserve">COORDINAMENTO MINORI FELINO    </v>
      </c>
      <c r="C61" s="15" t="e">
        <f>IF('Costi complessivi'!#REF!="G",'Costi complessivi'!#REF!*$C$452,IF('Costi complessivi'!#REF!=$B$452,'Costi complessivi'!#REF!,""))</f>
        <v>#REF!</v>
      </c>
      <c r="D61" s="15" t="e">
        <f>IF('Costi complessivi'!#REF!="G",'Costi complessivi'!#REF!*$C$452,IF('Costi complessivi'!#REF!=$B$452,'Costi complessivi'!#REF!,""))</f>
        <v>#REF!</v>
      </c>
      <c r="E61" s="30" t="e">
        <f>IF('Costi complessivi'!#REF!="G",'Costi complessivi'!#REF!*$C$452,IF('Costi complessivi'!#REF!=$B$452,'Costi complessivi'!#REF!,""))</f>
        <v>#REF!</v>
      </c>
      <c r="F61" s="115" t="e">
        <f>IF('Costi complessivi'!#REF!="G",'Costi complessivi'!C57*$C$452,IF('Costi complessivi'!#REF!=$B$452,'Costi complessivi'!C57,""))</f>
        <v>#REF!</v>
      </c>
      <c r="G61" s="44" t="e">
        <f>IF('Costi complessivi'!#REF!="G",'Costi complessivi'!#REF!*$C$452,IF('Costi complessivi'!#REF!=$B$452,'Costi complessivi'!#REF!,""))</f>
        <v>#REF!</v>
      </c>
      <c r="H61" s="44" t="e">
        <f>IF('Costi complessivi'!#REF!="G",'Costi complessivi'!#REF!*$C$452,IF('Costi complessivi'!#REF!=$B$452,'Costi complessivi'!#REF!,""))</f>
        <v>#REF!</v>
      </c>
      <c r="I61" s="115" t="e">
        <f>IF('Costi complessivi'!#REF!="G",'Costi complessivi'!D57*$C$452,IF('Costi complessivi'!#REF!=$B$452,'Costi complessivi'!D57,""))</f>
        <v>#REF!</v>
      </c>
      <c r="J61" s="14" t="e">
        <f>IF('Costi complessivi'!#REF!="G",'Costi complessivi'!E57*$C$452,IF('Costi complessivi'!#REF!=$B$452,'Costi complessivi'!E57,""))</f>
        <v>#REF!</v>
      </c>
      <c r="K61" s="14" t="e">
        <f>IF('Costi complessivi'!#REF!="G",'Costi complessivi'!F57*$C$452,IF('Costi complessivi'!#REF!=$B$452,'Costi complessivi'!F57,""))</f>
        <v>#REF!</v>
      </c>
      <c r="L61" s="29" t="e">
        <f>IF('Costi complessivi'!#REF!="G",'Costi complessivi'!#REF!*$C$452,IF('Costi complessivi'!#REF!=$B$452,'Costi complessivi'!#REF!,""))</f>
        <v>#REF!</v>
      </c>
      <c r="M61" s="23" t="e">
        <f>'Costi complessivi'!#REF!</f>
        <v>#REF!</v>
      </c>
      <c r="N61" s="69" t="e">
        <f>IF('Costi complessivi'!#REF!="G",'Costi complessivi'!#REF!,IF('Costi complessivi'!#REF!=$B$452,'Costi complessivi'!#REF!,0))</f>
        <v>#REF!</v>
      </c>
    </row>
    <row r="62" spans="1:18" ht="28.5">
      <c r="A62" s="22" t="str">
        <f>IF('Costi complessivi'!A58="","",'Costi complessivi'!A58)</f>
        <v xml:space="preserve"> 68/05/938</v>
      </c>
      <c r="B62" s="61" t="str">
        <f>IF('Costi complessivi'!B58="","",'Costi complessivi'!B58)</f>
        <v>ON THE ROAD (Pdz Comunità educativa e pr giov)</v>
      </c>
      <c r="C62" s="15" t="e">
        <f>IF('Costi complessivi'!#REF!="G",'Costi complessivi'!#REF!*$C$452,IF('Costi complessivi'!#REF!=$B$452,'Costi complessivi'!#REF!,""))</f>
        <v>#REF!</v>
      </c>
      <c r="D62" s="15" t="e">
        <f>IF('Costi complessivi'!#REF!="G",'Costi complessivi'!#REF!*$C$452,IF('Costi complessivi'!#REF!=$B$452,'Costi complessivi'!#REF!,""))</f>
        <v>#REF!</v>
      </c>
      <c r="E62" s="30" t="e">
        <f>IF('Costi complessivi'!#REF!="G",'Costi complessivi'!#REF!*$C$452,IF('Costi complessivi'!#REF!=$B$452,'Costi complessivi'!#REF!,""))</f>
        <v>#REF!</v>
      </c>
      <c r="F62" s="115" t="e">
        <f>IF('Costi complessivi'!#REF!="G",'Costi complessivi'!C58*$C$452,IF('Costi complessivi'!#REF!=$B$452,'Costi complessivi'!C58,""))</f>
        <v>#REF!</v>
      </c>
      <c r="G62" s="44" t="e">
        <f>IF('Costi complessivi'!#REF!="G",'Costi complessivi'!#REF!*$C$452,IF('Costi complessivi'!#REF!=$B$452,'Costi complessivi'!#REF!,""))</f>
        <v>#REF!</v>
      </c>
      <c r="H62" s="44" t="e">
        <f>IF('Costi complessivi'!#REF!="G",'Costi complessivi'!#REF!*$C$452,IF('Costi complessivi'!#REF!=$B$452,'Costi complessivi'!#REF!,""))</f>
        <v>#REF!</v>
      </c>
      <c r="I62" s="115" t="e">
        <f>IF('Costi complessivi'!#REF!="G",'Costi complessivi'!D58*$C$452,IF('Costi complessivi'!#REF!=$B$452,'Costi complessivi'!D58,""))</f>
        <v>#REF!</v>
      </c>
      <c r="J62" s="14" t="e">
        <f>IF('Costi complessivi'!#REF!="G",'Costi complessivi'!E58*$C$452,IF('Costi complessivi'!#REF!=$B$452,'Costi complessivi'!E58,""))</f>
        <v>#REF!</v>
      </c>
      <c r="K62" s="14" t="e">
        <f>IF('Costi complessivi'!#REF!="G",'Costi complessivi'!F58*$C$452,IF('Costi complessivi'!#REF!=$B$452,'Costi complessivi'!F58,""))</f>
        <v>#REF!</v>
      </c>
      <c r="L62" s="29" t="e">
        <f>IF('Costi complessivi'!#REF!="G",'Costi complessivi'!#REF!*$C$452,IF('Costi complessivi'!#REF!=$B$452,'Costi complessivi'!#REF!,""))</f>
        <v>#REF!</v>
      </c>
      <c r="M62" s="23" t="e">
        <f>'Costi complessivi'!#REF!</f>
        <v>#REF!</v>
      </c>
      <c r="N62" s="69" t="e">
        <f>IF('Costi complessivi'!#REF!="G",'Costi complessivi'!#REF!,IF('Costi complessivi'!#REF!=$B$452,'Costi complessivi'!#REF!,0))</f>
        <v>#REF!</v>
      </c>
    </row>
    <row r="63" spans="1:18">
      <c r="A63" s="22" t="str">
        <f>IF('Costi complessivi'!A59="","",'Costi complessivi'!A59)</f>
        <v xml:space="preserve"> 68/05/936</v>
      </c>
      <c r="B63" s="61" t="str">
        <f>IF('Costi complessivi'!B59="","",'Costi complessivi'!B59)</f>
        <v>INFOGIOVANI</v>
      </c>
      <c r="C63" s="15" t="e">
        <f>IF('Costi complessivi'!#REF!="G",'Costi complessivi'!#REF!*$C$452,IF('Costi complessivi'!#REF!=$B$452,'Costi complessivi'!#REF!,""))</f>
        <v>#REF!</v>
      </c>
      <c r="D63" s="15" t="e">
        <f>IF('Costi complessivi'!#REF!="G",'Costi complessivi'!#REF!*$C$452,IF('Costi complessivi'!#REF!=$B$452,'Costi complessivi'!#REF!,""))</f>
        <v>#REF!</v>
      </c>
      <c r="E63" s="30" t="e">
        <f>IF('Costi complessivi'!#REF!="G",'Costi complessivi'!#REF!*$C$452,IF('Costi complessivi'!#REF!=$B$452,'Costi complessivi'!#REF!,""))</f>
        <v>#REF!</v>
      </c>
      <c r="F63" s="115" t="e">
        <f>IF('Costi complessivi'!#REF!="G",'Costi complessivi'!C59*$C$452,IF('Costi complessivi'!#REF!=$B$452,'Costi complessivi'!C59,""))</f>
        <v>#REF!</v>
      </c>
      <c r="G63" s="44" t="e">
        <f>IF('Costi complessivi'!#REF!="G",'Costi complessivi'!#REF!*$C$452,IF('Costi complessivi'!#REF!=$B$452,'Costi complessivi'!#REF!,""))</f>
        <v>#REF!</v>
      </c>
      <c r="H63" s="44" t="e">
        <f>IF('Costi complessivi'!#REF!="G",'Costi complessivi'!#REF!*$C$452,IF('Costi complessivi'!#REF!=$B$452,'Costi complessivi'!#REF!,""))</f>
        <v>#REF!</v>
      </c>
      <c r="I63" s="115" t="e">
        <f>IF('Costi complessivi'!#REF!="G",'Costi complessivi'!D59*$C$452,IF('Costi complessivi'!#REF!=$B$452,'Costi complessivi'!D59,""))</f>
        <v>#REF!</v>
      </c>
      <c r="J63" s="14" t="e">
        <f>IF('Costi complessivi'!#REF!="G",'Costi complessivi'!E59*$C$452,IF('Costi complessivi'!#REF!=$B$452,'Costi complessivi'!E59,""))</f>
        <v>#REF!</v>
      </c>
      <c r="K63" s="14" t="e">
        <f>IF('Costi complessivi'!#REF!="G",'Costi complessivi'!F59*$C$452,IF('Costi complessivi'!#REF!=$B$452,'Costi complessivi'!F59,""))</f>
        <v>#REF!</v>
      </c>
      <c r="L63" s="29" t="e">
        <f>IF('Costi complessivi'!#REF!="G",'Costi complessivi'!#REF!*$C$452,IF('Costi complessivi'!#REF!=$B$452,'Costi complessivi'!#REF!,""))</f>
        <v>#REF!</v>
      </c>
      <c r="M63" s="23" t="e">
        <f>'Costi complessivi'!#REF!</f>
        <v>#REF!</v>
      </c>
      <c r="N63" s="69" t="e">
        <f>IF('Costi complessivi'!#REF!="G",'Costi complessivi'!#REF!,IF('Costi complessivi'!#REF!=$B$452,'Costi complessivi'!#REF!,0))</f>
        <v>#REF!</v>
      </c>
    </row>
    <row r="64" spans="1:18">
      <c r="A64" s="22" t="str">
        <f>IF('Costi complessivi'!A60="","",'Costi complessivi'!A60)</f>
        <v>68/05/921</v>
      </c>
      <c r="B64" s="61" t="str">
        <f>IF('Costi complessivi'!B60="","",'Costi complessivi'!B60)</f>
        <v xml:space="preserve">CONTRIBUTI AFFIDO FELINO      </v>
      </c>
      <c r="C64" s="15" t="e">
        <f>IF('Costi complessivi'!#REF!="G",'Costi complessivi'!#REF!*$C$452,IF('Costi complessivi'!#REF!=$B$452,'Costi complessivi'!#REF!,""))</f>
        <v>#REF!</v>
      </c>
      <c r="D64" s="15" t="e">
        <f>IF('Costi complessivi'!#REF!="G",'Costi complessivi'!#REF!*$C$452,IF('Costi complessivi'!#REF!=$B$452,'Costi complessivi'!#REF!,""))</f>
        <v>#REF!</v>
      </c>
      <c r="E64" s="30" t="e">
        <f>IF('Costi complessivi'!#REF!="G",'Costi complessivi'!#REF!*$C$452,IF('Costi complessivi'!#REF!=$B$452,'Costi complessivi'!#REF!,""))</f>
        <v>#REF!</v>
      </c>
      <c r="F64" s="115" t="e">
        <f>IF('Costi complessivi'!#REF!="G",'Costi complessivi'!C60*$C$452,IF('Costi complessivi'!#REF!=$B$452,'Costi complessivi'!C60,""))</f>
        <v>#REF!</v>
      </c>
      <c r="G64" s="44" t="e">
        <f>IF('Costi complessivi'!#REF!="G",'Costi complessivi'!#REF!*$C$452,IF('Costi complessivi'!#REF!=$B$452,'Costi complessivi'!#REF!,""))</f>
        <v>#REF!</v>
      </c>
      <c r="H64" s="44" t="e">
        <f>IF('Costi complessivi'!#REF!="G",'Costi complessivi'!#REF!*$C$452,IF('Costi complessivi'!#REF!=$B$452,'Costi complessivi'!#REF!,""))</f>
        <v>#REF!</v>
      </c>
      <c r="I64" s="115" t="e">
        <f>IF('Costi complessivi'!#REF!="G",'Costi complessivi'!D60*$C$452,IF('Costi complessivi'!#REF!=$B$452,'Costi complessivi'!D60,""))</f>
        <v>#REF!</v>
      </c>
      <c r="J64" s="14" t="e">
        <f>IF('Costi complessivi'!#REF!="G",'Costi complessivi'!E60*$C$452,IF('Costi complessivi'!#REF!=$B$452,'Costi complessivi'!E60,""))</f>
        <v>#REF!</v>
      </c>
      <c r="K64" s="14" t="e">
        <f>IF('Costi complessivi'!#REF!="G",'Costi complessivi'!F60*$C$452,IF('Costi complessivi'!#REF!=$B$452,'Costi complessivi'!F60,""))</f>
        <v>#REF!</v>
      </c>
      <c r="L64" s="29" t="e">
        <f>IF('Costi complessivi'!#REF!="G",'Costi complessivi'!#REF!*$C$452,IF('Costi complessivi'!#REF!=$B$452,'Costi complessivi'!#REF!,""))</f>
        <v>#REF!</v>
      </c>
      <c r="M64" s="23" t="e">
        <f>'Costi complessivi'!#REF!</f>
        <v>#REF!</v>
      </c>
      <c r="N64" s="69" t="e">
        <f>IF('Costi complessivi'!#REF!="G",'Costi complessivi'!#REF!,IF('Costi complessivi'!#REF!=$B$452,'Costi complessivi'!#REF!,0))</f>
        <v>#REF!</v>
      </c>
    </row>
    <row r="65" spans="1:18" hidden="1">
      <c r="A65" s="22" t="e">
        <f>IF('Costi complessivi'!#REF!="","",'Costi complessivi'!#REF!)</f>
        <v>#REF!</v>
      </c>
      <c r="B65" s="61" t="e">
        <f>IF('Costi complessivi'!#REF!="","",'Costi complessivi'!#REF!)</f>
        <v>#REF!</v>
      </c>
      <c r="C65" s="15" t="e">
        <f>IF('Costi complessivi'!#REF!="G",'Costi complessivi'!#REF!*$C$452,IF('Costi complessivi'!#REF!=$B$452,'Costi complessivi'!#REF!,""))</f>
        <v>#REF!</v>
      </c>
      <c r="D65" s="15" t="e">
        <f>IF('Costi complessivi'!#REF!="G",'Costi complessivi'!#REF!*$C$452,IF('Costi complessivi'!#REF!=$B$452,'Costi complessivi'!#REF!,""))</f>
        <v>#REF!</v>
      </c>
      <c r="E65" s="30" t="e">
        <f>IF('Costi complessivi'!#REF!="G",'Costi complessivi'!#REF!*$C$452,IF('Costi complessivi'!#REF!=$B$452,'Costi complessivi'!#REF!,""))</f>
        <v>#REF!</v>
      </c>
      <c r="F65" s="115" t="e">
        <f>IF('Costi complessivi'!#REF!="G",'Costi complessivi'!#REF!*$C$452,IF('Costi complessivi'!#REF!=$B$452,'Costi complessivi'!#REF!,""))</f>
        <v>#REF!</v>
      </c>
      <c r="G65" s="44" t="e">
        <f>IF('Costi complessivi'!#REF!="G",'Costi complessivi'!#REF!*$C$452,IF('Costi complessivi'!#REF!=$B$452,'Costi complessivi'!#REF!,""))</f>
        <v>#REF!</v>
      </c>
      <c r="H65" s="44" t="e">
        <f>IF('Costi complessivi'!#REF!="G",'Costi complessivi'!#REF!*$C$452,IF('Costi complessivi'!#REF!=$B$452,'Costi complessivi'!#REF!,""))</f>
        <v>#REF!</v>
      </c>
      <c r="I65" s="115" t="e">
        <f>IF('Costi complessivi'!#REF!="G",'Costi complessivi'!#REF!*$C$452,IF('Costi complessivi'!#REF!=$B$452,'Costi complessivi'!#REF!,""))</f>
        <v>#REF!</v>
      </c>
      <c r="J65" s="14" t="e">
        <f>IF('Costi complessivi'!#REF!="G",'Costi complessivi'!#REF!*$C$452,IF('Costi complessivi'!#REF!=$B$452,'Costi complessivi'!#REF!,""))</f>
        <v>#REF!</v>
      </c>
      <c r="K65" s="14" t="e">
        <f>IF('Costi complessivi'!#REF!="G",'Costi complessivi'!#REF!*$C$452,IF('Costi complessivi'!#REF!=$B$452,'Costi complessivi'!#REF!,""))</f>
        <v>#REF!</v>
      </c>
      <c r="L65" s="29" t="e">
        <f>IF('Costi complessivi'!#REF!="G",'Costi complessivi'!#REF!*$C$452,IF('Costi complessivi'!#REF!=$B$452,'Costi complessivi'!#REF!,""))</f>
        <v>#REF!</v>
      </c>
      <c r="M65" s="23" t="e">
        <f>'Costi complessivi'!#REF!</f>
        <v>#REF!</v>
      </c>
      <c r="N65" s="69" t="e">
        <f>IF('Costi complessivi'!#REF!="G",'Costi complessivi'!#REF!,IF('Costi complessivi'!#REF!=$B$452,'Costi complessivi'!#REF!,0))</f>
        <v>#REF!</v>
      </c>
    </row>
    <row r="66" spans="1:18" hidden="1">
      <c r="A66" s="49" t="s">
        <v>446</v>
      </c>
      <c r="B66" s="45"/>
      <c r="C66" s="46"/>
      <c r="D66" s="47"/>
      <c r="E66" s="47"/>
      <c r="F66" s="115"/>
      <c r="G66" s="47"/>
      <c r="H66" s="47"/>
      <c r="I66" s="47"/>
      <c r="J66" s="47"/>
      <c r="K66" s="47"/>
      <c r="L66" s="45"/>
      <c r="M66" s="48"/>
      <c r="N66" s="69" t="e">
        <f>IF('Costi complessivi'!#REF!="G",'Costi complessivi'!#REF!,IF('Costi complessivi'!#REF!=$B$452,'Costi complessivi'!#REF!,0))</f>
        <v>#REF!</v>
      </c>
    </row>
    <row r="67" spans="1:18" ht="19.5" hidden="1" customHeight="1">
      <c r="A67" s="22" t="str">
        <f>IF('Costi complessivi'!A62="","",'Costi complessivi'!A62)</f>
        <v xml:space="preserve">  66/25/650  </v>
      </c>
      <c r="B67" s="61" t="str">
        <f>IF('Costi complessivi'!B62="","",'Costi complessivi'!B62)</f>
        <v xml:space="preserve">EDUCAT. DOMIC. MINORI MONTEC. </v>
      </c>
      <c r="C67" s="15" t="e">
        <f>IF('Costi complessivi'!#REF!="G",'Costi complessivi'!#REF!*$C$452,IF('Costi complessivi'!#REF!=$B$452,'Costi complessivi'!#REF!,""))</f>
        <v>#REF!</v>
      </c>
      <c r="D67" s="15" t="e">
        <f>IF('Costi complessivi'!#REF!="G",'Costi complessivi'!#REF!*$C$452,IF('Costi complessivi'!#REF!=$B$452,'Costi complessivi'!#REF!,""))</f>
        <v>#REF!</v>
      </c>
      <c r="E67" s="30" t="e">
        <f>IF('Costi complessivi'!#REF!="G",'Costi complessivi'!#REF!*$C$452,IF('Costi complessivi'!#REF!=$B$452,'Costi complessivi'!#REF!,""))</f>
        <v>#REF!</v>
      </c>
      <c r="F67" s="115" t="e">
        <f>IF('Costi complessivi'!#REF!="G",'Costi complessivi'!C62*$C$452,IF('Costi complessivi'!#REF!=$B$452,'Costi complessivi'!C62,""))</f>
        <v>#REF!</v>
      </c>
      <c r="G67" s="44" t="e">
        <f>IF('Costi complessivi'!#REF!="G",'Costi complessivi'!#REF!*$C$452,IF('Costi complessivi'!#REF!=$B$452,'Costi complessivi'!#REF!,""))</f>
        <v>#REF!</v>
      </c>
      <c r="H67" s="44" t="e">
        <f>IF('Costi complessivi'!#REF!="G",'Costi complessivi'!#REF!*$C$452,IF('Costi complessivi'!#REF!=$B$452,'Costi complessivi'!#REF!,""))</f>
        <v>#REF!</v>
      </c>
      <c r="I67" s="115" t="e">
        <f>IF('Costi complessivi'!#REF!="G",'Costi complessivi'!D62*$C$452,IF('Costi complessivi'!#REF!=$B$452,'Costi complessivi'!D62,""))</f>
        <v>#REF!</v>
      </c>
      <c r="J67" s="14" t="e">
        <f>IF('Costi complessivi'!#REF!="G",'Costi complessivi'!E62*$C$452,IF('Costi complessivi'!#REF!=$B$452,'Costi complessivi'!E62,""))</f>
        <v>#REF!</v>
      </c>
      <c r="K67" s="14" t="e">
        <f>IF('Costi complessivi'!#REF!="G",'Costi complessivi'!F62*$C$452,IF('Costi complessivi'!#REF!=$B$452,'Costi complessivi'!F62,""))</f>
        <v>#REF!</v>
      </c>
      <c r="L67" s="29" t="e">
        <f>IF('Costi complessivi'!#REF!="G",'Costi complessivi'!#REF!*$C$452,IF('Costi complessivi'!#REF!=$B$452,'Costi complessivi'!#REF!,""))</f>
        <v>#REF!</v>
      </c>
      <c r="M67" s="23" t="e">
        <f>'Costi complessivi'!#REF!</f>
        <v>#REF!</v>
      </c>
      <c r="N67" s="69" t="e">
        <f>IF('Costi complessivi'!#REF!="G",'Costi complessivi'!#REF!,IF('Costi complessivi'!#REF!=$B$452,'Costi complessivi'!#REF!,0))</f>
        <v>#REF!</v>
      </c>
      <c r="O67" s="57">
        <v>55000</v>
      </c>
      <c r="P67" s="55">
        <v>51000</v>
      </c>
      <c r="Q67" s="42">
        <f>36000/2*LAVORO!$E$7</f>
        <v>3906.1405517959402</v>
      </c>
      <c r="R67" s="42">
        <f>SUM(P67:Q67)</f>
        <v>54906.140551795943</v>
      </c>
    </row>
    <row r="68" spans="1:18" hidden="1">
      <c r="A68" s="22" t="str">
        <f>IF('Costi complessivi'!A63="","",'Costi complessivi'!A63)</f>
        <v xml:space="preserve">  66/25/652  </v>
      </c>
      <c r="B68" s="61" t="str">
        <f>IF('Costi complessivi'!B63="","",'Costi complessivi'!B63)</f>
        <v xml:space="preserve">RETTE IST. MINORI MONTECH.     </v>
      </c>
      <c r="C68" s="15" t="e">
        <f>IF('Costi complessivi'!#REF!="G",'Costi complessivi'!#REF!*$C$452,IF('Costi complessivi'!#REF!=$B$452,'Costi complessivi'!#REF!,""))</f>
        <v>#REF!</v>
      </c>
      <c r="D68" s="15" t="e">
        <f>IF('Costi complessivi'!#REF!="G",'Costi complessivi'!#REF!*$C$452,IF('Costi complessivi'!#REF!=$B$452,'Costi complessivi'!#REF!,""))</f>
        <v>#REF!</v>
      </c>
      <c r="E68" s="30" t="e">
        <f>IF('Costi complessivi'!#REF!="G",'Costi complessivi'!#REF!*$C$452,IF('Costi complessivi'!#REF!=$B$452,'Costi complessivi'!#REF!,""))</f>
        <v>#REF!</v>
      </c>
      <c r="F68" s="115" t="e">
        <f>IF('Costi complessivi'!#REF!="G",'Costi complessivi'!C63*$C$452,IF('Costi complessivi'!#REF!=$B$452,'Costi complessivi'!C63,""))</f>
        <v>#REF!</v>
      </c>
      <c r="G68" s="44" t="e">
        <f>IF('Costi complessivi'!#REF!="G",'Costi complessivi'!#REF!*$C$452,IF('Costi complessivi'!#REF!=$B$452,'Costi complessivi'!#REF!,""))</f>
        <v>#REF!</v>
      </c>
      <c r="H68" s="44" t="e">
        <f>IF('Costi complessivi'!#REF!="G",'Costi complessivi'!#REF!*$C$452,IF('Costi complessivi'!#REF!=$B$452,'Costi complessivi'!#REF!,""))</f>
        <v>#REF!</v>
      </c>
      <c r="I68" s="115" t="e">
        <f>IF('Costi complessivi'!#REF!="G",'Costi complessivi'!D63*$C$452,IF('Costi complessivi'!#REF!=$B$452,'Costi complessivi'!D63,""))</f>
        <v>#REF!</v>
      </c>
      <c r="J68" s="14" t="e">
        <f>IF('Costi complessivi'!#REF!="G",'Costi complessivi'!E63*$C$452,IF('Costi complessivi'!#REF!=$B$452,'Costi complessivi'!E63,""))</f>
        <v>#REF!</v>
      </c>
      <c r="K68" s="14" t="e">
        <f>IF('Costi complessivi'!#REF!="G",'Costi complessivi'!F63*$C$452,IF('Costi complessivi'!#REF!=$B$452,'Costi complessivi'!F63,""))</f>
        <v>#REF!</v>
      </c>
      <c r="L68" s="29" t="e">
        <f>IF('Costi complessivi'!#REF!="G",'Costi complessivi'!#REF!*$C$452,IF('Costi complessivi'!#REF!=$B$452,'Costi complessivi'!#REF!,""))</f>
        <v>#REF!</v>
      </c>
      <c r="M68" s="23" t="e">
        <f>'Costi complessivi'!#REF!</f>
        <v>#REF!</v>
      </c>
      <c r="N68" s="69" t="e">
        <f>IF('Costi complessivi'!#REF!="G",'Costi complessivi'!#REF!,IF('Costi complessivi'!#REF!=$B$452,'Costi complessivi'!#REF!,0))</f>
        <v>#REF!</v>
      </c>
      <c r="P68" s="42">
        <v>101000</v>
      </c>
    </row>
    <row r="69" spans="1:18" ht="20.25" hidden="1" customHeight="1">
      <c r="A69" s="22" t="str">
        <f>IF('Costi complessivi'!A64="","",'Costi complessivi'!A64)</f>
        <v xml:space="preserve">  66/25/653  </v>
      </c>
      <c r="B69" s="61" t="str">
        <f>IF('Costi complessivi'!B64="","",'Costi complessivi'!B64)</f>
        <v>ASSIST. SCOLAST. MINORI MONTECH</v>
      </c>
      <c r="C69" s="15" t="e">
        <f>IF('Costi complessivi'!#REF!="G",'Costi complessivi'!#REF!*$C$452,IF('Costi complessivi'!#REF!=$B$452,'Costi complessivi'!#REF!,""))</f>
        <v>#REF!</v>
      </c>
      <c r="D69" s="15" t="e">
        <f>IF('Costi complessivi'!#REF!="G",'Costi complessivi'!#REF!*$C$452,IF('Costi complessivi'!#REF!=$B$452,'Costi complessivi'!#REF!,""))</f>
        <v>#REF!</v>
      </c>
      <c r="E69" s="30" t="e">
        <f>IF('Costi complessivi'!#REF!="G",'Costi complessivi'!#REF!*$C$452,IF('Costi complessivi'!#REF!=$B$452,'Costi complessivi'!#REF!,""))</f>
        <v>#REF!</v>
      </c>
      <c r="F69" s="115" t="e">
        <f>IF('Costi complessivi'!#REF!="G",'Costi complessivi'!C64*$C$452,IF('Costi complessivi'!#REF!=$B$452,'Costi complessivi'!C64,""))</f>
        <v>#REF!</v>
      </c>
      <c r="G69" s="44" t="e">
        <f>IF('Costi complessivi'!#REF!="G",'Costi complessivi'!#REF!*$C$452,IF('Costi complessivi'!#REF!=$B$452,'Costi complessivi'!#REF!,""))</f>
        <v>#REF!</v>
      </c>
      <c r="H69" s="44" t="e">
        <f>IF('Costi complessivi'!#REF!="G",'Costi complessivi'!#REF!*$C$452,IF('Costi complessivi'!#REF!=$B$452,'Costi complessivi'!#REF!,""))</f>
        <v>#REF!</v>
      </c>
      <c r="I69" s="115" t="e">
        <f>IF('Costi complessivi'!#REF!="G",'Costi complessivi'!D64*$C$452,IF('Costi complessivi'!#REF!=$B$452,'Costi complessivi'!D64,""))</f>
        <v>#REF!</v>
      </c>
      <c r="J69" s="14" t="e">
        <f>IF('Costi complessivi'!#REF!="G",'Costi complessivi'!E64*$C$452,IF('Costi complessivi'!#REF!=$B$452,'Costi complessivi'!E64,""))</f>
        <v>#REF!</v>
      </c>
      <c r="K69" s="14" t="e">
        <f>IF('Costi complessivi'!#REF!="G",'Costi complessivi'!F64*$C$452,IF('Costi complessivi'!#REF!=$B$452,'Costi complessivi'!F64,""))</f>
        <v>#REF!</v>
      </c>
      <c r="L69" s="29" t="e">
        <f>IF('Costi complessivi'!#REF!="G",'Costi complessivi'!#REF!*$C$452,IF('Costi complessivi'!#REF!=$B$452,'Costi complessivi'!#REF!,""))</f>
        <v>#REF!</v>
      </c>
      <c r="M69" s="23" t="e">
        <f>'Costi complessivi'!#REF!</f>
        <v>#REF!</v>
      </c>
      <c r="N69" s="69" t="e">
        <f>IF('Costi complessivi'!#REF!="G",'Costi complessivi'!#REF!,IF('Costi complessivi'!#REF!=$B$452,'Costi complessivi'!#REF!,0))</f>
        <v>#REF!</v>
      </c>
      <c r="P69" s="42">
        <v>111000</v>
      </c>
    </row>
    <row r="70" spans="1:18" hidden="1">
      <c r="A70" s="22" t="str">
        <f>IF('Costi complessivi'!A65="","",'Costi complessivi'!A65)</f>
        <v xml:space="preserve">  66/25/657  </v>
      </c>
      <c r="B70" s="61" t="str">
        <f>IF('Costi complessivi'!B65="","",'Costi complessivi'!B65)</f>
        <v xml:space="preserve">COORD. MINORI MONTECHIARUGULO  </v>
      </c>
      <c r="C70" s="15" t="e">
        <f>IF('Costi complessivi'!#REF!="G",'Costi complessivi'!#REF!*$C$452,IF('Costi complessivi'!#REF!=$B$452,'Costi complessivi'!#REF!,""))</f>
        <v>#REF!</v>
      </c>
      <c r="D70" s="15" t="e">
        <f>IF('Costi complessivi'!#REF!="G",'Costi complessivi'!#REF!*$C$452,IF('Costi complessivi'!#REF!=$B$452,'Costi complessivi'!#REF!,""))</f>
        <v>#REF!</v>
      </c>
      <c r="E70" s="30" t="e">
        <f>IF('Costi complessivi'!#REF!="G",'Costi complessivi'!#REF!*$C$452,IF('Costi complessivi'!#REF!=$B$452,'Costi complessivi'!#REF!,""))</f>
        <v>#REF!</v>
      </c>
      <c r="F70" s="115" t="e">
        <f>IF('Costi complessivi'!#REF!="G",'Costi complessivi'!C65*$C$452,IF('Costi complessivi'!#REF!=$B$452,'Costi complessivi'!C65,""))</f>
        <v>#REF!</v>
      </c>
      <c r="G70" s="44" t="e">
        <f>IF('Costi complessivi'!#REF!="G",'Costi complessivi'!#REF!*$C$452,IF('Costi complessivi'!#REF!=$B$452,'Costi complessivi'!#REF!,""))</f>
        <v>#REF!</v>
      </c>
      <c r="H70" s="44" t="e">
        <f>IF('Costi complessivi'!#REF!="G",'Costi complessivi'!#REF!*$C$452,IF('Costi complessivi'!#REF!=$B$452,'Costi complessivi'!#REF!,""))</f>
        <v>#REF!</v>
      </c>
      <c r="I70" s="115" t="e">
        <f>IF('Costi complessivi'!#REF!="G",'Costi complessivi'!D65*$C$452,IF('Costi complessivi'!#REF!=$B$452,'Costi complessivi'!D65,""))</f>
        <v>#REF!</v>
      </c>
      <c r="J70" s="14" t="e">
        <f>IF('Costi complessivi'!#REF!="G",'Costi complessivi'!E65*$C$452,IF('Costi complessivi'!#REF!=$B$452,'Costi complessivi'!E65,""))</f>
        <v>#REF!</v>
      </c>
      <c r="K70" s="14" t="e">
        <f>IF('Costi complessivi'!#REF!="G",'Costi complessivi'!F65*$C$452,IF('Costi complessivi'!#REF!=$B$452,'Costi complessivi'!F65,""))</f>
        <v>#REF!</v>
      </c>
      <c r="L70" s="29" t="e">
        <f>IF('Costi complessivi'!#REF!="G",'Costi complessivi'!#REF!*$C$452,IF('Costi complessivi'!#REF!=$B$452,'Costi complessivi'!#REF!,""))</f>
        <v>#REF!</v>
      </c>
      <c r="M70" s="23" t="e">
        <f>'Costi complessivi'!#REF!</f>
        <v>#REF!</v>
      </c>
      <c r="N70" s="69" t="e">
        <f>IF('Costi complessivi'!#REF!="G",'Costi complessivi'!#REF!,IF('Costi complessivi'!#REF!=$B$452,'Costi complessivi'!#REF!,0))</f>
        <v>#REF!</v>
      </c>
    </row>
    <row r="71" spans="1:18" hidden="1">
      <c r="A71" s="22" t="str">
        <f>IF('Costi complessivi'!A66="","",'Costi complessivi'!A66)</f>
        <v xml:space="preserve"> 68/05/959</v>
      </c>
      <c r="B71" s="61" t="str">
        <f>IF('Costi complessivi'!B66="","",'Costi complessivi'!B66)</f>
        <v>ON THE ROAD</v>
      </c>
      <c r="C71" s="15" t="e">
        <f>IF('Costi complessivi'!#REF!="G",'Costi complessivi'!#REF!*$C$452,IF('Costi complessivi'!#REF!=$B$452,'Costi complessivi'!#REF!,""))</f>
        <v>#REF!</v>
      </c>
      <c r="D71" s="15" t="e">
        <f>IF('Costi complessivi'!#REF!="G",'Costi complessivi'!#REF!*$C$452,IF('Costi complessivi'!#REF!=$B$452,'Costi complessivi'!#REF!,""))</f>
        <v>#REF!</v>
      </c>
      <c r="E71" s="30" t="e">
        <f>IF('Costi complessivi'!#REF!="G",'Costi complessivi'!#REF!*$C$452,IF('Costi complessivi'!#REF!=$B$452,'Costi complessivi'!#REF!,""))</f>
        <v>#REF!</v>
      </c>
      <c r="F71" s="115" t="e">
        <f>IF('Costi complessivi'!#REF!="G",'Costi complessivi'!C66*$C$452,IF('Costi complessivi'!#REF!=$B$452,'Costi complessivi'!C66,""))</f>
        <v>#REF!</v>
      </c>
      <c r="G71" s="44" t="e">
        <f>IF('Costi complessivi'!#REF!="G",'Costi complessivi'!#REF!*$C$452,IF('Costi complessivi'!#REF!=$B$452,'Costi complessivi'!#REF!,""))</f>
        <v>#REF!</v>
      </c>
      <c r="H71" s="44" t="e">
        <f>IF('Costi complessivi'!#REF!="G",'Costi complessivi'!#REF!*$C$452,IF('Costi complessivi'!#REF!=$B$452,'Costi complessivi'!#REF!,""))</f>
        <v>#REF!</v>
      </c>
      <c r="I71" s="115" t="e">
        <f>IF('Costi complessivi'!#REF!="G",'Costi complessivi'!D66*$C$452,IF('Costi complessivi'!#REF!=$B$452,'Costi complessivi'!D66,""))</f>
        <v>#REF!</v>
      </c>
      <c r="J71" s="14" t="e">
        <f>IF('Costi complessivi'!#REF!="G",'Costi complessivi'!E66*$C$452,IF('Costi complessivi'!#REF!=$B$452,'Costi complessivi'!E66,""))</f>
        <v>#REF!</v>
      </c>
      <c r="K71" s="14" t="e">
        <f>IF('Costi complessivi'!#REF!="G",'Costi complessivi'!F66*$C$452,IF('Costi complessivi'!#REF!=$B$452,'Costi complessivi'!F66,""))</f>
        <v>#REF!</v>
      </c>
      <c r="L71" s="29" t="e">
        <f>IF('Costi complessivi'!#REF!="G",'Costi complessivi'!#REF!*$C$452,IF('Costi complessivi'!#REF!=$B$452,'Costi complessivi'!#REF!,""))</f>
        <v>#REF!</v>
      </c>
      <c r="M71" s="23" t="e">
        <f>'Costi complessivi'!#REF!</f>
        <v>#REF!</v>
      </c>
      <c r="N71" s="69" t="e">
        <f>IF('Costi complessivi'!#REF!="G",'Costi complessivi'!#REF!,IF('Costi complessivi'!#REF!=$B$452,'Costi complessivi'!#REF!,0))</f>
        <v>#REF!</v>
      </c>
    </row>
    <row r="72" spans="1:18" hidden="1">
      <c r="A72" s="22" t="str">
        <f>IF('Costi complessivi'!A67="","",'Costi complessivi'!A67)</f>
        <v xml:space="preserve">  68/05/941  </v>
      </c>
      <c r="B72" s="61" t="str">
        <f>IF('Costi complessivi'!B67="","",'Costi complessivi'!B67)</f>
        <v>CONTRIBUTI AFFIDI MONTECHIARUGO</v>
      </c>
      <c r="C72" s="15" t="e">
        <f>IF('Costi complessivi'!#REF!="G",'Costi complessivi'!#REF!*$C$452,IF('Costi complessivi'!#REF!=$B$452,'Costi complessivi'!#REF!,""))</f>
        <v>#REF!</v>
      </c>
      <c r="D72" s="15" t="e">
        <f>IF('Costi complessivi'!#REF!="G",'Costi complessivi'!#REF!*$C$452,IF('Costi complessivi'!#REF!=$B$452,'Costi complessivi'!#REF!,""))</f>
        <v>#REF!</v>
      </c>
      <c r="E72" s="30" t="e">
        <f>IF('Costi complessivi'!#REF!="G",'Costi complessivi'!#REF!*$C$452,IF('Costi complessivi'!#REF!=$B$452,'Costi complessivi'!#REF!,""))</f>
        <v>#REF!</v>
      </c>
      <c r="F72" s="115" t="e">
        <f>IF('Costi complessivi'!#REF!="G",'Costi complessivi'!C67*$C$452,IF('Costi complessivi'!#REF!=$B$452,'Costi complessivi'!C67,""))</f>
        <v>#REF!</v>
      </c>
      <c r="G72" s="44" t="e">
        <f>IF('Costi complessivi'!#REF!="G",'Costi complessivi'!#REF!*$C$452,IF('Costi complessivi'!#REF!=$B$452,'Costi complessivi'!#REF!,""))</f>
        <v>#REF!</v>
      </c>
      <c r="H72" s="44" t="e">
        <f>IF('Costi complessivi'!#REF!="G",'Costi complessivi'!#REF!*$C$452,IF('Costi complessivi'!#REF!=$B$452,'Costi complessivi'!#REF!,""))</f>
        <v>#REF!</v>
      </c>
      <c r="I72" s="115" t="e">
        <f>IF('Costi complessivi'!#REF!="G",'Costi complessivi'!D67*$C$452,IF('Costi complessivi'!#REF!=$B$452,'Costi complessivi'!D67,""))</f>
        <v>#REF!</v>
      </c>
      <c r="J72" s="14" t="e">
        <f>IF('Costi complessivi'!#REF!="G",'Costi complessivi'!E67*$C$452,IF('Costi complessivi'!#REF!=$B$452,'Costi complessivi'!E67,""))</f>
        <v>#REF!</v>
      </c>
      <c r="K72" s="14" t="e">
        <f>IF('Costi complessivi'!#REF!="G",'Costi complessivi'!F67*$C$452,IF('Costi complessivi'!#REF!=$B$452,'Costi complessivi'!F67,""))</f>
        <v>#REF!</v>
      </c>
      <c r="L72" s="29" t="e">
        <f>IF('Costi complessivi'!#REF!="G",'Costi complessivi'!#REF!*$C$452,IF('Costi complessivi'!#REF!=$B$452,'Costi complessivi'!#REF!,""))</f>
        <v>#REF!</v>
      </c>
      <c r="M72" s="23" t="e">
        <f>'Costi complessivi'!#REF!</f>
        <v>#REF!</v>
      </c>
      <c r="N72" s="69" t="e">
        <f>IF('Costi complessivi'!#REF!="G",'Costi complessivi'!#REF!,IF('Costi complessivi'!#REF!=$B$452,'Costi complessivi'!#REF!,0))</f>
        <v>#REF!</v>
      </c>
    </row>
    <row r="73" spans="1:18" hidden="1">
      <c r="A73" s="22" t="e">
        <f>IF('Costi complessivi'!#REF!="","",'Costi complessivi'!#REF!)</f>
        <v>#REF!</v>
      </c>
      <c r="B73" s="61" t="e">
        <f>IF('Costi complessivi'!#REF!="","",'Costi complessivi'!#REF!)</f>
        <v>#REF!</v>
      </c>
      <c r="C73" s="15" t="e">
        <f>IF('Costi complessivi'!#REF!="G",'Costi complessivi'!#REF!*$C$452,IF('Costi complessivi'!#REF!=$B$452,'Costi complessivi'!#REF!,""))</f>
        <v>#REF!</v>
      </c>
      <c r="D73" s="15" t="e">
        <f>IF('Costi complessivi'!#REF!="G",'Costi complessivi'!#REF!*$C$452,IF('Costi complessivi'!#REF!=$B$452,'Costi complessivi'!#REF!,""))</f>
        <v>#REF!</v>
      </c>
      <c r="E73" s="30" t="e">
        <f>IF('Costi complessivi'!#REF!="G",'Costi complessivi'!#REF!*$C$452,IF('Costi complessivi'!#REF!=$B$452,'Costi complessivi'!#REF!,""))</f>
        <v>#REF!</v>
      </c>
      <c r="F73" s="115" t="e">
        <f>IF('Costi complessivi'!#REF!="G",'Costi complessivi'!#REF!*$C$452,IF('Costi complessivi'!#REF!=$B$452,'Costi complessivi'!#REF!,""))</f>
        <v>#REF!</v>
      </c>
      <c r="G73" s="44" t="e">
        <f>IF('Costi complessivi'!#REF!="G",'Costi complessivi'!#REF!*$C$452,IF('Costi complessivi'!#REF!=$B$452,'Costi complessivi'!#REF!,""))</f>
        <v>#REF!</v>
      </c>
      <c r="H73" s="44" t="e">
        <f>IF('Costi complessivi'!#REF!="G",'Costi complessivi'!#REF!*$C$452,IF('Costi complessivi'!#REF!=$B$452,'Costi complessivi'!#REF!,""))</f>
        <v>#REF!</v>
      </c>
      <c r="I73" s="115" t="e">
        <f>IF('Costi complessivi'!#REF!="G",'Costi complessivi'!#REF!*$C$452,IF('Costi complessivi'!#REF!=$B$452,'Costi complessivi'!#REF!,""))</f>
        <v>#REF!</v>
      </c>
      <c r="J73" s="14" t="e">
        <f>IF('Costi complessivi'!#REF!="G",'Costi complessivi'!#REF!*$C$452,IF('Costi complessivi'!#REF!=$B$452,'Costi complessivi'!#REF!,""))</f>
        <v>#REF!</v>
      </c>
      <c r="K73" s="14" t="e">
        <f>IF('Costi complessivi'!#REF!="G",'Costi complessivi'!#REF!*$C$452,IF('Costi complessivi'!#REF!=$B$452,'Costi complessivi'!#REF!,""))</f>
        <v>#REF!</v>
      </c>
      <c r="L73" s="29" t="e">
        <f>IF('Costi complessivi'!#REF!="G",'Costi complessivi'!#REF!*$C$452,IF('Costi complessivi'!#REF!=$B$452,'Costi complessivi'!#REF!,""))</f>
        <v>#REF!</v>
      </c>
      <c r="M73" s="23" t="e">
        <f>'Costi complessivi'!#REF!</f>
        <v>#REF!</v>
      </c>
      <c r="N73" s="69" t="e">
        <f>IF('Costi complessivi'!#REF!="G",'Costi complessivi'!#REF!,IF('Costi complessivi'!#REF!=$B$452,'Costi complessivi'!#REF!,0))</f>
        <v>#REF!</v>
      </c>
    </row>
    <row r="74" spans="1:18" hidden="1">
      <c r="A74" s="22" t="e">
        <f>IF('Costi complessivi'!#REF!="","",'Costi complessivi'!#REF!)</f>
        <v>#REF!</v>
      </c>
      <c r="B74" s="61" t="e">
        <f>IF('Costi complessivi'!#REF!="","",'Costi complessivi'!#REF!)</f>
        <v>#REF!</v>
      </c>
      <c r="C74" s="15" t="e">
        <f>IF('Costi complessivi'!#REF!="G",'Costi complessivi'!#REF!*$C$452,IF('Costi complessivi'!#REF!=$B$452,'Costi complessivi'!#REF!,""))</f>
        <v>#REF!</v>
      </c>
      <c r="D74" s="15" t="e">
        <f>IF('Costi complessivi'!#REF!="G",'Costi complessivi'!#REF!*$C$452,IF('Costi complessivi'!#REF!=$B$452,'Costi complessivi'!#REF!,""))</f>
        <v>#REF!</v>
      </c>
      <c r="E74" s="30" t="e">
        <f>IF('Costi complessivi'!#REF!="G",'Costi complessivi'!#REF!*$C$452,IF('Costi complessivi'!#REF!=$B$452,'Costi complessivi'!#REF!,""))</f>
        <v>#REF!</v>
      </c>
      <c r="F74" s="115" t="e">
        <f>IF('Costi complessivi'!#REF!="G",'Costi complessivi'!#REF!*$C$452,IF('Costi complessivi'!#REF!=$B$452,'Costi complessivi'!#REF!,""))</f>
        <v>#REF!</v>
      </c>
      <c r="G74" s="44" t="e">
        <f>IF('Costi complessivi'!#REF!="G",'Costi complessivi'!#REF!*$C$452,IF('Costi complessivi'!#REF!=$B$452,'Costi complessivi'!#REF!,""))</f>
        <v>#REF!</v>
      </c>
      <c r="H74" s="44" t="e">
        <f>IF('Costi complessivi'!#REF!="G",'Costi complessivi'!#REF!*$C$452,IF('Costi complessivi'!#REF!=$B$452,'Costi complessivi'!#REF!,""))</f>
        <v>#REF!</v>
      </c>
      <c r="I74" s="115" t="e">
        <f>IF('Costi complessivi'!#REF!="G",'Costi complessivi'!#REF!*$C$452,IF('Costi complessivi'!#REF!=$B$452,'Costi complessivi'!#REF!,""))</f>
        <v>#REF!</v>
      </c>
      <c r="J74" s="14" t="e">
        <f>IF('Costi complessivi'!#REF!="G",'Costi complessivi'!#REF!*$C$452,IF('Costi complessivi'!#REF!=$B$452,'Costi complessivi'!#REF!,""))</f>
        <v>#REF!</v>
      </c>
      <c r="K74" s="14" t="e">
        <f>IF('Costi complessivi'!#REF!="G",'Costi complessivi'!#REF!*$C$452,IF('Costi complessivi'!#REF!=$B$452,'Costi complessivi'!#REF!,""))</f>
        <v>#REF!</v>
      </c>
      <c r="L74" s="29" t="e">
        <f>IF('Costi complessivi'!#REF!="G",'Costi complessivi'!#REF!*$C$452,IF('Costi complessivi'!#REF!=$B$452,'Costi complessivi'!#REF!,""))</f>
        <v>#REF!</v>
      </c>
      <c r="M74" s="23" t="e">
        <f>'Costi complessivi'!#REF!</f>
        <v>#REF!</v>
      </c>
      <c r="N74" s="69" t="e">
        <f>IF('Costi complessivi'!#REF!="G",'Costi complessivi'!#REF!,IF('Costi complessivi'!#REF!=$B$452,'Costi complessivi'!#REF!,0))</f>
        <v>#REF!</v>
      </c>
    </row>
    <row r="75" spans="1:18" hidden="1">
      <c r="A75" s="49" t="s">
        <v>447</v>
      </c>
      <c r="B75" s="45"/>
      <c r="C75" s="46"/>
      <c r="D75" s="47"/>
      <c r="E75" s="47"/>
      <c r="F75" s="115"/>
      <c r="G75" s="47"/>
      <c r="H75" s="47"/>
      <c r="I75" s="47"/>
      <c r="J75" s="47"/>
      <c r="K75" s="47"/>
      <c r="L75" s="45"/>
      <c r="M75" s="48"/>
      <c r="N75" s="69" t="e">
        <f>IF('Costi complessivi'!#REF!="G",'Costi complessivi'!#REF!,IF('Costi complessivi'!#REF!=$B$452,'Costi complessivi'!#REF!,0))</f>
        <v>#REF!</v>
      </c>
    </row>
    <row r="76" spans="1:18" hidden="1">
      <c r="A76" s="22" t="str">
        <f>IF('Costi complessivi'!A69="","",'Costi complessivi'!A69)</f>
        <v xml:space="preserve">  66/25/670  </v>
      </c>
      <c r="B76" s="61" t="str">
        <f>IF('Costi complessivi'!B69="","",'Costi complessivi'!B69)</f>
        <v>EDUCAT. DOMIC. MINORI SALA BAG</v>
      </c>
      <c r="C76" s="15" t="e">
        <f>IF('Costi complessivi'!#REF!="G",'Costi complessivi'!#REF!*$C$452,IF('Costi complessivi'!#REF!=$B$452,'Costi complessivi'!#REF!,""))</f>
        <v>#REF!</v>
      </c>
      <c r="D76" s="15" t="e">
        <f>IF('Costi complessivi'!#REF!="G",'Costi complessivi'!#REF!*$C$452,IF('Costi complessivi'!#REF!=$B$452,'Costi complessivi'!#REF!,""))</f>
        <v>#REF!</v>
      </c>
      <c r="E76" s="30" t="e">
        <f>IF('Costi complessivi'!#REF!="G",'Costi complessivi'!#REF!*$C$452,IF('Costi complessivi'!#REF!=$B$452,'Costi complessivi'!#REF!,""))</f>
        <v>#REF!</v>
      </c>
      <c r="F76" s="115" t="e">
        <f>IF('Costi complessivi'!#REF!="G",'Costi complessivi'!C69*$C$452,IF('Costi complessivi'!#REF!=$B$452,'Costi complessivi'!C69,""))</f>
        <v>#REF!</v>
      </c>
      <c r="G76" s="44" t="e">
        <f>IF('Costi complessivi'!#REF!="G",'Costi complessivi'!#REF!*$C$452,IF('Costi complessivi'!#REF!=$B$452,'Costi complessivi'!#REF!,""))</f>
        <v>#REF!</v>
      </c>
      <c r="H76" s="44" t="e">
        <f>IF('Costi complessivi'!#REF!="G",'Costi complessivi'!#REF!*$C$452,IF('Costi complessivi'!#REF!=$B$452,'Costi complessivi'!#REF!,""))</f>
        <v>#REF!</v>
      </c>
      <c r="I76" s="115" t="e">
        <f>IF('Costi complessivi'!#REF!="G",'Costi complessivi'!D69*$C$452,IF('Costi complessivi'!#REF!=$B$452,'Costi complessivi'!D69,""))</f>
        <v>#REF!</v>
      </c>
      <c r="J76" s="14" t="e">
        <f>IF('Costi complessivi'!#REF!="G",'Costi complessivi'!E69*$C$452,IF('Costi complessivi'!#REF!=$B$452,'Costi complessivi'!E69,""))</f>
        <v>#REF!</v>
      </c>
      <c r="K76" s="14" t="e">
        <f>IF('Costi complessivi'!#REF!="G",'Costi complessivi'!F69*$C$452,IF('Costi complessivi'!#REF!=$B$452,'Costi complessivi'!F69,""))</f>
        <v>#REF!</v>
      </c>
      <c r="L76" s="29" t="e">
        <f>IF('Costi complessivi'!#REF!="G",'Costi complessivi'!#REF!*$C$452,IF('Costi complessivi'!#REF!=$B$452,'Costi complessivi'!#REF!,""))</f>
        <v>#REF!</v>
      </c>
      <c r="M76" s="23" t="e">
        <f>'Costi complessivi'!#REF!</f>
        <v>#REF!</v>
      </c>
      <c r="N76" s="69" t="e">
        <f>IF('Costi complessivi'!#REF!="G",'Costi complessivi'!#REF!,IF('Costi complessivi'!#REF!=$B$452,'Costi complessivi'!#REF!,0))</f>
        <v>#REF!</v>
      </c>
      <c r="O76" s="57">
        <v>18000</v>
      </c>
      <c r="P76" s="55">
        <v>15000</v>
      </c>
      <c r="Q76" s="42">
        <f>36000/2*LAVORO!$E$8</f>
        <v>2337.3576262363354</v>
      </c>
      <c r="R76" s="42">
        <f>SUM(P76:Q76)</f>
        <v>17337.357626236335</v>
      </c>
    </row>
    <row r="77" spans="1:18" hidden="1">
      <c r="A77" s="22" t="str">
        <f>IF('Costi complessivi'!A70="","",'Costi complessivi'!A70)</f>
        <v xml:space="preserve">  66/25/672  </v>
      </c>
      <c r="B77" s="61" t="str">
        <f>IF('Costi complessivi'!B70="","",'Costi complessivi'!B70)</f>
        <v xml:space="preserve">RETTE IST. MINORI SALA BAG.    </v>
      </c>
      <c r="C77" s="15" t="e">
        <f>IF('Costi complessivi'!#REF!="G",'Costi complessivi'!#REF!*$C$452,IF('Costi complessivi'!#REF!=$B$452,'Costi complessivi'!#REF!,""))</f>
        <v>#REF!</v>
      </c>
      <c r="D77" s="15" t="e">
        <f>IF('Costi complessivi'!#REF!="G",'Costi complessivi'!#REF!*$C$452,IF('Costi complessivi'!#REF!=$B$452,'Costi complessivi'!#REF!,""))</f>
        <v>#REF!</v>
      </c>
      <c r="E77" s="30" t="e">
        <f>IF('Costi complessivi'!#REF!="G",'Costi complessivi'!#REF!*$C$452,IF('Costi complessivi'!#REF!=$B$452,'Costi complessivi'!#REF!,""))</f>
        <v>#REF!</v>
      </c>
      <c r="F77" s="115" t="e">
        <f>IF('Costi complessivi'!#REF!="G",'Costi complessivi'!C70*$C$452,IF('Costi complessivi'!#REF!=$B$452,'Costi complessivi'!C70,""))</f>
        <v>#REF!</v>
      </c>
      <c r="G77" s="44" t="e">
        <f>IF('Costi complessivi'!#REF!="G",'Costi complessivi'!#REF!*$C$452,IF('Costi complessivi'!#REF!=$B$452,'Costi complessivi'!#REF!,""))</f>
        <v>#REF!</v>
      </c>
      <c r="H77" s="44" t="e">
        <f>IF('Costi complessivi'!#REF!="G",'Costi complessivi'!#REF!*$C$452,IF('Costi complessivi'!#REF!=$B$452,'Costi complessivi'!#REF!,""))</f>
        <v>#REF!</v>
      </c>
      <c r="I77" s="115" t="e">
        <f>IF('Costi complessivi'!#REF!="G",'Costi complessivi'!D70*$C$452,IF('Costi complessivi'!#REF!=$B$452,'Costi complessivi'!D70,""))</f>
        <v>#REF!</v>
      </c>
      <c r="J77" s="14" t="e">
        <f>IF('Costi complessivi'!#REF!="G",'Costi complessivi'!E70*$C$452,IF('Costi complessivi'!#REF!=$B$452,'Costi complessivi'!E70,""))</f>
        <v>#REF!</v>
      </c>
      <c r="K77" s="14" t="e">
        <f>IF('Costi complessivi'!#REF!="G",'Costi complessivi'!F70*$C$452,IF('Costi complessivi'!#REF!=$B$452,'Costi complessivi'!F70,""))</f>
        <v>#REF!</v>
      </c>
      <c r="L77" s="29" t="e">
        <f>IF('Costi complessivi'!#REF!="G",'Costi complessivi'!#REF!*$C$452,IF('Costi complessivi'!#REF!=$B$452,'Costi complessivi'!#REF!,""))</f>
        <v>#REF!</v>
      </c>
      <c r="M77" s="23" t="e">
        <f>'Costi complessivi'!#REF!</f>
        <v>#REF!</v>
      </c>
      <c r="N77" s="69" t="e">
        <f>IF('Costi complessivi'!#REF!="G",'Costi complessivi'!#REF!,IF('Costi complessivi'!#REF!=$B$452,'Costi complessivi'!#REF!,0))</f>
        <v>#REF!</v>
      </c>
      <c r="P77" s="42">
        <v>26000</v>
      </c>
    </row>
    <row r="78" spans="1:18" hidden="1">
      <c r="A78" s="22" t="str">
        <f>IF('Costi complessivi'!A71="","",'Costi complessivi'!A71)</f>
        <v xml:space="preserve">  66/25/673  </v>
      </c>
      <c r="B78" s="61" t="str">
        <f>IF('Costi complessivi'!B71="","",'Costi complessivi'!B71)</f>
        <v>ASSIST. SCOLAST. MINORI SALA B.</v>
      </c>
      <c r="C78" s="15" t="e">
        <f>IF('Costi complessivi'!#REF!="G",'Costi complessivi'!#REF!*$C$452,IF('Costi complessivi'!#REF!=$B$452,'Costi complessivi'!#REF!,""))</f>
        <v>#REF!</v>
      </c>
      <c r="D78" s="15" t="e">
        <f>IF('Costi complessivi'!#REF!="G",'Costi complessivi'!#REF!*$C$452,IF('Costi complessivi'!#REF!=$B$452,'Costi complessivi'!#REF!,""))</f>
        <v>#REF!</v>
      </c>
      <c r="E78" s="30" t="e">
        <f>IF('Costi complessivi'!#REF!="G",'Costi complessivi'!#REF!*$C$452,IF('Costi complessivi'!#REF!=$B$452,'Costi complessivi'!#REF!,""))</f>
        <v>#REF!</v>
      </c>
      <c r="F78" s="115" t="e">
        <f>IF('Costi complessivi'!#REF!="G",'Costi complessivi'!C71*$C$452,IF('Costi complessivi'!#REF!=$B$452,'Costi complessivi'!C71,""))</f>
        <v>#REF!</v>
      </c>
      <c r="G78" s="44" t="e">
        <f>IF('Costi complessivi'!#REF!="G",'Costi complessivi'!#REF!*$C$452,IF('Costi complessivi'!#REF!=$B$452,'Costi complessivi'!#REF!,""))</f>
        <v>#REF!</v>
      </c>
      <c r="H78" s="44" t="e">
        <f>IF('Costi complessivi'!#REF!="G",'Costi complessivi'!#REF!*$C$452,IF('Costi complessivi'!#REF!=$B$452,'Costi complessivi'!#REF!,""))</f>
        <v>#REF!</v>
      </c>
      <c r="I78" s="115" t="e">
        <f>IF('Costi complessivi'!#REF!="G",'Costi complessivi'!D71*$C$452,IF('Costi complessivi'!#REF!=$B$452,'Costi complessivi'!D71,""))</f>
        <v>#REF!</v>
      </c>
      <c r="J78" s="14" t="e">
        <f>IF('Costi complessivi'!#REF!="G",'Costi complessivi'!E71*$C$452,IF('Costi complessivi'!#REF!=$B$452,'Costi complessivi'!E71,""))</f>
        <v>#REF!</v>
      </c>
      <c r="K78" s="14" t="e">
        <f>IF('Costi complessivi'!#REF!="G",'Costi complessivi'!F71*$C$452,IF('Costi complessivi'!#REF!=$B$452,'Costi complessivi'!F71,""))</f>
        <v>#REF!</v>
      </c>
      <c r="L78" s="29" t="e">
        <f>IF('Costi complessivi'!#REF!="G",'Costi complessivi'!#REF!*$C$452,IF('Costi complessivi'!#REF!=$B$452,'Costi complessivi'!#REF!,""))</f>
        <v>#REF!</v>
      </c>
      <c r="M78" s="23" t="e">
        <f>'Costi complessivi'!#REF!</f>
        <v>#REF!</v>
      </c>
      <c r="N78" s="69" t="e">
        <f>IF('Costi complessivi'!#REF!="G",'Costi complessivi'!#REF!,IF('Costi complessivi'!#REF!=$B$452,'Costi complessivi'!#REF!,0))</f>
        <v>#REF!</v>
      </c>
      <c r="P78" s="42">
        <v>106000</v>
      </c>
    </row>
    <row r="79" spans="1:18" hidden="1">
      <c r="A79" s="22" t="str">
        <f>IF('Costi complessivi'!A72="","",'Costi complessivi'!A72)</f>
        <v xml:space="preserve">  66/25/677  </v>
      </c>
      <c r="B79" s="61" t="str">
        <f>IF('Costi complessivi'!B72="","",'Costi complessivi'!B72)</f>
        <v xml:space="preserve">COORDINAMENTO MINORI SALA B.   </v>
      </c>
      <c r="C79" s="15" t="e">
        <f>IF('Costi complessivi'!#REF!="G",'Costi complessivi'!#REF!*$C$452,IF('Costi complessivi'!#REF!=$B$452,'Costi complessivi'!#REF!,""))</f>
        <v>#REF!</v>
      </c>
      <c r="D79" s="15" t="e">
        <f>IF('Costi complessivi'!#REF!="G",'Costi complessivi'!#REF!*$C$452,IF('Costi complessivi'!#REF!=$B$452,'Costi complessivi'!#REF!,""))</f>
        <v>#REF!</v>
      </c>
      <c r="E79" s="30" t="e">
        <f>IF('Costi complessivi'!#REF!="G",'Costi complessivi'!#REF!*$C$452,IF('Costi complessivi'!#REF!=$B$452,'Costi complessivi'!#REF!,""))</f>
        <v>#REF!</v>
      </c>
      <c r="F79" s="115" t="e">
        <f>IF('Costi complessivi'!#REF!="G",'Costi complessivi'!C72*$C$452,IF('Costi complessivi'!#REF!=$B$452,'Costi complessivi'!C72,""))</f>
        <v>#REF!</v>
      </c>
      <c r="G79" s="44" t="e">
        <f>IF('Costi complessivi'!#REF!="G",'Costi complessivi'!#REF!*$C$452,IF('Costi complessivi'!#REF!=$B$452,'Costi complessivi'!#REF!,""))</f>
        <v>#REF!</v>
      </c>
      <c r="H79" s="44" t="e">
        <f>IF('Costi complessivi'!#REF!="G",'Costi complessivi'!#REF!*$C$452,IF('Costi complessivi'!#REF!=$B$452,'Costi complessivi'!#REF!,""))</f>
        <v>#REF!</v>
      </c>
      <c r="I79" s="115" t="e">
        <f>IF('Costi complessivi'!#REF!="G",'Costi complessivi'!D72*$C$452,IF('Costi complessivi'!#REF!=$B$452,'Costi complessivi'!D72,""))</f>
        <v>#REF!</v>
      </c>
      <c r="J79" s="14" t="e">
        <f>IF('Costi complessivi'!#REF!="G",'Costi complessivi'!E72*$C$452,IF('Costi complessivi'!#REF!=$B$452,'Costi complessivi'!E72,""))</f>
        <v>#REF!</v>
      </c>
      <c r="K79" s="14" t="e">
        <f>IF('Costi complessivi'!#REF!="G",'Costi complessivi'!F72*$C$452,IF('Costi complessivi'!#REF!=$B$452,'Costi complessivi'!F72,""))</f>
        <v>#REF!</v>
      </c>
      <c r="L79" s="29" t="e">
        <f>IF('Costi complessivi'!#REF!="G",'Costi complessivi'!#REF!*$C$452,IF('Costi complessivi'!#REF!=$B$452,'Costi complessivi'!#REF!,""))</f>
        <v>#REF!</v>
      </c>
      <c r="M79" s="23" t="e">
        <f>'Costi complessivi'!#REF!</f>
        <v>#REF!</v>
      </c>
      <c r="N79" s="69" t="e">
        <f>IF('Costi complessivi'!#REF!="G",'Costi complessivi'!#REF!,IF('Costi complessivi'!#REF!=$B$452,'Costi complessivi'!#REF!,0))</f>
        <v>#REF!</v>
      </c>
    </row>
    <row r="80" spans="1:18" hidden="1">
      <c r="A80" s="22" t="str">
        <f>IF('Costi complessivi'!A73="","",'Costi complessivi'!A73)</f>
        <v xml:space="preserve"> 68/05/978</v>
      </c>
      <c r="B80" s="61" t="str">
        <f>IF('Costi complessivi'!B73="","",'Costi complessivi'!B73)</f>
        <v>ON THE ROAD</v>
      </c>
      <c r="C80" s="15" t="e">
        <f>IF('Costi complessivi'!#REF!="G",'Costi complessivi'!#REF!*$C$452,IF('Costi complessivi'!#REF!=$B$452,'Costi complessivi'!#REF!,""))</f>
        <v>#REF!</v>
      </c>
      <c r="D80" s="15" t="e">
        <f>IF('Costi complessivi'!#REF!="G",'Costi complessivi'!#REF!*$C$452,IF('Costi complessivi'!#REF!=$B$452,'Costi complessivi'!#REF!,""))</f>
        <v>#REF!</v>
      </c>
      <c r="E80" s="30" t="e">
        <f>IF('Costi complessivi'!#REF!="G",'Costi complessivi'!#REF!*$C$452,IF('Costi complessivi'!#REF!=$B$452,'Costi complessivi'!#REF!,""))</f>
        <v>#REF!</v>
      </c>
      <c r="F80" s="115" t="e">
        <f>IF('Costi complessivi'!#REF!="G",'Costi complessivi'!C73*$C$452,IF('Costi complessivi'!#REF!=$B$452,'Costi complessivi'!C73,""))</f>
        <v>#REF!</v>
      </c>
      <c r="G80" s="44" t="e">
        <f>IF('Costi complessivi'!#REF!="G",'Costi complessivi'!#REF!*$C$452,IF('Costi complessivi'!#REF!=$B$452,'Costi complessivi'!#REF!,""))</f>
        <v>#REF!</v>
      </c>
      <c r="H80" s="44" t="e">
        <f>IF('Costi complessivi'!#REF!="G",'Costi complessivi'!#REF!*$C$452,IF('Costi complessivi'!#REF!=$B$452,'Costi complessivi'!#REF!,""))</f>
        <v>#REF!</v>
      </c>
      <c r="I80" s="115" t="e">
        <f>IF('Costi complessivi'!#REF!="G",'Costi complessivi'!D73*$C$452,IF('Costi complessivi'!#REF!=$B$452,'Costi complessivi'!D73,""))</f>
        <v>#REF!</v>
      </c>
      <c r="J80" s="14" t="e">
        <f>IF('Costi complessivi'!#REF!="G",'Costi complessivi'!E73*$C$452,IF('Costi complessivi'!#REF!=$B$452,'Costi complessivi'!E73,""))</f>
        <v>#REF!</v>
      </c>
      <c r="K80" s="14" t="e">
        <f>IF('Costi complessivi'!#REF!="G",'Costi complessivi'!F73*$C$452,IF('Costi complessivi'!#REF!=$B$452,'Costi complessivi'!F73,""))</f>
        <v>#REF!</v>
      </c>
      <c r="L80" s="29" t="e">
        <f>IF('Costi complessivi'!#REF!="G",'Costi complessivi'!#REF!*$C$452,IF('Costi complessivi'!#REF!=$B$452,'Costi complessivi'!#REF!,""))</f>
        <v>#REF!</v>
      </c>
      <c r="M80" s="23" t="e">
        <f>'Costi complessivi'!#REF!</f>
        <v>#REF!</v>
      </c>
      <c r="N80" s="69" t="e">
        <f>IF('Costi complessivi'!#REF!="G",'Costi complessivi'!#REF!,IF('Costi complessivi'!#REF!=$B$452,'Costi complessivi'!#REF!,0))</f>
        <v>#REF!</v>
      </c>
    </row>
    <row r="81" spans="1:18" hidden="1">
      <c r="A81" s="22" t="str">
        <f>IF('Costi complessivi'!A74="","",'Costi complessivi'!A74)</f>
        <v xml:space="preserve">  68/05/961  </v>
      </c>
      <c r="B81" s="61" t="str">
        <f>IF('Costi complessivi'!B74="","",'Costi complessivi'!B74)</f>
        <v xml:space="preserve">CONTRIBUTI AFFIDI SALA BAGANZA </v>
      </c>
      <c r="C81" s="15" t="e">
        <f>IF('Costi complessivi'!#REF!="G",'Costi complessivi'!#REF!*$C$452,IF('Costi complessivi'!#REF!=$B$452,'Costi complessivi'!#REF!,""))</f>
        <v>#REF!</v>
      </c>
      <c r="D81" s="15" t="e">
        <f>IF('Costi complessivi'!#REF!="G",'Costi complessivi'!#REF!*$C$452,IF('Costi complessivi'!#REF!=$B$452,'Costi complessivi'!#REF!,""))</f>
        <v>#REF!</v>
      </c>
      <c r="E81" s="30" t="e">
        <f>IF('Costi complessivi'!#REF!="G",'Costi complessivi'!#REF!*$C$452,IF('Costi complessivi'!#REF!=$B$452,'Costi complessivi'!#REF!,""))</f>
        <v>#REF!</v>
      </c>
      <c r="F81" s="115" t="e">
        <f>IF('Costi complessivi'!#REF!="G",'Costi complessivi'!C74*$C$452,IF('Costi complessivi'!#REF!=$B$452,'Costi complessivi'!C74,""))</f>
        <v>#REF!</v>
      </c>
      <c r="G81" s="44" t="e">
        <f>IF('Costi complessivi'!#REF!="G",'Costi complessivi'!#REF!*$C$452,IF('Costi complessivi'!#REF!=$B$452,'Costi complessivi'!#REF!,""))</f>
        <v>#REF!</v>
      </c>
      <c r="H81" s="44" t="e">
        <f>IF('Costi complessivi'!#REF!="G",'Costi complessivi'!#REF!*$C$452,IF('Costi complessivi'!#REF!=$B$452,'Costi complessivi'!#REF!,""))</f>
        <v>#REF!</v>
      </c>
      <c r="I81" s="115" t="e">
        <f>IF('Costi complessivi'!#REF!="G",'Costi complessivi'!D74*$C$452,IF('Costi complessivi'!#REF!=$B$452,'Costi complessivi'!D74,""))</f>
        <v>#REF!</v>
      </c>
      <c r="J81" s="14" t="e">
        <f>IF('Costi complessivi'!#REF!="G",'Costi complessivi'!E74*$C$452,IF('Costi complessivi'!#REF!=$B$452,'Costi complessivi'!E74,""))</f>
        <v>#REF!</v>
      </c>
      <c r="K81" s="14" t="e">
        <f>IF('Costi complessivi'!#REF!="G",'Costi complessivi'!F74*$C$452,IF('Costi complessivi'!#REF!=$B$452,'Costi complessivi'!F74,""))</f>
        <v>#REF!</v>
      </c>
      <c r="L81" s="29" t="e">
        <f>IF('Costi complessivi'!#REF!="G",'Costi complessivi'!#REF!*$C$452,IF('Costi complessivi'!#REF!=$B$452,'Costi complessivi'!#REF!,""))</f>
        <v>#REF!</v>
      </c>
      <c r="M81" s="23" t="e">
        <f>'Costi complessivi'!#REF!</f>
        <v>#REF!</v>
      </c>
      <c r="N81" s="69" t="e">
        <f>IF('Costi complessivi'!#REF!="G",'Costi complessivi'!#REF!,IF('Costi complessivi'!#REF!=$B$452,'Costi complessivi'!#REF!,0))</f>
        <v>#REF!</v>
      </c>
    </row>
    <row r="82" spans="1:18" hidden="1">
      <c r="A82" s="22" t="e">
        <f>IF('Costi complessivi'!#REF!="","",'Costi complessivi'!#REF!)</f>
        <v>#REF!</v>
      </c>
      <c r="B82" s="61" t="e">
        <f>IF('Costi complessivi'!#REF!="","",'Costi complessivi'!#REF!)</f>
        <v>#REF!</v>
      </c>
      <c r="C82" s="15" t="e">
        <f>IF('Costi complessivi'!#REF!="G",'Costi complessivi'!#REF!*$C$452,IF('Costi complessivi'!#REF!=$B$452,'Costi complessivi'!#REF!,""))</f>
        <v>#REF!</v>
      </c>
      <c r="D82" s="15" t="e">
        <f>IF('Costi complessivi'!#REF!="G",'Costi complessivi'!#REF!*$C$452,IF('Costi complessivi'!#REF!=$B$452,'Costi complessivi'!#REF!,""))</f>
        <v>#REF!</v>
      </c>
      <c r="E82" s="30" t="e">
        <f>IF('Costi complessivi'!#REF!="G",'Costi complessivi'!#REF!*$C$452,IF('Costi complessivi'!#REF!=$B$452,'Costi complessivi'!#REF!,""))</f>
        <v>#REF!</v>
      </c>
      <c r="F82" s="115" t="e">
        <f>IF('Costi complessivi'!#REF!="G",'Costi complessivi'!#REF!*$C$452,IF('Costi complessivi'!#REF!=$B$452,'Costi complessivi'!#REF!,""))</f>
        <v>#REF!</v>
      </c>
      <c r="G82" s="44" t="e">
        <f>IF('Costi complessivi'!#REF!="G",'Costi complessivi'!#REF!*$C$452,IF('Costi complessivi'!#REF!=$B$452,'Costi complessivi'!#REF!,""))</f>
        <v>#REF!</v>
      </c>
      <c r="H82" s="44" t="e">
        <f>IF('Costi complessivi'!#REF!="G",'Costi complessivi'!#REF!*$C$452,IF('Costi complessivi'!#REF!=$B$452,'Costi complessivi'!#REF!,""))</f>
        <v>#REF!</v>
      </c>
      <c r="I82" s="115" t="e">
        <f>IF('Costi complessivi'!#REF!="G",'Costi complessivi'!#REF!*$C$452,IF('Costi complessivi'!#REF!=$B$452,'Costi complessivi'!#REF!,""))</f>
        <v>#REF!</v>
      </c>
      <c r="J82" s="14" t="e">
        <f>IF('Costi complessivi'!#REF!="G",'Costi complessivi'!#REF!*$C$452,IF('Costi complessivi'!#REF!=$B$452,'Costi complessivi'!#REF!,""))</f>
        <v>#REF!</v>
      </c>
      <c r="K82" s="14" t="e">
        <f>IF('Costi complessivi'!#REF!="G",'Costi complessivi'!#REF!*$C$452,IF('Costi complessivi'!#REF!=$B$452,'Costi complessivi'!#REF!,""))</f>
        <v>#REF!</v>
      </c>
      <c r="L82" s="29" t="e">
        <f>IF('Costi complessivi'!#REF!="G",'Costi complessivi'!#REF!*$C$452,IF('Costi complessivi'!#REF!=$B$452,'Costi complessivi'!#REF!,""))</f>
        <v>#REF!</v>
      </c>
      <c r="M82" s="23" t="e">
        <f>'Costi complessivi'!#REF!</f>
        <v>#REF!</v>
      </c>
      <c r="N82" s="69" t="e">
        <f>IF('Costi complessivi'!#REF!="G",'Costi complessivi'!#REF!,IF('Costi complessivi'!#REF!=$B$452,'Costi complessivi'!#REF!,0))</f>
        <v>#REF!</v>
      </c>
    </row>
    <row r="83" spans="1:18" hidden="1">
      <c r="A83" s="22" t="e">
        <f>IF('Costi complessivi'!#REF!="","",'Costi complessivi'!#REF!)</f>
        <v>#REF!</v>
      </c>
      <c r="B83" s="61" t="e">
        <f>IF('Costi complessivi'!#REF!="","",'Costi complessivi'!#REF!)</f>
        <v>#REF!</v>
      </c>
      <c r="C83" s="15" t="e">
        <f>IF('Costi complessivi'!#REF!="G",'Costi complessivi'!#REF!*$C$452,IF('Costi complessivi'!#REF!=$B$452,'Costi complessivi'!#REF!,""))</f>
        <v>#REF!</v>
      </c>
      <c r="D83" s="15" t="e">
        <f>IF('Costi complessivi'!#REF!="G",'Costi complessivi'!#REF!*$C$452,IF('Costi complessivi'!#REF!=$B$452,'Costi complessivi'!#REF!,""))</f>
        <v>#REF!</v>
      </c>
      <c r="E83" s="30" t="e">
        <f>IF('Costi complessivi'!#REF!="G",'Costi complessivi'!#REF!*$C$452,IF('Costi complessivi'!#REF!=$B$452,'Costi complessivi'!#REF!,""))</f>
        <v>#REF!</v>
      </c>
      <c r="F83" s="115" t="e">
        <f>IF('Costi complessivi'!#REF!="G",'Costi complessivi'!#REF!*$C$452,IF('Costi complessivi'!#REF!=$B$452,'Costi complessivi'!#REF!,""))</f>
        <v>#REF!</v>
      </c>
      <c r="G83" s="44" t="e">
        <f>IF('Costi complessivi'!#REF!="G",'Costi complessivi'!#REF!*$C$452,IF('Costi complessivi'!#REF!=$B$452,'Costi complessivi'!#REF!,""))</f>
        <v>#REF!</v>
      </c>
      <c r="H83" s="44" t="e">
        <f>IF('Costi complessivi'!#REF!="G",'Costi complessivi'!#REF!*$C$452,IF('Costi complessivi'!#REF!=$B$452,'Costi complessivi'!#REF!,""))</f>
        <v>#REF!</v>
      </c>
      <c r="I83" s="115" t="e">
        <f>IF('Costi complessivi'!#REF!="G",'Costi complessivi'!#REF!*$C$452,IF('Costi complessivi'!#REF!=$B$452,'Costi complessivi'!#REF!,""))</f>
        <v>#REF!</v>
      </c>
      <c r="J83" s="14" t="e">
        <f>IF('Costi complessivi'!#REF!="G",'Costi complessivi'!#REF!*$C$452,IF('Costi complessivi'!#REF!=$B$452,'Costi complessivi'!#REF!,""))</f>
        <v>#REF!</v>
      </c>
      <c r="K83" s="14" t="e">
        <f>IF('Costi complessivi'!#REF!="G",'Costi complessivi'!#REF!*$C$452,IF('Costi complessivi'!#REF!=$B$452,'Costi complessivi'!#REF!,""))</f>
        <v>#REF!</v>
      </c>
      <c r="L83" s="29" t="e">
        <f>IF('Costi complessivi'!#REF!="G",'Costi complessivi'!#REF!*$C$452,IF('Costi complessivi'!#REF!=$B$452,'Costi complessivi'!#REF!,""))</f>
        <v>#REF!</v>
      </c>
      <c r="M83" s="23" t="e">
        <f>'Costi complessivi'!#REF!</f>
        <v>#REF!</v>
      </c>
      <c r="N83" s="69" t="e">
        <f>IF('Costi complessivi'!#REF!="G",'Costi complessivi'!#REF!,IF('Costi complessivi'!#REF!=$B$452,'Costi complessivi'!#REF!,0))</f>
        <v>#REF!</v>
      </c>
    </row>
    <row r="84" spans="1:18" hidden="1">
      <c r="A84" s="49" t="s">
        <v>448</v>
      </c>
      <c r="B84" s="45"/>
      <c r="C84" s="46"/>
      <c r="D84" s="47"/>
      <c r="E84" s="47"/>
      <c r="F84" s="115"/>
      <c r="G84" s="47"/>
      <c r="H84" s="47"/>
      <c r="I84" s="47"/>
      <c r="J84" s="47"/>
      <c r="K84" s="47"/>
      <c r="L84" s="45"/>
      <c r="M84" s="48"/>
      <c r="N84" s="69" t="e">
        <f>IF('Costi complessivi'!#REF!="G",'Costi complessivi'!#REF!,IF('Costi complessivi'!#REF!=$B$452,'Costi complessivi'!#REF!,0))</f>
        <v>#REF!</v>
      </c>
    </row>
    <row r="85" spans="1:18" ht="20.25" hidden="1" customHeight="1">
      <c r="A85" s="22" t="str">
        <f>IF('Costi complessivi'!A76="","",'Costi complessivi'!A76)</f>
        <v xml:space="preserve">  66/25/690  </v>
      </c>
      <c r="B85" s="61" t="str">
        <f>IF('Costi complessivi'!B76="","",'Costi complessivi'!B76)</f>
        <v>EDUCAT. DOMIC. MINORI TRAVERS.</v>
      </c>
      <c r="C85" s="15" t="e">
        <f>IF('Costi complessivi'!#REF!="G",'Costi complessivi'!#REF!*$C$452,IF('Costi complessivi'!#REF!=$B$452,'Costi complessivi'!#REF!,""))</f>
        <v>#REF!</v>
      </c>
      <c r="D85" s="15" t="e">
        <f>IF('Costi complessivi'!#REF!="G",'Costi complessivi'!#REF!*$C$452,IF('Costi complessivi'!#REF!=$B$452,'Costi complessivi'!#REF!,""))</f>
        <v>#REF!</v>
      </c>
      <c r="E85" s="30" t="e">
        <f>IF('Costi complessivi'!#REF!="G",'Costi complessivi'!#REF!*$C$452,IF('Costi complessivi'!#REF!=$B$452,'Costi complessivi'!#REF!,""))</f>
        <v>#REF!</v>
      </c>
      <c r="F85" s="115" t="e">
        <f>IF('Costi complessivi'!#REF!="G",'Costi complessivi'!C76*$C$452,IF('Costi complessivi'!#REF!=$B$452,'Costi complessivi'!C76,""))</f>
        <v>#REF!</v>
      </c>
      <c r="G85" s="44" t="e">
        <f>IF('Costi complessivi'!#REF!="G",'Costi complessivi'!#REF!*$C$452,IF('Costi complessivi'!#REF!=$B$452,'Costi complessivi'!#REF!,""))</f>
        <v>#REF!</v>
      </c>
      <c r="H85" s="44" t="e">
        <f>IF('Costi complessivi'!#REF!="G",'Costi complessivi'!#REF!*$C$452,IF('Costi complessivi'!#REF!=$B$452,'Costi complessivi'!#REF!,""))</f>
        <v>#REF!</v>
      </c>
      <c r="I85" s="115" t="e">
        <f>IF('Costi complessivi'!#REF!="G",'Costi complessivi'!D76*$C$452,IF('Costi complessivi'!#REF!=$B$452,'Costi complessivi'!D76,""))</f>
        <v>#REF!</v>
      </c>
      <c r="J85" s="14" t="e">
        <f>IF('Costi complessivi'!#REF!="G",'Costi complessivi'!E76*$C$452,IF('Costi complessivi'!#REF!=$B$452,'Costi complessivi'!E76,""))</f>
        <v>#REF!</v>
      </c>
      <c r="K85" s="14" t="e">
        <f>IF('Costi complessivi'!#REF!="G",'Costi complessivi'!F76*$C$452,IF('Costi complessivi'!#REF!=$B$452,'Costi complessivi'!F76,""))</f>
        <v>#REF!</v>
      </c>
      <c r="L85" s="29" t="e">
        <f>IF('Costi complessivi'!#REF!="G",'Costi complessivi'!#REF!*$C$452,IF('Costi complessivi'!#REF!=$B$452,'Costi complessivi'!#REF!,""))</f>
        <v>#REF!</v>
      </c>
      <c r="M85" s="23" t="e">
        <f>'Costi complessivi'!#REF!</f>
        <v>#REF!</v>
      </c>
      <c r="N85" s="69" t="e">
        <f>IF('Costi complessivi'!#REF!="G",'Costi complessivi'!#REF!,IF('Costi complessivi'!#REF!=$B$452,'Costi complessivi'!#REF!,0))</f>
        <v>#REF!</v>
      </c>
      <c r="O85" s="57">
        <v>80000</v>
      </c>
      <c r="P85" s="55">
        <v>77000</v>
      </c>
      <c r="Q85" s="42">
        <f>36000/2*LAVORO!$E$9</f>
        <v>3520.2415408641336</v>
      </c>
      <c r="R85" s="42">
        <f>SUM(P85:Q85)</f>
        <v>80520.241540864139</v>
      </c>
    </row>
    <row r="86" spans="1:18" ht="21" hidden="1" customHeight="1">
      <c r="A86" s="22" t="str">
        <f>IF('Costi complessivi'!A77="","",'Costi complessivi'!A77)</f>
        <v xml:space="preserve">  66/25/692  </v>
      </c>
      <c r="B86" s="61" t="str">
        <f>IF('Costi complessivi'!B77="","",'Costi complessivi'!B77)</f>
        <v>RETTE ISTIT. MINORI TRAVERSETOL</v>
      </c>
      <c r="C86" s="15" t="e">
        <f>IF('Costi complessivi'!#REF!="G",'Costi complessivi'!#REF!*$C$452,IF('Costi complessivi'!#REF!=$B$452,'Costi complessivi'!#REF!,""))</f>
        <v>#REF!</v>
      </c>
      <c r="D86" s="15" t="e">
        <f>IF('Costi complessivi'!#REF!="G",'Costi complessivi'!#REF!*$C$452,IF('Costi complessivi'!#REF!=$B$452,'Costi complessivi'!#REF!,""))</f>
        <v>#REF!</v>
      </c>
      <c r="E86" s="30" t="e">
        <f>IF('Costi complessivi'!#REF!="G",'Costi complessivi'!#REF!*$C$452,IF('Costi complessivi'!#REF!=$B$452,'Costi complessivi'!#REF!,""))</f>
        <v>#REF!</v>
      </c>
      <c r="F86" s="115" t="e">
        <f>IF('Costi complessivi'!#REF!="G",'Costi complessivi'!C77*$C$452,IF('Costi complessivi'!#REF!=$B$452,'Costi complessivi'!C77,""))</f>
        <v>#REF!</v>
      </c>
      <c r="G86" s="44" t="e">
        <f>IF('Costi complessivi'!#REF!="G",'Costi complessivi'!#REF!*$C$452,IF('Costi complessivi'!#REF!=$B$452,'Costi complessivi'!#REF!,""))</f>
        <v>#REF!</v>
      </c>
      <c r="H86" s="44" t="e">
        <f>IF('Costi complessivi'!#REF!="G",'Costi complessivi'!#REF!*$C$452,IF('Costi complessivi'!#REF!=$B$452,'Costi complessivi'!#REF!,""))</f>
        <v>#REF!</v>
      </c>
      <c r="I86" s="115" t="e">
        <f>IF('Costi complessivi'!#REF!="G",'Costi complessivi'!D77*$C$452,IF('Costi complessivi'!#REF!=$B$452,'Costi complessivi'!D77,""))</f>
        <v>#REF!</v>
      </c>
      <c r="J86" s="14" t="e">
        <f>IF('Costi complessivi'!#REF!="G",'Costi complessivi'!E77*$C$452,IF('Costi complessivi'!#REF!=$B$452,'Costi complessivi'!E77,""))</f>
        <v>#REF!</v>
      </c>
      <c r="K86" s="14" t="e">
        <f>IF('Costi complessivi'!#REF!="G",'Costi complessivi'!F77*$C$452,IF('Costi complessivi'!#REF!=$B$452,'Costi complessivi'!F77,""))</f>
        <v>#REF!</v>
      </c>
      <c r="L86" s="29" t="e">
        <f>IF('Costi complessivi'!#REF!="G",'Costi complessivi'!#REF!*$C$452,IF('Costi complessivi'!#REF!=$B$452,'Costi complessivi'!#REF!,""))</f>
        <v>#REF!</v>
      </c>
      <c r="M86" s="23" t="e">
        <f>'Costi complessivi'!#REF!</f>
        <v>#REF!</v>
      </c>
      <c r="N86" s="69" t="e">
        <f>IF('Costi complessivi'!#REF!="G",'Costi complessivi'!#REF!,IF('Costi complessivi'!#REF!=$B$452,'Costi complessivi'!#REF!,0))</f>
        <v>#REF!</v>
      </c>
      <c r="P86" s="42">
        <v>75000</v>
      </c>
    </row>
    <row r="87" spans="1:18" ht="18" hidden="1" customHeight="1">
      <c r="A87" s="22" t="str">
        <f>IF('Costi complessivi'!A78="","",'Costi complessivi'!A78)</f>
        <v xml:space="preserve">  66/25/693  </v>
      </c>
      <c r="B87" s="61" t="str">
        <f>IF('Costi complessivi'!B78="","",'Costi complessivi'!B78)</f>
        <v>ASSIST. SCOLAST. MINORI TRAVERS</v>
      </c>
      <c r="C87" s="15" t="e">
        <f>IF('Costi complessivi'!#REF!="G",'Costi complessivi'!#REF!*$C$452,IF('Costi complessivi'!#REF!=$B$452,'Costi complessivi'!#REF!,""))</f>
        <v>#REF!</v>
      </c>
      <c r="D87" s="15" t="e">
        <f>IF('Costi complessivi'!#REF!="G",'Costi complessivi'!#REF!*$C$452,IF('Costi complessivi'!#REF!=$B$452,'Costi complessivi'!#REF!,""))</f>
        <v>#REF!</v>
      </c>
      <c r="E87" s="30" t="e">
        <f>IF('Costi complessivi'!#REF!="G",'Costi complessivi'!#REF!*$C$452,IF('Costi complessivi'!#REF!=$B$452,'Costi complessivi'!#REF!,""))</f>
        <v>#REF!</v>
      </c>
      <c r="F87" s="115" t="e">
        <f>IF('Costi complessivi'!#REF!="G",'Costi complessivi'!C78*$C$452,IF('Costi complessivi'!#REF!=$B$452,'Costi complessivi'!C78,""))</f>
        <v>#REF!</v>
      </c>
      <c r="G87" s="44" t="e">
        <f>IF('Costi complessivi'!#REF!="G",'Costi complessivi'!#REF!*$C$452,IF('Costi complessivi'!#REF!=$B$452,'Costi complessivi'!#REF!,""))</f>
        <v>#REF!</v>
      </c>
      <c r="H87" s="44" t="e">
        <f>IF('Costi complessivi'!#REF!="G",'Costi complessivi'!#REF!*$C$452,IF('Costi complessivi'!#REF!=$B$452,'Costi complessivi'!#REF!,""))</f>
        <v>#REF!</v>
      </c>
      <c r="I87" s="115" t="e">
        <f>IF('Costi complessivi'!#REF!="G",'Costi complessivi'!D78*$C$452,IF('Costi complessivi'!#REF!=$B$452,'Costi complessivi'!D78,""))</f>
        <v>#REF!</v>
      </c>
      <c r="J87" s="14" t="e">
        <f>IF('Costi complessivi'!#REF!="G",'Costi complessivi'!E78*$C$452,IF('Costi complessivi'!#REF!=$B$452,'Costi complessivi'!E78,""))</f>
        <v>#REF!</v>
      </c>
      <c r="K87" s="14" t="e">
        <f>IF('Costi complessivi'!#REF!="G",'Costi complessivi'!F78*$C$452,IF('Costi complessivi'!#REF!=$B$452,'Costi complessivi'!F78,""))</f>
        <v>#REF!</v>
      </c>
      <c r="L87" s="29" t="e">
        <f>IF('Costi complessivi'!#REF!="G",'Costi complessivi'!#REF!*$C$452,IF('Costi complessivi'!#REF!=$B$452,'Costi complessivi'!#REF!,""))</f>
        <v>#REF!</v>
      </c>
      <c r="M87" s="23" t="e">
        <f>'Costi complessivi'!#REF!</f>
        <v>#REF!</v>
      </c>
      <c r="N87" s="69" t="e">
        <f>IF('Costi complessivi'!#REF!="G",'Costi complessivi'!#REF!,IF('Costi complessivi'!#REF!=$B$452,'Costi complessivi'!#REF!,0))</f>
        <v>#REF!</v>
      </c>
      <c r="P87" s="42">
        <v>152000</v>
      </c>
    </row>
    <row r="88" spans="1:18" hidden="1">
      <c r="A88" s="22" t="str">
        <f>IF('Costi complessivi'!A79="","",'Costi complessivi'!A79)</f>
        <v xml:space="preserve">  66/25/697  </v>
      </c>
      <c r="B88" s="61" t="str">
        <f>IF('Costi complessivi'!B79="","",'Costi complessivi'!B79)</f>
        <v xml:space="preserve">COORDINAM. MINORI TRAVERSETOLO </v>
      </c>
      <c r="C88" s="15" t="e">
        <f>IF('Costi complessivi'!#REF!="G",'Costi complessivi'!#REF!*$C$452,IF('Costi complessivi'!#REF!=$B$452,'Costi complessivi'!#REF!,""))</f>
        <v>#REF!</v>
      </c>
      <c r="D88" s="15" t="e">
        <f>IF('Costi complessivi'!#REF!="G",'Costi complessivi'!#REF!*$C$452,IF('Costi complessivi'!#REF!=$B$452,'Costi complessivi'!#REF!,""))</f>
        <v>#REF!</v>
      </c>
      <c r="E88" s="30" t="e">
        <f>IF('Costi complessivi'!#REF!="G",'Costi complessivi'!#REF!*$C$452,IF('Costi complessivi'!#REF!=$B$452,'Costi complessivi'!#REF!,""))</f>
        <v>#REF!</v>
      </c>
      <c r="F88" s="115" t="e">
        <f>IF('Costi complessivi'!#REF!="G",'Costi complessivi'!C79*$C$452,IF('Costi complessivi'!#REF!=$B$452,'Costi complessivi'!C79,""))</f>
        <v>#REF!</v>
      </c>
      <c r="G88" s="44" t="e">
        <f>IF('Costi complessivi'!#REF!="G",'Costi complessivi'!#REF!*$C$452,IF('Costi complessivi'!#REF!=$B$452,'Costi complessivi'!#REF!,""))</f>
        <v>#REF!</v>
      </c>
      <c r="H88" s="44" t="e">
        <f>IF('Costi complessivi'!#REF!="G",'Costi complessivi'!#REF!*$C$452,IF('Costi complessivi'!#REF!=$B$452,'Costi complessivi'!#REF!,""))</f>
        <v>#REF!</v>
      </c>
      <c r="I88" s="115" t="e">
        <f>IF('Costi complessivi'!#REF!="G",'Costi complessivi'!D79*$C$452,IF('Costi complessivi'!#REF!=$B$452,'Costi complessivi'!D79,""))</f>
        <v>#REF!</v>
      </c>
      <c r="J88" s="14" t="e">
        <f>IF('Costi complessivi'!#REF!="G",'Costi complessivi'!E79*$C$452,IF('Costi complessivi'!#REF!=$B$452,'Costi complessivi'!E79,""))</f>
        <v>#REF!</v>
      </c>
      <c r="K88" s="14" t="e">
        <f>IF('Costi complessivi'!#REF!="G",'Costi complessivi'!F79*$C$452,IF('Costi complessivi'!#REF!=$B$452,'Costi complessivi'!F79,""))</f>
        <v>#REF!</v>
      </c>
      <c r="L88" s="29" t="e">
        <f>IF('Costi complessivi'!#REF!="G",'Costi complessivi'!#REF!*$C$452,IF('Costi complessivi'!#REF!=$B$452,'Costi complessivi'!#REF!,""))</f>
        <v>#REF!</v>
      </c>
      <c r="M88" s="23" t="e">
        <f>'Costi complessivi'!#REF!</f>
        <v>#REF!</v>
      </c>
      <c r="N88" s="69" t="e">
        <f>IF('Costi complessivi'!#REF!="G",'Costi complessivi'!#REF!,IF('Costi complessivi'!#REF!=$B$452,'Costi complessivi'!#REF!,0))</f>
        <v>#REF!</v>
      </c>
    </row>
    <row r="89" spans="1:18" hidden="1">
      <c r="A89" s="22" t="str">
        <f>IF('Costi complessivi'!A80="","",'Costi complessivi'!A80)</f>
        <v xml:space="preserve"> 68/05/979</v>
      </c>
      <c r="B89" s="61" t="str">
        <f>IF('Costi complessivi'!B80="","",'Costi complessivi'!B80)</f>
        <v>ON THE ROAD (pdz Prog gioV e com edu)</v>
      </c>
      <c r="C89" s="15" t="e">
        <f>IF('Costi complessivi'!#REF!="G",'Costi complessivi'!#REF!*$C$452,IF('Costi complessivi'!#REF!=$B$452,'Costi complessivi'!#REF!,""))</f>
        <v>#REF!</v>
      </c>
      <c r="D89" s="15" t="e">
        <f>IF('Costi complessivi'!#REF!="G",'Costi complessivi'!#REF!*$C$452,IF('Costi complessivi'!#REF!=$B$452,'Costi complessivi'!#REF!,""))</f>
        <v>#REF!</v>
      </c>
      <c r="E89" s="30" t="e">
        <f>IF('Costi complessivi'!#REF!="G",'Costi complessivi'!#REF!*$C$452,IF('Costi complessivi'!#REF!=$B$452,'Costi complessivi'!#REF!,""))</f>
        <v>#REF!</v>
      </c>
      <c r="F89" s="115" t="e">
        <f>IF('Costi complessivi'!#REF!="G",'Costi complessivi'!C80*$C$452,IF('Costi complessivi'!#REF!=$B$452,'Costi complessivi'!C80,""))</f>
        <v>#REF!</v>
      </c>
      <c r="G89" s="44" t="e">
        <f>IF('Costi complessivi'!#REF!="G",'Costi complessivi'!#REF!*$C$452,IF('Costi complessivi'!#REF!=$B$452,'Costi complessivi'!#REF!,""))</f>
        <v>#REF!</v>
      </c>
      <c r="H89" s="44" t="e">
        <f>IF('Costi complessivi'!#REF!="G",'Costi complessivi'!#REF!*$C$452,IF('Costi complessivi'!#REF!=$B$452,'Costi complessivi'!#REF!,""))</f>
        <v>#REF!</v>
      </c>
      <c r="I89" s="115" t="e">
        <f>IF('Costi complessivi'!#REF!="G",'Costi complessivi'!D80*$C$452,IF('Costi complessivi'!#REF!=$B$452,'Costi complessivi'!D80,""))</f>
        <v>#REF!</v>
      </c>
      <c r="J89" s="14" t="e">
        <f>IF('Costi complessivi'!#REF!="G",'Costi complessivi'!E80*$C$452,IF('Costi complessivi'!#REF!=$B$452,'Costi complessivi'!E80,""))</f>
        <v>#REF!</v>
      </c>
      <c r="K89" s="14" t="e">
        <f>IF('Costi complessivi'!#REF!="G",'Costi complessivi'!F80*$C$452,IF('Costi complessivi'!#REF!=$B$452,'Costi complessivi'!F80,""))</f>
        <v>#REF!</v>
      </c>
      <c r="L89" s="29" t="e">
        <f>IF('Costi complessivi'!#REF!="G",'Costi complessivi'!#REF!*$C$452,IF('Costi complessivi'!#REF!=$B$452,'Costi complessivi'!#REF!,""))</f>
        <v>#REF!</v>
      </c>
      <c r="M89" s="23" t="e">
        <f>'Costi complessivi'!#REF!</f>
        <v>#REF!</v>
      </c>
      <c r="N89" s="69" t="e">
        <f>IF('Costi complessivi'!#REF!="G",'Costi complessivi'!#REF!,IF('Costi complessivi'!#REF!=$B$452,'Costi complessivi'!#REF!,0))</f>
        <v>#REF!</v>
      </c>
    </row>
    <row r="90" spans="1:18" hidden="1">
      <c r="A90" s="22" t="str">
        <f>IF('Costi complessivi'!A81="","",'Costi complessivi'!A81)</f>
        <v xml:space="preserve"> 66/25/695</v>
      </c>
      <c r="B90" s="61" t="str">
        <f>IF('Costi complessivi'!B81="","",'Costi complessivi'!B81)</f>
        <v>ADELANTE (Pdz com educ)</v>
      </c>
      <c r="C90" s="15" t="e">
        <f>IF('Costi complessivi'!#REF!="G",'Costi complessivi'!#REF!*$C$452,IF('Costi complessivi'!#REF!=$B$452,'Costi complessivi'!#REF!,""))</f>
        <v>#REF!</v>
      </c>
      <c r="D90" s="15" t="e">
        <f>IF('Costi complessivi'!#REF!="G",'Costi complessivi'!#REF!*$C$452,IF('Costi complessivi'!#REF!=$B$452,'Costi complessivi'!#REF!,""))</f>
        <v>#REF!</v>
      </c>
      <c r="E90" s="30" t="e">
        <f>IF('Costi complessivi'!#REF!="G",'Costi complessivi'!#REF!*$C$452,IF('Costi complessivi'!#REF!=$B$452,'Costi complessivi'!#REF!,""))</f>
        <v>#REF!</v>
      </c>
      <c r="F90" s="115" t="e">
        <f>IF('Costi complessivi'!#REF!="G",'Costi complessivi'!C81*$C$452,IF('Costi complessivi'!#REF!=$B$452,'Costi complessivi'!C81,""))</f>
        <v>#REF!</v>
      </c>
      <c r="G90" s="44" t="e">
        <f>IF('Costi complessivi'!#REF!="G",'Costi complessivi'!#REF!*$C$452,IF('Costi complessivi'!#REF!=$B$452,'Costi complessivi'!#REF!,""))</f>
        <v>#REF!</v>
      </c>
      <c r="H90" s="44" t="e">
        <f>IF('Costi complessivi'!#REF!="G",'Costi complessivi'!#REF!*$C$452,IF('Costi complessivi'!#REF!=$B$452,'Costi complessivi'!#REF!,""))</f>
        <v>#REF!</v>
      </c>
      <c r="I90" s="115" t="e">
        <f>IF('Costi complessivi'!#REF!="G",'Costi complessivi'!D81*$C$452,IF('Costi complessivi'!#REF!=$B$452,'Costi complessivi'!D81,""))</f>
        <v>#REF!</v>
      </c>
      <c r="J90" s="14" t="e">
        <f>IF('Costi complessivi'!#REF!="G",'Costi complessivi'!E81*$C$452,IF('Costi complessivi'!#REF!=$B$452,'Costi complessivi'!E81,""))</f>
        <v>#REF!</v>
      </c>
      <c r="K90" s="14" t="e">
        <f>IF('Costi complessivi'!#REF!="G",'Costi complessivi'!F81*$C$452,IF('Costi complessivi'!#REF!=$B$452,'Costi complessivi'!F81,""))</f>
        <v>#REF!</v>
      </c>
      <c r="L90" s="29" t="e">
        <f>IF('Costi complessivi'!#REF!="G",'Costi complessivi'!#REF!*$C$452,IF('Costi complessivi'!#REF!=$B$452,'Costi complessivi'!#REF!,""))</f>
        <v>#REF!</v>
      </c>
      <c r="M90" s="23" t="e">
        <f>'Costi complessivi'!#REF!</f>
        <v>#REF!</v>
      </c>
      <c r="N90" s="69" t="e">
        <f>IF('Costi complessivi'!#REF!="G",'Costi complessivi'!#REF!,IF('Costi complessivi'!#REF!=$B$452,'Costi complessivi'!#REF!,0))</f>
        <v>#REF!</v>
      </c>
    </row>
    <row r="91" spans="1:18" hidden="1">
      <c r="A91" s="22" t="str">
        <f>IF('Costi complessivi'!A82="","",'Costi complessivi'!A82)</f>
        <v xml:space="preserve"> 66/25/695</v>
      </c>
      <c r="B91" s="61" t="str">
        <f>IF('Costi complessivi'!B82="","",'Costi complessivi'!B82)</f>
        <v>ADELANTE ESTATE</v>
      </c>
      <c r="C91" s="15" t="e">
        <f>IF('Costi complessivi'!#REF!="G",'Costi complessivi'!#REF!*$C$452,IF('Costi complessivi'!#REF!=$B$452,'Costi complessivi'!#REF!,""))</f>
        <v>#REF!</v>
      </c>
      <c r="D91" s="15" t="e">
        <f>IF('Costi complessivi'!#REF!="G",'Costi complessivi'!#REF!*$C$452,IF('Costi complessivi'!#REF!=$B$452,'Costi complessivi'!#REF!,""))</f>
        <v>#REF!</v>
      </c>
      <c r="E91" s="30" t="e">
        <f>IF('Costi complessivi'!#REF!="G",'Costi complessivi'!#REF!*$C$452,IF('Costi complessivi'!#REF!=$B$452,'Costi complessivi'!#REF!,""))</f>
        <v>#REF!</v>
      </c>
      <c r="F91" s="115" t="e">
        <f>IF('Costi complessivi'!#REF!="G",'Costi complessivi'!C82*$C$452,IF('Costi complessivi'!#REF!=$B$452,'Costi complessivi'!C82,""))</f>
        <v>#REF!</v>
      </c>
      <c r="G91" s="44" t="e">
        <f>IF('Costi complessivi'!#REF!="G",'Costi complessivi'!#REF!*$C$452,IF('Costi complessivi'!#REF!=$B$452,'Costi complessivi'!#REF!,""))</f>
        <v>#REF!</v>
      </c>
      <c r="H91" s="44" t="e">
        <f>IF('Costi complessivi'!#REF!="G",'Costi complessivi'!#REF!*$C$452,IF('Costi complessivi'!#REF!=$B$452,'Costi complessivi'!#REF!,""))</f>
        <v>#REF!</v>
      </c>
      <c r="I91" s="115" t="e">
        <f>IF('Costi complessivi'!#REF!="G",'Costi complessivi'!D82*$C$452,IF('Costi complessivi'!#REF!=$B$452,'Costi complessivi'!D82,""))</f>
        <v>#REF!</v>
      </c>
      <c r="J91" s="14" t="e">
        <f>IF('Costi complessivi'!#REF!="G",'Costi complessivi'!E82*$C$452,IF('Costi complessivi'!#REF!=$B$452,'Costi complessivi'!E82,""))</f>
        <v>#REF!</v>
      </c>
      <c r="K91" s="14" t="e">
        <f>IF('Costi complessivi'!#REF!="G",'Costi complessivi'!F82*$C$452,IF('Costi complessivi'!#REF!=$B$452,'Costi complessivi'!F82,""))</f>
        <v>#REF!</v>
      </c>
      <c r="L91" s="29" t="e">
        <f>IF('Costi complessivi'!#REF!="G",'Costi complessivi'!#REF!*$C$452,IF('Costi complessivi'!#REF!=$B$452,'Costi complessivi'!#REF!,""))</f>
        <v>#REF!</v>
      </c>
      <c r="M91" s="23" t="e">
        <f>'Costi complessivi'!#REF!</f>
        <v>#REF!</v>
      </c>
      <c r="N91" s="69" t="e">
        <f>IF('Costi complessivi'!#REF!="G",'Costi complessivi'!#REF!,IF('Costi complessivi'!#REF!=$B$452,'Costi complessivi'!#REF!,0))</f>
        <v>#REF!</v>
      </c>
    </row>
    <row r="92" spans="1:18" hidden="1">
      <c r="A92" s="22" t="str">
        <f>IF('Costi complessivi'!A83="","",'Costi complessivi'!A83)</f>
        <v xml:space="preserve">  68/05/981  </v>
      </c>
      <c r="B92" s="61" t="str">
        <f>IF('Costi complessivi'!B83="","",'Costi complessivi'!B83)</f>
        <v xml:space="preserve">CONTRIBUTI AFFIDI TRAVERSETOLO </v>
      </c>
      <c r="C92" s="15" t="e">
        <f>IF('Costi complessivi'!#REF!="G",'Costi complessivi'!#REF!*$C$452,IF('Costi complessivi'!#REF!=$B$452,'Costi complessivi'!#REF!,""))</f>
        <v>#REF!</v>
      </c>
      <c r="D92" s="15" t="e">
        <f>IF('Costi complessivi'!#REF!="G",'Costi complessivi'!#REF!*$C$452,IF('Costi complessivi'!#REF!=$B$452,'Costi complessivi'!#REF!,""))</f>
        <v>#REF!</v>
      </c>
      <c r="E92" s="30" t="e">
        <f>IF('Costi complessivi'!#REF!="G",'Costi complessivi'!#REF!*$C$452,IF('Costi complessivi'!#REF!=$B$452,'Costi complessivi'!#REF!,""))</f>
        <v>#REF!</v>
      </c>
      <c r="F92" s="115" t="e">
        <f>IF('Costi complessivi'!#REF!="G",'Costi complessivi'!C83*$C$452,IF('Costi complessivi'!#REF!=$B$452,'Costi complessivi'!C83,""))</f>
        <v>#REF!</v>
      </c>
      <c r="G92" s="44" t="e">
        <f>IF('Costi complessivi'!#REF!="G",'Costi complessivi'!#REF!*$C$452,IF('Costi complessivi'!#REF!=$B$452,'Costi complessivi'!#REF!,""))</f>
        <v>#REF!</v>
      </c>
      <c r="H92" s="44" t="e">
        <f>IF('Costi complessivi'!#REF!="G",'Costi complessivi'!#REF!*$C$452,IF('Costi complessivi'!#REF!=$B$452,'Costi complessivi'!#REF!,""))</f>
        <v>#REF!</v>
      </c>
      <c r="I92" s="115" t="e">
        <f>IF('Costi complessivi'!#REF!="G",'Costi complessivi'!D83*$C$452,IF('Costi complessivi'!#REF!=$B$452,'Costi complessivi'!D83,""))</f>
        <v>#REF!</v>
      </c>
      <c r="J92" s="14" t="e">
        <f>IF('Costi complessivi'!#REF!="G",'Costi complessivi'!E83*$C$452,IF('Costi complessivi'!#REF!=$B$452,'Costi complessivi'!E83,""))</f>
        <v>#REF!</v>
      </c>
      <c r="K92" s="14" t="e">
        <f>IF('Costi complessivi'!#REF!="G",'Costi complessivi'!F83*$C$452,IF('Costi complessivi'!#REF!=$B$452,'Costi complessivi'!F83,""))</f>
        <v>#REF!</v>
      </c>
      <c r="L92" s="29" t="e">
        <f>IF('Costi complessivi'!#REF!="G",'Costi complessivi'!#REF!*$C$452,IF('Costi complessivi'!#REF!=$B$452,'Costi complessivi'!#REF!,""))</f>
        <v>#REF!</v>
      </c>
      <c r="M92" s="23" t="e">
        <f>'Costi complessivi'!#REF!</f>
        <v>#REF!</v>
      </c>
      <c r="N92" s="69" t="e">
        <f>IF('Costi complessivi'!#REF!="G",'Costi complessivi'!#REF!,IF('Costi complessivi'!#REF!=$B$452,'Costi complessivi'!#REF!,0))</f>
        <v>#REF!</v>
      </c>
    </row>
    <row r="93" spans="1:18">
      <c r="A93" s="49" t="s">
        <v>696</v>
      </c>
      <c r="B93" s="45"/>
      <c r="C93" s="46"/>
      <c r="D93" s="47"/>
      <c r="E93" s="47"/>
      <c r="F93" s="115"/>
      <c r="G93" s="47"/>
      <c r="H93" s="47"/>
      <c r="I93" s="47"/>
      <c r="J93" s="47"/>
      <c r="K93" s="47"/>
      <c r="L93" s="45"/>
      <c r="M93" s="48"/>
      <c r="N93" s="69">
        <v>1</v>
      </c>
    </row>
    <row r="94" spans="1:18" ht="20.25" customHeight="1">
      <c r="A94" s="22" t="str">
        <f>IF('Costi complessivi'!A85="","",'Costi complessivi'!A85)</f>
        <v xml:space="preserve">  68/05/919</v>
      </c>
      <c r="B94" s="61" t="str">
        <f>IF('Costi complessivi'!B85="","",'Costi complessivi'!B85)</f>
        <v>Progetto AMA neoMamme</v>
      </c>
      <c r="C94" s="15" t="e">
        <f>IF('Costi complessivi'!#REF!="G",'Costi complessivi'!#REF!*$C$452,IF('Costi complessivi'!#REF!=$B$452,'Costi complessivi'!#REF!,""))</f>
        <v>#REF!</v>
      </c>
      <c r="D94" s="15" t="e">
        <f>IF('Costi complessivi'!#REF!="G",'Costi complessivi'!#REF!*$C$452,IF('Costi complessivi'!#REF!=$B$452,'Costi complessivi'!#REF!,""))</f>
        <v>#REF!</v>
      </c>
      <c r="E94" s="30" t="e">
        <f>IF('Costi complessivi'!#REF!="G",'Costi complessivi'!#REF!*$C$452,IF('Costi complessivi'!#REF!=$B$452,'Costi complessivi'!#REF!,""))</f>
        <v>#REF!</v>
      </c>
      <c r="F94" s="115" t="e">
        <f>IF('Costi complessivi'!#REF!="G",'Costi complessivi'!C85*$C$452,IF('Costi complessivi'!#REF!=$B$452,'Costi complessivi'!C85,""))</f>
        <v>#REF!</v>
      </c>
      <c r="G94" s="44" t="e">
        <f>IF('Costi complessivi'!#REF!="G",'Costi complessivi'!#REF!*$C$452,IF('Costi complessivi'!#REF!=$B$452,'Costi complessivi'!#REF!,""))</f>
        <v>#REF!</v>
      </c>
      <c r="H94" s="44" t="e">
        <f>IF('Costi complessivi'!#REF!="G",'Costi complessivi'!#REF!*$C$452,IF('Costi complessivi'!#REF!=$B$452,'Costi complessivi'!#REF!,""))</f>
        <v>#REF!</v>
      </c>
      <c r="I94" s="115" t="e">
        <f>IF('Costi complessivi'!#REF!="G",'Costi complessivi'!D85*$C$452,IF('Costi complessivi'!#REF!=$B$452,'Costi complessivi'!D85,""))</f>
        <v>#REF!</v>
      </c>
      <c r="J94" s="14" t="e">
        <f>IF('Costi complessivi'!#REF!="G",'Costi complessivi'!E85*$C$452,IF('Costi complessivi'!#REF!=$B$452,'Costi complessivi'!E85,""))</f>
        <v>#REF!</v>
      </c>
      <c r="K94" s="14" t="e">
        <f>IF('Costi complessivi'!#REF!="G",'Costi complessivi'!F85*$C$452,IF('Costi complessivi'!#REF!=$B$452,'Costi complessivi'!F85,""))</f>
        <v>#REF!</v>
      </c>
      <c r="L94" s="29" t="e">
        <f>IF('Costi complessivi'!#REF!="G",'Costi complessivi'!#REF!*$C$452,IF('Costi complessivi'!#REF!=$B$452,'Costi complessivi'!#REF!,""))</f>
        <v>#REF!</v>
      </c>
      <c r="M94" s="23" t="e">
        <f>'Costi complessivi'!#REF!</f>
        <v>#REF!</v>
      </c>
      <c r="N94" s="69" t="e">
        <f>IF('Costi complessivi'!#REF!="G",'Costi complessivi'!#REF!,IF('Costi complessivi'!#REF!=$B$452,'Costi complessivi'!#REF!,0))</f>
        <v>#REF!</v>
      </c>
      <c r="O94" s="57">
        <v>80000</v>
      </c>
      <c r="P94" s="55">
        <v>77000</v>
      </c>
      <c r="Q94" s="42">
        <f>36000/2*LAVORO!$E$9</f>
        <v>3520.2415408641336</v>
      </c>
      <c r="R94" s="42">
        <f>SUM(P94:Q94)</f>
        <v>80520.241540864139</v>
      </c>
    </row>
    <row r="95" spans="1:18" ht="21" customHeight="1">
      <c r="A95" s="22" t="str">
        <f>IF('Costi complessivi'!A86="","",'Costi complessivi'!A86)</f>
        <v xml:space="preserve">  66/30/888  </v>
      </c>
      <c r="B95" s="61" t="str">
        <f>IF('Costi complessivi'!B86="","",'Costi complessivi'!B86)</f>
        <v>PROGETTO AMA  minori</v>
      </c>
      <c r="C95" s="15" t="e">
        <f>IF('Costi complessivi'!#REF!="G",'Costi complessivi'!#REF!*$C$452,IF('Costi complessivi'!#REF!=$B$452,'Costi complessivi'!#REF!,""))</f>
        <v>#REF!</v>
      </c>
      <c r="D95" s="15" t="e">
        <f>IF('Costi complessivi'!#REF!="G",'Costi complessivi'!#REF!*$C$452,IF('Costi complessivi'!#REF!=$B$452,'Costi complessivi'!#REF!,""))</f>
        <v>#REF!</v>
      </c>
      <c r="E95" s="30" t="e">
        <f>IF('Costi complessivi'!#REF!="G",'Costi complessivi'!#REF!*$C$452,IF('Costi complessivi'!#REF!=$B$452,'Costi complessivi'!#REF!,""))</f>
        <v>#REF!</v>
      </c>
      <c r="F95" s="115" t="e">
        <f>IF('Costi complessivi'!#REF!="G",'Costi complessivi'!C86*$C$452,IF('Costi complessivi'!#REF!=$B$452,'Costi complessivi'!C86,""))</f>
        <v>#REF!</v>
      </c>
      <c r="G95" s="44" t="e">
        <f>IF('Costi complessivi'!#REF!="G",'Costi complessivi'!#REF!*$C$452,IF('Costi complessivi'!#REF!=$B$452,'Costi complessivi'!#REF!,""))</f>
        <v>#REF!</v>
      </c>
      <c r="H95" s="44" t="e">
        <f>IF('Costi complessivi'!#REF!="G",'Costi complessivi'!#REF!*$C$452,IF('Costi complessivi'!#REF!=$B$452,'Costi complessivi'!#REF!,""))</f>
        <v>#REF!</v>
      </c>
      <c r="I95" s="115" t="e">
        <f>IF('Costi complessivi'!#REF!="G",'Costi complessivi'!D86*$C$452,IF('Costi complessivi'!#REF!=$B$452,'Costi complessivi'!D86,""))</f>
        <v>#REF!</v>
      </c>
      <c r="J95" s="14" t="e">
        <f>IF('Costi complessivi'!#REF!="G",'Costi complessivi'!E86*$C$452,IF('Costi complessivi'!#REF!=$B$452,'Costi complessivi'!E86,""))</f>
        <v>#REF!</v>
      </c>
      <c r="K95" s="14" t="e">
        <f>IF('Costi complessivi'!#REF!="G",'Costi complessivi'!F86*$C$452,IF('Costi complessivi'!#REF!=$B$452,'Costi complessivi'!F86,""))</f>
        <v>#REF!</v>
      </c>
      <c r="L95" s="29" t="e">
        <f>IF('Costi complessivi'!#REF!="G",'Costi complessivi'!#REF!*$C$452,IF('Costi complessivi'!#REF!=$B$452,'Costi complessivi'!#REF!,""))</f>
        <v>#REF!</v>
      </c>
      <c r="M95" s="23" t="e">
        <f>'Costi complessivi'!#REF!</f>
        <v>#REF!</v>
      </c>
      <c r="N95" s="69" t="e">
        <f>IF('Costi complessivi'!#REF!="G",'Costi complessivi'!#REF!,IF('Costi complessivi'!#REF!=$B$452,'Costi complessivi'!#REF!,0))</f>
        <v>#REF!</v>
      </c>
      <c r="P95" s="42">
        <v>75000</v>
      </c>
    </row>
    <row r="96" spans="1:18" ht="18" customHeight="1">
      <c r="A96" s="22" t="str">
        <f>IF('Costi complessivi'!A87="","",'Costi complessivi'!A87)</f>
        <v xml:space="preserve">  66/30/805  </v>
      </c>
      <c r="B96" s="61" t="str">
        <f>IF('Costi complessivi'!B87="","",'Costi complessivi'!B87)</f>
        <v xml:space="preserve">MEDIAZIONE FAMILIARE           </v>
      </c>
      <c r="C96" s="15" t="e">
        <f>IF('Costi complessivi'!#REF!="G",'Costi complessivi'!#REF!*$C$452,IF('Costi complessivi'!#REF!=$B$452,'Costi complessivi'!#REF!,""))</f>
        <v>#REF!</v>
      </c>
      <c r="D96" s="15" t="e">
        <f>IF('Costi complessivi'!#REF!="G",'Costi complessivi'!#REF!*$C$452,IF('Costi complessivi'!#REF!=$B$452,'Costi complessivi'!#REF!,""))</f>
        <v>#REF!</v>
      </c>
      <c r="E96" s="30" t="e">
        <f>IF('Costi complessivi'!#REF!="G",'Costi complessivi'!#REF!*$C$452,IF('Costi complessivi'!#REF!=$B$452,'Costi complessivi'!#REF!,""))</f>
        <v>#REF!</v>
      </c>
      <c r="F96" s="115" t="e">
        <f>IF('Costi complessivi'!#REF!="G",'Costi complessivi'!C87*$C$452,IF('Costi complessivi'!#REF!=$B$452,'Costi complessivi'!C87,""))</f>
        <v>#REF!</v>
      </c>
      <c r="G96" s="44" t="e">
        <f>IF('Costi complessivi'!#REF!="G",'Costi complessivi'!#REF!*$C$452,IF('Costi complessivi'!#REF!=$B$452,'Costi complessivi'!#REF!,""))</f>
        <v>#REF!</v>
      </c>
      <c r="H96" s="44" t="e">
        <f>IF('Costi complessivi'!#REF!="G",'Costi complessivi'!#REF!*$C$452,IF('Costi complessivi'!#REF!=$B$452,'Costi complessivi'!#REF!,""))</f>
        <v>#REF!</v>
      </c>
      <c r="I96" s="115" t="e">
        <f>IF('Costi complessivi'!#REF!="G",'Costi complessivi'!D87*$C$452,IF('Costi complessivi'!#REF!=$B$452,'Costi complessivi'!D87,""))</f>
        <v>#REF!</v>
      </c>
      <c r="J96" s="14" t="e">
        <f>IF('Costi complessivi'!#REF!="G",'Costi complessivi'!E87*$C$452,IF('Costi complessivi'!#REF!=$B$452,'Costi complessivi'!E87,""))</f>
        <v>#REF!</v>
      </c>
      <c r="K96" s="14" t="e">
        <f>IF('Costi complessivi'!#REF!="G",'Costi complessivi'!F87*$C$452,IF('Costi complessivi'!#REF!=$B$452,'Costi complessivi'!F87,""))</f>
        <v>#REF!</v>
      </c>
      <c r="L96" s="29" t="e">
        <f>IF('Costi complessivi'!#REF!="G",'Costi complessivi'!#REF!*$C$452,IF('Costi complessivi'!#REF!=$B$452,'Costi complessivi'!#REF!,""))</f>
        <v>#REF!</v>
      </c>
      <c r="M96" s="23" t="e">
        <f>'Costi complessivi'!#REF!</f>
        <v>#REF!</v>
      </c>
      <c r="N96" s="69" t="e">
        <f>IF('Costi complessivi'!#REF!="G",'Costi complessivi'!#REF!,IF('Costi complessivi'!#REF!=$B$452,'Costi complessivi'!#REF!,0))</f>
        <v>#REF!</v>
      </c>
      <c r="P96" s="42">
        <v>152000</v>
      </c>
    </row>
    <row r="97" spans="1:16">
      <c r="A97" s="22" t="str">
        <f>IF('Costi complessivi'!A88="","",'Costi complessivi'!A88)</f>
        <v>66/30/847</v>
      </c>
      <c r="B97" s="61" t="str">
        <f>IF('Costi complessivi'!B88="","",'Costi complessivi'!B88)</f>
        <v>GESTIONE EDUCATIVA CASA DONNE</v>
      </c>
      <c r="C97" s="15" t="e">
        <f>IF('Costi complessivi'!#REF!="G",'Costi complessivi'!#REF!*$C$452,IF('Costi complessivi'!#REF!=$B$452,'Costi complessivi'!#REF!,""))</f>
        <v>#REF!</v>
      </c>
      <c r="D97" s="15" t="e">
        <f>IF('Costi complessivi'!#REF!="G",'Costi complessivi'!#REF!*$C$452,IF('Costi complessivi'!#REF!=$B$452,'Costi complessivi'!#REF!,""))</f>
        <v>#REF!</v>
      </c>
      <c r="E97" s="30" t="e">
        <f>IF('Costi complessivi'!#REF!="G",'Costi complessivi'!#REF!*$C$452,IF('Costi complessivi'!#REF!=$B$452,'Costi complessivi'!#REF!,""))</f>
        <v>#REF!</v>
      </c>
      <c r="F97" s="115" t="e">
        <f>IF('Costi complessivi'!#REF!="G",'Costi complessivi'!C88*$C$452,IF('Costi complessivi'!#REF!=$B$452,'Costi complessivi'!C88,""))</f>
        <v>#REF!</v>
      </c>
      <c r="G97" s="44" t="e">
        <f>IF('Costi complessivi'!#REF!="G",'Costi complessivi'!#REF!*$C$452,IF('Costi complessivi'!#REF!=$B$452,'Costi complessivi'!#REF!,""))</f>
        <v>#REF!</v>
      </c>
      <c r="H97" s="44" t="e">
        <f>IF('Costi complessivi'!#REF!="G",'Costi complessivi'!#REF!*$C$452,IF('Costi complessivi'!#REF!=$B$452,'Costi complessivi'!#REF!,""))</f>
        <v>#REF!</v>
      </c>
      <c r="I97" s="115" t="e">
        <f>IF('Costi complessivi'!#REF!="G",'Costi complessivi'!D88*$C$452,IF('Costi complessivi'!#REF!=$B$452,'Costi complessivi'!D88,""))</f>
        <v>#REF!</v>
      </c>
      <c r="J97" s="14" t="e">
        <f>IF('Costi complessivi'!#REF!="G",'Costi complessivi'!E88*$C$452,IF('Costi complessivi'!#REF!=$B$452,'Costi complessivi'!E88,""))</f>
        <v>#REF!</v>
      </c>
      <c r="K97" s="14" t="e">
        <f>IF('Costi complessivi'!#REF!="G",'Costi complessivi'!F88*$C$452,IF('Costi complessivi'!#REF!=$B$452,'Costi complessivi'!F88,""))</f>
        <v>#REF!</v>
      </c>
      <c r="L97" s="29" t="e">
        <f>IF('Costi complessivi'!#REF!="G",'Costi complessivi'!#REF!*$C$452,IF('Costi complessivi'!#REF!=$B$452,'Costi complessivi'!#REF!,""))</f>
        <v>#REF!</v>
      </c>
      <c r="M97" s="23" t="e">
        <f>'Costi complessivi'!#REF!</f>
        <v>#REF!</v>
      </c>
      <c r="N97" s="69" t="e">
        <f>IF('Costi complessivi'!#REF!="G",'Costi complessivi'!#REF!,IF('Costi complessivi'!#REF!=$B$452,'Costi complessivi'!#REF!,0))</f>
        <v>#REF!</v>
      </c>
    </row>
    <row r="98" spans="1:16">
      <c r="A98" s="22" t="str">
        <f>IF('Costi complessivi'!A89="","",'Costi complessivi'!A89)</f>
        <v/>
      </c>
      <c r="B98" s="61" t="str">
        <f>IF('Costi complessivi'!B89="","",'Costi complessivi'!B89)</f>
        <v>CENTRO PER LE FAMIGLIE AVVIAMENTO</v>
      </c>
      <c r="C98" s="15" t="e">
        <f>IF('Costi complessivi'!#REF!="G",'Costi complessivi'!#REF!*$C$452,IF('Costi complessivi'!#REF!=$B$452,'Costi complessivi'!#REF!,""))</f>
        <v>#REF!</v>
      </c>
      <c r="D98" s="15" t="e">
        <f>IF('Costi complessivi'!#REF!="G",'Costi complessivi'!#REF!*$C$452,IF('Costi complessivi'!#REF!=$B$452,'Costi complessivi'!#REF!,""))</f>
        <v>#REF!</v>
      </c>
      <c r="E98" s="30" t="e">
        <f>IF('Costi complessivi'!#REF!="G",'Costi complessivi'!#REF!*$C$452,IF('Costi complessivi'!#REF!=$B$452,'Costi complessivi'!#REF!,""))</f>
        <v>#REF!</v>
      </c>
      <c r="F98" s="115" t="e">
        <f>IF('Costi complessivi'!#REF!="G",'Costi complessivi'!C89*$C$452,IF('Costi complessivi'!#REF!=$B$452,'Costi complessivi'!C89,""))</f>
        <v>#REF!</v>
      </c>
      <c r="G98" s="44" t="e">
        <f>IF('Costi complessivi'!#REF!="G",'Costi complessivi'!#REF!*$C$452,IF('Costi complessivi'!#REF!=$B$452,'Costi complessivi'!#REF!,""))</f>
        <v>#REF!</v>
      </c>
      <c r="H98" s="44" t="e">
        <f>IF('Costi complessivi'!#REF!="G",'Costi complessivi'!#REF!*$C$452,IF('Costi complessivi'!#REF!=$B$452,'Costi complessivi'!#REF!,""))</f>
        <v>#REF!</v>
      </c>
      <c r="I98" s="115" t="e">
        <f>IF('Costi complessivi'!#REF!="G",'Costi complessivi'!D89*$C$452,IF('Costi complessivi'!#REF!=$B$452,'Costi complessivi'!D89,""))</f>
        <v>#REF!</v>
      </c>
      <c r="J98" s="14" t="e">
        <f>IF('Costi complessivi'!#REF!="G",'Costi complessivi'!E89*$C$452,IF('Costi complessivi'!#REF!=$B$452,'Costi complessivi'!E89,""))</f>
        <v>#REF!</v>
      </c>
      <c r="K98" s="14" t="e">
        <f>IF('Costi complessivi'!#REF!="G",'Costi complessivi'!F89*$C$452,IF('Costi complessivi'!#REF!=$B$452,'Costi complessivi'!F89,""))</f>
        <v>#REF!</v>
      </c>
      <c r="L98" s="29" t="e">
        <f>IF('Costi complessivi'!#REF!="G",'Costi complessivi'!#REF!*$C$452,IF('Costi complessivi'!#REF!=$B$452,'Costi complessivi'!#REF!,""))</f>
        <v>#REF!</v>
      </c>
      <c r="M98" s="23" t="e">
        <f>'Costi complessivi'!#REF!</f>
        <v>#REF!</v>
      </c>
      <c r="N98" s="69" t="e">
        <f>IF('Costi complessivi'!#REF!="G",'Costi complessivi'!#REF!,IF('Costi complessivi'!#REF!=$B$452,'Costi complessivi'!#REF!,0))</f>
        <v>#REF!</v>
      </c>
    </row>
    <row r="99" spans="1:16">
      <c r="A99" s="22" t="str">
        <f>IF('Costi complessivi'!A90="","",'Costi complessivi'!A90)</f>
        <v xml:space="preserve"> 66/30/883</v>
      </c>
      <c r="B99" s="61" t="str">
        <f>IF('Costi complessivi'!B90="","",'Costi complessivi'!B90)</f>
        <v>NAVIGATE</v>
      </c>
      <c r="C99" s="15" t="e">
        <f>IF('Costi complessivi'!#REF!="G",'Costi complessivi'!#REF!*$C$452,IF('Costi complessivi'!#REF!=$B$452,'Costi complessivi'!#REF!,""))</f>
        <v>#REF!</v>
      </c>
      <c r="D99" s="15" t="e">
        <f>IF('Costi complessivi'!#REF!="G",'Costi complessivi'!#REF!*$C$452,IF('Costi complessivi'!#REF!=$B$452,'Costi complessivi'!#REF!,""))</f>
        <v>#REF!</v>
      </c>
      <c r="E99" s="30" t="e">
        <f>IF('Costi complessivi'!#REF!="G",'Costi complessivi'!#REF!*$C$452,IF('Costi complessivi'!#REF!=$B$452,'Costi complessivi'!#REF!,""))</f>
        <v>#REF!</v>
      </c>
      <c r="F99" s="115" t="e">
        <f>IF('Costi complessivi'!#REF!="G",'Costi complessivi'!C90*$C$452,IF('Costi complessivi'!#REF!=$B$452,'Costi complessivi'!C90,""))</f>
        <v>#REF!</v>
      </c>
      <c r="G99" s="44" t="e">
        <f>IF('Costi complessivi'!#REF!="G",'Costi complessivi'!#REF!*$C$452,IF('Costi complessivi'!#REF!=$B$452,'Costi complessivi'!#REF!,""))</f>
        <v>#REF!</v>
      </c>
      <c r="H99" s="44" t="e">
        <f>IF('Costi complessivi'!#REF!="G",'Costi complessivi'!#REF!*$C$452,IF('Costi complessivi'!#REF!=$B$452,'Costi complessivi'!#REF!,""))</f>
        <v>#REF!</v>
      </c>
      <c r="I99" s="115" t="e">
        <f>IF('Costi complessivi'!#REF!="G",'Costi complessivi'!D90*$C$452,IF('Costi complessivi'!#REF!=$B$452,'Costi complessivi'!D90,""))</f>
        <v>#REF!</v>
      </c>
      <c r="J99" s="14" t="e">
        <f>IF('Costi complessivi'!#REF!="G",'Costi complessivi'!E90*$C$452,IF('Costi complessivi'!#REF!=$B$452,'Costi complessivi'!E90,""))</f>
        <v>#REF!</v>
      </c>
      <c r="K99" s="14" t="e">
        <f>IF('Costi complessivi'!#REF!="G",'Costi complessivi'!F90*$C$452,IF('Costi complessivi'!#REF!=$B$452,'Costi complessivi'!F90,""))</f>
        <v>#REF!</v>
      </c>
      <c r="L99" s="29" t="e">
        <f>IF('Costi complessivi'!#REF!="G",'Costi complessivi'!#REF!*$C$452,IF('Costi complessivi'!#REF!=$B$452,'Costi complessivi'!#REF!,""))</f>
        <v>#REF!</v>
      </c>
      <c r="M99" s="23" t="e">
        <f>'Costi complessivi'!#REF!</f>
        <v>#REF!</v>
      </c>
      <c r="N99" s="69" t="e">
        <f>IF('Costi complessivi'!#REF!="G",'Costi complessivi'!#REF!,IF('Costi complessivi'!#REF!=$B$452,'Costi complessivi'!#REF!,0))</f>
        <v>#REF!</v>
      </c>
    </row>
    <row r="100" spans="1:16" hidden="1">
      <c r="A100" s="22" t="e">
        <f>IF('Costi complessivi'!#REF!="","",'Costi complessivi'!#REF!)</f>
        <v>#REF!</v>
      </c>
      <c r="B100" s="61" t="e">
        <f>IF('Costi complessivi'!#REF!="","",'Costi complessivi'!#REF!)</f>
        <v>#REF!</v>
      </c>
      <c r="C100" s="15" t="e">
        <f>IF('Costi complessivi'!#REF!="G",'Costi complessivi'!#REF!*$C$452,IF('Costi complessivi'!#REF!=$B$452,'Costi complessivi'!#REF!,""))</f>
        <v>#REF!</v>
      </c>
      <c r="D100" s="15" t="e">
        <f>IF('Costi complessivi'!#REF!="G",'Costi complessivi'!#REF!*$C$452,IF('Costi complessivi'!#REF!=$B$452,'Costi complessivi'!#REF!,""))</f>
        <v>#REF!</v>
      </c>
      <c r="E100" s="30" t="e">
        <f>IF('Costi complessivi'!#REF!="G",'Costi complessivi'!#REF!*$C$452,IF('Costi complessivi'!#REF!=$B$452,'Costi complessivi'!#REF!,""))</f>
        <v>#REF!</v>
      </c>
      <c r="F100" s="115" t="e">
        <f>IF('Costi complessivi'!#REF!="G",'Costi complessivi'!#REF!*$C$452,IF('Costi complessivi'!#REF!=$B$452,'Costi complessivi'!#REF!,""))</f>
        <v>#REF!</v>
      </c>
      <c r="G100" s="44" t="e">
        <f>IF('Costi complessivi'!#REF!="G",'Costi complessivi'!#REF!*$C$452,IF('Costi complessivi'!#REF!=$B$452,'Costi complessivi'!#REF!,""))</f>
        <v>#REF!</v>
      </c>
      <c r="H100" s="44" t="e">
        <f>IF('Costi complessivi'!#REF!="G",'Costi complessivi'!#REF!*$C$452,IF('Costi complessivi'!#REF!=$B$452,'Costi complessivi'!#REF!,""))</f>
        <v>#REF!</v>
      </c>
      <c r="I100" s="115" t="e">
        <f>IF('Costi complessivi'!#REF!="G",'Costi complessivi'!#REF!*$C$452,IF('Costi complessivi'!#REF!=$B$452,'Costi complessivi'!#REF!,""))</f>
        <v>#REF!</v>
      </c>
      <c r="J100" s="14" t="e">
        <f>IF('Costi complessivi'!#REF!="G",'Costi complessivi'!#REF!*$C$452,IF('Costi complessivi'!#REF!=$B$452,'Costi complessivi'!#REF!,""))</f>
        <v>#REF!</v>
      </c>
      <c r="K100" s="14" t="e">
        <f>IF('Costi complessivi'!#REF!="G",'Costi complessivi'!#REF!*$C$452,IF('Costi complessivi'!#REF!=$B$452,'Costi complessivi'!#REF!,""))</f>
        <v>#REF!</v>
      </c>
      <c r="L100" s="29" t="e">
        <f>IF('Costi complessivi'!#REF!="G",'Costi complessivi'!#REF!*$C$452,IF('Costi complessivi'!#REF!=$B$452,'Costi complessivi'!#REF!,""))</f>
        <v>#REF!</v>
      </c>
      <c r="M100" s="23" t="e">
        <f>'Costi complessivi'!#REF!</f>
        <v>#REF!</v>
      </c>
      <c r="N100" s="69" t="e">
        <f>IF('Costi complessivi'!#REF!="G",'Costi complessivi'!#REF!,IF('Costi complessivi'!#REF!=$B$452,'Costi complessivi'!#REF!,0))</f>
        <v>#REF!</v>
      </c>
    </row>
    <row r="101" spans="1:16" hidden="1">
      <c r="A101" s="22" t="e">
        <f>IF('Costi complessivi'!#REF!="","",'Costi complessivi'!#REF!)</f>
        <v>#REF!</v>
      </c>
      <c r="B101" s="61" t="e">
        <f>IF('Costi complessivi'!#REF!="","",'Costi complessivi'!#REF!)</f>
        <v>#REF!</v>
      </c>
      <c r="C101" s="15" t="e">
        <f>IF('Costi complessivi'!#REF!="G",'Costi complessivi'!#REF!*$C$452,IF('Costi complessivi'!#REF!=$B$452,'Costi complessivi'!#REF!,""))</f>
        <v>#REF!</v>
      </c>
      <c r="D101" s="15" t="e">
        <f>IF('Costi complessivi'!#REF!="G",'Costi complessivi'!#REF!*$C$452,IF('Costi complessivi'!#REF!=$B$452,'Costi complessivi'!#REF!,""))</f>
        <v>#REF!</v>
      </c>
      <c r="E101" s="30" t="e">
        <f>IF('Costi complessivi'!#REF!="G",'Costi complessivi'!#REF!*$C$452,IF('Costi complessivi'!#REF!=$B$452,'Costi complessivi'!#REF!,""))</f>
        <v>#REF!</v>
      </c>
      <c r="F101" s="115" t="e">
        <f>IF('Costi complessivi'!#REF!="G",'Costi complessivi'!#REF!*$C$452,IF('Costi complessivi'!#REF!=$B$452,'Costi complessivi'!#REF!,""))</f>
        <v>#REF!</v>
      </c>
      <c r="G101" s="44" t="e">
        <f>IF('Costi complessivi'!#REF!="G",'Costi complessivi'!#REF!*$C$452,IF('Costi complessivi'!#REF!=$B$452,'Costi complessivi'!#REF!,""))</f>
        <v>#REF!</v>
      </c>
      <c r="H101" s="44" t="e">
        <f>IF('Costi complessivi'!#REF!="G",'Costi complessivi'!#REF!*$C$452,IF('Costi complessivi'!#REF!=$B$452,'Costi complessivi'!#REF!,""))</f>
        <v>#REF!</v>
      </c>
      <c r="I101" s="115" t="e">
        <f>IF('Costi complessivi'!#REF!="G",'Costi complessivi'!#REF!*$C$452,IF('Costi complessivi'!#REF!=$B$452,'Costi complessivi'!#REF!,""))</f>
        <v>#REF!</v>
      </c>
      <c r="J101" s="14" t="e">
        <f>IF('Costi complessivi'!#REF!="G",'Costi complessivi'!#REF!*$C$452,IF('Costi complessivi'!#REF!=$B$452,'Costi complessivi'!#REF!,""))</f>
        <v>#REF!</v>
      </c>
      <c r="K101" s="14" t="e">
        <f>IF('Costi complessivi'!#REF!="G",'Costi complessivi'!#REF!*$C$452,IF('Costi complessivi'!#REF!=$B$452,'Costi complessivi'!#REF!,""))</f>
        <v>#REF!</v>
      </c>
      <c r="L101" s="29" t="e">
        <f>IF('Costi complessivi'!#REF!="G",'Costi complessivi'!#REF!*$C$452,IF('Costi complessivi'!#REF!=$B$452,'Costi complessivi'!#REF!,""))</f>
        <v>#REF!</v>
      </c>
      <c r="M101" s="23" t="e">
        <f>'Costi complessivi'!#REF!</f>
        <v>#REF!</v>
      </c>
      <c r="N101" s="69" t="e">
        <f>IF('Costi complessivi'!#REF!="G",'Costi complessivi'!#REF!,IF('Costi complessivi'!#REF!=$B$452,'Costi complessivi'!#REF!,0))</f>
        <v>#REF!</v>
      </c>
    </row>
    <row r="102" spans="1:16" s="6" customFormat="1">
      <c r="A102" s="19"/>
      <c r="B102" s="33" t="s">
        <v>406</v>
      </c>
      <c r="C102" s="33" t="e">
        <f t="shared" ref="C102:K102" si="2">SUM(C49:C101)</f>
        <v>#REF!</v>
      </c>
      <c r="D102" s="33" t="e">
        <f t="shared" si="2"/>
        <v>#REF!</v>
      </c>
      <c r="E102" s="33" t="e">
        <f t="shared" si="2"/>
        <v>#REF!</v>
      </c>
      <c r="F102" s="33" t="e">
        <f t="shared" si="2"/>
        <v>#REF!</v>
      </c>
      <c r="G102" s="33" t="e">
        <f t="shared" si="2"/>
        <v>#REF!</v>
      </c>
      <c r="H102" s="33" t="e">
        <f t="shared" si="2"/>
        <v>#REF!</v>
      </c>
      <c r="I102" s="33" t="e">
        <f t="shared" si="2"/>
        <v>#REF!</v>
      </c>
      <c r="J102" s="33" t="e">
        <f t="shared" si="2"/>
        <v>#REF!</v>
      </c>
      <c r="K102" s="33" t="e">
        <f t="shared" si="2"/>
        <v>#REF!</v>
      </c>
      <c r="L102" s="12"/>
      <c r="M102" s="12"/>
      <c r="N102" s="69">
        <v>1</v>
      </c>
    </row>
    <row r="103" spans="1:16" ht="23.25">
      <c r="B103" s="50" t="str">
        <f>'Costi complessivi'!B92</f>
        <v>ASSISTENZA ANZIANI</v>
      </c>
      <c r="C103" s="11"/>
      <c r="D103" s="25"/>
      <c r="E103" s="11" t="e">
        <f>IF((#REF!+#REF!+#REF!+#REF!+#REF!-E102)&lt;0.02,"",(#REF!+#REF!+#REF!+#REF!+#REF!))</f>
        <v>#REF!</v>
      </c>
      <c r="F103" s="11"/>
      <c r="G103" s="11"/>
      <c r="H103" s="11"/>
      <c r="I103" s="11"/>
      <c r="J103" s="11"/>
      <c r="K103" s="11"/>
      <c r="N103" s="69">
        <v>1</v>
      </c>
    </row>
    <row r="104" spans="1:16">
      <c r="A104" s="2" t="s">
        <v>3</v>
      </c>
      <c r="B104" s="2" t="s">
        <v>2</v>
      </c>
      <c r="C104" s="26" t="str">
        <f t="shared" ref="C104:K104" si="3">C47</f>
        <v>Gestionale</v>
      </c>
      <c r="D104" s="26" t="str">
        <f t="shared" si="3"/>
        <v>RATEI E RISCONTI</v>
      </c>
      <c r="E104" s="26" t="str">
        <f t="shared" si="3"/>
        <v>STIMA</v>
      </c>
      <c r="F104" s="26" t="str">
        <f t="shared" si="3"/>
        <v>PREVENTIVO 2019</v>
      </c>
      <c r="G104" s="26" t="e">
        <f t="shared" si="3"/>
        <v>#REF!</v>
      </c>
      <c r="H104" s="26" t="e">
        <f t="shared" si="3"/>
        <v>#REF!</v>
      </c>
      <c r="I104" s="26" t="str">
        <f t="shared" si="3"/>
        <v>CONSUNTIVO 2019</v>
      </c>
      <c r="J104" s="26" t="str">
        <f t="shared" si="3"/>
        <v>INDICATORE ATTESO</v>
      </c>
      <c r="K104" s="26" t="str">
        <f t="shared" si="3"/>
        <v>INDICATORE CONS.</v>
      </c>
      <c r="L104" s="27"/>
      <c r="N104" s="69">
        <v>1</v>
      </c>
    </row>
    <row r="105" spans="1:16" hidden="1">
      <c r="A105" s="49" t="s">
        <v>472</v>
      </c>
      <c r="B105" s="45"/>
      <c r="C105" s="46"/>
      <c r="D105" s="47"/>
      <c r="E105" s="47"/>
      <c r="F105" s="47"/>
      <c r="G105" s="47"/>
      <c r="H105" s="47"/>
      <c r="I105" s="47"/>
      <c r="J105" s="47"/>
      <c r="K105" s="47"/>
      <c r="L105" s="45"/>
      <c r="M105" s="48"/>
      <c r="N105" s="69" t="e">
        <f>IF('Costi complessivi'!#REF!="G",'Costi complessivi'!#REF!,IF('Costi complessivi'!#REF!=$B$452,'Costi complessivi'!#REF!,0))</f>
        <v>#REF!</v>
      </c>
    </row>
    <row r="106" spans="1:16" hidden="1">
      <c r="A106" s="22" t="str">
        <f>IF('Costi complessivi'!A95="","",'Costi complessivi'!A95)</f>
        <v xml:space="preserve">  66/25/710  </v>
      </c>
      <c r="B106" s="61" t="str">
        <f>IF('Costi complessivi'!B95="","",'Costi complessivi'!B95)</f>
        <v xml:space="preserve">TRASFERIMENTO SAA COLLECCHIO   </v>
      </c>
      <c r="C106" s="15" t="e">
        <f>IF('Costi complessivi'!#REF!="G",'Costi complessivi'!#REF!*$C$452,IF('Costi complessivi'!#REF!=$B$452,'Costi complessivi'!#REF!,""))</f>
        <v>#REF!</v>
      </c>
      <c r="D106" s="15" t="e">
        <f>IF('Costi complessivi'!#REF!="G",'Costi complessivi'!#REF!*$C$452,IF('Costi complessivi'!#REF!=$B$452,'Costi complessivi'!#REF!,""))</f>
        <v>#REF!</v>
      </c>
      <c r="E106" s="30" t="e">
        <f>IF('Costi complessivi'!#REF!="G",'Costi complessivi'!#REF!*$C$452,IF('Costi complessivi'!#REF!=$B$452,'Costi complessivi'!#REF!,""))</f>
        <v>#REF!</v>
      </c>
      <c r="F106" s="115" t="e">
        <f>IF('Costi complessivi'!#REF!="G",'Costi complessivi'!C95*$C$452,IF('Costi complessivi'!#REF!=$B$452,'Costi complessivi'!C95,""))</f>
        <v>#REF!</v>
      </c>
      <c r="G106" s="44" t="e">
        <f>IF('Costi complessivi'!#REF!="G",'Costi complessivi'!#REF!*$C$452,IF('Costi complessivi'!#REF!=$B$452,'Costi complessivi'!#REF!,""))</f>
        <v>#REF!</v>
      </c>
      <c r="H106" s="44" t="e">
        <f>IF('Costi complessivi'!#REF!="G",'Costi complessivi'!#REF!*$C$452,IF('Costi complessivi'!#REF!=$B$452,'Costi complessivi'!#REF!,""))</f>
        <v>#REF!</v>
      </c>
      <c r="I106" s="115" t="e">
        <f>IF('Costi complessivi'!#REF!="G",'Costi complessivi'!D95*$C$452,IF('Costi complessivi'!#REF!=$B$452,'Costi complessivi'!D95,""))</f>
        <v>#REF!</v>
      </c>
      <c r="J106" s="14" t="e">
        <f>IF('Costi complessivi'!#REF!="G",'Costi complessivi'!E95*$C$452,IF('Costi complessivi'!#REF!=$B$452,'Costi complessivi'!E95,""))</f>
        <v>#REF!</v>
      </c>
      <c r="K106" s="14" t="e">
        <f>IF('Costi complessivi'!#REF!="G",'Costi complessivi'!F95*$C$452,IF('Costi complessivi'!#REF!=$B$452,'Costi complessivi'!F95,""))</f>
        <v>#REF!</v>
      </c>
      <c r="L106" s="29" t="e">
        <f>IF('Costi complessivi'!#REF!="G",'Costi complessivi'!#REF!*$C$452,IF('Costi complessivi'!#REF!=$B$452,'Costi complessivi'!#REF!,""))</f>
        <v>#REF!</v>
      </c>
      <c r="M106" s="23" t="e">
        <f>'Costi complessivi'!#REF!</f>
        <v>#REF!</v>
      </c>
      <c r="N106" s="69" t="e">
        <f>IF('Costi complessivi'!#REF!="G",'Costi complessivi'!#REF!,IF('Costi complessivi'!#REF!=$B$452,'Costi complessivi'!#REF!,0))</f>
        <v>#REF!</v>
      </c>
    </row>
    <row r="107" spans="1:16" hidden="1">
      <c r="A107" s="22" t="str">
        <f>IF('Costi complessivi'!A96="","",'Costi complessivi'!A96)</f>
        <v xml:space="preserve">  66/25/711  </v>
      </c>
      <c r="B107" s="61" t="str">
        <f>IF('Costi complessivi'!B96="","",'Costi complessivi'!B96)</f>
        <v xml:space="preserve">RETTE CASE RIPOSO COLLECCHIO   </v>
      </c>
      <c r="C107" s="15" t="e">
        <f>IF('Costi complessivi'!#REF!="G",'Costi complessivi'!#REF!*$C$452,IF('Costi complessivi'!#REF!=$B$452,'Costi complessivi'!#REF!,""))</f>
        <v>#REF!</v>
      </c>
      <c r="D107" s="15" t="e">
        <f>IF('Costi complessivi'!#REF!="G",'Costi complessivi'!#REF!*$C$452,IF('Costi complessivi'!#REF!=$B$452,'Costi complessivi'!#REF!,""))</f>
        <v>#REF!</v>
      </c>
      <c r="E107" s="30" t="e">
        <f>IF('Costi complessivi'!#REF!="G",'Costi complessivi'!#REF!*$C$452,IF('Costi complessivi'!#REF!=$B$452,'Costi complessivi'!#REF!,""))</f>
        <v>#REF!</v>
      </c>
      <c r="F107" s="115" t="e">
        <f>IF('Costi complessivi'!#REF!="G",'Costi complessivi'!C96*$C$452,IF('Costi complessivi'!#REF!=$B$452,'Costi complessivi'!C96,""))</f>
        <v>#REF!</v>
      </c>
      <c r="G107" s="44" t="e">
        <f>IF('Costi complessivi'!#REF!="G",'Costi complessivi'!#REF!*$C$452,IF('Costi complessivi'!#REF!=$B$452,'Costi complessivi'!#REF!,""))</f>
        <v>#REF!</v>
      </c>
      <c r="H107" s="44" t="e">
        <f>IF('Costi complessivi'!#REF!="G",'Costi complessivi'!#REF!*$C$452,IF('Costi complessivi'!#REF!=$B$452,'Costi complessivi'!#REF!,""))</f>
        <v>#REF!</v>
      </c>
      <c r="I107" s="115" t="e">
        <f>IF('Costi complessivi'!#REF!="G",'Costi complessivi'!D96*$C$452,IF('Costi complessivi'!#REF!=$B$452,'Costi complessivi'!D96,""))</f>
        <v>#REF!</v>
      </c>
      <c r="J107" s="14" t="e">
        <f>IF('Costi complessivi'!#REF!="G",'Costi complessivi'!E96*$C$452,IF('Costi complessivi'!#REF!=$B$452,'Costi complessivi'!E96,""))</f>
        <v>#REF!</v>
      </c>
      <c r="K107" s="14" t="e">
        <f>IF('Costi complessivi'!#REF!="G",'Costi complessivi'!F96*$C$452,IF('Costi complessivi'!#REF!=$B$452,'Costi complessivi'!F96,""))</f>
        <v>#REF!</v>
      </c>
      <c r="L107" s="29" t="e">
        <f>IF('Costi complessivi'!#REF!="G",'Costi complessivi'!#REF!*$C$452,IF('Costi complessivi'!#REF!=$B$452,'Costi complessivi'!#REF!,""))</f>
        <v>#REF!</v>
      </c>
      <c r="M107" s="23" t="e">
        <f>'Costi complessivi'!#REF!</f>
        <v>#REF!</v>
      </c>
      <c r="N107" s="69" t="e">
        <f>IF('Costi complessivi'!#REF!="G",'Costi complessivi'!#REF!,IF('Costi complessivi'!#REF!=$B$452,'Costi complessivi'!#REF!,0))</f>
        <v>#REF!</v>
      </c>
      <c r="P107" s="42">
        <v>90000</v>
      </c>
    </row>
    <row r="108" spans="1:16" hidden="1">
      <c r="A108" s="22" t="str">
        <f>IF('Costi complessivi'!A97="","",'Costi complessivi'!A97)</f>
        <v xml:space="preserve">  66/25/712  </v>
      </c>
      <c r="B108" s="61" t="str">
        <f>IF('Costi complessivi'!B97="","",'Costi complessivi'!B97)</f>
        <v xml:space="preserve">SOCIALIZZAZIONE COLLECCHIO     </v>
      </c>
      <c r="C108" s="15" t="e">
        <f>IF('Costi complessivi'!#REF!="G",'Costi complessivi'!#REF!*$C$452,IF('Costi complessivi'!#REF!=$B$452,'Costi complessivi'!#REF!,""))</f>
        <v>#REF!</v>
      </c>
      <c r="D108" s="15" t="e">
        <f>IF('Costi complessivi'!#REF!="G",'Costi complessivi'!#REF!*$C$452,IF('Costi complessivi'!#REF!=$B$452,'Costi complessivi'!#REF!,""))</f>
        <v>#REF!</v>
      </c>
      <c r="E108" s="30" t="e">
        <f>IF('Costi complessivi'!#REF!="G",'Costi complessivi'!#REF!*$C$452,IF('Costi complessivi'!#REF!=$B$452,'Costi complessivi'!#REF!,""))</f>
        <v>#REF!</v>
      </c>
      <c r="F108" s="115" t="e">
        <f>IF('Costi complessivi'!#REF!="G",'Costi complessivi'!C97*$C$452,IF('Costi complessivi'!#REF!=$B$452,'Costi complessivi'!C97,""))</f>
        <v>#REF!</v>
      </c>
      <c r="G108" s="44" t="e">
        <f>IF('Costi complessivi'!#REF!="G",'Costi complessivi'!#REF!*$C$452,IF('Costi complessivi'!#REF!=$B$452,'Costi complessivi'!#REF!,""))</f>
        <v>#REF!</v>
      </c>
      <c r="H108" s="44" t="e">
        <f>IF('Costi complessivi'!#REF!="G",'Costi complessivi'!#REF!*$C$452,IF('Costi complessivi'!#REF!=$B$452,'Costi complessivi'!#REF!,""))</f>
        <v>#REF!</v>
      </c>
      <c r="I108" s="115" t="e">
        <f>IF('Costi complessivi'!#REF!="G",'Costi complessivi'!D97*$C$452,IF('Costi complessivi'!#REF!=$B$452,'Costi complessivi'!D97,""))</f>
        <v>#REF!</v>
      </c>
      <c r="J108" s="14" t="e">
        <f>IF('Costi complessivi'!#REF!="G",'Costi complessivi'!E97*$C$452,IF('Costi complessivi'!#REF!=$B$452,'Costi complessivi'!E97,""))</f>
        <v>#REF!</v>
      </c>
      <c r="K108" s="14" t="e">
        <f>IF('Costi complessivi'!#REF!="G",'Costi complessivi'!F97*$C$452,IF('Costi complessivi'!#REF!=$B$452,'Costi complessivi'!F97,""))</f>
        <v>#REF!</v>
      </c>
      <c r="L108" s="29" t="e">
        <f>IF('Costi complessivi'!#REF!="G",'Costi complessivi'!#REF!*$C$452,IF('Costi complessivi'!#REF!=$B$452,'Costi complessivi'!#REF!,""))</f>
        <v>#REF!</v>
      </c>
      <c r="M108" s="23" t="e">
        <f>'Costi complessivi'!#REF!</f>
        <v>#REF!</v>
      </c>
      <c r="N108" s="69" t="e">
        <f>IF('Costi complessivi'!#REF!="G",'Costi complessivi'!#REF!,IF('Costi complessivi'!#REF!=$B$452,'Costi complessivi'!#REF!,0))</f>
        <v>#REF!</v>
      </c>
    </row>
    <row r="109" spans="1:16" hidden="1">
      <c r="A109" s="22" t="str">
        <f>IF('Costi complessivi'!A98="","",'Costi complessivi'!A98)</f>
        <v xml:space="preserve">  66/25/715  </v>
      </c>
      <c r="B109" s="61" t="str">
        <f>IF('Costi complessivi'!B98="","",'Costi complessivi'!B98)</f>
        <v xml:space="preserve">UTENZE CENTRI SOC. COLLECHIO   </v>
      </c>
      <c r="C109" s="15" t="e">
        <f>IF('Costi complessivi'!#REF!="G",'Costi complessivi'!#REF!*$C$452,IF('Costi complessivi'!#REF!=$B$452,'Costi complessivi'!#REF!,""))</f>
        <v>#REF!</v>
      </c>
      <c r="D109" s="15" t="e">
        <f>IF('Costi complessivi'!#REF!="G",'Costi complessivi'!#REF!*$C$452,IF('Costi complessivi'!#REF!=$B$452,'Costi complessivi'!#REF!,""))</f>
        <v>#REF!</v>
      </c>
      <c r="E109" s="30" t="e">
        <f>IF('Costi complessivi'!#REF!="G",'Costi complessivi'!#REF!*$C$452,IF('Costi complessivi'!#REF!=$B$452,'Costi complessivi'!#REF!,""))</f>
        <v>#REF!</v>
      </c>
      <c r="F109" s="115" t="e">
        <f>IF('Costi complessivi'!#REF!="G",'Costi complessivi'!C98*$C$452,IF('Costi complessivi'!#REF!=$B$452,'Costi complessivi'!C98,""))</f>
        <v>#REF!</v>
      </c>
      <c r="G109" s="44" t="e">
        <f>IF('Costi complessivi'!#REF!="G",'Costi complessivi'!#REF!*$C$452,IF('Costi complessivi'!#REF!=$B$452,'Costi complessivi'!#REF!,""))</f>
        <v>#REF!</v>
      </c>
      <c r="H109" s="44" t="e">
        <f>IF('Costi complessivi'!#REF!="G",'Costi complessivi'!#REF!*$C$452,IF('Costi complessivi'!#REF!=$B$452,'Costi complessivi'!#REF!,""))</f>
        <v>#REF!</v>
      </c>
      <c r="I109" s="115" t="e">
        <f>IF('Costi complessivi'!#REF!="G",'Costi complessivi'!D98*$C$452,IF('Costi complessivi'!#REF!=$B$452,'Costi complessivi'!D98,""))</f>
        <v>#REF!</v>
      </c>
      <c r="J109" s="14" t="e">
        <f>IF('Costi complessivi'!#REF!="G",'Costi complessivi'!E98*$C$452,IF('Costi complessivi'!#REF!=$B$452,'Costi complessivi'!E98,""))</f>
        <v>#REF!</v>
      </c>
      <c r="K109" s="14" t="e">
        <f>IF('Costi complessivi'!#REF!="G",'Costi complessivi'!F98*$C$452,IF('Costi complessivi'!#REF!=$B$452,'Costi complessivi'!F98,""))</f>
        <v>#REF!</v>
      </c>
      <c r="L109" s="29" t="e">
        <f>IF('Costi complessivi'!#REF!="G",'Costi complessivi'!#REF!*$C$452,IF('Costi complessivi'!#REF!=$B$452,'Costi complessivi'!#REF!,""))</f>
        <v>#REF!</v>
      </c>
      <c r="M109" s="23" t="e">
        <f>'Costi complessivi'!#REF!</f>
        <v>#REF!</v>
      </c>
      <c r="N109" s="69" t="e">
        <f>IF('Costi complessivi'!#REF!="G",'Costi complessivi'!#REF!,IF('Costi complessivi'!#REF!=$B$452,'Costi complessivi'!#REF!,0))</f>
        <v>#REF!</v>
      </c>
    </row>
    <row r="110" spans="1:16" hidden="1">
      <c r="A110" s="22" t="str">
        <f>IF('Costi complessivi'!A99="","",'Costi complessivi'!A99)</f>
        <v xml:space="preserve">  66/25/716  </v>
      </c>
      <c r="B110" s="61" t="str">
        <f>IF('Costi complessivi'!B99="","",'Costi complessivi'!B99)</f>
        <v xml:space="preserve">PULIZIE CENTRI SOC. COLLECCHIO </v>
      </c>
      <c r="C110" s="15" t="e">
        <f>IF('Costi complessivi'!#REF!="G",'Costi complessivi'!#REF!*$C$452,IF('Costi complessivi'!#REF!=$B$452,'Costi complessivi'!#REF!,""))</f>
        <v>#REF!</v>
      </c>
      <c r="D110" s="15" t="e">
        <f>IF('Costi complessivi'!#REF!="G",'Costi complessivi'!#REF!*$C$452,IF('Costi complessivi'!#REF!=$B$452,'Costi complessivi'!#REF!,""))</f>
        <v>#REF!</v>
      </c>
      <c r="E110" s="30" t="e">
        <f>IF('Costi complessivi'!#REF!="G",'Costi complessivi'!#REF!*$C$452,IF('Costi complessivi'!#REF!=$B$452,'Costi complessivi'!#REF!,""))</f>
        <v>#REF!</v>
      </c>
      <c r="F110" s="115" t="e">
        <f>IF('Costi complessivi'!#REF!="G",'Costi complessivi'!C99*$C$452,IF('Costi complessivi'!#REF!=$B$452,'Costi complessivi'!C99,""))</f>
        <v>#REF!</v>
      </c>
      <c r="G110" s="44" t="e">
        <f>IF('Costi complessivi'!#REF!="G",'Costi complessivi'!#REF!*$C$452,IF('Costi complessivi'!#REF!=$B$452,'Costi complessivi'!#REF!,""))</f>
        <v>#REF!</v>
      </c>
      <c r="H110" s="44" t="e">
        <f>IF('Costi complessivi'!#REF!="G",'Costi complessivi'!#REF!*$C$452,IF('Costi complessivi'!#REF!=$B$452,'Costi complessivi'!#REF!,""))</f>
        <v>#REF!</v>
      </c>
      <c r="I110" s="115" t="e">
        <f>IF('Costi complessivi'!#REF!="G",'Costi complessivi'!D99*$C$452,IF('Costi complessivi'!#REF!=$B$452,'Costi complessivi'!D99,""))</f>
        <v>#REF!</v>
      </c>
      <c r="J110" s="14" t="e">
        <f>IF('Costi complessivi'!#REF!="G",'Costi complessivi'!E99*$C$452,IF('Costi complessivi'!#REF!=$B$452,'Costi complessivi'!E99,""))</f>
        <v>#REF!</v>
      </c>
      <c r="K110" s="14" t="e">
        <f>IF('Costi complessivi'!#REF!="G",'Costi complessivi'!F99*$C$452,IF('Costi complessivi'!#REF!=$B$452,'Costi complessivi'!F99,""))</f>
        <v>#REF!</v>
      </c>
      <c r="L110" s="29" t="e">
        <f>IF('Costi complessivi'!#REF!="G",'Costi complessivi'!#REF!*$C$452,IF('Costi complessivi'!#REF!=$B$452,'Costi complessivi'!#REF!,""))</f>
        <v>#REF!</v>
      </c>
      <c r="M110" s="23" t="e">
        <f>'Costi complessivi'!#REF!</f>
        <v>#REF!</v>
      </c>
      <c r="N110" s="69" t="e">
        <f>IF('Costi complessivi'!#REF!="G",'Costi complessivi'!#REF!,IF('Costi complessivi'!#REF!=$B$452,'Costi complessivi'!#REF!,0))</f>
        <v>#REF!</v>
      </c>
    </row>
    <row r="111" spans="1:16">
      <c r="A111" s="49" t="s">
        <v>443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5"/>
      <c r="M111" s="48"/>
      <c r="N111" s="69" t="e">
        <f>IF('Costi complessivi'!#REF!="G",'Costi complessivi'!#REF!,IF('Costi complessivi'!#REF!=$B$452,'Costi complessivi'!#REF!,0))</f>
        <v>#REF!</v>
      </c>
    </row>
    <row r="112" spans="1:16">
      <c r="A112" s="22" t="str">
        <f>IF('Costi complessivi'!A101="","",'Costi complessivi'!A101)</f>
        <v xml:space="preserve">  66/25/725  </v>
      </c>
      <c r="B112" s="61" t="str">
        <f>IF('Costi complessivi'!B101="","",'Costi complessivi'!B101)</f>
        <v xml:space="preserve">TRASFERIMENTO SAA FELINO       </v>
      </c>
      <c r="C112" s="15" t="e">
        <f>IF('Costi complessivi'!#REF!="G",'Costi complessivi'!#REF!*$C$452,IF('Costi complessivi'!#REF!=$B$452,'Costi complessivi'!#REF!,""))</f>
        <v>#REF!</v>
      </c>
      <c r="D112" s="15" t="e">
        <f>IF('Costi complessivi'!#REF!="G",'Costi complessivi'!#REF!*$C$452,IF('Costi complessivi'!#REF!=$B$452,'Costi complessivi'!#REF!,""))</f>
        <v>#REF!</v>
      </c>
      <c r="E112" s="30" t="e">
        <f>IF('Costi complessivi'!#REF!="G",'Costi complessivi'!#REF!*$C$452,IF('Costi complessivi'!#REF!=$B$452,'Costi complessivi'!#REF!,""))</f>
        <v>#REF!</v>
      </c>
      <c r="F112" s="115" t="e">
        <f>IF('Costi complessivi'!#REF!="G",'Costi complessivi'!C101*$C$452,IF('Costi complessivi'!#REF!=$B$452,'Costi complessivi'!C101,""))</f>
        <v>#REF!</v>
      </c>
      <c r="G112" s="44" t="e">
        <f>IF('Costi complessivi'!#REF!="G",'Costi complessivi'!#REF!*$C$452,IF('Costi complessivi'!#REF!=$B$452,'Costi complessivi'!#REF!,""))</f>
        <v>#REF!</v>
      </c>
      <c r="H112" s="44" t="e">
        <f>IF('Costi complessivi'!#REF!="G",'Costi complessivi'!#REF!*$C$452,IF('Costi complessivi'!#REF!=$B$452,'Costi complessivi'!#REF!,""))</f>
        <v>#REF!</v>
      </c>
      <c r="I112" s="115" t="e">
        <f>IF('Costi complessivi'!#REF!="G",'Costi complessivi'!D101*$C$452,IF('Costi complessivi'!#REF!=$B$452,'Costi complessivi'!D101,""))</f>
        <v>#REF!</v>
      </c>
      <c r="J112" s="14" t="e">
        <f>IF('Costi complessivi'!#REF!="G",'Costi complessivi'!E101*$C$452,IF('Costi complessivi'!#REF!=$B$452,'Costi complessivi'!E101,""))</f>
        <v>#REF!</v>
      </c>
      <c r="K112" s="14" t="e">
        <f>IF('Costi complessivi'!#REF!="G",'Costi complessivi'!F101*$C$452,IF('Costi complessivi'!#REF!=$B$452,'Costi complessivi'!F101,""))</f>
        <v>#REF!</v>
      </c>
      <c r="L112" s="29" t="e">
        <f>IF('Costi complessivi'!#REF!="G",'Costi complessivi'!#REF!*$C$452,IF('Costi complessivi'!#REF!=$B$452,'Costi complessivi'!#REF!,""))</f>
        <v>#REF!</v>
      </c>
      <c r="M112" s="23" t="e">
        <f>'Costi complessivi'!#REF!</f>
        <v>#REF!</v>
      </c>
      <c r="N112" s="69" t="e">
        <f>IF('Costi complessivi'!#REF!="G",'Costi complessivi'!#REF!,IF('Costi complessivi'!#REF!=$B$452,'Costi complessivi'!#REF!,0))</f>
        <v>#REF!</v>
      </c>
    </row>
    <row r="113" spans="1:16">
      <c r="A113" s="22" t="str">
        <f>IF('Costi complessivi'!A102="","",'Costi complessivi'!A102)</f>
        <v xml:space="preserve">  66/25/726  </v>
      </c>
      <c r="B113" s="61" t="str">
        <f>IF('Costi complessivi'!B102="","",'Costi complessivi'!B102)</f>
        <v xml:space="preserve">RETTE CASE RIPOSO FELINO       </v>
      </c>
      <c r="C113" s="15" t="e">
        <f>IF('Costi complessivi'!#REF!="G",'Costi complessivi'!#REF!*$C$452,IF('Costi complessivi'!#REF!=$B$452,'Costi complessivi'!#REF!,""))</f>
        <v>#REF!</v>
      </c>
      <c r="D113" s="15" t="e">
        <f>IF('Costi complessivi'!#REF!="G",'Costi complessivi'!#REF!*$C$452,IF('Costi complessivi'!#REF!=$B$452,'Costi complessivi'!#REF!,""))</f>
        <v>#REF!</v>
      </c>
      <c r="E113" s="30" t="e">
        <f>IF('Costi complessivi'!#REF!="G",'Costi complessivi'!#REF!*$C$452,IF('Costi complessivi'!#REF!=$B$452,'Costi complessivi'!#REF!,""))</f>
        <v>#REF!</v>
      </c>
      <c r="F113" s="115" t="e">
        <f>IF('Costi complessivi'!#REF!="G",'Costi complessivi'!C102*$C$452,IF('Costi complessivi'!#REF!=$B$452,'Costi complessivi'!C102,""))</f>
        <v>#REF!</v>
      </c>
      <c r="G113" s="44" t="e">
        <f>IF('Costi complessivi'!#REF!="G",'Costi complessivi'!#REF!*$C$452,IF('Costi complessivi'!#REF!=$B$452,'Costi complessivi'!#REF!,""))</f>
        <v>#REF!</v>
      </c>
      <c r="H113" s="44" t="e">
        <f>IF('Costi complessivi'!#REF!="G",'Costi complessivi'!#REF!*$C$452,IF('Costi complessivi'!#REF!=$B$452,'Costi complessivi'!#REF!,""))</f>
        <v>#REF!</v>
      </c>
      <c r="I113" s="115" t="e">
        <f>IF('Costi complessivi'!#REF!="G",'Costi complessivi'!D102*$C$452,IF('Costi complessivi'!#REF!=$B$452,'Costi complessivi'!D102,""))</f>
        <v>#REF!</v>
      </c>
      <c r="J113" s="14" t="e">
        <f>IF('Costi complessivi'!#REF!="G",'Costi complessivi'!E102*$C$452,IF('Costi complessivi'!#REF!=$B$452,'Costi complessivi'!E102,""))</f>
        <v>#REF!</v>
      </c>
      <c r="K113" s="14" t="e">
        <f>IF('Costi complessivi'!#REF!="G",'Costi complessivi'!F102*$C$452,IF('Costi complessivi'!#REF!=$B$452,'Costi complessivi'!F102,""))</f>
        <v>#REF!</v>
      </c>
      <c r="L113" s="29" t="e">
        <f>IF('Costi complessivi'!#REF!="G",'Costi complessivi'!#REF!*$C$452,IF('Costi complessivi'!#REF!=$B$452,'Costi complessivi'!#REF!,""))</f>
        <v>#REF!</v>
      </c>
      <c r="M113" s="23" t="e">
        <f>'Costi complessivi'!#REF!</f>
        <v>#REF!</v>
      </c>
      <c r="N113" s="69" t="e">
        <f>IF('Costi complessivi'!#REF!="G",'Costi complessivi'!#REF!,IF('Costi complessivi'!#REF!=$B$452,'Costi complessivi'!#REF!,0))</f>
        <v>#REF!</v>
      </c>
      <c r="P113" s="42">
        <v>4500</v>
      </c>
    </row>
    <row r="114" spans="1:16">
      <c r="A114" s="22" t="str">
        <f>IF('Costi complessivi'!A103="","",'Costi complessivi'!A103)</f>
        <v xml:space="preserve">  66/25/727  </v>
      </c>
      <c r="B114" s="61" t="str">
        <f>IF('Costi complessivi'!B103="","",'Costi complessivi'!B103)</f>
        <v xml:space="preserve">SOCIALIZZAZIONE FELINO         </v>
      </c>
      <c r="C114" s="15" t="e">
        <f>IF('Costi complessivi'!#REF!="G",'Costi complessivi'!#REF!*$C$452,IF('Costi complessivi'!#REF!=$B$452,'Costi complessivi'!#REF!,""))</f>
        <v>#REF!</v>
      </c>
      <c r="D114" s="15" t="e">
        <f>IF('Costi complessivi'!#REF!="G",'Costi complessivi'!#REF!*$C$452,IF('Costi complessivi'!#REF!=$B$452,'Costi complessivi'!#REF!,""))</f>
        <v>#REF!</v>
      </c>
      <c r="E114" s="30" t="e">
        <f>IF('Costi complessivi'!#REF!="G",'Costi complessivi'!#REF!*$C$452,IF('Costi complessivi'!#REF!=$B$452,'Costi complessivi'!#REF!,""))</f>
        <v>#REF!</v>
      </c>
      <c r="F114" s="115" t="e">
        <f>IF('Costi complessivi'!#REF!="G",'Costi complessivi'!C103*$C$452,IF('Costi complessivi'!#REF!=$B$452,'Costi complessivi'!C103,""))</f>
        <v>#REF!</v>
      </c>
      <c r="G114" s="44" t="e">
        <f>IF('Costi complessivi'!#REF!="G",'Costi complessivi'!#REF!*$C$452,IF('Costi complessivi'!#REF!=$B$452,'Costi complessivi'!#REF!,""))</f>
        <v>#REF!</v>
      </c>
      <c r="H114" s="44" t="e">
        <f>IF('Costi complessivi'!#REF!="G",'Costi complessivi'!#REF!*$C$452,IF('Costi complessivi'!#REF!=$B$452,'Costi complessivi'!#REF!,""))</f>
        <v>#REF!</v>
      </c>
      <c r="I114" s="115" t="e">
        <f>IF('Costi complessivi'!#REF!="G",'Costi complessivi'!D103*$C$452,IF('Costi complessivi'!#REF!=$B$452,'Costi complessivi'!D103,""))</f>
        <v>#REF!</v>
      </c>
      <c r="J114" s="14" t="e">
        <f>IF('Costi complessivi'!#REF!="G",'Costi complessivi'!E103*$C$452,IF('Costi complessivi'!#REF!=$B$452,'Costi complessivi'!E103,""))</f>
        <v>#REF!</v>
      </c>
      <c r="K114" s="14" t="e">
        <f>IF('Costi complessivi'!#REF!="G",'Costi complessivi'!F103*$C$452,IF('Costi complessivi'!#REF!=$B$452,'Costi complessivi'!F103,""))</f>
        <v>#REF!</v>
      </c>
      <c r="L114" s="29" t="e">
        <f>IF('Costi complessivi'!#REF!="G",'Costi complessivi'!#REF!*$C$452,IF('Costi complessivi'!#REF!=$B$452,'Costi complessivi'!#REF!,""))</f>
        <v>#REF!</v>
      </c>
      <c r="M114" s="23" t="e">
        <f>'Costi complessivi'!#REF!</f>
        <v>#REF!</v>
      </c>
      <c r="N114" s="69" t="e">
        <f>IF('Costi complessivi'!#REF!="G",'Costi complessivi'!#REF!,IF('Costi complessivi'!#REF!=$B$452,'Costi complessivi'!#REF!,0))</f>
        <v>#REF!</v>
      </c>
    </row>
    <row r="115" spans="1:16" hidden="1">
      <c r="A115" s="49" t="s">
        <v>442</v>
      </c>
      <c r="B115" s="45"/>
      <c r="C115" s="46"/>
      <c r="D115" s="47"/>
      <c r="E115" s="47"/>
      <c r="F115" s="47"/>
      <c r="G115" s="47"/>
      <c r="H115" s="47"/>
      <c r="I115" s="47"/>
      <c r="J115" s="47"/>
      <c r="K115" s="47"/>
      <c r="L115" s="45"/>
      <c r="M115" s="48"/>
      <c r="N115" s="69" t="e">
        <f>IF('Costi complessivi'!#REF!="G",'Costi complessivi'!#REF!,IF('Costi complessivi'!#REF!=$B$452,'Costi complessivi'!#REF!,0))</f>
        <v>#REF!</v>
      </c>
    </row>
    <row r="116" spans="1:16" hidden="1">
      <c r="A116" s="22" t="str">
        <f>IF('Costi complessivi'!A105="","",'Costi complessivi'!A105)</f>
        <v xml:space="preserve">  66/25/745  </v>
      </c>
      <c r="B116" s="61" t="str">
        <f>IF('Costi complessivi'!B105="","",'Costi complessivi'!B105)</f>
        <v xml:space="preserve">TRASFERIM. SAA MONTECGIARUGOLO </v>
      </c>
      <c r="C116" s="15" t="e">
        <f>IF('Costi complessivi'!#REF!="G",'Costi complessivi'!#REF!*$C$452,IF('Costi complessivi'!#REF!=$B$452,'Costi complessivi'!#REF!,""))</f>
        <v>#REF!</v>
      </c>
      <c r="D116" s="15" t="e">
        <f>IF('Costi complessivi'!#REF!="G",'Costi complessivi'!#REF!*$C$452,IF('Costi complessivi'!#REF!=$B$452,'Costi complessivi'!#REF!,""))</f>
        <v>#REF!</v>
      </c>
      <c r="E116" s="30" t="e">
        <f>IF('Costi complessivi'!#REF!="G",'Costi complessivi'!#REF!*$C$452,IF('Costi complessivi'!#REF!=$B$452,'Costi complessivi'!#REF!,""))</f>
        <v>#REF!</v>
      </c>
      <c r="F116" s="115" t="e">
        <f>IF('Costi complessivi'!#REF!="G",'Costi complessivi'!C105*$C$452,IF('Costi complessivi'!#REF!=$B$452,'Costi complessivi'!C105,""))</f>
        <v>#REF!</v>
      </c>
      <c r="G116" s="44" t="e">
        <f>IF('Costi complessivi'!#REF!="G",'Costi complessivi'!#REF!*$C$452,IF('Costi complessivi'!#REF!=$B$452,'Costi complessivi'!#REF!,""))</f>
        <v>#REF!</v>
      </c>
      <c r="H116" s="44" t="e">
        <f>IF('Costi complessivi'!#REF!="G",'Costi complessivi'!#REF!*$C$452,IF('Costi complessivi'!#REF!=$B$452,'Costi complessivi'!#REF!,""))</f>
        <v>#REF!</v>
      </c>
      <c r="I116" s="115" t="e">
        <f>IF('Costi complessivi'!#REF!="G",'Costi complessivi'!D105*$C$452,IF('Costi complessivi'!#REF!=$B$452,'Costi complessivi'!D105,""))</f>
        <v>#REF!</v>
      </c>
      <c r="J116" s="14" t="e">
        <f>IF('Costi complessivi'!#REF!="G",'Costi complessivi'!E105*$C$452,IF('Costi complessivi'!#REF!=$B$452,'Costi complessivi'!E105,""))</f>
        <v>#REF!</v>
      </c>
      <c r="K116" s="14" t="e">
        <f>IF('Costi complessivi'!#REF!="G",'Costi complessivi'!F105*$C$452,IF('Costi complessivi'!#REF!=$B$452,'Costi complessivi'!F105,""))</f>
        <v>#REF!</v>
      </c>
      <c r="L116" s="29" t="e">
        <f>IF('Costi complessivi'!#REF!="G",'Costi complessivi'!#REF!*$C$452,IF('Costi complessivi'!#REF!=$B$452,'Costi complessivi'!#REF!,""))</f>
        <v>#REF!</v>
      </c>
      <c r="M116" s="23" t="e">
        <f>'Costi complessivi'!#REF!</f>
        <v>#REF!</v>
      </c>
      <c r="N116" s="69" t="e">
        <f>IF('Costi complessivi'!#REF!="G",'Costi complessivi'!#REF!,IF('Costi complessivi'!#REF!=$B$452,'Costi complessivi'!#REF!,0))</f>
        <v>#REF!</v>
      </c>
    </row>
    <row r="117" spans="1:16" hidden="1">
      <c r="A117" s="22" t="str">
        <f>IF('Costi complessivi'!A106="","",'Costi complessivi'!A106)</f>
        <v xml:space="preserve">  66/25/746  </v>
      </c>
      <c r="B117" s="61" t="str">
        <f>IF('Costi complessivi'!B106="","",'Costi complessivi'!B106)</f>
        <v>RETTE CASE RIPOSO MONTECHIARUGO</v>
      </c>
      <c r="C117" s="15" t="e">
        <f>IF('Costi complessivi'!#REF!="G",'Costi complessivi'!#REF!*$C$452,IF('Costi complessivi'!#REF!=$B$452,'Costi complessivi'!#REF!,""))</f>
        <v>#REF!</v>
      </c>
      <c r="D117" s="15" t="e">
        <f>IF('Costi complessivi'!#REF!="G",'Costi complessivi'!#REF!*$C$452,IF('Costi complessivi'!#REF!=$B$452,'Costi complessivi'!#REF!,""))</f>
        <v>#REF!</v>
      </c>
      <c r="E117" s="30" t="e">
        <f>IF('Costi complessivi'!#REF!="G",'Costi complessivi'!#REF!*$C$452,IF('Costi complessivi'!#REF!=$B$452,'Costi complessivi'!#REF!,""))</f>
        <v>#REF!</v>
      </c>
      <c r="F117" s="115" t="e">
        <f>IF('Costi complessivi'!#REF!="G",'Costi complessivi'!C106*$C$452,IF('Costi complessivi'!#REF!=$B$452,'Costi complessivi'!C106,""))</f>
        <v>#REF!</v>
      </c>
      <c r="G117" s="44" t="e">
        <f>IF('Costi complessivi'!#REF!="G",'Costi complessivi'!#REF!*$C$452,IF('Costi complessivi'!#REF!=$B$452,'Costi complessivi'!#REF!,""))</f>
        <v>#REF!</v>
      </c>
      <c r="H117" s="44" t="e">
        <f>IF('Costi complessivi'!#REF!="G",'Costi complessivi'!#REF!*$C$452,IF('Costi complessivi'!#REF!=$B$452,'Costi complessivi'!#REF!,""))</f>
        <v>#REF!</v>
      </c>
      <c r="I117" s="115" t="e">
        <f>IF('Costi complessivi'!#REF!="G",'Costi complessivi'!D106*$C$452,IF('Costi complessivi'!#REF!=$B$452,'Costi complessivi'!D106,""))</f>
        <v>#REF!</v>
      </c>
      <c r="J117" s="14" t="e">
        <f>IF('Costi complessivi'!#REF!="G",'Costi complessivi'!E106*$C$452,IF('Costi complessivi'!#REF!=$B$452,'Costi complessivi'!E106,""))</f>
        <v>#REF!</v>
      </c>
      <c r="K117" s="14" t="e">
        <f>IF('Costi complessivi'!#REF!="G",'Costi complessivi'!F106*$C$452,IF('Costi complessivi'!#REF!=$B$452,'Costi complessivi'!F106,""))</f>
        <v>#REF!</v>
      </c>
      <c r="L117" s="29" t="e">
        <f>IF('Costi complessivi'!#REF!="G",'Costi complessivi'!#REF!*$C$452,IF('Costi complessivi'!#REF!=$B$452,'Costi complessivi'!#REF!,""))</f>
        <v>#REF!</v>
      </c>
      <c r="M117" s="23" t="e">
        <f>'Costi complessivi'!#REF!</f>
        <v>#REF!</v>
      </c>
      <c r="N117" s="69" t="e">
        <f>IF('Costi complessivi'!#REF!="G",'Costi complessivi'!#REF!,IF('Costi complessivi'!#REF!=$B$452,'Costi complessivi'!#REF!,0))</f>
        <v>#REF!</v>
      </c>
      <c r="P117" s="42">
        <v>30000</v>
      </c>
    </row>
    <row r="118" spans="1:16" hidden="1">
      <c r="A118" s="22" t="str">
        <f>IF('Costi complessivi'!A107="","",'Costi complessivi'!A107)</f>
        <v xml:space="preserve">  66/25/747  </v>
      </c>
      <c r="B118" s="61" t="str">
        <f>IF('Costi complessivi'!B107="","",'Costi complessivi'!B107)</f>
        <v>SOCIALIZZAZIONE MONTECHIARUGOLO</v>
      </c>
      <c r="C118" s="15" t="e">
        <f>IF('Costi complessivi'!#REF!="G",'Costi complessivi'!#REF!*$C$452,IF('Costi complessivi'!#REF!=$B$452,'Costi complessivi'!#REF!,""))</f>
        <v>#REF!</v>
      </c>
      <c r="D118" s="15" t="e">
        <f>IF('Costi complessivi'!#REF!="G",'Costi complessivi'!#REF!*$C$452,IF('Costi complessivi'!#REF!=$B$452,'Costi complessivi'!#REF!,""))</f>
        <v>#REF!</v>
      </c>
      <c r="E118" s="30" t="e">
        <f>IF('Costi complessivi'!#REF!="G",'Costi complessivi'!#REF!*$C$452,IF('Costi complessivi'!#REF!=$B$452,'Costi complessivi'!#REF!,""))</f>
        <v>#REF!</v>
      </c>
      <c r="F118" s="115" t="e">
        <f>IF('Costi complessivi'!#REF!="G",'Costi complessivi'!C107*$C$452,IF('Costi complessivi'!#REF!=$B$452,'Costi complessivi'!C107,""))</f>
        <v>#REF!</v>
      </c>
      <c r="G118" s="44" t="e">
        <f>IF('Costi complessivi'!#REF!="G",'Costi complessivi'!#REF!*$C$452,IF('Costi complessivi'!#REF!=$B$452,'Costi complessivi'!#REF!,""))</f>
        <v>#REF!</v>
      </c>
      <c r="H118" s="44" t="e">
        <f>IF('Costi complessivi'!#REF!="G",'Costi complessivi'!#REF!*$C$452,IF('Costi complessivi'!#REF!=$B$452,'Costi complessivi'!#REF!,""))</f>
        <v>#REF!</v>
      </c>
      <c r="I118" s="115" t="e">
        <f>IF('Costi complessivi'!#REF!="G",'Costi complessivi'!D107*$C$452,IF('Costi complessivi'!#REF!=$B$452,'Costi complessivi'!D107,""))</f>
        <v>#REF!</v>
      </c>
      <c r="J118" s="14" t="e">
        <f>IF('Costi complessivi'!#REF!="G",'Costi complessivi'!E107*$C$452,IF('Costi complessivi'!#REF!=$B$452,'Costi complessivi'!E107,""))</f>
        <v>#REF!</v>
      </c>
      <c r="K118" s="14" t="e">
        <f>IF('Costi complessivi'!#REF!="G",'Costi complessivi'!F107*$C$452,IF('Costi complessivi'!#REF!=$B$452,'Costi complessivi'!F107,""))</f>
        <v>#REF!</v>
      </c>
      <c r="L118" s="29" t="e">
        <f>IF('Costi complessivi'!#REF!="G",'Costi complessivi'!#REF!*$C$452,IF('Costi complessivi'!#REF!=$B$452,'Costi complessivi'!#REF!,""))</f>
        <v>#REF!</v>
      </c>
      <c r="M118" s="23" t="e">
        <f>'Costi complessivi'!#REF!</f>
        <v>#REF!</v>
      </c>
      <c r="N118" s="69" t="e">
        <f>IF('Costi complessivi'!#REF!="G",'Costi complessivi'!#REF!,IF('Costi complessivi'!#REF!=$B$452,'Costi complessivi'!#REF!,0))</f>
        <v>#REF!</v>
      </c>
    </row>
    <row r="119" spans="1:16" hidden="1">
      <c r="A119" s="49" t="s">
        <v>473</v>
      </c>
      <c r="B119" s="45"/>
      <c r="C119" s="46"/>
      <c r="D119" s="47"/>
      <c r="E119" s="47"/>
      <c r="F119" s="47"/>
      <c r="G119" s="47"/>
      <c r="H119" s="47"/>
      <c r="I119" s="47"/>
      <c r="J119" s="47"/>
      <c r="K119" s="47"/>
      <c r="L119" s="45"/>
      <c r="M119" s="48"/>
      <c r="N119" s="69" t="e">
        <f>IF('Costi complessivi'!#REF!="G",'Costi complessivi'!#REF!,IF('Costi complessivi'!#REF!=$B$452,'Costi complessivi'!#REF!,0))</f>
        <v>#REF!</v>
      </c>
    </row>
    <row r="120" spans="1:16" hidden="1">
      <c r="A120" s="22" t="str">
        <f>IF('Costi complessivi'!A109="","",'Costi complessivi'!A109)</f>
        <v xml:space="preserve">  66/25/765  </v>
      </c>
      <c r="B120" s="61" t="str">
        <f>IF('Costi complessivi'!B109="","",'Costi complessivi'!B109)</f>
        <v xml:space="preserve">TRASFER. SAA SALA BAG.         </v>
      </c>
      <c r="C120" s="15" t="e">
        <f>IF('Costi complessivi'!#REF!="G",'Costi complessivi'!#REF!*$C$452,IF('Costi complessivi'!#REF!=$B$452,'Costi complessivi'!#REF!,""))</f>
        <v>#REF!</v>
      </c>
      <c r="D120" s="15" t="e">
        <f>IF('Costi complessivi'!#REF!="G",'Costi complessivi'!#REF!*$C$452,IF('Costi complessivi'!#REF!=$B$452,'Costi complessivi'!#REF!,""))</f>
        <v>#REF!</v>
      </c>
      <c r="E120" s="30" t="e">
        <f>IF('Costi complessivi'!#REF!="G",'Costi complessivi'!#REF!*$C$452,IF('Costi complessivi'!#REF!=$B$452,'Costi complessivi'!#REF!,""))</f>
        <v>#REF!</v>
      </c>
      <c r="F120" s="115" t="e">
        <f>IF('Costi complessivi'!#REF!="G",'Costi complessivi'!C109*$C$452,IF('Costi complessivi'!#REF!=$B$452,'Costi complessivi'!C109,""))</f>
        <v>#REF!</v>
      </c>
      <c r="G120" s="44" t="e">
        <f>IF('Costi complessivi'!#REF!="G",'Costi complessivi'!#REF!*$C$452,IF('Costi complessivi'!#REF!=$B$452,'Costi complessivi'!#REF!,""))</f>
        <v>#REF!</v>
      </c>
      <c r="H120" s="44" t="e">
        <f>IF('Costi complessivi'!#REF!="G",'Costi complessivi'!#REF!*$C$452,IF('Costi complessivi'!#REF!=$B$452,'Costi complessivi'!#REF!,""))</f>
        <v>#REF!</v>
      </c>
      <c r="I120" s="115" t="e">
        <f>IF('Costi complessivi'!#REF!="G",'Costi complessivi'!D109*$C$452,IF('Costi complessivi'!#REF!=$B$452,'Costi complessivi'!D109,""))</f>
        <v>#REF!</v>
      </c>
      <c r="J120" s="14" t="e">
        <f>IF('Costi complessivi'!#REF!="G",'Costi complessivi'!E109*$C$452,IF('Costi complessivi'!#REF!=$B$452,'Costi complessivi'!E109,""))</f>
        <v>#REF!</v>
      </c>
      <c r="K120" s="14" t="e">
        <f>IF('Costi complessivi'!#REF!="G",'Costi complessivi'!F109*$C$452,IF('Costi complessivi'!#REF!=$B$452,'Costi complessivi'!F109,""))</f>
        <v>#REF!</v>
      </c>
      <c r="L120" s="29" t="e">
        <f>IF('Costi complessivi'!#REF!="G",'Costi complessivi'!#REF!*$C$452,IF('Costi complessivi'!#REF!=$B$452,'Costi complessivi'!#REF!,""))</f>
        <v>#REF!</v>
      </c>
      <c r="M120" s="23" t="e">
        <f>'Costi complessivi'!#REF!</f>
        <v>#REF!</v>
      </c>
      <c r="N120" s="69" t="e">
        <f>IF('Costi complessivi'!#REF!="G",'Costi complessivi'!#REF!,IF('Costi complessivi'!#REF!=$B$452,'Costi complessivi'!#REF!,0))</f>
        <v>#REF!</v>
      </c>
    </row>
    <row r="121" spans="1:16" hidden="1">
      <c r="A121" s="22" t="str">
        <f>IF('Costi complessivi'!A110="","",'Costi complessivi'!A110)</f>
        <v xml:space="preserve">  66/25/766  </v>
      </c>
      <c r="B121" s="61" t="str">
        <f>IF('Costi complessivi'!B110="","",'Costi complessivi'!B110)</f>
        <v xml:space="preserve">RETTE CASE RIPOSO SALA BAGANZA </v>
      </c>
      <c r="C121" s="15" t="e">
        <f>IF('Costi complessivi'!#REF!="G",'Costi complessivi'!#REF!*$C$452,IF('Costi complessivi'!#REF!=$B$452,'Costi complessivi'!#REF!,""))</f>
        <v>#REF!</v>
      </c>
      <c r="D121" s="15" t="e">
        <f>IF('Costi complessivi'!#REF!="G",'Costi complessivi'!#REF!*$C$452,IF('Costi complessivi'!#REF!=$B$452,'Costi complessivi'!#REF!,""))</f>
        <v>#REF!</v>
      </c>
      <c r="E121" s="30" t="e">
        <f>IF('Costi complessivi'!#REF!="G",'Costi complessivi'!#REF!*$C$452,IF('Costi complessivi'!#REF!=$B$452,'Costi complessivi'!#REF!,""))</f>
        <v>#REF!</v>
      </c>
      <c r="F121" s="115" t="e">
        <f>IF('Costi complessivi'!#REF!="G",'Costi complessivi'!C110*$C$452,IF('Costi complessivi'!#REF!=$B$452,'Costi complessivi'!C110,""))</f>
        <v>#REF!</v>
      </c>
      <c r="G121" s="44" t="e">
        <f>IF('Costi complessivi'!#REF!="G",'Costi complessivi'!#REF!*$C$452,IF('Costi complessivi'!#REF!=$B$452,'Costi complessivi'!#REF!,""))</f>
        <v>#REF!</v>
      </c>
      <c r="H121" s="44" t="e">
        <f>IF('Costi complessivi'!#REF!="G",'Costi complessivi'!#REF!*$C$452,IF('Costi complessivi'!#REF!=$B$452,'Costi complessivi'!#REF!,""))</f>
        <v>#REF!</v>
      </c>
      <c r="I121" s="115" t="e">
        <f>IF('Costi complessivi'!#REF!="G",'Costi complessivi'!D110*$C$452,IF('Costi complessivi'!#REF!=$B$452,'Costi complessivi'!D110,""))</f>
        <v>#REF!</v>
      </c>
      <c r="J121" s="14" t="e">
        <f>IF('Costi complessivi'!#REF!="G",'Costi complessivi'!E110*$C$452,IF('Costi complessivi'!#REF!=$B$452,'Costi complessivi'!E110,""))</f>
        <v>#REF!</v>
      </c>
      <c r="K121" s="14" t="e">
        <f>IF('Costi complessivi'!#REF!="G",'Costi complessivi'!F110*$C$452,IF('Costi complessivi'!#REF!=$B$452,'Costi complessivi'!F110,""))</f>
        <v>#REF!</v>
      </c>
      <c r="L121" s="29" t="e">
        <f>IF('Costi complessivi'!#REF!="G",'Costi complessivi'!#REF!*$C$452,IF('Costi complessivi'!#REF!=$B$452,'Costi complessivi'!#REF!,""))</f>
        <v>#REF!</v>
      </c>
      <c r="M121" s="23" t="e">
        <f>'Costi complessivi'!#REF!</f>
        <v>#REF!</v>
      </c>
      <c r="N121" s="69" t="e">
        <f>IF('Costi complessivi'!#REF!="G",'Costi complessivi'!#REF!,IF('Costi complessivi'!#REF!=$B$452,'Costi complessivi'!#REF!,0))</f>
        <v>#REF!</v>
      </c>
      <c r="P121" s="42">
        <v>42000</v>
      </c>
    </row>
    <row r="122" spans="1:16" hidden="1">
      <c r="A122" s="22" t="str">
        <f>IF('Costi complessivi'!A111="","",'Costi complessivi'!A111)</f>
        <v xml:space="preserve">  66/25/767  </v>
      </c>
      <c r="B122" s="61" t="str">
        <f>IF('Costi complessivi'!B111="","",'Costi complessivi'!B111)</f>
        <v xml:space="preserve">SOCIALIZZIONE SALA BAGANZA     </v>
      </c>
      <c r="C122" s="15" t="e">
        <f>IF('Costi complessivi'!#REF!="G",'Costi complessivi'!#REF!*$C$452,IF('Costi complessivi'!#REF!=$B$452,'Costi complessivi'!#REF!,""))</f>
        <v>#REF!</v>
      </c>
      <c r="D122" s="15" t="e">
        <f>IF('Costi complessivi'!#REF!="G",'Costi complessivi'!#REF!*$C$452,IF('Costi complessivi'!#REF!=$B$452,'Costi complessivi'!#REF!,""))</f>
        <v>#REF!</v>
      </c>
      <c r="E122" s="30" t="e">
        <f>IF('Costi complessivi'!#REF!="G",'Costi complessivi'!#REF!*$C$452,IF('Costi complessivi'!#REF!=$B$452,'Costi complessivi'!#REF!,""))</f>
        <v>#REF!</v>
      </c>
      <c r="F122" s="115" t="e">
        <f>IF('Costi complessivi'!#REF!="G",'Costi complessivi'!C111*$C$452,IF('Costi complessivi'!#REF!=$B$452,'Costi complessivi'!C111,""))</f>
        <v>#REF!</v>
      </c>
      <c r="G122" s="44" t="e">
        <f>IF('Costi complessivi'!#REF!="G",'Costi complessivi'!#REF!*$C$452,IF('Costi complessivi'!#REF!=$B$452,'Costi complessivi'!#REF!,""))</f>
        <v>#REF!</v>
      </c>
      <c r="H122" s="44" t="e">
        <f>IF('Costi complessivi'!#REF!="G",'Costi complessivi'!#REF!*$C$452,IF('Costi complessivi'!#REF!=$B$452,'Costi complessivi'!#REF!,""))</f>
        <v>#REF!</v>
      </c>
      <c r="I122" s="115" t="e">
        <f>IF('Costi complessivi'!#REF!="G",'Costi complessivi'!D111*$C$452,IF('Costi complessivi'!#REF!=$B$452,'Costi complessivi'!D111,""))</f>
        <v>#REF!</v>
      </c>
      <c r="J122" s="14" t="e">
        <f>IF('Costi complessivi'!#REF!="G",'Costi complessivi'!E111*$C$452,IF('Costi complessivi'!#REF!=$B$452,'Costi complessivi'!E111,""))</f>
        <v>#REF!</v>
      </c>
      <c r="K122" s="14" t="e">
        <f>IF('Costi complessivi'!#REF!="G",'Costi complessivi'!F111*$C$452,IF('Costi complessivi'!#REF!=$B$452,'Costi complessivi'!F111,""))</f>
        <v>#REF!</v>
      </c>
      <c r="L122" s="29" t="e">
        <f>IF('Costi complessivi'!#REF!="G",'Costi complessivi'!#REF!*$C$452,IF('Costi complessivi'!#REF!=$B$452,'Costi complessivi'!#REF!,""))</f>
        <v>#REF!</v>
      </c>
      <c r="M122" s="23" t="e">
        <f>'Costi complessivi'!#REF!</f>
        <v>#REF!</v>
      </c>
      <c r="N122" s="69" t="e">
        <f>IF('Costi complessivi'!#REF!="G",'Costi complessivi'!#REF!,IF('Costi complessivi'!#REF!=$B$452,'Costi complessivi'!#REF!,0))</f>
        <v>#REF!</v>
      </c>
    </row>
    <row r="123" spans="1:16" hidden="1">
      <c r="A123" s="22" t="str">
        <f>IF('Costi complessivi'!A112="","",'Costi complessivi'!A112)</f>
        <v xml:space="preserve">  66/25/771  </v>
      </c>
      <c r="B123" s="61" t="str">
        <f>IF('Costi complessivi'!B112="","",'Costi complessivi'!B112)</f>
        <v>PULIZIE CENTRI SOCIALI SALA BAG</v>
      </c>
      <c r="C123" s="15" t="e">
        <f>IF('Costi complessivi'!#REF!="G",'Costi complessivi'!#REF!*$C$452,IF('Costi complessivi'!#REF!=$B$452,'Costi complessivi'!#REF!,""))</f>
        <v>#REF!</v>
      </c>
      <c r="D123" s="15" t="e">
        <f>IF('Costi complessivi'!#REF!="G",'Costi complessivi'!#REF!*$C$452,IF('Costi complessivi'!#REF!=$B$452,'Costi complessivi'!#REF!,""))</f>
        <v>#REF!</v>
      </c>
      <c r="E123" s="30" t="e">
        <f>IF('Costi complessivi'!#REF!="G",'Costi complessivi'!#REF!*$C$452,IF('Costi complessivi'!#REF!=$B$452,'Costi complessivi'!#REF!,""))</f>
        <v>#REF!</v>
      </c>
      <c r="F123" s="115" t="e">
        <f>IF('Costi complessivi'!#REF!="G",'Costi complessivi'!C112*$C$452,IF('Costi complessivi'!#REF!=$B$452,'Costi complessivi'!C112,""))</f>
        <v>#REF!</v>
      </c>
      <c r="G123" s="44" t="e">
        <f>IF('Costi complessivi'!#REF!="G",'Costi complessivi'!#REF!*$C$452,IF('Costi complessivi'!#REF!=$B$452,'Costi complessivi'!#REF!,""))</f>
        <v>#REF!</v>
      </c>
      <c r="H123" s="44" t="e">
        <f>IF('Costi complessivi'!#REF!="G",'Costi complessivi'!#REF!*$C$452,IF('Costi complessivi'!#REF!=$B$452,'Costi complessivi'!#REF!,""))</f>
        <v>#REF!</v>
      </c>
      <c r="I123" s="115" t="e">
        <f>IF('Costi complessivi'!#REF!="G",'Costi complessivi'!D112*$C$452,IF('Costi complessivi'!#REF!=$B$452,'Costi complessivi'!D112,""))</f>
        <v>#REF!</v>
      </c>
      <c r="J123" s="14" t="e">
        <f>IF('Costi complessivi'!#REF!="G",'Costi complessivi'!E112*$C$452,IF('Costi complessivi'!#REF!=$B$452,'Costi complessivi'!E112,""))</f>
        <v>#REF!</v>
      </c>
      <c r="K123" s="14" t="e">
        <f>IF('Costi complessivi'!#REF!="G",'Costi complessivi'!F112*$C$452,IF('Costi complessivi'!#REF!=$B$452,'Costi complessivi'!F112,""))</f>
        <v>#REF!</v>
      </c>
      <c r="L123" s="29" t="e">
        <f>IF('Costi complessivi'!#REF!="G",'Costi complessivi'!#REF!*$C$452,IF('Costi complessivi'!#REF!=$B$452,'Costi complessivi'!#REF!,""))</f>
        <v>#REF!</v>
      </c>
      <c r="M123" s="23" t="e">
        <f>'Costi complessivi'!#REF!</f>
        <v>#REF!</v>
      </c>
      <c r="N123" s="69" t="e">
        <f>IF('Costi complessivi'!#REF!="G",'Costi complessivi'!#REF!,IF('Costi complessivi'!#REF!=$B$452,'Costi complessivi'!#REF!,0))</f>
        <v>#REF!</v>
      </c>
    </row>
    <row r="124" spans="1:16" hidden="1">
      <c r="A124" s="49" t="s">
        <v>474</v>
      </c>
      <c r="B124" s="45"/>
      <c r="C124" s="46"/>
      <c r="D124" s="47"/>
      <c r="E124" s="47"/>
      <c r="F124" s="47"/>
      <c r="G124" s="47"/>
      <c r="H124" s="47"/>
      <c r="I124" s="47"/>
      <c r="J124" s="47"/>
      <c r="K124" s="47"/>
      <c r="L124" s="45"/>
      <c r="M124" s="48"/>
      <c r="N124" s="69" t="e">
        <f>IF('Costi complessivi'!#REF!="G",'Costi complessivi'!#REF!,IF('Costi complessivi'!#REF!=$B$452,'Costi complessivi'!#REF!,0))</f>
        <v>#REF!</v>
      </c>
    </row>
    <row r="125" spans="1:16" hidden="1">
      <c r="A125" s="22" t="str">
        <f>IF('Costi complessivi'!A114="","",'Costi complessivi'!A114)</f>
        <v xml:space="preserve">  66/25/785  </v>
      </c>
      <c r="B125" s="61" t="str">
        <f>IF('Costi complessivi'!B114="","",'Costi complessivi'!B114)</f>
        <v xml:space="preserve">TRASFERIMENTO SAA TRAVERSETOLO </v>
      </c>
      <c r="C125" s="15" t="e">
        <f>IF('Costi complessivi'!#REF!="G",'Costi complessivi'!#REF!*$C$452,IF('Costi complessivi'!#REF!=$B$452,'Costi complessivi'!#REF!,""))</f>
        <v>#REF!</v>
      </c>
      <c r="D125" s="15" t="e">
        <f>IF('Costi complessivi'!#REF!="G",'Costi complessivi'!#REF!*$C$452,IF('Costi complessivi'!#REF!=$B$452,'Costi complessivi'!#REF!,""))</f>
        <v>#REF!</v>
      </c>
      <c r="E125" s="30" t="e">
        <f>IF('Costi complessivi'!#REF!="G",'Costi complessivi'!#REF!*$C$452,IF('Costi complessivi'!#REF!=$B$452,'Costi complessivi'!#REF!,""))</f>
        <v>#REF!</v>
      </c>
      <c r="F125" s="115" t="e">
        <f>IF('Costi complessivi'!#REF!="G",'Costi complessivi'!C114*$C$452,IF('Costi complessivi'!#REF!=$B$452,'Costi complessivi'!C114,""))</f>
        <v>#REF!</v>
      </c>
      <c r="G125" s="44" t="e">
        <f>IF('Costi complessivi'!#REF!="G",'Costi complessivi'!#REF!*$C$452,IF('Costi complessivi'!#REF!=$B$452,'Costi complessivi'!#REF!,""))</f>
        <v>#REF!</v>
      </c>
      <c r="H125" s="44" t="e">
        <f>IF('Costi complessivi'!#REF!="G",'Costi complessivi'!#REF!*$C$452,IF('Costi complessivi'!#REF!=$B$452,'Costi complessivi'!#REF!,""))</f>
        <v>#REF!</v>
      </c>
      <c r="I125" s="115" t="e">
        <f>IF('Costi complessivi'!#REF!="G",'Costi complessivi'!D114*$C$452,IF('Costi complessivi'!#REF!=$B$452,'Costi complessivi'!D114,""))</f>
        <v>#REF!</v>
      </c>
      <c r="J125" s="14" t="e">
        <f>IF('Costi complessivi'!#REF!="G",'Costi complessivi'!E114*$C$452,IF('Costi complessivi'!#REF!=$B$452,'Costi complessivi'!E114,""))</f>
        <v>#REF!</v>
      </c>
      <c r="K125" s="14" t="e">
        <f>IF('Costi complessivi'!#REF!="G",'Costi complessivi'!F114*$C$452,IF('Costi complessivi'!#REF!=$B$452,'Costi complessivi'!F114,""))</f>
        <v>#REF!</v>
      </c>
      <c r="L125" s="29" t="e">
        <f>IF('Costi complessivi'!#REF!="G",'Costi complessivi'!#REF!*$C$452,IF('Costi complessivi'!#REF!=$B$452,'Costi complessivi'!#REF!,""))</f>
        <v>#REF!</v>
      </c>
      <c r="M125" s="23" t="e">
        <f>'Costi complessivi'!#REF!</f>
        <v>#REF!</v>
      </c>
      <c r="N125" s="69" t="e">
        <f>IF('Costi complessivi'!#REF!="G",'Costi complessivi'!#REF!,IF('Costi complessivi'!#REF!=$B$452,'Costi complessivi'!#REF!,0))</f>
        <v>#REF!</v>
      </c>
    </row>
    <row r="126" spans="1:16" hidden="1">
      <c r="A126" s="22" t="str">
        <f>IF('Costi complessivi'!A115="","",'Costi complessivi'!A115)</f>
        <v xml:space="preserve">  66/25/786  </v>
      </c>
      <c r="B126" s="61" t="str">
        <f>IF('Costi complessivi'!B115="","",'Costi complessivi'!B115)</f>
        <v xml:space="preserve">RETTE CASE RIPOSO TRAVERSETOLO </v>
      </c>
      <c r="C126" s="15" t="e">
        <f>IF('Costi complessivi'!#REF!="G",'Costi complessivi'!#REF!*$C$452,IF('Costi complessivi'!#REF!=$B$452,'Costi complessivi'!#REF!,""))</f>
        <v>#REF!</v>
      </c>
      <c r="D126" s="15" t="e">
        <f>IF('Costi complessivi'!#REF!="G",'Costi complessivi'!#REF!*$C$452,IF('Costi complessivi'!#REF!=$B$452,'Costi complessivi'!#REF!,""))</f>
        <v>#REF!</v>
      </c>
      <c r="E126" s="30" t="e">
        <f>IF('Costi complessivi'!#REF!="G",'Costi complessivi'!#REF!*$C$452,IF('Costi complessivi'!#REF!=$B$452,'Costi complessivi'!#REF!,""))</f>
        <v>#REF!</v>
      </c>
      <c r="F126" s="115" t="e">
        <f>IF('Costi complessivi'!#REF!="G",'Costi complessivi'!C115*$C$452,IF('Costi complessivi'!#REF!=$B$452,'Costi complessivi'!C115,""))</f>
        <v>#REF!</v>
      </c>
      <c r="G126" s="44" t="e">
        <f>IF('Costi complessivi'!#REF!="G",'Costi complessivi'!#REF!*$C$452,IF('Costi complessivi'!#REF!=$B$452,'Costi complessivi'!#REF!,""))</f>
        <v>#REF!</v>
      </c>
      <c r="H126" s="44" t="e">
        <f>IF('Costi complessivi'!#REF!="G",'Costi complessivi'!#REF!*$C$452,IF('Costi complessivi'!#REF!=$B$452,'Costi complessivi'!#REF!,""))</f>
        <v>#REF!</v>
      </c>
      <c r="I126" s="115" t="e">
        <f>IF('Costi complessivi'!#REF!="G",'Costi complessivi'!D115*$C$452,IF('Costi complessivi'!#REF!=$B$452,'Costi complessivi'!D115,""))</f>
        <v>#REF!</v>
      </c>
      <c r="J126" s="14" t="e">
        <f>IF('Costi complessivi'!#REF!="G",'Costi complessivi'!E115*$C$452,IF('Costi complessivi'!#REF!=$B$452,'Costi complessivi'!E115,""))</f>
        <v>#REF!</v>
      </c>
      <c r="K126" s="14" t="e">
        <f>IF('Costi complessivi'!#REF!="G",'Costi complessivi'!F115*$C$452,IF('Costi complessivi'!#REF!=$B$452,'Costi complessivi'!F115,""))</f>
        <v>#REF!</v>
      </c>
      <c r="L126" s="29" t="e">
        <f>IF('Costi complessivi'!#REF!="G",'Costi complessivi'!#REF!*$C$452,IF('Costi complessivi'!#REF!=$B$452,'Costi complessivi'!#REF!,""))</f>
        <v>#REF!</v>
      </c>
      <c r="M126" s="23" t="e">
        <f>'Costi complessivi'!#REF!</f>
        <v>#REF!</v>
      </c>
      <c r="N126" s="69" t="e">
        <f>IF('Costi complessivi'!#REF!="G",'Costi complessivi'!#REF!,IF('Costi complessivi'!#REF!=$B$452,'Costi complessivi'!#REF!,0))</f>
        <v>#REF!</v>
      </c>
      <c r="P126" s="42">
        <v>44000</v>
      </c>
    </row>
    <row r="127" spans="1:16" hidden="1">
      <c r="A127" s="22" t="str">
        <f>IF('Costi complessivi'!A116="","",'Costi complessivi'!A116)</f>
        <v xml:space="preserve">  66/25/787  </v>
      </c>
      <c r="B127" s="61" t="str">
        <f>IF('Costi complessivi'!B116="","",'Costi complessivi'!B116)</f>
        <v xml:space="preserve">SOCIALIZZAZIONE TRAVERSETOLO   </v>
      </c>
      <c r="C127" s="15" t="e">
        <f>IF('Costi complessivi'!#REF!="G",'Costi complessivi'!#REF!*$C$452,IF('Costi complessivi'!#REF!=$B$452,'Costi complessivi'!#REF!,""))</f>
        <v>#REF!</v>
      </c>
      <c r="D127" s="15" t="e">
        <f>IF('Costi complessivi'!#REF!="G",'Costi complessivi'!#REF!*$C$452,IF('Costi complessivi'!#REF!=$B$452,'Costi complessivi'!#REF!,""))</f>
        <v>#REF!</v>
      </c>
      <c r="E127" s="30" t="e">
        <f>IF('Costi complessivi'!#REF!="G",'Costi complessivi'!#REF!*$C$452,IF('Costi complessivi'!#REF!=$B$452,'Costi complessivi'!#REF!,""))</f>
        <v>#REF!</v>
      </c>
      <c r="F127" s="115" t="e">
        <f>IF('Costi complessivi'!#REF!="G",'Costi complessivi'!C116*$C$452,IF('Costi complessivi'!#REF!=$B$452,'Costi complessivi'!C116,""))</f>
        <v>#REF!</v>
      </c>
      <c r="G127" s="44" t="e">
        <f>IF('Costi complessivi'!#REF!="G",'Costi complessivi'!#REF!*$C$452,IF('Costi complessivi'!#REF!=$B$452,'Costi complessivi'!#REF!,""))</f>
        <v>#REF!</v>
      </c>
      <c r="H127" s="44" t="e">
        <f>IF('Costi complessivi'!#REF!="G",'Costi complessivi'!#REF!*$C$452,IF('Costi complessivi'!#REF!=$B$452,'Costi complessivi'!#REF!,""))</f>
        <v>#REF!</v>
      </c>
      <c r="I127" s="115" t="e">
        <f>IF('Costi complessivi'!#REF!="G",'Costi complessivi'!D116*$C$452,IF('Costi complessivi'!#REF!=$B$452,'Costi complessivi'!D116,""))</f>
        <v>#REF!</v>
      </c>
      <c r="J127" s="14" t="e">
        <f>IF('Costi complessivi'!#REF!="G",'Costi complessivi'!E116*$C$452,IF('Costi complessivi'!#REF!=$B$452,'Costi complessivi'!E116,""))</f>
        <v>#REF!</v>
      </c>
      <c r="K127" s="14" t="e">
        <f>IF('Costi complessivi'!#REF!="G",'Costi complessivi'!F116*$C$452,IF('Costi complessivi'!#REF!=$B$452,'Costi complessivi'!F116,""))</f>
        <v>#REF!</v>
      </c>
      <c r="L127" s="29" t="e">
        <f>IF('Costi complessivi'!#REF!="G",'Costi complessivi'!#REF!*$C$452,IF('Costi complessivi'!#REF!=$B$452,'Costi complessivi'!#REF!,""))</f>
        <v>#REF!</v>
      </c>
      <c r="M127" s="23" t="e">
        <f>'Costi complessivi'!#REF!</f>
        <v>#REF!</v>
      </c>
      <c r="N127" s="69" t="e">
        <f>IF('Costi complessivi'!#REF!="G",'Costi complessivi'!#REF!,IF('Costi complessivi'!#REF!=$B$452,'Costi complessivi'!#REF!,0))</f>
        <v>#REF!</v>
      </c>
    </row>
    <row r="128" spans="1:16" hidden="1">
      <c r="A128" s="22" t="e">
        <f>IF('Costi complessivi'!#REF!="","",'Costi complessivi'!#REF!)</f>
        <v>#REF!</v>
      </c>
      <c r="B128" s="61" t="e">
        <f>IF('Costi complessivi'!#REF!="","",'Costi complessivi'!#REF!)</f>
        <v>#REF!</v>
      </c>
      <c r="C128" s="15" t="e">
        <f>IF('Costi complessivi'!#REF!="G",'Costi complessivi'!#REF!*$C$452,IF('Costi complessivi'!#REF!=$B$452,'Costi complessivi'!#REF!,""))</f>
        <v>#REF!</v>
      </c>
      <c r="D128" s="15" t="e">
        <f>IF('Costi complessivi'!#REF!="G",'Costi complessivi'!#REF!*$C$452,IF('Costi complessivi'!#REF!=$B$452,'Costi complessivi'!#REF!,""))</f>
        <v>#REF!</v>
      </c>
      <c r="E128" s="30" t="e">
        <f>IF('Costi complessivi'!#REF!="G",'Costi complessivi'!#REF!*$C$452,IF('Costi complessivi'!#REF!=$B$452,'Costi complessivi'!#REF!,""))</f>
        <v>#REF!</v>
      </c>
      <c r="F128" s="115" t="e">
        <f>IF('Costi complessivi'!#REF!="G",'Costi complessivi'!#REF!*$C$452,IF('Costi complessivi'!#REF!=$B$452,'Costi complessivi'!#REF!,""))</f>
        <v>#REF!</v>
      </c>
      <c r="G128" s="44" t="e">
        <f>IF('Costi complessivi'!#REF!="G",'Costi complessivi'!#REF!*$C$452,IF('Costi complessivi'!#REF!=$B$452,'Costi complessivi'!#REF!,""))</f>
        <v>#REF!</v>
      </c>
      <c r="H128" s="44" t="e">
        <f>IF('Costi complessivi'!#REF!="G",'Costi complessivi'!#REF!*$C$452,IF('Costi complessivi'!#REF!=$B$452,'Costi complessivi'!#REF!,""))</f>
        <v>#REF!</v>
      </c>
      <c r="I128" s="115" t="e">
        <f>IF('Costi complessivi'!#REF!="G",'Costi complessivi'!#REF!*$C$452,IF('Costi complessivi'!#REF!=$B$452,'Costi complessivi'!#REF!,""))</f>
        <v>#REF!</v>
      </c>
      <c r="J128" s="14" t="e">
        <f>IF('Costi complessivi'!#REF!="G",'Costi complessivi'!#REF!*$C$452,IF('Costi complessivi'!#REF!=$B$452,'Costi complessivi'!#REF!,""))</f>
        <v>#REF!</v>
      </c>
      <c r="K128" s="14" t="e">
        <f>IF('Costi complessivi'!#REF!="G",'Costi complessivi'!#REF!*$C$452,IF('Costi complessivi'!#REF!=$B$452,'Costi complessivi'!#REF!,""))</f>
        <v>#REF!</v>
      </c>
      <c r="L128" s="29" t="e">
        <f>IF('Costi complessivi'!#REF!="G",'Costi complessivi'!#REF!*$C$452,IF('Costi complessivi'!#REF!=$B$452,'Costi complessivi'!#REF!,""))</f>
        <v>#REF!</v>
      </c>
      <c r="M128" s="23" t="e">
        <f>'Costi complessivi'!#REF!</f>
        <v>#REF!</v>
      </c>
      <c r="N128" s="69" t="e">
        <f>IF('Costi complessivi'!#REF!="G",'Costi complessivi'!#REF!,IF('Costi complessivi'!#REF!=$B$452,'Costi complessivi'!#REF!,0))</f>
        <v>#REF!</v>
      </c>
    </row>
    <row r="129" spans="1:16" hidden="1">
      <c r="A129" s="22" t="e">
        <f>IF('Costi complessivi'!#REF!="","",'Costi complessivi'!#REF!)</f>
        <v>#REF!</v>
      </c>
      <c r="B129" s="61" t="e">
        <f>IF('Costi complessivi'!#REF!="","",'Costi complessivi'!#REF!)</f>
        <v>#REF!</v>
      </c>
      <c r="C129" s="15" t="e">
        <f>IF('Costi complessivi'!#REF!="G",'Costi complessivi'!#REF!*$C$452,IF('Costi complessivi'!#REF!=$B$452,'Costi complessivi'!#REF!,""))</f>
        <v>#REF!</v>
      </c>
      <c r="D129" s="15" t="e">
        <f>IF('Costi complessivi'!#REF!="G",'Costi complessivi'!#REF!*$C$452,IF('Costi complessivi'!#REF!=$B$452,'Costi complessivi'!#REF!,""))</f>
        <v>#REF!</v>
      </c>
      <c r="E129" s="30" t="e">
        <f>IF('Costi complessivi'!#REF!="G",'Costi complessivi'!#REF!*$C$452,IF('Costi complessivi'!#REF!=$B$452,'Costi complessivi'!#REF!,""))</f>
        <v>#REF!</v>
      </c>
      <c r="F129" s="115" t="e">
        <f>IF('Costi complessivi'!#REF!="G",'Costi complessivi'!#REF!*$C$452,IF('Costi complessivi'!#REF!=$B$452,'Costi complessivi'!#REF!,""))</f>
        <v>#REF!</v>
      </c>
      <c r="G129" s="44" t="e">
        <f>IF('Costi complessivi'!#REF!="G",'Costi complessivi'!#REF!*$C$452,IF('Costi complessivi'!#REF!=$B$452,'Costi complessivi'!#REF!,""))</f>
        <v>#REF!</v>
      </c>
      <c r="H129" s="44" t="e">
        <f>IF('Costi complessivi'!#REF!="G",'Costi complessivi'!#REF!*$C$452,IF('Costi complessivi'!#REF!=$B$452,'Costi complessivi'!#REF!,""))</f>
        <v>#REF!</v>
      </c>
      <c r="I129" s="115" t="e">
        <f>IF('Costi complessivi'!#REF!="G",'Costi complessivi'!#REF!*$C$452,IF('Costi complessivi'!#REF!=$B$452,'Costi complessivi'!#REF!,""))</f>
        <v>#REF!</v>
      </c>
      <c r="J129" s="14" t="e">
        <f>IF('Costi complessivi'!#REF!="G",'Costi complessivi'!#REF!*$C$452,IF('Costi complessivi'!#REF!=$B$452,'Costi complessivi'!#REF!,""))</f>
        <v>#REF!</v>
      </c>
      <c r="K129" s="14" t="e">
        <f>IF('Costi complessivi'!#REF!="G",'Costi complessivi'!#REF!*$C$452,IF('Costi complessivi'!#REF!=$B$452,'Costi complessivi'!#REF!,""))</f>
        <v>#REF!</v>
      </c>
      <c r="L129" s="29" t="e">
        <f>IF('Costi complessivi'!#REF!="G",'Costi complessivi'!#REF!*$C$452,IF('Costi complessivi'!#REF!=$B$452,'Costi complessivi'!#REF!,""))</f>
        <v>#REF!</v>
      </c>
      <c r="M129" s="23" t="e">
        <f>'Costi complessivi'!#REF!</f>
        <v>#REF!</v>
      </c>
      <c r="N129" s="69" t="e">
        <f>IF('Costi complessivi'!#REF!="G",'Costi complessivi'!#REF!,IF('Costi complessivi'!#REF!=$B$452,'Costi complessivi'!#REF!,0))</f>
        <v>#REF!</v>
      </c>
    </row>
    <row r="130" spans="1:16" hidden="1">
      <c r="A130" s="22" t="e">
        <f>IF('Costi complessivi'!#REF!="","",'Costi complessivi'!#REF!)</f>
        <v>#REF!</v>
      </c>
      <c r="B130" s="61" t="e">
        <f>IF('Costi complessivi'!#REF!="","",'Costi complessivi'!#REF!)</f>
        <v>#REF!</v>
      </c>
      <c r="C130" s="15" t="e">
        <f>IF('Costi complessivi'!#REF!="G",'Costi complessivi'!#REF!*$C$452,IF('Costi complessivi'!#REF!=$B$452,'Costi complessivi'!#REF!,""))</f>
        <v>#REF!</v>
      </c>
      <c r="D130" s="15" t="e">
        <f>IF('Costi complessivi'!#REF!="G",'Costi complessivi'!#REF!*$C$452,IF('Costi complessivi'!#REF!=$B$452,'Costi complessivi'!#REF!,""))</f>
        <v>#REF!</v>
      </c>
      <c r="E130" s="30" t="e">
        <f>IF('Costi complessivi'!#REF!="G",'Costi complessivi'!#REF!*$C$452,IF('Costi complessivi'!#REF!=$B$452,'Costi complessivi'!#REF!,""))</f>
        <v>#REF!</v>
      </c>
      <c r="F130" s="115" t="e">
        <f>IF('Costi complessivi'!#REF!="G",'Costi complessivi'!#REF!*$C$452,IF('Costi complessivi'!#REF!=$B$452,'Costi complessivi'!#REF!,""))</f>
        <v>#REF!</v>
      </c>
      <c r="G130" s="44" t="e">
        <f>IF('Costi complessivi'!#REF!="G",'Costi complessivi'!#REF!*$C$452,IF('Costi complessivi'!#REF!=$B$452,'Costi complessivi'!#REF!,""))</f>
        <v>#REF!</v>
      </c>
      <c r="H130" s="44" t="e">
        <f>IF('Costi complessivi'!#REF!="G",'Costi complessivi'!#REF!*$C$452,IF('Costi complessivi'!#REF!=$B$452,'Costi complessivi'!#REF!,""))</f>
        <v>#REF!</v>
      </c>
      <c r="I130" s="115" t="e">
        <f>IF('Costi complessivi'!#REF!="G",'Costi complessivi'!#REF!*$C$452,IF('Costi complessivi'!#REF!=$B$452,'Costi complessivi'!#REF!,""))</f>
        <v>#REF!</v>
      </c>
      <c r="J130" s="14" t="e">
        <f>IF('Costi complessivi'!#REF!="G",'Costi complessivi'!#REF!*$C$452,IF('Costi complessivi'!#REF!=$B$452,'Costi complessivi'!#REF!,""))</f>
        <v>#REF!</v>
      </c>
      <c r="K130" s="14" t="e">
        <f>IF('Costi complessivi'!#REF!="G",'Costi complessivi'!#REF!*$C$452,IF('Costi complessivi'!#REF!=$B$452,'Costi complessivi'!#REF!,""))</f>
        <v>#REF!</v>
      </c>
      <c r="L130" s="29" t="e">
        <f>IF('Costi complessivi'!#REF!="G",'Costi complessivi'!#REF!*$C$452,IF('Costi complessivi'!#REF!=$B$452,'Costi complessivi'!#REF!,""))</f>
        <v>#REF!</v>
      </c>
      <c r="M130" s="23" t="e">
        <f>'Costi complessivi'!#REF!</f>
        <v>#REF!</v>
      </c>
      <c r="N130" s="69" t="e">
        <f>IF('Costi complessivi'!#REF!="G",'Costi complessivi'!#REF!,IF('Costi complessivi'!#REF!=$B$452,'Costi complessivi'!#REF!,0))</f>
        <v>#REF!</v>
      </c>
    </row>
    <row r="131" spans="1:16" ht="17.45" hidden="1" customHeight="1">
      <c r="A131" s="22" t="str">
        <f>IF('Costi complessivi'!A117="","",'Costi complessivi'!A117)</f>
        <v xml:space="preserve">  66/25/791  </v>
      </c>
      <c r="B131" s="61" t="str">
        <f>IF('Costi complessivi'!B117="","",'Costi complessivi'!B117)</f>
        <v>PULIZIE CENTRI SOCIALI TRAVERS.</v>
      </c>
      <c r="C131" s="15" t="e">
        <f>IF('Costi complessivi'!#REF!="G",'Costi complessivi'!#REF!*$C$452,IF('Costi complessivi'!#REF!=$B$452,'Costi complessivi'!#REF!,""))</f>
        <v>#REF!</v>
      </c>
      <c r="D131" s="15" t="e">
        <f>IF('Costi complessivi'!#REF!="G",'Costi complessivi'!#REF!*$C$452,IF('Costi complessivi'!#REF!=$B$452,'Costi complessivi'!#REF!,""))</f>
        <v>#REF!</v>
      </c>
      <c r="E131" s="30" t="e">
        <f>IF('Costi complessivi'!#REF!="G",'Costi complessivi'!#REF!*$C$452,IF('Costi complessivi'!#REF!=$B$452,'Costi complessivi'!#REF!,""))</f>
        <v>#REF!</v>
      </c>
      <c r="F131" s="115" t="e">
        <f>IF('Costi complessivi'!#REF!="G",'Costi complessivi'!C117*$C$452,IF('Costi complessivi'!#REF!=$B$452,'Costi complessivi'!C117,""))</f>
        <v>#REF!</v>
      </c>
      <c r="G131" s="44" t="e">
        <f>IF('Costi complessivi'!#REF!="G",'Costi complessivi'!#REF!*$C$452,IF('Costi complessivi'!#REF!=$B$452,'Costi complessivi'!#REF!,""))</f>
        <v>#REF!</v>
      </c>
      <c r="H131" s="44" t="e">
        <f>IF('Costi complessivi'!#REF!="G",'Costi complessivi'!#REF!*$C$452,IF('Costi complessivi'!#REF!=$B$452,'Costi complessivi'!#REF!,""))</f>
        <v>#REF!</v>
      </c>
      <c r="I131" s="115" t="e">
        <f>IF('Costi complessivi'!#REF!="G",'Costi complessivi'!D117*$C$452,IF('Costi complessivi'!#REF!=$B$452,'Costi complessivi'!D117,""))</f>
        <v>#REF!</v>
      </c>
      <c r="J131" s="14" t="e">
        <f>IF('Costi complessivi'!#REF!="G",'Costi complessivi'!E117*$C$452,IF('Costi complessivi'!#REF!=$B$452,'Costi complessivi'!E117,""))</f>
        <v>#REF!</v>
      </c>
      <c r="K131" s="14" t="e">
        <f>IF('Costi complessivi'!#REF!="G",'Costi complessivi'!F117*$C$452,IF('Costi complessivi'!#REF!=$B$452,'Costi complessivi'!F117,""))</f>
        <v>#REF!</v>
      </c>
      <c r="L131" s="29" t="e">
        <f>IF('Costi complessivi'!#REF!="G",'Costi complessivi'!#REF!*$C$452,IF('Costi complessivi'!#REF!=$B$452,'Costi complessivi'!#REF!,""))</f>
        <v>#REF!</v>
      </c>
      <c r="M131" s="23" t="e">
        <f>'Costi complessivi'!#REF!</f>
        <v>#REF!</v>
      </c>
      <c r="N131" s="69" t="e">
        <f>IF('Costi complessivi'!#REF!="G",'Costi complessivi'!#REF!,IF('Costi complessivi'!#REF!=$B$452,'Costi complessivi'!#REF!,0))</f>
        <v>#REF!</v>
      </c>
    </row>
    <row r="132" spans="1:16" hidden="1">
      <c r="A132" s="49" t="s">
        <v>475</v>
      </c>
      <c r="B132" s="45"/>
      <c r="C132" s="46"/>
      <c r="D132" s="47"/>
      <c r="E132" s="47"/>
      <c r="F132" s="47"/>
      <c r="G132" s="47"/>
      <c r="H132" s="47"/>
      <c r="I132" s="47"/>
      <c r="J132" s="47"/>
      <c r="K132" s="47"/>
      <c r="L132" s="45"/>
      <c r="M132" s="48"/>
      <c r="N132" s="69" t="e">
        <f>IF('Costi complessivi'!#REF!="G",'Costi complessivi'!#REF!,IF('Costi complessivi'!#REF!=$B$452,'Costi complessivi'!#REF!,0))</f>
        <v>#REF!</v>
      </c>
    </row>
    <row r="133" spans="1:16" hidden="1">
      <c r="A133" s="22" t="str">
        <f>IF('Costi complessivi'!A119="","",'Costi complessivi'!A119)</f>
        <v xml:space="preserve">  68/05/505  </v>
      </c>
      <c r="B133" s="61" t="str">
        <f>IF('Costi complessivi'!B119="","",'Costi complessivi'!B119)</f>
        <v xml:space="preserve">PRESTAZIONI SERVIZI CD COLLECC </v>
      </c>
      <c r="C133" s="15" t="e">
        <f>IF('Costi complessivi'!#REF!="G",'Costi complessivi'!#REF!*$C$452,IF('Costi complessivi'!#REF!=$B$452,'Costi complessivi'!#REF!,""))</f>
        <v>#REF!</v>
      </c>
      <c r="D133" s="15" t="e">
        <f>IF('Costi complessivi'!#REF!="G",'Costi complessivi'!#REF!*$C$452,IF('Costi complessivi'!#REF!=$B$452,'Costi complessivi'!#REF!,""))</f>
        <v>#REF!</v>
      </c>
      <c r="E133" s="30" t="e">
        <f>IF('Costi complessivi'!#REF!="G",'Costi complessivi'!#REF!*$C$452,IF('Costi complessivi'!#REF!=$B$452,'Costi complessivi'!#REF!,""))</f>
        <v>#REF!</v>
      </c>
      <c r="F133" s="115" t="e">
        <f>IF('Costi complessivi'!#REF!="G",'Costi complessivi'!C119*$C$452,IF('Costi complessivi'!#REF!=$B$452,'Costi complessivi'!C119,""))</f>
        <v>#REF!</v>
      </c>
      <c r="G133" s="44" t="e">
        <f>IF('Costi complessivi'!#REF!="G",'Costi complessivi'!#REF!*$C$452,IF('Costi complessivi'!#REF!=$B$452,'Costi complessivi'!#REF!,""))</f>
        <v>#REF!</v>
      </c>
      <c r="H133" s="44" t="e">
        <f>IF('Costi complessivi'!#REF!="G",'Costi complessivi'!#REF!*$C$452,IF('Costi complessivi'!#REF!=$B$452,'Costi complessivi'!#REF!,""))</f>
        <v>#REF!</v>
      </c>
      <c r="I133" s="115" t="e">
        <f>IF('Costi complessivi'!#REF!="G",'Costi complessivi'!D119*$C$452,IF('Costi complessivi'!#REF!=$B$452,'Costi complessivi'!D119,""))</f>
        <v>#REF!</v>
      </c>
      <c r="J133" s="14" t="e">
        <f>IF('Costi complessivi'!#REF!="G",'Costi complessivi'!E119*$C$452,IF('Costi complessivi'!#REF!=$B$452,'Costi complessivi'!E119,""))</f>
        <v>#REF!</v>
      </c>
      <c r="K133" s="14" t="e">
        <f>IF('Costi complessivi'!#REF!="G",'Costi complessivi'!F119*$C$452,IF('Costi complessivi'!#REF!=$B$452,'Costi complessivi'!F119,""))</f>
        <v>#REF!</v>
      </c>
      <c r="L133" s="29" t="e">
        <f>IF('Costi complessivi'!#REF!="G",'Costi complessivi'!#REF!*$C$452,IF('Costi complessivi'!#REF!=$B$452,'Costi complessivi'!#REF!,""))</f>
        <v>#REF!</v>
      </c>
      <c r="M133" s="23" t="e">
        <f>'Costi complessivi'!#REF!</f>
        <v>#REF!</v>
      </c>
      <c r="N133" s="69" t="e">
        <f>IF('Costi complessivi'!#REF!="G",'Costi complessivi'!#REF!,IF('Costi complessivi'!#REF!=$B$452,'Costi complessivi'!#REF!,0))</f>
        <v>#REF!</v>
      </c>
      <c r="O133" s="42">
        <v>3457</v>
      </c>
      <c r="P133" s="42">
        <f>O133/5*12</f>
        <v>8296.7999999999993</v>
      </c>
    </row>
    <row r="134" spans="1:16" hidden="1">
      <c r="A134" s="22" t="str">
        <f>IF('Costi complessivi'!A120="","",'Costi complessivi'!A120)</f>
        <v xml:space="preserve">  68/05/506  </v>
      </c>
      <c r="B134" s="61" t="str">
        <f>IF('Costi complessivi'!B120="","",'Costi complessivi'!B120)</f>
        <v xml:space="preserve">PASTI CD COLLECCHIO            </v>
      </c>
      <c r="C134" s="15" t="e">
        <f>IF('Costi complessivi'!#REF!="G",'Costi complessivi'!#REF!*$C$452,IF('Costi complessivi'!#REF!=$B$452,'Costi complessivi'!#REF!,""))</f>
        <v>#REF!</v>
      </c>
      <c r="D134" s="15" t="e">
        <f>IF('Costi complessivi'!#REF!="G",'Costi complessivi'!#REF!*$C$452,IF('Costi complessivi'!#REF!=$B$452,'Costi complessivi'!#REF!,""))</f>
        <v>#REF!</v>
      </c>
      <c r="E134" s="30" t="e">
        <f>IF('Costi complessivi'!#REF!="G",'Costi complessivi'!#REF!*$C$452,IF('Costi complessivi'!#REF!=$B$452,'Costi complessivi'!#REF!,""))</f>
        <v>#REF!</v>
      </c>
      <c r="F134" s="115" t="e">
        <f>IF('Costi complessivi'!#REF!="G",'Costi complessivi'!C120*$C$452,IF('Costi complessivi'!#REF!=$B$452,'Costi complessivi'!C120,""))</f>
        <v>#REF!</v>
      </c>
      <c r="G134" s="44" t="e">
        <f>IF('Costi complessivi'!#REF!="G",'Costi complessivi'!#REF!*$C$452,IF('Costi complessivi'!#REF!=$B$452,'Costi complessivi'!#REF!,""))</f>
        <v>#REF!</v>
      </c>
      <c r="H134" s="44" t="e">
        <f>IF('Costi complessivi'!#REF!="G",'Costi complessivi'!#REF!*$C$452,IF('Costi complessivi'!#REF!=$B$452,'Costi complessivi'!#REF!,""))</f>
        <v>#REF!</v>
      </c>
      <c r="I134" s="115" t="e">
        <f>IF('Costi complessivi'!#REF!="G",'Costi complessivi'!D120*$C$452,IF('Costi complessivi'!#REF!=$B$452,'Costi complessivi'!D120,""))</f>
        <v>#REF!</v>
      </c>
      <c r="J134" s="14" t="e">
        <f>IF('Costi complessivi'!#REF!="G",'Costi complessivi'!E120*$C$452,IF('Costi complessivi'!#REF!=$B$452,'Costi complessivi'!E120,""))</f>
        <v>#REF!</v>
      </c>
      <c r="K134" s="14" t="e">
        <f>IF('Costi complessivi'!#REF!="G",'Costi complessivi'!F120*$C$452,IF('Costi complessivi'!#REF!=$B$452,'Costi complessivi'!F120,""))</f>
        <v>#REF!</v>
      </c>
      <c r="L134" s="29" t="e">
        <f>IF('Costi complessivi'!#REF!="G",'Costi complessivi'!#REF!*$C$452,IF('Costi complessivi'!#REF!=$B$452,'Costi complessivi'!#REF!,""))</f>
        <v>#REF!</v>
      </c>
      <c r="M134" s="23" t="e">
        <f>'Costi complessivi'!#REF!</f>
        <v>#REF!</v>
      </c>
      <c r="N134" s="69" t="e">
        <f>IF('Costi complessivi'!#REF!="G",'Costi complessivi'!#REF!,IF('Costi complessivi'!#REF!=$B$452,'Costi complessivi'!#REF!,0))</f>
        <v>#REF!</v>
      </c>
      <c r="O134" s="42">
        <v>13439</v>
      </c>
      <c r="P134" s="42">
        <f>O134*2</f>
        <v>26878</v>
      </c>
    </row>
    <row r="135" spans="1:16" hidden="1">
      <c r="A135" s="22" t="str">
        <f>IF('Costi complessivi'!A121="","",'Costi complessivi'!A121)</f>
        <v xml:space="preserve">  68/05/507  </v>
      </c>
      <c r="B135" s="61" t="str">
        <f>IF('Costi complessivi'!B121="","",'Costi complessivi'!B121)</f>
        <v xml:space="preserve">MATERIALE CONSUMO CD COLLECCHI </v>
      </c>
      <c r="C135" s="15" t="e">
        <f>IF('Costi complessivi'!#REF!="G",'Costi complessivi'!#REF!*$C$452,IF('Costi complessivi'!#REF!=$B$452,'Costi complessivi'!#REF!,""))</f>
        <v>#REF!</v>
      </c>
      <c r="D135" s="15" t="e">
        <f>IF('Costi complessivi'!#REF!="G",'Costi complessivi'!#REF!*$C$452,IF('Costi complessivi'!#REF!=$B$452,'Costi complessivi'!#REF!,""))</f>
        <v>#REF!</v>
      </c>
      <c r="E135" s="30" t="e">
        <f>IF('Costi complessivi'!#REF!="G",'Costi complessivi'!#REF!*$C$452,IF('Costi complessivi'!#REF!=$B$452,'Costi complessivi'!#REF!,""))</f>
        <v>#REF!</v>
      </c>
      <c r="F135" s="115" t="e">
        <f>IF('Costi complessivi'!#REF!="G",'Costi complessivi'!C121*$C$452,IF('Costi complessivi'!#REF!=$B$452,'Costi complessivi'!C121,""))</f>
        <v>#REF!</v>
      </c>
      <c r="G135" s="44" t="e">
        <f>IF('Costi complessivi'!#REF!="G",'Costi complessivi'!#REF!*$C$452,IF('Costi complessivi'!#REF!=$B$452,'Costi complessivi'!#REF!,""))</f>
        <v>#REF!</v>
      </c>
      <c r="H135" s="44" t="e">
        <f>IF('Costi complessivi'!#REF!="G",'Costi complessivi'!#REF!*$C$452,IF('Costi complessivi'!#REF!=$B$452,'Costi complessivi'!#REF!,""))</f>
        <v>#REF!</v>
      </c>
      <c r="I135" s="115" t="e">
        <f>IF('Costi complessivi'!#REF!="G",'Costi complessivi'!D121*$C$452,IF('Costi complessivi'!#REF!=$B$452,'Costi complessivi'!D121,""))</f>
        <v>#REF!</v>
      </c>
      <c r="J135" s="14" t="e">
        <f>IF('Costi complessivi'!#REF!="G",'Costi complessivi'!E121*$C$452,IF('Costi complessivi'!#REF!=$B$452,'Costi complessivi'!E121,""))</f>
        <v>#REF!</v>
      </c>
      <c r="K135" s="14" t="e">
        <f>IF('Costi complessivi'!#REF!="G",'Costi complessivi'!F121*$C$452,IF('Costi complessivi'!#REF!=$B$452,'Costi complessivi'!F121,""))</f>
        <v>#REF!</v>
      </c>
      <c r="L135" s="29" t="e">
        <f>IF('Costi complessivi'!#REF!="G",'Costi complessivi'!#REF!*$C$452,IF('Costi complessivi'!#REF!=$B$452,'Costi complessivi'!#REF!,""))</f>
        <v>#REF!</v>
      </c>
      <c r="M135" s="23" t="e">
        <f>'Costi complessivi'!#REF!</f>
        <v>#REF!</v>
      </c>
      <c r="N135" s="69" t="e">
        <f>IF('Costi complessivi'!#REF!="G",'Costi complessivi'!#REF!,IF('Costi complessivi'!#REF!=$B$452,'Costi complessivi'!#REF!,0))</f>
        <v>#REF!</v>
      </c>
    </row>
    <row r="136" spans="1:16" hidden="1">
      <c r="A136" s="22" t="str">
        <f>IF('Costi complessivi'!A122="","",'Costi complessivi'!A122)</f>
        <v xml:space="preserve">  68/05/508  </v>
      </c>
      <c r="B136" s="61" t="str">
        <f>IF('Costi complessivi'!B122="","",'Costi complessivi'!B122)</f>
        <v xml:space="preserve">MATERIALE VARIO CD COLLECCHIO  </v>
      </c>
      <c r="C136" s="15" t="e">
        <f>IF('Costi complessivi'!#REF!="G",'Costi complessivi'!#REF!*$C$452,IF('Costi complessivi'!#REF!=$B$452,'Costi complessivi'!#REF!,""))</f>
        <v>#REF!</v>
      </c>
      <c r="D136" s="15" t="e">
        <f>IF('Costi complessivi'!#REF!="G",'Costi complessivi'!#REF!*$C$452,IF('Costi complessivi'!#REF!=$B$452,'Costi complessivi'!#REF!,""))</f>
        <v>#REF!</v>
      </c>
      <c r="E136" s="30" t="e">
        <f>IF('Costi complessivi'!#REF!="G",'Costi complessivi'!#REF!*$C$452,IF('Costi complessivi'!#REF!=$B$452,'Costi complessivi'!#REF!,""))</f>
        <v>#REF!</v>
      </c>
      <c r="F136" s="115" t="e">
        <f>IF('Costi complessivi'!#REF!="G",'Costi complessivi'!C122*$C$452,IF('Costi complessivi'!#REF!=$B$452,'Costi complessivi'!C122,""))</f>
        <v>#REF!</v>
      </c>
      <c r="G136" s="44" t="e">
        <f>IF('Costi complessivi'!#REF!="G",'Costi complessivi'!#REF!*$C$452,IF('Costi complessivi'!#REF!=$B$452,'Costi complessivi'!#REF!,""))</f>
        <v>#REF!</v>
      </c>
      <c r="H136" s="44" t="e">
        <f>IF('Costi complessivi'!#REF!="G",'Costi complessivi'!#REF!*$C$452,IF('Costi complessivi'!#REF!=$B$452,'Costi complessivi'!#REF!,""))</f>
        <v>#REF!</v>
      </c>
      <c r="I136" s="115" t="e">
        <f>IF('Costi complessivi'!#REF!="G",'Costi complessivi'!D122*$C$452,IF('Costi complessivi'!#REF!=$B$452,'Costi complessivi'!D122,""))</f>
        <v>#REF!</v>
      </c>
      <c r="J136" s="14" t="e">
        <f>IF('Costi complessivi'!#REF!="G",'Costi complessivi'!E122*$C$452,IF('Costi complessivi'!#REF!=$B$452,'Costi complessivi'!E122,""))</f>
        <v>#REF!</v>
      </c>
      <c r="K136" s="14" t="e">
        <f>IF('Costi complessivi'!#REF!="G",'Costi complessivi'!F122*$C$452,IF('Costi complessivi'!#REF!=$B$452,'Costi complessivi'!F122,""))</f>
        <v>#REF!</v>
      </c>
      <c r="L136" s="29" t="e">
        <f>IF('Costi complessivi'!#REF!="G",'Costi complessivi'!#REF!*$C$452,IF('Costi complessivi'!#REF!=$B$452,'Costi complessivi'!#REF!,""))</f>
        <v>#REF!</v>
      </c>
      <c r="M136" s="23" t="e">
        <f>'Costi complessivi'!#REF!</f>
        <v>#REF!</v>
      </c>
      <c r="N136" s="69" t="e">
        <f>IF('Costi complessivi'!#REF!="G",'Costi complessivi'!#REF!,IF('Costi complessivi'!#REF!=$B$452,'Costi complessivi'!#REF!,0))</f>
        <v>#REF!</v>
      </c>
    </row>
    <row r="137" spans="1:16" hidden="1">
      <c r="A137" s="22" t="str">
        <f>IF('Costi complessivi'!A123="","",'Costi complessivi'!A123)</f>
        <v xml:space="preserve">  68/05/509  </v>
      </c>
      <c r="B137" s="61" t="str">
        <f>IF('Costi complessivi'!B123="","",'Costi complessivi'!B123)</f>
        <v xml:space="preserve">SPESE LAVANDERIA CD COLLECCHIO </v>
      </c>
      <c r="C137" s="15" t="e">
        <f>IF('Costi complessivi'!#REF!="G",'Costi complessivi'!#REF!*$C$452,IF('Costi complessivi'!#REF!=$B$452,'Costi complessivi'!#REF!,""))</f>
        <v>#REF!</v>
      </c>
      <c r="D137" s="15" t="e">
        <f>IF('Costi complessivi'!#REF!="G",'Costi complessivi'!#REF!*$C$452,IF('Costi complessivi'!#REF!=$B$452,'Costi complessivi'!#REF!,""))</f>
        <v>#REF!</v>
      </c>
      <c r="E137" s="30" t="e">
        <f>IF('Costi complessivi'!#REF!="G",'Costi complessivi'!#REF!*$C$452,IF('Costi complessivi'!#REF!=$B$452,'Costi complessivi'!#REF!,""))</f>
        <v>#REF!</v>
      </c>
      <c r="F137" s="115" t="e">
        <f>IF('Costi complessivi'!#REF!="G",'Costi complessivi'!C123*$C$452,IF('Costi complessivi'!#REF!=$B$452,'Costi complessivi'!C123,""))</f>
        <v>#REF!</v>
      </c>
      <c r="G137" s="44" t="e">
        <f>IF('Costi complessivi'!#REF!="G",'Costi complessivi'!#REF!*$C$452,IF('Costi complessivi'!#REF!=$B$452,'Costi complessivi'!#REF!,""))</f>
        <v>#REF!</v>
      </c>
      <c r="H137" s="44" t="e">
        <f>IF('Costi complessivi'!#REF!="G",'Costi complessivi'!#REF!*$C$452,IF('Costi complessivi'!#REF!=$B$452,'Costi complessivi'!#REF!,""))</f>
        <v>#REF!</v>
      </c>
      <c r="I137" s="115" t="e">
        <f>IF('Costi complessivi'!#REF!="G",'Costi complessivi'!D123*$C$452,IF('Costi complessivi'!#REF!=$B$452,'Costi complessivi'!D123,""))</f>
        <v>#REF!</v>
      </c>
      <c r="J137" s="14" t="e">
        <f>IF('Costi complessivi'!#REF!="G",'Costi complessivi'!E123*$C$452,IF('Costi complessivi'!#REF!=$B$452,'Costi complessivi'!E123,""))</f>
        <v>#REF!</v>
      </c>
      <c r="K137" s="14" t="e">
        <f>IF('Costi complessivi'!#REF!="G",'Costi complessivi'!F123*$C$452,IF('Costi complessivi'!#REF!=$B$452,'Costi complessivi'!F123,""))</f>
        <v>#REF!</v>
      </c>
      <c r="L137" s="29" t="e">
        <f>IF('Costi complessivi'!#REF!="G",'Costi complessivi'!#REF!*$C$452,IF('Costi complessivi'!#REF!=$B$452,'Costi complessivi'!#REF!,""))</f>
        <v>#REF!</v>
      </c>
      <c r="M137" s="23" t="e">
        <f>'Costi complessivi'!#REF!</f>
        <v>#REF!</v>
      </c>
      <c r="N137" s="69" t="e">
        <f>IF('Costi complessivi'!#REF!="G",'Costi complessivi'!#REF!,IF('Costi complessivi'!#REF!=$B$452,'Costi complessivi'!#REF!,0))</f>
        <v>#REF!</v>
      </c>
    </row>
    <row r="138" spans="1:16" hidden="1">
      <c r="A138" s="22" t="str">
        <f>IF('Costi complessivi'!A124="","",'Costi complessivi'!A124)</f>
        <v xml:space="preserve">  68/05/513  </v>
      </c>
      <c r="B138" s="61" t="str">
        <f>IF('Costi complessivi'!B124="","",'Costi complessivi'!B124)</f>
        <v xml:space="preserve">FORZA MOTRICE CD COLLECCHIO    </v>
      </c>
      <c r="C138" s="15" t="e">
        <f>IF('Costi complessivi'!#REF!="G",'Costi complessivi'!#REF!*$C$452,IF('Costi complessivi'!#REF!=$B$452,'Costi complessivi'!#REF!,""))</f>
        <v>#REF!</v>
      </c>
      <c r="D138" s="15" t="e">
        <f>IF('Costi complessivi'!#REF!="G",'Costi complessivi'!#REF!*$C$452,IF('Costi complessivi'!#REF!=$B$452,'Costi complessivi'!#REF!,""))</f>
        <v>#REF!</v>
      </c>
      <c r="E138" s="30" t="e">
        <f>IF('Costi complessivi'!#REF!="G",'Costi complessivi'!#REF!*$C$452,IF('Costi complessivi'!#REF!=$B$452,'Costi complessivi'!#REF!,""))</f>
        <v>#REF!</v>
      </c>
      <c r="F138" s="115" t="e">
        <f>IF('Costi complessivi'!#REF!="G",'Costi complessivi'!C124*$C$452,IF('Costi complessivi'!#REF!=$B$452,'Costi complessivi'!C124,""))</f>
        <v>#REF!</v>
      </c>
      <c r="G138" s="44" t="e">
        <f>IF('Costi complessivi'!#REF!="G",'Costi complessivi'!#REF!*$C$452,IF('Costi complessivi'!#REF!=$B$452,'Costi complessivi'!#REF!,""))</f>
        <v>#REF!</v>
      </c>
      <c r="H138" s="44" t="e">
        <f>IF('Costi complessivi'!#REF!="G",'Costi complessivi'!#REF!*$C$452,IF('Costi complessivi'!#REF!=$B$452,'Costi complessivi'!#REF!,""))</f>
        <v>#REF!</v>
      </c>
      <c r="I138" s="115" t="e">
        <f>IF('Costi complessivi'!#REF!="G",'Costi complessivi'!D124*$C$452,IF('Costi complessivi'!#REF!=$B$452,'Costi complessivi'!D124,""))</f>
        <v>#REF!</v>
      </c>
      <c r="J138" s="14" t="e">
        <f>IF('Costi complessivi'!#REF!="G",'Costi complessivi'!E124*$C$452,IF('Costi complessivi'!#REF!=$B$452,'Costi complessivi'!E124,""))</f>
        <v>#REF!</v>
      </c>
      <c r="K138" s="14" t="e">
        <f>IF('Costi complessivi'!#REF!="G",'Costi complessivi'!F124*$C$452,IF('Costi complessivi'!#REF!=$B$452,'Costi complessivi'!F124,""))</f>
        <v>#REF!</v>
      </c>
      <c r="L138" s="29" t="e">
        <f>IF('Costi complessivi'!#REF!="G",'Costi complessivi'!#REF!*$C$452,IF('Costi complessivi'!#REF!=$B$452,'Costi complessivi'!#REF!,""))</f>
        <v>#REF!</v>
      </c>
      <c r="M138" s="23" t="e">
        <f>'Costi complessivi'!#REF!</f>
        <v>#REF!</v>
      </c>
      <c r="N138" s="69" t="e">
        <f>IF('Costi complessivi'!#REF!="G",'Costi complessivi'!#REF!,IF('Costi complessivi'!#REF!=$B$452,'Costi complessivi'!#REF!,0))</f>
        <v>#REF!</v>
      </c>
    </row>
    <row r="139" spans="1:16" hidden="1">
      <c r="A139" s="22" t="str">
        <f>IF('Costi complessivi'!A125="","",'Costi complessivi'!A125)</f>
        <v xml:space="preserve">  68/05/514  </v>
      </c>
      <c r="B139" s="61" t="str">
        <f>IF('Costi complessivi'!B125="","",'Costi complessivi'!B125)</f>
        <v xml:space="preserve">GAS CD COLLECCHIO              </v>
      </c>
      <c r="C139" s="15" t="e">
        <f>IF('Costi complessivi'!#REF!="G",'Costi complessivi'!#REF!*$C$452,IF('Costi complessivi'!#REF!=$B$452,'Costi complessivi'!#REF!,""))</f>
        <v>#REF!</v>
      </c>
      <c r="D139" s="15" t="e">
        <f>IF('Costi complessivi'!#REF!="G",'Costi complessivi'!#REF!*$C$452,IF('Costi complessivi'!#REF!=$B$452,'Costi complessivi'!#REF!,""))</f>
        <v>#REF!</v>
      </c>
      <c r="E139" s="30" t="e">
        <f>IF('Costi complessivi'!#REF!="G",'Costi complessivi'!#REF!*$C$452,IF('Costi complessivi'!#REF!=$B$452,'Costi complessivi'!#REF!,""))</f>
        <v>#REF!</v>
      </c>
      <c r="F139" s="115" t="e">
        <f>IF('Costi complessivi'!#REF!="G",'Costi complessivi'!C125*$C$452,IF('Costi complessivi'!#REF!=$B$452,'Costi complessivi'!C125,""))</f>
        <v>#REF!</v>
      </c>
      <c r="G139" s="44" t="e">
        <f>IF('Costi complessivi'!#REF!="G",'Costi complessivi'!#REF!*$C$452,IF('Costi complessivi'!#REF!=$B$452,'Costi complessivi'!#REF!,""))</f>
        <v>#REF!</v>
      </c>
      <c r="H139" s="44" t="e">
        <f>IF('Costi complessivi'!#REF!="G",'Costi complessivi'!#REF!*$C$452,IF('Costi complessivi'!#REF!=$B$452,'Costi complessivi'!#REF!,""))</f>
        <v>#REF!</v>
      </c>
      <c r="I139" s="115" t="e">
        <f>IF('Costi complessivi'!#REF!="G",'Costi complessivi'!D125*$C$452,IF('Costi complessivi'!#REF!=$B$452,'Costi complessivi'!D125,""))</f>
        <v>#REF!</v>
      </c>
      <c r="J139" s="14" t="e">
        <f>IF('Costi complessivi'!#REF!="G",'Costi complessivi'!E125*$C$452,IF('Costi complessivi'!#REF!=$B$452,'Costi complessivi'!E125,""))</f>
        <v>#REF!</v>
      </c>
      <c r="K139" s="14" t="e">
        <f>IF('Costi complessivi'!#REF!="G",'Costi complessivi'!F125*$C$452,IF('Costi complessivi'!#REF!=$B$452,'Costi complessivi'!F125,""))</f>
        <v>#REF!</v>
      </c>
      <c r="L139" s="29" t="e">
        <f>IF('Costi complessivi'!#REF!="G",'Costi complessivi'!#REF!*$C$452,IF('Costi complessivi'!#REF!=$B$452,'Costi complessivi'!#REF!,""))</f>
        <v>#REF!</v>
      </c>
      <c r="M139" s="23" t="e">
        <f>'Costi complessivi'!#REF!</f>
        <v>#REF!</v>
      </c>
      <c r="N139" s="69" t="e">
        <f>IF('Costi complessivi'!#REF!="G",'Costi complessivi'!#REF!,IF('Costi complessivi'!#REF!=$B$452,'Costi complessivi'!#REF!,0))</f>
        <v>#REF!</v>
      </c>
    </row>
    <row r="140" spans="1:16" hidden="1">
      <c r="A140" s="22" t="str">
        <f>IF('Costi complessivi'!A126="","",'Costi complessivi'!A126)</f>
        <v xml:space="preserve">  68/05/515  </v>
      </c>
      <c r="B140" s="61" t="str">
        <f>IF('Costi complessivi'!B126="","",'Costi complessivi'!B126)</f>
        <v xml:space="preserve">ACQUA CD COLLECCHIO            </v>
      </c>
      <c r="C140" s="15" t="e">
        <f>IF('Costi complessivi'!#REF!="G",'Costi complessivi'!#REF!*$C$452,IF('Costi complessivi'!#REF!=$B$452,'Costi complessivi'!#REF!,""))</f>
        <v>#REF!</v>
      </c>
      <c r="D140" s="15" t="e">
        <f>IF('Costi complessivi'!#REF!="G",'Costi complessivi'!#REF!*$C$452,IF('Costi complessivi'!#REF!=$B$452,'Costi complessivi'!#REF!,""))</f>
        <v>#REF!</v>
      </c>
      <c r="E140" s="30" t="e">
        <f>IF('Costi complessivi'!#REF!="G",'Costi complessivi'!#REF!*$C$452,IF('Costi complessivi'!#REF!=$B$452,'Costi complessivi'!#REF!,""))</f>
        <v>#REF!</v>
      </c>
      <c r="F140" s="115" t="e">
        <f>IF('Costi complessivi'!#REF!="G",'Costi complessivi'!C126*$C$452,IF('Costi complessivi'!#REF!=$B$452,'Costi complessivi'!C126,""))</f>
        <v>#REF!</v>
      </c>
      <c r="G140" s="44" t="e">
        <f>IF('Costi complessivi'!#REF!="G",'Costi complessivi'!#REF!*$C$452,IF('Costi complessivi'!#REF!=$B$452,'Costi complessivi'!#REF!,""))</f>
        <v>#REF!</v>
      </c>
      <c r="H140" s="44" t="e">
        <f>IF('Costi complessivi'!#REF!="G",'Costi complessivi'!#REF!*$C$452,IF('Costi complessivi'!#REF!=$B$452,'Costi complessivi'!#REF!,""))</f>
        <v>#REF!</v>
      </c>
      <c r="I140" s="115" t="e">
        <f>IF('Costi complessivi'!#REF!="G",'Costi complessivi'!D126*$C$452,IF('Costi complessivi'!#REF!=$B$452,'Costi complessivi'!D126,""))</f>
        <v>#REF!</v>
      </c>
      <c r="J140" s="14" t="e">
        <f>IF('Costi complessivi'!#REF!="G",'Costi complessivi'!E126*$C$452,IF('Costi complessivi'!#REF!=$B$452,'Costi complessivi'!E126,""))</f>
        <v>#REF!</v>
      </c>
      <c r="K140" s="14" t="e">
        <f>IF('Costi complessivi'!#REF!="G",'Costi complessivi'!F126*$C$452,IF('Costi complessivi'!#REF!=$B$452,'Costi complessivi'!F126,""))</f>
        <v>#REF!</v>
      </c>
      <c r="L140" s="29" t="e">
        <f>IF('Costi complessivi'!#REF!="G",'Costi complessivi'!#REF!*$C$452,IF('Costi complessivi'!#REF!=$B$452,'Costi complessivi'!#REF!,""))</f>
        <v>#REF!</v>
      </c>
      <c r="M140" s="23" t="e">
        <f>'Costi complessivi'!#REF!</f>
        <v>#REF!</v>
      </c>
      <c r="N140" s="69" t="e">
        <f>IF('Costi complessivi'!#REF!="G",'Costi complessivi'!#REF!,IF('Costi complessivi'!#REF!=$B$452,'Costi complessivi'!#REF!,0))</f>
        <v>#REF!</v>
      </c>
    </row>
    <row r="141" spans="1:16" hidden="1">
      <c r="A141" s="22" t="str">
        <f>IF('Costi complessivi'!A127="","",'Costi complessivi'!A127)</f>
        <v xml:space="preserve">  68/05/516  </v>
      </c>
      <c r="B141" s="61" t="str">
        <f>IF('Costi complessivi'!B127="","",'Costi complessivi'!B127)</f>
        <v xml:space="preserve">TELEFONO CD COLLECCHIO         </v>
      </c>
      <c r="C141" s="15" t="e">
        <f>IF('Costi complessivi'!#REF!="G",'Costi complessivi'!#REF!*$C$452,IF('Costi complessivi'!#REF!=$B$452,'Costi complessivi'!#REF!,""))</f>
        <v>#REF!</v>
      </c>
      <c r="D141" s="15" t="e">
        <f>IF('Costi complessivi'!#REF!="G",'Costi complessivi'!#REF!*$C$452,IF('Costi complessivi'!#REF!=$B$452,'Costi complessivi'!#REF!,""))</f>
        <v>#REF!</v>
      </c>
      <c r="E141" s="30" t="e">
        <f>IF('Costi complessivi'!#REF!="G",'Costi complessivi'!#REF!*$C$452,IF('Costi complessivi'!#REF!=$B$452,'Costi complessivi'!#REF!,""))</f>
        <v>#REF!</v>
      </c>
      <c r="F141" s="115" t="e">
        <f>IF('Costi complessivi'!#REF!="G",'Costi complessivi'!C127*$C$452,IF('Costi complessivi'!#REF!=$B$452,'Costi complessivi'!C127,""))</f>
        <v>#REF!</v>
      </c>
      <c r="G141" s="44" t="e">
        <f>IF('Costi complessivi'!#REF!="G",'Costi complessivi'!#REF!*$C$452,IF('Costi complessivi'!#REF!=$B$452,'Costi complessivi'!#REF!,""))</f>
        <v>#REF!</v>
      </c>
      <c r="H141" s="44" t="e">
        <f>IF('Costi complessivi'!#REF!="G",'Costi complessivi'!#REF!*$C$452,IF('Costi complessivi'!#REF!=$B$452,'Costi complessivi'!#REF!,""))</f>
        <v>#REF!</v>
      </c>
      <c r="I141" s="115" t="e">
        <f>IF('Costi complessivi'!#REF!="G",'Costi complessivi'!D127*$C$452,IF('Costi complessivi'!#REF!=$B$452,'Costi complessivi'!D127,""))</f>
        <v>#REF!</v>
      </c>
      <c r="J141" s="14" t="e">
        <f>IF('Costi complessivi'!#REF!="G",'Costi complessivi'!E127*$C$452,IF('Costi complessivi'!#REF!=$B$452,'Costi complessivi'!E127,""))</f>
        <v>#REF!</v>
      </c>
      <c r="K141" s="14" t="e">
        <f>IF('Costi complessivi'!#REF!="G",'Costi complessivi'!F127*$C$452,IF('Costi complessivi'!#REF!=$B$452,'Costi complessivi'!F127,""))</f>
        <v>#REF!</v>
      </c>
      <c r="L141" s="29" t="e">
        <f>IF('Costi complessivi'!#REF!="G",'Costi complessivi'!#REF!*$C$452,IF('Costi complessivi'!#REF!=$B$452,'Costi complessivi'!#REF!,""))</f>
        <v>#REF!</v>
      </c>
      <c r="M141" s="23" t="e">
        <f>'Costi complessivi'!#REF!</f>
        <v>#REF!</v>
      </c>
      <c r="N141" s="69" t="e">
        <f>IF('Costi complessivi'!#REF!="G",'Costi complessivi'!#REF!,IF('Costi complessivi'!#REF!=$B$452,'Costi complessivi'!#REF!,0))</f>
        <v>#REF!</v>
      </c>
    </row>
    <row r="142" spans="1:16" hidden="1">
      <c r="A142" s="22" t="str">
        <f>IF('Costi complessivi'!A128="","",'Costi complessivi'!A128)</f>
        <v xml:space="preserve">  68/05/517  </v>
      </c>
      <c r="B142" s="61" t="str">
        <f>IF('Costi complessivi'!B128="","",'Costi complessivi'!B128)</f>
        <v xml:space="preserve">RICARICA CELLULARE CD COLLECCH </v>
      </c>
      <c r="C142" s="15" t="e">
        <f>IF('Costi complessivi'!#REF!="G",'Costi complessivi'!#REF!*$C$452,IF('Costi complessivi'!#REF!=$B$452,'Costi complessivi'!#REF!,""))</f>
        <v>#REF!</v>
      </c>
      <c r="D142" s="15" t="e">
        <f>IF('Costi complessivi'!#REF!="G",'Costi complessivi'!#REF!*$C$452,IF('Costi complessivi'!#REF!=$B$452,'Costi complessivi'!#REF!,""))</f>
        <v>#REF!</v>
      </c>
      <c r="E142" s="30" t="e">
        <f>IF('Costi complessivi'!#REF!="G",'Costi complessivi'!#REF!*$C$452,IF('Costi complessivi'!#REF!=$B$452,'Costi complessivi'!#REF!,""))</f>
        <v>#REF!</v>
      </c>
      <c r="F142" s="115" t="e">
        <f>IF('Costi complessivi'!#REF!="G",'Costi complessivi'!C128*$C$452,IF('Costi complessivi'!#REF!=$B$452,'Costi complessivi'!C128,""))</f>
        <v>#REF!</v>
      </c>
      <c r="G142" s="44" t="e">
        <f>IF('Costi complessivi'!#REF!="G",'Costi complessivi'!#REF!*$C$452,IF('Costi complessivi'!#REF!=$B$452,'Costi complessivi'!#REF!,""))</f>
        <v>#REF!</v>
      </c>
      <c r="H142" s="44" t="e">
        <f>IF('Costi complessivi'!#REF!="G",'Costi complessivi'!#REF!*$C$452,IF('Costi complessivi'!#REF!=$B$452,'Costi complessivi'!#REF!,""))</f>
        <v>#REF!</v>
      </c>
      <c r="I142" s="115" t="e">
        <f>IF('Costi complessivi'!#REF!="G",'Costi complessivi'!D128*$C$452,IF('Costi complessivi'!#REF!=$B$452,'Costi complessivi'!D128,""))</f>
        <v>#REF!</v>
      </c>
      <c r="J142" s="14" t="e">
        <f>IF('Costi complessivi'!#REF!="G",'Costi complessivi'!E128*$C$452,IF('Costi complessivi'!#REF!=$B$452,'Costi complessivi'!E128,""))</f>
        <v>#REF!</v>
      </c>
      <c r="K142" s="14" t="e">
        <f>IF('Costi complessivi'!#REF!="G",'Costi complessivi'!F128*$C$452,IF('Costi complessivi'!#REF!=$B$452,'Costi complessivi'!F128,""))</f>
        <v>#REF!</v>
      </c>
      <c r="L142" s="29" t="e">
        <f>IF('Costi complessivi'!#REF!="G",'Costi complessivi'!#REF!*$C$452,IF('Costi complessivi'!#REF!=$B$452,'Costi complessivi'!#REF!,""))</f>
        <v>#REF!</v>
      </c>
      <c r="M142" s="23" t="e">
        <f>'Costi complessivi'!#REF!</f>
        <v>#REF!</v>
      </c>
      <c r="N142" s="69" t="e">
        <f>IF('Costi complessivi'!#REF!="G",'Costi complessivi'!#REF!,IF('Costi complessivi'!#REF!=$B$452,'Costi complessivi'!#REF!,0))</f>
        <v>#REF!</v>
      </c>
    </row>
    <row r="143" spans="1:16" hidden="1">
      <c r="A143" s="22" t="str">
        <f>IF('Costi complessivi'!A129="","",'Costi complessivi'!A129)</f>
        <v xml:space="preserve">  68/05/518  </v>
      </c>
      <c r="B143" s="61" t="str">
        <f>IF('Costi complessivi'!B129="","",'Costi complessivi'!B129)</f>
        <v xml:space="preserve">TASSA RIFIUTI CD COLLECCHIO    </v>
      </c>
      <c r="C143" s="15" t="e">
        <f>IF('Costi complessivi'!#REF!="G",'Costi complessivi'!#REF!*$C$452,IF('Costi complessivi'!#REF!=$B$452,'Costi complessivi'!#REF!,""))</f>
        <v>#REF!</v>
      </c>
      <c r="D143" s="15" t="e">
        <f>IF('Costi complessivi'!#REF!="G",'Costi complessivi'!#REF!*$C$452,IF('Costi complessivi'!#REF!=$B$452,'Costi complessivi'!#REF!,""))</f>
        <v>#REF!</v>
      </c>
      <c r="E143" s="30" t="e">
        <f>IF('Costi complessivi'!#REF!="G",'Costi complessivi'!#REF!*$C$452,IF('Costi complessivi'!#REF!=$B$452,'Costi complessivi'!#REF!,""))</f>
        <v>#REF!</v>
      </c>
      <c r="F143" s="115" t="e">
        <f>IF('Costi complessivi'!#REF!="G",'Costi complessivi'!C129*$C$452,IF('Costi complessivi'!#REF!=$B$452,'Costi complessivi'!C129,""))</f>
        <v>#REF!</v>
      </c>
      <c r="G143" s="44" t="e">
        <f>IF('Costi complessivi'!#REF!="G",'Costi complessivi'!#REF!*$C$452,IF('Costi complessivi'!#REF!=$B$452,'Costi complessivi'!#REF!,""))</f>
        <v>#REF!</v>
      </c>
      <c r="H143" s="44" t="e">
        <f>IF('Costi complessivi'!#REF!="G",'Costi complessivi'!#REF!*$C$452,IF('Costi complessivi'!#REF!=$B$452,'Costi complessivi'!#REF!,""))</f>
        <v>#REF!</v>
      </c>
      <c r="I143" s="115" t="e">
        <f>IF('Costi complessivi'!#REF!="G",'Costi complessivi'!D129*$C$452,IF('Costi complessivi'!#REF!=$B$452,'Costi complessivi'!D129,""))</f>
        <v>#REF!</v>
      </c>
      <c r="J143" s="14" t="e">
        <f>IF('Costi complessivi'!#REF!="G",'Costi complessivi'!E129*$C$452,IF('Costi complessivi'!#REF!=$B$452,'Costi complessivi'!E129,""))</f>
        <v>#REF!</v>
      </c>
      <c r="K143" s="14" t="e">
        <f>IF('Costi complessivi'!#REF!="G",'Costi complessivi'!F129*$C$452,IF('Costi complessivi'!#REF!=$B$452,'Costi complessivi'!F129,""))</f>
        <v>#REF!</v>
      </c>
      <c r="L143" s="29" t="e">
        <f>IF('Costi complessivi'!#REF!="G",'Costi complessivi'!#REF!*$C$452,IF('Costi complessivi'!#REF!=$B$452,'Costi complessivi'!#REF!,""))</f>
        <v>#REF!</v>
      </c>
      <c r="M143" s="23" t="e">
        <f>'Costi complessivi'!#REF!</f>
        <v>#REF!</v>
      </c>
      <c r="N143" s="69" t="e">
        <f>IF('Costi complessivi'!#REF!="G",'Costi complessivi'!#REF!,IF('Costi complessivi'!#REF!=$B$452,'Costi complessivi'!#REF!,0))</f>
        <v>#REF!</v>
      </c>
    </row>
    <row r="144" spans="1:16" hidden="1">
      <c r="A144" s="22" t="str">
        <f>IF('Costi complessivi'!A130="","",'Costi complessivi'!A130)</f>
        <v xml:space="preserve">  68/05/519  </v>
      </c>
      <c r="B144" s="61" t="str">
        <f>IF('Costi complessivi'!B130="","",'Costi complessivi'!B130)</f>
        <v xml:space="preserve">PULIZIE CD COLLECCHIO          </v>
      </c>
      <c r="C144" s="15" t="e">
        <f>IF('Costi complessivi'!#REF!="G",'Costi complessivi'!#REF!*$C$452,IF('Costi complessivi'!#REF!=$B$452,'Costi complessivi'!#REF!,""))</f>
        <v>#REF!</v>
      </c>
      <c r="D144" s="15" t="e">
        <f>IF('Costi complessivi'!#REF!="G",'Costi complessivi'!#REF!*$C$452,IF('Costi complessivi'!#REF!=$B$452,'Costi complessivi'!#REF!,""))</f>
        <v>#REF!</v>
      </c>
      <c r="E144" s="30" t="e">
        <f>IF('Costi complessivi'!#REF!="G",'Costi complessivi'!#REF!*$C$452,IF('Costi complessivi'!#REF!=$B$452,'Costi complessivi'!#REF!,""))</f>
        <v>#REF!</v>
      </c>
      <c r="F144" s="115" t="e">
        <f>IF('Costi complessivi'!#REF!="G",'Costi complessivi'!C130*$C$452,IF('Costi complessivi'!#REF!=$B$452,'Costi complessivi'!C130,""))</f>
        <v>#REF!</v>
      </c>
      <c r="G144" s="44" t="e">
        <f>IF('Costi complessivi'!#REF!="G",'Costi complessivi'!#REF!*$C$452,IF('Costi complessivi'!#REF!=$B$452,'Costi complessivi'!#REF!,""))</f>
        <v>#REF!</v>
      </c>
      <c r="H144" s="44" t="e">
        <f>IF('Costi complessivi'!#REF!="G",'Costi complessivi'!#REF!*$C$452,IF('Costi complessivi'!#REF!=$B$452,'Costi complessivi'!#REF!,""))</f>
        <v>#REF!</v>
      </c>
      <c r="I144" s="115" t="e">
        <f>IF('Costi complessivi'!#REF!="G",'Costi complessivi'!D130*$C$452,IF('Costi complessivi'!#REF!=$B$452,'Costi complessivi'!D130,""))</f>
        <v>#REF!</v>
      </c>
      <c r="J144" s="14" t="e">
        <f>IF('Costi complessivi'!#REF!="G",'Costi complessivi'!E130*$C$452,IF('Costi complessivi'!#REF!=$B$452,'Costi complessivi'!E130,""))</f>
        <v>#REF!</v>
      </c>
      <c r="K144" s="14" t="e">
        <f>IF('Costi complessivi'!#REF!="G",'Costi complessivi'!F130*$C$452,IF('Costi complessivi'!#REF!=$B$452,'Costi complessivi'!F130,""))</f>
        <v>#REF!</v>
      </c>
      <c r="L144" s="29" t="e">
        <f>IF('Costi complessivi'!#REF!="G",'Costi complessivi'!#REF!*$C$452,IF('Costi complessivi'!#REF!=$B$452,'Costi complessivi'!#REF!,""))</f>
        <v>#REF!</v>
      </c>
      <c r="M144" s="23" t="e">
        <f>'Costi complessivi'!#REF!</f>
        <v>#REF!</v>
      </c>
      <c r="N144" s="69" t="e">
        <f>IF('Costi complessivi'!#REF!="G",'Costi complessivi'!#REF!,IF('Costi complessivi'!#REF!=$B$452,'Costi complessivi'!#REF!,0))</f>
        <v>#REF!</v>
      </c>
    </row>
    <row r="145" spans="1:16" hidden="1">
      <c r="A145" s="22" t="e">
        <f>IF('Costi complessivi'!#REF!="","",'Costi complessivi'!#REF!)</f>
        <v>#REF!</v>
      </c>
      <c r="B145" s="61" t="e">
        <f>IF('Costi complessivi'!#REF!="","",'Costi complessivi'!#REF!)</f>
        <v>#REF!</v>
      </c>
      <c r="C145" s="15" t="e">
        <f>IF('Costi complessivi'!#REF!="G",'Costi complessivi'!#REF!*$C$452,IF('Costi complessivi'!#REF!=$B$452,'Costi complessivi'!#REF!,""))</f>
        <v>#REF!</v>
      </c>
      <c r="D145" s="15" t="e">
        <f>IF('Costi complessivi'!#REF!="G",'Costi complessivi'!#REF!*$C$452,IF('Costi complessivi'!#REF!=$B$452,'Costi complessivi'!#REF!,""))</f>
        <v>#REF!</v>
      </c>
      <c r="E145" s="30" t="e">
        <f>IF('Costi complessivi'!#REF!="G",'Costi complessivi'!#REF!*$C$452,IF('Costi complessivi'!#REF!=$B$452,'Costi complessivi'!#REF!,""))</f>
        <v>#REF!</v>
      </c>
      <c r="F145" s="115" t="e">
        <f>IF('Costi complessivi'!#REF!="G",'Costi complessivi'!#REF!*$C$452,IF('Costi complessivi'!#REF!=$B$452,'Costi complessivi'!#REF!,""))</f>
        <v>#REF!</v>
      </c>
      <c r="G145" s="44" t="e">
        <f>IF('Costi complessivi'!#REF!="G",'Costi complessivi'!#REF!*$C$452,IF('Costi complessivi'!#REF!=$B$452,'Costi complessivi'!#REF!,""))</f>
        <v>#REF!</v>
      </c>
      <c r="H145" s="44" t="e">
        <f>IF('Costi complessivi'!#REF!="G",'Costi complessivi'!#REF!*$C$452,IF('Costi complessivi'!#REF!=$B$452,'Costi complessivi'!#REF!,""))</f>
        <v>#REF!</v>
      </c>
      <c r="I145" s="115" t="e">
        <f>IF('Costi complessivi'!#REF!="G",'Costi complessivi'!#REF!*$C$452,IF('Costi complessivi'!#REF!=$B$452,'Costi complessivi'!#REF!,""))</f>
        <v>#REF!</v>
      </c>
      <c r="J145" s="14" t="e">
        <f>IF('Costi complessivi'!#REF!="G",'Costi complessivi'!#REF!*$C$452,IF('Costi complessivi'!#REF!=$B$452,'Costi complessivi'!#REF!,""))</f>
        <v>#REF!</v>
      </c>
      <c r="K145" s="14" t="e">
        <f>IF('Costi complessivi'!#REF!="G",'Costi complessivi'!#REF!*$C$452,IF('Costi complessivi'!#REF!=$B$452,'Costi complessivi'!#REF!,""))</f>
        <v>#REF!</v>
      </c>
      <c r="L145" s="29" t="e">
        <f>IF('Costi complessivi'!#REF!="G",'Costi complessivi'!#REF!*$C$452,IF('Costi complessivi'!#REF!=$B$452,'Costi complessivi'!#REF!,""))</f>
        <v>#REF!</v>
      </c>
      <c r="M145" s="23" t="e">
        <f>'Costi complessivi'!#REF!</f>
        <v>#REF!</v>
      </c>
      <c r="N145" s="69" t="e">
        <f>IF('Costi complessivi'!#REF!="G",'Costi complessivi'!#REF!,IF('Costi complessivi'!#REF!=$B$452,'Costi complessivi'!#REF!,0))</f>
        <v>#REF!</v>
      </c>
    </row>
    <row r="146" spans="1:16" hidden="1">
      <c r="A146" s="22" t="str">
        <f>IF('Costi complessivi'!A131="","",'Costi complessivi'!A131)</f>
        <v xml:space="preserve">  68/05/522  </v>
      </c>
      <c r="B146" s="61" t="str">
        <f>IF('Costi complessivi'!B131="","",'Costi complessivi'!B131)</f>
        <v xml:space="preserve">MANUTENZIONE CD COLLECCHIO     </v>
      </c>
      <c r="C146" s="15" t="e">
        <f>IF('Costi complessivi'!#REF!="G",'Costi complessivi'!#REF!*$C$452,IF('Costi complessivi'!#REF!=$B$452,'Costi complessivi'!#REF!,""))</f>
        <v>#REF!</v>
      </c>
      <c r="D146" s="15" t="e">
        <f>IF('Costi complessivi'!#REF!="G",'Costi complessivi'!#REF!*$C$452,IF('Costi complessivi'!#REF!=$B$452,'Costi complessivi'!#REF!,""))</f>
        <v>#REF!</v>
      </c>
      <c r="E146" s="30" t="e">
        <f>IF('Costi complessivi'!#REF!="G",'Costi complessivi'!#REF!*$C$452,IF('Costi complessivi'!#REF!=$B$452,'Costi complessivi'!#REF!,""))</f>
        <v>#REF!</v>
      </c>
      <c r="F146" s="115" t="e">
        <f>IF('Costi complessivi'!#REF!="G",'Costi complessivi'!C131*$C$452,IF('Costi complessivi'!#REF!=$B$452,'Costi complessivi'!C131,""))</f>
        <v>#REF!</v>
      </c>
      <c r="G146" s="44" t="e">
        <f>IF('Costi complessivi'!#REF!="G",'Costi complessivi'!#REF!*$C$452,IF('Costi complessivi'!#REF!=$B$452,'Costi complessivi'!#REF!,""))</f>
        <v>#REF!</v>
      </c>
      <c r="H146" s="44" t="e">
        <f>IF('Costi complessivi'!#REF!="G",'Costi complessivi'!#REF!*$C$452,IF('Costi complessivi'!#REF!=$B$452,'Costi complessivi'!#REF!,""))</f>
        <v>#REF!</v>
      </c>
      <c r="I146" s="115" t="e">
        <f>IF('Costi complessivi'!#REF!="G",'Costi complessivi'!D131*$C$452,IF('Costi complessivi'!#REF!=$B$452,'Costi complessivi'!D131,""))</f>
        <v>#REF!</v>
      </c>
      <c r="J146" s="14" t="e">
        <f>IF('Costi complessivi'!#REF!="G",'Costi complessivi'!E131*$C$452,IF('Costi complessivi'!#REF!=$B$452,'Costi complessivi'!E131,""))</f>
        <v>#REF!</v>
      </c>
      <c r="K146" s="14" t="e">
        <f>IF('Costi complessivi'!#REF!="G",'Costi complessivi'!F131*$C$452,IF('Costi complessivi'!#REF!=$B$452,'Costi complessivi'!F131,""))</f>
        <v>#REF!</v>
      </c>
      <c r="L146" s="29" t="e">
        <f>IF('Costi complessivi'!#REF!="G",'Costi complessivi'!#REF!*$C$452,IF('Costi complessivi'!#REF!=$B$452,'Costi complessivi'!#REF!,""))</f>
        <v>#REF!</v>
      </c>
      <c r="M146" s="23" t="e">
        <f>'Costi complessivi'!#REF!</f>
        <v>#REF!</v>
      </c>
      <c r="N146" s="69" t="e">
        <f>IF('Costi complessivi'!#REF!="G",'Costi complessivi'!#REF!,IF('Costi complessivi'!#REF!=$B$452,'Costi complessivi'!#REF!,0))</f>
        <v>#REF!</v>
      </c>
    </row>
    <row r="147" spans="1:16" hidden="1">
      <c r="A147" s="22" t="e">
        <f>IF('Costi complessivi'!#REF!="","",'Costi complessivi'!#REF!)</f>
        <v>#REF!</v>
      </c>
      <c r="B147" s="61" t="e">
        <f>IF('Costi complessivi'!#REF!="","",'Costi complessivi'!#REF!)</f>
        <v>#REF!</v>
      </c>
      <c r="C147" s="15" t="e">
        <f>IF('Costi complessivi'!#REF!="G",'Costi complessivi'!#REF!*$C$452,IF('Costi complessivi'!#REF!=$B$452,'Costi complessivi'!#REF!,""))</f>
        <v>#REF!</v>
      </c>
      <c r="D147" s="15" t="e">
        <f>IF('Costi complessivi'!#REF!="G",'Costi complessivi'!#REF!*$C$452,IF('Costi complessivi'!#REF!=$B$452,'Costi complessivi'!#REF!,""))</f>
        <v>#REF!</v>
      </c>
      <c r="E147" s="30" t="e">
        <f>IF('Costi complessivi'!#REF!="G",'Costi complessivi'!#REF!*$C$452,IF('Costi complessivi'!#REF!=$B$452,'Costi complessivi'!#REF!,""))</f>
        <v>#REF!</v>
      </c>
      <c r="F147" s="115" t="e">
        <f>IF('Costi complessivi'!#REF!="G",'Costi complessivi'!#REF!*$C$452,IF('Costi complessivi'!#REF!=$B$452,'Costi complessivi'!#REF!,""))</f>
        <v>#REF!</v>
      </c>
      <c r="G147" s="44" t="e">
        <f>IF('Costi complessivi'!#REF!="G",'Costi complessivi'!#REF!*$C$452,IF('Costi complessivi'!#REF!=$B$452,'Costi complessivi'!#REF!,""))</f>
        <v>#REF!</v>
      </c>
      <c r="H147" s="44" t="e">
        <f>IF('Costi complessivi'!#REF!="G",'Costi complessivi'!#REF!*$C$452,IF('Costi complessivi'!#REF!=$B$452,'Costi complessivi'!#REF!,""))</f>
        <v>#REF!</v>
      </c>
      <c r="I147" s="115" t="e">
        <f>IF('Costi complessivi'!#REF!="G",'Costi complessivi'!#REF!*$C$452,IF('Costi complessivi'!#REF!=$B$452,'Costi complessivi'!#REF!,""))</f>
        <v>#REF!</v>
      </c>
      <c r="J147" s="14" t="e">
        <f>IF('Costi complessivi'!#REF!="G",'Costi complessivi'!#REF!*$C$452,IF('Costi complessivi'!#REF!=$B$452,'Costi complessivi'!#REF!,""))</f>
        <v>#REF!</v>
      </c>
      <c r="K147" s="14" t="e">
        <f>IF('Costi complessivi'!#REF!="G",'Costi complessivi'!#REF!*$C$452,IF('Costi complessivi'!#REF!=$B$452,'Costi complessivi'!#REF!,""))</f>
        <v>#REF!</v>
      </c>
      <c r="L147" s="29" t="e">
        <f>IF('Costi complessivi'!#REF!="G",'Costi complessivi'!#REF!*$C$452,IF('Costi complessivi'!#REF!=$B$452,'Costi complessivi'!#REF!,""))</f>
        <v>#REF!</v>
      </c>
      <c r="M147" s="23" t="e">
        <f>'Costi complessivi'!#REF!</f>
        <v>#REF!</v>
      </c>
      <c r="N147" s="69" t="e">
        <f>IF('Costi complessivi'!#REF!="G",'Costi complessivi'!#REF!,IF('Costi complessivi'!#REF!=$B$452,'Costi complessivi'!#REF!,0))</f>
        <v>#REF!</v>
      </c>
    </row>
    <row r="148" spans="1:16" hidden="1">
      <c r="A148" s="22" t="str">
        <f>IF('Costi complessivi'!A132="","",'Costi complessivi'!A132)</f>
        <v xml:space="preserve">  68/05/532  </v>
      </c>
      <c r="B148" s="61" t="str">
        <f>IF('Costi complessivi'!B132="","",'Costi complessivi'!B132)</f>
        <v xml:space="preserve">VESTIARIO DIP. CD COLLECCHIO   </v>
      </c>
      <c r="C148" s="15" t="e">
        <f>IF('Costi complessivi'!#REF!="G",'Costi complessivi'!#REF!*$C$452,IF('Costi complessivi'!#REF!=$B$452,'Costi complessivi'!#REF!,""))</f>
        <v>#REF!</v>
      </c>
      <c r="D148" s="15" t="e">
        <f>IF('Costi complessivi'!#REF!="G",'Costi complessivi'!#REF!*$C$452,IF('Costi complessivi'!#REF!=$B$452,'Costi complessivi'!#REF!,""))</f>
        <v>#REF!</v>
      </c>
      <c r="E148" s="30" t="e">
        <f>IF('Costi complessivi'!#REF!="G",'Costi complessivi'!#REF!*$C$452,IF('Costi complessivi'!#REF!=$B$452,'Costi complessivi'!#REF!,""))</f>
        <v>#REF!</v>
      </c>
      <c r="F148" s="115" t="e">
        <f>IF('Costi complessivi'!#REF!="G",'Costi complessivi'!C132*$C$452,IF('Costi complessivi'!#REF!=$B$452,'Costi complessivi'!C132,""))</f>
        <v>#REF!</v>
      </c>
      <c r="G148" s="44" t="e">
        <f>IF('Costi complessivi'!#REF!="G",'Costi complessivi'!#REF!*$C$452,IF('Costi complessivi'!#REF!=$B$452,'Costi complessivi'!#REF!,""))</f>
        <v>#REF!</v>
      </c>
      <c r="H148" s="44" t="e">
        <f>IF('Costi complessivi'!#REF!="G",'Costi complessivi'!#REF!*$C$452,IF('Costi complessivi'!#REF!=$B$452,'Costi complessivi'!#REF!,""))</f>
        <v>#REF!</v>
      </c>
      <c r="I148" s="115" t="e">
        <f>IF('Costi complessivi'!#REF!="G",'Costi complessivi'!D132*$C$452,IF('Costi complessivi'!#REF!=$B$452,'Costi complessivi'!D132,""))</f>
        <v>#REF!</v>
      </c>
      <c r="J148" s="14" t="e">
        <f>IF('Costi complessivi'!#REF!="G",'Costi complessivi'!E132*$C$452,IF('Costi complessivi'!#REF!=$B$452,'Costi complessivi'!E132,""))</f>
        <v>#REF!</v>
      </c>
      <c r="K148" s="14" t="e">
        <f>IF('Costi complessivi'!#REF!="G",'Costi complessivi'!F132*$C$452,IF('Costi complessivi'!#REF!=$B$452,'Costi complessivi'!F132,""))</f>
        <v>#REF!</v>
      </c>
      <c r="L148" s="29" t="e">
        <f>IF('Costi complessivi'!#REF!="G",'Costi complessivi'!#REF!*$C$452,IF('Costi complessivi'!#REF!=$B$452,'Costi complessivi'!#REF!,""))</f>
        <v>#REF!</v>
      </c>
      <c r="M148" s="23" t="e">
        <f>'Costi complessivi'!#REF!</f>
        <v>#REF!</v>
      </c>
      <c r="N148" s="69" t="e">
        <f>IF('Costi complessivi'!#REF!="G",'Costi complessivi'!#REF!,IF('Costi complessivi'!#REF!=$B$452,'Costi complessivi'!#REF!,0))</f>
        <v>#REF!</v>
      </c>
    </row>
    <row r="149" spans="1:16">
      <c r="A149" s="49" t="s">
        <v>436</v>
      </c>
      <c r="B149" s="45"/>
      <c r="C149" s="46"/>
      <c r="D149" s="47"/>
      <c r="E149" s="47"/>
      <c r="F149" s="47"/>
      <c r="G149" s="47"/>
      <c r="H149" s="47"/>
      <c r="I149" s="47"/>
      <c r="J149" s="47"/>
      <c r="K149" s="47"/>
      <c r="L149" s="45"/>
      <c r="M149" s="48"/>
      <c r="N149" s="69" t="e">
        <f>IF('Costi complessivi'!#REF!="G",'Costi complessivi'!#REF!,IF('Costi complessivi'!#REF!=$B$452,'Costi complessivi'!#REF!,0))</f>
        <v>#REF!</v>
      </c>
    </row>
    <row r="150" spans="1:16">
      <c r="A150" s="22" t="str">
        <f>IF('Costi complessivi'!A134="","",'Costi complessivi'!A134)</f>
        <v xml:space="preserve">  68/05/552  </v>
      </c>
      <c r="B150" s="61" t="str">
        <f>IF('Costi complessivi'!B134="","",'Costi complessivi'!B134)</f>
        <v xml:space="preserve">PRESTAZIONI SERVIZI CD FELINO  </v>
      </c>
      <c r="C150" s="15" t="e">
        <f>IF('Costi complessivi'!#REF!="G",'Costi complessivi'!#REF!*$C$452,IF('Costi complessivi'!#REF!=$B$452,'Costi complessivi'!#REF!,""))</f>
        <v>#REF!</v>
      </c>
      <c r="D150" s="15" t="e">
        <f>IF('Costi complessivi'!#REF!="G",'Costi complessivi'!#REF!*$C$452,IF('Costi complessivi'!#REF!=$B$452,'Costi complessivi'!#REF!,""))</f>
        <v>#REF!</v>
      </c>
      <c r="E150" s="30" t="e">
        <f>IF('Costi complessivi'!#REF!="G",'Costi complessivi'!#REF!*$C$452,IF('Costi complessivi'!#REF!=$B$452,'Costi complessivi'!#REF!,""))</f>
        <v>#REF!</v>
      </c>
      <c r="F150" s="115" t="e">
        <f>IF('Costi complessivi'!#REF!="G",'Costi complessivi'!C134*$C$452,IF('Costi complessivi'!#REF!=$B$452,'Costi complessivi'!C134,""))</f>
        <v>#REF!</v>
      </c>
      <c r="G150" s="44" t="e">
        <f>IF('Costi complessivi'!#REF!="G",'Costi complessivi'!#REF!*$C$452,IF('Costi complessivi'!#REF!=$B$452,'Costi complessivi'!#REF!,""))</f>
        <v>#REF!</v>
      </c>
      <c r="H150" s="44" t="e">
        <f>IF('Costi complessivi'!#REF!="G",'Costi complessivi'!#REF!*$C$452,IF('Costi complessivi'!#REF!=$B$452,'Costi complessivi'!#REF!,""))</f>
        <v>#REF!</v>
      </c>
      <c r="I150" s="115" t="e">
        <f>IF('Costi complessivi'!#REF!="G",'Costi complessivi'!D134*$C$452,IF('Costi complessivi'!#REF!=$B$452,'Costi complessivi'!D134,""))</f>
        <v>#REF!</v>
      </c>
      <c r="J150" s="14" t="e">
        <f>IF('Costi complessivi'!#REF!="G",'Costi complessivi'!E134*$C$452,IF('Costi complessivi'!#REF!=$B$452,'Costi complessivi'!E134,""))</f>
        <v>#REF!</v>
      </c>
      <c r="K150" s="14" t="e">
        <f>IF('Costi complessivi'!#REF!="G",'Costi complessivi'!F134*$C$452,IF('Costi complessivi'!#REF!=$B$452,'Costi complessivi'!F134,""))</f>
        <v>#REF!</v>
      </c>
      <c r="L150" s="29" t="e">
        <f>IF('Costi complessivi'!#REF!="G",'Costi complessivi'!#REF!*$C$452,IF('Costi complessivi'!#REF!=$B$452,'Costi complessivi'!#REF!,""))</f>
        <v>#REF!</v>
      </c>
      <c r="M150" s="23" t="e">
        <f>'Costi complessivi'!#REF!</f>
        <v>#REF!</v>
      </c>
      <c r="N150" s="69" t="e">
        <f>IF('Costi complessivi'!#REF!="G",'Costi complessivi'!#REF!,IF('Costi complessivi'!#REF!=$B$452,'Costi complessivi'!#REF!,0))</f>
        <v>#REF!</v>
      </c>
      <c r="O150" s="42">
        <v>35063</v>
      </c>
      <c r="P150" s="42">
        <f>O150*2</f>
        <v>70126</v>
      </c>
    </row>
    <row r="151" spans="1:16" hidden="1">
      <c r="A151" s="49" t="s">
        <v>434</v>
      </c>
      <c r="B151" s="45"/>
      <c r="C151" s="46"/>
      <c r="D151" s="47"/>
      <c r="E151" s="47"/>
      <c r="F151" s="47"/>
      <c r="G151" s="47"/>
      <c r="H151" s="47"/>
      <c r="I151" s="47"/>
      <c r="J151" s="47"/>
      <c r="K151" s="47"/>
      <c r="L151" s="45"/>
      <c r="M151" s="48"/>
      <c r="N151" s="69" t="e">
        <f>IF('Costi complessivi'!#REF!="G",'Costi complessivi'!#REF!,IF('Costi complessivi'!#REF!=$B$452,'Costi complessivi'!#REF!,0))</f>
        <v>#REF!</v>
      </c>
    </row>
    <row r="152" spans="1:16" hidden="1">
      <c r="A152" s="22" t="str">
        <f>IF('Costi complessivi'!A136="","",'Costi complessivi'!A136)</f>
        <v xml:space="preserve">  68/05/602  </v>
      </c>
      <c r="B152" s="61" t="str">
        <f>IF('Costi complessivi'!B136="","",'Costi complessivi'!B136)</f>
        <v xml:space="preserve">PRESTAZ. SERVIZI CD MONTEC     </v>
      </c>
      <c r="C152" s="15" t="e">
        <f>IF('Costi complessivi'!#REF!="G",'Costi complessivi'!#REF!*$C$452,IF('Costi complessivi'!#REF!=$B$452,'Costi complessivi'!#REF!,""))</f>
        <v>#REF!</v>
      </c>
      <c r="D152" s="15" t="e">
        <f>IF('Costi complessivi'!#REF!="G",'Costi complessivi'!#REF!*$C$452,IF('Costi complessivi'!#REF!=$B$452,'Costi complessivi'!#REF!,""))</f>
        <v>#REF!</v>
      </c>
      <c r="E152" s="30" t="e">
        <f>IF('Costi complessivi'!#REF!="G",'Costi complessivi'!#REF!*$C$452,IF('Costi complessivi'!#REF!=$B$452,'Costi complessivi'!#REF!,""))</f>
        <v>#REF!</v>
      </c>
      <c r="F152" s="115" t="e">
        <f>IF('Costi complessivi'!#REF!="G",'Costi complessivi'!C136*$C$452,IF('Costi complessivi'!#REF!=$B$452,'Costi complessivi'!C136,""))</f>
        <v>#REF!</v>
      </c>
      <c r="G152" s="44" t="e">
        <f>IF('Costi complessivi'!#REF!="G",'Costi complessivi'!#REF!*$C$452,IF('Costi complessivi'!#REF!=$B$452,'Costi complessivi'!#REF!,""))</f>
        <v>#REF!</v>
      </c>
      <c r="H152" s="44" t="e">
        <f>IF('Costi complessivi'!#REF!="G",'Costi complessivi'!#REF!*$C$452,IF('Costi complessivi'!#REF!=$B$452,'Costi complessivi'!#REF!,""))</f>
        <v>#REF!</v>
      </c>
      <c r="I152" s="115" t="e">
        <f>IF('Costi complessivi'!#REF!="G",'Costi complessivi'!D136*$C$452,IF('Costi complessivi'!#REF!=$B$452,'Costi complessivi'!D136,""))</f>
        <v>#REF!</v>
      </c>
      <c r="J152" s="14" t="e">
        <f>IF('Costi complessivi'!#REF!="G",'Costi complessivi'!E136*$C$452,IF('Costi complessivi'!#REF!=$B$452,'Costi complessivi'!E136,""))</f>
        <v>#REF!</v>
      </c>
      <c r="K152" s="14" t="e">
        <f>IF('Costi complessivi'!#REF!="G",'Costi complessivi'!F136*$C$452,IF('Costi complessivi'!#REF!=$B$452,'Costi complessivi'!F136,""))</f>
        <v>#REF!</v>
      </c>
      <c r="L152" s="29" t="e">
        <f>IF('Costi complessivi'!#REF!="G",'Costi complessivi'!#REF!*$C$452,IF('Costi complessivi'!#REF!=$B$452,'Costi complessivi'!#REF!,""))</f>
        <v>#REF!</v>
      </c>
      <c r="M152" s="23" t="e">
        <f>'Costi complessivi'!#REF!</f>
        <v>#REF!</v>
      </c>
      <c r="N152" s="69" t="e">
        <f>IF('Costi complessivi'!#REF!="G",'Costi complessivi'!#REF!,IF('Costi complessivi'!#REF!=$B$452,'Costi complessivi'!#REF!,0))</f>
        <v>#REF!</v>
      </c>
      <c r="O152" s="42">
        <v>2260</v>
      </c>
      <c r="P152" s="42">
        <f>O152/5*12</f>
        <v>5424</v>
      </c>
    </row>
    <row r="153" spans="1:16" hidden="1">
      <c r="A153" s="22" t="str">
        <f>IF('Costi complessivi'!A137="","",'Costi complessivi'!A137)</f>
        <v xml:space="preserve">  68/05/603  </v>
      </c>
      <c r="B153" s="61" t="str">
        <f>IF('Costi complessivi'!B137="","",'Costi complessivi'!B137)</f>
        <v xml:space="preserve">PASTI CD MONTECHIARUGOLO       </v>
      </c>
      <c r="C153" s="15" t="e">
        <f>IF('Costi complessivi'!#REF!="G",'Costi complessivi'!#REF!*$C$452,IF('Costi complessivi'!#REF!=$B$452,'Costi complessivi'!#REF!,""))</f>
        <v>#REF!</v>
      </c>
      <c r="D153" s="15" t="e">
        <f>IF('Costi complessivi'!#REF!="G",'Costi complessivi'!#REF!*$C$452,IF('Costi complessivi'!#REF!=$B$452,'Costi complessivi'!#REF!,""))</f>
        <v>#REF!</v>
      </c>
      <c r="E153" s="30" t="e">
        <f>IF('Costi complessivi'!#REF!="G",'Costi complessivi'!#REF!*$C$452,IF('Costi complessivi'!#REF!=$B$452,'Costi complessivi'!#REF!,""))</f>
        <v>#REF!</v>
      </c>
      <c r="F153" s="115" t="e">
        <f>IF('Costi complessivi'!#REF!="G",'Costi complessivi'!C137*$C$452,IF('Costi complessivi'!#REF!=$B$452,'Costi complessivi'!C137,""))</f>
        <v>#REF!</v>
      </c>
      <c r="G153" s="44" t="e">
        <f>IF('Costi complessivi'!#REF!="G",'Costi complessivi'!#REF!*$C$452,IF('Costi complessivi'!#REF!=$B$452,'Costi complessivi'!#REF!,""))</f>
        <v>#REF!</v>
      </c>
      <c r="H153" s="44" t="e">
        <f>IF('Costi complessivi'!#REF!="G",'Costi complessivi'!#REF!*$C$452,IF('Costi complessivi'!#REF!=$B$452,'Costi complessivi'!#REF!,""))</f>
        <v>#REF!</v>
      </c>
      <c r="I153" s="115" t="e">
        <f>IF('Costi complessivi'!#REF!="G",'Costi complessivi'!D137*$C$452,IF('Costi complessivi'!#REF!=$B$452,'Costi complessivi'!D137,""))</f>
        <v>#REF!</v>
      </c>
      <c r="J153" s="14" t="e">
        <f>IF('Costi complessivi'!#REF!="G",'Costi complessivi'!E137*$C$452,IF('Costi complessivi'!#REF!=$B$452,'Costi complessivi'!E137,""))</f>
        <v>#REF!</v>
      </c>
      <c r="K153" s="14" t="e">
        <f>IF('Costi complessivi'!#REF!="G",'Costi complessivi'!F137*$C$452,IF('Costi complessivi'!#REF!=$B$452,'Costi complessivi'!F137,""))</f>
        <v>#REF!</v>
      </c>
      <c r="L153" s="29" t="e">
        <f>IF('Costi complessivi'!#REF!="G",'Costi complessivi'!#REF!*$C$452,IF('Costi complessivi'!#REF!=$B$452,'Costi complessivi'!#REF!,""))</f>
        <v>#REF!</v>
      </c>
      <c r="M153" s="23" t="e">
        <f>'Costi complessivi'!#REF!</f>
        <v>#REF!</v>
      </c>
      <c r="N153" s="69" t="e">
        <f>IF('Costi complessivi'!#REF!="G",'Costi complessivi'!#REF!,IF('Costi complessivi'!#REF!=$B$452,'Costi complessivi'!#REF!,0))</f>
        <v>#REF!</v>
      </c>
      <c r="O153" s="42">
        <v>5250</v>
      </c>
      <c r="P153" s="42">
        <f>O153*2</f>
        <v>10500</v>
      </c>
    </row>
    <row r="154" spans="1:16" hidden="1">
      <c r="A154" s="22" t="str">
        <f>IF('Costi complessivi'!A138="","",'Costi complessivi'!A138)</f>
        <v xml:space="preserve">  68/05/604  </v>
      </c>
      <c r="B154" s="61" t="str">
        <f>IF('Costi complessivi'!B138="","",'Costi complessivi'!B138)</f>
        <v xml:space="preserve">MATERIALE CONSUMO CD MONTECH.  </v>
      </c>
      <c r="C154" s="15" t="e">
        <f>IF('Costi complessivi'!#REF!="G",'Costi complessivi'!#REF!*$C$452,IF('Costi complessivi'!#REF!=$B$452,'Costi complessivi'!#REF!,""))</f>
        <v>#REF!</v>
      </c>
      <c r="D154" s="15" t="e">
        <f>IF('Costi complessivi'!#REF!="G",'Costi complessivi'!#REF!*$C$452,IF('Costi complessivi'!#REF!=$B$452,'Costi complessivi'!#REF!,""))</f>
        <v>#REF!</v>
      </c>
      <c r="E154" s="30" t="e">
        <f>IF('Costi complessivi'!#REF!="G",'Costi complessivi'!#REF!*$C$452,IF('Costi complessivi'!#REF!=$B$452,'Costi complessivi'!#REF!,""))</f>
        <v>#REF!</v>
      </c>
      <c r="F154" s="115" t="e">
        <f>IF('Costi complessivi'!#REF!="G",'Costi complessivi'!C138*$C$452,IF('Costi complessivi'!#REF!=$B$452,'Costi complessivi'!C138,""))</f>
        <v>#REF!</v>
      </c>
      <c r="G154" s="44" t="e">
        <f>IF('Costi complessivi'!#REF!="G",'Costi complessivi'!#REF!*$C$452,IF('Costi complessivi'!#REF!=$B$452,'Costi complessivi'!#REF!,""))</f>
        <v>#REF!</v>
      </c>
      <c r="H154" s="44" t="e">
        <f>IF('Costi complessivi'!#REF!="G",'Costi complessivi'!#REF!*$C$452,IF('Costi complessivi'!#REF!=$B$452,'Costi complessivi'!#REF!,""))</f>
        <v>#REF!</v>
      </c>
      <c r="I154" s="115" t="e">
        <f>IF('Costi complessivi'!#REF!="G",'Costi complessivi'!D138*$C$452,IF('Costi complessivi'!#REF!=$B$452,'Costi complessivi'!D138,""))</f>
        <v>#REF!</v>
      </c>
      <c r="J154" s="14" t="e">
        <f>IF('Costi complessivi'!#REF!="G",'Costi complessivi'!E138*$C$452,IF('Costi complessivi'!#REF!=$B$452,'Costi complessivi'!E138,""))</f>
        <v>#REF!</v>
      </c>
      <c r="K154" s="14" t="e">
        <f>IF('Costi complessivi'!#REF!="G",'Costi complessivi'!F138*$C$452,IF('Costi complessivi'!#REF!=$B$452,'Costi complessivi'!F138,""))</f>
        <v>#REF!</v>
      </c>
      <c r="L154" s="29" t="e">
        <f>IF('Costi complessivi'!#REF!="G",'Costi complessivi'!#REF!*$C$452,IF('Costi complessivi'!#REF!=$B$452,'Costi complessivi'!#REF!,""))</f>
        <v>#REF!</v>
      </c>
      <c r="M154" s="23" t="e">
        <f>'Costi complessivi'!#REF!</f>
        <v>#REF!</v>
      </c>
      <c r="N154" s="69" t="e">
        <f>IF('Costi complessivi'!#REF!="G",'Costi complessivi'!#REF!,IF('Costi complessivi'!#REF!=$B$452,'Costi complessivi'!#REF!,0))</f>
        <v>#REF!</v>
      </c>
    </row>
    <row r="155" spans="1:16" hidden="1">
      <c r="A155" s="22" t="str">
        <f>IF('Costi complessivi'!A139="","",'Costi complessivi'!A139)</f>
        <v xml:space="preserve">  68/05/605  </v>
      </c>
      <c r="B155" s="61" t="str">
        <f>IF('Costi complessivi'!B139="","",'Costi complessivi'!B139)</f>
        <v>MATERIALE VARIO CD MOTNECHIARUG</v>
      </c>
      <c r="C155" s="15" t="e">
        <f>IF('Costi complessivi'!#REF!="G",'Costi complessivi'!#REF!*$C$452,IF('Costi complessivi'!#REF!=$B$452,'Costi complessivi'!#REF!,""))</f>
        <v>#REF!</v>
      </c>
      <c r="D155" s="15" t="e">
        <f>IF('Costi complessivi'!#REF!="G",'Costi complessivi'!#REF!*$C$452,IF('Costi complessivi'!#REF!=$B$452,'Costi complessivi'!#REF!,""))</f>
        <v>#REF!</v>
      </c>
      <c r="E155" s="30" t="e">
        <f>IF('Costi complessivi'!#REF!="G",'Costi complessivi'!#REF!*$C$452,IF('Costi complessivi'!#REF!=$B$452,'Costi complessivi'!#REF!,""))</f>
        <v>#REF!</v>
      </c>
      <c r="F155" s="115" t="e">
        <f>IF('Costi complessivi'!#REF!="G",'Costi complessivi'!C139*$C$452,IF('Costi complessivi'!#REF!=$B$452,'Costi complessivi'!C139,""))</f>
        <v>#REF!</v>
      </c>
      <c r="G155" s="44" t="e">
        <f>IF('Costi complessivi'!#REF!="G",'Costi complessivi'!#REF!*$C$452,IF('Costi complessivi'!#REF!=$B$452,'Costi complessivi'!#REF!,""))</f>
        <v>#REF!</v>
      </c>
      <c r="H155" s="44" t="e">
        <f>IF('Costi complessivi'!#REF!="G",'Costi complessivi'!#REF!*$C$452,IF('Costi complessivi'!#REF!=$B$452,'Costi complessivi'!#REF!,""))</f>
        <v>#REF!</v>
      </c>
      <c r="I155" s="115" t="e">
        <f>IF('Costi complessivi'!#REF!="G",'Costi complessivi'!D139*$C$452,IF('Costi complessivi'!#REF!=$B$452,'Costi complessivi'!D139,""))</f>
        <v>#REF!</v>
      </c>
      <c r="J155" s="14" t="e">
        <f>IF('Costi complessivi'!#REF!="G",'Costi complessivi'!E139*$C$452,IF('Costi complessivi'!#REF!=$B$452,'Costi complessivi'!E139,""))</f>
        <v>#REF!</v>
      </c>
      <c r="K155" s="14" t="e">
        <f>IF('Costi complessivi'!#REF!="G",'Costi complessivi'!F139*$C$452,IF('Costi complessivi'!#REF!=$B$452,'Costi complessivi'!F139,""))</f>
        <v>#REF!</v>
      </c>
      <c r="L155" s="29" t="e">
        <f>IF('Costi complessivi'!#REF!="G",'Costi complessivi'!#REF!*$C$452,IF('Costi complessivi'!#REF!=$B$452,'Costi complessivi'!#REF!,""))</f>
        <v>#REF!</v>
      </c>
      <c r="M155" s="23" t="e">
        <f>'Costi complessivi'!#REF!</f>
        <v>#REF!</v>
      </c>
      <c r="N155" s="69" t="e">
        <f>IF('Costi complessivi'!#REF!="G",'Costi complessivi'!#REF!,IF('Costi complessivi'!#REF!=$B$452,'Costi complessivi'!#REF!,0))</f>
        <v>#REF!</v>
      </c>
    </row>
    <row r="156" spans="1:16" hidden="1">
      <c r="A156" s="22" t="str">
        <f>IF('Costi complessivi'!A140="","",'Costi complessivi'!A140)</f>
        <v xml:space="preserve">  68/05/606  </v>
      </c>
      <c r="B156" s="61" t="str">
        <f>IF('Costi complessivi'!B140="","",'Costi complessivi'!B140)</f>
        <v xml:space="preserve">SPESE LAVAND. CD MONTEC.       </v>
      </c>
      <c r="C156" s="15" t="e">
        <f>IF('Costi complessivi'!#REF!="G",'Costi complessivi'!#REF!*$C$452,IF('Costi complessivi'!#REF!=$B$452,'Costi complessivi'!#REF!,""))</f>
        <v>#REF!</v>
      </c>
      <c r="D156" s="15" t="e">
        <f>IF('Costi complessivi'!#REF!="G",'Costi complessivi'!#REF!*$C$452,IF('Costi complessivi'!#REF!=$B$452,'Costi complessivi'!#REF!,""))</f>
        <v>#REF!</v>
      </c>
      <c r="E156" s="30" t="e">
        <f>IF('Costi complessivi'!#REF!="G",'Costi complessivi'!#REF!*$C$452,IF('Costi complessivi'!#REF!=$B$452,'Costi complessivi'!#REF!,""))</f>
        <v>#REF!</v>
      </c>
      <c r="F156" s="115" t="e">
        <f>IF('Costi complessivi'!#REF!="G",'Costi complessivi'!C140*$C$452,IF('Costi complessivi'!#REF!=$B$452,'Costi complessivi'!C140,""))</f>
        <v>#REF!</v>
      </c>
      <c r="G156" s="44" t="e">
        <f>IF('Costi complessivi'!#REF!="G",'Costi complessivi'!#REF!*$C$452,IF('Costi complessivi'!#REF!=$B$452,'Costi complessivi'!#REF!,""))</f>
        <v>#REF!</v>
      </c>
      <c r="H156" s="44" t="e">
        <f>IF('Costi complessivi'!#REF!="G",'Costi complessivi'!#REF!*$C$452,IF('Costi complessivi'!#REF!=$B$452,'Costi complessivi'!#REF!,""))</f>
        <v>#REF!</v>
      </c>
      <c r="I156" s="115" t="e">
        <f>IF('Costi complessivi'!#REF!="G",'Costi complessivi'!D140*$C$452,IF('Costi complessivi'!#REF!=$B$452,'Costi complessivi'!D140,""))</f>
        <v>#REF!</v>
      </c>
      <c r="J156" s="14" t="e">
        <f>IF('Costi complessivi'!#REF!="G",'Costi complessivi'!E140*$C$452,IF('Costi complessivi'!#REF!=$B$452,'Costi complessivi'!E140,""))</f>
        <v>#REF!</v>
      </c>
      <c r="K156" s="14" t="e">
        <f>IF('Costi complessivi'!#REF!="G",'Costi complessivi'!F140*$C$452,IF('Costi complessivi'!#REF!=$B$452,'Costi complessivi'!F140,""))</f>
        <v>#REF!</v>
      </c>
      <c r="L156" s="29" t="e">
        <f>IF('Costi complessivi'!#REF!="G",'Costi complessivi'!#REF!*$C$452,IF('Costi complessivi'!#REF!=$B$452,'Costi complessivi'!#REF!,""))</f>
        <v>#REF!</v>
      </c>
      <c r="M156" s="23" t="e">
        <f>'Costi complessivi'!#REF!</f>
        <v>#REF!</v>
      </c>
      <c r="N156" s="69" t="e">
        <f>IF('Costi complessivi'!#REF!="G",'Costi complessivi'!#REF!,IF('Costi complessivi'!#REF!=$B$452,'Costi complessivi'!#REF!,0))</f>
        <v>#REF!</v>
      </c>
    </row>
    <row r="157" spans="1:16" hidden="1">
      <c r="A157" s="22" t="str">
        <f>IF('Costi complessivi'!A141="","",'Costi complessivi'!A141)</f>
        <v xml:space="preserve">  68/05/607  </v>
      </c>
      <c r="B157" s="61" t="str">
        <f>IF('Costi complessivi'!B141="","",'Costi complessivi'!B141)</f>
        <v xml:space="preserve">FORZA MOTRICE CD MONTEC.       </v>
      </c>
      <c r="C157" s="15" t="e">
        <f>IF('Costi complessivi'!#REF!="G",'Costi complessivi'!#REF!*$C$452,IF('Costi complessivi'!#REF!=$B$452,'Costi complessivi'!#REF!,""))</f>
        <v>#REF!</v>
      </c>
      <c r="D157" s="15" t="e">
        <f>IF('Costi complessivi'!#REF!="G",'Costi complessivi'!#REF!*$C$452,IF('Costi complessivi'!#REF!=$B$452,'Costi complessivi'!#REF!,""))</f>
        <v>#REF!</v>
      </c>
      <c r="E157" s="30" t="e">
        <f>IF('Costi complessivi'!#REF!="G",'Costi complessivi'!#REF!*$C$452,IF('Costi complessivi'!#REF!=$B$452,'Costi complessivi'!#REF!,""))</f>
        <v>#REF!</v>
      </c>
      <c r="F157" s="115" t="e">
        <f>IF('Costi complessivi'!#REF!="G",'Costi complessivi'!C141*$C$452,IF('Costi complessivi'!#REF!=$B$452,'Costi complessivi'!C141,""))</f>
        <v>#REF!</v>
      </c>
      <c r="G157" s="44" t="e">
        <f>IF('Costi complessivi'!#REF!="G",'Costi complessivi'!#REF!*$C$452,IF('Costi complessivi'!#REF!=$B$452,'Costi complessivi'!#REF!,""))</f>
        <v>#REF!</v>
      </c>
      <c r="H157" s="44" t="e">
        <f>IF('Costi complessivi'!#REF!="G",'Costi complessivi'!#REF!*$C$452,IF('Costi complessivi'!#REF!=$B$452,'Costi complessivi'!#REF!,""))</f>
        <v>#REF!</v>
      </c>
      <c r="I157" s="115" t="e">
        <f>IF('Costi complessivi'!#REF!="G",'Costi complessivi'!D141*$C$452,IF('Costi complessivi'!#REF!=$B$452,'Costi complessivi'!D141,""))</f>
        <v>#REF!</v>
      </c>
      <c r="J157" s="14" t="e">
        <f>IF('Costi complessivi'!#REF!="G",'Costi complessivi'!E141*$C$452,IF('Costi complessivi'!#REF!=$B$452,'Costi complessivi'!E141,""))</f>
        <v>#REF!</v>
      </c>
      <c r="K157" s="14" t="e">
        <f>IF('Costi complessivi'!#REF!="G",'Costi complessivi'!F141*$C$452,IF('Costi complessivi'!#REF!=$B$452,'Costi complessivi'!F141,""))</f>
        <v>#REF!</v>
      </c>
      <c r="L157" s="29" t="e">
        <f>IF('Costi complessivi'!#REF!="G",'Costi complessivi'!#REF!*$C$452,IF('Costi complessivi'!#REF!=$B$452,'Costi complessivi'!#REF!,""))</f>
        <v>#REF!</v>
      </c>
      <c r="M157" s="23" t="e">
        <f>'Costi complessivi'!#REF!</f>
        <v>#REF!</v>
      </c>
      <c r="N157" s="69" t="e">
        <f>IF('Costi complessivi'!#REF!="G",'Costi complessivi'!#REF!,IF('Costi complessivi'!#REF!=$B$452,'Costi complessivi'!#REF!,0))</f>
        <v>#REF!</v>
      </c>
    </row>
    <row r="158" spans="1:16" hidden="1">
      <c r="A158" s="22" t="str">
        <f>IF('Costi complessivi'!A142="","",'Costi complessivi'!A142)</f>
        <v xml:space="preserve">  68/05/608  </v>
      </c>
      <c r="B158" s="61" t="str">
        <f>IF('Costi complessivi'!B142="","",'Costi complessivi'!B142)</f>
        <v xml:space="preserve">GAS CD MONTECHIARUGOLO         </v>
      </c>
      <c r="C158" s="15" t="e">
        <f>IF('Costi complessivi'!#REF!="G",'Costi complessivi'!#REF!*$C$452,IF('Costi complessivi'!#REF!=$B$452,'Costi complessivi'!#REF!,""))</f>
        <v>#REF!</v>
      </c>
      <c r="D158" s="15" t="e">
        <f>IF('Costi complessivi'!#REF!="G",'Costi complessivi'!#REF!*$C$452,IF('Costi complessivi'!#REF!=$B$452,'Costi complessivi'!#REF!,""))</f>
        <v>#REF!</v>
      </c>
      <c r="E158" s="30" t="e">
        <f>IF('Costi complessivi'!#REF!="G",'Costi complessivi'!#REF!*$C$452,IF('Costi complessivi'!#REF!=$B$452,'Costi complessivi'!#REF!,""))</f>
        <v>#REF!</v>
      </c>
      <c r="F158" s="115" t="e">
        <f>IF('Costi complessivi'!#REF!="G",'Costi complessivi'!C142*$C$452,IF('Costi complessivi'!#REF!=$B$452,'Costi complessivi'!C142,""))</f>
        <v>#REF!</v>
      </c>
      <c r="G158" s="44" t="e">
        <f>IF('Costi complessivi'!#REF!="G",'Costi complessivi'!#REF!*$C$452,IF('Costi complessivi'!#REF!=$B$452,'Costi complessivi'!#REF!,""))</f>
        <v>#REF!</v>
      </c>
      <c r="H158" s="44" t="e">
        <f>IF('Costi complessivi'!#REF!="G",'Costi complessivi'!#REF!*$C$452,IF('Costi complessivi'!#REF!=$B$452,'Costi complessivi'!#REF!,""))</f>
        <v>#REF!</v>
      </c>
      <c r="I158" s="115" t="e">
        <f>IF('Costi complessivi'!#REF!="G",'Costi complessivi'!D142*$C$452,IF('Costi complessivi'!#REF!=$B$452,'Costi complessivi'!D142,""))</f>
        <v>#REF!</v>
      </c>
      <c r="J158" s="14" t="e">
        <f>IF('Costi complessivi'!#REF!="G",'Costi complessivi'!E142*$C$452,IF('Costi complessivi'!#REF!=$B$452,'Costi complessivi'!E142,""))</f>
        <v>#REF!</v>
      </c>
      <c r="K158" s="14" t="e">
        <f>IF('Costi complessivi'!#REF!="G",'Costi complessivi'!F142*$C$452,IF('Costi complessivi'!#REF!=$B$452,'Costi complessivi'!F142,""))</f>
        <v>#REF!</v>
      </c>
      <c r="L158" s="29" t="e">
        <f>IF('Costi complessivi'!#REF!="G",'Costi complessivi'!#REF!*$C$452,IF('Costi complessivi'!#REF!=$B$452,'Costi complessivi'!#REF!,""))</f>
        <v>#REF!</v>
      </c>
      <c r="M158" s="23" t="e">
        <f>'Costi complessivi'!#REF!</f>
        <v>#REF!</v>
      </c>
      <c r="N158" s="69" t="e">
        <f>IF('Costi complessivi'!#REF!="G",'Costi complessivi'!#REF!,IF('Costi complessivi'!#REF!=$B$452,'Costi complessivi'!#REF!,0))</f>
        <v>#REF!</v>
      </c>
    </row>
    <row r="159" spans="1:16" hidden="1">
      <c r="A159" s="22" t="str">
        <f>IF('Costi complessivi'!A143="","",'Costi complessivi'!A143)</f>
        <v xml:space="preserve">  68/05/609  </v>
      </c>
      <c r="B159" s="61" t="str">
        <f>IF('Costi complessivi'!B143="","",'Costi complessivi'!B143)</f>
        <v xml:space="preserve">ACQUA CD MONTECHIARUGOLO       </v>
      </c>
      <c r="C159" s="15" t="e">
        <f>IF('Costi complessivi'!#REF!="G",'Costi complessivi'!#REF!*$C$452,IF('Costi complessivi'!#REF!=$B$452,'Costi complessivi'!#REF!,""))</f>
        <v>#REF!</v>
      </c>
      <c r="D159" s="15" t="e">
        <f>IF('Costi complessivi'!#REF!="G",'Costi complessivi'!#REF!*$C$452,IF('Costi complessivi'!#REF!=$B$452,'Costi complessivi'!#REF!,""))</f>
        <v>#REF!</v>
      </c>
      <c r="E159" s="30" t="e">
        <f>IF('Costi complessivi'!#REF!="G",'Costi complessivi'!#REF!*$C$452,IF('Costi complessivi'!#REF!=$B$452,'Costi complessivi'!#REF!,""))</f>
        <v>#REF!</v>
      </c>
      <c r="F159" s="115" t="e">
        <f>IF('Costi complessivi'!#REF!="G",'Costi complessivi'!C143*$C$452,IF('Costi complessivi'!#REF!=$B$452,'Costi complessivi'!C143,""))</f>
        <v>#REF!</v>
      </c>
      <c r="G159" s="44" t="e">
        <f>IF('Costi complessivi'!#REF!="G",'Costi complessivi'!#REF!*$C$452,IF('Costi complessivi'!#REF!=$B$452,'Costi complessivi'!#REF!,""))</f>
        <v>#REF!</v>
      </c>
      <c r="H159" s="44" t="e">
        <f>IF('Costi complessivi'!#REF!="G",'Costi complessivi'!#REF!*$C$452,IF('Costi complessivi'!#REF!=$B$452,'Costi complessivi'!#REF!,""))</f>
        <v>#REF!</v>
      </c>
      <c r="I159" s="115" t="e">
        <f>IF('Costi complessivi'!#REF!="G",'Costi complessivi'!D143*$C$452,IF('Costi complessivi'!#REF!=$B$452,'Costi complessivi'!D143,""))</f>
        <v>#REF!</v>
      </c>
      <c r="J159" s="14" t="e">
        <f>IF('Costi complessivi'!#REF!="G",'Costi complessivi'!E143*$C$452,IF('Costi complessivi'!#REF!=$B$452,'Costi complessivi'!E143,""))</f>
        <v>#REF!</v>
      </c>
      <c r="K159" s="14" t="e">
        <f>IF('Costi complessivi'!#REF!="G",'Costi complessivi'!F143*$C$452,IF('Costi complessivi'!#REF!=$B$452,'Costi complessivi'!F143,""))</f>
        <v>#REF!</v>
      </c>
      <c r="L159" s="29" t="e">
        <f>IF('Costi complessivi'!#REF!="G",'Costi complessivi'!#REF!*$C$452,IF('Costi complessivi'!#REF!=$B$452,'Costi complessivi'!#REF!,""))</f>
        <v>#REF!</v>
      </c>
      <c r="M159" s="23" t="e">
        <f>'Costi complessivi'!#REF!</f>
        <v>#REF!</v>
      </c>
      <c r="N159" s="69" t="e">
        <f>IF('Costi complessivi'!#REF!="G",'Costi complessivi'!#REF!,IF('Costi complessivi'!#REF!=$B$452,'Costi complessivi'!#REF!,0))</f>
        <v>#REF!</v>
      </c>
    </row>
    <row r="160" spans="1:16" hidden="1">
      <c r="A160" s="22" t="str">
        <f>IF('Costi complessivi'!A144="","",'Costi complessivi'!A144)</f>
        <v xml:space="preserve">  68/05/610  </v>
      </c>
      <c r="B160" s="61" t="str">
        <f>IF('Costi complessivi'!B144="","",'Costi complessivi'!B144)</f>
        <v xml:space="preserve">TELEFONO CD MONTECH.           </v>
      </c>
      <c r="C160" s="15" t="e">
        <f>IF('Costi complessivi'!#REF!="G",'Costi complessivi'!#REF!*$C$452,IF('Costi complessivi'!#REF!=$B$452,'Costi complessivi'!#REF!,""))</f>
        <v>#REF!</v>
      </c>
      <c r="D160" s="15" t="e">
        <f>IF('Costi complessivi'!#REF!="G",'Costi complessivi'!#REF!*$C$452,IF('Costi complessivi'!#REF!=$B$452,'Costi complessivi'!#REF!,""))</f>
        <v>#REF!</v>
      </c>
      <c r="E160" s="30" t="e">
        <f>IF('Costi complessivi'!#REF!="G",'Costi complessivi'!#REF!*$C$452,IF('Costi complessivi'!#REF!=$B$452,'Costi complessivi'!#REF!,""))</f>
        <v>#REF!</v>
      </c>
      <c r="F160" s="115" t="e">
        <f>IF('Costi complessivi'!#REF!="G",'Costi complessivi'!C144*$C$452,IF('Costi complessivi'!#REF!=$B$452,'Costi complessivi'!C144,""))</f>
        <v>#REF!</v>
      </c>
      <c r="G160" s="44" t="e">
        <f>IF('Costi complessivi'!#REF!="G",'Costi complessivi'!#REF!*$C$452,IF('Costi complessivi'!#REF!=$B$452,'Costi complessivi'!#REF!,""))</f>
        <v>#REF!</v>
      </c>
      <c r="H160" s="44" t="e">
        <f>IF('Costi complessivi'!#REF!="G",'Costi complessivi'!#REF!*$C$452,IF('Costi complessivi'!#REF!=$B$452,'Costi complessivi'!#REF!,""))</f>
        <v>#REF!</v>
      </c>
      <c r="I160" s="115" t="e">
        <f>IF('Costi complessivi'!#REF!="G",'Costi complessivi'!D144*$C$452,IF('Costi complessivi'!#REF!=$B$452,'Costi complessivi'!D144,""))</f>
        <v>#REF!</v>
      </c>
      <c r="J160" s="14" t="e">
        <f>IF('Costi complessivi'!#REF!="G",'Costi complessivi'!E144*$C$452,IF('Costi complessivi'!#REF!=$B$452,'Costi complessivi'!E144,""))</f>
        <v>#REF!</v>
      </c>
      <c r="K160" s="14" t="e">
        <f>IF('Costi complessivi'!#REF!="G",'Costi complessivi'!F144*$C$452,IF('Costi complessivi'!#REF!=$B$452,'Costi complessivi'!F144,""))</f>
        <v>#REF!</v>
      </c>
      <c r="L160" s="29" t="e">
        <f>IF('Costi complessivi'!#REF!="G",'Costi complessivi'!#REF!*$C$452,IF('Costi complessivi'!#REF!=$B$452,'Costi complessivi'!#REF!,""))</f>
        <v>#REF!</v>
      </c>
      <c r="M160" s="23" t="e">
        <f>'Costi complessivi'!#REF!</f>
        <v>#REF!</v>
      </c>
      <c r="N160" s="69" t="e">
        <f>IF('Costi complessivi'!#REF!="G",'Costi complessivi'!#REF!,IF('Costi complessivi'!#REF!=$B$452,'Costi complessivi'!#REF!,0))</f>
        <v>#REF!</v>
      </c>
    </row>
    <row r="161" spans="1:16" hidden="1">
      <c r="A161" s="22" t="str">
        <f>IF('Costi complessivi'!A145="","",'Costi complessivi'!A145)</f>
        <v xml:space="preserve">  68/05/611  </v>
      </c>
      <c r="B161" s="61" t="str">
        <f>IF('Costi complessivi'!B145="","",'Costi complessivi'!B145)</f>
        <v xml:space="preserve">RICARICA CELLULARE CD MONTEC.  </v>
      </c>
      <c r="C161" s="15" t="e">
        <f>IF('Costi complessivi'!#REF!="G",'Costi complessivi'!#REF!*$C$452,IF('Costi complessivi'!#REF!=$B$452,'Costi complessivi'!#REF!,""))</f>
        <v>#REF!</v>
      </c>
      <c r="D161" s="15" t="e">
        <f>IF('Costi complessivi'!#REF!="G",'Costi complessivi'!#REF!*$C$452,IF('Costi complessivi'!#REF!=$B$452,'Costi complessivi'!#REF!,""))</f>
        <v>#REF!</v>
      </c>
      <c r="E161" s="30" t="e">
        <f>IF('Costi complessivi'!#REF!="G",'Costi complessivi'!#REF!*$C$452,IF('Costi complessivi'!#REF!=$B$452,'Costi complessivi'!#REF!,""))</f>
        <v>#REF!</v>
      </c>
      <c r="F161" s="115" t="e">
        <f>IF('Costi complessivi'!#REF!="G",'Costi complessivi'!C145*$C$452,IF('Costi complessivi'!#REF!=$B$452,'Costi complessivi'!C145,""))</f>
        <v>#REF!</v>
      </c>
      <c r="G161" s="44" t="e">
        <f>IF('Costi complessivi'!#REF!="G",'Costi complessivi'!#REF!*$C$452,IF('Costi complessivi'!#REF!=$B$452,'Costi complessivi'!#REF!,""))</f>
        <v>#REF!</v>
      </c>
      <c r="H161" s="44" t="e">
        <f>IF('Costi complessivi'!#REF!="G",'Costi complessivi'!#REF!*$C$452,IF('Costi complessivi'!#REF!=$B$452,'Costi complessivi'!#REF!,""))</f>
        <v>#REF!</v>
      </c>
      <c r="I161" s="115" t="e">
        <f>IF('Costi complessivi'!#REF!="G",'Costi complessivi'!D145*$C$452,IF('Costi complessivi'!#REF!=$B$452,'Costi complessivi'!D145,""))</f>
        <v>#REF!</v>
      </c>
      <c r="J161" s="14" t="e">
        <f>IF('Costi complessivi'!#REF!="G",'Costi complessivi'!E145*$C$452,IF('Costi complessivi'!#REF!=$B$452,'Costi complessivi'!E145,""))</f>
        <v>#REF!</v>
      </c>
      <c r="K161" s="14" t="e">
        <f>IF('Costi complessivi'!#REF!="G",'Costi complessivi'!F145*$C$452,IF('Costi complessivi'!#REF!=$B$452,'Costi complessivi'!F145,""))</f>
        <v>#REF!</v>
      </c>
      <c r="L161" s="29" t="e">
        <f>IF('Costi complessivi'!#REF!="G",'Costi complessivi'!#REF!*$C$452,IF('Costi complessivi'!#REF!=$B$452,'Costi complessivi'!#REF!,""))</f>
        <v>#REF!</v>
      </c>
      <c r="M161" s="23" t="e">
        <f>'Costi complessivi'!#REF!</f>
        <v>#REF!</v>
      </c>
      <c r="N161" s="69" t="e">
        <f>IF('Costi complessivi'!#REF!="G",'Costi complessivi'!#REF!,IF('Costi complessivi'!#REF!=$B$452,'Costi complessivi'!#REF!,0))</f>
        <v>#REF!</v>
      </c>
    </row>
    <row r="162" spans="1:16" hidden="1">
      <c r="A162" s="22" t="str">
        <f>IF('Costi complessivi'!A146="","",'Costi complessivi'!A146)</f>
        <v xml:space="preserve">  68/05/612  </v>
      </c>
      <c r="B162" s="61" t="str">
        <f>IF('Costi complessivi'!B146="","",'Costi complessivi'!B146)</f>
        <v xml:space="preserve">TASSA RIFIUTI CD MONTECH.      </v>
      </c>
      <c r="C162" s="15" t="e">
        <f>IF('Costi complessivi'!#REF!="G",'Costi complessivi'!#REF!*$C$452,IF('Costi complessivi'!#REF!=$B$452,'Costi complessivi'!#REF!,""))</f>
        <v>#REF!</v>
      </c>
      <c r="D162" s="15" t="e">
        <f>IF('Costi complessivi'!#REF!="G",'Costi complessivi'!#REF!*$C$452,IF('Costi complessivi'!#REF!=$B$452,'Costi complessivi'!#REF!,""))</f>
        <v>#REF!</v>
      </c>
      <c r="E162" s="30" t="e">
        <f>IF('Costi complessivi'!#REF!="G",'Costi complessivi'!#REF!*$C$452,IF('Costi complessivi'!#REF!=$B$452,'Costi complessivi'!#REF!,""))</f>
        <v>#REF!</v>
      </c>
      <c r="F162" s="115" t="e">
        <f>IF('Costi complessivi'!#REF!="G",'Costi complessivi'!C146*$C$452,IF('Costi complessivi'!#REF!=$B$452,'Costi complessivi'!C146,""))</f>
        <v>#REF!</v>
      </c>
      <c r="G162" s="44" t="e">
        <f>IF('Costi complessivi'!#REF!="G",'Costi complessivi'!#REF!*$C$452,IF('Costi complessivi'!#REF!=$B$452,'Costi complessivi'!#REF!,""))</f>
        <v>#REF!</v>
      </c>
      <c r="H162" s="44" t="e">
        <f>IF('Costi complessivi'!#REF!="G",'Costi complessivi'!#REF!*$C$452,IF('Costi complessivi'!#REF!=$B$452,'Costi complessivi'!#REF!,""))</f>
        <v>#REF!</v>
      </c>
      <c r="I162" s="115" t="e">
        <f>IF('Costi complessivi'!#REF!="G",'Costi complessivi'!D146*$C$452,IF('Costi complessivi'!#REF!=$B$452,'Costi complessivi'!D146,""))</f>
        <v>#REF!</v>
      </c>
      <c r="J162" s="14" t="e">
        <f>IF('Costi complessivi'!#REF!="G",'Costi complessivi'!E146*$C$452,IF('Costi complessivi'!#REF!=$B$452,'Costi complessivi'!E146,""))</f>
        <v>#REF!</v>
      </c>
      <c r="K162" s="14" t="e">
        <f>IF('Costi complessivi'!#REF!="G",'Costi complessivi'!F146*$C$452,IF('Costi complessivi'!#REF!=$B$452,'Costi complessivi'!F146,""))</f>
        <v>#REF!</v>
      </c>
      <c r="L162" s="29" t="e">
        <f>IF('Costi complessivi'!#REF!="G",'Costi complessivi'!#REF!*$C$452,IF('Costi complessivi'!#REF!=$B$452,'Costi complessivi'!#REF!,""))</f>
        <v>#REF!</v>
      </c>
      <c r="M162" s="23" t="e">
        <f>'Costi complessivi'!#REF!</f>
        <v>#REF!</v>
      </c>
      <c r="N162" s="69" t="e">
        <f>IF('Costi complessivi'!#REF!="G",'Costi complessivi'!#REF!,IF('Costi complessivi'!#REF!=$B$452,'Costi complessivi'!#REF!,0))</f>
        <v>#REF!</v>
      </c>
    </row>
    <row r="163" spans="1:16" hidden="1">
      <c r="A163" s="22" t="str">
        <f>IF('Costi complessivi'!A147="","",'Costi complessivi'!A147)</f>
        <v xml:space="preserve">  68/05/613  </v>
      </c>
      <c r="B163" s="61" t="str">
        <f>IF('Costi complessivi'!B147="","",'Costi complessivi'!B147)</f>
        <v xml:space="preserve">PULIZIE CD MONTECH.            </v>
      </c>
      <c r="C163" s="15" t="e">
        <f>IF('Costi complessivi'!#REF!="G",'Costi complessivi'!#REF!*$C$452,IF('Costi complessivi'!#REF!=$B$452,'Costi complessivi'!#REF!,""))</f>
        <v>#REF!</v>
      </c>
      <c r="D163" s="15" t="e">
        <f>IF('Costi complessivi'!#REF!="G",'Costi complessivi'!#REF!*$C$452,IF('Costi complessivi'!#REF!=$B$452,'Costi complessivi'!#REF!,""))</f>
        <v>#REF!</v>
      </c>
      <c r="E163" s="30" t="e">
        <f>IF('Costi complessivi'!#REF!="G",'Costi complessivi'!#REF!*$C$452,IF('Costi complessivi'!#REF!=$B$452,'Costi complessivi'!#REF!,""))</f>
        <v>#REF!</v>
      </c>
      <c r="F163" s="115" t="e">
        <f>IF('Costi complessivi'!#REF!="G",'Costi complessivi'!C147*$C$452,IF('Costi complessivi'!#REF!=$B$452,'Costi complessivi'!C147,""))</f>
        <v>#REF!</v>
      </c>
      <c r="G163" s="44" t="e">
        <f>IF('Costi complessivi'!#REF!="G",'Costi complessivi'!#REF!*$C$452,IF('Costi complessivi'!#REF!=$B$452,'Costi complessivi'!#REF!,""))</f>
        <v>#REF!</v>
      </c>
      <c r="H163" s="44" t="e">
        <f>IF('Costi complessivi'!#REF!="G",'Costi complessivi'!#REF!*$C$452,IF('Costi complessivi'!#REF!=$B$452,'Costi complessivi'!#REF!,""))</f>
        <v>#REF!</v>
      </c>
      <c r="I163" s="115" t="e">
        <f>IF('Costi complessivi'!#REF!="G",'Costi complessivi'!D147*$C$452,IF('Costi complessivi'!#REF!=$B$452,'Costi complessivi'!D147,""))</f>
        <v>#REF!</v>
      </c>
      <c r="J163" s="14" t="e">
        <f>IF('Costi complessivi'!#REF!="G",'Costi complessivi'!E147*$C$452,IF('Costi complessivi'!#REF!=$B$452,'Costi complessivi'!E147,""))</f>
        <v>#REF!</v>
      </c>
      <c r="K163" s="14" t="e">
        <f>IF('Costi complessivi'!#REF!="G",'Costi complessivi'!F147*$C$452,IF('Costi complessivi'!#REF!=$B$452,'Costi complessivi'!F147,""))</f>
        <v>#REF!</v>
      </c>
      <c r="L163" s="29" t="e">
        <f>IF('Costi complessivi'!#REF!="G",'Costi complessivi'!#REF!*$C$452,IF('Costi complessivi'!#REF!=$B$452,'Costi complessivi'!#REF!,""))</f>
        <v>#REF!</v>
      </c>
      <c r="M163" s="23" t="e">
        <f>'Costi complessivi'!#REF!</f>
        <v>#REF!</v>
      </c>
      <c r="N163" s="69" t="e">
        <f>IF('Costi complessivi'!#REF!="G",'Costi complessivi'!#REF!,IF('Costi complessivi'!#REF!=$B$452,'Costi complessivi'!#REF!,0))</f>
        <v>#REF!</v>
      </c>
    </row>
    <row r="164" spans="1:16" hidden="1">
      <c r="A164" s="22" t="str">
        <f>IF('Costi complessivi'!A148="","",'Costi complessivi'!A148)</f>
        <v xml:space="preserve">  68/05/615  </v>
      </c>
      <c r="B164" s="61" t="str">
        <f>IF('Costi complessivi'!B148="","",'Costi complessivi'!B148)</f>
        <v xml:space="preserve">MANUTENZ. CD MONTECHIAR        </v>
      </c>
      <c r="C164" s="15" t="e">
        <f>IF('Costi complessivi'!#REF!="G",'Costi complessivi'!#REF!*$C$452,IF('Costi complessivi'!#REF!=$B$452,'Costi complessivi'!#REF!,""))</f>
        <v>#REF!</v>
      </c>
      <c r="D164" s="15" t="e">
        <f>IF('Costi complessivi'!#REF!="G",'Costi complessivi'!#REF!*$C$452,IF('Costi complessivi'!#REF!=$B$452,'Costi complessivi'!#REF!,""))</f>
        <v>#REF!</v>
      </c>
      <c r="E164" s="30" t="e">
        <f>IF('Costi complessivi'!#REF!="G",'Costi complessivi'!#REF!*$C$452,IF('Costi complessivi'!#REF!=$B$452,'Costi complessivi'!#REF!,""))</f>
        <v>#REF!</v>
      </c>
      <c r="F164" s="115" t="e">
        <f>IF('Costi complessivi'!#REF!="G",'Costi complessivi'!C148*$C$452,IF('Costi complessivi'!#REF!=$B$452,'Costi complessivi'!C148,""))</f>
        <v>#REF!</v>
      </c>
      <c r="G164" s="44" t="e">
        <f>IF('Costi complessivi'!#REF!="G",'Costi complessivi'!#REF!*$C$452,IF('Costi complessivi'!#REF!=$B$452,'Costi complessivi'!#REF!,""))</f>
        <v>#REF!</v>
      </c>
      <c r="H164" s="44" t="e">
        <f>IF('Costi complessivi'!#REF!="G",'Costi complessivi'!#REF!*$C$452,IF('Costi complessivi'!#REF!=$B$452,'Costi complessivi'!#REF!,""))</f>
        <v>#REF!</v>
      </c>
      <c r="I164" s="115" t="e">
        <f>IF('Costi complessivi'!#REF!="G",'Costi complessivi'!D148*$C$452,IF('Costi complessivi'!#REF!=$B$452,'Costi complessivi'!D148,""))</f>
        <v>#REF!</v>
      </c>
      <c r="J164" s="14" t="e">
        <f>IF('Costi complessivi'!#REF!="G",'Costi complessivi'!E148*$C$452,IF('Costi complessivi'!#REF!=$B$452,'Costi complessivi'!E148,""))</f>
        <v>#REF!</v>
      </c>
      <c r="K164" s="14" t="e">
        <f>IF('Costi complessivi'!#REF!="G",'Costi complessivi'!F148*$C$452,IF('Costi complessivi'!#REF!=$B$452,'Costi complessivi'!F148,""))</f>
        <v>#REF!</v>
      </c>
      <c r="L164" s="29" t="e">
        <f>IF('Costi complessivi'!#REF!="G",'Costi complessivi'!#REF!*$C$452,IF('Costi complessivi'!#REF!=$B$452,'Costi complessivi'!#REF!,""))</f>
        <v>#REF!</v>
      </c>
      <c r="M164" s="23" t="e">
        <f>'Costi complessivi'!#REF!</f>
        <v>#REF!</v>
      </c>
      <c r="N164" s="69" t="e">
        <f>IF('Costi complessivi'!#REF!="G",'Costi complessivi'!#REF!,IF('Costi complessivi'!#REF!=$B$452,'Costi complessivi'!#REF!,0))</f>
        <v>#REF!</v>
      </c>
    </row>
    <row r="165" spans="1:16" hidden="1">
      <c r="A165" s="22" t="str">
        <f>IF('Costi complessivi'!A149="","",'Costi complessivi'!A149)</f>
        <v xml:space="preserve">  68/05/625  </v>
      </c>
      <c r="B165" s="61" t="str">
        <f>IF('Costi complessivi'!B149="","",'Costi complessivi'!B149)</f>
        <v>VESTIARIO DIP.CD MONTECHIARUGOL</v>
      </c>
      <c r="C165" s="15" t="e">
        <f>IF('Costi complessivi'!#REF!="G",'Costi complessivi'!#REF!*$C$452,IF('Costi complessivi'!#REF!=$B$452,'Costi complessivi'!#REF!,""))</f>
        <v>#REF!</v>
      </c>
      <c r="D165" s="15" t="e">
        <f>IF('Costi complessivi'!#REF!="G",'Costi complessivi'!#REF!*$C$452,IF('Costi complessivi'!#REF!=$B$452,'Costi complessivi'!#REF!,""))</f>
        <v>#REF!</v>
      </c>
      <c r="E165" s="30" t="e">
        <f>IF('Costi complessivi'!#REF!="G",'Costi complessivi'!#REF!*$C$452,IF('Costi complessivi'!#REF!=$B$452,'Costi complessivi'!#REF!,""))</f>
        <v>#REF!</v>
      </c>
      <c r="F165" s="115" t="e">
        <f>IF('Costi complessivi'!#REF!="G",'Costi complessivi'!C149*$C$452,IF('Costi complessivi'!#REF!=$B$452,'Costi complessivi'!C149,""))</f>
        <v>#REF!</v>
      </c>
      <c r="G165" s="44" t="e">
        <f>IF('Costi complessivi'!#REF!="G",'Costi complessivi'!#REF!*$C$452,IF('Costi complessivi'!#REF!=$B$452,'Costi complessivi'!#REF!,""))</f>
        <v>#REF!</v>
      </c>
      <c r="H165" s="44" t="e">
        <f>IF('Costi complessivi'!#REF!="G",'Costi complessivi'!#REF!*$C$452,IF('Costi complessivi'!#REF!=$B$452,'Costi complessivi'!#REF!,""))</f>
        <v>#REF!</v>
      </c>
      <c r="I165" s="115" t="e">
        <f>IF('Costi complessivi'!#REF!="G",'Costi complessivi'!D149*$C$452,IF('Costi complessivi'!#REF!=$B$452,'Costi complessivi'!D149,""))</f>
        <v>#REF!</v>
      </c>
      <c r="J165" s="14" t="e">
        <f>IF('Costi complessivi'!#REF!="G",'Costi complessivi'!E149*$C$452,IF('Costi complessivi'!#REF!=$B$452,'Costi complessivi'!E149,""))</f>
        <v>#REF!</v>
      </c>
      <c r="K165" s="14" t="e">
        <f>IF('Costi complessivi'!#REF!="G",'Costi complessivi'!F149*$C$452,IF('Costi complessivi'!#REF!=$B$452,'Costi complessivi'!F149,""))</f>
        <v>#REF!</v>
      </c>
      <c r="L165" s="29" t="e">
        <f>IF('Costi complessivi'!#REF!="G",'Costi complessivi'!#REF!*$C$452,IF('Costi complessivi'!#REF!=$B$452,'Costi complessivi'!#REF!,""))</f>
        <v>#REF!</v>
      </c>
      <c r="M165" s="23" t="e">
        <f>'Costi complessivi'!#REF!</f>
        <v>#REF!</v>
      </c>
      <c r="N165" s="69" t="e">
        <f>IF('Costi complessivi'!#REF!="G",'Costi complessivi'!#REF!,IF('Costi complessivi'!#REF!=$B$452,'Costi complessivi'!#REF!,0))</f>
        <v>#REF!</v>
      </c>
    </row>
    <row r="166" spans="1:16" hidden="1">
      <c r="A166" s="49" t="s">
        <v>435</v>
      </c>
      <c r="B166" s="45"/>
      <c r="C166" s="46"/>
      <c r="D166" s="47"/>
      <c r="E166" s="47"/>
      <c r="F166" s="47"/>
      <c r="G166" s="47"/>
      <c r="H166" s="47"/>
      <c r="I166" s="47"/>
      <c r="J166" s="47"/>
      <c r="K166" s="47"/>
      <c r="L166" s="45"/>
      <c r="M166" s="48"/>
      <c r="N166" s="69" t="e">
        <f>IF('Costi complessivi'!#REF!="G",'Costi complessivi'!#REF!,IF('Costi complessivi'!#REF!=$B$452,'Costi complessivi'!#REF!,0))</f>
        <v>#REF!</v>
      </c>
    </row>
    <row r="167" spans="1:16" hidden="1">
      <c r="A167" s="22" t="str">
        <f>IF('Costi complessivi'!A151="","",'Costi complessivi'!A151)</f>
        <v xml:space="preserve">  68/05/652  </v>
      </c>
      <c r="B167" s="61" t="str">
        <f>IF('Costi complessivi'!B151="","",'Costi complessivi'!B151)</f>
        <v xml:space="preserve">PRESTAZ. SERV. CD SALA BAGANZA </v>
      </c>
      <c r="C167" s="15" t="e">
        <f>IF('Costi complessivi'!#REF!="G",'Costi complessivi'!#REF!*$C$452,IF('Costi complessivi'!#REF!=$B$452,'Costi complessivi'!#REF!,""))</f>
        <v>#REF!</v>
      </c>
      <c r="D167" s="15" t="e">
        <f>IF('Costi complessivi'!#REF!="G",'Costi complessivi'!#REF!*$C$452,IF('Costi complessivi'!#REF!=$B$452,'Costi complessivi'!#REF!,""))</f>
        <v>#REF!</v>
      </c>
      <c r="E167" s="30" t="e">
        <f>IF('Costi complessivi'!#REF!="G",'Costi complessivi'!#REF!*$C$452,IF('Costi complessivi'!#REF!=$B$452,'Costi complessivi'!#REF!,""))</f>
        <v>#REF!</v>
      </c>
      <c r="F167" s="115" t="e">
        <f>IF('Costi complessivi'!#REF!="G",'Costi complessivi'!C151*$C$452,IF('Costi complessivi'!#REF!=$B$452,'Costi complessivi'!C151,""))</f>
        <v>#REF!</v>
      </c>
      <c r="G167" s="44" t="e">
        <f>IF('Costi complessivi'!#REF!="G",'Costi complessivi'!#REF!*$C$452,IF('Costi complessivi'!#REF!=$B$452,'Costi complessivi'!#REF!,""))</f>
        <v>#REF!</v>
      </c>
      <c r="H167" s="44" t="e">
        <f>IF('Costi complessivi'!#REF!="G",'Costi complessivi'!#REF!*$C$452,IF('Costi complessivi'!#REF!=$B$452,'Costi complessivi'!#REF!,""))</f>
        <v>#REF!</v>
      </c>
      <c r="I167" s="115" t="e">
        <f>IF('Costi complessivi'!#REF!="G",'Costi complessivi'!D151*$C$452,IF('Costi complessivi'!#REF!=$B$452,'Costi complessivi'!D151,""))</f>
        <v>#REF!</v>
      </c>
      <c r="J167" s="14" t="e">
        <f>IF('Costi complessivi'!#REF!="G",'Costi complessivi'!E151*$C$452,IF('Costi complessivi'!#REF!=$B$452,'Costi complessivi'!E151,""))</f>
        <v>#REF!</v>
      </c>
      <c r="K167" s="14" t="e">
        <f>IF('Costi complessivi'!#REF!="G",'Costi complessivi'!F151*$C$452,IF('Costi complessivi'!#REF!=$B$452,'Costi complessivi'!F151,""))</f>
        <v>#REF!</v>
      </c>
      <c r="L167" s="29" t="e">
        <f>IF('Costi complessivi'!#REF!="G",'Costi complessivi'!#REF!*$C$452,IF('Costi complessivi'!#REF!=$B$452,'Costi complessivi'!#REF!,""))</f>
        <v>#REF!</v>
      </c>
      <c r="M167" s="23" t="e">
        <f>'Costi complessivi'!#REF!</f>
        <v>#REF!</v>
      </c>
      <c r="N167" s="69" t="e">
        <f>IF('Costi complessivi'!#REF!="G",'Costi complessivi'!#REF!,IF('Costi complessivi'!#REF!=$B$452,'Costi complessivi'!#REF!,0))</f>
        <v>#REF!</v>
      </c>
      <c r="O167" s="42">
        <v>23657</v>
      </c>
      <c r="P167" s="42">
        <f>O167/5*12</f>
        <v>56776.799999999996</v>
      </c>
    </row>
    <row r="168" spans="1:16" hidden="1">
      <c r="A168" s="49" t="s">
        <v>476</v>
      </c>
      <c r="B168" s="45"/>
      <c r="C168" s="46"/>
      <c r="D168" s="47"/>
      <c r="E168" s="47"/>
      <c r="F168" s="47"/>
      <c r="G168" s="47"/>
      <c r="H168" s="47"/>
      <c r="I168" s="47"/>
      <c r="J168" s="47"/>
      <c r="K168" s="47"/>
      <c r="L168" s="45"/>
      <c r="M168" s="48"/>
      <c r="N168" s="69" t="e">
        <f>IF('Costi complessivi'!#REF!="G",'Costi complessivi'!#REF!,IF('Costi complessivi'!#REF!=$B$452,'Costi complessivi'!#REF!,0))</f>
        <v>#REF!</v>
      </c>
    </row>
    <row r="169" spans="1:16" hidden="1">
      <c r="A169" s="22" t="str">
        <f>IF('Costi complessivi'!A153="","",'Costi complessivi'!A153)</f>
        <v xml:space="preserve">  68/05/702  </v>
      </c>
      <c r="B169" s="61" t="str">
        <f>IF('Costi complessivi'!B153="","",'Costi complessivi'!B153)</f>
        <v xml:space="preserve">PRESTAZ. SERV. CD TRAVERSETOLO </v>
      </c>
      <c r="C169" s="15" t="e">
        <f>IF('Costi complessivi'!#REF!="G",'Costi complessivi'!#REF!*$C$452,IF('Costi complessivi'!#REF!=$B$452,'Costi complessivi'!#REF!,""))</f>
        <v>#REF!</v>
      </c>
      <c r="D169" s="15" t="e">
        <f>IF('Costi complessivi'!#REF!="G",'Costi complessivi'!#REF!*$C$452,IF('Costi complessivi'!#REF!=$B$452,'Costi complessivi'!#REF!,""))</f>
        <v>#REF!</v>
      </c>
      <c r="E169" s="30" t="e">
        <f>IF('Costi complessivi'!#REF!="G",'Costi complessivi'!#REF!*$C$452,IF('Costi complessivi'!#REF!=$B$452,'Costi complessivi'!#REF!,""))</f>
        <v>#REF!</v>
      </c>
      <c r="F169" s="115" t="e">
        <f>IF('Costi complessivi'!#REF!="G",'Costi complessivi'!C153*$C$452,IF('Costi complessivi'!#REF!=$B$452,'Costi complessivi'!C153,""))</f>
        <v>#REF!</v>
      </c>
      <c r="G169" s="44" t="e">
        <f>IF('Costi complessivi'!#REF!="G",'Costi complessivi'!#REF!*$C$452,IF('Costi complessivi'!#REF!=$B$452,'Costi complessivi'!#REF!,""))</f>
        <v>#REF!</v>
      </c>
      <c r="H169" s="44" t="e">
        <f>IF('Costi complessivi'!#REF!="G",'Costi complessivi'!#REF!*$C$452,IF('Costi complessivi'!#REF!=$B$452,'Costi complessivi'!#REF!,""))</f>
        <v>#REF!</v>
      </c>
      <c r="I169" s="115" t="e">
        <f>IF('Costi complessivi'!#REF!="G",'Costi complessivi'!D153*$C$452,IF('Costi complessivi'!#REF!=$B$452,'Costi complessivi'!D153,""))</f>
        <v>#REF!</v>
      </c>
      <c r="J169" s="14" t="e">
        <f>IF('Costi complessivi'!#REF!="G",'Costi complessivi'!E153*$C$452,IF('Costi complessivi'!#REF!=$B$452,'Costi complessivi'!E153,""))</f>
        <v>#REF!</v>
      </c>
      <c r="K169" s="14" t="e">
        <f>IF('Costi complessivi'!#REF!="G",'Costi complessivi'!F153*$C$452,IF('Costi complessivi'!#REF!=$B$452,'Costi complessivi'!F153,""))</f>
        <v>#REF!</v>
      </c>
      <c r="L169" s="29" t="e">
        <f>IF('Costi complessivi'!#REF!="G",'Costi complessivi'!#REF!*$C$452,IF('Costi complessivi'!#REF!=$B$452,'Costi complessivi'!#REF!,""))</f>
        <v>#REF!</v>
      </c>
      <c r="M169" s="23" t="e">
        <f>'Costi complessivi'!#REF!</f>
        <v>#REF!</v>
      </c>
      <c r="N169" s="69" t="e">
        <f>IF('Costi complessivi'!#REF!="G",'Costi complessivi'!#REF!,IF('Costi complessivi'!#REF!=$B$452,'Costi complessivi'!#REF!,0))</f>
        <v>#REF!</v>
      </c>
      <c r="O169" s="42">
        <v>12893</v>
      </c>
      <c r="P169" s="42">
        <f>O169/5*12</f>
        <v>30943.199999999997</v>
      </c>
    </row>
    <row r="170" spans="1:16" hidden="1">
      <c r="A170" s="22" t="str">
        <f>IF('Costi complessivi'!A154="","",'Costi complessivi'!A154)</f>
        <v xml:space="preserve">  68/05/703  </v>
      </c>
      <c r="B170" s="61" t="str">
        <f>IF('Costi complessivi'!B154="","",'Costi complessivi'!B154)</f>
        <v xml:space="preserve">PASTI CD TRAVERSETOLO          </v>
      </c>
      <c r="C170" s="15" t="e">
        <f>IF('Costi complessivi'!#REF!="G",'Costi complessivi'!#REF!*$C$452,IF('Costi complessivi'!#REF!=$B$452,'Costi complessivi'!#REF!,""))</f>
        <v>#REF!</v>
      </c>
      <c r="D170" s="15" t="e">
        <f>IF('Costi complessivi'!#REF!="G",'Costi complessivi'!#REF!*$C$452,IF('Costi complessivi'!#REF!=$B$452,'Costi complessivi'!#REF!,""))</f>
        <v>#REF!</v>
      </c>
      <c r="E170" s="30" t="e">
        <f>IF('Costi complessivi'!#REF!="G",'Costi complessivi'!#REF!*$C$452,IF('Costi complessivi'!#REF!=$B$452,'Costi complessivi'!#REF!,""))</f>
        <v>#REF!</v>
      </c>
      <c r="F170" s="115" t="e">
        <f>IF('Costi complessivi'!#REF!="G",'Costi complessivi'!C154*$C$452,IF('Costi complessivi'!#REF!=$B$452,'Costi complessivi'!C154,""))</f>
        <v>#REF!</v>
      </c>
      <c r="G170" s="44" t="e">
        <f>IF('Costi complessivi'!#REF!="G",'Costi complessivi'!#REF!*$C$452,IF('Costi complessivi'!#REF!=$B$452,'Costi complessivi'!#REF!,""))</f>
        <v>#REF!</v>
      </c>
      <c r="H170" s="44" t="e">
        <f>IF('Costi complessivi'!#REF!="G",'Costi complessivi'!#REF!*$C$452,IF('Costi complessivi'!#REF!=$B$452,'Costi complessivi'!#REF!,""))</f>
        <v>#REF!</v>
      </c>
      <c r="I170" s="115" t="e">
        <f>IF('Costi complessivi'!#REF!="G",'Costi complessivi'!D154*$C$452,IF('Costi complessivi'!#REF!=$B$452,'Costi complessivi'!D154,""))</f>
        <v>#REF!</v>
      </c>
      <c r="J170" s="14" t="e">
        <f>IF('Costi complessivi'!#REF!="G",'Costi complessivi'!E154*$C$452,IF('Costi complessivi'!#REF!=$B$452,'Costi complessivi'!E154,""))</f>
        <v>#REF!</v>
      </c>
      <c r="K170" s="14" t="e">
        <f>IF('Costi complessivi'!#REF!="G",'Costi complessivi'!F154*$C$452,IF('Costi complessivi'!#REF!=$B$452,'Costi complessivi'!F154,""))</f>
        <v>#REF!</v>
      </c>
      <c r="L170" s="29" t="e">
        <f>IF('Costi complessivi'!#REF!="G",'Costi complessivi'!#REF!*$C$452,IF('Costi complessivi'!#REF!=$B$452,'Costi complessivi'!#REF!,""))</f>
        <v>#REF!</v>
      </c>
      <c r="M170" s="23" t="e">
        <f>'Costi complessivi'!#REF!</f>
        <v>#REF!</v>
      </c>
      <c r="N170" s="69" t="e">
        <f>IF('Costi complessivi'!#REF!="G",'Costi complessivi'!#REF!,IF('Costi complessivi'!#REF!=$B$452,'Costi complessivi'!#REF!,0))</f>
        <v>#REF!</v>
      </c>
      <c r="O170" s="42">
        <v>10600</v>
      </c>
      <c r="P170" s="42">
        <f>O170*2</f>
        <v>21200</v>
      </c>
    </row>
    <row r="171" spans="1:16" hidden="1">
      <c r="A171" s="22" t="str">
        <f>IF('Costi complessivi'!A155="","",'Costi complessivi'!A155)</f>
        <v xml:space="preserve">  68/05/704  </v>
      </c>
      <c r="B171" s="61" t="str">
        <f>IF('Costi complessivi'!B155="","",'Costi complessivi'!B155)</f>
        <v xml:space="preserve">MATERIALE CONSUMO CD TRAVERS.  </v>
      </c>
      <c r="C171" s="15" t="e">
        <f>IF('Costi complessivi'!#REF!="G",'Costi complessivi'!#REF!*$C$452,IF('Costi complessivi'!#REF!=$B$452,'Costi complessivi'!#REF!,""))</f>
        <v>#REF!</v>
      </c>
      <c r="D171" s="15" t="e">
        <f>IF('Costi complessivi'!#REF!="G",'Costi complessivi'!#REF!*$C$452,IF('Costi complessivi'!#REF!=$B$452,'Costi complessivi'!#REF!,""))</f>
        <v>#REF!</v>
      </c>
      <c r="E171" s="30" t="e">
        <f>IF('Costi complessivi'!#REF!="G",'Costi complessivi'!#REF!*$C$452,IF('Costi complessivi'!#REF!=$B$452,'Costi complessivi'!#REF!,""))</f>
        <v>#REF!</v>
      </c>
      <c r="F171" s="115" t="e">
        <f>IF('Costi complessivi'!#REF!="G",'Costi complessivi'!C155*$C$452,IF('Costi complessivi'!#REF!=$B$452,'Costi complessivi'!C155,""))</f>
        <v>#REF!</v>
      </c>
      <c r="G171" s="44" t="e">
        <f>IF('Costi complessivi'!#REF!="G",'Costi complessivi'!#REF!*$C$452,IF('Costi complessivi'!#REF!=$B$452,'Costi complessivi'!#REF!,""))</f>
        <v>#REF!</v>
      </c>
      <c r="H171" s="44" t="e">
        <f>IF('Costi complessivi'!#REF!="G",'Costi complessivi'!#REF!*$C$452,IF('Costi complessivi'!#REF!=$B$452,'Costi complessivi'!#REF!,""))</f>
        <v>#REF!</v>
      </c>
      <c r="I171" s="115" t="e">
        <f>IF('Costi complessivi'!#REF!="G",'Costi complessivi'!D155*$C$452,IF('Costi complessivi'!#REF!=$B$452,'Costi complessivi'!D155,""))</f>
        <v>#REF!</v>
      </c>
      <c r="J171" s="14" t="e">
        <f>IF('Costi complessivi'!#REF!="G",'Costi complessivi'!E155*$C$452,IF('Costi complessivi'!#REF!=$B$452,'Costi complessivi'!E155,""))</f>
        <v>#REF!</v>
      </c>
      <c r="K171" s="14" t="e">
        <f>IF('Costi complessivi'!#REF!="G",'Costi complessivi'!F155*$C$452,IF('Costi complessivi'!#REF!=$B$452,'Costi complessivi'!F155,""))</f>
        <v>#REF!</v>
      </c>
      <c r="L171" s="29" t="e">
        <f>IF('Costi complessivi'!#REF!="G",'Costi complessivi'!#REF!*$C$452,IF('Costi complessivi'!#REF!=$B$452,'Costi complessivi'!#REF!,""))</f>
        <v>#REF!</v>
      </c>
      <c r="M171" s="23" t="e">
        <f>'Costi complessivi'!#REF!</f>
        <v>#REF!</v>
      </c>
      <c r="N171" s="69" t="e">
        <f>IF('Costi complessivi'!#REF!="G",'Costi complessivi'!#REF!,IF('Costi complessivi'!#REF!=$B$452,'Costi complessivi'!#REF!,0))</f>
        <v>#REF!</v>
      </c>
    </row>
    <row r="172" spans="1:16" hidden="1">
      <c r="A172" s="22" t="str">
        <f>IF('Costi complessivi'!A156="","",'Costi complessivi'!A156)</f>
        <v xml:space="preserve">  68/05/705  </v>
      </c>
      <c r="B172" s="61" t="str">
        <f>IF('Costi complessivi'!B156="","",'Costi complessivi'!B156)</f>
        <v xml:space="preserve">MATERIALE VARIO CD TRAVERS.    </v>
      </c>
      <c r="C172" s="15" t="e">
        <f>IF('Costi complessivi'!#REF!="G",'Costi complessivi'!#REF!*$C$452,IF('Costi complessivi'!#REF!=$B$452,'Costi complessivi'!#REF!,""))</f>
        <v>#REF!</v>
      </c>
      <c r="D172" s="15" t="e">
        <f>IF('Costi complessivi'!#REF!="G",'Costi complessivi'!#REF!*$C$452,IF('Costi complessivi'!#REF!=$B$452,'Costi complessivi'!#REF!,""))</f>
        <v>#REF!</v>
      </c>
      <c r="E172" s="30" t="e">
        <f>IF('Costi complessivi'!#REF!="G",'Costi complessivi'!#REF!*$C$452,IF('Costi complessivi'!#REF!=$B$452,'Costi complessivi'!#REF!,""))</f>
        <v>#REF!</v>
      </c>
      <c r="F172" s="115" t="e">
        <f>IF('Costi complessivi'!#REF!="G",'Costi complessivi'!C156*$C$452,IF('Costi complessivi'!#REF!=$B$452,'Costi complessivi'!C156,""))</f>
        <v>#REF!</v>
      </c>
      <c r="G172" s="44" t="e">
        <f>IF('Costi complessivi'!#REF!="G",'Costi complessivi'!#REF!*$C$452,IF('Costi complessivi'!#REF!=$B$452,'Costi complessivi'!#REF!,""))</f>
        <v>#REF!</v>
      </c>
      <c r="H172" s="44" t="e">
        <f>IF('Costi complessivi'!#REF!="G",'Costi complessivi'!#REF!*$C$452,IF('Costi complessivi'!#REF!=$B$452,'Costi complessivi'!#REF!,""))</f>
        <v>#REF!</v>
      </c>
      <c r="I172" s="115" t="e">
        <f>IF('Costi complessivi'!#REF!="G",'Costi complessivi'!D156*$C$452,IF('Costi complessivi'!#REF!=$B$452,'Costi complessivi'!D156,""))</f>
        <v>#REF!</v>
      </c>
      <c r="J172" s="14" t="e">
        <f>IF('Costi complessivi'!#REF!="G",'Costi complessivi'!E156*$C$452,IF('Costi complessivi'!#REF!=$B$452,'Costi complessivi'!E156,""))</f>
        <v>#REF!</v>
      </c>
      <c r="K172" s="14" t="e">
        <f>IF('Costi complessivi'!#REF!="G",'Costi complessivi'!F156*$C$452,IF('Costi complessivi'!#REF!=$B$452,'Costi complessivi'!F156,""))</f>
        <v>#REF!</v>
      </c>
      <c r="L172" s="29" t="e">
        <f>IF('Costi complessivi'!#REF!="G",'Costi complessivi'!#REF!*$C$452,IF('Costi complessivi'!#REF!=$B$452,'Costi complessivi'!#REF!,""))</f>
        <v>#REF!</v>
      </c>
      <c r="M172" s="23" t="e">
        <f>'Costi complessivi'!#REF!</f>
        <v>#REF!</v>
      </c>
      <c r="N172" s="69" t="e">
        <f>IF('Costi complessivi'!#REF!="G",'Costi complessivi'!#REF!,IF('Costi complessivi'!#REF!=$B$452,'Costi complessivi'!#REF!,0))</f>
        <v>#REF!</v>
      </c>
    </row>
    <row r="173" spans="1:16" hidden="1">
      <c r="A173" s="22" t="str">
        <f>IF('Costi complessivi'!A157="","",'Costi complessivi'!A157)</f>
        <v xml:space="preserve">  68/05/706  </v>
      </c>
      <c r="B173" s="61" t="str">
        <f>IF('Costi complessivi'!B157="","",'Costi complessivi'!B157)</f>
        <v>SPESE LAVANDERIA CD TRAVERSETOL</v>
      </c>
      <c r="C173" s="15" t="e">
        <f>IF('Costi complessivi'!#REF!="G",'Costi complessivi'!#REF!*$C$452,IF('Costi complessivi'!#REF!=$B$452,'Costi complessivi'!#REF!,""))</f>
        <v>#REF!</v>
      </c>
      <c r="D173" s="15" t="e">
        <f>IF('Costi complessivi'!#REF!="G",'Costi complessivi'!#REF!*$C$452,IF('Costi complessivi'!#REF!=$B$452,'Costi complessivi'!#REF!,""))</f>
        <v>#REF!</v>
      </c>
      <c r="E173" s="30" t="e">
        <f>IF('Costi complessivi'!#REF!="G",'Costi complessivi'!#REF!*$C$452,IF('Costi complessivi'!#REF!=$B$452,'Costi complessivi'!#REF!,""))</f>
        <v>#REF!</v>
      </c>
      <c r="F173" s="115" t="e">
        <f>IF('Costi complessivi'!#REF!="G",'Costi complessivi'!C157*$C$452,IF('Costi complessivi'!#REF!=$B$452,'Costi complessivi'!C157,""))</f>
        <v>#REF!</v>
      </c>
      <c r="G173" s="44" t="e">
        <f>IF('Costi complessivi'!#REF!="G",'Costi complessivi'!#REF!*$C$452,IF('Costi complessivi'!#REF!=$B$452,'Costi complessivi'!#REF!,""))</f>
        <v>#REF!</v>
      </c>
      <c r="H173" s="44" t="e">
        <f>IF('Costi complessivi'!#REF!="G",'Costi complessivi'!#REF!*$C$452,IF('Costi complessivi'!#REF!=$B$452,'Costi complessivi'!#REF!,""))</f>
        <v>#REF!</v>
      </c>
      <c r="I173" s="115" t="e">
        <f>IF('Costi complessivi'!#REF!="G",'Costi complessivi'!D157*$C$452,IF('Costi complessivi'!#REF!=$B$452,'Costi complessivi'!D157,""))</f>
        <v>#REF!</v>
      </c>
      <c r="J173" s="14" t="e">
        <f>IF('Costi complessivi'!#REF!="G",'Costi complessivi'!E157*$C$452,IF('Costi complessivi'!#REF!=$B$452,'Costi complessivi'!E157,""))</f>
        <v>#REF!</v>
      </c>
      <c r="K173" s="14" t="e">
        <f>IF('Costi complessivi'!#REF!="G",'Costi complessivi'!F157*$C$452,IF('Costi complessivi'!#REF!=$B$452,'Costi complessivi'!F157,""))</f>
        <v>#REF!</v>
      </c>
      <c r="L173" s="29" t="e">
        <f>IF('Costi complessivi'!#REF!="G",'Costi complessivi'!#REF!*$C$452,IF('Costi complessivi'!#REF!=$B$452,'Costi complessivi'!#REF!,""))</f>
        <v>#REF!</v>
      </c>
      <c r="M173" s="23" t="e">
        <f>'Costi complessivi'!#REF!</f>
        <v>#REF!</v>
      </c>
      <c r="N173" s="69" t="e">
        <f>IF('Costi complessivi'!#REF!="G",'Costi complessivi'!#REF!,IF('Costi complessivi'!#REF!=$B$452,'Costi complessivi'!#REF!,0))</f>
        <v>#REF!</v>
      </c>
    </row>
    <row r="174" spans="1:16" hidden="1">
      <c r="A174" s="22" t="str">
        <f>IF('Costi complessivi'!A158="","",'Costi complessivi'!A158)</f>
        <v xml:space="preserve">  68/05/707  </v>
      </c>
      <c r="B174" s="61" t="str">
        <f>IF('Costi complessivi'!B158="","",'Costi complessivi'!B158)</f>
        <v xml:space="preserve">FORZA MOTRICE CD TRAVERSETOLO  </v>
      </c>
      <c r="C174" s="15" t="e">
        <f>IF('Costi complessivi'!#REF!="G",'Costi complessivi'!#REF!*$C$452,IF('Costi complessivi'!#REF!=$B$452,'Costi complessivi'!#REF!,""))</f>
        <v>#REF!</v>
      </c>
      <c r="D174" s="15" t="e">
        <f>IF('Costi complessivi'!#REF!="G",'Costi complessivi'!#REF!*$C$452,IF('Costi complessivi'!#REF!=$B$452,'Costi complessivi'!#REF!,""))</f>
        <v>#REF!</v>
      </c>
      <c r="E174" s="30" t="e">
        <f>IF('Costi complessivi'!#REF!="G",'Costi complessivi'!#REF!*$C$452,IF('Costi complessivi'!#REF!=$B$452,'Costi complessivi'!#REF!,""))</f>
        <v>#REF!</v>
      </c>
      <c r="F174" s="115" t="e">
        <f>IF('Costi complessivi'!#REF!="G",'Costi complessivi'!C158*$C$452,IF('Costi complessivi'!#REF!=$B$452,'Costi complessivi'!C158,""))</f>
        <v>#REF!</v>
      </c>
      <c r="G174" s="44" t="e">
        <f>IF('Costi complessivi'!#REF!="G",'Costi complessivi'!#REF!*$C$452,IF('Costi complessivi'!#REF!=$B$452,'Costi complessivi'!#REF!,""))</f>
        <v>#REF!</v>
      </c>
      <c r="H174" s="44" t="e">
        <f>IF('Costi complessivi'!#REF!="G",'Costi complessivi'!#REF!*$C$452,IF('Costi complessivi'!#REF!=$B$452,'Costi complessivi'!#REF!,""))</f>
        <v>#REF!</v>
      </c>
      <c r="I174" s="115" t="e">
        <f>IF('Costi complessivi'!#REF!="G",'Costi complessivi'!D158*$C$452,IF('Costi complessivi'!#REF!=$B$452,'Costi complessivi'!D158,""))</f>
        <v>#REF!</v>
      </c>
      <c r="J174" s="14" t="e">
        <f>IF('Costi complessivi'!#REF!="G",'Costi complessivi'!E158*$C$452,IF('Costi complessivi'!#REF!=$B$452,'Costi complessivi'!E158,""))</f>
        <v>#REF!</v>
      </c>
      <c r="K174" s="14" t="e">
        <f>IF('Costi complessivi'!#REF!="G",'Costi complessivi'!F158*$C$452,IF('Costi complessivi'!#REF!=$B$452,'Costi complessivi'!F158,""))</f>
        <v>#REF!</v>
      </c>
      <c r="L174" s="29" t="e">
        <f>IF('Costi complessivi'!#REF!="G",'Costi complessivi'!#REF!*$C$452,IF('Costi complessivi'!#REF!=$B$452,'Costi complessivi'!#REF!,""))</f>
        <v>#REF!</v>
      </c>
      <c r="M174" s="23" t="e">
        <f>'Costi complessivi'!#REF!</f>
        <v>#REF!</v>
      </c>
      <c r="N174" s="69" t="e">
        <f>IF('Costi complessivi'!#REF!="G",'Costi complessivi'!#REF!,IF('Costi complessivi'!#REF!=$B$452,'Costi complessivi'!#REF!,0))</f>
        <v>#REF!</v>
      </c>
    </row>
    <row r="175" spans="1:16" hidden="1">
      <c r="A175" s="22" t="str">
        <f>IF('Costi complessivi'!A159="","",'Costi complessivi'!A159)</f>
        <v xml:space="preserve">  68/05/708  </v>
      </c>
      <c r="B175" s="61" t="str">
        <f>IF('Costi complessivi'!B159="","",'Costi complessivi'!B159)</f>
        <v xml:space="preserve">GAS CD TRAVERSETOLO            </v>
      </c>
      <c r="C175" s="15" t="e">
        <f>IF('Costi complessivi'!#REF!="G",'Costi complessivi'!#REF!*$C$452,IF('Costi complessivi'!#REF!=$B$452,'Costi complessivi'!#REF!,""))</f>
        <v>#REF!</v>
      </c>
      <c r="D175" s="15" t="e">
        <f>IF('Costi complessivi'!#REF!="G",'Costi complessivi'!#REF!*$C$452,IF('Costi complessivi'!#REF!=$B$452,'Costi complessivi'!#REF!,""))</f>
        <v>#REF!</v>
      </c>
      <c r="E175" s="30" t="e">
        <f>IF('Costi complessivi'!#REF!="G",'Costi complessivi'!#REF!*$C$452,IF('Costi complessivi'!#REF!=$B$452,'Costi complessivi'!#REF!,""))</f>
        <v>#REF!</v>
      </c>
      <c r="F175" s="115" t="e">
        <f>IF('Costi complessivi'!#REF!="G",'Costi complessivi'!C159*$C$452,IF('Costi complessivi'!#REF!=$B$452,'Costi complessivi'!C159,""))</f>
        <v>#REF!</v>
      </c>
      <c r="G175" s="44" t="e">
        <f>IF('Costi complessivi'!#REF!="G",'Costi complessivi'!#REF!*$C$452,IF('Costi complessivi'!#REF!=$B$452,'Costi complessivi'!#REF!,""))</f>
        <v>#REF!</v>
      </c>
      <c r="H175" s="44" t="e">
        <f>IF('Costi complessivi'!#REF!="G",'Costi complessivi'!#REF!*$C$452,IF('Costi complessivi'!#REF!=$B$452,'Costi complessivi'!#REF!,""))</f>
        <v>#REF!</v>
      </c>
      <c r="I175" s="115" t="e">
        <f>IF('Costi complessivi'!#REF!="G",'Costi complessivi'!D159*$C$452,IF('Costi complessivi'!#REF!=$B$452,'Costi complessivi'!D159,""))</f>
        <v>#REF!</v>
      </c>
      <c r="J175" s="14" t="e">
        <f>IF('Costi complessivi'!#REF!="G",'Costi complessivi'!E159*$C$452,IF('Costi complessivi'!#REF!=$B$452,'Costi complessivi'!E159,""))</f>
        <v>#REF!</v>
      </c>
      <c r="K175" s="14" t="e">
        <f>IF('Costi complessivi'!#REF!="G",'Costi complessivi'!F159*$C$452,IF('Costi complessivi'!#REF!=$B$452,'Costi complessivi'!F159,""))</f>
        <v>#REF!</v>
      </c>
      <c r="L175" s="29" t="e">
        <f>IF('Costi complessivi'!#REF!="G",'Costi complessivi'!#REF!*$C$452,IF('Costi complessivi'!#REF!=$B$452,'Costi complessivi'!#REF!,""))</f>
        <v>#REF!</v>
      </c>
      <c r="M175" s="23" t="e">
        <f>'Costi complessivi'!#REF!</f>
        <v>#REF!</v>
      </c>
      <c r="N175" s="69" t="e">
        <f>IF('Costi complessivi'!#REF!="G",'Costi complessivi'!#REF!,IF('Costi complessivi'!#REF!=$B$452,'Costi complessivi'!#REF!,0))</f>
        <v>#REF!</v>
      </c>
    </row>
    <row r="176" spans="1:16" hidden="1">
      <c r="A176" s="22" t="str">
        <f>IF('Costi complessivi'!A160="","",'Costi complessivi'!A160)</f>
        <v xml:space="preserve">  68/05/709  </v>
      </c>
      <c r="B176" s="61" t="str">
        <f>IF('Costi complessivi'!B160="","",'Costi complessivi'!B160)</f>
        <v xml:space="preserve">ACQUA CD TRAVERSETOLO          </v>
      </c>
      <c r="C176" s="15" t="e">
        <f>IF('Costi complessivi'!#REF!="G",'Costi complessivi'!#REF!*$C$452,IF('Costi complessivi'!#REF!=$B$452,'Costi complessivi'!#REF!,""))</f>
        <v>#REF!</v>
      </c>
      <c r="D176" s="15" t="e">
        <f>IF('Costi complessivi'!#REF!="G",'Costi complessivi'!#REF!*$C$452,IF('Costi complessivi'!#REF!=$B$452,'Costi complessivi'!#REF!,""))</f>
        <v>#REF!</v>
      </c>
      <c r="E176" s="30" t="e">
        <f>IF('Costi complessivi'!#REF!="G",'Costi complessivi'!#REF!*$C$452,IF('Costi complessivi'!#REF!=$B$452,'Costi complessivi'!#REF!,""))</f>
        <v>#REF!</v>
      </c>
      <c r="F176" s="115" t="e">
        <f>IF('Costi complessivi'!#REF!="G",'Costi complessivi'!C160*$C$452,IF('Costi complessivi'!#REF!=$B$452,'Costi complessivi'!C160,""))</f>
        <v>#REF!</v>
      </c>
      <c r="G176" s="44" t="e">
        <f>IF('Costi complessivi'!#REF!="G",'Costi complessivi'!#REF!*$C$452,IF('Costi complessivi'!#REF!=$B$452,'Costi complessivi'!#REF!,""))</f>
        <v>#REF!</v>
      </c>
      <c r="H176" s="44" t="e">
        <f>IF('Costi complessivi'!#REF!="G",'Costi complessivi'!#REF!*$C$452,IF('Costi complessivi'!#REF!=$B$452,'Costi complessivi'!#REF!,""))</f>
        <v>#REF!</v>
      </c>
      <c r="I176" s="115" t="e">
        <f>IF('Costi complessivi'!#REF!="G",'Costi complessivi'!D160*$C$452,IF('Costi complessivi'!#REF!=$B$452,'Costi complessivi'!D160,""))</f>
        <v>#REF!</v>
      </c>
      <c r="J176" s="14" t="e">
        <f>IF('Costi complessivi'!#REF!="G",'Costi complessivi'!E160*$C$452,IF('Costi complessivi'!#REF!=$B$452,'Costi complessivi'!E160,""))</f>
        <v>#REF!</v>
      </c>
      <c r="K176" s="14" t="e">
        <f>IF('Costi complessivi'!#REF!="G",'Costi complessivi'!F160*$C$452,IF('Costi complessivi'!#REF!=$B$452,'Costi complessivi'!F160,""))</f>
        <v>#REF!</v>
      </c>
      <c r="L176" s="29" t="e">
        <f>IF('Costi complessivi'!#REF!="G",'Costi complessivi'!#REF!*$C$452,IF('Costi complessivi'!#REF!=$B$452,'Costi complessivi'!#REF!,""))</f>
        <v>#REF!</v>
      </c>
      <c r="M176" s="23" t="e">
        <f>'Costi complessivi'!#REF!</f>
        <v>#REF!</v>
      </c>
      <c r="N176" s="69" t="e">
        <f>IF('Costi complessivi'!#REF!="G",'Costi complessivi'!#REF!,IF('Costi complessivi'!#REF!=$B$452,'Costi complessivi'!#REF!,0))</f>
        <v>#REF!</v>
      </c>
    </row>
    <row r="177" spans="1:25" hidden="1">
      <c r="A177" s="22" t="str">
        <f>IF('Costi complessivi'!A161="","",'Costi complessivi'!A161)</f>
        <v xml:space="preserve">  68/05/710  </v>
      </c>
      <c r="B177" s="61" t="str">
        <f>IF('Costi complessivi'!B161="","",'Costi complessivi'!B161)</f>
        <v xml:space="preserve">TELEFONO CD TRAVERSETOLO       </v>
      </c>
      <c r="C177" s="15" t="e">
        <f>IF('Costi complessivi'!#REF!="G",'Costi complessivi'!#REF!*$C$452,IF('Costi complessivi'!#REF!=$B$452,'Costi complessivi'!#REF!,""))</f>
        <v>#REF!</v>
      </c>
      <c r="D177" s="15" t="e">
        <f>IF('Costi complessivi'!#REF!="G",'Costi complessivi'!#REF!*$C$452,IF('Costi complessivi'!#REF!=$B$452,'Costi complessivi'!#REF!,""))</f>
        <v>#REF!</v>
      </c>
      <c r="E177" s="30" t="e">
        <f>IF('Costi complessivi'!#REF!="G",'Costi complessivi'!#REF!*$C$452,IF('Costi complessivi'!#REF!=$B$452,'Costi complessivi'!#REF!,""))</f>
        <v>#REF!</v>
      </c>
      <c r="F177" s="115" t="e">
        <f>IF('Costi complessivi'!#REF!="G",'Costi complessivi'!C161*$C$452,IF('Costi complessivi'!#REF!=$B$452,'Costi complessivi'!C161,""))</f>
        <v>#REF!</v>
      </c>
      <c r="G177" s="44" t="e">
        <f>IF('Costi complessivi'!#REF!="G",'Costi complessivi'!#REF!*$C$452,IF('Costi complessivi'!#REF!=$B$452,'Costi complessivi'!#REF!,""))</f>
        <v>#REF!</v>
      </c>
      <c r="H177" s="44" t="e">
        <f>IF('Costi complessivi'!#REF!="G",'Costi complessivi'!#REF!*$C$452,IF('Costi complessivi'!#REF!=$B$452,'Costi complessivi'!#REF!,""))</f>
        <v>#REF!</v>
      </c>
      <c r="I177" s="115" t="e">
        <f>IF('Costi complessivi'!#REF!="G",'Costi complessivi'!D161*$C$452,IF('Costi complessivi'!#REF!=$B$452,'Costi complessivi'!D161,""))</f>
        <v>#REF!</v>
      </c>
      <c r="J177" s="14" t="e">
        <f>IF('Costi complessivi'!#REF!="G",'Costi complessivi'!E161*$C$452,IF('Costi complessivi'!#REF!=$B$452,'Costi complessivi'!E161,""))</f>
        <v>#REF!</v>
      </c>
      <c r="K177" s="14" t="e">
        <f>IF('Costi complessivi'!#REF!="G",'Costi complessivi'!F161*$C$452,IF('Costi complessivi'!#REF!=$B$452,'Costi complessivi'!F161,""))</f>
        <v>#REF!</v>
      </c>
      <c r="L177" s="29" t="e">
        <f>IF('Costi complessivi'!#REF!="G",'Costi complessivi'!#REF!*$C$452,IF('Costi complessivi'!#REF!=$B$452,'Costi complessivi'!#REF!,""))</f>
        <v>#REF!</v>
      </c>
      <c r="M177" s="23" t="e">
        <f>'Costi complessivi'!#REF!</f>
        <v>#REF!</v>
      </c>
      <c r="N177" s="69" t="e">
        <f>IF('Costi complessivi'!#REF!="G",'Costi complessivi'!#REF!,IF('Costi complessivi'!#REF!=$B$452,'Costi complessivi'!#REF!,0))</f>
        <v>#REF!</v>
      </c>
    </row>
    <row r="178" spans="1:25" hidden="1">
      <c r="A178" s="22" t="str">
        <f>IF('Costi complessivi'!A162="","",'Costi complessivi'!A162)</f>
        <v xml:space="preserve">  68/05/711  </v>
      </c>
      <c r="B178" s="61" t="str">
        <f>IF('Costi complessivi'!B162="","",'Costi complessivi'!B162)</f>
        <v>RICARICA CELLULARE CD TRAVERSET</v>
      </c>
      <c r="C178" s="15" t="e">
        <f>IF('Costi complessivi'!#REF!="G",'Costi complessivi'!#REF!*$C$452,IF('Costi complessivi'!#REF!=$B$452,'Costi complessivi'!#REF!,""))</f>
        <v>#REF!</v>
      </c>
      <c r="D178" s="15" t="e">
        <f>IF('Costi complessivi'!#REF!="G",'Costi complessivi'!#REF!*$C$452,IF('Costi complessivi'!#REF!=$B$452,'Costi complessivi'!#REF!,""))</f>
        <v>#REF!</v>
      </c>
      <c r="E178" s="30" t="e">
        <f>IF('Costi complessivi'!#REF!="G",'Costi complessivi'!#REF!*$C$452,IF('Costi complessivi'!#REF!=$B$452,'Costi complessivi'!#REF!,""))</f>
        <v>#REF!</v>
      </c>
      <c r="F178" s="115" t="e">
        <f>IF('Costi complessivi'!#REF!="G",'Costi complessivi'!C162*$C$452,IF('Costi complessivi'!#REF!=$B$452,'Costi complessivi'!C162,""))</f>
        <v>#REF!</v>
      </c>
      <c r="G178" s="44" t="e">
        <f>IF('Costi complessivi'!#REF!="G",'Costi complessivi'!#REF!*$C$452,IF('Costi complessivi'!#REF!=$B$452,'Costi complessivi'!#REF!,""))</f>
        <v>#REF!</v>
      </c>
      <c r="H178" s="44" t="e">
        <f>IF('Costi complessivi'!#REF!="G",'Costi complessivi'!#REF!*$C$452,IF('Costi complessivi'!#REF!=$B$452,'Costi complessivi'!#REF!,""))</f>
        <v>#REF!</v>
      </c>
      <c r="I178" s="115" t="e">
        <f>IF('Costi complessivi'!#REF!="G",'Costi complessivi'!D162*$C$452,IF('Costi complessivi'!#REF!=$B$452,'Costi complessivi'!D162,""))</f>
        <v>#REF!</v>
      </c>
      <c r="J178" s="14" t="e">
        <f>IF('Costi complessivi'!#REF!="G",'Costi complessivi'!E162*$C$452,IF('Costi complessivi'!#REF!=$B$452,'Costi complessivi'!E162,""))</f>
        <v>#REF!</v>
      </c>
      <c r="K178" s="14" t="e">
        <f>IF('Costi complessivi'!#REF!="G",'Costi complessivi'!F162*$C$452,IF('Costi complessivi'!#REF!=$B$452,'Costi complessivi'!F162,""))</f>
        <v>#REF!</v>
      </c>
      <c r="L178" s="29" t="e">
        <f>IF('Costi complessivi'!#REF!="G",'Costi complessivi'!#REF!*$C$452,IF('Costi complessivi'!#REF!=$B$452,'Costi complessivi'!#REF!,""))</f>
        <v>#REF!</v>
      </c>
      <c r="M178" s="23" t="e">
        <f>'Costi complessivi'!#REF!</f>
        <v>#REF!</v>
      </c>
      <c r="N178" s="69" t="e">
        <f>IF('Costi complessivi'!#REF!="G",'Costi complessivi'!#REF!,IF('Costi complessivi'!#REF!=$B$452,'Costi complessivi'!#REF!,0))</f>
        <v>#REF!</v>
      </c>
    </row>
    <row r="179" spans="1:25" hidden="1">
      <c r="A179" s="22" t="str">
        <f>IF('Costi complessivi'!A163="","",'Costi complessivi'!A163)</f>
        <v xml:space="preserve">  68/05/712  </v>
      </c>
      <c r="B179" s="61" t="str">
        <f>IF('Costi complessivi'!B163="","",'Costi complessivi'!B163)</f>
        <v xml:space="preserve">TASSA RIFIUTI CD TRAVERSETOLO  </v>
      </c>
      <c r="C179" s="15" t="e">
        <f>IF('Costi complessivi'!#REF!="G",'Costi complessivi'!#REF!*$C$452,IF('Costi complessivi'!#REF!=$B$452,'Costi complessivi'!#REF!,""))</f>
        <v>#REF!</v>
      </c>
      <c r="D179" s="15" t="e">
        <f>IF('Costi complessivi'!#REF!="G",'Costi complessivi'!#REF!*$C$452,IF('Costi complessivi'!#REF!=$B$452,'Costi complessivi'!#REF!,""))</f>
        <v>#REF!</v>
      </c>
      <c r="E179" s="30" t="e">
        <f>IF('Costi complessivi'!#REF!="G",'Costi complessivi'!#REF!*$C$452,IF('Costi complessivi'!#REF!=$B$452,'Costi complessivi'!#REF!,""))</f>
        <v>#REF!</v>
      </c>
      <c r="F179" s="115" t="e">
        <f>IF('Costi complessivi'!#REF!="G",'Costi complessivi'!C163*$C$452,IF('Costi complessivi'!#REF!=$B$452,'Costi complessivi'!C163,""))</f>
        <v>#REF!</v>
      </c>
      <c r="G179" s="44" t="e">
        <f>IF('Costi complessivi'!#REF!="G",'Costi complessivi'!#REF!*$C$452,IF('Costi complessivi'!#REF!=$B$452,'Costi complessivi'!#REF!,""))</f>
        <v>#REF!</v>
      </c>
      <c r="H179" s="44" t="e">
        <f>IF('Costi complessivi'!#REF!="G",'Costi complessivi'!#REF!*$C$452,IF('Costi complessivi'!#REF!=$B$452,'Costi complessivi'!#REF!,""))</f>
        <v>#REF!</v>
      </c>
      <c r="I179" s="115" t="e">
        <f>IF('Costi complessivi'!#REF!="G",'Costi complessivi'!D163*$C$452,IF('Costi complessivi'!#REF!=$B$452,'Costi complessivi'!D163,""))</f>
        <v>#REF!</v>
      </c>
      <c r="J179" s="14" t="e">
        <f>IF('Costi complessivi'!#REF!="G",'Costi complessivi'!E163*$C$452,IF('Costi complessivi'!#REF!=$B$452,'Costi complessivi'!E163,""))</f>
        <v>#REF!</v>
      </c>
      <c r="K179" s="14" t="e">
        <f>IF('Costi complessivi'!#REF!="G",'Costi complessivi'!F163*$C$452,IF('Costi complessivi'!#REF!=$B$452,'Costi complessivi'!F163,""))</f>
        <v>#REF!</v>
      </c>
      <c r="L179" s="29" t="e">
        <f>IF('Costi complessivi'!#REF!="G",'Costi complessivi'!#REF!*$C$452,IF('Costi complessivi'!#REF!=$B$452,'Costi complessivi'!#REF!,""))</f>
        <v>#REF!</v>
      </c>
      <c r="M179" s="23" t="e">
        <f>'Costi complessivi'!#REF!</f>
        <v>#REF!</v>
      </c>
      <c r="N179" s="69" t="e">
        <f>IF('Costi complessivi'!#REF!="G",'Costi complessivi'!#REF!,IF('Costi complessivi'!#REF!=$B$452,'Costi complessivi'!#REF!,0))</f>
        <v>#REF!</v>
      </c>
    </row>
    <row r="180" spans="1:25" hidden="1">
      <c r="A180" s="22" t="str">
        <f>IF('Costi complessivi'!A164="","",'Costi complessivi'!A164)</f>
        <v xml:space="preserve">  68/05/713  </v>
      </c>
      <c r="B180" s="61" t="str">
        <f>IF('Costi complessivi'!B164="","",'Costi complessivi'!B164)</f>
        <v xml:space="preserve">PULIZIE CD TRAVERSETOLO        </v>
      </c>
      <c r="C180" s="15" t="e">
        <f>IF('Costi complessivi'!#REF!="G",'Costi complessivi'!#REF!*$C$452,IF('Costi complessivi'!#REF!=$B$452,'Costi complessivi'!#REF!,""))</f>
        <v>#REF!</v>
      </c>
      <c r="D180" s="15" t="e">
        <f>IF('Costi complessivi'!#REF!="G",'Costi complessivi'!#REF!*$C$452,IF('Costi complessivi'!#REF!=$B$452,'Costi complessivi'!#REF!,""))</f>
        <v>#REF!</v>
      </c>
      <c r="E180" s="30" t="e">
        <f>IF('Costi complessivi'!#REF!="G",'Costi complessivi'!#REF!*$C$452,IF('Costi complessivi'!#REF!=$B$452,'Costi complessivi'!#REF!,""))</f>
        <v>#REF!</v>
      </c>
      <c r="F180" s="115" t="e">
        <f>IF('Costi complessivi'!#REF!="G",'Costi complessivi'!C164*$C$452,IF('Costi complessivi'!#REF!=$B$452,'Costi complessivi'!C164,""))</f>
        <v>#REF!</v>
      </c>
      <c r="G180" s="44" t="e">
        <f>IF('Costi complessivi'!#REF!="G",'Costi complessivi'!#REF!*$C$452,IF('Costi complessivi'!#REF!=$B$452,'Costi complessivi'!#REF!,""))</f>
        <v>#REF!</v>
      </c>
      <c r="H180" s="44" t="e">
        <f>IF('Costi complessivi'!#REF!="G",'Costi complessivi'!#REF!*$C$452,IF('Costi complessivi'!#REF!=$B$452,'Costi complessivi'!#REF!,""))</f>
        <v>#REF!</v>
      </c>
      <c r="I180" s="115" t="e">
        <f>IF('Costi complessivi'!#REF!="G",'Costi complessivi'!D164*$C$452,IF('Costi complessivi'!#REF!=$B$452,'Costi complessivi'!D164,""))</f>
        <v>#REF!</v>
      </c>
      <c r="J180" s="14" t="e">
        <f>IF('Costi complessivi'!#REF!="G",'Costi complessivi'!E164*$C$452,IF('Costi complessivi'!#REF!=$B$452,'Costi complessivi'!E164,""))</f>
        <v>#REF!</v>
      </c>
      <c r="K180" s="14" t="e">
        <f>IF('Costi complessivi'!#REF!="G",'Costi complessivi'!F164*$C$452,IF('Costi complessivi'!#REF!=$B$452,'Costi complessivi'!F164,""))</f>
        <v>#REF!</v>
      </c>
      <c r="L180" s="29" t="e">
        <f>IF('Costi complessivi'!#REF!="G",'Costi complessivi'!#REF!*$C$452,IF('Costi complessivi'!#REF!=$B$452,'Costi complessivi'!#REF!,""))</f>
        <v>#REF!</v>
      </c>
      <c r="M180" s="23" t="e">
        <f>'Costi complessivi'!#REF!</f>
        <v>#REF!</v>
      </c>
      <c r="N180" s="69" t="e">
        <f>IF('Costi complessivi'!#REF!="G",'Costi complessivi'!#REF!,IF('Costi complessivi'!#REF!=$B$452,'Costi complessivi'!#REF!,0))</f>
        <v>#REF!</v>
      </c>
    </row>
    <row r="181" spans="1:25" hidden="1">
      <c r="A181" s="22" t="str">
        <f>IF('Costi complessivi'!A165="","",'Costi complessivi'!A165)</f>
        <v xml:space="preserve">  68/05/715  </v>
      </c>
      <c r="B181" s="61" t="str">
        <f>IF('Costi complessivi'!B165="","",'Costi complessivi'!B165)</f>
        <v xml:space="preserve">MANUTENZ. CD TRAVERSETOLO      </v>
      </c>
      <c r="C181" s="15" t="e">
        <f>IF('Costi complessivi'!#REF!="G",'Costi complessivi'!#REF!*$C$452,IF('Costi complessivi'!#REF!=$B$452,'Costi complessivi'!#REF!,""))</f>
        <v>#REF!</v>
      </c>
      <c r="D181" s="15" t="e">
        <f>IF('Costi complessivi'!#REF!="G",'Costi complessivi'!#REF!*$C$452,IF('Costi complessivi'!#REF!=$B$452,'Costi complessivi'!#REF!,""))</f>
        <v>#REF!</v>
      </c>
      <c r="E181" s="30" t="e">
        <f>IF('Costi complessivi'!#REF!="G",'Costi complessivi'!#REF!*$C$452,IF('Costi complessivi'!#REF!=$B$452,'Costi complessivi'!#REF!,""))</f>
        <v>#REF!</v>
      </c>
      <c r="F181" s="115" t="e">
        <f>IF('Costi complessivi'!#REF!="G",'Costi complessivi'!C165*$C$452,IF('Costi complessivi'!#REF!=$B$452,'Costi complessivi'!C165,""))</f>
        <v>#REF!</v>
      </c>
      <c r="G181" s="44" t="e">
        <f>IF('Costi complessivi'!#REF!="G",'Costi complessivi'!#REF!*$C$452,IF('Costi complessivi'!#REF!=$B$452,'Costi complessivi'!#REF!,""))</f>
        <v>#REF!</v>
      </c>
      <c r="H181" s="44" t="e">
        <f>IF('Costi complessivi'!#REF!="G",'Costi complessivi'!#REF!*$C$452,IF('Costi complessivi'!#REF!=$B$452,'Costi complessivi'!#REF!,""))</f>
        <v>#REF!</v>
      </c>
      <c r="I181" s="115" t="e">
        <f>IF('Costi complessivi'!#REF!="G",'Costi complessivi'!D165*$C$452,IF('Costi complessivi'!#REF!=$B$452,'Costi complessivi'!D165,""))</f>
        <v>#REF!</v>
      </c>
      <c r="J181" s="14" t="e">
        <f>IF('Costi complessivi'!#REF!="G",'Costi complessivi'!E165*$C$452,IF('Costi complessivi'!#REF!=$B$452,'Costi complessivi'!E165,""))</f>
        <v>#REF!</v>
      </c>
      <c r="K181" s="14" t="e">
        <f>IF('Costi complessivi'!#REF!="G",'Costi complessivi'!F165*$C$452,IF('Costi complessivi'!#REF!=$B$452,'Costi complessivi'!F165,""))</f>
        <v>#REF!</v>
      </c>
      <c r="L181" s="29" t="e">
        <f>IF('Costi complessivi'!#REF!="G",'Costi complessivi'!#REF!*$C$452,IF('Costi complessivi'!#REF!=$B$452,'Costi complessivi'!#REF!,""))</f>
        <v>#REF!</v>
      </c>
      <c r="M181" s="23" t="e">
        <f>'Costi complessivi'!#REF!</f>
        <v>#REF!</v>
      </c>
      <c r="N181" s="69" t="e">
        <f>IF('Costi complessivi'!#REF!="G",'Costi complessivi'!#REF!,IF('Costi complessivi'!#REF!=$B$452,'Costi complessivi'!#REF!,0))</f>
        <v>#REF!</v>
      </c>
    </row>
    <row r="182" spans="1:25" hidden="1">
      <c r="A182" s="22" t="e">
        <f>IF('Costi complessivi'!#REF!="","",'Costi complessivi'!#REF!)</f>
        <v>#REF!</v>
      </c>
      <c r="B182" s="61" t="e">
        <f>IF('Costi complessivi'!#REF!="","",'Costi complessivi'!#REF!)</f>
        <v>#REF!</v>
      </c>
      <c r="C182" s="15" t="e">
        <f>IF('Costi complessivi'!#REF!="G",'Costi complessivi'!#REF!*$C$452,IF('Costi complessivi'!#REF!=$B$452,'Costi complessivi'!#REF!,""))</f>
        <v>#REF!</v>
      </c>
      <c r="D182" s="15" t="e">
        <f>IF('Costi complessivi'!#REF!="G",'Costi complessivi'!#REF!*$C$452,IF('Costi complessivi'!#REF!=$B$452,'Costi complessivi'!#REF!,""))</f>
        <v>#REF!</v>
      </c>
      <c r="E182" s="30" t="e">
        <f>IF('Costi complessivi'!#REF!="G",'Costi complessivi'!#REF!*$C$452,IF('Costi complessivi'!#REF!=$B$452,'Costi complessivi'!#REF!,""))</f>
        <v>#REF!</v>
      </c>
      <c r="F182" s="115" t="e">
        <f>IF('Costi complessivi'!#REF!="G",'Costi complessivi'!#REF!*$C$452,IF('Costi complessivi'!#REF!=$B$452,'Costi complessivi'!#REF!,""))</f>
        <v>#REF!</v>
      </c>
      <c r="G182" s="44" t="e">
        <f>IF('Costi complessivi'!#REF!="G",'Costi complessivi'!#REF!*$C$452,IF('Costi complessivi'!#REF!=$B$452,'Costi complessivi'!#REF!,""))</f>
        <v>#REF!</v>
      </c>
      <c r="H182" s="44" t="e">
        <f>IF('Costi complessivi'!#REF!="G",'Costi complessivi'!#REF!*$C$452,IF('Costi complessivi'!#REF!=$B$452,'Costi complessivi'!#REF!,""))</f>
        <v>#REF!</v>
      </c>
      <c r="I182" s="115" t="e">
        <f>IF('Costi complessivi'!#REF!="G",'Costi complessivi'!#REF!*$C$452,IF('Costi complessivi'!#REF!=$B$452,'Costi complessivi'!#REF!,""))</f>
        <v>#REF!</v>
      </c>
      <c r="J182" s="14" t="e">
        <f>IF('Costi complessivi'!#REF!="G",'Costi complessivi'!#REF!*$C$452,IF('Costi complessivi'!#REF!=$B$452,'Costi complessivi'!#REF!,""))</f>
        <v>#REF!</v>
      </c>
      <c r="K182" s="14" t="e">
        <f>IF('Costi complessivi'!#REF!="G",'Costi complessivi'!#REF!*$C$452,IF('Costi complessivi'!#REF!=$B$452,'Costi complessivi'!#REF!,""))</f>
        <v>#REF!</v>
      </c>
      <c r="L182" s="29" t="e">
        <f>IF('Costi complessivi'!#REF!="G",'Costi complessivi'!#REF!*$C$452,IF('Costi complessivi'!#REF!=$B$452,'Costi complessivi'!#REF!,""))</f>
        <v>#REF!</v>
      </c>
      <c r="M182" s="23" t="e">
        <f>'Costi complessivi'!#REF!</f>
        <v>#REF!</v>
      </c>
      <c r="N182" s="69" t="e">
        <f>IF('Costi complessivi'!#REF!="G",'Costi complessivi'!#REF!,IF('Costi complessivi'!#REF!=$B$452,'Costi complessivi'!#REF!,0))</f>
        <v>#REF!</v>
      </c>
    </row>
    <row r="183" spans="1:25" hidden="1">
      <c r="A183" s="49" t="s">
        <v>477</v>
      </c>
      <c r="B183" s="45"/>
      <c r="C183" s="46"/>
      <c r="D183" s="47"/>
      <c r="E183" s="47"/>
      <c r="F183" s="47"/>
      <c r="G183" s="47"/>
      <c r="H183" s="47"/>
      <c r="I183" s="47"/>
      <c r="J183" s="47"/>
      <c r="K183" s="47"/>
      <c r="L183" s="45"/>
      <c r="M183" s="48"/>
      <c r="N183" s="69" t="e">
        <f>IF('Costi complessivi'!#REF!="G",'Costi complessivi'!#REF!,IF('Costi complessivi'!#REF!=$B$452,'Costi complessivi'!#REF!,0))</f>
        <v>#REF!</v>
      </c>
      <c r="U183" s="42" t="s">
        <v>503</v>
      </c>
      <c r="V183" s="42" t="s">
        <v>505</v>
      </c>
      <c r="W183" s="42" t="s">
        <v>504</v>
      </c>
      <c r="Y183" s="42" t="s">
        <v>506</v>
      </c>
    </row>
    <row r="184" spans="1:25" hidden="1">
      <c r="A184" s="22" t="str">
        <f>IF('Costi complessivi'!A167="","",'Costi complessivi'!A167)</f>
        <v xml:space="preserve">  68/05/751  </v>
      </c>
      <c r="B184" s="61" t="str">
        <f>IF('Costi complessivi'!B167="","",'Costi complessivi'!B167)</f>
        <v xml:space="preserve">PRESTAZ. SERV. SAD COLLECCHIO  </v>
      </c>
      <c r="C184" s="15" t="e">
        <f>IF('Costi complessivi'!#REF!="G",'Costi complessivi'!#REF!*$C$452,IF('Costi complessivi'!#REF!=$B$452,'Costi complessivi'!#REF!,""))</f>
        <v>#REF!</v>
      </c>
      <c r="D184" s="15" t="e">
        <f>IF('Costi complessivi'!#REF!="G",'Costi complessivi'!#REF!*$C$452,IF('Costi complessivi'!#REF!=$B$452,'Costi complessivi'!#REF!,""))</f>
        <v>#REF!</v>
      </c>
      <c r="E184" s="30" t="e">
        <f>IF('Costi complessivi'!#REF!="G",'Costi complessivi'!#REF!*$C$452,IF('Costi complessivi'!#REF!=$B$452,'Costi complessivi'!#REF!,""))</f>
        <v>#REF!</v>
      </c>
      <c r="F184" s="115" t="e">
        <f>IF('Costi complessivi'!#REF!="G",'Costi complessivi'!C167*$C$452,IF('Costi complessivi'!#REF!=$B$452,'Costi complessivi'!C167,""))</f>
        <v>#REF!</v>
      </c>
      <c r="G184" s="44" t="e">
        <f>IF('Costi complessivi'!#REF!="G",'Costi complessivi'!#REF!*$C$452,IF('Costi complessivi'!#REF!=$B$452,'Costi complessivi'!#REF!,""))</f>
        <v>#REF!</v>
      </c>
      <c r="H184" s="44" t="e">
        <f>IF('Costi complessivi'!#REF!="G",'Costi complessivi'!#REF!*$C$452,IF('Costi complessivi'!#REF!=$B$452,'Costi complessivi'!#REF!,""))</f>
        <v>#REF!</v>
      </c>
      <c r="I184" s="115" t="e">
        <f>IF('Costi complessivi'!#REF!="G",'Costi complessivi'!D167*$C$452,IF('Costi complessivi'!#REF!=$B$452,'Costi complessivi'!D167,""))</f>
        <v>#REF!</v>
      </c>
      <c r="J184" s="14" t="e">
        <f>IF('Costi complessivi'!#REF!="G",'Costi complessivi'!E167*$C$452,IF('Costi complessivi'!#REF!=$B$452,'Costi complessivi'!E167,""))</f>
        <v>#REF!</v>
      </c>
      <c r="K184" s="14" t="e">
        <f>IF('Costi complessivi'!#REF!="G",'Costi complessivi'!F167*$C$452,IF('Costi complessivi'!#REF!=$B$452,'Costi complessivi'!F167,""))</f>
        <v>#REF!</v>
      </c>
      <c r="L184" s="29" t="e">
        <f>IF('Costi complessivi'!#REF!="G",'Costi complessivi'!#REF!*$C$452,IF('Costi complessivi'!#REF!=$B$452,'Costi complessivi'!#REF!,""))</f>
        <v>#REF!</v>
      </c>
      <c r="M184" s="23" t="e">
        <f>'Costi complessivi'!#REF!</f>
        <v>#REF!</v>
      </c>
      <c r="N184" s="69" t="e">
        <f>IF('Costi complessivi'!#REF!="G",'Costi complessivi'!#REF!,IF('Costi complessivi'!#REF!=$B$452,'Costi complessivi'!#REF!,0))</f>
        <v>#REF!</v>
      </c>
      <c r="O184" s="42">
        <v>147000</v>
      </c>
      <c r="P184" s="42">
        <f>O184*2</f>
        <v>294000</v>
      </c>
      <c r="T184" s="42">
        <f>P184/12*4</f>
        <v>98000</v>
      </c>
      <c r="U184" s="42">
        <v>30000</v>
      </c>
      <c r="V184" s="42">
        <v>32666.666669999999</v>
      </c>
      <c r="W184" s="42">
        <v>8666.6666669999995</v>
      </c>
      <c r="X184" s="42">
        <f>T184-U184-V184-W184</f>
        <v>26666.666663000004</v>
      </c>
      <c r="Y184" s="32">
        <f>P184-T184+X184</f>
        <v>222666.66666300001</v>
      </c>
    </row>
    <row r="185" spans="1:25" hidden="1">
      <c r="A185" s="22" t="e">
        <f>IF('Costi complessivi'!#REF!="","",'Costi complessivi'!#REF!)</f>
        <v>#REF!</v>
      </c>
      <c r="B185" s="61" t="e">
        <f>IF('Costi complessivi'!#REF!="","",'Costi complessivi'!#REF!)</f>
        <v>#REF!</v>
      </c>
      <c r="C185" s="15" t="e">
        <f>IF('Costi complessivi'!#REF!="G",'Costi complessivi'!#REF!*$C$452,IF('Costi complessivi'!#REF!=$B$452,'Costi complessivi'!#REF!,""))</f>
        <v>#REF!</v>
      </c>
      <c r="D185" s="15" t="e">
        <f>IF('Costi complessivi'!#REF!="G",'Costi complessivi'!#REF!*$C$452,IF('Costi complessivi'!#REF!=$B$452,'Costi complessivi'!#REF!,""))</f>
        <v>#REF!</v>
      </c>
      <c r="E185" s="30" t="e">
        <f>IF('Costi complessivi'!#REF!="G",'Costi complessivi'!#REF!*$C$452,IF('Costi complessivi'!#REF!=$B$452,'Costi complessivi'!#REF!,""))</f>
        <v>#REF!</v>
      </c>
      <c r="F185" s="115" t="e">
        <f>IF('Costi complessivi'!#REF!="G",'Costi complessivi'!#REF!*$C$452,IF('Costi complessivi'!#REF!=$B$452,'Costi complessivi'!#REF!,""))</f>
        <v>#REF!</v>
      </c>
      <c r="G185" s="44" t="e">
        <f>IF('Costi complessivi'!#REF!="G",'Costi complessivi'!#REF!*$C$452,IF('Costi complessivi'!#REF!=$B$452,'Costi complessivi'!#REF!,""))</f>
        <v>#REF!</v>
      </c>
      <c r="H185" s="44" t="e">
        <f>IF('Costi complessivi'!#REF!="G",'Costi complessivi'!#REF!*$C$452,IF('Costi complessivi'!#REF!=$B$452,'Costi complessivi'!#REF!,""))</f>
        <v>#REF!</v>
      </c>
      <c r="I185" s="115" t="e">
        <f>IF('Costi complessivi'!#REF!="G",'Costi complessivi'!#REF!*$C$452,IF('Costi complessivi'!#REF!=$B$452,'Costi complessivi'!#REF!,""))</f>
        <v>#REF!</v>
      </c>
      <c r="J185" s="14" t="e">
        <f>IF('Costi complessivi'!#REF!="G",'Costi complessivi'!#REF!*$C$452,IF('Costi complessivi'!#REF!=$B$452,'Costi complessivi'!#REF!,""))</f>
        <v>#REF!</v>
      </c>
      <c r="K185" s="14" t="e">
        <f>IF('Costi complessivi'!#REF!="G",'Costi complessivi'!#REF!*$C$452,IF('Costi complessivi'!#REF!=$B$452,'Costi complessivi'!#REF!,""))</f>
        <v>#REF!</v>
      </c>
      <c r="L185" s="29" t="e">
        <f>IF('Costi complessivi'!#REF!="G",'Costi complessivi'!#REF!*$C$452,IF('Costi complessivi'!#REF!=$B$452,'Costi complessivi'!#REF!,""))</f>
        <v>#REF!</v>
      </c>
      <c r="M185" s="23" t="e">
        <f>'Costi complessivi'!#REF!</f>
        <v>#REF!</v>
      </c>
      <c r="N185" s="69" t="e">
        <f>IF('Costi complessivi'!#REF!="G",'Costi complessivi'!#REF!,IF('Costi complessivi'!#REF!=$B$452,'Costi complessivi'!#REF!,0))</f>
        <v>#REF!</v>
      </c>
      <c r="O185" s="42">
        <v>23000</v>
      </c>
      <c r="P185" s="42">
        <f>O185/7*12</f>
        <v>39428.571428571428</v>
      </c>
      <c r="Y185" s="32"/>
    </row>
    <row r="186" spans="1:25" hidden="1">
      <c r="A186" s="22" t="e">
        <f>IF('Costi complessivi'!#REF!="","",'Costi complessivi'!#REF!)</f>
        <v>#REF!</v>
      </c>
      <c r="B186" s="61" t="e">
        <f>IF('Costi complessivi'!#REF!="","",'Costi complessivi'!#REF!)</f>
        <v>#REF!</v>
      </c>
      <c r="C186" s="15" t="e">
        <f>IF('Costi complessivi'!#REF!="G",'Costi complessivi'!#REF!*$C$452,IF('Costi complessivi'!#REF!=$B$452,'Costi complessivi'!#REF!,""))</f>
        <v>#REF!</v>
      </c>
      <c r="D186" s="15" t="e">
        <f>IF('Costi complessivi'!#REF!="G",'Costi complessivi'!#REF!*$C$452,IF('Costi complessivi'!#REF!=$B$452,'Costi complessivi'!#REF!,""))</f>
        <v>#REF!</v>
      </c>
      <c r="E186" s="30" t="e">
        <f>IF('Costi complessivi'!#REF!="G",'Costi complessivi'!#REF!*$C$452,IF('Costi complessivi'!#REF!=$B$452,'Costi complessivi'!#REF!,""))</f>
        <v>#REF!</v>
      </c>
      <c r="F186" s="115" t="e">
        <f>IF('Costi complessivi'!#REF!="G",'Costi complessivi'!#REF!*$C$452,IF('Costi complessivi'!#REF!=$B$452,'Costi complessivi'!#REF!,""))</f>
        <v>#REF!</v>
      </c>
      <c r="G186" s="44" t="e">
        <f>IF('Costi complessivi'!#REF!="G",'Costi complessivi'!#REF!*$C$452,IF('Costi complessivi'!#REF!=$B$452,'Costi complessivi'!#REF!,""))</f>
        <v>#REF!</v>
      </c>
      <c r="H186" s="44" t="e">
        <f>IF('Costi complessivi'!#REF!="G",'Costi complessivi'!#REF!*$C$452,IF('Costi complessivi'!#REF!=$B$452,'Costi complessivi'!#REF!,""))</f>
        <v>#REF!</v>
      </c>
      <c r="I186" s="115" t="e">
        <f>IF('Costi complessivi'!#REF!="G",'Costi complessivi'!#REF!*$C$452,IF('Costi complessivi'!#REF!=$B$452,'Costi complessivi'!#REF!,""))</f>
        <v>#REF!</v>
      </c>
      <c r="J186" s="14" t="e">
        <f>IF('Costi complessivi'!#REF!="G",'Costi complessivi'!#REF!*$C$452,IF('Costi complessivi'!#REF!=$B$452,'Costi complessivi'!#REF!,""))</f>
        <v>#REF!</v>
      </c>
      <c r="K186" s="14" t="e">
        <f>IF('Costi complessivi'!#REF!="G",'Costi complessivi'!#REF!*$C$452,IF('Costi complessivi'!#REF!=$B$452,'Costi complessivi'!#REF!,""))</f>
        <v>#REF!</v>
      </c>
      <c r="L186" s="29" t="e">
        <f>IF('Costi complessivi'!#REF!="G",'Costi complessivi'!#REF!*$C$452,IF('Costi complessivi'!#REF!=$B$452,'Costi complessivi'!#REF!,""))</f>
        <v>#REF!</v>
      </c>
      <c r="M186" s="23" t="e">
        <f>'Costi complessivi'!#REF!</f>
        <v>#REF!</v>
      </c>
      <c r="N186" s="69" t="e">
        <f>IF('Costi complessivi'!#REF!="G",'Costi complessivi'!#REF!,IF('Costi complessivi'!#REF!=$B$452,'Costi complessivi'!#REF!,0))</f>
        <v>#REF!</v>
      </c>
      <c r="Y186" s="32"/>
    </row>
    <row r="187" spans="1:25" hidden="1">
      <c r="A187" s="22" t="e">
        <f>IF('Costi complessivi'!#REF!="","",'Costi complessivi'!#REF!)</f>
        <v>#REF!</v>
      </c>
      <c r="B187" s="61" t="e">
        <f>IF('Costi complessivi'!#REF!="","",'Costi complessivi'!#REF!)</f>
        <v>#REF!</v>
      </c>
      <c r="C187" s="15" t="e">
        <f>IF('Costi complessivi'!#REF!="G",'Costi complessivi'!#REF!*$C$452,IF('Costi complessivi'!#REF!=$B$452,'Costi complessivi'!#REF!,""))</f>
        <v>#REF!</v>
      </c>
      <c r="D187" s="15" t="e">
        <f>IF('Costi complessivi'!#REF!="G",'Costi complessivi'!#REF!*$C$452,IF('Costi complessivi'!#REF!=$B$452,'Costi complessivi'!#REF!,""))</f>
        <v>#REF!</v>
      </c>
      <c r="E187" s="30" t="e">
        <f>IF('Costi complessivi'!#REF!="G",'Costi complessivi'!#REF!*$C$452,IF('Costi complessivi'!#REF!=$B$452,'Costi complessivi'!#REF!,""))</f>
        <v>#REF!</v>
      </c>
      <c r="F187" s="115" t="e">
        <f>IF('Costi complessivi'!#REF!="G",'Costi complessivi'!#REF!*$C$452,IF('Costi complessivi'!#REF!=$B$452,'Costi complessivi'!#REF!,""))</f>
        <v>#REF!</v>
      </c>
      <c r="G187" s="44" t="e">
        <f>IF('Costi complessivi'!#REF!="G",'Costi complessivi'!#REF!*$C$452,IF('Costi complessivi'!#REF!=$B$452,'Costi complessivi'!#REF!,""))</f>
        <v>#REF!</v>
      </c>
      <c r="H187" s="44" t="e">
        <f>IF('Costi complessivi'!#REF!="G",'Costi complessivi'!#REF!*$C$452,IF('Costi complessivi'!#REF!=$B$452,'Costi complessivi'!#REF!,""))</f>
        <v>#REF!</v>
      </c>
      <c r="I187" s="115" t="e">
        <f>IF('Costi complessivi'!#REF!="G",'Costi complessivi'!#REF!*$C$452,IF('Costi complessivi'!#REF!=$B$452,'Costi complessivi'!#REF!,""))</f>
        <v>#REF!</v>
      </c>
      <c r="J187" s="14" t="e">
        <f>IF('Costi complessivi'!#REF!="G",'Costi complessivi'!#REF!*$C$452,IF('Costi complessivi'!#REF!=$B$452,'Costi complessivi'!#REF!,""))</f>
        <v>#REF!</v>
      </c>
      <c r="K187" s="14" t="e">
        <f>IF('Costi complessivi'!#REF!="G",'Costi complessivi'!#REF!*$C$452,IF('Costi complessivi'!#REF!=$B$452,'Costi complessivi'!#REF!,""))</f>
        <v>#REF!</v>
      </c>
      <c r="L187" s="29" t="e">
        <f>IF('Costi complessivi'!#REF!="G",'Costi complessivi'!#REF!*$C$452,IF('Costi complessivi'!#REF!=$B$452,'Costi complessivi'!#REF!,""))</f>
        <v>#REF!</v>
      </c>
      <c r="M187" s="23" t="e">
        <f>'Costi complessivi'!#REF!</f>
        <v>#REF!</v>
      </c>
      <c r="N187" s="69" t="e">
        <f>IF('Costi complessivi'!#REF!="G",'Costi complessivi'!#REF!,IF('Costi complessivi'!#REF!=$B$452,'Costi complessivi'!#REF!,0))</f>
        <v>#REF!</v>
      </c>
      <c r="Y187" s="32"/>
    </row>
    <row r="188" spans="1:25" hidden="1">
      <c r="A188" s="22" t="e">
        <f>IF('Costi complessivi'!#REF!="","",'Costi complessivi'!#REF!)</f>
        <v>#REF!</v>
      </c>
      <c r="B188" s="61" t="e">
        <f>IF('Costi complessivi'!#REF!="","",'Costi complessivi'!#REF!)</f>
        <v>#REF!</v>
      </c>
      <c r="C188" s="15" t="e">
        <f>IF('Costi complessivi'!#REF!="G",'Costi complessivi'!#REF!*$C$452,IF('Costi complessivi'!#REF!=$B$452,'Costi complessivi'!#REF!,""))</f>
        <v>#REF!</v>
      </c>
      <c r="D188" s="15" t="e">
        <f>IF('Costi complessivi'!#REF!="G",'Costi complessivi'!#REF!*$C$452,IF('Costi complessivi'!#REF!=$B$452,'Costi complessivi'!#REF!,""))</f>
        <v>#REF!</v>
      </c>
      <c r="E188" s="30" t="e">
        <f>IF('Costi complessivi'!#REF!="G",'Costi complessivi'!#REF!*$C$452,IF('Costi complessivi'!#REF!=$B$452,'Costi complessivi'!#REF!,""))</f>
        <v>#REF!</v>
      </c>
      <c r="F188" s="115" t="e">
        <f>IF('Costi complessivi'!#REF!="G",'Costi complessivi'!#REF!*$C$452,IF('Costi complessivi'!#REF!=$B$452,'Costi complessivi'!#REF!,""))</f>
        <v>#REF!</v>
      </c>
      <c r="G188" s="44" t="e">
        <f>IF('Costi complessivi'!#REF!="G",'Costi complessivi'!#REF!*$C$452,IF('Costi complessivi'!#REF!=$B$452,'Costi complessivi'!#REF!,""))</f>
        <v>#REF!</v>
      </c>
      <c r="H188" s="44" t="e">
        <f>IF('Costi complessivi'!#REF!="G",'Costi complessivi'!#REF!*$C$452,IF('Costi complessivi'!#REF!=$B$452,'Costi complessivi'!#REF!,""))</f>
        <v>#REF!</v>
      </c>
      <c r="I188" s="115" t="e">
        <f>IF('Costi complessivi'!#REF!="G",'Costi complessivi'!#REF!*$C$452,IF('Costi complessivi'!#REF!=$B$452,'Costi complessivi'!#REF!,""))</f>
        <v>#REF!</v>
      </c>
      <c r="J188" s="14" t="e">
        <f>IF('Costi complessivi'!#REF!="G",'Costi complessivi'!#REF!*$C$452,IF('Costi complessivi'!#REF!=$B$452,'Costi complessivi'!#REF!,""))</f>
        <v>#REF!</v>
      </c>
      <c r="K188" s="14" t="e">
        <f>IF('Costi complessivi'!#REF!="G",'Costi complessivi'!#REF!*$C$452,IF('Costi complessivi'!#REF!=$B$452,'Costi complessivi'!#REF!,""))</f>
        <v>#REF!</v>
      </c>
      <c r="L188" s="29" t="e">
        <f>IF('Costi complessivi'!#REF!="G",'Costi complessivi'!#REF!*$C$452,IF('Costi complessivi'!#REF!=$B$452,'Costi complessivi'!#REF!,""))</f>
        <v>#REF!</v>
      </c>
      <c r="M188" s="23" t="e">
        <f>'Costi complessivi'!#REF!</f>
        <v>#REF!</v>
      </c>
      <c r="N188" s="69" t="e">
        <f>IF('Costi complessivi'!#REF!="G",'Costi complessivi'!#REF!,IF('Costi complessivi'!#REF!=$B$452,'Costi complessivi'!#REF!,0))</f>
        <v>#REF!</v>
      </c>
      <c r="Y188" s="32"/>
    </row>
    <row r="189" spans="1:25">
      <c r="A189" s="49" t="s">
        <v>478</v>
      </c>
      <c r="B189" s="45"/>
      <c r="C189" s="46"/>
      <c r="D189" s="47"/>
      <c r="E189" s="47"/>
      <c r="F189" s="47"/>
      <c r="G189" s="47"/>
      <c r="H189" s="47"/>
      <c r="I189" s="47"/>
      <c r="J189" s="47"/>
      <c r="K189" s="47"/>
      <c r="L189" s="45"/>
      <c r="M189" s="48"/>
      <c r="N189" s="69" t="e">
        <f>IF('Costi complessivi'!#REF!="G",'Costi complessivi'!#REF!,IF('Costi complessivi'!#REF!=$B$452,'Costi complessivi'!#REF!,0))</f>
        <v>#REF!</v>
      </c>
      <c r="Y189" s="32"/>
    </row>
    <row r="190" spans="1:25" ht="21" customHeight="1">
      <c r="A190" s="22" t="str">
        <f>IF('Costi complessivi'!A169="","",'Costi complessivi'!A169)</f>
        <v xml:space="preserve">  68/05/781  </v>
      </c>
      <c r="B190" s="61" t="str">
        <f>IF('Costi complessivi'!B169="","",'Costi complessivi'!B169)</f>
        <v xml:space="preserve">PRESTAZ. SERVIZI SAD FELINO    </v>
      </c>
      <c r="C190" s="15" t="e">
        <f>IF('Costi complessivi'!#REF!="G",'Costi complessivi'!#REF!*$C$452,IF('Costi complessivi'!#REF!=$B$452,'Costi complessivi'!#REF!,""))</f>
        <v>#REF!</v>
      </c>
      <c r="D190" s="15" t="e">
        <f>IF('Costi complessivi'!#REF!="G",'Costi complessivi'!#REF!*$C$452,IF('Costi complessivi'!#REF!=$B$452,'Costi complessivi'!#REF!,""))</f>
        <v>#REF!</v>
      </c>
      <c r="E190" s="30" t="e">
        <f>IF('Costi complessivi'!#REF!="G",'Costi complessivi'!#REF!*$C$452,IF('Costi complessivi'!#REF!=$B$452,'Costi complessivi'!#REF!,""))</f>
        <v>#REF!</v>
      </c>
      <c r="F190" s="115" t="e">
        <f>IF('Costi complessivi'!#REF!="G",'Costi complessivi'!C169*$C$452,IF('Costi complessivi'!#REF!=$B$452,'Costi complessivi'!C169,""))</f>
        <v>#REF!</v>
      </c>
      <c r="G190" s="44" t="e">
        <f>IF('Costi complessivi'!#REF!="G",'Costi complessivi'!#REF!*$C$452,IF('Costi complessivi'!#REF!=$B$452,'Costi complessivi'!#REF!,""))</f>
        <v>#REF!</v>
      </c>
      <c r="H190" s="44" t="e">
        <f>IF('Costi complessivi'!#REF!="G",'Costi complessivi'!#REF!*$C$452,IF('Costi complessivi'!#REF!=$B$452,'Costi complessivi'!#REF!,""))</f>
        <v>#REF!</v>
      </c>
      <c r="I190" s="115" t="e">
        <f>IF('Costi complessivi'!#REF!="G",'Costi complessivi'!D169*$C$452,IF('Costi complessivi'!#REF!=$B$452,'Costi complessivi'!D169,""))</f>
        <v>#REF!</v>
      </c>
      <c r="J190" s="14" t="e">
        <f>IF('Costi complessivi'!#REF!="G",'Costi complessivi'!E169*$C$452,IF('Costi complessivi'!#REF!=$B$452,'Costi complessivi'!E169,""))</f>
        <v>#REF!</v>
      </c>
      <c r="K190" s="14" t="e">
        <f>IF('Costi complessivi'!#REF!="G",'Costi complessivi'!F169*$C$452,IF('Costi complessivi'!#REF!=$B$452,'Costi complessivi'!F169,""))</f>
        <v>#REF!</v>
      </c>
      <c r="L190" s="29" t="e">
        <f>IF('Costi complessivi'!#REF!="G",'Costi complessivi'!#REF!*$C$452,IF('Costi complessivi'!#REF!=$B$452,'Costi complessivi'!#REF!,""))</f>
        <v>#REF!</v>
      </c>
      <c r="M190" s="23" t="e">
        <f>'Costi complessivi'!#REF!</f>
        <v>#REF!</v>
      </c>
      <c r="N190" s="69" t="e">
        <f>IF('Costi complessivi'!#REF!="G",'Costi complessivi'!#REF!,IF('Costi complessivi'!#REF!=$B$452,'Costi complessivi'!#REF!,0))</f>
        <v>#REF!</v>
      </c>
      <c r="O190" s="42">
        <v>69219</v>
      </c>
      <c r="P190" s="42">
        <f>O190*2</f>
        <v>138438</v>
      </c>
      <c r="T190" s="42">
        <f>P190/12*4</f>
        <v>46146</v>
      </c>
      <c r="U190" s="42">
        <v>19000</v>
      </c>
      <c r="V190" s="42">
        <v>17333.333330000001</v>
      </c>
      <c r="W190" s="42">
        <v>1666.666667</v>
      </c>
      <c r="X190" s="42">
        <f>T190-U190-V190-W190</f>
        <v>8146.0000029999992</v>
      </c>
      <c r="Y190" s="32">
        <f>P190-T190+X190</f>
        <v>100438.00000299999</v>
      </c>
    </row>
    <row r="191" spans="1:25" hidden="1">
      <c r="A191" s="22" t="e">
        <f>IF('Costi complessivi'!#REF!="","",'Costi complessivi'!#REF!)</f>
        <v>#REF!</v>
      </c>
      <c r="B191" s="61" t="e">
        <f>IF('Costi complessivi'!#REF!="","",'Costi complessivi'!#REF!)</f>
        <v>#REF!</v>
      </c>
      <c r="C191" s="15" t="e">
        <f>IF('Costi complessivi'!#REF!="G",'Costi complessivi'!#REF!*$C$452,IF('Costi complessivi'!#REF!=$B$452,'Costi complessivi'!#REF!,""))</f>
        <v>#REF!</v>
      </c>
      <c r="D191" s="15" t="e">
        <f>IF('Costi complessivi'!#REF!="G",'Costi complessivi'!#REF!*$C$452,IF('Costi complessivi'!#REF!=$B$452,'Costi complessivi'!#REF!,""))</f>
        <v>#REF!</v>
      </c>
      <c r="E191" s="30" t="e">
        <f>IF('Costi complessivi'!#REF!="G",'Costi complessivi'!#REF!*$C$452,IF('Costi complessivi'!#REF!=$B$452,'Costi complessivi'!#REF!,""))</f>
        <v>#REF!</v>
      </c>
      <c r="F191" s="115" t="e">
        <f>IF('Costi complessivi'!#REF!="G",'Costi complessivi'!#REF!*$C$452,IF('Costi complessivi'!#REF!=$B$452,'Costi complessivi'!#REF!,""))</f>
        <v>#REF!</v>
      </c>
      <c r="G191" s="44" t="e">
        <f>IF('Costi complessivi'!#REF!="G",'Costi complessivi'!#REF!*$C$452,IF('Costi complessivi'!#REF!=$B$452,'Costi complessivi'!#REF!,""))</f>
        <v>#REF!</v>
      </c>
      <c r="H191" s="44" t="e">
        <f>IF('Costi complessivi'!#REF!="G",'Costi complessivi'!#REF!*$C$452,IF('Costi complessivi'!#REF!=$B$452,'Costi complessivi'!#REF!,""))</f>
        <v>#REF!</v>
      </c>
      <c r="I191" s="115" t="e">
        <f>IF('Costi complessivi'!#REF!="G",'Costi complessivi'!#REF!*$C$452,IF('Costi complessivi'!#REF!=$B$452,'Costi complessivi'!#REF!,""))</f>
        <v>#REF!</v>
      </c>
      <c r="J191" s="14" t="e">
        <f>IF('Costi complessivi'!#REF!="G",'Costi complessivi'!#REF!*$C$452,IF('Costi complessivi'!#REF!=$B$452,'Costi complessivi'!#REF!,""))</f>
        <v>#REF!</v>
      </c>
      <c r="K191" s="14" t="e">
        <f>IF('Costi complessivi'!#REF!="G",'Costi complessivi'!#REF!*$C$452,IF('Costi complessivi'!#REF!=$B$452,'Costi complessivi'!#REF!,""))</f>
        <v>#REF!</v>
      </c>
      <c r="L191" s="29" t="e">
        <f>IF('Costi complessivi'!#REF!="G",'Costi complessivi'!#REF!*$C$452,IF('Costi complessivi'!#REF!=$B$452,'Costi complessivi'!#REF!,""))</f>
        <v>#REF!</v>
      </c>
      <c r="M191" s="23" t="e">
        <f>'Costi complessivi'!#REF!</f>
        <v>#REF!</v>
      </c>
      <c r="N191" s="69" t="e">
        <f>IF('Costi complessivi'!#REF!="G",'Costi complessivi'!#REF!,IF('Costi complessivi'!#REF!=$B$452,'Costi complessivi'!#REF!,0))</f>
        <v>#REF!</v>
      </c>
      <c r="O191" s="42">
        <v>12900</v>
      </c>
      <c r="P191" s="42">
        <f>O191/7*12</f>
        <v>22114.285714285714</v>
      </c>
      <c r="Y191" s="32"/>
    </row>
    <row r="192" spans="1:25" hidden="1">
      <c r="A192" s="22" t="e">
        <f>IF('Costi complessivi'!#REF!="","",'Costi complessivi'!#REF!)</f>
        <v>#REF!</v>
      </c>
      <c r="B192" s="61" t="e">
        <f>IF('Costi complessivi'!#REF!="","",'Costi complessivi'!#REF!)</f>
        <v>#REF!</v>
      </c>
      <c r="C192" s="15" t="e">
        <f>IF('Costi complessivi'!#REF!="G",'Costi complessivi'!#REF!*$C$452,IF('Costi complessivi'!#REF!=$B$452,'Costi complessivi'!#REF!,""))</f>
        <v>#REF!</v>
      </c>
      <c r="D192" s="15" t="e">
        <f>IF('Costi complessivi'!#REF!="G",'Costi complessivi'!#REF!*$C$452,IF('Costi complessivi'!#REF!=$B$452,'Costi complessivi'!#REF!,""))</f>
        <v>#REF!</v>
      </c>
      <c r="E192" s="30" t="e">
        <f>IF('Costi complessivi'!#REF!="G",'Costi complessivi'!#REF!*$C$452,IF('Costi complessivi'!#REF!=$B$452,'Costi complessivi'!#REF!,""))</f>
        <v>#REF!</v>
      </c>
      <c r="F192" s="115" t="e">
        <f>IF('Costi complessivi'!#REF!="G",'Costi complessivi'!#REF!*$C$452,IF('Costi complessivi'!#REF!=$B$452,'Costi complessivi'!#REF!,""))</f>
        <v>#REF!</v>
      </c>
      <c r="G192" s="44" t="e">
        <f>IF('Costi complessivi'!#REF!="G",'Costi complessivi'!#REF!*$C$452,IF('Costi complessivi'!#REF!=$B$452,'Costi complessivi'!#REF!,""))</f>
        <v>#REF!</v>
      </c>
      <c r="H192" s="44" t="e">
        <f>IF('Costi complessivi'!#REF!="G",'Costi complessivi'!#REF!*$C$452,IF('Costi complessivi'!#REF!=$B$452,'Costi complessivi'!#REF!,""))</f>
        <v>#REF!</v>
      </c>
      <c r="I192" s="115" t="e">
        <f>IF('Costi complessivi'!#REF!="G",'Costi complessivi'!#REF!*$C$452,IF('Costi complessivi'!#REF!=$B$452,'Costi complessivi'!#REF!,""))</f>
        <v>#REF!</v>
      </c>
      <c r="J192" s="14" t="e">
        <f>IF('Costi complessivi'!#REF!="G",'Costi complessivi'!#REF!*$C$452,IF('Costi complessivi'!#REF!=$B$452,'Costi complessivi'!#REF!,""))</f>
        <v>#REF!</v>
      </c>
      <c r="K192" s="14" t="e">
        <f>IF('Costi complessivi'!#REF!="G",'Costi complessivi'!#REF!*$C$452,IF('Costi complessivi'!#REF!=$B$452,'Costi complessivi'!#REF!,""))</f>
        <v>#REF!</v>
      </c>
      <c r="L192" s="29" t="e">
        <f>IF('Costi complessivi'!#REF!="G",'Costi complessivi'!#REF!*$C$452,IF('Costi complessivi'!#REF!=$B$452,'Costi complessivi'!#REF!,""))</f>
        <v>#REF!</v>
      </c>
      <c r="M192" s="23" t="e">
        <f>'Costi complessivi'!#REF!</f>
        <v>#REF!</v>
      </c>
      <c r="N192" s="69" t="e">
        <f>IF('Costi complessivi'!#REF!="G",'Costi complessivi'!#REF!,IF('Costi complessivi'!#REF!=$B$452,'Costi complessivi'!#REF!,0))</f>
        <v>#REF!</v>
      </c>
      <c r="Y192" s="32"/>
    </row>
    <row r="193" spans="1:25" hidden="1">
      <c r="A193" s="22" t="e">
        <f>IF('Costi complessivi'!#REF!="","",'Costi complessivi'!#REF!)</f>
        <v>#REF!</v>
      </c>
      <c r="B193" s="61" t="e">
        <f>IF('Costi complessivi'!#REF!="","",'Costi complessivi'!#REF!)</f>
        <v>#REF!</v>
      </c>
      <c r="C193" s="15" t="e">
        <f>IF('Costi complessivi'!#REF!="G",'Costi complessivi'!#REF!*$C$452,IF('Costi complessivi'!#REF!=$B$452,'Costi complessivi'!#REF!,""))</f>
        <v>#REF!</v>
      </c>
      <c r="D193" s="15" t="e">
        <f>IF('Costi complessivi'!#REF!="G",'Costi complessivi'!#REF!*$C$452,IF('Costi complessivi'!#REF!=$B$452,'Costi complessivi'!#REF!,""))</f>
        <v>#REF!</v>
      </c>
      <c r="E193" s="30" t="e">
        <f>IF('Costi complessivi'!#REF!="G",'Costi complessivi'!#REF!*$C$452,IF('Costi complessivi'!#REF!=$B$452,'Costi complessivi'!#REF!,""))</f>
        <v>#REF!</v>
      </c>
      <c r="F193" s="115" t="e">
        <f>IF('Costi complessivi'!#REF!="G",'Costi complessivi'!#REF!*$C$452,IF('Costi complessivi'!#REF!=$B$452,'Costi complessivi'!#REF!,""))</f>
        <v>#REF!</v>
      </c>
      <c r="G193" s="44" t="e">
        <f>IF('Costi complessivi'!#REF!="G",'Costi complessivi'!#REF!*$C$452,IF('Costi complessivi'!#REF!=$B$452,'Costi complessivi'!#REF!,""))</f>
        <v>#REF!</v>
      </c>
      <c r="H193" s="44" t="e">
        <f>IF('Costi complessivi'!#REF!="G",'Costi complessivi'!#REF!*$C$452,IF('Costi complessivi'!#REF!=$B$452,'Costi complessivi'!#REF!,""))</f>
        <v>#REF!</v>
      </c>
      <c r="I193" s="115" t="e">
        <f>IF('Costi complessivi'!#REF!="G",'Costi complessivi'!#REF!*$C$452,IF('Costi complessivi'!#REF!=$B$452,'Costi complessivi'!#REF!,""))</f>
        <v>#REF!</v>
      </c>
      <c r="J193" s="14" t="e">
        <f>IF('Costi complessivi'!#REF!="G",'Costi complessivi'!#REF!*$C$452,IF('Costi complessivi'!#REF!=$B$452,'Costi complessivi'!#REF!,""))</f>
        <v>#REF!</v>
      </c>
      <c r="K193" s="14" t="e">
        <f>IF('Costi complessivi'!#REF!="G",'Costi complessivi'!#REF!*$C$452,IF('Costi complessivi'!#REF!=$B$452,'Costi complessivi'!#REF!,""))</f>
        <v>#REF!</v>
      </c>
      <c r="L193" s="29" t="e">
        <f>IF('Costi complessivi'!#REF!="G",'Costi complessivi'!#REF!*$C$452,IF('Costi complessivi'!#REF!=$B$452,'Costi complessivi'!#REF!,""))</f>
        <v>#REF!</v>
      </c>
      <c r="M193" s="23" t="e">
        <f>'Costi complessivi'!#REF!</f>
        <v>#REF!</v>
      </c>
      <c r="N193" s="69" t="e">
        <f>IF('Costi complessivi'!#REF!="G",'Costi complessivi'!#REF!,IF('Costi complessivi'!#REF!=$B$452,'Costi complessivi'!#REF!,0))</f>
        <v>#REF!</v>
      </c>
      <c r="Y193" s="32"/>
    </row>
    <row r="194" spans="1:25" hidden="1">
      <c r="A194" s="49" t="s">
        <v>479</v>
      </c>
      <c r="B194" s="45"/>
      <c r="C194" s="46"/>
      <c r="D194" s="47"/>
      <c r="E194" s="47"/>
      <c r="F194" s="47"/>
      <c r="G194" s="47"/>
      <c r="H194" s="47"/>
      <c r="I194" s="47"/>
      <c r="J194" s="47"/>
      <c r="K194" s="47"/>
      <c r="L194" s="45"/>
      <c r="M194" s="48"/>
      <c r="N194" s="69" t="e">
        <f>IF('Costi complessivi'!#REF!="G",'Costi complessivi'!#REF!,IF('Costi complessivi'!#REF!=$B$452,'Costi complessivi'!#REF!,0))</f>
        <v>#REF!</v>
      </c>
      <c r="Y194" s="32"/>
    </row>
    <row r="195" spans="1:25" ht="16.149999999999999" hidden="1" customHeight="1">
      <c r="A195" s="22" t="str">
        <f>IF('Costi complessivi'!A171="","",'Costi complessivi'!A171)</f>
        <v xml:space="preserve">  68/05/811  </v>
      </c>
      <c r="B195" s="61" t="str">
        <f>IF('Costi complessivi'!B171="","",'Costi complessivi'!B171)</f>
        <v>PRESTAZ. SERVIZI SAD MONTECHIAR</v>
      </c>
      <c r="C195" s="15" t="e">
        <f>IF('Costi complessivi'!#REF!="G",'Costi complessivi'!#REF!*$C$452,IF('Costi complessivi'!#REF!=$B$452,'Costi complessivi'!#REF!,""))</f>
        <v>#REF!</v>
      </c>
      <c r="D195" s="15" t="e">
        <f>IF('Costi complessivi'!#REF!="G",'Costi complessivi'!#REF!*$C$452,IF('Costi complessivi'!#REF!=$B$452,'Costi complessivi'!#REF!,""))</f>
        <v>#REF!</v>
      </c>
      <c r="E195" s="30" t="e">
        <f>IF('Costi complessivi'!#REF!="G",'Costi complessivi'!#REF!*$C$452,IF('Costi complessivi'!#REF!=$B$452,'Costi complessivi'!#REF!,""))</f>
        <v>#REF!</v>
      </c>
      <c r="F195" s="115" t="e">
        <f>IF('Costi complessivi'!#REF!="G",'Costi complessivi'!C171*$C$452,IF('Costi complessivi'!#REF!=$B$452,'Costi complessivi'!C171,""))</f>
        <v>#REF!</v>
      </c>
      <c r="G195" s="44" t="e">
        <f>IF('Costi complessivi'!#REF!="G",'Costi complessivi'!#REF!*$C$452,IF('Costi complessivi'!#REF!=$B$452,'Costi complessivi'!#REF!,""))</f>
        <v>#REF!</v>
      </c>
      <c r="H195" s="44" t="e">
        <f>IF('Costi complessivi'!#REF!="G",'Costi complessivi'!#REF!*$C$452,IF('Costi complessivi'!#REF!=$B$452,'Costi complessivi'!#REF!,""))</f>
        <v>#REF!</v>
      </c>
      <c r="I195" s="115" t="e">
        <f>IF('Costi complessivi'!#REF!="G",'Costi complessivi'!D171*$C$452,IF('Costi complessivi'!#REF!=$B$452,'Costi complessivi'!D171,""))</f>
        <v>#REF!</v>
      </c>
      <c r="J195" s="14" t="e">
        <f>IF('Costi complessivi'!#REF!="G",'Costi complessivi'!E171*$C$452,IF('Costi complessivi'!#REF!=$B$452,'Costi complessivi'!E171,""))</f>
        <v>#REF!</v>
      </c>
      <c r="K195" s="14" t="e">
        <f>IF('Costi complessivi'!#REF!="G",'Costi complessivi'!F171*$C$452,IF('Costi complessivi'!#REF!=$B$452,'Costi complessivi'!F171,""))</f>
        <v>#REF!</v>
      </c>
      <c r="L195" s="29" t="e">
        <f>IF('Costi complessivi'!#REF!="G",'Costi complessivi'!#REF!*$C$452,IF('Costi complessivi'!#REF!=$B$452,'Costi complessivi'!#REF!,""))</f>
        <v>#REF!</v>
      </c>
      <c r="M195" s="23" t="e">
        <f>'Costi complessivi'!#REF!</f>
        <v>#REF!</v>
      </c>
      <c r="N195" s="69" t="e">
        <f>IF('Costi complessivi'!#REF!="G",'Costi complessivi'!#REF!,IF('Costi complessivi'!#REF!=$B$452,'Costi complessivi'!#REF!,0))</f>
        <v>#REF!</v>
      </c>
      <c r="O195" s="42">
        <v>130717</v>
      </c>
      <c r="P195" s="42">
        <f>O195*2</f>
        <v>261434</v>
      </c>
      <c r="T195" s="42">
        <f>P195/12*4</f>
        <v>87144.666666666672</v>
      </c>
      <c r="U195" s="42">
        <v>25000</v>
      </c>
      <c r="V195" s="42">
        <v>18333.333330000001</v>
      </c>
      <c r="W195" s="42">
        <v>11666.666670000001</v>
      </c>
      <c r="X195" s="42">
        <f>T195-U195-V195-W195</f>
        <v>32144.666666666672</v>
      </c>
      <c r="Y195" s="32">
        <f>P195-T195+X195</f>
        <v>206434</v>
      </c>
    </row>
    <row r="196" spans="1:25" hidden="1">
      <c r="A196" s="22" t="e">
        <f>IF('Costi complessivi'!#REF!="","",'Costi complessivi'!#REF!)</f>
        <v>#REF!</v>
      </c>
      <c r="B196" s="61" t="e">
        <f>IF('Costi complessivi'!#REF!="","",'Costi complessivi'!#REF!)</f>
        <v>#REF!</v>
      </c>
      <c r="C196" s="15" t="e">
        <f>IF('Costi complessivi'!#REF!="G",'Costi complessivi'!#REF!*$C$452,IF('Costi complessivi'!#REF!=$B$452,'Costi complessivi'!#REF!,""))</f>
        <v>#REF!</v>
      </c>
      <c r="D196" s="15" t="e">
        <f>IF('Costi complessivi'!#REF!="G",'Costi complessivi'!#REF!*$C$452,IF('Costi complessivi'!#REF!=$B$452,'Costi complessivi'!#REF!,""))</f>
        <v>#REF!</v>
      </c>
      <c r="E196" s="30" t="e">
        <f>IF('Costi complessivi'!#REF!="G",'Costi complessivi'!#REF!*$C$452,IF('Costi complessivi'!#REF!=$B$452,'Costi complessivi'!#REF!,""))</f>
        <v>#REF!</v>
      </c>
      <c r="F196" s="115" t="e">
        <f>IF('Costi complessivi'!#REF!="G",'Costi complessivi'!#REF!*$C$452,IF('Costi complessivi'!#REF!=$B$452,'Costi complessivi'!#REF!,""))</f>
        <v>#REF!</v>
      </c>
      <c r="G196" s="44" t="e">
        <f>IF('Costi complessivi'!#REF!="G",'Costi complessivi'!#REF!*$C$452,IF('Costi complessivi'!#REF!=$B$452,'Costi complessivi'!#REF!,""))</f>
        <v>#REF!</v>
      </c>
      <c r="H196" s="44" t="e">
        <f>IF('Costi complessivi'!#REF!="G",'Costi complessivi'!#REF!*$C$452,IF('Costi complessivi'!#REF!=$B$452,'Costi complessivi'!#REF!,""))</f>
        <v>#REF!</v>
      </c>
      <c r="I196" s="115" t="e">
        <f>IF('Costi complessivi'!#REF!="G",'Costi complessivi'!#REF!*$C$452,IF('Costi complessivi'!#REF!=$B$452,'Costi complessivi'!#REF!,""))</f>
        <v>#REF!</v>
      </c>
      <c r="J196" s="14" t="e">
        <f>IF('Costi complessivi'!#REF!="G",'Costi complessivi'!#REF!*$C$452,IF('Costi complessivi'!#REF!=$B$452,'Costi complessivi'!#REF!,""))</f>
        <v>#REF!</v>
      </c>
      <c r="K196" s="14" t="e">
        <f>IF('Costi complessivi'!#REF!="G",'Costi complessivi'!#REF!*$C$452,IF('Costi complessivi'!#REF!=$B$452,'Costi complessivi'!#REF!,""))</f>
        <v>#REF!</v>
      </c>
      <c r="L196" s="29" t="e">
        <f>IF('Costi complessivi'!#REF!="G",'Costi complessivi'!#REF!*$C$452,IF('Costi complessivi'!#REF!=$B$452,'Costi complessivi'!#REF!,""))</f>
        <v>#REF!</v>
      </c>
      <c r="M196" s="23" t="e">
        <f>'Costi complessivi'!#REF!</f>
        <v>#REF!</v>
      </c>
      <c r="N196" s="69" t="e">
        <f>IF('Costi complessivi'!#REF!="G",'Costi complessivi'!#REF!,IF('Costi complessivi'!#REF!=$B$452,'Costi complessivi'!#REF!,0))</f>
        <v>#REF!</v>
      </c>
      <c r="O196" s="42">
        <v>5300</v>
      </c>
      <c r="P196" s="42">
        <f>O196/7*12</f>
        <v>9085.7142857142862</v>
      </c>
      <c r="Y196" s="32"/>
    </row>
    <row r="197" spans="1:25" hidden="1">
      <c r="A197" s="22" t="e">
        <f>IF('Costi complessivi'!#REF!="","",'Costi complessivi'!#REF!)</f>
        <v>#REF!</v>
      </c>
      <c r="B197" s="61" t="e">
        <f>IF('Costi complessivi'!#REF!="","",'Costi complessivi'!#REF!)</f>
        <v>#REF!</v>
      </c>
      <c r="C197" s="15" t="e">
        <f>IF('Costi complessivi'!#REF!="G",'Costi complessivi'!#REF!*$C$452,IF('Costi complessivi'!#REF!=$B$452,'Costi complessivi'!#REF!,""))</f>
        <v>#REF!</v>
      </c>
      <c r="D197" s="15" t="e">
        <f>IF('Costi complessivi'!#REF!="G",'Costi complessivi'!#REF!*$C$452,IF('Costi complessivi'!#REF!=$B$452,'Costi complessivi'!#REF!,""))</f>
        <v>#REF!</v>
      </c>
      <c r="E197" s="30" t="e">
        <f>IF('Costi complessivi'!#REF!="G",'Costi complessivi'!#REF!*$C$452,IF('Costi complessivi'!#REF!=$B$452,'Costi complessivi'!#REF!,""))</f>
        <v>#REF!</v>
      </c>
      <c r="F197" s="115" t="e">
        <f>IF('Costi complessivi'!#REF!="G",'Costi complessivi'!#REF!*$C$452,IF('Costi complessivi'!#REF!=$B$452,'Costi complessivi'!#REF!,""))</f>
        <v>#REF!</v>
      </c>
      <c r="G197" s="44" t="e">
        <f>IF('Costi complessivi'!#REF!="G",'Costi complessivi'!#REF!*$C$452,IF('Costi complessivi'!#REF!=$B$452,'Costi complessivi'!#REF!,""))</f>
        <v>#REF!</v>
      </c>
      <c r="H197" s="44" t="e">
        <f>IF('Costi complessivi'!#REF!="G",'Costi complessivi'!#REF!*$C$452,IF('Costi complessivi'!#REF!=$B$452,'Costi complessivi'!#REF!,""))</f>
        <v>#REF!</v>
      </c>
      <c r="I197" s="115" t="e">
        <f>IF('Costi complessivi'!#REF!="G",'Costi complessivi'!#REF!*$C$452,IF('Costi complessivi'!#REF!=$B$452,'Costi complessivi'!#REF!,""))</f>
        <v>#REF!</v>
      </c>
      <c r="J197" s="14" t="e">
        <f>IF('Costi complessivi'!#REF!="G",'Costi complessivi'!#REF!*$C$452,IF('Costi complessivi'!#REF!=$B$452,'Costi complessivi'!#REF!,""))</f>
        <v>#REF!</v>
      </c>
      <c r="K197" s="14" t="e">
        <f>IF('Costi complessivi'!#REF!="G",'Costi complessivi'!#REF!*$C$452,IF('Costi complessivi'!#REF!=$B$452,'Costi complessivi'!#REF!,""))</f>
        <v>#REF!</v>
      </c>
      <c r="L197" s="29" t="e">
        <f>IF('Costi complessivi'!#REF!="G",'Costi complessivi'!#REF!*$C$452,IF('Costi complessivi'!#REF!=$B$452,'Costi complessivi'!#REF!,""))</f>
        <v>#REF!</v>
      </c>
      <c r="M197" s="23" t="e">
        <f>'Costi complessivi'!#REF!</f>
        <v>#REF!</v>
      </c>
      <c r="N197" s="69" t="e">
        <f>IF('Costi complessivi'!#REF!="G",'Costi complessivi'!#REF!,IF('Costi complessivi'!#REF!=$B$452,'Costi complessivi'!#REF!,0))</f>
        <v>#REF!</v>
      </c>
      <c r="Y197" s="32"/>
    </row>
    <row r="198" spans="1:25" hidden="1">
      <c r="A198" s="22" t="e">
        <f>IF('Costi complessivi'!#REF!="","",'Costi complessivi'!#REF!)</f>
        <v>#REF!</v>
      </c>
      <c r="B198" s="61" t="e">
        <f>IF('Costi complessivi'!#REF!="","",'Costi complessivi'!#REF!)</f>
        <v>#REF!</v>
      </c>
      <c r="C198" s="15" t="e">
        <f>IF('Costi complessivi'!#REF!="G",'Costi complessivi'!#REF!*$C$452,IF('Costi complessivi'!#REF!=$B$452,'Costi complessivi'!#REF!,""))</f>
        <v>#REF!</v>
      </c>
      <c r="D198" s="15" t="e">
        <f>IF('Costi complessivi'!#REF!="G",'Costi complessivi'!#REF!*$C$452,IF('Costi complessivi'!#REF!=$B$452,'Costi complessivi'!#REF!,""))</f>
        <v>#REF!</v>
      </c>
      <c r="E198" s="30" t="e">
        <f>IF('Costi complessivi'!#REF!="G",'Costi complessivi'!#REF!*$C$452,IF('Costi complessivi'!#REF!=$B$452,'Costi complessivi'!#REF!,""))</f>
        <v>#REF!</v>
      </c>
      <c r="F198" s="115" t="e">
        <f>IF('Costi complessivi'!#REF!="G",'Costi complessivi'!#REF!*$C$452,IF('Costi complessivi'!#REF!=$B$452,'Costi complessivi'!#REF!,""))</f>
        <v>#REF!</v>
      </c>
      <c r="G198" s="44" t="e">
        <f>IF('Costi complessivi'!#REF!="G",'Costi complessivi'!#REF!*$C$452,IF('Costi complessivi'!#REF!=$B$452,'Costi complessivi'!#REF!,""))</f>
        <v>#REF!</v>
      </c>
      <c r="H198" s="44" t="e">
        <f>IF('Costi complessivi'!#REF!="G",'Costi complessivi'!#REF!*$C$452,IF('Costi complessivi'!#REF!=$B$452,'Costi complessivi'!#REF!,""))</f>
        <v>#REF!</v>
      </c>
      <c r="I198" s="115" t="e">
        <f>IF('Costi complessivi'!#REF!="G",'Costi complessivi'!#REF!*$C$452,IF('Costi complessivi'!#REF!=$B$452,'Costi complessivi'!#REF!,""))</f>
        <v>#REF!</v>
      </c>
      <c r="J198" s="14" t="e">
        <f>IF('Costi complessivi'!#REF!="G",'Costi complessivi'!#REF!*$C$452,IF('Costi complessivi'!#REF!=$B$452,'Costi complessivi'!#REF!,""))</f>
        <v>#REF!</v>
      </c>
      <c r="K198" s="14" t="e">
        <f>IF('Costi complessivi'!#REF!="G",'Costi complessivi'!#REF!*$C$452,IF('Costi complessivi'!#REF!=$B$452,'Costi complessivi'!#REF!,""))</f>
        <v>#REF!</v>
      </c>
      <c r="L198" s="29" t="e">
        <f>IF('Costi complessivi'!#REF!="G",'Costi complessivi'!#REF!*$C$452,IF('Costi complessivi'!#REF!=$B$452,'Costi complessivi'!#REF!,""))</f>
        <v>#REF!</v>
      </c>
      <c r="M198" s="23" t="e">
        <f>'Costi complessivi'!#REF!</f>
        <v>#REF!</v>
      </c>
      <c r="N198" s="69" t="e">
        <f>IF('Costi complessivi'!#REF!="G",'Costi complessivi'!#REF!,IF('Costi complessivi'!#REF!=$B$452,'Costi complessivi'!#REF!,0))</f>
        <v>#REF!</v>
      </c>
      <c r="Y198" s="32"/>
    </row>
    <row r="199" spans="1:25" hidden="1">
      <c r="A199" s="49" t="s">
        <v>480</v>
      </c>
      <c r="B199" s="45"/>
      <c r="C199" s="46"/>
      <c r="D199" s="47"/>
      <c r="E199" s="47"/>
      <c r="F199" s="47"/>
      <c r="G199" s="47"/>
      <c r="H199" s="47"/>
      <c r="I199" s="47"/>
      <c r="J199" s="47"/>
      <c r="K199" s="47"/>
      <c r="L199" s="45"/>
      <c r="M199" s="48"/>
      <c r="N199" s="69" t="e">
        <f>IF('Costi complessivi'!#REF!="G",'Costi complessivi'!#REF!,IF('Costi complessivi'!#REF!=$B$452,'Costi complessivi'!#REF!,0))</f>
        <v>#REF!</v>
      </c>
      <c r="Y199" s="32"/>
    </row>
    <row r="200" spans="1:25" hidden="1">
      <c r="A200" s="22" t="str">
        <f>IF('Costi complessivi'!A173="","",'Costi complessivi'!A173)</f>
        <v xml:space="preserve">  68/05/841  </v>
      </c>
      <c r="B200" s="61" t="str">
        <f>IF('Costi complessivi'!B173="","",'Costi complessivi'!B173)</f>
        <v xml:space="preserve">PRESTAZ. SERVIZ. SAD SALA B.   </v>
      </c>
      <c r="C200" s="15" t="e">
        <f>IF('Costi complessivi'!#REF!="G",'Costi complessivi'!#REF!*$C$452,IF('Costi complessivi'!#REF!=$B$452,'Costi complessivi'!#REF!,""))</f>
        <v>#REF!</v>
      </c>
      <c r="D200" s="15" t="e">
        <f>IF('Costi complessivi'!#REF!="G",'Costi complessivi'!#REF!*$C$452,IF('Costi complessivi'!#REF!=$B$452,'Costi complessivi'!#REF!,""))</f>
        <v>#REF!</v>
      </c>
      <c r="E200" s="30" t="e">
        <f>IF('Costi complessivi'!#REF!="G",'Costi complessivi'!#REF!*$C$452,IF('Costi complessivi'!#REF!=$B$452,'Costi complessivi'!#REF!,""))</f>
        <v>#REF!</v>
      </c>
      <c r="F200" s="115" t="e">
        <f>IF('Costi complessivi'!#REF!="G",'Costi complessivi'!C173*$C$452,IF('Costi complessivi'!#REF!=$B$452,'Costi complessivi'!C173,""))</f>
        <v>#REF!</v>
      </c>
      <c r="G200" s="44" t="e">
        <f>IF('Costi complessivi'!#REF!="G",'Costi complessivi'!#REF!*$C$452,IF('Costi complessivi'!#REF!=$B$452,'Costi complessivi'!#REF!,""))</f>
        <v>#REF!</v>
      </c>
      <c r="H200" s="44" t="e">
        <f>IF('Costi complessivi'!#REF!="G",'Costi complessivi'!#REF!*$C$452,IF('Costi complessivi'!#REF!=$B$452,'Costi complessivi'!#REF!,""))</f>
        <v>#REF!</v>
      </c>
      <c r="I200" s="115" t="e">
        <f>IF('Costi complessivi'!#REF!="G",'Costi complessivi'!D173*$C$452,IF('Costi complessivi'!#REF!=$B$452,'Costi complessivi'!D173,""))</f>
        <v>#REF!</v>
      </c>
      <c r="J200" s="14" t="e">
        <f>IF('Costi complessivi'!#REF!="G",'Costi complessivi'!E173*$C$452,IF('Costi complessivi'!#REF!=$B$452,'Costi complessivi'!E173,""))</f>
        <v>#REF!</v>
      </c>
      <c r="K200" s="14" t="e">
        <f>IF('Costi complessivi'!#REF!="G",'Costi complessivi'!F173*$C$452,IF('Costi complessivi'!#REF!=$B$452,'Costi complessivi'!F173,""))</f>
        <v>#REF!</v>
      </c>
      <c r="L200" s="29" t="e">
        <f>IF('Costi complessivi'!#REF!="G",'Costi complessivi'!#REF!*$C$452,IF('Costi complessivi'!#REF!=$B$452,'Costi complessivi'!#REF!,""))</f>
        <v>#REF!</v>
      </c>
      <c r="M200" s="23" t="e">
        <f>'Costi complessivi'!#REF!</f>
        <v>#REF!</v>
      </c>
      <c r="N200" s="69" t="e">
        <f>IF('Costi complessivi'!#REF!="G",'Costi complessivi'!#REF!,IF('Costi complessivi'!#REF!=$B$452,'Costi complessivi'!#REF!,0))</f>
        <v>#REF!</v>
      </c>
      <c r="O200" s="42">
        <v>32664</v>
      </c>
      <c r="P200" s="42">
        <f>O200*2</f>
        <v>65328</v>
      </c>
      <c r="T200" s="42">
        <f>P200/12*4</f>
        <v>21776</v>
      </c>
      <c r="U200" s="42">
        <v>3000</v>
      </c>
      <c r="V200" s="42">
        <v>3333.333333</v>
      </c>
      <c r="W200" s="42">
        <v>6666.6666670000004</v>
      </c>
      <c r="X200" s="42">
        <f>T200-U200-V200-W200</f>
        <v>8776</v>
      </c>
      <c r="Y200" s="32">
        <f>P200-T200+X200</f>
        <v>52328</v>
      </c>
    </row>
    <row r="201" spans="1:25" hidden="1">
      <c r="A201" s="22" t="e">
        <f>IF('Costi complessivi'!#REF!="","",'Costi complessivi'!#REF!)</f>
        <v>#REF!</v>
      </c>
      <c r="B201" s="61" t="e">
        <f>IF('Costi complessivi'!#REF!="","",'Costi complessivi'!#REF!)</f>
        <v>#REF!</v>
      </c>
      <c r="C201" s="15" t="e">
        <f>IF('Costi complessivi'!#REF!="G",'Costi complessivi'!#REF!*$C$452,IF('Costi complessivi'!#REF!=$B$452,'Costi complessivi'!#REF!,""))</f>
        <v>#REF!</v>
      </c>
      <c r="D201" s="15" t="e">
        <f>IF('Costi complessivi'!#REF!="G",'Costi complessivi'!#REF!*$C$452,IF('Costi complessivi'!#REF!=$B$452,'Costi complessivi'!#REF!,""))</f>
        <v>#REF!</v>
      </c>
      <c r="E201" s="30" t="e">
        <f>IF('Costi complessivi'!#REF!="G",'Costi complessivi'!#REF!*$C$452,IF('Costi complessivi'!#REF!=$B$452,'Costi complessivi'!#REF!,""))</f>
        <v>#REF!</v>
      </c>
      <c r="F201" s="115" t="e">
        <f>IF('Costi complessivi'!#REF!="G",'Costi complessivi'!#REF!*$C$452,IF('Costi complessivi'!#REF!=$B$452,'Costi complessivi'!#REF!,""))</f>
        <v>#REF!</v>
      </c>
      <c r="G201" s="44" t="e">
        <f>IF('Costi complessivi'!#REF!="G",'Costi complessivi'!#REF!*$C$452,IF('Costi complessivi'!#REF!=$B$452,'Costi complessivi'!#REF!,""))</f>
        <v>#REF!</v>
      </c>
      <c r="H201" s="44" t="e">
        <f>IF('Costi complessivi'!#REF!="G",'Costi complessivi'!#REF!*$C$452,IF('Costi complessivi'!#REF!=$B$452,'Costi complessivi'!#REF!,""))</f>
        <v>#REF!</v>
      </c>
      <c r="I201" s="115" t="e">
        <f>IF('Costi complessivi'!#REF!="G",'Costi complessivi'!#REF!*$C$452,IF('Costi complessivi'!#REF!=$B$452,'Costi complessivi'!#REF!,""))</f>
        <v>#REF!</v>
      </c>
      <c r="J201" s="14" t="e">
        <f>IF('Costi complessivi'!#REF!="G",'Costi complessivi'!#REF!*$C$452,IF('Costi complessivi'!#REF!=$B$452,'Costi complessivi'!#REF!,""))</f>
        <v>#REF!</v>
      </c>
      <c r="K201" s="14" t="e">
        <f>IF('Costi complessivi'!#REF!="G",'Costi complessivi'!#REF!*$C$452,IF('Costi complessivi'!#REF!=$B$452,'Costi complessivi'!#REF!,""))</f>
        <v>#REF!</v>
      </c>
      <c r="L201" s="29" t="e">
        <f>IF('Costi complessivi'!#REF!="G",'Costi complessivi'!#REF!*$C$452,IF('Costi complessivi'!#REF!=$B$452,'Costi complessivi'!#REF!,""))</f>
        <v>#REF!</v>
      </c>
      <c r="M201" s="23" t="e">
        <f>'Costi complessivi'!#REF!</f>
        <v>#REF!</v>
      </c>
      <c r="N201" s="69" t="e">
        <f>IF('Costi complessivi'!#REF!="G",'Costi complessivi'!#REF!,IF('Costi complessivi'!#REF!=$B$452,'Costi complessivi'!#REF!,0))</f>
        <v>#REF!</v>
      </c>
      <c r="O201" s="42">
        <v>2700</v>
      </c>
      <c r="P201" s="42">
        <f>O201/7*12</f>
        <v>4628.5714285714284</v>
      </c>
      <c r="Y201" s="32"/>
    </row>
    <row r="202" spans="1:25" hidden="1">
      <c r="A202" s="22" t="e">
        <f>IF('Costi complessivi'!#REF!="","",'Costi complessivi'!#REF!)</f>
        <v>#REF!</v>
      </c>
      <c r="B202" s="61" t="e">
        <f>IF('Costi complessivi'!#REF!="","",'Costi complessivi'!#REF!)</f>
        <v>#REF!</v>
      </c>
      <c r="C202" s="15" t="e">
        <f>IF('Costi complessivi'!#REF!="G",'Costi complessivi'!#REF!*$C$452,IF('Costi complessivi'!#REF!=$B$452,'Costi complessivi'!#REF!,""))</f>
        <v>#REF!</v>
      </c>
      <c r="D202" s="15" t="e">
        <f>IF('Costi complessivi'!#REF!="G",'Costi complessivi'!#REF!*$C$452,IF('Costi complessivi'!#REF!=$B$452,'Costi complessivi'!#REF!,""))</f>
        <v>#REF!</v>
      </c>
      <c r="E202" s="30" t="e">
        <f>IF('Costi complessivi'!#REF!="G",'Costi complessivi'!#REF!*$C$452,IF('Costi complessivi'!#REF!=$B$452,'Costi complessivi'!#REF!,""))</f>
        <v>#REF!</v>
      </c>
      <c r="F202" s="115" t="e">
        <f>IF('Costi complessivi'!#REF!="G",'Costi complessivi'!#REF!*$C$452,IF('Costi complessivi'!#REF!=$B$452,'Costi complessivi'!#REF!,""))</f>
        <v>#REF!</v>
      </c>
      <c r="G202" s="44" t="e">
        <f>IF('Costi complessivi'!#REF!="G",'Costi complessivi'!#REF!*$C$452,IF('Costi complessivi'!#REF!=$B$452,'Costi complessivi'!#REF!,""))</f>
        <v>#REF!</v>
      </c>
      <c r="H202" s="44" t="e">
        <f>IF('Costi complessivi'!#REF!="G",'Costi complessivi'!#REF!*$C$452,IF('Costi complessivi'!#REF!=$B$452,'Costi complessivi'!#REF!,""))</f>
        <v>#REF!</v>
      </c>
      <c r="I202" s="115" t="e">
        <f>IF('Costi complessivi'!#REF!="G",'Costi complessivi'!#REF!*$C$452,IF('Costi complessivi'!#REF!=$B$452,'Costi complessivi'!#REF!,""))</f>
        <v>#REF!</v>
      </c>
      <c r="J202" s="14" t="e">
        <f>IF('Costi complessivi'!#REF!="G",'Costi complessivi'!#REF!*$C$452,IF('Costi complessivi'!#REF!=$B$452,'Costi complessivi'!#REF!,""))</f>
        <v>#REF!</v>
      </c>
      <c r="K202" s="14" t="e">
        <f>IF('Costi complessivi'!#REF!="G",'Costi complessivi'!#REF!*$C$452,IF('Costi complessivi'!#REF!=$B$452,'Costi complessivi'!#REF!,""))</f>
        <v>#REF!</v>
      </c>
      <c r="L202" s="29" t="e">
        <f>IF('Costi complessivi'!#REF!="G",'Costi complessivi'!#REF!*$C$452,IF('Costi complessivi'!#REF!=$B$452,'Costi complessivi'!#REF!,""))</f>
        <v>#REF!</v>
      </c>
      <c r="M202" s="23" t="e">
        <f>'Costi complessivi'!#REF!</f>
        <v>#REF!</v>
      </c>
      <c r="N202" s="69" t="e">
        <f>IF('Costi complessivi'!#REF!="G",'Costi complessivi'!#REF!,IF('Costi complessivi'!#REF!=$B$452,'Costi complessivi'!#REF!,0))</f>
        <v>#REF!</v>
      </c>
      <c r="Y202" s="32"/>
    </row>
    <row r="203" spans="1:25" hidden="1">
      <c r="A203" s="22" t="e">
        <f>IF('Costi complessivi'!#REF!="","",'Costi complessivi'!#REF!)</f>
        <v>#REF!</v>
      </c>
      <c r="B203" s="61" t="e">
        <f>IF('Costi complessivi'!#REF!="","",'Costi complessivi'!#REF!)</f>
        <v>#REF!</v>
      </c>
      <c r="C203" s="15" t="e">
        <f>IF('Costi complessivi'!#REF!="G",'Costi complessivi'!#REF!*$C$452,IF('Costi complessivi'!#REF!=$B$452,'Costi complessivi'!#REF!,""))</f>
        <v>#REF!</v>
      </c>
      <c r="D203" s="15" t="e">
        <f>IF('Costi complessivi'!#REF!="G",'Costi complessivi'!#REF!*$C$452,IF('Costi complessivi'!#REF!=$B$452,'Costi complessivi'!#REF!,""))</f>
        <v>#REF!</v>
      </c>
      <c r="E203" s="30" t="e">
        <f>IF('Costi complessivi'!#REF!="G",'Costi complessivi'!#REF!*$C$452,IF('Costi complessivi'!#REF!=$B$452,'Costi complessivi'!#REF!,""))</f>
        <v>#REF!</v>
      </c>
      <c r="F203" s="115" t="e">
        <f>IF('Costi complessivi'!#REF!="G",'Costi complessivi'!#REF!*$C$452,IF('Costi complessivi'!#REF!=$B$452,'Costi complessivi'!#REF!,""))</f>
        <v>#REF!</v>
      </c>
      <c r="G203" s="44" t="e">
        <f>IF('Costi complessivi'!#REF!="G",'Costi complessivi'!#REF!*$C$452,IF('Costi complessivi'!#REF!=$B$452,'Costi complessivi'!#REF!,""))</f>
        <v>#REF!</v>
      </c>
      <c r="H203" s="44" t="e">
        <f>IF('Costi complessivi'!#REF!="G",'Costi complessivi'!#REF!*$C$452,IF('Costi complessivi'!#REF!=$B$452,'Costi complessivi'!#REF!,""))</f>
        <v>#REF!</v>
      </c>
      <c r="I203" s="115" t="e">
        <f>IF('Costi complessivi'!#REF!="G",'Costi complessivi'!#REF!*$C$452,IF('Costi complessivi'!#REF!=$B$452,'Costi complessivi'!#REF!,""))</f>
        <v>#REF!</v>
      </c>
      <c r="J203" s="14" t="e">
        <f>IF('Costi complessivi'!#REF!="G",'Costi complessivi'!#REF!*$C$452,IF('Costi complessivi'!#REF!=$B$452,'Costi complessivi'!#REF!,""))</f>
        <v>#REF!</v>
      </c>
      <c r="K203" s="14" t="e">
        <f>IF('Costi complessivi'!#REF!="G",'Costi complessivi'!#REF!*$C$452,IF('Costi complessivi'!#REF!=$B$452,'Costi complessivi'!#REF!,""))</f>
        <v>#REF!</v>
      </c>
      <c r="L203" s="29" t="e">
        <f>IF('Costi complessivi'!#REF!="G",'Costi complessivi'!#REF!*$C$452,IF('Costi complessivi'!#REF!=$B$452,'Costi complessivi'!#REF!,""))</f>
        <v>#REF!</v>
      </c>
      <c r="M203" s="23" t="e">
        <f>'Costi complessivi'!#REF!</f>
        <v>#REF!</v>
      </c>
      <c r="N203" s="69" t="e">
        <f>IF('Costi complessivi'!#REF!="G",'Costi complessivi'!#REF!,IF('Costi complessivi'!#REF!=$B$452,'Costi complessivi'!#REF!,0))</f>
        <v>#REF!</v>
      </c>
      <c r="Y203" s="32"/>
    </row>
    <row r="204" spans="1:25" hidden="1">
      <c r="A204" s="49" t="s">
        <v>481</v>
      </c>
      <c r="B204" s="45"/>
      <c r="C204" s="46"/>
      <c r="D204" s="47"/>
      <c r="E204" s="47"/>
      <c r="F204" s="47"/>
      <c r="G204" s="47"/>
      <c r="H204" s="47"/>
      <c r="I204" s="47"/>
      <c r="J204" s="47"/>
      <c r="K204" s="47"/>
      <c r="L204" s="45"/>
      <c r="M204" s="48"/>
      <c r="N204" s="69" t="e">
        <f>IF('Costi complessivi'!#REF!="G",'Costi complessivi'!#REF!,IF('Costi complessivi'!#REF!=$B$452,'Costi complessivi'!#REF!,0))</f>
        <v>#REF!</v>
      </c>
      <c r="Y204" s="32"/>
    </row>
    <row r="205" spans="1:25" hidden="1">
      <c r="A205" s="22" t="str">
        <f>IF('Costi complessivi'!A175="","",'Costi complessivi'!A175)</f>
        <v xml:space="preserve">  68/05/871  </v>
      </c>
      <c r="B205" s="61" t="str">
        <f>IF('Costi complessivi'!B175="","",'Costi complessivi'!B175)</f>
        <v>PRESTAZ. SERVIZI SAD TRAVERSETO</v>
      </c>
      <c r="C205" s="15" t="e">
        <f>IF('Costi complessivi'!#REF!="G",'Costi complessivi'!#REF!*$C$452,IF('Costi complessivi'!#REF!=$B$452,'Costi complessivi'!#REF!,""))</f>
        <v>#REF!</v>
      </c>
      <c r="D205" s="15" t="e">
        <f>IF('Costi complessivi'!#REF!="G",'Costi complessivi'!#REF!*$C$452,IF('Costi complessivi'!#REF!=$B$452,'Costi complessivi'!#REF!,""))</f>
        <v>#REF!</v>
      </c>
      <c r="E205" s="30" t="e">
        <f>IF('Costi complessivi'!#REF!="G",'Costi complessivi'!#REF!*$C$452,IF('Costi complessivi'!#REF!=$B$452,'Costi complessivi'!#REF!,""))</f>
        <v>#REF!</v>
      </c>
      <c r="F205" s="115" t="e">
        <f>IF('Costi complessivi'!#REF!="G",'Costi complessivi'!C175*$C$452,IF('Costi complessivi'!#REF!=$B$452,'Costi complessivi'!C175,""))</f>
        <v>#REF!</v>
      </c>
      <c r="G205" s="44" t="e">
        <f>IF('Costi complessivi'!#REF!="G",'Costi complessivi'!#REF!*$C$452,IF('Costi complessivi'!#REF!=$B$452,'Costi complessivi'!#REF!,""))</f>
        <v>#REF!</v>
      </c>
      <c r="H205" s="44" t="e">
        <f>IF('Costi complessivi'!#REF!="G",'Costi complessivi'!#REF!*$C$452,IF('Costi complessivi'!#REF!=$B$452,'Costi complessivi'!#REF!,""))</f>
        <v>#REF!</v>
      </c>
      <c r="I205" s="115" t="e">
        <f>IF('Costi complessivi'!#REF!="G",'Costi complessivi'!D175*$C$452,IF('Costi complessivi'!#REF!=$B$452,'Costi complessivi'!D175,""))</f>
        <v>#REF!</v>
      </c>
      <c r="J205" s="14" t="e">
        <f>IF('Costi complessivi'!#REF!="G",'Costi complessivi'!E175*$C$452,IF('Costi complessivi'!#REF!=$B$452,'Costi complessivi'!E175,""))</f>
        <v>#REF!</v>
      </c>
      <c r="K205" s="14" t="e">
        <f>IF('Costi complessivi'!#REF!="G",'Costi complessivi'!F175*$C$452,IF('Costi complessivi'!#REF!=$B$452,'Costi complessivi'!F175,""))</f>
        <v>#REF!</v>
      </c>
      <c r="L205" s="29" t="e">
        <f>IF('Costi complessivi'!#REF!="G",'Costi complessivi'!#REF!*$C$452,IF('Costi complessivi'!#REF!=$B$452,'Costi complessivi'!#REF!,""))</f>
        <v>#REF!</v>
      </c>
      <c r="M205" s="23" t="e">
        <f>'Costi complessivi'!#REF!</f>
        <v>#REF!</v>
      </c>
      <c r="N205" s="69" t="e">
        <f>IF('Costi complessivi'!#REF!="G",'Costi complessivi'!#REF!,IF('Costi complessivi'!#REF!=$B$452,'Costi complessivi'!#REF!,0))</f>
        <v>#REF!</v>
      </c>
      <c r="O205" s="42">
        <v>58903</v>
      </c>
      <c r="P205" s="42">
        <f>O205*2</f>
        <v>117806</v>
      </c>
      <c r="T205" s="42">
        <f>P205/12*4</f>
        <v>39268.666666666664</v>
      </c>
      <c r="U205" s="42">
        <v>16666.666669999999</v>
      </c>
      <c r="V205" s="42">
        <v>11000</v>
      </c>
      <c r="W205" s="42">
        <v>1666.666667</v>
      </c>
      <c r="X205" s="42">
        <f>T205-U205-V205-W205</f>
        <v>9935.333329666666</v>
      </c>
      <c r="Y205" s="32">
        <f>P205-T205+X205</f>
        <v>88472.666663000011</v>
      </c>
    </row>
    <row r="206" spans="1:25" hidden="1">
      <c r="A206" s="22" t="e">
        <f>IF('Costi complessivi'!#REF!="","",'Costi complessivi'!#REF!)</f>
        <v>#REF!</v>
      </c>
      <c r="B206" s="61" t="e">
        <f>IF('Costi complessivi'!#REF!="","",'Costi complessivi'!#REF!)</f>
        <v>#REF!</v>
      </c>
      <c r="C206" s="15" t="e">
        <f>IF('Costi complessivi'!#REF!="G",'Costi complessivi'!#REF!*$C$452,IF('Costi complessivi'!#REF!=$B$452,'Costi complessivi'!#REF!,""))</f>
        <v>#REF!</v>
      </c>
      <c r="D206" s="15" t="e">
        <f>IF('Costi complessivi'!#REF!="G",'Costi complessivi'!#REF!*$C$452,IF('Costi complessivi'!#REF!=$B$452,'Costi complessivi'!#REF!,""))</f>
        <v>#REF!</v>
      </c>
      <c r="E206" s="30" t="e">
        <f>IF('Costi complessivi'!#REF!="G",'Costi complessivi'!#REF!*$C$452,IF('Costi complessivi'!#REF!=$B$452,'Costi complessivi'!#REF!,""))</f>
        <v>#REF!</v>
      </c>
      <c r="F206" s="115" t="e">
        <f>IF('Costi complessivi'!#REF!="G",'Costi complessivi'!#REF!*$C$452,IF('Costi complessivi'!#REF!=$B$452,'Costi complessivi'!#REF!,""))</f>
        <v>#REF!</v>
      </c>
      <c r="G206" s="44" t="e">
        <f>IF('Costi complessivi'!#REF!="G",'Costi complessivi'!#REF!*$C$452,IF('Costi complessivi'!#REF!=$B$452,'Costi complessivi'!#REF!,""))</f>
        <v>#REF!</v>
      </c>
      <c r="H206" s="44" t="e">
        <f>IF('Costi complessivi'!#REF!="G",'Costi complessivi'!#REF!*$C$452,IF('Costi complessivi'!#REF!=$B$452,'Costi complessivi'!#REF!,""))</f>
        <v>#REF!</v>
      </c>
      <c r="I206" s="115" t="e">
        <f>IF('Costi complessivi'!#REF!="G",'Costi complessivi'!#REF!*$C$452,IF('Costi complessivi'!#REF!=$B$452,'Costi complessivi'!#REF!,""))</f>
        <v>#REF!</v>
      </c>
      <c r="J206" s="14" t="e">
        <f>IF('Costi complessivi'!#REF!="G",'Costi complessivi'!#REF!*$C$452,IF('Costi complessivi'!#REF!=$B$452,'Costi complessivi'!#REF!,""))</f>
        <v>#REF!</v>
      </c>
      <c r="K206" s="14" t="e">
        <f>IF('Costi complessivi'!#REF!="G",'Costi complessivi'!#REF!*$C$452,IF('Costi complessivi'!#REF!=$B$452,'Costi complessivi'!#REF!,""))</f>
        <v>#REF!</v>
      </c>
      <c r="L206" s="29" t="e">
        <f>IF('Costi complessivi'!#REF!="G",'Costi complessivi'!#REF!*$C$452,IF('Costi complessivi'!#REF!=$B$452,'Costi complessivi'!#REF!,""))</f>
        <v>#REF!</v>
      </c>
      <c r="M206" s="23" t="e">
        <f>'Costi complessivi'!#REF!</f>
        <v>#REF!</v>
      </c>
      <c r="N206" s="69" t="e">
        <f>IF('Costi complessivi'!#REF!="G",'Costi complessivi'!#REF!,IF('Costi complessivi'!#REF!=$B$452,'Costi complessivi'!#REF!,0))</f>
        <v>#REF!</v>
      </c>
      <c r="O206" s="42">
        <v>9200</v>
      </c>
      <c r="P206" s="42">
        <f>O206/7*12</f>
        <v>15771.428571428571</v>
      </c>
    </row>
    <row r="207" spans="1:25" hidden="1">
      <c r="A207" s="22" t="e">
        <f>IF('Costi complessivi'!#REF!="","",'Costi complessivi'!#REF!)</f>
        <v>#REF!</v>
      </c>
      <c r="B207" s="61" t="e">
        <f>IF('Costi complessivi'!#REF!="","",'Costi complessivi'!#REF!)</f>
        <v>#REF!</v>
      </c>
      <c r="C207" s="15" t="e">
        <f>IF('Costi complessivi'!#REF!="G",'Costi complessivi'!#REF!*$C$452,IF('Costi complessivi'!#REF!=$B$452,'Costi complessivi'!#REF!,""))</f>
        <v>#REF!</v>
      </c>
      <c r="D207" s="15" t="e">
        <f>IF('Costi complessivi'!#REF!="G",'Costi complessivi'!#REF!*$C$452,IF('Costi complessivi'!#REF!=$B$452,'Costi complessivi'!#REF!,""))</f>
        <v>#REF!</v>
      </c>
      <c r="E207" s="30" t="e">
        <f>IF('Costi complessivi'!#REF!="G",'Costi complessivi'!#REF!*$C$452,IF('Costi complessivi'!#REF!=$B$452,'Costi complessivi'!#REF!,""))</f>
        <v>#REF!</v>
      </c>
      <c r="F207" s="115" t="e">
        <f>IF('Costi complessivi'!#REF!="G",'Costi complessivi'!#REF!*$C$452,IF('Costi complessivi'!#REF!=$B$452,'Costi complessivi'!#REF!,""))</f>
        <v>#REF!</v>
      </c>
      <c r="G207" s="44" t="e">
        <f>IF('Costi complessivi'!#REF!="G",'Costi complessivi'!#REF!*$C$452,IF('Costi complessivi'!#REF!=$B$452,'Costi complessivi'!#REF!,""))</f>
        <v>#REF!</v>
      </c>
      <c r="H207" s="44" t="e">
        <f>IF('Costi complessivi'!#REF!="G",'Costi complessivi'!#REF!*$C$452,IF('Costi complessivi'!#REF!=$B$452,'Costi complessivi'!#REF!,""))</f>
        <v>#REF!</v>
      </c>
      <c r="I207" s="115" t="e">
        <f>IF('Costi complessivi'!#REF!="G",'Costi complessivi'!#REF!*$C$452,IF('Costi complessivi'!#REF!=$B$452,'Costi complessivi'!#REF!,""))</f>
        <v>#REF!</v>
      </c>
      <c r="J207" s="14" t="e">
        <f>IF('Costi complessivi'!#REF!="G",'Costi complessivi'!#REF!*$C$452,IF('Costi complessivi'!#REF!=$B$452,'Costi complessivi'!#REF!,""))</f>
        <v>#REF!</v>
      </c>
      <c r="K207" s="14" t="e">
        <f>IF('Costi complessivi'!#REF!="G",'Costi complessivi'!#REF!*$C$452,IF('Costi complessivi'!#REF!=$B$452,'Costi complessivi'!#REF!,""))</f>
        <v>#REF!</v>
      </c>
      <c r="L207" s="29" t="e">
        <f>IF('Costi complessivi'!#REF!="G",'Costi complessivi'!#REF!*$C$452,IF('Costi complessivi'!#REF!=$B$452,'Costi complessivi'!#REF!,""))</f>
        <v>#REF!</v>
      </c>
      <c r="M207" s="23" t="e">
        <f>'Costi complessivi'!#REF!</f>
        <v>#REF!</v>
      </c>
      <c r="N207" s="69" t="e">
        <f>IF('Costi complessivi'!#REF!="G",'Costi complessivi'!#REF!,IF('Costi complessivi'!#REF!=$B$452,'Costi complessivi'!#REF!,0))</f>
        <v>#REF!</v>
      </c>
    </row>
    <row r="208" spans="1:25" ht="15.75" hidden="1" customHeight="1">
      <c r="A208" s="22" t="e">
        <f>IF('Costi complessivi'!#REF!="","",'Costi complessivi'!#REF!)</f>
        <v>#REF!</v>
      </c>
      <c r="B208" s="61" t="e">
        <f>IF('Costi complessivi'!#REF!="","",'Costi complessivi'!#REF!)</f>
        <v>#REF!</v>
      </c>
      <c r="C208" s="15" t="e">
        <f>IF('Costi complessivi'!#REF!="G",'Costi complessivi'!#REF!*$C$452,IF('Costi complessivi'!#REF!=$B$452,'Costi complessivi'!#REF!,""))</f>
        <v>#REF!</v>
      </c>
      <c r="D208" s="15" t="e">
        <f>IF('Costi complessivi'!#REF!="G",'Costi complessivi'!#REF!*$C$452,IF('Costi complessivi'!#REF!=$B$452,'Costi complessivi'!#REF!,""))</f>
        <v>#REF!</v>
      </c>
      <c r="E208" s="30" t="e">
        <f>IF('Costi complessivi'!#REF!="G",'Costi complessivi'!#REF!*$C$452,IF('Costi complessivi'!#REF!=$B$452,'Costi complessivi'!#REF!,""))</f>
        <v>#REF!</v>
      </c>
      <c r="F208" s="115" t="e">
        <f>IF('Costi complessivi'!#REF!="G",'Costi complessivi'!#REF!*$C$452,IF('Costi complessivi'!#REF!=$B$452,'Costi complessivi'!#REF!,""))</f>
        <v>#REF!</v>
      </c>
      <c r="G208" s="44" t="e">
        <f>IF('Costi complessivi'!#REF!="G",'Costi complessivi'!#REF!*$C$452,IF('Costi complessivi'!#REF!=$B$452,'Costi complessivi'!#REF!,""))</f>
        <v>#REF!</v>
      </c>
      <c r="H208" s="44" t="e">
        <f>IF('Costi complessivi'!#REF!="G",'Costi complessivi'!#REF!*$C$452,IF('Costi complessivi'!#REF!=$B$452,'Costi complessivi'!#REF!,""))</f>
        <v>#REF!</v>
      </c>
      <c r="I208" s="115" t="e">
        <f>IF('Costi complessivi'!#REF!="G",'Costi complessivi'!#REF!*$C$452,IF('Costi complessivi'!#REF!=$B$452,'Costi complessivi'!#REF!,""))</f>
        <v>#REF!</v>
      </c>
      <c r="J208" s="14" t="e">
        <f>IF('Costi complessivi'!#REF!="G",'Costi complessivi'!#REF!*$C$452,IF('Costi complessivi'!#REF!=$B$452,'Costi complessivi'!#REF!,""))</f>
        <v>#REF!</v>
      </c>
      <c r="K208" s="14" t="e">
        <f>IF('Costi complessivi'!#REF!="G",'Costi complessivi'!#REF!*$C$452,IF('Costi complessivi'!#REF!=$B$452,'Costi complessivi'!#REF!,""))</f>
        <v>#REF!</v>
      </c>
      <c r="L208" s="29" t="e">
        <f>IF('Costi complessivi'!#REF!="G",'Costi complessivi'!#REF!*$C$452,IF('Costi complessivi'!#REF!=$B$452,'Costi complessivi'!#REF!,""))</f>
        <v>#REF!</v>
      </c>
      <c r="M208" s="23" t="e">
        <f>'Costi complessivi'!#REF!</f>
        <v>#REF!</v>
      </c>
      <c r="N208" s="69" t="e">
        <f>IF('Costi complessivi'!#REF!="G",'Costi complessivi'!#REF!,IF('Costi complessivi'!#REF!=$B$452,'Costi complessivi'!#REF!,0))</f>
        <v>#REF!</v>
      </c>
    </row>
    <row r="209" spans="1:25" hidden="1">
      <c r="A209" s="22" t="e">
        <f>IF('Costi complessivi'!#REF!="","",'Costi complessivi'!#REF!)</f>
        <v>#REF!</v>
      </c>
      <c r="B209" s="61" t="e">
        <f>IF('Costi complessivi'!#REF!="","",'Costi complessivi'!#REF!)</f>
        <v>#REF!</v>
      </c>
      <c r="C209" s="15" t="e">
        <f>IF('Costi complessivi'!#REF!="G",'Costi complessivi'!#REF!*$C$452,IF('Costi complessivi'!#REF!=$B$452,'Costi complessivi'!#REF!,""))</f>
        <v>#REF!</v>
      </c>
      <c r="D209" s="15" t="e">
        <f>IF('Costi complessivi'!#REF!="G",'Costi complessivi'!#REF!*$C$452,IF('Costi complessivi'!#REF!=$B$452,'Costi complessivi'!#REF!,""))</f>
        <v>#REF!</v>
      </c>
      <c r="E209" s="30" t="e">
        <f>IF('Costi complessivi'!#REF!="G",'Costi complessivi'!#REF!*$C$452,IF('Costi complessivi'!#REF!=$B$452,'Costi complessivi'!#REF!,""))</f>
        <v>#REF!</v>
      </c>
      <c r="F209" s="115" t="e">
        <f>IF('Costi complessivi'!#REF!="G",'Costi complessivi'!#REF!*$C$452,IF('Costi complessivi'!#REF!=$B$452,'Costi complessivi'!#REF!,""))</f>
        <v>#REF!</v>
      </c>
      <c r="G209" s="44" t="e">
        <f>IF('Costi complessivi'!#REF!="G",'Costi complessivi'!#REF!*$C$452,IF('Costi complessivi'!#REF!=$B$452,'Costi complessivi'!#REF!,""))</f>
        <v>#REF!</v>
      </c>
      <c r="H209" s="44" t="e">
        <f>IF('Costi complessivi'!#REF!="G",'Costi complessivi'!#REF!*$C$452,IF('Costi complessivi'!#REF!=$B$452,'Costi complessivi'!#REF!,""))</f>
        <v>#REF!</v>
      </c>
      <c r="I209" s="115" t="e">
        <f>IF('Costi complessivi'!#REF!="G",'Costi complessivi'!#REF!*$C$452,IF('Costi complessivi'!#REF!=$B$452,'Costi complessivi'!#REF!,""))</f>
        <v>#REF!</v>
      </c>
      <c r="J209" s="14" t="e">
        <f>IF('Costi complessivi'!#REF!="G",'Costi complessivi'!#REF!*$C$452,IF('Costi complessivi'!#REF!=$B$452,'Costi complessivi'!#REF!,""))</f>
        <v>#REF!</v>
      </c>
      <c r="K209" s="14" t="e">
        <f>IF('Costi complessivi'!#REF!="G",'Costi complessivi'!#REF!*$C$452,IF('Costi complessivi'!#REF!=$B$452,'Costi complessivi'!#REF!,""))</f>
        <v>#REF!</v>
      </c>
      <c r="L209" s="29" t="e">
        <f>IF('Costi complessivi'!#REF!="G",'Costi complessivi'!#REF!*$C$452,IF('Costi complessivi'!#REF!=$B$452,'Costi complessivi'!#REF!,""))</f>
        <v>#REF!</v>
      </c>
      <c r="M209" s="23" t="e">
        <f>'Costi complessivi'!#REF!</f>
        <v>#REF!</v>
      </c>
      <c r="N209" s="69" t="e">
        <f>IF('Costi complessivi'!#REF!="G",'Costi complessivi'!#REF!,IF('Costi complessivi'!#REF!=$B$452,'Costi complessivi'!#REF!,0))</f>
        <v>#REF!</v>
      </c>
    </row>
    <row r="210" spans="1:25">
      <c r="A210" s="22"/>
      <c r="B210" s="61"/>
      <c r="C210" s="15"/>
      <c r="D210" s="15"/>
      <c r="E210" s="30"/>
      <c r="F210" s="115"/>
      <c r="G210" s="44"/>
      <c r="H210" s="44"/>
      <c r="I210" s="115"/>
      <c r="J210" s="14"/>
      <c r="K210" s="14"/>
      <c r="L210" s="29"/>
      <c r="M210" s="23"/>
      <c r="N210" s="42">
        <v>1</v>
      </c>
      <c r="Q210" s="1">
        <f>P210-I210</f>
        <v>0</v>
      </c>
    </row>
    <row r="211" spans="1:25">
      <c r="A211" s="49" t="str">
        <f>'Costi complessivi'!A176</f>
        <v>TRASVERSALI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5"/>
      <c r="M211" s="48"/>
      <c r="N211" s="69">
        <v>1</v>
      </c>
      <c r="Y211" s="32"/>
    </row>
    <row r="212" spans="1:25">
      <c r="A212" s="22">
        <f>'Costi complessivi'!A177</f>
        <v>0</v>
      </c>
      <c r="B212" s="61" t="str">
        <f>'Costi complessivi'!B177</f>
        <v>STAFF</v>
      </c>
      <c r="C212" s="15" t="e">
        <f>IF('Costi complessivi'!#REF!="G",'Costi complessivi'!#REF!*$C$452,IF('Costi complessivi'!#REF!=$B$452,'Costi complessivi'!#REF!,""))</f>
        <v>#REF!</v>
      </c>
      <c r="D212" s="15" t="e">
        <f>IF('Costi complessivi'!#REF!="G",'Costi complessivi'!#REF!*$C$452,IF('Costi complessivi'!#REF!=$B$452,'Costi complessivi'!#REF!,""))</f>
        <v>#REF!</v>
      </c>
      <c r="E212" s="30" t="e">
        <f>IF('Costi complessivi'!#REF!="G",'Costi complessivi'!#REF!*$C$452,IF('Costi complessivi'!#REF!=$B$452,'Costi complessivi'!#REF!,""))</f>
        <v>#REF!</v>
      </c>
      <c r="F212" s="115" t="e">
        <f>IF('Costi complessivi'!#REF!="G",'Costi complessivi'!C177*$C$452,IF('Costi complessivi'!#REF!=$B$452,'Costi complessivi'!C177,""))</f>
        <v>#REF!</v>
      </c>
      <c r="G212" s="44" t="e">
        <f>IF('Costi complessivi'!#REF!="G",'Costi complessivi'!#REF!*$C$452,IF('Costi complessivi'!#REF!=$B$452,'Costi complessivi'!#REF!,""))</f>
        <v>#REF!</v>
      </c>
      <c r="H212" s="44" t="e">
        <f>IF('Costi complessivi'!#REF!="G",'Costi complessivi'!#REF!*$C$452,IF('Costi complessivi'!#REF!=$B$452,'Costi complessivi'!#REF!,""))</f>
        <v>#REF!</v>
      </c>
      <c r="I212" s="115" t="e">
        <f>IF('Costi complessivi'!#REF!="G",'Costi complessivi'!D177*$C$452,IF('Costi complessivi'!#REF!=$B$452,'Costi complessivi'!D177,""))</f>
        <v>#REF!</v>
      </c>
      <c r="J212" s="14" t="e">
        <f>IF('Costi complessivi'!#REF!="G",'Costi complessivi'!E177*$C$452,IF('Costi complessivi'!#REF!=$B$452,'Costi complessivi'!E177,""))</f>
        <v>#REF!</v>
      </c>
      <c r="K212" s="14" t="e">
        <f>IF('Costi complessivi'!#REF!="G",'Costi complessivi'!F177*$C$452,IF('Costi complessivi'!#REF!=$B$452,'Costi complessivi'!F177,""))</f>
        <v>#REF!</v>
      </c>
      <c r="L212" s="29" t="e">
        <f>IF('Costi complessivi'!#REF!="G",'Costi complessivi'!#REF!*$C$452,IF('Costi complessivi'!#REF!=$B$452,'Costi complessivi'!#REF!,""))</f>
        <v>#REF!</v>
      </c>
      <c r="M212" s="23" t="e">
        <f>'Costi complessivi'!#REF!</f>
        <v>#REF!</v>
      </c>
      <c r="N212" s="69" t="e">
        <f>IF('Costi complessivi'!#REF!="G",'Costi complessivi'!#REF!,IF('Costi complessivi'!#REF!=$B$452,'Costi complessivi'!#REF!,0))</f>
        <v>#REF!</v>
      </c>
      <c r="Y212" s="32"/>
    </row>
    <row r="213" spans="1:25" hidden="1">
      <c r="A213" s="22" t="e">
        <f>'Costi complessivi'!#REF!</f>
        <v>#REF!</v>
      </c>
      <c r="B213" s="61" t="e">
        <f>'Costi complessivi'!#REF!</f>
        <v>#REF!</v>
      </c>
      <c r="C213" s="15" t="e">
        <f>IF('Costi complessivi'!#REF!="G",'Costi complessivi'!#REF!*$C$452,IF('Costi complessivi'!#REF!=$B$452,'Costi complessivi'!#REF!,""))</f>
        <v>#REF!</v>
      </c>
      <c r="D213" s="15" t="e">
        <f>IF('Costi complessivi'!#REF!="G",'Costi complessivi'!#REF!*$C$452,IF('Costi complessivi'!#REF!=$B$452,'Costi complessivi'!#REF!,""))</f>
        <v>#REF!</v>
      </c>
      <c r="E213" s="30" t="e">
        <f>IF('Costi complessivi'!#REF!="G",'Costi complessivi'!#REF!*$C$452,IF('Costi complessivi'!#REF!=$B$452,'Costi complessivi'!#REF!,""))</f>
        <v>#REF!</v>
      </c>
      <c r="F213" s="115" t="e">
        <f>IF('Costi complessivi'!#REF!="G",'Costi complessivi'!#REF!*$C$452,IF('Costi complessivi'!#REF!=$B$452,'Costi complessivi'!#REF!,""))</f>
        <v>#REF!</v>
      </c>
      <c r="G213" s="44" t="e">
        <f>IF('Costi complessivi'!#REF!="G",'Costi complessivi'!#REF!*$C$452,IF('Costi complessivi'!#REF!=$B$452,'Costi complessivi'!#REF!,""))</f>
        <v>#REF!</v>
      </c>
      <c r="H213" s="44" t="e">
        <f>IF('Costi complessivi'!#REF!="G",'Costi complessivi'!#REF!*$C$452,IF('Costi complessivi'!#REF!=$B$452,'Costi complessivi'!#REF!,""))</f>
        <v>#REF!</v>
      </c>
      <c r="I213" s="115" t="e">
        <f>IF('Costi complessivi'!#REF!="G",'Costi complessivi'!#REF!*$C$452,IF('Costi complessivi'!#REF!=$B$452,'Costi complessivi'!#REF!,""))</f>
        <v>#REF!</v>
      </c>
      <c r="J213" s="14" t="e">
        <f>IF('Costi complessivi'!#REF!="G",'Costi complessivi'!#REF!*$C$452,IF('Costi complessivi'!#REF!=$B$452,'Costi complessivi'!#REF!,""))</f>
        <v>#REF!</v>
      </c>
      <c r="K213" s="14" t="e">
        <f>IF('Costi complessivi'!#REF!="G",'Costi complessivi'!#REF!*$C$452,IF('Costi complessivi'!#REF!=$B$452,'Costi complessivi'!#REF!,""))</f>
        <v>#REF!</v>
      </c>
      <c r="L213" s="29" t="e">
        <f>IF('Costi complessivi'!#REF!="G",'Costi complessivi'!#REF!*$C$452,IF('Costi complessivi'!#REF!=$B$452,'Costi complessivi'!#REF!,""))</f>
        <v>#REF!</v>
      </c>
      <c r="M213" s="23" t="e">
        <f>'Costi complessivi'!#REF!</f>
        <v>#REF!</v>
      </c>
      <c r="N213" s="69" t="e">
        <f>IF('Costi complessivi'!#REF!="G",'Costi complessivi'!#REF!,IF('Costi complessivi'!#REF!=$B$452,'Costi complessivi'!#REF!,0))</f>
        <v>#REF!</v>
      </c>
      <c r="Y213" s="32"/>
    </row>
    <row r="214" spans="1:25" hidden="1">
      <c r="A214" s="22" t="e">
        <f>'Costi complessivi'!#REF!</f>
        <v>#REF!</v>
      </c>
      <c r="B214" s="61" t="e">
        <f>'Costi complessivi'!#REF!</f>
        <v>#REF!</v>
      </c>
      <c r="C214" s="15" t="e">
        <f>IF('Costi complessivi'!#REF!="G",'Costi complessivi'!#REF!*$C$452,IF('Costi complessivi'!#REF!=$B$452,'Costi complessivi'!#REF!,""))</f>
        <v>#REF!</v>
      </c>
      <c r="D214" s="15" t="e">
        <f>IF('Costi complessivi'!#REF!="G",'Costi complessivi'!#REF!*$C$452,IF('Costi complessivi'!#REF!=$B$452,'Costi complessivi'!#REF!,""))</f>
        <v>#REF!</v>
      </c>
      <c r="E214" s="30" t="e">
        <f>IF('Costi complessivi'!#REF!="G",'Costi complessivi'!#REF!*$C$452,IF('Costi complessivi'!#REF!=$B$452,'Costi complessivi'!#REF!,""))</f>
        <v>#REF!</v>
      </c>
      <c r="F214" s="115" t="e">
        <f>IF('Costi complessivi'!#REF!="G",'Costi complessivi'!#REF!*$C$452,IF('Costi complessivi'!#REF!=$B$452,'Costi complessivi'!#REF!,""))</f>
        <v>#REF!</v>
      </c>
      <c r="G214" s="44" t="e">
        <f>IF('Costi complessivi'!#REF!="G",'Costi complessivi'!#REF!*$C$452,IF('Costi complessivi'!#REF!=$B$452,'Costi complessivi'!#REF!,""))</f>
        <v>#REF!</v>
      </c>
      <c r="H214" s="44" t="e">
        <f>IF('Costi complessivi'!#REF!="G",'Costi complessivi'!#REF!*$C$452,IF('Costi complessivi'!#REF!=$B$452,'Costi complessivi'!#REF!,""))</f>
        <v>#REF!</v>
      </c>
      <c r="I214" s="115" t="e">
        <f>IF('Costi complessivi'!#REF!="G",'Costi complessivi'!#REF!*$C$452,IF('Costi complessivi'!#REF!=$B$452,'Costi complessivi'!#REF!,""))</f>
        <v>#REF!</v>
      </c>
      <c r="J214" s="14" t="e">
        <f>IF('Costi complessivi'!#REF!="G",'Costi complessivi'!#REF!*$C$452,IF('Costi complessivi'!#REF!=$B$452,'Costi complessivi'!#REF!,""))</f>
        <v>#REF!</v>
      </c>
      <c r="K214" s="14" t="e">
        <f>IF('Costi complessivi'!#REF!="G",'Costi complessivi'!#REF!*$C$452,IF('Costi complessivi'!#REF!=$B$452,'Costi complessivi'!#REF!,""))</f>
        <v>#REF!</v>
      </c>
      <c r="L214" s="29" t="e">
        <f>IF('Costi complessivi'!#REF!="G",'Costi complessivi'!#REF!*$C$452,IF('Costi complessivi'!#REF!=$B$452,'Costi complessivi'!#REF!,""))</f>
        <v>#REF!</v>
      </c>
      <c r="M214" s="23" t="e">
        <f>'Costi complessivi'!#REF!</f>
        <v>#REF!</v>
      </c>
      <c r="N214" s="69" t="e">
        <f>IF('Costi complessivi'!#REF!="G",'Costi complessivi'!#REF!,IF('Costi complessivi'!#REF!=$B$452,'Costi complessivi'!#REF!,0))</f>
        <v>#REF!</v>
      </c>
      <c r="Y214" s="32"/>
    </row>
    <row r="215" spans="1:25" hidden="1">
      <c r="A215" s="22" t="e">
        <f>'Costi complessivi'!#REF!</f>
        <v>#REF!</v>
      </c>
      <c r="B215" s="61" t="e">
        <f>'Costi complessivi'!#REF!</f>
        <v>#REF!</v>
      </c>
      <c r="C215" s="15" t="e">
        <f>IF('Costi complessivi'!#REF!="G",'Costi complessivi'!#REF!*$C$452,IF('Costi complessivi'!#REF!=$B$452,'Costi complessivi'!#REF!,""))</f>
        <v>#REF!</v>
      </c>
      <c r="D215" s="15" t="e">
        <f>IF('Costi complessivi'!#REF!="G",'Costi complessivi'!#REF!*$C$452,IF('Costi complessivi'!#REF!=$B$452,'Costi complessivi'!#REF!,""))</f>
        <v>#REF!</v>
      </c>
      <c r="E215" s="30" t="e">
        <f>IF('Costi complessivi'!#REF!="G",'Costi complessivi'!#REF!*$C$452,IF('Costi complessivi'!#REF!=$B$452,'Costi complessivi'!#REF!,""))</f>
        <v>#REF!</v>
      </c>
      <c r="F215" s="115" t="e">
        <f>IF('Costi complessivi'!#REF!="G",'Costi complessivi'!#REF!*$C$452,IF('Costi complessivi'!#REF!=$B$452,'Costi complessivi'!#REF!,""))</f>
        <v>#REF!</v>
      </c>
      <c r="G215" s="44" t="e">
        <f>IF('Costi complessivi'!#REF!="G",'Costi complessivi'!#REF!*$C$452,IF('Costi complessivi'!#REF!=$B$452,'Costi complessivi'!#REF!,""))</f>
        <v>#REF!</v>
      </c>
      <c r="H215" s="44" t="e">
        <f>IF('Costi complessivi'!#REF!="G",'Costi complessivi'!#REF!*$C$452,IF('Costi complessivi'!#REF!=$B$452,'Costi complessivi'!#REF!,""))</f>
        <v>#REF!</v>
      </c>
      <c r="I215" s="115" t="e">
        <f>IF('Costi complessivi'!#REF!="G",'Costi complessivi'!#REF!*$C$452,IF('Costi complessivi'!#REF!=$B$452,'Costi complessivi'!#REF!,""))</f>
        <v>#REF!</v>
      </c>
      <c r="J215" s="14" t="e">
        <f>IF('Costi complessivi'!#REF!="G",'Costi complessivi'!#REF!*$C$452,IF('Costi complessivi'!#REF!=$B$452,'Costi complessivi'!#REF!,""))</f>
        <v>#REF!</v>
      </c>
      <c r="K215" s="14" t="e">
        <f>IF('Costi complessivi'!#REF!="G",'Costi complessivi'!#REF!*$C$452,IF('Costi complessivi'!#REF!=$B$452,'Costi complessivi'!#REF!,""))</f>
        <v>#REF!</v>
      </c>
      <c r="L215" s="29" t="e">
        <f>IF('Costi complessivi'!#REF!="G",'Costi complessivi'!#REF!*$C$452,IF('Costi complessivi'!#REF!=$B$452,'Costi complessivi'!#REF!,""))</f>
        <v>#REF!</v>
      </c>
      <c r="M215" s="23" t="e">
        <f>'Costi complessivi'!#REF!</f>
        <v>#REF!</v>
      </c>
      <c r="N215" s="69" t="e">
        <f>IF('Costi complessivi'!#REF!="G",'Costi complessivi'!#REF!,IF('Costi complessivi'!#REF!=$B$452,'Costi complessivi'!#REF!,0))</f>
        <v>#REF!</v>
      </c>
      <c r="Y215" s="32"/>
    </row>
    <row r="216" spans="1:25" s="6" customFormat="1">
      <c r="A216" s="19"/>
      <c r="B216" s="33" t="s">
        <v>407</v>
      </c>
      <c r="C216" s="33" t="e">
        <f>SUM(C106:C209)</f>
        <v>#REF!</v>
      </c>
      <c r="D216" s="33" t="e">
        <f>SUM(D106:D209)</f>
        <v>#REF!</v>
      </c>
      <c r="E216" s="33" t="e">
        <f>SUM(E106:E209)</f>
        <v>#REF!</v>
      </c>
      <c r="F216" s="33" t="e">
        <f t="shared" ref="F216:K216" si="4">SUM(F106:F215)</f>
        <v>#REF!</v>
      </c>
      <c r="G216" s="33" t="e">
        <f t="shared" si="4"/>
        <v>#REF!</v>
      </c>
      <c r="H216" s="33" t="e">
        <f t="shared" si="4"/>
        <v>#REF!</v>
      </c>
      <c r="I216" s="33" t="e">
        <f t="shared" si="4"/>
        <v>#REF!</v>
      </c>
      <c r="J216" s="33" t="e">
        <f t="shared" si="4"/>
        <v>#REF!</v>
      </c>
      <c r="K216" s="33" t="e">
        <f t="shared" si="4"/>
        <v>#REF!</v>
      </c>
      <c r="L216" s="12"/>
      <c r="M216" s="12"/>
      <c r="N216" s="69" t="e">
        <f>IF('Costi complessivi'!#REF!="G",'Costi complessivi'!#REF!,IF('Costi complessivi'!#REF!=$B$452,'Costi complessivi'!#REF!,0))</f>
        <v>#REF!</v>
      </c>
    </row>
    <row r="217" spans="1:25" ht="23.25">
      <c r="B217" s="50" t="str">
        <f>'Costi complessivi'!B179</f>
        <v>TAXI SOCIALE</v>
      </c>
      <c r="C217" s="11"/>
      <c r="D217" s="25"/>
      <c r="E217" s="11" t="e">
        <f>IF((#REF!+#REF!+#REF!+#REF!+#REF!-E216)&lt;0.02,"",(#REF!+#REF!+#REF!+#REF!+#REF!))</f>
        <v>#REF!</v>
      </c>
      <c r="F217" s="11"/>
      <c r="G217" s="11"/>
      <c r="H217" s="11"/>
      <c r="I217" s="11"/>
      <c r="J217" s="11"/>
      <c r="K217" s="11"/>
      <c r="N217" s="69">
        <v>1</v>
      </c>
    </row>
    <row r="218" spans="1:25">
      <c r="A218" s="2" t="s">
        <v>3</v>
      </c>
      <c r="B218" s="2" t="s">
        <v>2</v>
      </c>
      <c r="C218" s="26" t="str">
        <f t="shared" ref="C218:K218" si="5">C104</f>
        <v>Gestionale</v>
      </c>
      <c r="D218" s="26" t="str">
        <f t="shared" si="5"/>
        <v>RATEI E RISCONTI</v>
      </c>
      <c r="E218" s="26" t="str">
        <f t="shared" si="5"/>
        <v>STIMA</v>
      </c>
      <c r="F218" s="26" t="str">
        <f t="shared" si="5"/>
        <v>PREVENTIVO 2019</v>
      </c>
      <c r="G218" s="26" t="e">
        <f t="shared" si="5"/>
        <v>#REF!</v>
      </c>
      <c r="H218" s="26" t="e">
        <f t="shared" si="5"/>
        <v>#REF!</v>
      </c>
      <c r="I218" s="26" t="str">
        <f t="shared" si="5"/>
        <v>CONSUNTIVO 2019</v>
      </c>
      <c r="J218" s="26" t="str">
        <f t="shared" si="5"/>
        <v>INDICATORE ATTESO</v>
      </c>
      <c r="K218" s="26" t="str">
        <f t="shared" si="5"/>
        <v>INDICATORE CONS.</v>
      </c>
      <c r="L218" s="27"/>
      <c r="N218" s="69">
        <v>1</v>
      </c>
    </row>
    <row r="219" spans="1:25" hidden="1">
      <c r="A219" s="49" t="s">
        <v>444</v>
      </c>
      <c r="B219" s="45"/>
      <c r="C219" s="46"/>
      <c r="D219" s="47"/>
      <c r="E219" s="47"/>
      <c r="F219" s="47"/>
      <c r="G219" s="47"/>
      <c r="H219" s="47"/>
      <c r="I219" s="47"/>
      <c r="J219" s="47"/>
      <c r="K219" s="47"/>
      <c r="L219" s="45"/>
      <c r="M219" s="48"/>
      <c r="N219" s="69">
        <v>0</v>
      </c>
    </row>
    <row r="220" spans="1:25" hidden="1">
      <c r="A220" s="22" t="str">
        <f>IF('Costi complessivi'!A182="","",'Costi complessivi'!A182)</f>
        <v xml:space="preserve">  66/30/501  </v>
      </c>
      <c r="B220" s="61" t="str">
        <f>IF('Costi complessivi'!B182="","",'Costi complessivi'!B182)</f>
        <v xml:space="preserve">TAXI SOCIALE COLLECCHIO        </v>
      </c>
      <c r="C220" s="15" t="e">
        <f>IF('Costi complessivi'!#REF!="G",'Costi complessivi'!#REF!*$C$452,IF('Costi complessivi'!#REF!=$B$452,'Costi complessivi'!#REF!,""))</f>
        <v>#REF!</v>
      </c>
      <c r="D220" s="15" t="e">
        <f>IF('Costi complessivi'!#REF!="G",'Costi complessivi'!#REF!*$C$452,IF('Costi complessivi'!#REF!=$B$452,'Costi complessivi'!#REF!,""))</f>
        <v>#REF!</v>
      </c>
      <c r="E220" s="30" t="e">
        <f>IF('Costi complessivi'!#REF!="G",'Costi complessivi'!#REF!*$C$452,IF('Costi complessivi'!#REF!=$B$452,'Costi complessivi'!#REF!,""))</f>
        <v>#REF!</v>
      </c>
      <c r="F220" s="115" t="e">
        <f>IF('Costi complessivi'!#REF!="G",'Costi complessivi'!C182*$C$452,IF('Costi complessivi'!#REF!=$B$452,'Costi complessivi'!C182,""))</f>
        <v>#REF!</v>
      </c>
      <c r="G220" s="44" t="e">
        <f>IF('Costi complessivi'!#REF!="G",'Costi complessivi'!#REF!*$C$452,IF('Costi complessivi'!#REF!=$B$452,'Costi complessivi'!#REF!,""))</f>
        <v>#REF!</v>
      </c>
      <c r="H220" s="44" t="e">
        <f>IF('Costi complessivi'!#REF!="G",'Costi complessivi'!#REF!*$C$452,IF('Costi complessivi'!#REF!=$B$452,'Costi complessivi'!#REF!,""))</f>
        <v>#REF!</v>
      </c>
      <c r="I220" s="115" t="e">
        <f>IF('Costi complessivi'!#REF!="G",'Costi complessivi'!D182*$C$452,IF('Costi complessivi'!#REF!=$B$452,'Costi complessivi'!D182,""))</f>
        <v>#REF!</v>
      </c>
      <c r="J220" s="14" t="e">
        <f>IF('Costi complessivi'!#REF!="G",'Costi complessivi'!E182*$C$452,IF('Costi complessivi'!#REF!=$B$452,'Costi complessivi'!E182,""))</f>
        <v>#REF!</v>
      </c>
      <c r="K220" s="14" t="e">
        <f>IF('Costi complessivi'!#REF!="G",'Costi complessivi'!F182*$C$452,IF('Costi complessivi'!#REF!=$B$452,'Costi complessivi'!F182,""))</f>
        <v>#REF!</v>
      </c>
      <c r="L220" s="29" t="e">
        <f>IF('Costi complessivi'!#REF!="G",'Costi complessivi'!#REF!*$C$452,IF('Costi complessivi'!#REF!=$B$452,'Costi complessivi'!#REF!,""))</f>
        <v>#REF!</v>
      </c>
      <c r="M220" s="23" t="e">
        <f>'Costi complessivi'!#REF!</f>
        <v>#REF!</v>
      </c>
      <c r="N220" s="69" t="e">
        <f>IF('Costi complessivi'!#REF!="G",'Costi complessivi'!#REF!,IF('Costi complessivi'!#REF!=$B$452,'Costi complessivi'!#REF!,0))</f>
        <v>#REF!</v>
      </c>
    </row>
    <row r="221" spans="1:25" hidden="1">
      <c r="A221" s="22" t="str">
        <f>IF('Costi complessivi'!A183="","",'Costi complessivi'!A183)</f>
        <v xml:space="preserve">  66/30/502  </v>
      </c>
      <c r="B221" s="61" t="str">
        <f>IF('Costi complessivi'!B183="","",'Costi complessivi'!B183)</f>
        <v xml:space="preserve">CARBURANTE COLLECCHIO          </v>
      </c>
      <c r="C221" s="15" t="e">
        <f>IF('Costi complessivi'!#REF!="G",'Costi complessivi'!#REF!*$C$452,IF('Costi complessivi'!#REF!=$B$452,'Costi complessivi'!#REF!,""))</f>
        <v>#REF!</v>
      </c>
      <c r="D221" s="15" t="e">
        <f>IF('Costi complessivi'!#REF!="G",'Costi complessivi'!#REF!*$C$452,IF('Costi complessivi'!#REF!=$B$452,'Costi complessivi'!#REF!,""))</f>
        <v>#REF!</v>
      </c>
      <c r="E221" s="30" t="e">
        <f>IF('Costi complessivi'!#REF!="G",'Costi complessivi'!#REF!*$C$452,IF('Costi complessivi'!#REF!=$B$452,'Costi complessivi'!#REF!,""))</f>
        <v>#REF!</v>
      </c>
      <c r="F221" s="115" t="e">
        <f>IF('Costi complessivi'!#REF!="G",'Costi complessivi'!C183*$C$452,IF('Costi complessivi'!#REF!=$B$452,'Costi complessivi'!C183,""))</f>
        <v>#REF!</v>
      </c>
      <c r="G221" s="44" t="e">
        <f>IF('Costi complessivi'!#REF!="G",'Costi complessivi'!#REF!*$C$452,IF('Costi complessivi'!#REF!=$B$452,'Costi complessivi'!#REF!,""))</f>
        <v>#REF!</v>
      </c>
      <c r="H221" s="44" t="e">
        <f>IF('Costi complessivi'!#REF!="G",'Costi complessivi'!#REF!*$C$452,IF('Costi complessivi'!#REF!=$B$452,'Costi complessivi'!#REF!,""))</f>
        <v>#REF!</v>
      </c>
      <c r="I221" s="115" t="e">
        <f>IF('Costi complessivi'!#REF!="G",'Costi complessivi'!D183*$C$452,IF('Costi complessivi'!#REF!=$B$452,'Costi complessivi'!D183,""))</f>
        <v>#REF!</v>
      </c>
      <c r="J221" s="14" t="e">
        <f>IF('Costi complessivi'!#REF!="G",'Costi complessivi'!E183*$C$452,IF('Costi complessivi'!#REF!=$B$452,'Costi complessivi'!E183,""))</f>
        <v>#REF!</v>
      </c>
      <c r="K221" s="14" t="e">
        <f>IF('Costi complessivi'!#REF!="G",'Costi complessivi'!F183*$C$452,IF('Costi complessivi'!#REF!=$B$452,'Costi complessivi'!F183,""))</f>
        <v>#REF!</v>
      </c>
      <c r="L221" s="29" t="e">
        <f>IF('Costi complessivi'!#REF!="G",'Costi complessivi'!#REF!*$C$452,IF('Costi complessivi'!#REF!=$B$452,'Costi complessivi'!#REF!,""))</f>
        <v>#REF!</v>
      </c>
      <c r="M221" s="23" t="e">
        <f>'Costi complessivi'!#REF!</f>
        <v>#REF!</v>
      </c>
      <c r="N221" s="69" t="e">
        <f>IF('Costi complessivi'!#REF!="G",'Costi complessivi'!#REF!,IF('Costi complessivi'!#REF!=$B$452,'Costi complessivi'!#REF!,0))</f>
        <v>#REF!</v>
      </c>
    </row>
    <row r="222" spans="1:25" hidden="1">
      <c r="A222" s="22" t="str">
        <f>IF('Costi complessivi'!A184="","",'Costi complessivi'!A184)</f>
        <v xml:space="preserve">  66/30/503  </v>
      </c>
      <c r="B222" s="61" t="str">
        <f>IF('Costi complessivi'!B184="","",'Costi complessivi'!B184)</f>
        <v xml:space="preserve">MANUTENZIONE AUTOM. COLLECCHIO </v>
      </c>
      <c r="C222" s="15" t="e">
        <f>IF('Costi complessivi'!#REF!="G",'Costi complessivi'!#REF!*$C$452,IF('Costi complessivi'!#REF!=$B$452,'Costi complessivi'!#REF!,""))</f>
        <v>#REF!</v>
      </c>
      <c r="D222" s="15" t="e">
        <f>IF('Costi complessivi'!#REF!="G",'Costi complessivi'!#REF!*$C$452,IF('Costi complessivi'!#REF!=$B$452,'Costi complessivi'!#REF!,""))</f>
        <v>#REF!</v>
      </c>
      <c r="E222" s="30" t="e">
        <f>IF('Costi complessivi'!#REF!="G",'Costi complessivi'!#REF!*$C$452,IF('Costi complessivi'!#REF!=$B$452,'Costi complessivi'!#REF!,""))</f>
        <v>#REF!</v>
      </c>
      <c r="F222" s="115" t="e">
        <f>IF('Costi complessivi'!#REF!="G",'Costi complessivi'!C184*$C$452,IF('Costi complessivi'!#REF!=$B$452,'Costi complessivi'!C184,""))</f>
        <v>#REF!</v>
      </c>
      <c r="G222" s="44" t="e">
        <f>IF('Costi complessivi'!#REF!="G",'Costi complessivi'!#REF!*$C$452,IF('Costi complessivi'!#REF!=$B$452,'Costi complessivi'!#REF!,""))</f>
        <v>#REF!</v>
      </c>
      <c r="H222" s="44" t="e">
        <f>IF('Costi complessivi'!#REF!="G",'Costi complessivi'!#REF!*$C$452,IF('Costi complessivi'!#REF!=$B$452,'Costi complessivi'!#REF!,""))</f>
        <v>#REF!</v>
      </c>
      <c r="I222" s="115" t="e">
        <f>IF('Costi complessivi'!#REF!="G",'Costi complessivi'!D184*$C$452,IF('Costi complessivi'!#REF!=$B$452,'Costi complessivi'!D184,""))</f>
        <v>#REF!</v>
      </c>
      <c r="J222" s="14" t="e">
        <f>IF('Costi complessivi'!#REF!="G",'Costi complessivi'!E184*$C$452,IF('Costi complessivi'!#REF!=$B$452,'Costi complessivi'!E184,""))</f>
        <v>#REF!</v>
      </c>
      <c r="K222" s="14" t="e">
        <f>IF('Costi complessivi'!#REF!="G",'Costi complessivi'!F184*$C$452,IF('Costi complessivi'!#REF!=$B$452,'Costi complessivi'!F184,""))</f>
        <v>#REF!</v>
      </c>
      <c r="L222" s="29" t="e">
        <f>IF('Costi complessivi'!#REF!="G",'Costi complessivi'!#REF!*$C$452,IF('Costi complessivi'!#REF!=$B$452,'Costi complessivi'!#REF!,""))</f>
        <v>#REF!</v>
      </c>
      <c r="M222" s="23" t="e">
        <f>'Costi complessivi'!#REF!</f>
        <v>#REF!</v>
      </c>
      <c r="N222" s="69" t="e">
        <f>IF('Costi complessivi'!#REF!="G",'Costi complessivi'!#REF!,IF('Costi complessivi'!#REF!=$B$452,'Costi complessivi'!#REF!,0))</f>
        <v>#REF!</v>
      </c>
    </row>
    <row r="223" spans="1:25" hidden="1">
      <c r="A223" s="22" t="str">
        <f>IF('Costi complessivi'!A185="","",'Costi complessivi'!A185)</f>
        <v xml:space="preserve">  66/30/504  </v>
      </c>
      <c r="B223" s="61" t="str">
        <f>IF('Costi complessivi'!B185="","",'Costi complessivi'!B185)</f>
        <v>ASSICURAZ. AUTOMEZZI COLLECCHIO</v>
      </c>
      <c r="C223" s="15" t="e">
        <f>IF('Costi complessivi'!#REF!="G",'Costi complessivi'!#REF!*$C$452,IF('Costi complessivi'!#REF!=$B$452,'Costi complessivi'!#REF!,""))</f>
        <v>#REF!</v>
      </c>
      <c r="D223" s="15" t="e">
        <f>IF('Costi complessivi'!#REF!="G",'Costi complessivi'!#REF!*$C$452,IF('Costi complessivi'!#REF!=$B$452,'Costi complessivi'!#REF!,""))</f>
        <v>#REF!</v>
      </c>
      <c r="E223" s="30" t="e">
        <f>IF('Costi complessivi'!#REF!="G",'Costi complessivi'!#REF!*$C$452,IF('Costi complessivi'!#REF!=$B$452,'Costi complessivi'!#REF!,""))</f>
        <v>#REF!</v>
      </c>
      <c r="F223" s="115" t="e">
        <f>IF('Costi complessivi'!#REF!="G",'Costi complessivi'!C185*$C$452,IF('Costi complessivi'!#REF!=$B$452,'Costi complessivi'!C185,""))</f>
        <v>#REF!</v>
      </c>
      <c r="G223" s="44" t="e">
        <f>IF('Costi complessivi'!#REF!="G",'Costi complessivi'!#REF!*$C$452,IF('Costi complessivi'!#REF!=$B$452,'Costi complessivi'!#REF!,""))</f>
        <v>#REF!</v>
      </c>
      <c r="H223" s="44" t="e">
        <f>IF('Costi complessivi'!#REF!="G",'Costi complessivi'!#REF!*$C$452,IF('Costi complessivi'!#REF!=$B$452,'Costi complessivi'!#REF!,""))</f>
        <v>#REF!</v>
      </c>
      <c r="I223" s="115" t="e">
        <f>IF('Costi complessivi'!#REF!="G",'Costi complessivi'!D185*$C$452,IF('Costi complessivi'!#REF!=$B$452,'Costi complessivi'!D185,""))</f>
        <v>#REF!</v>
      </c>
      <c r="J223" s="14" t="e">
        <f>IF('Costi complessivi'!#REF!="G",'Costi complessivi'!E185*$C$452,IF('Costi complessivi'!#REF!=$B$452,'Costi complessivi'!E185,""))</f>
        <v>#REF!</v>
      </c>
      <c r="K223" s="14" t="e">
        <f>IF('Costi complessivi'!#REF!="G",'Costi complessivi'!F185*$C$452,IF('Costi complessivi'!#REF!=$B$452,'Costi complessivi'!F185,""))</f>
        <v>#REF!</v>
      </c>
      <c r="L223" s="29" t="e">
        <f>IF('Costi complessivi'!#REF!="G",'Costi complessivi'!#REF!*$C$452,IF('Costi complessivi'!#REF!=$B$452,'Costi complessivi'!#REF!,""))</f>
        <v>#REF!</v>
      </c>
      <c r="M223" s="23" t="e">
        <f>'Costi complessivi'!#REF!</f>
        <v>#REF!</v>
      </c>
      <c r="N223" s="69" t="e">
        <f>IF('Costi complessivi'!#REF!="G",'Costi complessivi'!#REF!,IF('Costi complessivi'!#REF!=$B$452,'Costi complessivi'!#REF!,0))</f>
        <v>#REF!</v>
      </c>
    </row>
    <row r="224" spans="1:25" hidden="1">
      <c r="A224" s="22" t="str">
        <f>IF('Costi complessivi'!A186="","",'Costi complessivi'!A186)</f>
        <v xml:space="preserve">  66/30/505  </v>
      </c>
      <c r="B224" s="61" t="str">
        <f>IF('Costi complessivi'!B186="","",'Costi complessivi'!B186)</f>
        <v xml:space="preserve">TASSA PROPR. AUTOM. COLLECCHIO </v>
      </c>
      <c r="C224" s="15" t="e">
        <f>IF('Costi complessivi'!#REF!="G",'Costi complessivi'!#REF!*$C$452,IF('Costi complessivi'!#REF!=$B$452,'Costi complessivi'!#REF!,""))</f>
        <v>#REF!</v>
      </c>
      <c r="D224" s="15" t="e">
        <f>IF('Costi complessivi'!#REF!="G",'Costi complessivi'!#REF!*$C$452,IF('Costi complessivi'!#REF!=$B$452,'Costi complessivi'!#REF!,""))</f>
        <v>#REF!</v>
      </c>
      <c r="E224" s="30" t="e">
        <f>IF('Costi complessivi'!#REF!="G",'Costi complessivi'!#REF!*$C$452,IF('Costi complessivi'!#REF!=$B$452,'Costi complessivi'!#REF!,""))</f>
        <v>#REF!</v>
      </c>
      <c r="F224" s="115" t="e">
        <f>IF('Costi complessivi'!#REF!="G",'Costi complessivi'!C186*$C$452,IF('Costi complessivi'!#REF!=$B$452,'Costi complessivi'!C186,""))</f>
        <v>#REF!</v>
      </c>
      <c r="G224" s="44" t="e">
        <f>IF('Costi complessivi'!#REF!="G",'Costi complessivi'!#REF!*$C$452,IF('Costi complessivi'!#REF!=$B$452,'Costi complessivi'!#REF!,""))</f>
        <v>#REF!</v>
      </c>
      <c r="H224" s="44" t="e">
        <f>IF('Costi complessivi'!#REF!="G",'Costi complessivi'!#REF!*$C$452,IF('Costi complessivi'!#REF!=$B$452,'Costi complessivi'!#REF!,""))</f>
        <v>#REF!</v>
      </c>
      <c r="I224" s="115" t="e">
        <f>IF('Costi complessivi'!#REF!="G",'Costi complessivi'!D186*$C$452,IF('Costi complessivi'!#REF!=$B$452,'Costi complessivi'!D186,""))</f>
        <v>#REF!</v>
      </c>
      <c r="J224" s="14" t="e">
        <f>IF('Costi complessivi'!#REF!="G",'Costi complessivi'!E186*$C$452,IF('Costi complessivi'!#REF!=$B$452,'Costi complessivi'!E186,""))</f>
        <v>#REF!</v>
      </c>
      <c r="K224" s="14" t="e">
        <f>IF('Costi complessivi'!#REF!="G",'Costi complessivi'!F186*$C$452,IF('Costi complessivi'!#REF!=$B$452,'Costi complessivi'!F186,""))</f>
        <v>#REF!</v>
      </c>
      <c r="L224" s="29" t="e">
        <f>IF('Costi complessivi'!#REF!="G",'Costi complessivi'!#REF!*$C$452,IF('Costi complessivi'!#REF!=$B$452,'Costi complessivi'!#REF!,""))</f>
        <v>#REF!</v>
      </c>
      <c r="M224" s="23" t="e">
        <f>'Costi complessivi'!#REF!</f>
        <v>#REF!</v>
      </c>
      <c r="N224" s="69" t="e">
        <f>IF('Costi complessivi'!#REF!="G",'Costi complessivi'!#REF!,IF('Costi complessivi'!#REF!=$B$452,'Costi complessivi'!#REF!,0))</f>
        <v>#REF!</v>
      </c>
    </row>
    <row r="225" spans="1:14" hidden="1">
      <c r="A225" s="22" t="str">
        <f>IF('Costi complessivi'!A187="","",'Costi complessivi'!A187)</f>
        <v xml:space="preserve">  66/30/506  </v>
      </c>
      <c r="B225" s="61" t="str">
        <f>IF('Costi complessivi'!B187="","",'Costi complessivi'!B187)</f>
        <v xml:space="preserve">NOLEGGIO AUTOMEZZI COLLECCHIO  </v>
      </c>
      <c r="C225" s="15" t="e">
        <f>IF('Costi complessivi'!#REF!="G",'Costi complessivi'!#REF!*$C$452,IF('Costi complessivi'!#REF!=$B$452,'Costi complessivi'!#REF!,""))</f>
        <v>#REF!</v>
      </c>
      <c r="D225" s="15" t="e">
        <f>IF('Costi complessivi'!#REF!="G",'Costi complessivi'!#REF!*$C$452,IF('Costi complessivi'!#REF!=$B$452,'Costi complessivi'!#REF!,""))</f>
        <v>#REF!</v>
      </c>
      <c r="E225" s="30" t="e">
        <f>IF('Costi complessivi'!#REF!="G",'Costi complessivi'!#REF!*$C$452,IF('Costi complessivi'!#REF!=$B$452,'Costi complessivi'!#REF!,""))</f>
        <v>#REF!</v>
      </c>
      <c r="F225" s="115" t="e">
        <f>IF('Costi complessivi'!#REF!="G",'Costi complessivi'!C187*$C$452,IF('Costi complessivi'!#REF!=$B$452,'Costi complessivi'!C187,""))</f>
        <v>#REF!</v>
      </c>
      <c r="G225" s="44" t="e">
        <f>IF('Costi complessivi'!#REF!="G",'Costi complessivi'!#REF!*$C$452,IF('Costi complessivi'!#REF!=$B$452,'Costi complessivi'!#REF!,""))</f>
        <v>#REF!</v>
      </c>
      <c r="H225" s="44" t="e">
        <f>IF('Costi complessivi'!#REF!="G",'Costi complessivi'!#REF!*$C$452,IF('Costi complessivi'!#REF!=$B$452,'Costi complessivi'!#REF!,""))</f>
        <v>#REF!</v>
      </c>
      <c r="I225" s="115" t="e">
        <f>IF('Costi complessivi'!#REF!="G",'Costi complessivi'!D187*$C$452,IF('Costi complessivi'!#REF!=$B$452,'Costi complessivi'!D187,""))</f>
        <v>#REF!</v>
      </c>
      <c r="J225" s="14" t="e">
        <f>IF('Costi complessivi'!#REF!="G",'Costi complessivi'!E187*$C$452,IF('Costi complessivi'!#REF!=$B$452,'Costi complessivi'!E187,""))</f>
        <v>#REF!</v>
      </c>
      <c r="K225" s="14" t="e">
        <f>IF('Costi complessivi'!#REF!="G",'Costi complessivi'!F187*$C$452,IF('Costi complessivi'!#REF!=$B$452,'Costi complessivi'!F187,""))</f>
        <v>#REF!</v>
      </c>
      <c r="L225" s="29" t="e">
        <f>IF('Costi complessivi'!#REF!="G",'Costi complessivi'!#REF!*$C$452,IF('Costi complessivi'!#REF!=$B$452,'Costi complessivi'!#REF!,""))</f>
        <v>#REF!</v>
      </c>
      <c r="M225" s="23" t="e">
        <f>'Costi complessivi'!#REF!</f>
        <v>#REF!</v>
      </c>
      <c r="N225" s="69" t="e">
        <f>IF('Costi complessivi'!#REF!="G",'Costi complessivi'!#REF!,IF('Costi complessivi'!#REF!=$B$452,'Costi complessivi'!#REF!,0))</f>
        <v>#REF!</v>
      </c>
    </row>
    <row r="226" spans="1:14">
      <c r="A226" s="49" t="s">
        <v>445</v>
      </c>
      <c r="B226" s="45"/>
      <c r="C226" s="46"/>
      <c r="D226" s="47"/>
      <c r="E226" s="47"/>
      <c r="F226" s="47"/>
      <c r="G226" s="47"/>
      <c r="H226" s="47"/>
      <c r="I226" s="47"/>
      <c r="J226" s="47"/>
      <c r="K226" s="47"/>
      <c r="L226" s="45"/>
      <c r="M226" s="48"/>
      <c r="N226" s="69">
        <v>1</v>
      </c>
    </row>
    <row r="227" spans="1:14">
      <c r="A227" s="22" t="str">
        <f>IF('Costi complessivi'!A189="","",'Costi complessivi'!A189)</f>
        <v xml:space="preserve">  66/30/510  </v>
      </c>
      <c r="B227" s="61" t="str">
        <f>IF('Costi complessivi'!B189="","",'Costi complessivi'!B189)</f>
        <v xml:space="preserve">TAXI SOCIALE FELINO            </v>
      </c>
      <c r="C227" s="15" t="e">
        <f>IF('Costi complessivi'!#REF!="G",'Costi complessivi'!#REF!*$C$452,IF('Costi complessivi'!#REF!=$B$452,'Costi complessivi'!#REF!,""))</f>
        <v>#REF!</v>
      </c>
      <c r="D227" s="15" t="e">
        <f>IF('Costi complessivi'!#REF!="G",'Costi complessivi'!#REF!*$C$452,IF('Costi complessivi'!#REF!=$B$452,'Costi complessivi'!#REF!,""))</f>
        <v>#REF!</v>
      </c>
      <c r="E227" s="30" t="e">
        <f>IF('Costi complessivi'!#REF!="G",'Costi complessivi'!#REF!*$C$452,IF('Costi complessivi'!#REF!=$B$452,'Costi complessivi'!#REF!,""))</f>
        <v>#REF!</v>
      </c>
      <c r="F227" s="115" t="e">
        <f>IF('Costi complessivi'!#REF!="G",'Costi complessivi'!C189*$C$452,IF('Costi complessivi'!#REF!=$B$452,'Costi complessivi'!C189,""))</f>
        <v>#REF!</v>
      </c>
      <c r="G227" s="44" t="e">
        <f>IF('Costi complessivi'!#REF!="G",'Costi complessivi'!#REF!*$C$452,IF('Costi complessivi'!#REF!=$B$452,'Costi complessivi'!#REF!,""))</f>
        <v>#REF!</v>
      </c>
      <c r="H227" s="44" t="e">
        <f>IF('Costi complessivi'!#REF!="G",'Costi complessivi'!#REF!*$C$452,IF('Costi complessivi'!#REF!=$B$452,'Costi complessivi'!#REF!,""))</f>
        <v>#REF!</v>
      </c>
      <c r="I227" s="115" t="e">
        <f>IF('Costi complessivi'!#REF!="G",'Costi complessivi'!D189*$C$452,IF('Costi complessivi'!#REF!=$B$452,'Costi complessivi'!D189,""))</f>
        <v>#REF!</v>
      </c>
      <c r="J227" s="14" t="e">
        <f>IF('Costi complessivi'!#REF!="G",'Costi complessivi'!E189*$C$452,IF('Costi complessivi'!#REF!=$B$452,'Costi complessivi'!E189,""))</f>
        <v>#REF!</v>
      </c>
      <c r="K227" s="14" t="e">
        <f>IF('Costi complessivi'!#REF!="G",'Costi complessivi'!F189*$C$452,IF('Costi complessivi'!#REF!=$B$452,'Costi complessivi'!F189,""))</f>
        <v>#REF!</v>
      </c>
      <c r="L227" s="29" t="e">
        <f>IF('Costi complessivi'!#REF!="G",'Costi complessivi'!#REF!*$C$452,IF('Costi complessivi'!#REF!=$B$452,'Costi complessivi'!#REF!,""))</f>
        <v>#REF!</v>
      </c>
      <c r="M227" s="23" t="e">
        <f>'Costi complessivi'!#REF!</f>
        <v>#REF!</v>
      </c>
      <c r="N227" s="69" t="e">
        <f>IF('Costi complessivi'!#REF!="G",'Costi complessivi'!#REF!,IF('Costi complessivi'!#REF!=$B$452,'Costi complessivi'!#REF!,0))</f>
        <v>#REF!</v>
      </c>
    </row>
    <row r="228" spans="1:14">
      <c r="A228" s="22" t="str">
        <f>IF('Costi complessivi'!A190="","",'Costi complessivi'!A190)</f>
        <v xml:space="preserve">  66/30/511  </v>
      </c>
      <c r="B228" s="61" t="str">
        <f>IF('Costi complessivi'!B190="","",'Costi complessivi'!B190)</f>
        <v xml:space="preserve">CARBURANTE FELINO              </v>
      </c>
      <c r="C228" s="15" t="e">
        <f>IF('Costi complessivi'!#REF!="G",'Costi complessivi'!#REF!*$C$452,IF('Costi complessivi'!#REF!=$B$452,'Costi complessivi'!#REF!,""))</f>
        <v>#REF!</v>
      </c>
      <c r="D228" s="15" t="e">
        <f>IF('Costi complessivi'!#REF!="G",'Costi complessivi'!#REF!*$C$452,IF('Costi complessivi'!#REF!=$B$452,'Costi complessivi'!#REF!,""))</f>
        <v>#REF!</v>
      </c>
      <c r="E228" s="30" t="e">
        <f>IF('Costi complessivi'!#REF!="G",'Costi complessivi'!#REF!*$C$452,IF('Costi complessivi'!#REF!=$B$452,'Costi complessivi'!#REF!,""))</f>
        <v>#REF!</v>
      </c>
      <c r="F228" s="115" t="e">
        <f>IF('Costi complessivi'!#REF!="G",'Costi complessivi'!C190*$C$452,IF('Costi complessivi'!#REF!=$B$452,'Costi complessivi'!C190,""))</f>
        <v>#REF!</v>
      </c>
      <c r="G228" s="44" t="e">
        <f>IF('Costi complessivi'!#REF!="G",'Costi complessivi'!#REF!*$C$452,IF('Costi complessivi'!#REF!=$B$452,'Costi complessivi'!#REF!,""))</f>
        <v>#REF!</v>
      </c>
      <c r="H228" s="44" t="e">
        <f>IF('Costi complessivi'!#REF!="G",'Costi complessivi'!#REF!*$C$452,IF('Costi complessivi'!#REF!=$B$452,'Costi complessivi'!#REF!,""))</f>
        <v>#REF!</v>
      </c>
      <c r="I228" s="115" t="e">
        <f>IF('Costi complessivi'!#REF!="G",'Costi complessivi'!D190*$C$452,IF('Costi complessivi'!#REF!=$B$452,'Costi complessivi'!D190,""))</f>
        <v>#REF!</v>
      </c>
      <c r="J228" s="14" t="e">
        <f>IF('Costi complessivi'!#REF!="G",'Costi complessivi'!E190*$C$452,IF('Costi complessivi'!#REF!=$B$452,'Costi complessivi'!E190,""))</f>
        <v>#REF!</v>
      </c>
      <c r="K228" s="14" t="e">
        <f>IF('Costi complessivi'!#REF!="G",'Costi complessivi'!F190*$C$452,IF('Costi complessivi'!#REF!=$B$452,'Costi complessivi'!F190,""))</f>
        <v>#REF!</v>
      </c>
      <c r="L228" s="29" t="e">
        <f>IF('Costi complessivi'!#REF!="G",'Costi complessivi'!#REF!*$C$452,IF('Costi complessivi'!#REF!=$B$452,'Costi complessivi'!#REF!,""))</f>
        <v>#REF!</v>
      </c>
      <c r="M228" s="23" t="e">
        <f>'Costi complessivi'!#REF!</f>
        <v>#REF!</v>
      </c>
      <c r="N228" s="69" t="e">
        <f>IF('Costi complessivi'!#REF!="G",'Costi complessivi'!#REF!,IF('Costi complessivi'!#REF!=$B$452,'Costi complessivi'!#REF!,0))</f>
        <v>#REF!</v>
      </c>
    </row>
    <row r="229" spans="1:14">
      <c r="A229" s="22" t="str">
        <f>IF('Costi complessivi'!A191="","",'Costi complessivi'!A191)</f>
        <v xml:space="preserve">  66/30/512  </v>
      </c>
      <c r="B229" s="61" t="str">
        <f>IF('Costi complessivi'!B191="","",'Costi complessivi'!B191)</f>
        <v xml:space="preserve">MANUTENZ. AUTOMEZZI FELINO     </v>
      </c>
      <c r="C229" s="15" t="e">
        <f>IF('Costi complessivi'!#REF!="G",'Costi complessivi'!#REF!*$C$452,IF('Costi complessivi'!#REF!=$B$452,'Costi complessivi'!#REF!,""))</f>
        <v>#REF!</v>
      </c>
      <c r="D229" s="15" t="e">
        <f>IF('Costi complessivi'!#REF!="G",'Costi complessivi'!#REF!*$C$452,IF('Costi complessivi'!#REF!=$B$452,'Costi complessivi'!#REF!,""))</f>
        <v>#REF!</v>
      </c>
      <c r="E229" s="30" t="e">
        <f>IF('Costi complessivi'!#REF!="G",'Costi complessivi'!#REF!*$C$452,IF('Costi complessivi'!#REF!=$B$452,'Costi complessivi'!#REF!,""))</f>
        <v>#REF!</v>
      </c>
      <c r="F229" s="115" t="e">
        <f>IF('Costi complessivi'!#REF!="G",'Costi complessivi'!C191*$C$452,IF('Costi complessivi'!#REF!=$B$452,'Costi complessivi'!C191,""))</f>
        <v>#REF!</v>
      </c>
      <c r="G229" s="44" t="e">
        <f>IF('Costi complessivi'!#REF!="G",'Costi complessivi'!#REF!*$C$452,IF('Costi complessivi'!#REF!=$B$452,'Costi complessivi'!#REF!,""))</f>
        <v>#REF!</v>
      </c>
      <c r="H229" s="44" t="e">
        <f>IF('Costi complessivi'!#REF!="G",'Costi complessivi'!#REF!*$C$452,IF('Costi complessivi'!#REF!=$B$452,'Costi complessivi'!#REF!,""))</f>
        <v>#REF!</v>
      </c>
      <c r="I229" s="115" t="e">
        <f>IF('Costi complessivi'!#REF!="G",'Costi complessivi'!D191*$C$452,IF('Costi complessivi'!#REF!=$B$452,'Costi complessivi'!D191,""))</f>
        <v>#REF!</v>
      </c>
      <c r="J229" s="14" t="e">
        <f>IF('Costi complessivi'!#REF!="G",'Costi complessivi'!E191*$C$452,IF('Costi complessivi'!#REF!=$B$452,'Costi complessivi'!E191,""))</f>
        <v>#REF!</v>
      </c>
      <c r="K229" s="14" t="e">
        <f>IF('Costi complessivi'!#REF!="G",'Costi complessivi'!F191*$C$452,IF('Costi complessivi'!#REF!=$B$452,'Costi complessivi'!F191,""))</f>
        <v>#REF!</v>
      </c>
      <c r="L229" s="29" t="e">
        <f>IF('Costi complessivi'!#REF!="G",'Costi complessivi'!#REF!*$C$452,IF('Costi complessivi'!#REF!=$B$452,'Costi complessivi'!#REF!,""))</f>
        <v>#REF!</v>
      </c>
      <c r="M229" s="23" t="e">
        <f>'Costi complessivi'!#REF!</f>
        <v>#REF!</v>
      </c>
      <c r="N229" s="69" t="e">
        <f>IF('Costi complessivi'!#REF!="G",'Costi complessivi'!#REF!,IF('Costi complessivi'!#REF!=$B$452,'Costi complessivi'!#REF!,0))</f>
        <v>#REF!</v>
      </c>
    </row>
    <row r="230" spans="1:14">
      <c r="A230" s="22" t="str">
        <f>IF('Costi complessivi'!A192="","",'Costi complessivi'!A192)</f>
        <v xml:space="preserve">  66/30/513  </v>
      </c>
      <c r="B230" s="61" t="str">
        <f>IF('Costi complessivi'!B192="","",'Costi complessivi'!B192)</f>
        <v xml:space="preserve">ASSICURAZ. AUTOMEZZI FELINO    </v>
      </c>
      <c r="C230" s="15" t="e">
        <f>IF('Costi complessivi'!#REF!="G",'Costi complessivi'!#REF!*$C$452,IF('Costi complessivi'!#REF!=$B$452,'Costi complessivi'!#REF!,""))</f>
        <v>#REF!</v>
      </c>
      <c r="D230" s="15" t="e">
        <f>IF('Costi complessivi'!#REF!="G",'Costi complessivi'!#REF!*$C$452,IF('Costi complessivi'!#REF!=$B$452,'Costi complessivi'!#REF!,""))</f>
        <v>#REF!</v>
      </c>
      <c r="E230" s="30" t="e">
        <f>IF('Costi complessivi'!#REF!="G",'Costi complessivi'!#REF!*$C$452,IF('Costi complessivi'!#REF!=$B$452,'Costi complessivi'!#REF!,""))</f>
        <v>#REF!</v>
      </c>
      <c r="F230" s="115" t="e">
        <f>IF('Costi complessivi'!#REF!="G",'Costi complessivi'!C192*$C$452,IF('Costi complessivi'!#REF!=$B$452,'Costi complessivi'!C192,""))</f>
        <v>#REF!</v>
      </c>
      <c r="G230" s="44" t="e">
        <f>IF('Costi complessivi'!#REF!="G",'Costi complessivi'!#REF!*$C$452,IF('Costi complessivi'!#REF!=$B$452,'Costi complessivi'!#REF!,""))</f>
        <v>#REF!</v>
      </c>
      <c r="H230" s="44" t="e">
        <f>IF('Costi complessivi'!#REF!="G",'Costi complessivi'!#REF!*$C$452,IF('Costi complessivi'!#REF!=$B$452,'Costi complessivi'!#REF!,""))</f>
        <v>#REF!</v>
      </c>
      <c r="I230" s="115" t="e">
        <f>IF('Costi complessivi'!#REF!="G",'Costi complessivi'!D192*$C$452,IF('Costi complessivi'!#REF!=$B$452,'Costi complessivi'!D192,""))</f>
        <v>#REF!</v>
      </c>
      <c r="J230" s="14" t="e">
        <f>IF('Costi complessivi'!#REF!="G",'Costi complessivi'!E192*$C$452,IF('Costi complessivi'!#REF!=$B$452,'Costi complessivi'!E192,""))</f>
        <v>#REF!</v>
      </c>
      <c r="K230" s="14" t="e">
        <f>IF('Costi complessivi'!#REF!="G",'Costi complessivi'!F192*$C$452,IF('Costi complessivi'!#REF!=$B$452,'Costi complessivi'!F192,""))</f>
        <v>#REF!</v>
      </c>
      <c r="L230" s="29" t="e">
        <f>IF('Costi complessivi'!#REF!="G",'Costi complessivi'!#REF!*$C$452,IF('Costi complessivi'!#REF!=$B$452,'Costi complessivi'!#REF!,""))</f>
        <v>#REF!</v>
      </c>
      <c r="M230" s="23" t="e">
        <f>'Costi complessivi'!#REF!</f>
        <v>#REF!</v>
      </c>
      <c r="N230" s="69" t="e">
        <f>IF('Costi complessivi'!#REF!="G",'Costi complessivi'!#REF!,IF('Costi complessivi'!#REF!=$B$452,'Costi complessivi'!#REF!,0))</f>
        <v>#REF!</v>
      </c>
    </row>
    <row r="231" spans="1:14">
      <c r="A231" s="22" t="str">
        <f>IF('Costi complessivi'!A193="","",'Costi complessivi'!A193)</f>
        <v xml:space="preserve">  66/30/514  </v>
      </c>
      <c r="B231" s="61" t="str">
        <f>IF('Costi complessivi'!B193="","",'Costi complessivi'!B193)</f>
        <v xml:space="preserve">TASSA PROPR. AUTOMEZZI FELINO  </v>
      </c>
      <c r="C231" s="15" t="e">
        <f>IF('Costi complessivi'!#REF!="G",'Costi complessivi'!#REF!*$C$452,IF('Costi complessivi'!#REF!=$B$452,'Costi complessivi'!#REF!,""))</f>
        <v>#REF!</v>
      </c>
      <c r="D231" s="15" t="e">
        <f>IF('Costi complessivi'!#REF!="G",'Costi complessivi'!#REF!*$C$452,IF('Costi complessivi'!#REF!=$B$452,'Costi complessivi'!#REF!,""))</f>
        <v>#REF!</v>
      </c>
      <c r="E231" s="30" t="e">
        <f>IF('Costi complessivi'!#REF!="G",'Costi complessivi'!#REF!*$C$452,IF('Costi complessivi'!#REF!=$B$452,'Costi complessivi'!#REF!,""))</f>
        <v>#REF!</v>
      </c>
      <c r="F231" s="115" t="e">
        <f>IF('Costi complessivi'!#REF!="G",'Costi complessivi'!C193*$C$452,IF('Costi complessivi'!#REF!=$B$452,'Costi complessivi'!C193,""))</f>
        <v>#REF!</v>
      </c>
      <c r="G231" s="44" t="e">
        <f>IF('Costi complessivi'!#REF!="G",'Costi complessivi'!#REF!*$C$452,IF('Costi complessivi'!#REF!=$B$452,'Costi complessivi'!#REF!,""))</f>
        <v>#REF!</v>
      </c>
      <c r="H231" s="44" t="e">
        <f>IF('Costi complessivi'!#REF!="G",'Costi complessivi'!#REF!*$C$452,IF('Costi complessivi'!#REF!=$B$452,'Costi complessivi'!#REF!,""))</f>
        <v>#REF!</v>
      </c>
      <c r="I231" s="115" t="e">
        <f>IF('Costi complessivi'!#REF!="G",'Costi complessivi'!D193*$C$452,IF('Costi complessivi'!#REF!=$B$452,'Costi complessivi'!D193,""))</f>
        <v>#REF!</v>
      </c>
      <c r="J231" s="14" t="e">
        <f>IF('Costi complessivi'!#REF!="G",'Costi complessivi'!E193*$C$452,IF('Costi complessivi'!#REF!=$B$452,'Costi complessivi'!E193,""))</f>
        <v>#REF!</v>
      </c>
      <c r="K231" s="14" t="e">
        <f>IF('Costi complessivi'!#REF!="G",'Costi complessivi'!F193*$C$452,IF('Costi complessivi'!#REF!=$B$452,'Costi complessivi'!F193,""))</f>
        <v>#REF!</v>
      </c>
      <c r="L231" s="29" t="e">
        <f>IF('Costi complessivi'!#REF!="G",'Costi complessivi'!#REF!*$C$452,IF('Costi complessivi'!#REF!=$B$452,'Costi complessivi'!#REF!,""))</f>
        <v>#REF!</v>
      </c>
      <c r="M231" s="23" t="e">
        <f>'Costi complessivi'!#REF!</f>
        <v>#REF!</v>
      </c>
      <c r="N231" s="69" t="e">
        <f>IF('Costi complessivi'!#REF!="G",'Costi complessivi'!#REF!,IF('Costi complessivi'!#REF!=$B$452,'Costi complessivi'!#REF!,0))</f>
        <v>#REF!</v>
      </c>
    </row>
    <row r="232" spans="1:14" hidden="1">
      <c r="A232" s="49" t="s">
        <v>446</v>
      </c>
      <c r="B232" s="45"/>
      <c r="C232" s="46"/>
      <c r="D232" s="47"/>
      <c r="E232" s="47"/>
      <c r="F232" s="47"/>
      <c r="G232" s="47"/>
      <c r="H232" s="47"/>
      <c r="I232" s="47"/>
      <c r="J232" s="47"/>
      <c r="K232" s="47"/>
      <c r="L232" s="45"/>
      <c r="M232" s="48"/>
      <c r="N232" s="69" t="e">
        <f>IF('Costi complessivi'!#REF!="G",'Costi complessivi'!#REF!,IF('Costi complessivi'!#REF!=$B$452,'Costi complessivi'!#REF!,0))</f>
        <v>#REF!</v>
      </c>
    </row>
    <row r="233" spans="1:14" hidden="1">
      <c r="A233" s="22" t="str">
        <f>IF('Costi complessivi'!A195="","",'Costi complessivi'!A195)</f>
        <v xml:space="preserve">  66/30/520  </v>
      </c>
      <c r="B233" s="61" t="str">
        <f>IF('Costi complessivi'!B195="","",'Costi complessivi'!B195)</f>
        <v xml:space="preserve">TAXI SOCIALE MONTECHIARUGOLO   </v>
      </c>
      <c r="C233" s="15" t="e">
        <f>IF('Costi complessivi'!#REF!="G",'Costi complessivi'!#REF!*$C$452,IF('Costi complessivi'!#REF!=$B$452,'Costi complessivi'!#REF!,""))</f>
        <v>#REF!</v>
      </c>
      <c r="D233" s="15" t="e">
        <f>IF('Costi complessivi'!#REF!="G",'Costi complessivi'!#REF!*$C$452,IF('Costi complessivi'!#REF!=$B$452,'Costi complessivi'!#REF!,""))</f>
        <v>#REF!</v>
      </c>
      <c r="E233" s="30" t="e">
        <f>IF('Costi complessivi'!#REF!="G",'Costi complessivi'!#REF!*$C$452,IF('Costi complessivi'!#REF!=$B$452,'Costi complessivi'!#REF!,""))</f>
        <v>#REF!</v>
      </c>
      <c r="F233" s="115" t="e">
        <f>IF('Costi complessivi'!#REF!="G",'Costi complessivi'!C195*$C$452,IF('Costi complessivi'!#REF!=$B$452,'Costi complessivi'!C195,""))</f>
        <v>#REF!</v>
      </c>
      <c r="G233" s="44" t="e">
        <f>IF('Costi complessivi'!#REF!="G",'Costi complessivi'!#REF!*$C$452,IF('Costi complessivi'!#REF!=$B$452,'Costi complessivi'!#REF!,""))</f>
        <v>#REF!</v>
      </c>
      <c r="H233" s="44" t="e">
        <f>IF('Costi complessivi'!#REF!="G",'Costi complessivi'!#REF!*$C$452,IF('Costi complessivi'!#REF!=$B$452,'Costi complessivi'!#REF!,""))</f>
        <v>#REF!</v>
      </c>
      <c r="I233" s="115" t="e">
        <f>IF('Costi complessivi'!#REF!="G",'Costi complessivi'!D195*$C$452,IF('Costi complessivi'!#REF!=$B$452,'Costi complessivi'!D195,""))</f>
        <v>#REF!</v>
      </c>
      <c r="J233" s="14" t="e">
        <f>IF('Costi complessivi'!#REF!="G",'Costi complessivi'!E195*$C$452,IF('Costi complessivi'!#REF!=$B$452,'Costi complessivi'!E195,""))</f>
        <v>#REF!</v>
      </c>
      <c r="K233" s="14" t="e">
        <f>IF('Costi complessivi'!#REF!="G",'Costi complessivi'!F195*$C$452,IF('Costi complessivi'!#REF!=$B$452,'Costi complessivi'!F195,""))</f>
        <v>#REF!</v>
      </c>
      <c r="L233" s="29" t="e">
        <f>IF('Costi complessivi'!#REF!="G",'Costi complessivi'!#REF!*$C$452,IF('Costi complessivi'!#REF!=$B$452,'Costi complessivi'!#REF!,""))</f>
        <v>#REF!</v>
      </c>
      <c r="M233" s="23" t="e">
        <f>'Costi complessivi'!#REF!</f>
        <v>#REF!</v>
      </c>
      <c r="N233" s="69" t="e">
        <f>IF('Costi complessivi'!#REF!="G",'Costi complessivi'!#REF!,IF('Costi complessivi'!#REF!=$B$452,'Costi complessivi'!#REF!,0))</f>
        <v>#REF!</v>
      </c>
    </row>
    <row r="234" spans="1:14" hidden="1">
      <c r="A234" s="22" t="str">
        <f>IF('Costi complessivi'!A196="","",'Costi complessivi'!A196)</f>
        <v xml:space="preserve">  66/30/521  </v>
      </c>
      <c r="B234" s="61" t="str">
        <f>IF('Costi complessivi'!B196="","",'Costi complessivi'!B196)</f>
        <v xml:space="preserve">CARBURANTE MONTECHIARUGOLO     </v>
      </c>
      <c r="C234" s="15" t="e">
        <f>IF('Costi complessivi'!#REF!="G",'Costi complessivi'!#REF!*$C$452,IF('Costi complessivi'!#REF!=$B$452,'Costi complessivi'!#REF!,""))</f>
        <v>#REF!</v>
      </c>
      <c r="D234" s="15" t="e">
        <f>IF('Costi complessivi'!#REF!="G",'Costi complessivi'!#REF!*$C$452,IF('Costi complessivi'!#REF!=$B$452,'Costi complessivi'!#REF!,""))</f>
        <v>#REF!</v>
      </c>
      <c r="E234" s="30" t="e">
        <f>IF('Costi complessivi'!#REF!="G",'Costi complessivi'!#REF!*$C$452,IF('Costi complessivi'!#REF!=$B$452,'Costi complessivi'!#REF!,""))</f>
        <v>#REF!</v>
      </c>
      <c r="F234" s="115" t="e">
        <f>IF('Costi complessivi'!#REF!="G",'Costi complessivi'!C196*$C$452,IF('Costi complessivi'!#REF!=$B$452,'Costi complessivi'!C196,""))</f>
        <v>#REF!</v>
      </c>
      <c r="G234" s="44" t="e">
        <f>IF('Costi complessivi'!#REF!="G",'Costi complessivi'!#REF!*$C$452,IF('Costi complessivi'!#REF!=$B$452,'Costi complessivi'!#REF!,""))</f>
        <v>#REF!</v>
      </c>
      <c r="H234" s="44" t="e">
        <f>IF('Costi complessivi'!#REF!="G",'Costi complessivi'!#REF!*$C$452,IF('Costi complessivi'!#REF!=$B$452,'Costi complessivi'!#REF!,""))</f>
        <v>#REF!</v>
      </c>
      <c r="I234" s="115" t="e">
        <f>IF('Costi complessivi'!#REF!="G",'Costi complessivi'!D196*$C$452,IF('Costi complessivi'!#REF!=$B$452,'Costi complessivi'!D196,""))</f>
        <v>#REF!</v>
      </c>
      <c r="J234" s="14" t="e">
        <f>IF('Costi complessivi'!#REF!="G",'Costi complessivi'!E196*$C$452,IF('Costi complessivi'!#REF!=$B$452,'Costi complessivi'!E196,""))</f>
        <v>#REF!</v>
      </c>
      <c r="K234" s="14" t="e">
        <f>IF('Costi complessivi'!#REF!="G",'Costi complessivi'!F196*$C$452,IF('Costi complessivi'!#REF!=$B$452,'Costi complessivi'!F196,""))</f>
        <v>#REF!</v>
      </c>
      <c r="L234" s="29" t="e">
        <f>IF('Costi complessivi'!#REF!="G",'Costi complessivi'!#REF!*$C$452,IF('Costi complessivi'!#REF!=$B$452,'Costi complessivi'!#REF!,""))</f>
        <v>#REF!</v>
      </c>
      <c r="M234" s="23" t="e">
        <f>'Costi complessivi'!#REF!</f>
        <v>#REF!</v>
      </c>
      <c r="N234" s="69" t="e">
        <f>IF('Costi complessivi'!#REF!="G",'Costi complessivi'!#REF!,IF('Costi complessivi'!#REF!=$B$452,'Costi complessivi'!#REF!,0))</f>
        <v>#REF!</v>
      </c>
    </row>
    <row r="235" spans="1:14" hidden="1">
      <c r="A235" s="22" t="str">
        <f>IF('Costi complessivi'!A197="","",'Costi complessivi'!A197)</f>
        <v xml:space="preserve">  66/30/522  </v>
      </c>
      <c r="B235" s="61" t="str">
        <f>IF('Costi complessivi'!B197="","",'Costi complessivi'!B197)</f>
        <v>MANUTENZ. AUTOMEZ. MONTECHIARUG</v>
      </c>
      <c r="C235" s="15" t="e">
        <f>IF('Costi complessivi'!#REF!="G",'Costi complessivi'!#REF!*$C$452,IF('Costi complessivi'!#REF!=$B$452,'Costi complessivi'!#REF!,""))</f>
        <v>#REF!</v>
      </c>
      <c r="D235" s="15" t="e">
        <f>IF('Costi complessivi'!#REF!="G",'Costi complessivi'!#REF!*$C$452,IF('Costi complessivi'!#REF!=$B$452,'Costi complessivi'!#REF!,""))</f>
        <v>#REF!</v>
      </c>
      <c r="E235" s="30" t="e">
        <f>IF('Costi complessivi'!#REF!="G",'Costi complessivi'!#REF!*$C$452,IF('Costi complessivi'!#REF!=$B$452,'Costi complessivi'!#REF!,""))</f>
        <v>#REF!</v>
      </c>
      <c r="F235" s="115" t="e">
        <f>IF('Costi complessivi'!#REF!="G",'Costi complessivi'!C197*$C$452,IF('Costi complessivi'!#REF!=$B$452,'Costi complessivi'!C197,""))</f>
        <v>#REF!</v>
      </c>
      <c r="G235" s="44" t="e">
        <f>IF('Costi complessivi'!#REF!="G",'Costi complessivi'!#REF!*$C$452,IF('Costi complessivi'!#REF!=$B$452,'Costi complessivi'!#REF!,""))</f>
        <v>#REF!</v>
      </c>
      <c r="H235" s="44" t="e">
        <f>IF('Costi complessivi'!#REF!="G",'Costi complessivi'!#REF!*$C$452,IF('Costi complessivi'!#REF!=$B$452,'Costi complessivi'!#REF!,""))</f>
        <v>#REF!</v>
      </c>
      <c r="I235" s="115" t="e">
        <f>IF('Costi complessivi'!#REF!="G",'Costi complessivi'!D197*$C$452,IF('Costi complessivi'!#REF!=$B$452,'Costi complessivi'!D197,""))</f>
        <v>#REF!</v>
      </c>
      <c r="J235" s="14" t="e">
        <f>IF('Costi complessivi'!#REF!="G",'Costi complessivi'!E197*$C$452,IF('Costi complessivi'!#REF!=$B$452,'Costi complessivi'!E197,""))</f>
        <v>#REF!</v>
      </c>
      <c r="K235" s="14" t="e">
        <f>IF('Costi complessivi'!#REF!="G",'Costi complessivi'!F197*$C$452,IF('Costi complessivi'!#REF!=$B$452,'Costi complessivi'!F197,""))</f>
        <v>#REF!</v>
      </c>
      <c r="L235" s="29" t="e">
        <f>IF('Costi complessivi'!#REF!="G",'Costi complessivi'!#REF!*$C$452,IF('Costi complessivi'!#REF!=$B$452,'Costi complessivi'!#REF!,""))</f>
        <v>#REF!</v>
      </c>
      <c r="M235" s="23" t="e">
        <f>'Costi complessivi'!#REF!</f>
        <v>#REF!</v>
      </c>
      <c r="N235" s="69" t="e">
        <f>IF('Costi complessivi'!#REF!="G",'Costi complessivi'!#REF!,IF('Costi complessivi'!#REF!=$B$452,'Costi complessivi'!#REF!,0))</f>
        <v>#REF!</v>
      </c>
    </row>
    <row r="236" spans="1:14" hidden="1">
      <c r="A236" s="22" t="str">
        <f>IF('Costi complessivi'!A198="","",'Costi complessivi'!A198)</f>
        <v xml:space="preserve">  66/30/523  </v>
      </c>
      <c r="B236" s="61" t="str">
        <f>IF('Costi complessivi'!B198="","",'Costi complessivi'!B198)</f>
        <v>ASSICURAZ. AUTOM. MONTECHIARUGO</v>
      </c>
      <c r="C236" s="15" t="e">
        <f>IF('Costi complessivi'!#REF!="G",'Costi complessivi'!#REF!*$C$452,IF('Costi complessivi'!#REF!=$B$452,'Costi complessivi'!#REF!,""))</f>
        <v>#REF!</v>
      </c>
      <c r="D236" s="15" t="e">
        <f>IF('Costi complessivi'!#REF!="G",'Costi complessivi'!#REF!*$C$452,IF('Costi complessivi'!#REF!=$B$452,'Costi complessivi'!#REF!,""))</f>
        <v>#REF!</v>
      </c>
      <c r="E236" s="30" t="e">
        <f>IF('Costi complessivi'!#REF!="G",'Costi complessivi'!#REF!*$C$452,IF('Costi complessivi'!#REF!=$B$452,'Costi complessivi'!#REF!,""))</f>
        <v>#REF!</v>
      </c>
      <c r="F236" s="115" t="e">
        <f>IF('Costi complessivi'!#REF!="G",'Costi complessivi'!C198*$C$452,IF('Costi complessivi'!#REF!=$B$452,'Costi complessivi'!C198,""))</f>
        <v>#REF!</v>
      </c>
      <c r="G236" s="44" t="e">
        <f>IF('Costi complessivi'!#REF!="G",'Costi complessivi'!#REF!*$C$452,IF('Costi complessivi'!#REF!=$B$452,'Costi complessivi'!#REF!,""))</f>
        <v>#REF!</v>
      </c>
      <c r="H236" s="44" t="e">
        <f>IF('Costi complessivi'!#REF!="G",'Costi complessivi'!#REF!*$C$452,IF('Costi complessivi'!#REF!=$B$452,'Costi complessivi'!#REF!,""))</f>
        <v>#REF!</v>
      </c>
      <c r="I236" s="115" t="e">
        <f>IF('Costi complessivi'!#REF!="G",'Costi complessivi'!D198*$C$452,IF('Costi complessivi'!#REF!=$B$452,'Costi complessivi'!D198,""))</f>
        <v>#REF!</v>
      </c>
      <c r="J236" s="14" t="e">
        <f>IF('Costi complessivi'!#REF!="G",'Costi complessivi'!E198*$C$452,IF('Costi complessivi'!#REF!=$B$452,'Costi complessivi'!E198,""))</f>
        <v>#REF!</v>
      </c>
      <c r="K236" s="14" t="e">
        <f>IF('Costi complessivi'!#REF!="G",'Costi complessivi'!F198*$C$452,IF('Costi complessivi'!#REF!=$B$452,'Costi complessivi'!F198,""))</f>
        <v>#REF!</v>
      </c>
      <c r="L236" s="29" t="e">
        <f>IF('Costi complessivi'!#REF!="G",'Costi complessivi'!#REF!*$C$452,IF('Costi complessivi'!#REF!=$B$452,'Costi complessivi'!#REF!,""))</f>
        <v>#REF!</v>
      </c>
      <c r="M236" s="23" t="e">
        <f>'Costi complessivi'!#REF!</f>
        <v>#REF!</v>
      </c>
      <c r="N236" s="69" t="e">
        <f>IF('Costi complessivi'!#REF!="G",'Costi complessivi'!#REF!,IF('Costi complessivi'!#REF!=$B$452,'Costi complessivi'!#REF!,0))</f>
        <v>#REF!</v>
      </c>
    </row>
    <row r="237" spans="1:14" hidden="1">
      <c r="A237" s="22" t="str">
        <f>IF('Costi complessivi'!A199="","",'Costi complessivi'!A199)</f>
        <v xml:space="preserve">  66/30/524  </v>
      </c>
      <c r="B237" s="61" t="str">
        <f>IF('Costi complessivi'!B199="","",'Costi complessivi'!B199)</f>
        <v>TASSA PROPR. AUTOM. MONTECHIARU</v>
      </c>
      <c r="C237" s="15" t="e">
        <f>IF('Costi complessivi'!#REF!="G",'Costi complessivi'!#REF!*$C$452,IF('Costi complessivi'!#REF!=$B$452,'Costi complessivi'!#REF!,""))</f>
        <v>#REF!</v>
      </c>
      <c r="D237" s="15" t="e">
        <f>IF('Costi complessivi'!#REF!="G",'Costi complessivi'!#REF!*$C$452,IF('Costi complessivi'!#REF!=$B$452,'Costi complessivi'!#REF!,""))</f>
        <v>#REF!</v>
      </c>
      <c r="E237" s="30" t="e">
        <f>IF('Costi complessivi'!#REF!="G",'Costi complessivi'!#REF!*$C$452,IF('Costi complessivi'!#REF!=$B$452,'Costi complessivi'!#REF!,""))</f>
        <v>#REF!</v>
      </c>
      <c r="F237" s="115" t="e">
        <f>IF('Costi complessivi'!#REF!="G",'Costi complessivi'!C199*$C$452,IF('Costi complessivi'!#REF!=$B$452,'Costi complessivi'!C199,""))</f>
        <v>#REF!</v>
      </c>
      <c r="G237" s="44" t="e">
        <f>IF('Costi complessivi'!#REF!="G",'Costi complessivi'!#REF!*$C$452,IF('Costi complessivi'!#REF!=$B$452,'Costi complessivi'!#REF!,""))</f>
        <v>#REF!</v>
      </c>
      <c r="H237" s="44" t="e">
        <f>IF('Costi complessivi'!#REF!="G",'Costi complessivi'!#REF!*$C$452,IF('Costi complessivi'!#REF!=$B$452,'Costi complessivi'!#REF!,""))</f>
        <v>#REF!</v>
      </c>
      <c r="I237" s="115" t="e">
        <f>IF('Costi complessivi'!#REF!="G",'Costi complessivi'!D199*$C$452,IF('Costi complessivi'!#REF!=$B$452,'Costi complessivi'!D199,""))</f>
        <v>#REF!</v>
      </c>
      <c r="J237" s="14" t="e">
        <f>IF('Costi complessivi'!#REF!="G",'Costi complessivi'!E199*$C$452,IF('Costi complessivi'!#REF!=$B$452,'Costi complessivi'!E199,""))</f>
        <v>#REF!</v>
      </c>
      <c r="K237" s="14" t="e">
        <f>IF('Costi complessivi'!#REF!="G",'Costi complessivi'!F199*$C$452,IF('Costi complessivi'!#REF!=$B$452,'Costi complessivi'!F199,""))</f>
        <v>#REF!</v>
      </c>
      <c r="L237" s="29" t="e">
        <f>IF('Costi complessivi'!#REF!="G",'Costi complessivi'!#REF!*$C$452,IF('Costi complessivi'!#REF!=$B$452,'Costi complessivi'!#REF!,""))</f>
        <v>#REF!</v>
      </c>
      <c r="M237" s="23" t="e">
        <f>'Costi complessivi'!#REF!</f>
        <v>#REF!</v>
      </c>
      <c r="N237" s="69" t="e">
        <f>IF('Costi complessivi'!#REF!="G",'Costi complessivi'!#REF!,IF('Costi complessivi'!#REF!=$B$452,'Costi complessivi'!#REF!,0))</f>
        <v>#REF!</v>
      </c>
    </row>
    <row r="238" spans="1:14" hidden="1">
      <c r="A238" s="22" t="str">
        <f>IF('Costi complessivi'!A200="","",'Costi complessivi'!A200)</f>
        <v xml:space="preserve">  66/30/525  </v>
      </c>
      <c r="B238" s="61" t="str">
        <f>IF('Costi complessivi'!B200="","",'Costi complessivi'!B200)</f>
        <v>NOLEGGIO AUTOM. MONTECHIARUGOLO</v>
      </c>
      <c r="C238" s="15" t="e">
        <f>IF('Costi complessivi'!#REF!="G",'Costi complessivi'!#REF!*$C$452,IF('Costi complessivi'!#REF!=$B$452,'Costi complessivi'!#REF!,""))</f>
        <v>#REF!</v>
      </c>
      <c r="D238" s="15" t="e">
        <f>IF('Costi complessivi'!#REF!="G",'Costi complessivi'!#REF!*$C$452,IF('Costi complessivi'!#REF!=$B$452,'Costi complessivi'!#REF!,""))</f>
        <v>#REF!</v>
      </c>
      <c r="E238" s="30" t="e">
        <f>IF('Costi complessivi'!#REF!="G",'Costi complessivi'!#REF!*$C$452,IF('Costi complessivi'!#REF!=$B$452,'Costi complessivi'!#REF!,""))</f>
        <v>#REF!</v>
      </c>
      <c r="F238" s="115" t="e">
        <f>IF('Costi complessivi'!#REF!="G",'Costi complessivi'!C200*$C$452,IF('Costi complessivi'!#REF!=$B$452,'Costi complessivi'!C200,""))</f>
        <v>#REF!</v>
      </c>
      <c r="G238" s="44" t="e">
        <f>IF('Costi complessivi'!#REF!="G",'Costi complessivi'!#REF!*$C$452,IF('Costi complessivi'!#REF!=$B$452,'Costi complessivi'!#REF!,""))</f>
        <v>#REF!</v>
      </c>
      <c r="H238" s="44" t="e">
        <f>IF('Costi complessivi'!#REF!="G",'Costi complessivi'!#REF!*$C$452,IF('Costi complessivi'!#REF!=$B$452,'Costi complessivi'!#REF!,""))</f>
        <v>#REF!</v>
      </c>
      <c r="I238" s="115" t="e">
        <f>IF('Costi complessivi'!#REF!="G",'Costi complessivi'!D200*$C$452,IF('Costi complessivi'!#REF!=$B$452,'Costi complessivi'!D200,""))</f>
        <v>#REF!</v>
      </c>
      <c r="J238" s="14" t="e">
        <f>IF('Costi complessivi'!#REF!="G",'Costi complessivi'!E200*$C$452,IF('Costi complessivi'!#REF!=$B$452,'Costi complessivi'!E200,""))</f>
        <v>#REF!</v>
      </c>
      <c r="K238" s="14" t="e">
        <f>IF('Costi complessivi'!#REF!="G",'Costi complessivi'!F200*$C$452,IF('Costi complessivi'!#REF!=$B$452,'Costi complessivi'!F200,""))</f>
        <v>#REF!</v>
      </c>
      <c r="L238" s="29" t="e">
        <f>IF('Costi complessivi'!#REF!="G",'Costi complessivi'!#REF!*$C$452,IF('Costi complessivi'!#REF!=$B$452,'Costi complessivi'!#REF!,""))</f>
        <v>#REF!</v>
      </c>
      <c r="M238" s="23" t="e">
        <f>'Costi complessivi'!#REF!</f>
        <v>#REF!</v>
      </c>
      <c r="N238" s="69" t="e">
        <f>IF('Costi complessivi'!#REF!="G",'Costi complessivi'!#REF!,IF('Costi complessivi'!#REF!=$B$452,'Costi complessivi'!#REF!,0))</f>
        <v>#REF!</v>
      </c>
    </row>
    <row r="239" spans="1:14" hidden="1">
      <c r="A239" s="49" t="s">
        <v>447</v>
      </c>
      <c r="B239" s="45"/>
      <c r="C239" s="46"/>
      <c r="D239" s="47"/>
      <c r="E239" s="47"/>
      <c r="F239" s="47"/>
      <c r="G239" s="47"/>
      <c r="H239" s="47"/>
      <c r="I239" s="47"/>
      <c r="J239" s="47"/>
      <c r="K239" s="47"/>
      <c r="L239" s="45"/>
      <c r="M239" s="48"/>
      <c r="N239" s="69" t="e">
        <f>IF('Costi complessivi'!#REF!="G",'Costi complessivi'!#REF!,IF('Costi complessivi'!#REF!=$B$452,'Costi complessivi'!#REF!,0))</f>
        <v>#REF!</v>
      </c>
    </row>
    <row r="240" spans="1:14" hidden="1">
      <c r="A240" s="22" t="s">
        <v>748</v>
      </c>
      <c r="B240" s="23" t="s">
        <v>749</v>
      </c>
      <c r="C240" s="15" t="e">
        <f>IF('Costi complessivi'!#REF!="G",'Costi complessivi'!#REF!*$C$452,IF('Costi complessivi'!#REF!=$B$452,'Costi complessivi'!#REF!,""))</f>
        <v>#REF!</v>
      </c>
      <c r="D240" s="15" t="e">
        <f>IF('Costi complessivi'!#REF!="G",'Costi complessivi'!#REF!*$C$452,IF('Costi complessivi'!#REF!=$B$452,'Costi complessivi'!#REF!,""))</f>
        <v>#REF!</v>
      </c>
      <c r="E240" s="15" t="e">
        <f>IF('Costi complessivi'!#REF!="G",'Costi complessivi'!#REF!*$C$452,IF('Costi complessivi'!#REF!=$B$452,'Costi complessivi'!#REF!,""))</f>
        <v>#REF!</v>
      </c>
      <c r="F240" s="115" t="e">
        <f>IF('Costi complessivi'!#REF!="G",'Costi complessivi'!C202*$C$452,IF('Costi complessivi'!#REF!=$B$452,'Costi complessivi'!C202,""))</f>
        <v>#REF!</v>
      </c>
      <c r="G240" s="44" t="e">
        <f>IF('Costi complessivi'!#REF!="G",'Costi complessivi'!#REF!*$C$452,IF('Costi complessivi'!#REF!=$B$452,'Costi complessivi'!#REF!,""))</f>
        <v>#REF!</v>
      </c>
      <c r="H240" s="44" t="e">
        <f>IF('Costi complessivi'!#REF!="G",'Costi complessivi'!#REF!*$C$452,IF('Costi complessivi'!#REF!=$B$452,'Costi complessivi'!#REF!,""))</f>
        <v>#REF!</v>
      </c>
      <c r="I240" s="115" t="e">
        <f>IF('Costi complessivi'!#REF!="G",'Costi complessivi'!D202*$C$452,IF('Costi complessivi'!#REF!=$B$452,'Costi complessivi'!D202,""))</f>
        <v>#REF!</v>
      </c>
      <c r="J240" s="14" t="e">
        <f>IF('Costi complessivi'!#REF!="G",'Costi complessivi'!E202*$C$452,IF('Costi complessivi'!#REF!=$B$452,'Costi complessivi'!E202,""))</f>
        <v>#REF!</v>
      </c>
      <c r="K240" s="14" t="e">
        <f>IF('Costi complessivi'!#REF!="G",'Costi complessivi'!F202*$C$452,IF('Costi complessivi'!#REF!=$B$452,'Costi complessivi'!F202,""))</f>
        <v>#REF!</v>
      </c>
      <c r="L240" s="29" t="e">
        <f>IF('Costi complessivi'!#REF!="G",'Costi complessivi'!#REF!*$C$452,IF('Costi complessivi'!#REF!=$B$452,'Costi complessivi'!#REF!,""))</f>
        <v>#REF!</v>
      </c>
      <c r="M240" s="23" t="e">
        <f>'Costi complessivi'!#REF!</f>
        <v>#REF!</v>
      </c>
      <c r="N240" s="69" t="e">
        <f>IF('Costi complessivi'!#REF!="G",'Costi complessivi'!#REF!,IF('Costi complessivi'!#REF!=$B$452,'Costi complessivi'!#REF!,0))</f>
        <v>#REF!</v>
      </c>
    </row>
    <row r="241" spans="1:14" hidden="1">
      <c r="A241" s="22" t="s">
        <v>750</v>
      </c>
      <c r="B241" s="23" t="s">
        <v>751</v>
      </c>
      <c r="C241" s="15" t="e">
        <f>IF('Costi complessivi'!#REF!="G",'Costi complessivi'!#REF!*$C$452,IF('Costi complessivi'!#REF!=$B$452,'Costi complessivi'!#REF!,""))</f>
        <v>#REF!</v>
      </c>
      <c r="D241" s="15" t="e">
        <f>IF('Costi complessivi'!#REF!="G",'Costi complessivi'!#REF!*$C$452,IF('Costi complessivi'!#REF!=$B$452,'Costi complessivi'!#REF!,""))</f>
        <v>#REF!</v>
      </c>
      <c r="E241" s="15" t="e">
        <f>IF('Costi complessivi'!#REF!="G",'Costi complessivi'!#REF!*$C$452,IF('Costi complessivi'!#REF!=$B$452,'Costi complessivi'!#REF!,""))</f>
        <v>#REF!</v>
      </c>
      <c r="F241" s="115" t="e">
        <f>IF('Costi complessivi'!#REF!="G",'Costi complessivi'!C203*$C$452,IF('Costi complessivi'!#REF!=$B$452,'Costi complessivi'!C203,""))</f>
        <v>#REF!</v>
      </c>
      <c r="G241" s="44" t="e">
        <f>IF('Costi complessivi'!#REF!="G",'Costi complessivi'!#REF!*$C$452,IF('Costi complessivi'!#REF!=$B$452,'Costi complessivi'!#REF!,""))</f>
        <v>#REF!</v>
      </c>
      <c r="H241" s="44" t="e">
        <f>IF('Costi complessivi'!#REF!="G",'Costi complessivi'!#REF!*$C$452,IF('Costi complessivi'!#REF!=$B$452,'Costi complessivi'!#REF!,""))</f>
        <v>#REF!</v>
      </c>
      <c r="I241" s="115" t="e">
        <f>IF('Costi complessivi'!#REF!="G",'Costi complessivi'!D203*$C$452,IF('Costi complessivi'!#REF!=$B$452,'Costi complessivi'!D203,""))</f>
        <v>#REF!</v>
      </c>
      <c r="J241" s="14" t="e">
        <f>IF('Costi complessivi'!#REF!="G",'Costi complessivi'!E203*$C$452,IF('Costi complessivi'!#REF!=$B$452,'Costi complessivi'!E203,""))</f>
        <v>#REF!</v>
      </c>
      <c r="K241" s="14" t="e">
        <f>IF('Costi complessivi'!#REF!="G",'Costi complessivi'!F203*$C$452,IF('Costi complessivi'!#REF!=$B$452,'Costi complessivi'!F203,""))</f>
        <v>#REF!</v>
      </c>
      <c r="L241" s="29" t="e">
        <f>IF('Costi complessivi'!#REF!="G",'Costi complessivi'!#REF!*$C$452,IF('Costi complessivi'!#REF!=$B$452,'Costi complessivi'!#REF!,""))</f>
        <v>#REF!</v>
      </c>
      <c r="M241" s="23" t="e">
        <f>'Costi complessivi'!#REF!</f>
        <v>#REF!</v>
      </c>
      <c r="N241" s="69" t="e">
        <f>IF('Costi complessivi'!#REF!="G",'Costi complessivi'!#REF!,IF('Costi complessivi'!#REF!=$B$452,'Costi complessivi'!#REF!,0))</f>
        <v>#REF!</v>
      </c>
    </row>
    <row r="242" spans="1:14" hidden="1">
      <c r="A242" s="22" t="s">
        <v>752</v>
      </c>
      <c r="B242" s="23" t="s">
        <v>753</v>
      </c>
      <c r="C242" s="15" t="e">
        <f>IF('Costi complessivi'!#REF!="G",'Costi complessivi'!#REF!*$C$452,IF('Costi complessivi'!#REF!=$B$452,'Costi complessivi'!#REF!,""))</f>
        <v>#REF!</v>
      </c>
      <c r="D242" s="15" t="e">
        <f>IF('Costi complessivi'!#REF!="G",'Costi complessivi'!#REF!*$C$452,IF('Costi complessivi'!#REF!=$B$452,'Costi complessivi'!#REF!,""))</f>
        <v>#REF!</v>
      </c>
      <c r="E242" s="15" t="e">
        <f>IF('Costi complessivi'!#REF!="G",'Costi complessivi'!#REF!*$C$452,IF('Costi complessivi'!#REF!=$B$452,'Costi complessivi'!#REF!,""))</f>
        <v>#REF!</v>
      </c>
      <c r="F242" s="115" t="e">
        <f>IF('Costi complessivi'!#REF!="G",'Costi complessivi'!C204*$C$452,IF('Costi complessivi'!#REF!=$B$452,'Costi complessivi'!C204,""))</f>
        <v>#REF!</v>
      </c>
      <c r="G242" s="44" t="e">
        <f>IF('Costi complessivi'!#REF!="G",'Costi complessivi'!#REF!*$C$452,IF('Costi complessivi'!#REF!=$B$452,'Costi complessivi'!#REF!,""))</f>
        <v>#REF!</v>
      </c>
      <c r="H242" s="44" t="e">
        <f>IF('Costi complessivi'!#REF!="G",'Costi complessivi'!#REF!*$C$452,IF('Costi complessivi'!#REF!=$B$452,'Costi complessivi'!#REF!,""))</f>
        <v>#REF!</v>
      </c>
      <c r="I242" s="115" t="e">
        <f>IF('Costi complessivi'!#REF!="G",'Costi complessivi'!D204*$C$452,IF('Costi complessivi'!#REF!=$B$452,'Costi complessivi'!D204,""))</f>
        <v>#REF!</v>
      </c>
      <c r="J242" s="14" t="e">
        <f>IF('Costi complessivi'!#REF!="G",'Costi complessivi'!E204*$C$452,IF('Costi complessivi'!#REF!=$B$452,'Costi complessivi'!E204,""))</f>
        <v>#REF!</v>
      </c>
      <c r="K242" s="14" t="e">
        <f>IF('Costi complessivi'!#REF!="G",'Costi complessivi'!F204*$C$452,IF('Costi complessivi'!#REF!=$B$452,'Costi complessivi'!F204,""))</f>
        <v>#REF!</v>
      </c>
      <c r="L242" s="29" t="e">
        <f>IF('Costi complessivi'!#REF!="G",'Costi complessivi'!#REF!*$C$452,IF('Costi complessivi'!#REF!=$B$452,'Costi complessivi'!#REF!,""))</f>
        <v>#REF!</v>
      </c>
      <c r="M242" s="23" t="e">
        <f>'Costi complessivi'!#REF!</f>
        <v>#REF!</v>
      </c>
      <c r="N242" s="69" t="e">
        <f>IF('Costi complessivi'!#REF!="G",'Costi complessivi'!#REF!,IF('Costi complessivi'!#REF!=$B$452,'Costi complessivi'!#REF!,0))</f>
        <v>#REF!</v>
      </c>
    </row>
    <row r="243" spans="1:14" hidden="1">
      <c r="A243" s="22" t="s">
        <v>754</v>
      </c>
      <c r="B243" s="23" t="s">
        <v>755</v>
      </c>
      <c r="C243" s="15" t="e">
        <f>IF('Costi complessivi'!#REF!="G",'Costi complessivi'!#REF!*$C$452,IF('Costi complessivi'!#REF!=$B$452,'Costi complessivi'!#REF!,""))</f>
        <v>#REF!</v>
      </c>
      <c r="D243" s="15" t="e">
        <f>IF('Costi complessivi'!#REF!="G",'Costi complessivi'!#REF!*$C$452,IF('Costi complessivi'!#REF!=$B$452,'Costi complessivi'!#REF!,""))</f>
        <v>#REF!</v>
      </c>
      <c r="E243" s="15" t="e">
        <f>IF('Costi complessivi'!#REF!="G",'Costi complessivi'!#REF!*$C$452,IF('Costi complessivi'!#REF!=$B$452,'Costi complessivi'!#REF!,""))</f>
        <v>#REF!</v>
      </c>
      <c r="F243" s="115" t="e">
        <f>IF('Costi complessivi'!#REF!="G",'Costi complessivi'!C205*$C$452,IF('Costi complessivi'!#REF!=$B$452,'Costi complessivi'!C205,""))</f>
        <v>#REF!</v>
      </c>
      <c r="G243" s="44" t="e">
        <f>IF('Costi complessivi'!#REF!="G",'Costi complessivi'!#REF!*$C$452,IF('Costi complessivi'!#REF!=$B$452,'Costi complessivi'!#REF!,""))</f>
        <v>#REF!</v>
      </c>
      <c r="H243" s="44" t="e">
        <f>IF('Costi complessivi'!#REF!="G",'Costi complessivi'!#REF!*$C$452,IF('Costi complessivi'!#REF!=$B$452,'Costi complessivi'!#REF!,""))</f>
        <v>#REF!</v>
      </c>
      <c r="I243" s="115" t="e">
        <f>IF('Costi complessivi'!#REF!="G",'Costi complessivi'!D205*$C$452,IF('Costi complessivi'!#REF!=$B$452,'Costi complessivi'!D205,""))</f>
        <v>#REF!</v>
      </c>
      <c r="J243" s="14" t="e">
        <f>IF('Costi complessivi'!#REF!="G",'Costi complessivi'!E205*$C$452,IF('Costi complessivi'!#REF!=$B$452,'Costi complessivi'!E205,""))</f>
        <v>#REF!</v>
      </c>
      <c r="K243" s="14" t="e">
        <f>IF('Costi complessivi'!#REF!="G",'Costi complessivi'!F205*$C$452,IF('Costi complessivi'!#REF!=$B$452,'Costi complessivi'!F205,""))</f>
        <v>#REF!</v>
      </c>
      <c r="L243" s="29" t="e">
        <f>IF('Costi complessivi'!#REF!="G",'Costi complessivi'!#REF!*$C$452,IF('Costi complessivi'!#REF!=$B$452,'Costi complessivi'!#REF!,""))</f>
        <v>#REF!</v>
      </c>
      <c r="M243" s="23" t="e">
        <f>'Costi complessivi'!#REF!</f>
        <v>#REF!</v>
      </c>
      <c r="N243" s="69" t="e">
        <f>IF('Costi complessivi'!#REF!="G",'Costi complessivi'!#REF!,IF('Costi complessivi'!#REF!=$B$452,'Costi complessivi'!#REF!,0))</f>
        <v>#REF!</v>
      </c>
    </row>
    <row r="244" spans="1:14" hidden="1">
      <c r="A244" s="22" t="s">
        <v>756</v>
      </c>
      <c r="B244" s="23" t="s">
        <v>757</v>
      </c>
      <c r="C244" s="15" t="e">
        <f>IF('Costi complessivi'!#REF!="G",'Costi complessivi'!#REF!*$C$452,IF('Costi complessivi'!#REF!=$B$452,'Costi complessivi'!#REF!,""))</f>
        <v>#REF!</v>
      </c>
      <c r="D244" s="15" t="e">
        <f>IF('Costi complessivi'!#REF!="G",'Costi complessivi'!#REF!*$C$452,IF('Costi complessivi'!#REF!=$B$452,'Costi complessivi'!#REF!,""))</f>
        <v>#REF!</v>
      </c>
      <c r="E244" s="15" t="e">
        <f>IF('Costi complessivi'!#REF!="G",'Costi complessivi'!#REF!*$C$452,IF('Costi complessivi'!#REF!=$B$452,'Costi complessivi'!#REF!,""))</f>
        <v>#REF!</v>
      </c>
      <c r="F244" s="115" t="e">
        <f>IF('Costi complessivi'!#REF!="G",'Costi complessivi'!C206*$C$452,IF('Costi complessivi'!#REF!=$B$452,'Costi complessivi'!C206,""))</f>
        <v>#REF!</v>
      </c>
      <c r="G244" s="44" t="e">
        <f>IF('Costi complessivi'!#REF!="G",'Costi complessivi'!#REF!*$C$452,IF('Costi complessivi'!#REF!=$B$452,'Costi complessivi'!#REF!,""))</f>
        <v>#REF!</v>
      </c>
      <c r="H244" s="44" t="e">
        <f>IF('Costi complessivi'!#REF!="G",'Costi complessivi'!#REF!*$C$452,IF('Costi complessivi'!#REF!=$B$452,'Costi complessivi'!#REF!,""))</f>
        <v>#REF!</v>
      </c>
      <c r="I244" s="115" t="e">
        <f>IF('Costi complessivi'!#REF!="G",'Costi complessivi'!D206*$C$452,IF('Costi complessivi'!#REF!=$B$452,'Costi complessivi'!D206,""))</f>
        <v>#REF!</v>
      </c>
      <c r="J244" s="14" t="e">
        <f>IF('Costi complessivi'!#REF!="G",'Costi complessivi'!E206*$C$452,IF('Costi complessivi'!#REF!=$B$452,'Costi complessivi'!E206,""))</f>
        <v>#REF!</v>
      </c>
      <c r="K244" s="14" t="e">
        <f>IF('Costi complessivi'!#REF!="G",'Costi complessivi'!F206*$C$452,IF('Costi complessivi'!#REF!=$B$452,'Costi complessivi'!F206,""))</f>
        <v>#REF!</v>
      </c>
      <c r="L244" s="29" t="e">
        <f>IF('Costi complessivi'!#REF!="G",'Costi complessivi'!#REF!*$C$452,IF('Costi complessivi'!#REF!=$B$452,'Costi complessivi'!#REF!,""))</f>
        <v>#REF!</v>
      </c>
      <c r="M244" s="23" t="e">
        <f>'Costi complessivi'!#REF!</f>
        <v>#REF!</v>
      </c>
      <c r="N244" s="69" t="e">
        <f>IF('Costi complessivi'!#REF!="G",'Costi complessivi'!#REF!,IF('Costi complessivi'!#REF!=$B$452,'Costi complessivi'!#REF!,0))</f>
        <v>#REF!</v>
      </c>
    </row>
    <row r="245" spans="1:14" hidden="1">
      <c r="A245" s="22" t="s">
        <v>758</v>
      </c>
      <c r="B245" s="23" t="s">
        <v>759</v>
      </c>
      <c r="C245" s="15" t="e">
        <f>IF('Costi complessivi'!#REF!="G",'Costi complessivi'!#REF!*$C$452,IF('Costi complessivi'!#REF!=$B$452,'Costi complessivi'!#REF!,""))</f>
        <v>#REF!</v>
      </c>
      <c r="D245" s="15" t="e">
        <f>IF('Costi complessivi'!#REF!="G",'Costi complessivi'!#REF!*$C$452,IF('Costi complessivi'!#REF!=$B$452,'Costi complessivi'!#REF!,""))</f>
        <v>#REF!</v>
      </c>
      <c r="E245" s="15" t="e">
        <f>IF('Costi complessivi'!#REF!="G",'Costi complessivi'!#REF!*$C$452,IF('Costi complessivi'!#REF!=$B$452,'Costi complessivi'!#REF!,""))</f>
        <v>#REF!</v>
      </c>
      <c r="F245" s="115" t="e">
        <f>IF('Costi complessivi'!#REF!="G",'Costi complessivi'!#REF!*$C$452,IF('Costi complessivi'!#REF!=$B$452,'Costi complessivi'!#REF!,""))</f>
        <v>#REF!</v>
      </c>
      <c r="G245" s="44" t="e">
        <f>IF('Costi complessivi'!#REF!="G",'Costi complessivi'!#REF!*$C$452,IF('Costi complessivi'!#REF!=$B$452,'Costi complessivi'!#REF!,""))</f>
        <v>#REF!</v>
      </c>
      <c r="H245" s="44" t="e">
        <f>IF('Costi complessivi'!#REF!="G",'Costi complessivi'!#REF!*$C$452,IF('Costi complessivi'!#REF!=$B$452,'Costi complessivi'!#REF!,""))</f>
        <v>#REF!</v>
      </c>
      <c r="I245" s="115" t="e">
        <f>IF('Costi complessivi'!#REF!="G",'Costi complessivi'!#REF!*$C$452,IF('Costi complessivi'!#REF!=$B$452,'Costi complessivi'!#REF!,""))</f>
        <v>#REF!</v>
      </c>
      <c r="J245" s="14" t="e">
        <f>IF('Costi complessivi'!#REF!="G",'Costi complessivi'!#REF!*$C$452,IF('Costi complessivi'!#REF!=$B$452,'Costi complessivi'!#REF!,""))</f>
        <v>#REF!</v>
      </c>
      <c r="K245" s="14" t="e">
        <f>IF('Costi complessivi'!#REF!="G",'Costi complessivi'!#REF!*$C$452,IF('Costi complessivi'!#REF!=$B$452,'Costi complessivi'!#REF!,""))</f>
        <v>#REF!</v>
      </c>
      <c r="L245" s="29" t="e">
        <f>IF('Costi complessivi'!#REF!="G",'Costi complessivi'!#REF!*$C$452,IF('Costi complessivi'!#REF!=$B$452,'Costi complessivi'!#REF!,""))</f>
        <v>#REF!</v>
      </c>
      <c r="M245" s="23" t="e">
        <f>'Costi complessivi'!#REF!</f>
        <v>#REF!</v>
      </c>
      <c r="N245" s="69" t="e">
        <f>IF('Costi complessivi'!#REF!="G",'Costi complessivi'!#REF!,IF('Costi complessivi'!#REF!=$B$452,'Costi complessivi'!#REF!,0))</f>
        <v>#REF!</v>
      </c>
    </row>
    <row r="246" spans="1:14" hidden="1">
      <c r="A246" s="49" t="s">
        <v>448</v>
      </c>
      <c r="B246" s="45"/>
      <c r="C246" s="46"/>
      <c r="D246" s="47"/>
      <c r="E246" s="47"/>
      <c r="F246" s="47"/>
      <c r="G246" s="47"/>
      <c r="H246" s="47"/>
      <c r="I246" s="47"/>
      <c r="J246" s="47"/>
      <c r="K246" s="47"/>
      <c r="L246" s="45"/>
      <c r="M246" s="48"/>
      <c r="N246" s="69" t="e">
        <f>IF('Costi complessivi'!#REF!="G",'Costi complessivi'!#REF!,IF('Costi complessivi'!#REF!=$B$452,'Costi complessivi'!#REF!,0))</f>
        <v>#REF!</v>
      </c>
    </row>
    <row r="247" spans="1:14" hidden="1">
      <c r="A247" s="22" t="str">
        <f>IF('Costi complessivi'!A208="","",'Costi complessivi'!A208)</f>
        <v xml:space="preserve">  66/30/540  </v>
      </c>
      <c r="B247" s="61" t="str">
        <f>IF('Costi complessivi'!B208="","",'Costi complessivi'!B208)</f>
        <v xml:space="preserve">TAXI SOCIALE TRAVERSETOLO      </v>
      </c>
      <c r="C247" s="15" t="e">
        <f>IF('Costi complessivi'!#REF!="G",'Costi complessivi'!#REF!*$C$452,IF('Costi complessivi'!#REF!=$B$452,'Costi complessivi'!#REF!,""))</f>
        <v>#REF!</v>
      </c>
      <c r="D247" s="15" t="e">
        <f>IF('Costi complessivi'!#REF!="G",'Costi complessivi'!#REF!*$C$452,IF('Costi complessivi'!#REF!=$B$452,'Costi complessivi'!#REF!,""))</f>
        <v>#REF!</v>
      </c>
      <c r="E247" s="30" t="e">
        <f>IF('Costi complessivi'!#REF!="G",'Costi complessivi'!#REF!*$C$452,IF('Costi complessivi'!#REF!=$B$452,'Costi complessivi'!#REF!,""))</f>
        <v>#REF!</v>
      </c>
      <c r="F247" s="115" t="e">
        <f>IF('Costi complessivi'!#REF!="G",'Costi complessivi'!C208*$C$452,IF('Costi complessivi'!#REF!=$B$452,'Costi complessivi'!C208,""))</f>
        <v>#REF!</v>
      </c>
      <c r="G247" s="44" t="e">
        <f>IF('Costi complessivi'!#REF!="G",'Costi complessivi'!#REF!*$C$452,IF('Costi complessivi'!#REF!=$B$452,'Costi complessivi'!#REF!,""))</f>
        <v>#REF!</v>
      </c>
      <c r="H247" s="44" t="e">
        <f>IF('Costi complessivi'!#REF!="G",'Costi complessivi'!#REF!*$C$452,IF('Costi complessivi'!#REF!=$B$452,'Costi complessivi'!#REF!,""))</f>
        <v>#REF!</v>
      </c>
      <c r="I247" s="115" t="e">
        <f>IF('Costi complessivi'!#REF!="G",'Costi complessivi'!D208*$C$452,IF('Costi complessivi'!#REF!=$B$452,'Costi complessivi'!D208,""))</f>
        <v>#REF!</v>
      </c>
      <c r="J247" s="14" t="e">
        <f>IF('Costi complessivi'!#REF!="G",'Costi complessivi'!E208*$C$452,IF('Costi complessivi'!#REF!=$B$452,'Costi complessivi'!E208,""))</f>
        <v>#REF!</v>
      </c>
      <c r="K247" s="14" t="e">
        <f>IF('Costi complessivi'!#REF!="G",'Costi complessivi'!F208*$C$452,IF('Costi complessivi'!#REF!=$B$452,'Costi complessivi'!F208,""))</f>
        <v>#REF!</v>
      </c>
      <c r="L247" s="29" t="e">
        <f>IF('Costi complessivi'!#REF!="G",'Costi complessivi'!#REF!*$C$452,IF('Costi complessivi'!#REF!=$B$452,'Costi complessivi'!#REF!,""))</f>
        <v>#REF!</v>
      </c>
      <c r="M247" s="23" t="e">
        <f>'Costi complessivi'!#REF!</f>
        <v>#REF!</v>
      </c>
      <c r="N247" s="69" t="e">
        <f>IF('Costi complessivi'!#REF!="G",'Costi complessivi'!#REF!,IF('Costi complessivi'!#REF!=$B$452,'Costi complessivi'!#REF!,0))</f>
        <v>#REF!</v>
      </c>
    </row>
    <row r="248" spans="1:14" hidden="1">
      <c r="A248" s="22" t="str">
        <f>IF('Costi complessivi'!A209="","",'Costi complessivi'!A209)</f>
        <v xml:space="preserve">  66/30/541  </v>
      </c>
      <c r="B248" s="61" t="str">
        <f>IF('Costi complessivi'!B209="","",'Costi complessivi'!B209)</f>
        <v xml:space="preserve">CARBURANTE TRAVERSETOLO        </v>
      </c>
      <c r="C248" s="15" t="e">
        <f>IF('Costi complessivi'!#REF!="G",'Costi complessivi'!#REF!*$C$452,IF('Costi complessivi'!#REF!=$B$452,'Costi complessivi'!#REF!,""))</f>
        <v>#REF!</v>
      </c>
      <c r="D248" s="15" t="e">
        <f>IF('Costi complessivi'!#REF!="G",'Costi complessivi'!#REF!*$C$452,IF('Costi complessivi'!#REF!=$B$452,'Costi complessivi'!#REF!,""))</f>
        <v>#REF!</v>
      </c>
      <c r="E248" s="30" t="e">
        <f>IF('Costi complessivi'!#REF!="G",'Costi complessivi'!#REF!*$C$452,IF('Costi complessivi'!#REF!=$B$452,'Costi complessivi'!#REF!,""))</f>
        <v>#REF!</v>
      </c>
      <c r="F248" s="115" t="e">
        <f>IF('Costi complessivi'!#REF!="G",'Costi complessivi'!C209*$C$452,IF('Costi complessivi'!#REF!=$B$452,'Costi complessivi'!C209,""))</f>
        <v>#REF!</v>
      </c>
      <c r="G248" s="44" t="e">
        <f>IF('Costi complessivi'!#REF!="G",'Costi complessivi'!#REF!*$C$452,IF('Costi complessivi'!#REF!=$B$452,'Costi complessivi'!#REF!,""))</f>
        <v>#REF!</v>
      </c>
      <c r="H248" s="44" t="e">
        <f>IF('Costi complessivi'!#REF!="G",'Costi complessivi'!#REF!*$C$452,IF('Costi complessivi'!#REF!=$B$452,'Costi complessivi'!#REF!,""))</f>
        <v>#REF!</v>
      </c>
      <c r="I248" s="115" t="e">
        <f>IF('Costi complessivi'!#REF!="G",'Costi complessivi'!D209*$C$452,IF('Costi complessivi'!#REF!=$B$452,'Costi complessivi'!D209,""))</f>
        <v>#REF!</v>
      </c>
      <c r="J248" s="14" t="e">
        <f>IF('Costi complessivi'!#REF!="G",'Costi complessivi'!E209*$C$452,IF('Costi complessivi'!#REF!=$B$452,'Costi complessivi'!E209,""))</f>
        <v>#REF!</v>
      </c>
      <c r="K248" s="14" t="e">
        <f>IF('Costi complessivi'!#REF!="G",'Costi complessivi'!F209*$C$452,IF('Costi complessivi'!#REF!=$B$452,'Costi complessivi'!F209,""))</f>
        <v>#REF!</v>
      </c>
      <c r="L248" s="29" t="e">
        <f>IF('Costi complessivi'!#REF!="G",'Costi complessivi'!#REF!*$C$452,IF('Costi complessivi'!#REF!=$B$452,'Costi complessivi'!#REF!,""))</f>
        <v>#REF!</v>
      </c>
      <c r="M248" s="23" t="e">
        <f>'Costi complessivi'!#REF!</f>
        <v>#REF!</v>
      </c>
      <c r="N248" s="69" t="e">
        <f>IF('Costi complessivi'!#REF!="G",'Costi complessivi'!#REF!,IF('Costi complessivi'!#REF!=$B$452,'Costi complessivi'!#REF!,0))</f>
        <v>#REF!</v>
      </c>
    </row>
    <row r="249" spans="1:14" hidden="1">
      <c r="A249" s="22" t="str">
        <f>IF('Costi complessivi'!A210="","",'Costi complessivi'!A210)</f>
        <v xml:space="preserve">  66/30/542  </v>
      </c>
      <c r="B249" s="61" t="str">
        <f>IF('Costi complessivi'!B210="","",'Costi complessivi'!B210)</f>
        <v xml:space="preserve">MANUTENZ. AUTOM. TRAVERSETOLO  </v>
      </c>
      <c r="C249" s="15" t="e">
        <f>IF('Costi complessivi'!#REF!="G",'Costi complessivi'!#REF!*$C$452,IF('Costi complessivi'!#REF!=$B$452,'Costi complessivi'!#REF!,""))</f>
        <v>#REF!</v>
      </c>
      <c r="D249" s="15" t="e">
        <f>IF('Costi complessivi'!#REF!="G",'Costi complessivi'!#REF!*$C$452,IF('Costi complessivi'!#REF!=$B$452,'Costi complessivi'!#REF!,""))</f>
        <v>#REF!</v>
      </c>
      <c r="E249" s="30" t="e">
        <f>IF('Costi complessivi'!#REF!="G",'Costi complessivi'!#REF!*$C$452,IF('Costi complessivi'!#REF!=$B$452,'Costi complessivi'!#REF!,""))</f>
        <v>#REF!</v>
      </c>
      <c r="F249" s="115" t="e">
        <f>IF('Costi complessivi'!#REF!="G",'Costi complessivi'!C210*$C$452,IF('Costi complessivi'!#REF!=$B$452,'Costi complessivi'!C210,""))</f>
        <v>#REF!</v>
      </c>
      <c r="G249" s="44" t="e">
        <f>IF('Costi complessivi'!#REF!="G",'Costi complessivi'!#REF!*$C$452,IF('Costi complessivi'!#REF!=$B$452,'Costi complessivi'!#REF!,""))</f>
        <v>#REF!</v>
      </c>
      <c r="H249" s="44" t="e">
        <f>IF('Costi complessivi'!#REF!="G",'Costi complessivi'!#REF!*$C$452,IF('Costi complessivi'!#REF!=$B$452,'Costi complessivi'!#REF!,""))</f>
        <v>#REF!</v>
      </c>
      <c r="I249" s="115" t="e">
        <f>IF('Costi complessivi'!#REF!="G",'Costi complessivi'!D210*$C$452,IF('Costi complessivi'!#REF!=$B$452,'Costi complessivi'!D210,""))</f>
        <v>#REF!</v>
      </c>
      <c r="J249" s="14" t="e">
        <f>IF('Costi complessivi'!#REF!="G",'Costi complessivi'!E210*$C$452,IF('Costi complessivi'!#REF!=$B$452,'Costi complessivi'!E210,""))</f>
        <v>#REF!</v>
      </c>
      <c r="K249" s="14" t="e">
        <f>IF('Costi complessivi'!#REF!="G",'Costi complessivi'!F210*$C$452,IF('Costi complessivi'!#REF!=$B$452,'Costi complessivi'!F210,""))</f>
        <v>#REF!</v>
      </c>
      <c r="L249" s="29" t="e">
        <f>IF('Costi complessivi'!#REF!="G",'Costi complessivi'!#REF!*$C$452,IF('Costi complessivi'!#REF!=$B$452,'Costi complessivi'!#REF!,""))</f>
        <v>#REF!</v>
      </c>
      <c r="M249" s="23" t="e">
        <f>'Costi complessivi'!#REF!</f>
        <v>#REF!</v>
      </c>
      <c r="N249" s="69" t="e">
        <f>IF('Costi complessivi'!#REF!="G",'Costi complessivi'!#REF!,IF('Costi complessivi'!#REF!=$B$452,'Costi complessivi'!#REF!,0))</f>
        <v>#REF!</v>
      </c>
    </row>
    <row r="250" spans="1:14" hidden="1">
      <c r="A250" s="22" t="str">
        <f>IF('Costi complessivi'!A211="","",'Costi complessivi'!A211)</f>
        <v xml:space="preserve">  66/30/543  </v>
      </c>
      <c r="B250" s="61" t="str">
        <f>IF('Costi complessivi'!B211="","",'Costi complessivi'!B211)</f>
        <v>ASSICURAZ. AUTOMEZZI TRAVERSETO</v>
      </c>
      <c r="C250" s="15" t="e">
        <f>IF('Costi complessivi'!#REF!="G",'Costi complessivi'!#REF!*$C$452,IF('Costi complessivi'!#REF!=$B$452,'Costi complessivi'!#REF!,""))</f>
        <v>#REF!</v>
      </c>
      <c r="D250" s="15" t="e">
        <f>IF('Costi complessivi'!#REF!="G",'Costi complessivi'!#REF!*$C$452,IF('Costi complessivi'!#REF!=$B$452,'Costi complessivi'!#REF!,""))</f>
        <v>#REF!</v>
      </c>
      <c r="E250" s="30" t="e">
        <f>IF('Costi complessivi'!#REF!="G",'Costi complessivi'!#REF!*$C$452,IF('Costi complessivi'!#REF!=$B$452,'Costi complessivi'!#REF!,""))</f>
        <v>#REF!</v>
      </c>
      <c r="F250" s="115" t="e">
        <f>IF('Costi complessivi'!#REF!="G",'Costi complessivi'!C211*$C$452,IF('Costi complessivi'!#REF!=$B$452,'Costi complessivi'!C211,""))</f>
        <v>#REF!</v>
      </c>
      <c r="G250" s="44" t="e">
        <f>IF('Costi complessivi'!#REF!="G",'Costi complessivi'!#REF!*$C$452,IF('Costi complessivi'!#REF!=$B$452,'Costi complessivi'!#REF!,""))</f>
        <v>#REF!</v>
      </c>
      <c r="H250" s="44" t="e">
        <f>IF('Costi complessivi'!#REF!="G",'Costi complessivi'!#REF!*$C$452,IF('Costi complessivi'!#REF!=$B$452,'Costi complessivi'!#REF!,""))</f>
        <v>#REF!</v>
      </c>
      <c r="I250" s="115" t="e">
        <f>IF('Costi complessivi'!#REF!="G",'Costi complessivi'!D211*$C$452,IF('Costi complessivi'!#REF!=$B$452,'Costi complessivi'!D211,""))</f>
        <v>#REF!</v>
      </c>
      <c r="J250" s="14" t="e">
        <f>IF('Costi complessivi'!#REF!="G",'Costi complessivi'!E211*$C$452,IF('Costi complessivi'!#REF!=$B$452,'Costi complessivi'!E211,""))</f>
        <v>#REF!</v>
      </c>
      <c r="K250" s="14" t="e">
        <f>IF('Costi complessivi'!#REF!="G",'Costi complessivi'!F211*$C$452,IF('Costi complessivi'!#REF!=$B$452,'Costi complessivi'!F211,""))</f>
        <v>#REF!</v>
      </c>
      <c r="L250" s="29" t="e">
        <f>IF('Costi complessivi'!#REF!="G",'Costi complessivi'!#REF!*$C$452,IF('Costi complessivi'!#REF!=$B$452,'Costi complessivi'!#REF!,""))</f>
        <v>#REF!</v>
      </c>
      <c r="M250" s="23" t="e">
        <f>'Costi complessivi'!#REF!</f>
        <v>#REF!</v>
      </c>
      <c r="N250" s="69" t="e">
        <f>IF('Costi complessivi'!#REF!="G",'Costi complessivi'!#REF!,IF('Costi complessivi'!#REF!=$B$452,'Costi complessivi'!#REF!,0))</f>
        <v>#REF!</v>
      </c>
    </row>
    <row r="251" spans="1:14" hidden="1">
      <c r="A251" s="22" t="str">
        <f>IF('Costi complessivi'!A212="","",'Costi complessivi'!A212)</f>
        <v xml:space="preserve">  66/30/544  </v>
      </c>
      <c r="B251" s="61" t="str">
        <f>IF('Costi complessivi'!B212="","",'Costi complessivi'!B212)</f>
        <v>TASSA PROPR. AUTOM. TRAVERSETOL</v>
      </c>
      <c r="C251" s="15" t="e">
        <f>IF('Costi complessivi'!#REF!="G",'Costi complessivi'!#REF!*$C$452,IF('Costi complessivi'!#REF!=$B$452,'Costi complessivi'!#REF!,""))</f>
        <v>#REF!</v>
      </c>
      <c r="D251" s="15" t="e">
        <f>IF('Costi complessivi'!#REF!="G",'Costi complessivi'!#REF!*$C$452,IF('Costi complessivi'!#REF!=$B$452,'Costi complessivi'!#REF!,""))</f>
        <v>#REF!</v>
      </c>
      <c r="E251" s="30" t="e">
        <f>IF('Costi complessivi'!#REF!="G",'Costi complessivi'!#REF!*$C$452,IF('Costi complessivi'!#REF!=$B$452,'Costi complessivi'!#REF!,""))</f>
        <v>#REF!</v>
      </c>
      <c r="F251" s="115" t="e">
        <f>IF('Costi complessivi'!#REF!="G",'Costi complessivi'!C212*$C$452,IF('Costi complessivi'!#REF!=$B$452,'Costi complessivi'!C212,""))</f>
        <v>#REF!</v>
      </c>
      <c r="G251" s="44" t="e">
        <f>IF('Costi complessivi'!#REF!="G",'Costi complessivi'!#REF!*$C$452,IF('Costi complessivi'!#REF!=$B$452,'Costi complessivi'!#REF!,""))</f>
        <v>#REF!</v>
      </c>
      <c r="H251" s="44" t="e">
        <f>IF('Costi complessivi'!#REF!="G",'Costi complessivi'!#REF!*$C$452,IF('Costi complessivi'!#REF!=$B$452,'Costi complessivi'!#REF!,""))</f>
        <v>#REF!</v>
      </c>
      <c r="I251" s="115" t="e">
        <f>IF('Costi complessivi'!#REF!="G",'Costi complessivi'!D212*$C$452,IF('Costi complessivi'!#REF!=$B$452,'Costi complessivi'!D212,""))</f>
        <v>#REF!</v>
      </c>
      <c r="J251" s="14" t="e">
        <f>IF('Costi complessivi'!#REF!="G",'Costi complessivi'!E212*$C$452,IF('Costi complessivi'!#REF!=$B$452,'Costi complessivi'!E212,""))</f>
        <v>#REF!</v>
      </c>
      <c r="K251" s="14" t="e">
        <f>IF('Costi complessivi'!#REF!="G",'Costi complessivi'!F212*$C$452,IF('Costi complessivi'!#REF!=$B$452,'Costi complessivi'!F212,""))</f>
        <v>#REF!</v>
      </c>
      <c r="L251" s="29" t="e">
        <f>IF('Costi complessivi'!#REF!="G",'Costi complessivi'!#REF!*$C$452,IF('Costi complessivi'!#REF!=$B$452,'Costi complessivi'!#REF!,""))</f>
        <v>#REF!</v>
      </c>
      <c r="M251" s="23" t="e">
        <f>'Costi complessivi'!#REF!</f>
        <v>#REF!</v>
      </c>
      <c r="N251" s="69" t="e">
        <f>IF('Costi complessivi'!#REF!="G",'Costi complessivi'!#REF!,IF('Costi complessivi'!#REF!=$B$452,'Costi complessivi'!#REF!,0))</f>
        <v>#REF!</v>
      </c>
    </row>
    <row r="252" spans="1:14" hidden="1">
      <c r="A252" s="22" t="str">
        <f>IF('Costi complessivi'!A213="","",'Costi complessivi'!A213)</f>
        <v xml:space="preserve">  66/30/545  </v>
      </c>
      <c r="B252" s="61" t="str">
        <f>IF('Costi complessivi'!B213="","",'Costi complessivi'!B213)</f>
        <v>NOLEGGIO AUTOMEZZI TRAVERSETOLO</v>
      </c>
      <c r="C252" s="15" t="e">
        <f>IF('Costi complessivi'!#REF!="G",'Costi complessivi'!#REF!*$C$452,IF('Costi complessivi'!#REF!=$B$452,'Costi complessivi'!#REF!,""))</f>
        <v>#REF!</v>
      </c>
      <c r="D252" s="15" t="e">
        <f>IF('Costi complessivi'!#REF!="G",'Costi complessivi'!#REF!*$C$452,IF('Costi complessivi'!#REF!=$B$452,'Costi complessivi'!#REF!,""))</f>
        <v>#REF!</v>
      </c>
      <c r="E252" s="30" t="e">
        <f>IF('Costi complessivi'!#REF!="G",'Costi complessivi'!#REF!*$C$452,IF('Costi complessivi'!#REF!=$B$452,'Costi complessivi'!#REF!,""))</f>
        <v>#REF!</v>
      </c>
      <c r="F252" s="115" t="e">
        <f>IF('Costi complessivi'!#REF!="G",'Costi complessivi'!C213*$C$452,IF('Costi complessivi'!#REF!=$B$452,'Costi complessivi'!C213,""))</f>
        <v>#REF!</v>
      </c>
      <c r="G252" s="44" t="e">
        <f>IF('Costi complessivi'!#REF!="G",'Costi complessivi'!#REF!*$C$452,IF('Costi complessivi'!#REF!=$B$452,'Costi complessivi'!#REF!,""))</f>
        <v>#REF!</v>
      </c>
      <c r="H252" s="44" t="e">
        <f>IF('Costi complessivi'!#REF!="G",'Costi complessivi'!#REF!*$C$452,IF('Costi complessivi'!#REF!=$B$452,'Costi complessivi'!#REF!,""))</f>
        <v>#REF!</v>
      </c>
      <c r="I252" s="115" t="e">
        <f>IF('Costi complessivi'!#REF!="G",'Costi complessivi'!D213*$C$452,IF('Costi complessivi'!#REF!=$B$452,'Costi complessivi'!D213,""))</f>
        <v>#REF!</v>
      </c>
      <c r="J252" s="14" t="e">
        <f>IF('Costi complessivi'!#REF!="G",'Costi complessivi'!E213*$C$452,IF('Costi complessivi'!#REF!=$B$452,'Costi complessivi'!E213,""))</f>
        <v>#REF!</v>
      </c>
      <c r="K252" s="14" t="e">
        <f>IF('Costi complessivi'!#REF!="G",'Costi complessivi'!F213*$C$452,IF('Costi complessivi'!#REF!=$B$452,'Costi complessivi'!F213,""))</f>
        <v>#REF!</v>
      </c>
      <c r="L252" s="29" t="e">
        <f>IF('Costi complessivi'!#REF!="G",'Costi complessivi'!#REF!*$C$452,IF('Costi complessivi'!#REF!=$B$452,'Costi complessivi'!#REF!,""))</f>
        <v>#REF!</v>
      </c>
      <c r="M252" s="23" t="e">
        <f>'Costi complessivi'!#REF!</f>
        <v>#REF!</v>
      </c>
      <c r="N252" s="69" t="e">
        <f>IF('Costi complessivi'!#REF!="G",'Costi complessivi'!#REF!,IF('Costi complessivi'!#REF!=$B$452,'Costi complessivi'!#REF!,0))</f>
        <v>#REF!</v>
      </c>
    </row>
    <row r="253" spans="1:14" s="6" customFormat="1">
      <c r="A253" s="19"/>
      <c r="B253" s="33" t="s">
        <v>408</v>
      </c>
      <c r="C253" s="34" t="e">
        <f t="shared" ref="C253:K253" si="6">SUM(C220:C252)</f>
        <v>#REF!</v>
      </c>
      <c r="D253" s="34" t="e">
        <f t="shared" si="6"/>
        <v>#REF!</v>
      </c>
      <c r="E253" s="34" t="e">
        <f t="shared" si="6"/>
        <v>#REF!</v>
      </c>
      <c r="F253" s="34" t="e">
        <f t="shared" si="6"/>
        <v>#REF!</v>
      </c>
      <c r="G253" s="34" t="e">
        <f t="shared" si="6"/>
        <v>#REF!</v>
      </c>
      <c r="H253" s="34" t="e">
        <f t="shared" si="6"/>
        <v>#REF!</v>
      </c>
      <c r="I253" s="34" t="e">
        <f t="shared" si="6"/>
        <v>#REF!</v>
      </c>
      <c r="J253" s="34" t="e">
        <f t="shared" si="6"/>
        <v>#REF!</v>
      </c>
      <c r="K253" s="34" t="e">
        <f t="shared" si="6"/>
        <v>#REF!</v>
      </c>
      <c r="L253" s="12"/>
      <c r="M253" s="12"/>
      <c r="N253" s="69">
        <v>1</v>
      </c>
    </row>
    <row r="254" spans="1:14" ht="23.25">
      <c r="B254" s="50" t="str">
        <f>'Costi complessivi'!B215</f>
        <v>GENERALI</v>
      </c>
      <c r="C254" s="11"/>
      <c r="D254" s="25"/>
      <c r="E254" s="25" t="e">
        <f>IF((#REF!+#REF!+#REF!+#REF!-E253)&lt;0.02,"",(#REF!+#REF!+#REF!+#REF!))</f>
        <v>#REF!</v>
      </c>
      <c r="F254" s="25"/>
      <c r="G254" s="25"/>
      <c r="H254" s="25"/>
      <c r="J254" s="25"/>
      <c r="K254" s="25"/>
      <c r="N254" s="69">
        <v>1</v>
      </c>
    </row>
    <row r="255" spans="1:14">
      <c r="A255" s="2" t="s">
        <v>3</v>
      </c>
      <c r="B255" s="2" t="s">
        <v>2</v>
      </c>
      <c r="C255" s="26" t="str">
        <f t="shared" ref="C255:K255" si="7">C218</f>
        <v>Gestionale</v>
      </c>
      <c r="D255" s="26" t="str">
        <f t="shared" si="7"/>
        <v>RATEI E RISCONTI</v>
      </c>
      <c r="E255" s="26" t="str">
        <f t="shared" si="7"/>
        <v>STIMA</v>
      </c>
      <c r="F255" s="26" t="str">
        <f t="shared" si="7"/>
        <v>PREVENTIVO 2019</v>
      </c>
      <c r="G255" s="26" t="e">
        <f t="shared" si="7"/>
        <v>#REF!</v>
      </c>
      <c r="H255" s="26" t="e">
        <f t="shared" si="7"/>
        <v>#REF!</v>
      </c>
      <c r="I255" s="26" t="str">
        <f t="shared" si="7"/>
        <v>CONSUNTIVO 2019</v>
      </c>
      <c r="J255" s="26" t="str">
        <f t="shared" si="7"/>
        <v>INDICATORE ATTESO</v>
      </c>
      <c r="K255" s="26" t="str">
        <f t="shared" si="7"/>
        <v>INDICATORE CONS.</v>
      </c>
      <c r="L255" s="27"/>
      <c r="N255" s="69">
        <v>1</v>
      </c>
    </row>
    <row r="256" spans="1:14">
      <c r="A256" s="22" t="str">
        <f>IF('Costi complessivi'!A217="","",'Costi complessivi'!A217)</f>
        <v xml:space="preserve">  66/30/800  </v>
      </c>
      <c r="B256" s="61" t="str">
        <f>IF('Costi complessivi'!B217="","",'Costi complessivi'!B217)</f>
        <v xml:space="preserve">ASSICURAZIONE RC - RCD         </v>
      </c>
      <c r="C256" s="15" t="e">
        <f>IF('Costi complessivi'!#REF!="G",'Costi complessivi'!#REF!*$C$452,IF('Costi complessivi'!#REF!=$B$452,'Costi complessivi'!#REF!,""))</f>
        <v>#REF!</v>
      </c>
      <c r="D256" s="15" t="e">
        <f>IF('Costi complessivi'!#REF!="G",'Costi complessivi'!#REF!*$C$452,IF('Costi complessivi'!#REF!=$B$452,'Costi complessivi'!#REF!,""))</f>
        <v>#REF!</v>
      </c>
      <c r="E256" s="30" t="e">
        <f>IF('Costi complessivi'!#REF!="G",'Costi complessivi'!#REF!*$C$452,IF('Costi complessivi'!#REF!=$B$452,'Costi complessivi'!#REF!,""))</f>
        <v>#REF!</v>
      </c>
      <c r="F256" s="115" t="e">
        <f>IF('Costi complessivi'!#REF!="G",'Costi complessivi'!C217*$C$452,IF('Costi complessivi'!#REF!=$B$452,'Costi complessivi'!C217,""))</f>
        <v>#REF!</v>
      </c>
      <c r="G256" s="44" t="e">
        <f>IF('Costi complessivi'!#REF!="G",'Costi complessivi'!#REF!*$C$452,IF('Costi complessivi'!#REF!=$B$452,'Costi complessivi'!#REF!,""))</f>
        <v>#REF!</v>
      </c>
      <c r="H256" s="44" t="e">
        <f>IF('Costi complessivi'!#REF!="G",'Costi complessivi'!#REF!*$C$452,IF('Costi complessivi'!#REF!=$B$452,'Costi complessivi'!#REF!,""))</f>
        <v>#REF!</v>
      </c>
      <c r="I256" s="115" t="e">
        <f>IF('Costi complessivi'!#REF!="G",'Costi complessivi'!D217*$C$452,IF('Costi complessivi'!#REF!=$B$452,'Costi complessivi'!D217,""))</f>
        <v>#REF!</v>
      </c>
      <c r="J256" s="14" t="e">
        <f>IF('Costi complessivi'!#REF!="G",'Costi complessivi'!E217*$C$452,IF('Costi complessivi'!#REF!=$B$452,'Costi complessivi'!E217,""))</f>
        <v>#REF!</v>
      </c>
      <c r="K256" s="14" t="e">
        <f>IF('Costi complessivi'!#REF!="G",'Costi complessivi'!F217*$C$452,IF('Costi complessivi'!#REF!=$B$452,'Costi complessivi'!F217,""))</f>
        <v>#REF!</v>
      </c>
      <c r="L256" s="29" t="e">
        <f>IF('Costi complessivi'!#REF!="G",'Costi complessivi'!#REF!*$C$452,IF('Costi complessivi'!#REF!=$B$452,'Costi complessivi'!#REF!,""))</f>
        <v>#REF!</v>
      </c>
      <c r="M256" s="23" t="e">
        <f>'Costi complessivi'!#REF!</f>
        <v>#REF!</v>
      </c>
      <c r="N256" s="69" t="e">
        <f>IF('Costi complessivi'!#REF!="G",'Costi complessivi'!#REF!,IF('Costi complessivi'!#REF!=$B$452,'Costi complessivi'!#REF!,0))</f>
        <v>#REF!</v>
      </c>
    </row>
    <row r="257" spans="1:14">
      <c r="A257" s="22" t="str">
        <f>IF('Costi complessivi'!A218="","",'Costi complessivi'!A218)</f>
        <v xml:space="preserve">  66/30/802  </v>
      </c>
      <c r="B257" s="61" t="str">
        <f>IF('Costi complessivi'!B218="","",'Costi complessivi'!B218)</f>
        <v xml:space="preserve">CANCELLERIA E STAMPATI         </v>
      </c>
      <c r="C257" s="15" t="e">
        <f>IF('Costi complessivi'!#REF!="G",'Costi complessivi'!#REF!*$C$452,IF('Costi complessivi'!#REF!=$B$452,'Costi complessivi'!#REF!,""))</f>
        <v>#REF!</v>
      </c>
      <c r="D257" s="15" t="e">
        <f>IF('Costi complessivi'!#REF!="G",'Costi complessivi'!#REF!*$C$452,IF('Costi complessivi'!#REF!=$B$452,'Costi complessivi'!#REF!,""))</f>
        <v>#REF!</v>
      </c>
      <c r="E257" s="30" t="e">
        <f>IF('Costi complessivi'!#REF!="G",'Costi complessivi'!#REF!*$C$452,IF('Costi complessivi'!#REF!=$B$452,'Costi complessivi'!#REF!,""))</f>
        <v>#REF!</v>
      </c>
      <c r="F257" s="115" t="e">
        <f>IF('Costi complessivi'!#REF!="G",'Costi complessivi'!C218*$C$452,IF('Costi complessivi'!#REF!=$B$452,'Costi complessivi'!C218,""))</f>
        <v>#REF!</v>
      </c>
      <c r="G257" s="44" t="e">
        <f>IF('Costi complessivi'!#REF!="G",'Costi complessivi'!#REF!*$C$452,IF('Costi complessivi'!#REF!=$B$452,'Costi complessivi'!#REF!,""))</f>
        <v>#REF!</v>
      </c>
      <c r="H257" s="44" t="e">
        <f>IF('Costi complessivi'!#REF!="G",'Costi complessivi'!#REF!*$C$452,IF('Costi complessivi'!#REF!=$B$452,'Costi complessivi'!#REF!,""))</f>
        <v>#REF!</v>
      </c>
      <c r="I257" s="115" t="e">
        <f>IF('Costi complessivi'!#REF!="G",'Costi complessivi'!D218*$C$452,IF('Costi complessivi'!#REF!=$B$452,'Costi complessivi'!D218,""))</f>
        <v>#REF!</v>
      </c>
      <c r="J257" s="14" t="e">
        <f>IF('Costi complessivi'!#REF!="G",'Costi complessivi'!E218*$C$452,IF('Costi complessivi'!#REF!=$B$452,'Costi complessivi'!E218,""))</f>
        <v>#REF!</v>
      </c>
      <c r="K257" s="14" t="e">
        <f>IF('Costi complessivi'!#REF!="G",'Costi complessivi'!F218*$C$452,IF('Costi complessivi'!#REF!=$B$452,'Costi complessivi'!F218,""))</f>
        <v>#REF!</v>
      </c>
      <c r="L257" s="29" t="e">
        <f>IF('Costi complessivi'!#REF!="G",'Costi complessivi'!#REF!*$C$452,IF('Costi complessivi'!#REF!=$B$452,'Costi complessivi'!#REF!,""))</f>
        <v>#REF!</v>
      </c>
      <c r="M257" s="23" t="e">
        <f>'Costi complessivi'!#REF!</f>
        <v>#REF!</v>
      </c>
      <c r="N257" s="69" t="e">
        <f>IF('Costi complessivi'!#REF!="G",'Costi complessivi'!#REF!,IF('Costi complessivi'!#REF!=$B$452,'Costi complessivi'!#REF!,0))</f>
        <v>#REF!</v>
      </c>
    </row>
    <row r="258" spans="1:14">
      <c r="A258" s="22" t="str">
        <f>IF('Costi complessivi'!A219="","",'Costi complessivi'!A219)</f>
        <v xml:space="preserve">  66/30/803  </v>
      </c>
      <c r="B258" s="61" t="str">
        <f>IF('Costi complessivi'!B219="","",'Costi complessivi'!B219)</f>
        <v xml:space="preserve">STAMPE DIVULGATIVE             </v>
      </c>
      <c r="C258" s="15" t="e">
        <f>IF('Costi complessivi'!#REF!="G",'Costi complessivi'!#REF!*$C$452,IF('Costi complessivi'!#REF!=$B$452,'Costi complessivi'!#REF!,""))</f>
        <v>#REF!</v>
      </c>
      <c r="D258" s="15" t="e">
        <f>IF('Costi complessivi'!#REF!="G",'Costi complessivi'!#REF!*$C$452,IF('Costi complessivi'!#REF!=$B$452,'Costi complessivi'!#REF!,""))</f>
        <v>#REF!</v>
      </c>
      <c r="E258" s="30" t="e">
        <f>IF('Costi complessivi'!#REF!="G",'Costi complessivi'!#REF!*$C$452,IF('Costi complessivi'!#REF!=$B$452,'Costi complessivi'!#REF!,""))</f>
        <v>#REF!</v>
      </c>
      <c r="F258" s="115" t="e">
        <f>IF('Costi complessivi'!#REF!="G",'Costi complessivi'!C219*$C$452,IF('Costi complessivi'!#REF!=$B$452,'Costi complessivi'!C219,""))</f>
        <v>#REF!</v>
      </c>
      <c r="G258" s="44" t="e">
        <f>IF('Costi complessivi'!#REF!="G",'Costi complessivi'!#REF!*$C$452,IF('Costi complessivi'!#REF!=$B$452,'Costi complessivi'!#REF!,""))</f>
        <v>#REF!</v>
      </c>
      <c r="H258" s="44" t="e">
        <f>IF('Costi complessivi'!#REF!="G",'Costi complessivi'!#REF!*$C$452,IF('Costi complessivi'!#REF!=$B$452,'Costi complessivi'!#REF!,""))</f>
        <v>#REF!</v>
      </c>
      <c r="I258" s="115" t="e">
        <f>IF('Costi complessivi'!#REF!="G",'Costi complessivi'!D219*$C$452,IF('Costi complessivi'!#REF!=$B$452,'Costi complessivi'!D219,""))</f>
        <v>#REF!</v>
      </c>
      <c r="J258" s="14" t="e">
        <f>IF('Costi complessivi'!#REF!="G",'Costi complessivi'!E219*$C$452,IF('Costi complessivi'!#REF!=$B$452,'Costi complessivi'!E219,""))</f>
        <v>#REF!</v>
      </c>
      <c r="K258" s="14" t="e">
        <f>IF('Costi complessivi'!#REF!="G",'Costi complessivi'!F219*$C$452,IF('Costi complessivi'!#REF!=$B$452,'Costi complessivi'!F219,""))</f>
        <v>#REF!</v>
      </c>
      <c r="L258" s="29" t="e">
        <f>IF('Costi complessivi'!#REF!="G",'Costi complessivi'!#REF!*$C$452,IF('Costi complessivi'!#REF!=$B$452,'Costi complessivi'!#REF!,""))</f>
        <v>#REF!</v>
      </c>
      <c r="M258" s="23" t="e">
        <f>'Costi complessivi'!#REF!</f>
        <v>#REF!</v>
      </c>
      <c r="N258" s="69" t="e">
        <f>IF('Costi complessivi'!#REF!="G",'Costi complessivi'!#REF!,IF('Costi complessivi'!#REF!=$B$452,'Costi complessivi'!#REF!,0))</f>
        <v>#REF!</v>
      </c>
    </row>
    <row r="259" spans="1:14">
      <c r="A259" s="22" t="str">
        <f>IF('Costi complessivi'!A220="","",'Costi complessivi'!A220)</f>
        <v xml:space="preserve">  66/30/811  </v>
      </c>
      <c r="B259" s="61" t="str">
        <f>IF('Costi complessivi'!B220="","",'Costi complessivi'!B220)</f>
        <v xml:space="preserve">CONSULENZE PAGHE               </v>
      </c>
      <c r="C259" s="15" t="e">
        <f>IF('Costi complessivi'!#REF!="G",'Costi complessivi'!#REF!*$C$452,IF('Costi complessivi'!#REF!=$B$452,'Costi complessivi'!#REF!,""))</f>
        <v>#REF!</v>
      </c>
      <c r="D259" s="15" t="e">
        <f>IF('Costi complessivi'!#REF!="G",'Costi complessivi'!#REF!*$C$452,IF('Costi complessivi'!#REF!=$B$452,'Costi complessivi'!#REF!,""))</f>
        <v>#REF!</v>
      </c>
      <c r="E259" s="30" t="e">
        <f>IF('Costi complessivi'!#REF!="G",'Costi complessivi'!#REF!*$C$452,IF('Costi complessivi'!#REF!=$B$452,'Costi complessivi'!#REF!,""))</f>
        <v>#REF!</v>
      </c>
      <c r="F259" s="115" t="e">
        <f>IF('Costi complessivi'!#REF!="G",'Costi complessivi'!C220*$C$452,IF('Costi complessivi'!#REF!=$B$452,'Costi complessivi'!C220,""))</f>
        <v>#REF!</v>
      </c>
      <c r="G259" s="44" t="e">
        <f>IF('Costi complessivi'!#REF!="G",'Costi complessivi'!#REF!*$C$452,IF('Costi complessivi'!#REF!=$B$452,'Costi complessivi'!#REF!,""))</f>
        <v>#REF!</v>
      </c>
      <c r="H259" s="44" t="e">
        <f>IF('Costi complessivi'!#REF!="G",'Costi complessivi'!#REF!*$C$452,IF('Costi complessivi'!#REF!=$B$452,'Costi complessivi'!#REF!,""))</f>
        <v>#REF!</v>
      </c>
      <c r="I259" s="115" t="e">
        <f>IF('Costi complessivi'!#REF!="G",'Costi complessivi'!D220*$C$452,IF('Costi complessivi'!#REF!=$B$452,'Costi complessivi'!D220,""))</f>
        <v>#REF!</v>
      </c>
      <c r="J259" s="14" t="e">
        <f>IF('Costi complessivi'!#REF!="G",'Costi complessivi'!E220*$C$452,IF('Costi complessivi'!#REF!=$B$452,'Costi complessivi'!E220,""))</f>
        <v>#REF!</v>
      </c>
      <c r="K259" s="14" t="e">
        <f>IF('Costi complessivi'!#REF!="G",'Costi complessivi'!F220*$C$452,IF('Costi complessivi'!#REF!=$B$452,'Costi complessivi'!F220,""))</f>
        <v>#REF!</v>
      </c>
      <c r="L259" s="29" t="e">
        <f>IF('Costi complessivi'!#REF!="G",'Costi complessivi'!#REF!*$C$452,IF('Costi complessivi'!#REF!=$B$452,'Costi complessivi'!#REF!,""))</f>
        <v>#REF!</v>
      </c>
      <c r="M259" s="23" t="e">
        <f>'Costi complessivi'!#REF!</f>
        <v>#REF!</v>
      </c>
      <c r="N259" s="69" t="e">
        <f>IF('Costi complessivi'!#REF!="G",'Costi complessivi'!#REF!,IF('Costi complessivi'!#REF!=$B$452,'Costi complessivi'!#REF!,0))</f>
        <v>#REF!</v>
      </c>
    </row>
    <row r="260" spans="1:14">
      <c r="A260" s="22" t="str">
        <f>IF('Costi complessivi'!A221="","",'Costi complessivi'!A221)</f>
        <v xml:space="preserve">  66/30/810  </v>
      </c>
      <c r="B260" s="61" t="str">
        <f>IF('Costi complessivi'!B221="","",'Costi complessivi'!B221)</f>
        <v>COLLEGIO DEI REVISORI</v>
      </c>
      <c r="C260" s="15" t="e">
        <f>IF('Costi complessivi'!#REF!="G",'Costi complessivi'!#REF!*$C$452,IF('Costi complessivi'!#REF!=$B$452,'Costi complessivi'!#REF!,""))</f>
        <v>#REF!</v>
      </c>
      <c r="D260" s="15" t="e">
        <f>IF('Costi complessivi'!#REF!="G",'Costi complessivi'!#REF!*$C$452,IF('Costi complessivi'!#REF!=$B$452,'Costi complessivi'!#REF!,""))</f>
        <v>#REF!</v>
      </c>
      <c r="E260" s="30" t="e">
        <f>IF('Costi complessivi'!#REF!="G",'Costi complessivi'!#REF!*$C$452,IF('Costi complessivi'!#REF!=$B$452,'Costi complessivi'!#REF!,""))</f>
        <v>#REF!</v>
      </c>
      <c r="F260" s="115" t="e">
        <f>IF('Costi complessivi'!#REF!="G",'Costi complessivi'!C221*$C$452,IF('Costi complessivi'!#REF!=$B$452,'Costi complessivi'!C221,""))</f>
        <v>#REF!</v>
      </c>
      <c r="G260" s="44" t="e">
        <f>IF('Costi complessivi'!#REF!="G",'Costi complessivi'!#REF!*$C$452,IF('Costi complessivi'!#REF!=$B$452,'Costi complessivi'!#REF!,""))</f>
        <v>#REF!</v>
      </c>
      <c r="H260" s="44" t="e">
        <f>IF('Costi complessivi'!#REF!="G",'Costi complessivi'!#REF!*$C$452,IF('Costi complessivi'!#REF!=$B$452,'Costi complessivi'!#REF!,""))</f>
        <v>#REF!</v>
      </c>
      <c r="I260" s="115" t="e">
        <f>IF('Costi complessivi'!#REF!="G",'Costi complessivi'!D221*$C$452,IF('Costi complessivi'!#REF!=$B$452,'Costi complessivi'!D221,""))</f>
        <v>#REF!</v>
      </c>
      <c r="J260" s="14" t="e">
        <f>IF('Costi complessivi'!#REF!="G",'Costi complessivi'!E221*$C$452,IF('Costi complessivi'!#REF!=$B$452,'Costi complessivi'!E221,""))</f>
        <v>#REF!</v>
      </c>
      <c r="K260" s="14" t="e">
        <f>IF('Costi complessivi'!#REF!="G",'Costi complessivi'!F221*$C$452,IF('Costi complessivi'!#REF!=$B$452,'Costi complessivi'!F221,""))</f>
        <v>#REF!</v>
      </c>
      <c r="L260" s="29" t="e">
        <f>IF('Costi complessivi'!#REF!="G",'Costi complessivi'!#REF!*$C$452,IF('Costi complessivi'!#REF!=$B$452,'Costi complessivi'!#REF!,""))</f>
        <v>#REF!</v>
      </c>
      <c r="M260" s="23" t="e">
        <f>'Costi complessivi'!#REF!</f>
        <v>#REF!</v>
      </c>
      <c r="N260" s="69" t="e">
        <f>IF('Costi complessivi'!#REF!="G",'Costi complessivi'!#REF!,IF('Costi complessivi'!#REF!=$B$452,'Costi complessivi'!#REF!,0))</f>
        <v>#REF!</v>
      </c>
    </row>
    <row r="261" spans="1:14">
      <c r="A261" s="22" t="str">
        <f>IF('Costi complessivi'!A222="","",'Costi complessivi'!A222)</f>
        <v xml:space="preserve">  66/30/877  </v>
      </c>
      <c r="B261" s="61" t="str">
        <f>IF('Costi complessivi'!B222="","",'Costi complessivi'!B222)</f>
        <v>CED</v>
      </c>
      <c r="C261" s="15" t="e">
        <f>IF('Costi complessivi'!#REF!="G",'Costi complessivi'!#REF!*$C$452,IF('Costi complessivi'!#REF!=$B$452,'Costi complessivi'!#REF!,""))</f>
        <v>#REF!</v>
      </c>
      <c r="D261" s="15" t="e">
        <f>IF('Costi complessivi'!#REF!="G",'Costi complessivi'!#REF!*$C$452,IF('Costi complessivi'!#REF!=$B$452,'Costi complessivi'!#REF!,""))</f>
        <v>#REF!</v>
      </c>
      <c r="E261" s="30" t="e">
        <f>IF('Costi complessivi'!#REF!="G",'Costi complessivi'!#REF!*$C$452,IF('Costi complessivi'!#REF!=$B$452,'Costi complessivi'!#REF!,""))</f>
        <v>#REF!</v>
      </c>
      <c r="F261" s="115" t="e">
        <f>IF('Costi complessivi'!#REF!="G",'Costi complessivi'!C222*$C$452,IF('Costi complessivi'!#REF!=$B$452,'Costi complessivi'!C222,""))</f>
        <v>#REF!</v>
      </c>
      <c r="G261" s="44" t="e">
        <f>IF('Costi complessivi'!#REF!="G",'Costi complessivi'!#REF!*$C$452,IF('Costi complessivi'!#REF!=$B$452,'Costi complessivi'!#REF!,""))</f>
        <v>#REF!</v>
      </c>
      <c r="H261" s="44" t="e">
        <f>IF('Costi complessivi'!#REF!="G",'Costi complessivi'!#REF!*$C$452,IF('Costi complessivi'!#REF!=$B$452,'Costi complessivi'!#REF!,""))</f>
        <v>#REF!</v>
      </c>
      <c r="I261" s="115" t="e">
        <f>IF('Costi complessivi'!#REF!="G",'Costi complessivi'!D222*$C$452,IF('Costi complessivi'!#REF!=$B$452,'Costi complessivi'!D222,""))</f>
        <v>#REF!</v>
      </c>
      <c r="J261" s="14" t="e">
        <f>IF('Costi complessivi'!#REF!="G",'Costi complessivi'!E222*$C$452,IF('Costi complessivi'!#REF!=$B$452,'Costi complessivi'!E222,""))</f>
        <v>#REF!</v>
      </c>
      <c r="K261" s="14" t="e">
        <f>IF('Costi complessivi'!#REF!="G",'Costi complessivi'!F222*$C$452,IF('Costi complessivi'!#REF!=$B$452,'Costi complessivi'!F222,""))</f>
        <v>#REF!</v>
      </c>
      <c r="L261" s="29" t="e">
        <f>IF('Costi complessivi'!#REF!="G",'Costi complessivi'!#REF!*$C$452,IF('Costi complessivi'!#REF!=$B$452,'Costi complessivi'!#REF!,""))</f>
        <v>#REF!</v>
      </c>
      <c r="M261" s="23" t="e">
        <f>'Costi complessivi'!#REF!</f>
        <v>#REF!</v>
      </c>
      <c r="N261" s="69" t="e">
        <f>IF('Costi complessivi'!#REF!="G",'Costi complessivi'!#REF!,IF('Costi complessivi'!#REF!=$B$452,'Costi complessivi'!#REF!,0))</f>
        <v>#REF!</v>
      </c>
    </row>
    <row r="262" spans="1:14">
      <c r="A262" s="22" t="str">
        <f>IF('Costi complessivi'!A223="","",'Costi complessivi'!A223)</f>
        <v xml:space="preserve">  66/30/810  </v>
      </c>
      <c r="B262" s="61" t="str">
        <f>IF('Costi complessivi'!B223="","",'Costi complessivi'!B223)</f>
        <v>MEDICINA DEL LAVORO</v>
      </c>
      <c r="C262" s="15" t="e">
        <f>IF('Costi complessivi'!#REF!="G",'Costi complessivi'!#REF!*$C$452,IF('Costi complessivi'!#REF!=$B$452,'Costi complessivi'!#REF!,""))</f>
        <v>#REF!</v>
      </c>
      <c r="D262" s="15" t="e">
        <f>IF('Costi complessivi'!#REF!="G",'Costi complessivi'!#REF!*$C$452,IF('Costi complessivi'!#REF!=$B$452,'Costi complessivi'!#REF!,""))</f>
        <v>#REF!</v>
      </c>
      <c r="E262" s="30" t="e">
        <f>IF('Costi complessivi'!#REF!="G",'Costi complessivi'!#REF!*$C$452,IF('Costi complessivi'!#REF!=$B$452,'Costi complessivi'!#REF!,""))</f>
        <v>#REF!</v>
      </c>
      <c r="F262" s="115" t="e">
        <f>IF('Costi complessivi'!#REF!="G",'Costi complessivi'!C223*$C$452,IF('Costi complessivi'!#REF!=$B$452,'Costi complessivi'!C223,""))</f>
        <v>#REF!</v>
      </c>
      <c r="G262" s="44" t="e">
        <f>IF('Costi complessivi'!#REF!="G",'Costi complessivi'!#REF!*$C$452,IF('Costi complessivi'!#REF!=$B$452,'Costi complessivi'!#REF!,""))</f>
        <v>#REF!</v>
      </c>
      <c r="H262" s="44" t="e">
        <f>IF('Costi complessivi'!#REF!="G",'Costi complessivi'!#REF!*$C$452,IF('Costi complessivi'!#REF!=$B$452,'Costi complessivi'!#REF!,""))</f>
        <v>#REF!</v>
      </c>
      <c r="I262" s="115" t="e">
        <f>IF('Costi complessivi'!#REF!="G",'Costi complessivi'!D223*$C$452,IF('Costi complessivi'!#REF!=$B$452,'Costi complessivi'!D223,""))</f>
        <v>#REF!</v>
      </c>
      <c r="J262" s="14" t="e">
        <f>IF('Costi complessivi'!#REF!="G",'Costi complessivi'!E223*$C$452,IF('Costi complessivi'!#REF!=$B$452,'Costi complessivi'!E223,""))</f>
        <v>#REF!</v>
      </c>
      <c r="K262" s="14" t="e">
        <f>IF('Costi complessivi'!#REF!="G",'Costi complessivi'!F223*$C$452,IF('Costi complessivi'!#REF!=$B$452,'Costi complessivi'!F223,""))</f>
        <v>#REF!</v>
      </c>
      <c r="L262" s="29" t="e">
        <f>IF('Costi complessivi'!#REF!="G",'Costi complessivi'!#REF!*$C$452,IF('Costi complessivi'!#REF!=$B$452,'Costi complessivi'!#REF!,""))</f>
        <v>#REF!</v>
      </c>
      <c r="M262" s="23" t="e">
        <f>'Costi complessivi'!#REF!</f>
        <v>#REF!</v>
      </c>
      <c r="N262" s="69" t="e">
        <f>IF('Costi complessivi'!#REF!="G",'Costi complessivi'!#REF!,IF('Costi complessivi'!#REF!=$B$452,'Costi complessivi'!#REF!,0))</f>
        <v>#REF!</v>
      </c>
    </row>
    <row r="263" spans="1:14">
      <c r="A263" s="22" t="str">
        <f>IF('Costi complessivi'!A224="","",'Costi complessivi'!A224)</f>
        <v xml:space="preserve">  66/30/810  </v>
      </c>
      <c r="B263" s="61" t="str">
        <f>IF('Costi complessivi'!B224="","",'Costi complessivi'!B224)</f>
        <v>CONSULENTE COMMERCIALISTA</v>
      </c>
      <c r="C263" s="15" t="e">
        <f>IF('Costi complessivi'!#REF!="G",'Costi complessivi'!#REF!*$C$452,IF('Costi complessivi'!#REF!=$B$452,'Costi complessivi'!#REF!,""))</f>
        <v>#REF!</v>
      </c>
      <c r="D263" s="15" t="e">
        <f>IF('Costi complessivi'!#REF!="G",'Costi complessivi'!#REF!*$C$452,IF('Costi complessivi'!#REF!=$B$452,'Costi complessivi'!#REF!,""))</f>
        <v>#REF!</v>
      </c>
      <c r="E263" s="30" t="e">
        <f>IF('Costi complessivi'!#REF!="G",'Costi complessivi'!#REF!*$C$452,IF('Costi complessivi'!#REF!=$B$452,'Costi complessivi'!#REF!,""))</f>
        <v>#REF!</v>
      </c>
      <c r="F263" s="115" t="e">
        <f>IF('Costi complessivi'!#REF!="G",'Costi complessivi'!C224*$C$452,IF('Costi complessivi'!#REF!=$B$452,'Costi complessivi'!C224,""))</f>
        <v>#REF!</v>
      </c>
      <c r="G263" s="44" t="e">
        <f>IF('Costi complessivi'!#REF!="G",'Costi complessivi'!#REF!*$C$452,IF('Costi complessivi'!#REF!=$B$452,'Costi complessivi'!#REF!,""))</f>
        <v>#REF!</v>
      </c>
      <c r="H263" s="44" t="e">
        <f>IF('Costi complessivi'!#REF!="G",'Costi complessivi'!#REF!*$C$452,IF('Costi complessivi'!#REF!=$B$452,'Costi complessivi'!#REF!,""))</f>
        <v>#REF!</v>
      </c>
      <c r="I263" s="115" t="e">
        <f>IF('Costi complessivi'!#REF!="G",'Costi complessivi'!D224*$C$452,IF('Costi complessivi'!#REF!=$B$452,'Costi complessivi'!D224,""))</f>
        <v>#REF!</v>
      </c>
      <c r="J263" s="14" t="e">
        <f>IF('Costi complessivi'!#REF!="G",'Costi complessivi'!E224*$C$452,IF('Costi complessivi'!#REF!=$B$452,'Costi complessivi'!E224,""))</f>
        <v>#REF!</v>
      </c>
      <c r="K263" s="14" t="e">
        <f>IF('Costi complessivi'!#REF!="G",'Costi complessivi'!F224*$C$452,IF('Costi complessivi'!#REF!=$B$452,'Costi complessivi'!F224,""))</f>
        <v>#REF!</v>
      </c>
      <c r="L263" s="29" t="e">
        <f>IF('Costi complessivi'!#REF!="G",'Costi complessivi'!#REF!*$C$452,IF('Costi complessivi'!#REF!=$B$452,'Costi complessivi'!#REF!,""))</f>
        <v>#REF!</v>
      </c>
      <c r="M263" s="23" t="e">
        <f>'Costi complessivi'!#REF!</f>
        <v>#REF!</v>
      </c>
      <c r="N263" s="69" t="e">
        <f>IF('Costi complessivi'!#REF!="G",'Costi complessivi'!#REF!,IF('Costi complessivi'!#REF!=$B$452,'Costi complessivi'!#REF!,0))</f>
        <v>#REF!</v>
      </c>
    </row>
    <row r="264" spans="1:14">
      <c r="A264" s="22" t="str">
        <f>IF('Costi complessivi'!A225="","",'Costi complessivi'!A225)</f>
        <v xml:space="preserve">  66/30/810  </v>
      </c>
      <c r="B264" s="61" t="str">
        <f>IF('Costi complessivi'!B225="","",'Costi complessivi'!B225)</f>
        <v>CONSULENZA GIURIDICA</v>
      </c>
      <c r="C264" s="15" t="e">
        <f>IF('Costi complessivi'!#REF!="G",'Costi complessivi'!#REF!*$C$452,IF('Costi complessivi'!#REF!=$B$452,'Costi complessivi'!#REF!,""))</f>
        <v>#REF!</v>
      </c>
      <c r="D264" s="15" t="e">
        <f>IF('Costi complessivi'!#REF!="G",'Costi complessivi'!#REF!*$C$452,IF('Costi complessivi'!#REF!=$B$452,'Costi complessivi'!#REF!,""))</f>
        <v>#REF!</v>
      </c>
      <c r="E264" s="30" t="e">
        <f>IF('Costi complessivi'!#REF!="G",'Costi complessivi'!#REF!*$C$452,IF('Costi complessivi'!#REF!=$B$452,'Costi complessivi'!#REF!,""))</f>
        <v>#REF!</v>
      </c>
      <c r="F264" s="115" t="e">
        <f>IF('Costi complessivi'!#REF!="G",'Costi complessivi'!C225*$C$452,IF('Costi complessivi'!#REF!=$B$452,'Costi complessivi'!C225,""))</f>
        <v>#REF!</v>
      </c>
      <c r="G264" s="44" t="e">
        <f>IF('Costi complessivi'!#REF!="G",'Costi complessivi'!#REF!*$C$452,IF('Costi complessivi'!#REF!=$B$452,'Costi complessivi'!#REF!,""))</f>
        <v>#REF!</v>
      </c>
      <c r="H264" s="44" t="e">
        <f>IF('Costi complessivi'!#REF!="G",'Costi complessivi'!#REF!*$C$452,IF('Costi complessivi'!#REF!=$B$452,'Costi complessivi'!#REF!,""))</f>
        <v>#REF!</v>
      </c>
      <c r="I264" s="115" t="e">
        <f>IF('Costi complessivi'!#REF!="G",'Costi complessivi'!D225*$C$452,IF('Costi complessivi'!#REF!=$B$452,'Costi complessivi'!D225,""))</f>
        <v>#REF!</v>
      </c>
      <c r="J264" s="14" t="e">
        <f>IF('Costi complessivi'!#REF!="G",'Costi complessivi'!E225*$C$452,IF('Costi complessivi'!#REF!=$B$452,'Costi complessivi'!E225,""))</f>
        <v>#REF!</v>
      </c>
      <c r="K264" s="14" t="e">
        <f>IF('Costi complessivi'!#REF!="G",'Costi complessivi'!F225*$C$452,IF('Costi complessivi'!#REF!=$B$452,'Costi complessivi'!F225,""))</f>
        <v>#REF!</v>
      </c>
      <c r="L264" s="29" t="e">
        <f>IF('Costi complessivi'!#REF!="G",'Costi complessivi'!#REF!*$C$452,IF('Costi complessivi'!#REF!=$B$452,'Costi complessivi'!#REF!,""))</f>
        <v>#REF!</v>
      </c>
      <c r="M264" s="23" t="e">
        <f>'Costi complessivi'!#REF!</f>
        <v>#REF!</v>
      </c>
      <c r="N264" s="69" t="e">
        <f>IF('Costi complessivi'!#REF!="G",'Costi complessivi'!#REF!,IF('Costi complessivi'!#REF!=$B$452,'Costi complessivi'!#REF!,0))</f>
        <v>#REF!</v>
      </c>
    </row>
    <row r="265" spans="1:14">
      <c r="A265" s="22" t="str">
        <f>IF('Costi complessivi'!A226="","",'Costi complessivi'!A226)</f>
        <v xml:space="preserve">  66/30/827  </v>
      </c>
      <c r="B265" s="61" t="str">
        <f>IF('Costi complessivi'!B226="","",'Costi complessivi'!B226)</f>
        <v>SERVIZIO COMUNICAZIONE</v>
      </c>
      <c r="C265" s="15" t="e">
        <f>IF('Costi complessivi'!#REF!="G",'Costi complessivi'!#REF!*$C$452,IF('Costi complessivi'!#REF!=$B$452,'Costi complessivi'!#REF!,""))</f>
        <v>#REF!</v>
      </c>
      <c r="D265" s="15" t="e">
        <f>IF('Costi complessivi'!#REF!="G",'Costi complessivi'!#REF!*$C$452,IF('Costi complessivi'!#REF!=$B$452,'Costi complessivi'!#REF!,""))</f>
        <v>#REF!</v>
      </c>
      <c r="E265" s="30" t="e">
        <f>IF('Costi complessivi'!#REF!="G",'Costi complessivi'!#REF!*$C$452,IF('Costi complessivi'!#REF!=$B$452,'Costi complessivi'!#REF!,""))</f>
        <v>#REF!</v>
      </c>
      <c r="F265" s="115" t="e">
        <f>IF('Costi complessivi'!#REF!="G",'Costi complessivi'!C226*$C$452,IF('Costi complessivi'!#REF!=$B$452,'Costi complessivi'!C226,""))</f>
        <v>#REF!</v>
      </c>
      <c r="G265" s="44" t="e">
        <f>IF('Costi complessivi'!#REF!="G",'Costi complessivi'!#REF!*$C$452,IF('Costi complessivi'!#REF!=$B$452,'Costi complessivi'!#REF!,""))</f>
        <v>#REF!</v>
      </c>
      <c r="H265" s="44" t="e">
        <f>IF('Costi complessivi'!#REF!="G",'Costi complessivi'!#REF!*$C$452,IF('Costi complessivi'!#REF!=$B$452,'Costi complessivi'!#REF!,""))</f>
        <v>#REF!</v>
      </c>
      <c r="I265" s="115" t="e">
        <f>IF('Costi complessivi'!#REF!="G",'Costi complessivi'!D226*$C$452,IF('Costi complessivi'!#REF!=$B$452,'Costi complessivi'!D226,""))</f>
        <v>#REF!</v>
      </c>
      <c r="J265" s="14" t="e">
        <f>IF('Costi complessivi'!#REF!="G",'Costi complessivi'!E226*$C$452,IF('Costi complessivi'!#REF!=$B$452,'Costi complessivi'!E226,""))</f>
        <v>#REF!</v>
      </c>
      <c r="K265" s="14" t="e">
        <f>IF('Costi complessivi'!#REF!="G",'Costi complessivi'!F226*$C$452,IF('Costi complessivi'!#REF!=$B$452,'Costi complessivi'!F226,""))</f>
        <v>#REF!</v>
      </c>
      <c r="L265" s="29" t="e">
        <f>IF('Costi complessivi'!#REF!="G",'Costi complessivi'!#REF!*$C$452,IF('Costi complessivi'!#REF!=$B$452,'Costi complessivi'!#REF!,""))</f>
        <v>#REF!</v>
      </c>
      <c r="M265" s="23" t="e">
        <f>'Costi complessivi'!#REF!</f>
        <v>#REF!</v>
      </c>
      <c r="N265" s="69" t="e">
        <f>IF('Costi complessivi'!#REF!="G",'Costi complessivi'!#REF!,IF('Costi complessivi'!#REF!=$B$452,'Costi complessivi'!#REF!,0))</f>
        <v>#REF!</v>
      </c>
    </row>
    <row r="266" spans="1:14">
      <c r="A266" s="22" t="str">
        <f>IF('Costi complessivi'!A227="","",'Costi complessivi'!A227)</f>
        <v xml:space="preserve">  66/30/815  </v>
      </c>
      <c r="B266" s="61" t="str">
        <f>IF('Costi complessivi'!B227="","",'Costi complessivi'!B227)</f>
        <v xml:space="preserve">ONERI POSTALI                  </v>
      </c>
      <c r="C266" s="15" t="e">
        <f>IF('Costi complessivi'!#REF!="G",'Costi complessivi'!#REF!*$C$452,IF('Costi complessivi'!#REF!=$B$452,'Costi complessivi'!#REF!,""))</f>
        <v>#REF!</v>
      </c>
      <c r="D266" s="15" t="e">
        <f>IF('Costi complessivi'!#REF!="G",'Costi complessivi'!#REF!*$C$452,IF('Costi complessivi'!#REF!=$B$452,'Costi complessivi'!#REF!,""))</f>
        <v>#REF!</v>
      </c>
      <c r="E266" s="30" t="e">
        <f>IF('Costi complessivi'!#REF!="G",'Costi complessivi'!#REF!*$C$452,IF('Costi complessivi'!#REF!=$B$452,'Costi complessivi'!#REF!,""))</f>
        <v>#REF!</v>
      </c>
      <c r="F266" s="115" t="e">
        <f>IF('Costi complessivi'!#REF!="G",'Costi complessivi'!C227*$C$452,IF('Costi complessivi'!#REF!=$B$452,'Costi complessivi'!C227,""))</f>
        <v>#REF!</v>
      </c>
      <c r="G266" s="44" t="e">
        <f>IF('Costi complessivi'!#REF!="G",'Costi complessivi'!#REF!*$C$452,IF('Costi complessivi'!#REF!=$B$452,'Costi complessivi'!#REF!,""))</f>
        <v>#REF!</v>
      </c>
      <c r="H266" s="44" t="e">
        <f>IF('Costi complessivi'!#REF!="G",'Costi complessivi'!#REF!*$C$452,IF('Costi complessivi'!#REF!=$B$452,'Costi complessivi'!#REF!,""))</f>
        <v>#REF!</v>
      </c>
      <c r="I266" s="115" t="e">
        <f>IF('Costi complessivi'!#REF!="G",'Costi complessivi'!D227*$C$452,IF('Costi complessivi'!#REF!=$B$452,'Costi complessivi'!D227,""))</f>
        <v>#REF!</v>
      </c>
      <c r="J266" s="14" t="e">
        <f>IF('Costi complessivi'!#REF!="G",'Costi complessivi'!E227*$C$452,IF('Costi complessivi'!#REF!=$B$452,'Costi complessivi'!E227,""))</f>
        <v>#REF!</v>
      </c>
      <c r="K266" s="14" t="e">
        <f>IF('Costi complessivi'!#REF!="G",'Costi complessivi'!F227*$C$452,IF('Costi complessivi'!#REF!=$B$452,'Costi complessivi'!F227,""))</f>
        <v>#REF!</v>
      </c>
      <c r="L266" s="29" t="e">
        <f>IF('Costi complessivi'!#REF!="G",'Costi complessivi'!#REF!*$C$452,IF('Costi complessivi'!#REF!=$B$452,'Costi complessivi'!#REF!,""))</f>
        <v>#REF!</v>
      </c>
      <c r="M266" s="23" t="e">
        <f>'Costi complessivi'!#REF!</f>
        <v>#REF!</v>
      </c>
      <c r="N266" s="69" t="e">
        <f>IF('Costi complessivi'!#REF!="G",'Costi complessivi'!#REF!,IF('Costi complessivi'!#REF!=$B$452,'Costi complessivi'!#REF!,0))</f>
        <v>#REF!</v>
      </c>
    </row>
    <row r="267" spans="1:14">
      <c r="A267" s="22" t="str">
        <f>IF('Costi complessivi'!A228="","",'Costi complessivi'!A228)</f>
        <v xml:space="preserve">  66/30/816  </v>
      </c>
      <c r="B267" s="61" t="str">
        <f>IF('Costi complessivi'!B228="","",'Costi complessivi'!B228)</f>
        <v xml:space="preserve">ONERI BANCARI                  </v>
      </c>
      <c r="C267" s="15" t="e">
        <f>IF('Costi complessivi'!#REF!="G",'Costi complessivi'!#REF!*$C$452,IF('Costi complessivi'!#REF!=$B$452,'Costi complessivi'!#REF!,""))</f>
        <v>#REF!</v>
      </c>
      <c r="D267" s="15" t="e">
        <f>IF('Costi complessivi'!#REF!="G",'Costi complessivi'!#REF!*$C$452,IF('Costi complessivi'!#REF!=$B$452,'Costi complessivi'!#REF!,""))</f>
        <v>#REF!</v>
      </c>
      <c r="E267" s="30" t="e">
        <f>IF('Costi complessivi'!#REF!="G",'Costi complessivi'!#REF!*$C$452,IF('Costi complessivi'!#REF!=$B$452,'Costi complessivi'!#REF!,""))</f>
        <v>#REF!</v>
      </c>
      <c r="F267" s="115" t="e">
        <f>IF('Costi complessivi'!#REF!="G",'Costi complessivi'!C228*$C$452,IF('Costi complessivi'!#REF!=$B$452,'Costi complessivi'!C228,""))</f>
        <v>#REF!</v>
      </c>
      <c r="G267" s="44" t="e">
        <f>IF('Costi complessivi'!#REF!="G",'Costi complessivi'!#REF!*$C$452,IF('Costi complessivi'!#REF!=$B$452,'Costi complessivi'!#REF!,""))</f>
        <v>#REF!</v>
      </c>
      <c r="H267" s="44" t="e">
        <f>IF('Costi complessivi'!#REF!="G",'Costi complessivi'!#REF!*$C$452,IF('Costi complessivi'!#REF!=$B$452,'Costi complessivi'!#REF!,""))</f>
        <v>#REF!</v>
      </c>
      <c r="I267" s="115" t="e">
        <f>IF('Costi complessivi'!#REF!="G",'Costi complessivi'!D228*$C$452,IF('Costi complessivi'!#REF!=$B$452,'Costi complessivi'!D228,""))</f>
        <v>#REF!</v>
      </c>
      <c r="J267" s="14" t="e">
        <f>IF('Costi complessivi'!#REF!="G",'Costi complessivi'!E228*$C$452,IF('Costi complessivi'!#REF!=$B$452,'Costi complessivi'!E228,""))</f>
        <v>#REF!</v>
      </c>
      <c r="K267" s="14" t="e">
        <f>IF('Costi complessivi'!#REF!="G",'Costi complessivi'!F228*$C$452,IF('Costi complessivi'!#REF!=$B$452,'Costi complessivi'!F228,""))</f>
        <v>#REF!</v>
      </c>
      <c r="L267" s="29" t="e">
        <f>IF('Costi complessivi'!#REF!="G",'Costi complessivi'!#REF!*$C$452,IF('Costi complessivi'!#REF!=$B$452,'Costi complessivi'!#REF!,""))</f>
        <v>#REF!</v>
      </c>
      <c r="M267" s="23" t="e">
        <f>'Costi complessivi'!#REF!</f>
        <v>#REF!</v>
      </c>
      <c r="N267" s="69" t="e">
        <f>IF('Costi complessivi'!#REF!="G",'Costi complessivi'!#REF!,IF('Costi complessivi'!#REF!=$B$452,'Costi complessivi'!#REF!,0))</f>
        <v>#REF!</v>
      </c>
    </row>
    <row r="268" spans="1:14" ht="14.25" customHeight="1">
      <c r="A268" s="22" t="str">
        <f>IF('Costi complessivi'!A229="","",'Costi complessivi'!A229)</f>
        <v xml:space="preserve">  66/30/827  </v>
      </c>
      <c r="B268" s="61" t="str">
        <f>IF('Costi complessivi'!B229="","",'Costi complessivi'!B229)</f>
        <v xml:space="preserve">FORMAZIONE PERSONALE           </v>
      </c>
      <c r="C268" s="15" t="e">
        <f>IF('Costi complessivi'!#REF!="G",'Costi complessivi'!#REF!*$C$452,IF('Costi complessivi'!#REF!=$B$452,'Costi complessivi'!#REF!,""))</f>
        <v>#REF!</v>
      </c>
      <c r="D268" s="15" t="e">
        <f>IF('Costi complessivi'!#REF!="G",'Costi complessivi'!#REF!*$C$452,IF('Costi complessivi'!#REF!=$B$452,'Costi complessivi'!#REF!,""))</f>
        <v>#REF!</v>
      </c>
      <c r="E268" s="30" t="e">
        <f>IF('Costi complessivi'!#REF!="G",'Costi complessivi'!#REF!*$C$452,IF('Costi complessivi'!#REF!=$B$452,'Costi complessivi'!#REF!,""))</f>
        <v>#REF!</v>
      </c>
      <c r="F268" s="115" t="e">
        <f>IF('Costi complessivi'!#REF!="G",'Costi complessivi'!C229*$C$452,IF('Costi complessivi'!#REF!=$B$452,'Costi complessivi'!C229,""))</f>
        <v>#REF!</v>
      </c>
      <c r="G268" s="44" t="e">
        <f>IF('Costi complessivi'!#REF!="G",'Costi complessivi'!#REF!*$C$452,IF('Costi complessivi'!#REF!=$B$452,'Costi complessivi'!#REF!,""))</f>
        <v>#REF!</v>
      </c>
      <c r="H268" s="44" t="e">
        <f>IF('Costi complessivi'!#REF!="G",'Costi complessivi'!#REF!*$C$452,IF('Costi complessivi'!#REF!=$B$452,'Costi complessivi'!#REF!,""))</f>
        <v>#REF!</v>
      </c>
      <c r="I268" s="115" t="e">
        <f>IF('Costi complessivi'!#REF!="G",'Costi complessivi'!D229*$C$452,IF('Costi complessivi'!#REF!=$B$452,'Costi complessivi'!D229,""))</f>
        <v>#REF!</v>
      </c>
      <c r="J268" s="14" t="e">
        <f>IF('Costi complessivi'!#REF!="G",'Costi complessivi'!E229*$C$452,IF('Costi complessivi'!#REF!=$B$452,'Costi complessivi'!E229,""))</f>
        <v>#REF!</v>
      </c>
      <c r="K268" s="14" t="e">
        <f>IF('Costi complessivi'!#REF!="G",'Costi complessivi'!F229*$C$452,IF('Costi complessivi'!#REF!=$B$452,'Costi complessivi'!F229,""))</f>
        <v>#REF!</v>
      </c>
      <c r="L268" s="29" t="e">
        <f>IF('Costi complessivi'!#REF!="G",'Costi complessivi'!#REF!*$C$452,IF('Costi complessivi'!#REF!=$B$452,'Costi complessivi'!#REF!,""))</f>
        <v>#REF!</v>
      </c>
      <c r="M268" s="23" t="e">
        <f>'Costi complessivi'!#REF!</f>
        <v>#REF!</v>
      </c>
      <c r="N268" s="69" t="e">
        <f>IF('Costi complessivi'!#REF!="G",'Costi complessivi'!#REF!,IF('Costi complessivi'!#REF!=$B$452,'Costi complessivi'!#REF!,0))</f>
        <v>#REF!</v>
      </c>
    </row>
    <row r="269" spans="1:14">
      <c r="A269" s="22" t="str">
        <f>IF('Costi complessivi'!A230="","",'Costi complessivi'!A230)</f>
        <v xml:space="preserve">  66/30/837  </v>
      </c>
      <c r="B269" s="61" t="str">
        <f>IF('Costi complessivi'!B230="","",'Costi complessivi'!B230)</f>
        <v xml:space="preserve">FORZA MOTRICE SEDE             </v>
      </c>
      <c r="C269" s="15" t="e">
        <f>IF('Costi complessivi'!#REF!="G",'Costi complessivi'!#REF!*$C$452,IF('Costi complessivi'!#REF!=$B$452,'Costi complessivi'!#REF!,""))</f>
        <v>#REF!</v>
      </c>
      <c r="D269" s="15" t="e">
        <f>IF('Costi complessivi'!#REF!="G",'Costi complessivi'!#REF!*$C$452,IF('Costi complessivi'!#REF!=$B$452,'Costi complessivi'!#REF!,""))</f>
        <v>#REF!</v>
      </c>
      <c r="E269" s="30" t="e">
        <f>IF('Costi complessivi'!#REF!="G",'Costi complessivi'!#REF!*$C$452,IF('Costi complessivi'!#REF!=$B$452,'Costi complessivi'!#REF!,""))</f>
        <v>#REF!</v>
      </c>
      <c r="F269" s="115" t="e">
        <f>IF('Costi complessivi'!#REF!="G",'Costi complessivi'!C230*$C$452,IF('Costi complessivi'!#REF!=$B$452,'Costi complessivi'!C230,""))</f>
        <v>#REF!</v>
      </c>
      <c r="G269" s="44" t="e">
        <f>IF('Costi complessivi'!#REF!="G",'Costi complessivi'!#REF!*$C$452,IF('Costi complessivi'!#REF!=$B$452,'Costi complessivi'!#REF!,""))</f>
        <v>#REF!</v>
      </c>
      <c r="H269" s="44" t="e">
        <f>IF('Costi complessivi'!#REF!="G",'Costi complessivi'!#REF!*$C$452,IF('Costi complessivi'!#REF!=$B$452,'Costi complessivi'!#REF!,""))</f>
        <v>#REF!</v>
      </c>
      <c r="I269" s="115" t="e">
        <f>IF('Costi complessivi'!#REF!="G",'Costi complessivi'!D230*$C$452,IF('Costi complessivi'!#REF!=$B$452,'Costi complessivi'!D230,""))</f>
        <v>#REF!</v>
      </c>
      <c r="J269" s="14" t="e">
        <f>IF('Costi complessivi'!#REF!="G",'Costi complessivi'!E230*$C$452,IF('Costi complessivi'!#REF!=$B$452,'Costi complessivi'!E230,""))</f>
        <v>#REF!</v>
      </c>
      <c r="K269" s="14" t="e">
        <f>IF('Costi complessivi'!#REF!="G",'Costi complessivi'!F230*$C$452,IF('Costi complessivi'!#REF!=$B$452,'Costi complessivi'!F230,""))</f>
        <v>#REF!</v>
      </c>
      <c r="L269" s="29" t="e">
        <f>IF('Costi complessivi'!#REF!="G",'Costi complessivi'!#REF!*$C$452,IF('Costi complessivi'!#REF!=$B$452,'Costi complessivi'!#REF!,""))</f>
        <v>#REF!</v>
      </c>
      <c r="M269" s="23" t="e">
        <f>'Costi complessivi'!#REF!</f>
        <v>#REF!</v>
      </c>
      <c r="N269" s="69" t="e">
        <f>IF('Costi complessivi'!#REF!="G",'Costi complessivi'!#REF!,IF('Costi complessivi'!#REF!=$B$452,'Costi complessivi'!#REF!,0))</f>
        <v>#REF!</v>
      </c>
    </row>
    <row r="270" spans="1:14">
      <c r="A270" s="22" t="str">
        <f>IF('Costi complessivi'!A231="","",'Costi complessivi'!A231)</f>
        <v xml:space="preserve">  66/30/838  </v>
      </c>
      <c r="B270" s="61" t="str">
        <f>IF('Costi complessivi'!B231="","",'Costi complessivi'!B231)</f>
        <v xml:space="preserve">GAS SEDE                       </v>
      </c>
      <c r="C270" s="15" t="e">
        <f>IF('Costi complessivi'!#REF!="G",'Costi complessivi'!#REF!*$C$452,IF('Costi complessivi'!#REF!=$B$452,'Costi complessivi'!#REF!,""))</f>
        <v>#REF!</v>
      </c>
      <c r="D270" s="15" t="e">
        <f>IF('Costi complessivi'!#REF!="G",'Costi complessivi'!#REF!*$C$452,IF('Costi complessivi'!#REF!=$B$452,'Costi complessivi'!#REF!,""))</f>
        <v>#REF!</v>
      </c>
      <c r="E270" s="30" t="e">
        <f>IF('Costi complessivi'!#REF!="G",'Costi complessivi'!#REF!*$C$452,IF('Costi complessivi'!#REF!=$B$452,'Costi complessivi'!#REF!,""))</f>
        <v>#REF!</v>
      </c>
      <c r="F270" s="115" t="e">
        <f>IF('Costi complessivi'!#REF!="G",'Costi complessivi'!C231*$C$452,IF('Costi complessivi'!#REF!=$B$452,'Costi complessivi'!C231,""))</f>
        <v>#REF!</v>
      </c>
      <c r="G270" s="44" t="e">
        <f>IF('Costi complessivi'!#REF!="G",'Costi complessivi'!#REF!*$C$452,IF('Costi complessivi'!#REF!=$B$452,'Costi complessivi'!#REF!,""))</f>
        <v>#REF!</v>
      </c>
      <c r="H270" s="44" t="e">
        <f>IF('Costi complessivi'!#REF!="G",'Costi complessivi'!#REF!*$C$452,IF('Costi complessivi'!#REF!=$B$452,'Costi complessivi'!#REF!,""))</f>
        <v>#REF!</v>
      </c>
      <c r="I270" s="115" t="e">
        <f>IF('Costi complessivi'!#REF!="G",'Costi complessivi'!D231*$C$452,IF('Costi complessivi'!#REF!=$B$452,'Costi complessivi'!D231,""))</f>
        <v>#REF!</v>
      </c>
      <c r="J270" s="14" t="e">
        <f>IF('Costi complessivi'!#REF!="G",'Costi complessivi'!E231*$C$452,IF('Costi complessivi'!#REF!=$B$452,'Costi complessivi'!E231,""))</f>
        <v>#REF!</v>
      </c>
      <c r="K270" s="14" t="e">
        <f>IF('Costi complessivi'!#REF!="G",'Costi complessivi'!F231*$C$452,IF('Costi complessivi'!#REF!=$B$452,'Costi complessivi'!F231,""))</f>
        <v>#REF!</v>
      </c>
      <c r="L270" s="29" t="e">
        <f>IF('Costi complessivi'!#REF!="G",'Costi complessivi'!#REF!*$C$452,IF('Costi complessivi'!#REF!=$B$452,'Costi complessivi'!#REF!,""))</f>
        <v>#REF!</v>
      </c>
      <c r="M270" s="23" t="e">
        <f>'Costi complessivi'!#REF!</f>
        <v>#REF!</v>
      </c>
      <c r="N270" s="69" t="e">
        <f>IF('Costi complessivi'!#REF!="G",'Costi complessivi'!#REF!,IF('Costi complessivi'!#REF!=$B$452,'Costi complessivi'!#REF!,0))</f>
        <v>#REF!</v>
      </c>
    </row>
    <row r="271" spans="1:14">
      <c r="A271" s="22" t="str">
        <f>IF('Costi complessivi'!A232="","",'Costi complessivi'!A232)</f>
        <v xml:space="preserve">  66/30/839  </v>
      </c>
      <c r="B271" s="61" t="str">
        <f>IF('Costi complessivi'!B232="","",'Costi complessivi'!B232)</f>
        <v xml:space="preserve">ACQUA SEDE                     </v>
      </c>
      <c r="C271" s="15" t="e">
        <f>IF('Costi complessivi'!#REF!="G",'Costi complessivi'!#REF!*$C$452,IF('Costi complessivi'!#REF!=$B$452,'Costi complessivi'!#REF!,""))</f>
        <v>#REF!</v>
      </c>
      <c r="D271" s="15" t="e">
        <f>IF('Costi complessivi'!#REF!="G",'Costi complessivi'!#REF!*$C$452,IF('Costi complessivi'!#REF!=$B$452,'Costi complessivi'!#REF!,""))</f>
        <v>#REF!</v>
      </c>
      <c r="E271" s="30" t="e">
        <f>IF('Costi complessivi'!#REF!="G",'Costi complessivi'!#REF!*$C$452,IF('Costi complessivi'!#REF!=$B$452,'Costi complessivi'!#REF!,""))</f>
        <v>#REF!</v>
      </c>
      <c r="F271" s="115" t="e">
        <f>IF('Costi complessivi'!#REF!="G",'Costi complessivi'!C232*$C$452,IF('Costi complessivi'!#REF!=$B$452,'Costi complessivi'!C232,""))</f>
        <v>#REF!</v>
      </c>
      <c r="G271" s="44" t="e">
        <f>IF('Costi complessivi'!#REF!="G",'Costi complessivi'!#REF!*$C$452,IF('Costi complessivi'!#REF!=$B$452,'Costi complessivi'!#REF!,""))</f>
        <v>#REF!</v>
      </c>
      <c r="H271" s="44" t="e">
        <f>IF('Costi complessivi'!#REF!="G",'Costi complessivi'!#REF!*$C$452,IF('Costi complessivi'!#REF!=$B$452,'Costi complessivi'!#REF!,""))</f>
        <v>#REF!</v>
      </c>
      <c r="I271" s="115" t="e">
        <f>IF('Costi complessivi'!#REF!="G",'Costi complessivi'!D232*$C$452,IF('Costi complessivi'!#REF!=$B$452,'Costi complessivi'!D232,""))</f>
        <v>#REF!</v>
      </c>
      <c r="J271" s="14" t="e">
        <f>IF('Costi complessivi'!#REF!="G",'Costi complessivi'!E232*$C$452,IF('Costi complessivi'!#REF!=$B$452,'Costi complessivi'!E232,""))</f>
        <v>#REF!</v>
      </c>
      <c r="K271" s="14" t="e">
        <f>IF('Costi complessivi'!#REF!="G",'Costi complessivi'!F232*$C$452,IF('Costi complessivi'!#REF!=$B$452,'Costi complessivi'!F232,""))</f>
        <v>#REF!</v>
      </c>
      <c r="L271" s="29" t="e">
        <f>IF('Costi complessivi'!#REF!="G",'Costi complessivi'!#REF!*$C$452,IF('Costi complessivi'!#REF!=$B$452,'Costi complessivi'!#REF!,""))</f>
        <v>#REF!</v>
      </c>
      <c r="M271" s="23" t="e">
        <f>'Costi complessivi'!#REF!</f>
        <v>#REF!</v>
      </c>
      <c r="N271" s="69" t="e">
        <f>IF('Costi complessivi'!#REF!="G",'Costi complessivi'!#REF!,IF('Costi complessivi'!#REF!=$B$452,'Costi complessivi'!#REF!,0))</f>
        <v>#REF!</v>
      </c>
    </row>
    <row r="272" spans="1:14">
      <c r="A272" s="22" t="str">
        <f>IF('Costi complessivi'!A233="","",'Costi complessivi'!A233)</f>
        <v xml:space="preserve">  66/30/840  </v>
      </c>
      <c r="B272" s="61" t="str">
        <f>IF('Costi complessivi'!B233="","",'Costi complessivi'!B233)</f>
        <v xml:space="preserve">TELEFONO SEDE                  </v>
      </c>
      <c r="C272" s="15" t="e">
        <f>IF('Costi complessivi'!#REF!="G",'Costi complessivi'!#REF!*$C$452,IF('Costi complessivi'!#REF!=$B$452,'Costi complessivi'!#REF!,""))</f>
        <v>#REF!</v>
      </c>
      <c r="D272" s="15" t="e">
        <f>IF('Costi complessivi'!#REF!="G",'Costi complessivi'!#REF!*$C$452,IF('Costi complessivi'!#REF!=$B$452,'Costi complessivi'!#REF!,""))</f>
        <v>#REF!</v>
      </c>
      <c r="E272" s="30" t="e">
        <f>IF('Costi complessivi'!#REF!="G",'Costi complessivi'!#REF!*$C$452,IF('Costi complessivi'!#REF!=$B$452,'Costi complessivi'!#REF!,""))</f>
        <v>#REF!</v>
      </c>
      <c r="F272" s="115" t="e">
        <f>IF('Costi complessivi'!#REF!="G",'Costi complessivi'!C233*$C$452,IF('Costi complessivi'!#REF!=$B$452,'Costi complessivi'!C233,""))</f>
        <v>#REF!</v>
      </c>
      <c r="G272" s="44" t="e">
        <f>IF('Costi complessivi'!#REF!="G",'Costi complessivi'!#REF!*$C$452,IF('Costi complessivi'!#REF!=$B$452,'Costi complessivi'!#REF!,""))</f>
        <v>#REF!</v>
      </c>
      <c r="H272" s="44" t="e">
        <f>IF('Costi complessivi'!#REF!="G",'Costi complessivi'!#REF!*$C$452,IF('Costi complessivi'!#REF!=$B$452,'Costi complessivi'!#REF!,""))</f>
        <v>#REF!</v>
      </c>
      <c r="I272" s="115" t="e">
        <f>IF('Costi complessivi'!#REF!="G",'Costi complessivi'!D233*$C$452,IF('Costi complessivi'!#REF!=$B$452,'Costi complessivi'!D233,""))</f>
        <v>#REF!</v>
      </c>
      <c r="J272" s="14" t="e">
        <f>IF('Costi complessivi'!#REF!="G",'Costi complessivi'!E233*$C$452,IF('Costi complessivi'!#REF!=$B$452,'Costi complessivi'!E233,""))</f>
        <v>#REF!</v>
      </c>
      <c r="K272" s="14" t="e">
        <f>IF('Costi complessivi'!#REF!="G",'Costi complessivi'!F233*$C$452,IF('Costi complessivi'!#REF!=$B$452,'Costi complessivi'!F233,""))</f>
        <v>#REF!</v>
      </c>
      <c r="L272" s="29" t="e">
        <f>IF('Costi complessivi'!#REF!="G",'Costi complessivi'!#REF!*$C$452,IF('Costi complessivi'!#REF!=$B$452,'Costi complessivi'!#REF!,""))</f>
        <v>#REF!</v>
      </c>
      <c r="M272" s="23" t="e">
        <f>'Costi complessivi'!#REF!</f>
        <v>#REF!</v>
      </c>
      <c r="N272" s="69" t="e">
        <f>IF('Costi complessivi'!#REF!="G",'Costi complessivi'!#REF!,IF('Costi complessivi'!#REF!=$B$452,'Costi complessivi'!#REF!,0))</f>
        <v>#REF!</v>
      </c>
    </row>
    <row r="273" spans="1:19">
      <c r="A273" s="22" t="str">
        <f>IF('Costi complessivi'!A234="","",'Costi complessivi'!A234)</f>
        <v xml:space="preserve">  66/30/841  </v>
      </c>
      <c r="B273" s="61" t="str">
        <f>IF('Costi complessivi'!B234="","",'Costi complessivi'!B234)</f>
        <v xml:space="preserve">CELLULARI SEDE                 </v>
      </c>
      <c r="C273" s="15" t="e">
        <f>IF('Costi complessivi'!#REF!="G",'Costi complessivi'!#REF!*$C$452,IF('Costi complessivi'!#REF!=$B$452,'Costi complessivi'!#REF!,""))</f>
        <v>#REF!</v>
      </c>
      <c r="D273" s="15" t="e">
        <f>IF('Costi complessivi'!#REF!="G",'Costi complessivi'!#REF!*$C$452,IF('Costi complessivi'!#REF!=$B$452,'Costi complessivi'!#REF!,""))</f>
        <v>#REF!</v>
      </c>
      <c r="E273" s="30" t="e">
        <f>IF('Costi complessivi'!#REF!="G",'Costi complessivi'!#REF!*$C$452,IF('Costi complessivi'!#REF!=$B$452,'Costi complessivi'!#REF!,""))</f>
        <v>#REF!</v>
      </c>
      <c r="F273" s="115" t="e">
        <f>IF('Costi complessivi'!#REF!="G",'Costi complessivi'!C234*$C$452,IF('Costi complessivi'!#REF!=$B$452,'Costi complessivi'!C234,""))</f>
        <v>#REF!</v>
      </c>
      <c r="G273" s="44" t="e">
        <f>IF('Costi complessivi'!#REF!="G",'Costi complessivi'!#REF!*$C$452,IF('Costi complessivi'!#REF!=$B$452,'Costi complessivi'!#REF!,""))</f>
        <v>#REF!</v>
      </c>
      <c r="H273" s="44" t="e">
        <f>IF('Costi complessivi'!#REF!="G",'Costi complessivi'!#REF!*$C$452,IF('Costi complessivi'!#REF!=$B$452,'Costi complessivi'!#REF!,""))</f>
        <v>#REF!</v>
      </c>
      <c r="I273" s="115" t="e">
        <f>IF('Costi complessivi'!#REF!="G",'Costi complessivi'!D234*$C$452,IF('Costi complessivi'!#REF!=$B$452,'Costi complessivi'!D234,""))</f>
        <v>#REF!</v>
      </c>
      <c r="J273" s="14" t="e">
        <f>IF('Costi complessivi'!#REF!="G",'Costi complessivi'!E234*$C$452,IF('Costi complessivi'!#REF!=$B$452,'Costi complessivi'!E234,""))</f>
        <v>#REF!</v>
      </c>
      <c r="K273" s="14" t="e">
        <f>IF('Costi complessivi'!#REF!="G",'Costi complessivi'!F234*$C$452,IF('Costi complessivi'!#REF!=$B$452,'Costi complessivi'!F234,""))</f>
        <v>#REF!</v>
      </c>
      <c r="L273" s="29" t="e">
        <f>IF('Costi complessivi'!#REF!="G",'Costi complessivi'!#REF!*$C$452,IF('Costi complessivi'!#REF!=$B$452,'Costi complessivi'!#REF!,""))</f>
        <v>#REF!</v>
      </c>
      <c r="M273" s="23" t="e">
        <f>'Costi complessivi'!#REF!</f>
        <v>#REF!</v>
      </c>
      <c r="N273" s="69" t="e">
        <f>IF('Costi complessivi'!#REF!="G",'Costi complessivi'!#REF!,IF('Costi complessivi'!#REF!=$B$452,'Costi complessivi'!#REF!,0))</f>
        <v>#REF!</v>
      </c>
    </row>
    <row r="274" spans="1:19">
      <c r="A274" s="22" t="str">
        <f>IF('Costi complessivi'!A235="","",'Costi complessivi'!A235)</f>
        <v xml:space="preserve">  66/30/842  </v>
      </c>
      <c r="B274" s="61" t="str">
        <f>IF('Costi complessivi'!B235="","",'Costi complessivi'!B235)</f>
        <v xml:space="preserve">TASSA RIFIUTI SEDE             </v>
      </c>
      <c r="C274" s="15" t="e">
        <f>IF('Costi complessivi'!#REF!="G",'Costi complessivi'!#REF!*$C$452,IF('Costi complessivi'!#REF!=$B$452,'Costi complessivi'!#REF!,""))</f>
        <v>#REF!</v>
      </c>
      <c r="D274" s="15" t="e">
        <f>IF('Costi complessivi'!#REF!="G",'Costi complessivi'!#REF!*$C$452,IF('Costi complessivi'!#REF!=$B$452,'Costi complessivi'!#REF!,""))</f>
        <v>#REF!</v>
      </c>
      <c r="E274" s="30" t="e">
        <f>IF('Costi complessivi'!#REF!="G",'Costi complessivi'!#REF!*$C$452,IF('Costi complessivi'!#REF!=$B$452,'Costi complessivi'!#REF!,""))</f>
        <v>#REF!</v>
      </c>
      <c r="F274" s="115" t="e">
        <f>IF('Costi complessivi'!#REF!="G",'Costi complessivi'!C235*$C$452,IF('Costi complessivi'!#REF!=$B$452,'Costi complessivi'!C235,""))</f>
        <v>#REF!</v>
      </c>
      <c r="G274" s="44" t="e">
        <f>IF('Costi complessivi'!#REF!="G",'Costi complessivi'!#REF!*$C$452,IF('Costi complessivi'!#REF!=$B$452,'Costi complessivi'!#REF!,""))</f>
        <v>#REF!</v>
      </c>
      <c r="H274" s="44" t="e">
        <f>IF('Costi complessivi'!#REF!="G",'Costi complessivi'!#REF!*$C$452,IF('Costi complessivi'!#REF!=$B$452,'Costi complessivi'!#REF!,""))</f>
        <v>#REF!</v>
      </c>
      <c r="I274" s="115" t="e">
        <f>IF('Costi complessivi'!#REF!="G",'Costi complessivi'!D235*$C$452,IF('Costi complessivi'!#REF!=$B$452,'Costi complessivi'!D235,""))</f>
        <v>#REF!</v>
      </c>
      <c r="J274" s="14" t="e">
        <f>IF('Costi complessivi'!#REF!="G",'Costi complessivi'!E235*$C$452,IF('Costi complessivi'!#REF!=$B$452,'Costi complessivi'!E235,""))</f>
        <v>#REF!</v>
      </c>
      <c r="K274" s="14" t="e">
        <f>IF('Costi complessivi'!#REF!="G",'Costi complessivi'!F235*$C$452,IF('Costi complessivi'!#REF!=$B$452,'Costi complessivi'!F235,""))</f>
        <v>#REF!</v>
      </c>
      <c r="L274" s="29" t="e">
        <f>IF('Costi complessivi'!#REF!="G",'Costi complessivi'!#REF!*$C$452,IF('Costi complessivi'!#REF!=$B$452,'Costi complessivi'!#REF!,""))</f>
        <v>#REF!</v>
      </c>
      <c r="M274" s="23" t="e">
        <f>'Costi complessivi'!#REF!</f>
        <v>#REF!</v>
      </c>
      <c r="N274" s="69" t="e">
        <f>IF('Costi complessivi'!#REF!="G",'Costi complessivi'!#REF!,IF('Costi complessivi'!#REF!=$B$452,'Costi complessivi'!#REF!,0))</f>
        <v>#REF!</v>
      </c>
    </row>
    <row r="275" spans="1:19">
      <c r="A275" s="22" t="str">
        <f>IF('Costi complessivi'!A236="","",'Costi complessivi'!A236)</f>
        <v xml:space="preserve">  66/30/843  </v>
      </c>
      <c r="B275" s="61" t="str">
        <f>IF('Costi complessivi'!B236="","",'Costi complessivi'!B236)</f>
        <v xml:space="preserve">PULIZIE SEDE                   </v>
      </c>
      <c r="C275" s="15" t="e">
        <f>IF('Costi complessivi'!#REF!="G",'Costi complessivi'!#REF!*$C$452,IF('Costi complessivi'!#REF!=$B$452,'Costi complessivi'!#REF!,""))</f>
        <v>#REF!</v>
      </c>
      <c r="D275" s="15" t="e">
        <f>IF('Costi complessivi'!#REF!="G",'Costi complessivi'!#REF!*$C$452,IF('Costi complessivi'!#REF!=$B$452,'Costi complessivi'!#REF!,""))</f>
        <v>#REF!</v>
      </c>
      <c r="E275" s="30" t="e">
        <f>IF('Costi complessivi'!#REF!="G",'Costi complessivi'!#REF!*$C$452,IF('Costi complessivi'!#REF!=$B$452,'Costi complessivi'!#REF!,""))</f>
        <v>#REF!</v>
      </c>
      <c r="F275" s="115" t="e">
        <f>IF('Costi complessivi'!#REF!="G",'Costi complessivi'!C236*$C$452,IF('Costi complessivi'!#REF!=$B$452,'Costi complessivi'!C236,""))</f>
        <v>#REF!</v>
      </c>
      <c r="G275" s="44" t="e">
        <f>IF('Costi complessivi'!#REF!="G",'Costi complessivi'!#REF!*$C$452,IF('Costi complessivi'!#REF!=$B$452,'Costi complessivi'!#REF!,""))</f>
        <v>#REF!</v>
      </c>
      <c r="H275" s="44" t="e">
        <f>IF('Costi complessivi'!#REF!="G",'Costi complessivi'!#REF!*$C$452,IF('Costi complessivi'!#REF!=$B$452,'Costi complessivi'!#REF!,""))</f>
        <v>#REF!</v>
      </c>
      <c r="I275" s="115" t="e">
        <f>IF('Costi complessivi'!#REF!="G",'Costi complessivi'!D236*$C$452,IF('Costi complessivi'!#REF!=$B$452,'Costi complessivi'!D236,""))</f>
        <v>#REF!</v>
      </c>
      <c r="J275" s="14" t="e">
        <f>IF('Costi complessivi'!#REF!="G",'Costi complessivi'!E236*$C$452,IF('Costi complessivi'!#REF!=$B$452,'Costi complessivi'!E236,""))</f>
        <v>#REF!</v>
      </c>
      <c r="K275" s="14" t="e">
        <f>IF('Costi complessivi'!#REF!="G",'Costi complessivi'!F236*$C$452,IF('Costi complessivi'!#REF!=$B$452,'Costi complessivi'!F236,""))</f>
        <v>#REF!</v>
      </c>
      <c r="L275" s="29" t="e">
        <f>IF('Costi complessivi'!#REF!="G",'Costi complessivi'!#REF!*$C$452,IF('Costi complessivi'!#REF!=$B$452,'Costi complessivi'!#REF!,""))</f>
        <v>#REF!</v>
      </c>
      <c r="M275" s="23" t="e">
        <f>'Costi complessivi'!#REF!</f>
        <v>#REF!</v>
      </c>
      <c r="N275" s="69" t="e">
        <f>IF('Costi complessivi'!#REF!="G",'Costi complessivi'!#REF!,IF('Costi complessivi'!#REF!=$B$452,'Costi complessivi'!#REF!,0))</f>
        <v>#REF!</v>
      </c>
    </row>
    <row r="276" spans="1:19">
      <c r="A276" s="22" t="str">
        <f>IF('Costi complessivi'!A237="","",'Costi complessivi'!A237)</f>
        <v xml:space="preserve">  66/30/844  </v>
      </c>
      <c r="B276" s="61" t="str">
        <f>IF('Costi complessivi'!B237="","",'Costi complessivi'!B237)</f>
        <v xml:space="preserve">RAPPRESENTANZA                 </v>
      </c>
      <c r="C276" s="15" t="e">
        <f>IF('Costi complessivi'!#REF!="G",'Costi complessivi'!#REF!*$C$452,IF('Costi complessivi'!#REF!=$B$452,'Costi complessivi'!#REF!,""))</f>
        <v>#REF!</v>
      </c>
      <c r="D276" s="15" t="e">
        <f>IF('Costi complessivi'!#REF!="G",'Costi complessivi'!#REF!*$C$452,IF('Costi complessivi'!#REF!=$B$452,'Costi complessivi'!#REF!,""))</f>
        <v>#REF!</v>
      </c>
      <c r="E276" s="30" t="e">
        <f>IF('Costi complessivi'!#REF!="G",'Costi complessivi'!#REF!*$C$452,IF('Costi complessivi'!#REF!=$B$452,'Costi complessivi'!#REF!,""))</f>
        <v>#REF!</v>
      </c>
      <c r="F276" s="115" t="e">
        <f>IF('Costi complessivi'!#REF!="G",'Costi complessivi'!C237*$C$452,IF('Costi complessivi'!#REF!=$B$452,'Costi complessivi'!C237,""))</f>
        <v>#REF!</v>
      </c>
      <c r="G276" s="44" t="e">
        <f>IF('Costi complessivi'!#REF!="G",'Costi complessivi'!#REF!*$C$452,IF('Costi complessivi'!#REF!=$B$452,'Costi complessivi'!#REF!,""))</f>
        <v>#REF!</v>
      </c>
      <c r="H276" s="44" t="e">
        <f>IF('Costi complessivi'!#REF!="G",'Costi complessivi'!#REF!*$C$452,IF('Costi complessivi'!#REF!=$B$452,'Costi complessivi'!#REF!,""))</f>
        <v>#REF!</v>
      </c>
      <c r="I276" s="115" t="e">
        <f>IF('Costi complessivi'!#REF!="G",'Costi complessivi'!D237*$C$452,IF('Costi complessivi'!#REF!=$B$452,'Costi complessivi'!D237,""))</f>
        <v>#REF!</v>
      </c>
      <c r="J276" s="14" t="e">
        <f>IF('Costi complessivi'!#REF!="G",'Costi complessivi'!E237*$C$452,IF('Costi complessivi'!#REF!=$B$452,'Costi complessivi'!E237,""))</f>
        <v>#REF!</v>
      </c>
      <c r="K276" s="14" t="e">
        <f>IF('Costi complessivi'!#REF!="G",'Costi complessivi'!F237*$C$452,IF('Costi complessivi'!#REF!=$B$452,'Costi complessivi'!F237,""))</f>
        <v>#REF!</v>
      </c>
      <c r="L276" s="29" t="e">
        <f>IF('Costi complessivi'!#REF!="G",'Costi complessivi'!#REF!*$C$452,IF('Costi complessivi'!#REF!=$B$452,'Costi complessivi'!#REF!,""))</f>
        <v>#REF!</v>
      </c>
      <c r="M276" s="23" t="e">
        <f>'Costi complessivi'!#REF!</f>
        <v>#REF!</v>
      </c>
      <c r="N276" s="69" t="e">
        <f>IF('Costi complessivi'!#REF!="G",'Costi complessivi'!#REF!,IF('Costi complessivi'!#REF!=$B$452,'Costi complessivi'!#REF!,0))</f>
        <v>#REF!</v>
      </c>
    </row>
    <row r="277" spans="1:19">
      <c r="A277" s="22" t="str">
        <f>IF('Costi complessivi'!A238="","",'Costi complessivi'!A238)</f>
        <v xml:space="preserve">  66/30/846  </v>
      </c>
      <c r="B277" s="61" t="str">
        <f>IF('Costi complessivi'!B238="","",'Costi complessivi'!B238)</f>
        <v xml:space="preserve">COSTI ACCESSORI                </v>
      </c>
      <c r="C277" s="15" t="e">
        <f>IF('Costi complessivi'!#REF!="G",'Costi complessivi'!#REF!*$C$452,IF('Costi complessivi'!#REF!=$B$452,'Costi complessivi'!#REF!,""))</f>
        <v>#REF!</v>
      </c>
      <c r="D277" s="15" t="e">
        <f>IF('Costi complessivi'!#REF!="G",'Costi complessivi'!#REF!*$C$452,IF('Costi complessivi'!#REF!=$B$452,'Costi complessivi'!#REF!,""))</f>
        <v>#REF!</v>
      </c>
      <c r="E277" s="30" t="e">
        <f>IF('Costi complessivi'!#REF!="G",'Costi complessivi'!#REF!*$C$452,IF('Costi complessivi'!#REF!=$B$452,'Costi complessivi'!#REF!,""))</f>
        <v>#REF!</v>
      </c>
      <c r="F277" s="115" t="e">
        <f>IF('Costi complessivi'!#REF!="G",'Costi complessivi'!C238*$C$452,IF('Costi complessivi'!#REF!=$B$452,'Costi complessivi'!C238,""))</f>
        <v>#REF!</v>
      </c>
      <c r="G277" s="44" t="e">
        <f>IF('Costi complessivi'!#REF!="G",'Costi complessivi'!#REF!*$C$452,IF('Costi complessivi'!#REF!=$B$452,'Costi complessivi'!#REF!,""))</f>
        <v>#REF!</v>
      </c>
      <c r="H277" s="44" t="e">
        <f>IF('Costi complessivi'!#REF!="G",'Costi complessivi'!#REF!*$C$452,IF('Costi complessivi'!#REF!=$B$452,'Costi complessivi'!#REF!,""))</f>
        <v>#REF!</v>
      </c>
      <c r="I277" s="115" t="e">
        <f>IF('Costi complessivi'!#REF!="G",'Costi complessivi'!D238*$C$452,IF('Costi complessivi'!#REF!=$B$452,'Costi complessivi'!D238,""))</f>
        <v>#REF!</v>
      </c>
      <c r="J277" s="14" t="e">
        <f>IF('Costi complessivi'!#REF!="G",'Costi complessivi'!E238*$C$452,IF('Costi complessivi'!#REF!=$B$452,'Costi complessivi'!E238,""))</f>
        <v>#REF!</v>
      </c>
      <c r="K277" s="14" t="e">
        <f>IF('Costi complessivi'!#REF!="G",'Costi complessivi'!F238*$C$452,IF('Costi complessivi'!#REF!=$B$452,'Costi complessivi'!F238,""))</f>
        <v>#REF!</v>
      </c>
      <c r="L277" s="29" t="e">
        <f>IF('Costi complessivi'!#REF!="G",'Costi complessivi'!#REF!*$C$452,IF('Costi complessivi'!#REF!=$B$452,'Costi complessivi'!#REF!,""))</f>
        <v>#REF!</v>
      </c>
      <c r="M277" s="23" t="e">
        <f>'Costi complessivi'!#REF!</f>
        <v>#REF!</v>
      </c>
      <c r="N277" s="69" t="e">
        <f>IF('Costi complessivi'!#REF!="G",'Costi complessivi'!#REF!,IF('Costi complessivi'!#REF!=$B$452,'Costi complessivi'!#REF!,0))</f>
        <v>#REF!</v>
      </c>
    </row>
    <row r="278" spans="1:19">
      <c r="A278" s="22" t="str">
        <f>IF('Costi complessivi'!A239="","",'Costi complessivi'!A239)</f>
        <v xml:space="preserve">  66/30/851  </v>
      </c>
      <c r="B278" s="61" t="str">
        <f>IF('Costi complessivi'!B239="","",'Costi complessivi'!B239)</f>
        <v xml:space="preserve">MANUTENZIONE SEDE              </v>
      </c>
      <c r="C278" s="15" t="e">
        <f>IF('Costi complessivi'!#REF!="G",'Costi complessivi'!#REF!*$C$452,IF('Costi complessivi'!#REF!=$B$452,'Costi complessivi'!#REF!,""))</f>
        <v>#REF!</v>
      </c>
      <c r="D278" s="15" t="e">
        <f>IF('Costi complessivi'!#REF!="G",'Costi complessivi'!#REF!*$C$452,IF('Costi complessivi'!#REF!=$B$452,'Costi complessivi'!#REF!,""))</f>
        <v>#REF!</v>
      </c>
      <c r="E278" s="30" t="e">
        <f>IF('Costi complessivi'!#REF!="G",'Costi complessivi'!#REF!*$C$452,IF('Costi complessivi'!#REF!=$B$452,'Costi complessivi'!#REF!,""))</f>
        <v>#REF!</v>
      </c>
      <c r="F278" s="115" t="e">
        <f>IF('Costi complessivi'!#REF!="G",'Costi complessivi'!C239*$C$452,IF('Costi complessivi'!#REF!=$B$452,'Costi complessivi'!C239,""))</f>
        <v>#REF!</v>
      </c>
      <c r="G278" s="44" t="e">
        <f>IF('Costi complessivi'!#REF!="G",'Costi complessivi'!#REF!*$C$452,IF('Costi complessivi'!#REF!=$B$452,'Costi complessivi'!#REF!,""))</f>
        <v>#REF!</v>
      </c>
      <c r="H278" s="44" t="e">
        <f>IF('Costi complessivi'!#REF!="G",'Costi complessivi'!#REF!*$C$452,IF('Costi complessivi'!#REF!=$B$452,'Costi complessivi'!#REF!,""))</f>
        <v>#REF!</v>
      </c>
      <c r="I278" s="115" t="e">
        <f>IF('Costi complessivi'!#REF!="G",'Costi complessivi'!D239*$C$452,IF('Costi complessivi'!#REF!=$B$452,'Costi complessivi'!D239,""))</f>
        <v>#REF!</v>
      </c>
      <c r="J278" s="14" t="e">
        <f>IF('Costi complessivi'!#REF!="G",'Costi complessivi'!E239*$C$452,IF('Costi complessivi'!#REF!=$B$452,'Costi complessivi'!E239,""))</f>
        <v>#REF!</v>
      </c>
      <c r="K278" s="14" t="e">
        <f>IF('Costi complessivi'!#REF!="G",'Costi complessivi'!F239*$C$452,IF('Costi complessivi'!#REF!=$B$452,'Costi complessivi'!F239,""))</f>
        <v>#REF!</v>
      </c>
      <c r="L278" s="29" t="e">
        <f>IF('Costi complessivi'!#REF!="G",'Costi complessivi'!#REF!*$C$452,IF('Costi complessivi'!#REF!=$B$452,'Costi complessivi'!#REF!,""))</f>
        <v>#REF!</v>
      </c>
      <c r="M278" s="23" t="e">
        <f>'Costi complessivi'!#REF!</f>
        <v>#REF!</v>
      </c>
      <c r="N278" s="69" t="e">
        <f>IF('Costi complessivi'!#REF!="G",'Costi complessivi'!#REF!,IF('Costi complessivi'!#REF!=$B$452,'Costi complessivi'!#REF!,0))</f>
        <v>#REF!</v>
      </c>
    </row>
    <row r="279" spans="1:19">
      <c r="A279" s="22" t="str">
        <f>IF('Costi complessivi'!A240="","",'Costi complessivi'!A240)</f>
        <v xml:space="preserve">  66/30/853  </v>
      </c>
      <c r="B279" s="61" t="str">
        <f>IF('Costi complessivi'!B240="","",'Costi complessivi'!B240)</f>
        <v>MANUTENZIONE ORDINARIE SPORTELL</v>
      </c>
      <c r="C279" s="15" t="e">
        <f>IF('Costi complessivi'!#REF!="G",'Costi complessivi'!#REF!*$C$452,IF('Costi complessivi'!#REF!=$B$452,'Costi complessivi'!#REF!,""))</f>
        <v>#REF!</v>
      </c>
      <c r="D279" s="15" t="e">
        <f>IF('Costi complessivi'!#REF!="G",'Costi complessivi'!#REF!*$C$452,IF('Costi complessivi'!#REF!=$B$452,'Costi complessivi'!#REF!,""))</f>
        <v>#REF!</v>
      </c>
      <c r="E279" s="30" t="e">
        <f>IF('Costi complessivi'!#REF!="G",'Costi complessivi'!#REF!*$C$452,IF('Costi complessivi'!#REF!=$B$452,'Costi complessivi'!#REF!,""))</f>
        <v>#REF!</v>
      </c>
      <c r="F279" s="115" t="e">
        <f>IF('Costi complessivi'!#REF!="G",'Costi complessivi'!C240*$C$452,IF('Costi complessivi'!#REF!=$B$452,'Costi complessivi'!C240,""))</f>
        <v>#REF!</v>
      </c>
      <c r="G279" s="44" t="e">
        <f>IF('Costi complessivi'!#REF!="G",'Costi complessivi'!#REF!*$C$452,IF('Costi complessivi'!#REF!=$B$452,'Costi complessivi'!#REF!,""))</f>
        <v>#REF!</v>
      </c>
      <c r="H279" s="44" t="e">
        <f>IF('Costi complessivi'!#REF!="G",'Costi complessivi'!#REF!*$C$452,IF('Costi complessivi'!#REF!=$B$452,'Costi complessivi'!#REF!,""))</f>
        <v>#REF!</v>
      </c>
      <c r="I279" s="115" t="e">
        <f>IF('Costi complessivi'!#REF!="G",'Costi complessivi'!D240*$C$452,IF('Costi complessivi'!#REF!=$B$452,'Costi complessivi'!D240,""))</f>
        <v>#REF!</v>
      </c>
      <c r="J279" s="14" t="e">
        <f>IF('Costi complessivi'!#REF!="G",'Costi complessivi'!E240*$C$452,IF('Costi complessivi'!#REF!=$B$452,'Costi complessivi'!E240,""))</f>
        <v>#REF!</v>
      </c>
      <c r="K279" s="14" t="e">
        <f>IF('Costi complessivi'!#REF!="G",'Costi complessivi'!F240*$C$452,IF('Costi complessivi'!#REF!=$B$452,'Costi complessivi'!F240,""))</f>
        <v>#REF!</v>
      </c>
      <c r="L279" s="29" t="e">
        <f>IF('Costi complessivi'!#REF!="G",'Costi complessivi'!#REF!*$C$452,IF('Costi complessivi'!#REF!=$B$452,'Costi complessivi'!#REF!,""))</f>
        <v>#REF!</v>
      </c>
      <c r="M279" s="23" t="e">
        <f>'Costi complessivi'!#REF!</f>
        <v>#REF!</v>
      </c>
      <c r="N279" s="69" t="e">
        <f>IF('Costi complessivi'!#REF!="G",'Costi complessivi'!#REF!,IF('Costi complessivi'!#REF!=$B$452,'Costi complessivi'!#REF!,0))</f>
        <v>#REF!</v>
      </c>
    </row>
    <row r="280" spans="1:19" hidden="1">
      <c r="A280" s="22" t="str">
        <f>IF('Costi complessivi'!A241="","",'Costi complessivi'!A241)</f>
        <v xml:space="preserve">  68/05/992  </v>
      </c>
      <c r="B280" s="61" t="str">
        <f>IF('Costi complessivi'!B241="","",'Costi complessivi'!B241)</f>
        <v xml:space="preserve">FITTI PASSIVI TRAVERSETOLO     </v>
      </c>
      <c r="C280" s="15" t="e">
        <f>IF('Costi complessivi'!#REF!="G",'Costi complessivi'!#REF!*$C$452,IF('Costi complessivi'!#REF!=$B$452,'Costi complessivi'!#REF!,""))</f>
        <v>#REF!</v>
      </c>
      <c r="D280" s="15" t="e">
        <f>IF('Costi complessivi'!#REF!="G",'Costi complessivi'!#REF!*$C$452,IF('Costi complessivi'!#REF!=$B$452,'Costi complessivi'!#REF!,""))</f>
        <v>#REF!</v>
      </c>
      <c r="E280" s="30" t="e">
        <f>IF('Costi complessivi'!#REF!="G",'Costi complessivi'!#REF!*$C$452,IF('Costi complessivi'!#REF!=$B$452,'Costi complessivi'!#REF!,""))</f>
        <v>#REF!</v>
      </c>
      <c r="F280" s="115" t="e">
        <f>IF('Costi complessivi'!#REF!="G",'Costi complessivi'!C241*$C$452,IF('Costi complessivi'!#REF!=$B$452,'Costi complessivi'!C241,""))</f>
        <v>#REF!</v>
      </c>
      <c r="G280" s="44" t="e">
        <f>IF('Costi complessivi'!#REF!="G",'Costi complessivi'!#REF!*$C$452,IF('Costi complessivi'!#REF!=$B$452,'Costi complessivi'!#REF!,""))</f>
        <v>#REF!</v>
      </c>
      <c r="H280" s="44" t="e">
        <f>IF('Costi complessivi'!#REF!="G",'Costi complessivi'!#REF!*$C$452,IF('Costi complessivi'!#REF!=$B$452,'Costi complessivi'!#REF!,""))</f>
        <v>#REF!</v>
      </c>
      <c r="I280" s="115" t="e">
        <f>IF('Costi complessivi'!#REF!="G",'Costi complessivi'!D241*$C$452,IF('Costi complessivi'!#REF!=$B$452,'Costi complessivi'!D241,""))</f>
        <v>#REF!</v>
      </c>
      <c r="J280" s="14" t="e">
        <f>IF('Costi complessivi'!#REF!="G",'Costi complessivi'!E241*$C$452,IF('Costi complessivi'!#REF!=$B$452,'Costi complessivi'!E241,""))</f>
        <v>#REF!</v>
      </c>
      <c r="K280" s="14" t="e">
        <f>IF('Costi complessivi'!#REF!="G",'Costi complessivi'!F241*$C$452,IF('Costi complessivi'!#REF!=$B$452,'Costi complessivi'!F241,""))</f>
        <v>#REF!</v>
      </c>
      <c r="L280" s="29" t="e">
        <f>IF('Costi complessivi'!#REF!="G",'Costi complessivi'!#REF!*$C$452,IF('Costi complessivi'!#REF!=$B$452,'Costi complessivi'!#REF!,""))</f>
        <v>#REF!</v>
      </c>
      <c r="M280" s="23" t="e">
        <f>'Costi complessivi'!#REF!</f>
        <v>#REF!</v>
      </c>
      <c r="N280" s="69" t="e">
        <f>IF('Costi complessivi'!#REF!="G",'Costi complessivi'!#REF!,IF('Costi complessivi'!#REF!=$B$452,'Costi complessivi'!#REF!,0))</f>
        <v>#REF!</v>
      </c>
    </row>
    <row r="281" spans="1:19" hidden="1">
      <c r="A281" s="22" t="str">
        <f>IF('Costi complessivi'!A242="","",'Costi complessivi'!A242)</f>
        <v xml:space="preserve"> 68/05/601</v>
      </c>
      <c r="B281" s="61" t="str">
        <f>IF('Costi complessivi'!B242="","",'Costi complessivi'!B242)</f>
        <v>FITTI PASSIVI MONTECHIARUGOLO</v>
      </c>
      <c r="C281" s="15" t="e">
        <f>IF('Costi complessivi'!#REF!="G",'Costi complessivi'!#REF!*$C$452,IF('Costi complessivi'!#REF!=$B$452,'Costi complessivi'!#REF!,""))</f>
        <v>#REF!</v>
      </c>
      <c r="D281" s="15" t="e">
        <f>IF('Costi complessivi'!#REF!="G",'Costi complessivi'!#REF!*$C$452,IF('Costi complessivi'!#REF!=$B$452,'Costi complessivi'!#REF!,""))</f>
        <v>#REF!</v>
      </c>
      <c r="E281" s="30" t="e">
        <f>IF('Costi complessivi'!#REF!="G",'Costi complessivi'!#REF!*$C$452,IF('Costi complessivi'!#REF!=$B$452,'Costi complessivi'!#REF!,""))</f>
        <v>#REF!</v>
      </c>
      <c r="F281" s="115" t="e">
        <f>IF('Costi complessivi'!#REF!="G",'Costi complessivi'!C242*$C$452,IF('Costi complessivi'!#REF!=$B$452,'Costi complessivi'!C242,""))</f>
        <v>#REF!</v>
      </c>
      <c r="G281" s="44" t="e">
        <f>IF('Costi complessivi'!#REF!="G",'Costi complessivi'!#REF!*$C$452,IF('Costi complessivi'!#REF!=$B$452,'Costi complessivi'!#REF!,""))</f>
        <v>#REF!</v>
      </c>
      <c r="H281" s="44" t="e">
        <f>IF('Costi complessivi'!#REF!="G",'Costi complessivi'!#REF!*$C$452,IF('Costi complessivi'!#REF!=$B$452,'Costi complessivi'!#REF!,""))</f>
        <v>#REF!</v>
      </c>
      <c r="I281" s="115" t="e">
        <f>IF('Costi complessivi'!#REF!="G",'Costi complessivi'!D242*$C$452,IF('Costi complessivi'!#REF!=$B$452,'Costi complessivi'!D242,""))</f>
        <v>#REF!</v>
      </c>
      <c r="J281" s="14" t="e">
        <f>IF('Costi complessivi'!#REF!="G",'Costi complessivi'!E242*$C$452,IF('Costi complessivi'!#REF!=$B$452,'Costi complessivi'!E242,""))</f>
        <v>#REF!</v>
      </c>
      <c r="K281" s="14" t="e">
        <f>IF('Costi complessivi'!#REF!="G",'Costi complessivi'!F242*$C$452,IF('Costi complessivi'!#REF!=$B$452,'Costi complessivi'!F242,""))</f>
        <v>#REF!</v>
      </c>
      <c r="L281" s="29" t="e">
        <f>IF('Costi complessivi'!#REF!="G",'Costi complessivi'!#REF!*$C$452,IF('Costi complessivi'!#REF!=$B$452,'Costi complessivi'!#REF!,""))</f>
        <v>#REF!</v>
      </c>
      <c r="M281" s="23" t="e">
        <f>'Costi complessivi'!#REF!</f>
        <v>#REF!</v>
      </c>
      <c r="N281" s="69" t="e">
        <f>IF('Costi complessivi'!#REF!="G",'Costi complessivi'!#REF!,IF('Costi complessivi'!#REF!=$B$452,'Costi complessivi'!#REF!,0))</f>
        <v>#REF!</v>
      </c>
    </row>
    <row r="282" spans="1:19">
      <c r="A282" s="22" t="str">
        <f>IF('Costi complessivi'!A243="","",'Costi complessivi'!A243)</f>
        <v>68/30/877</v>
      </c>
      <c r="B282" s="61" t="str">
        <f>IF('Costi complessivi'!B243="","",'Costi complessivi'!B243)</f>
        <v>PROTOCOLLO</v>
      </c>
      <c r="C282" s="15" t="e">
        <f>IF('Costi complessivi'!#REF!="G",'Costi complessivi'!#REF!*$C$452,IF('Costi complessivi'!#REF!=$B$452,'Costi complessivi'!#REF!,""))</f>
        <v>#REF!</v>
      </c>
      <c r="D282" s="15" t="e">
        <f>IF('Costi complessivi'!#REF!="G",'Costi complessivi'!#REF!*$C$452,IF('Costi complessivi'!#REF!=$B$452,'Costi complessivi'!#REF!,""))</f>
        <v>#REF!</v>
      </c>
      <c r="E282" s="30" t="e">
        <f>IF('Costi complessivi'!#REF!="G",'Costi complessivi'!#REF!*$C$452,IF('Costi complessivi'!#REF!=$B$452,'Costi complessivi'!#REF!,""))</f>
        <v>#REF!</v>
      </c>
      <c r="F282" s="115" t="e">
        <f>IF('Costi complessivi'!#REF!="G",'Costi complessivi'!C243*$C$452,IF('Costi complessivi'!#REF!=$B$452,'Costi complessivi'!C243,""))</f>
        <v>#REF!</v>
      </c>
      <c r="G282" s="44" t="e">
        <f>IF('Costi complessivi'!#REF!="G",'Costi complessivi'!#REF!*$C$452,IF('Costi complessivi'!#REF!=$B$452,'Costi complessivi'!#REF!,""))</f>
        <v>#REF!</v>
      </c>
      <c r="H282" s="44" t="e">
        <f>IF('Costi complessivi'!#REF!="G",'Costi complessivi'!#REF!*$C$452,IF('Costi complessivi'!#REF!=$B$452,'Costi complessivi'!#REF!,""))</f>
        <v>#REF!</v>
      </c>
      <c r="I282" s="115" t="e">
        <f>IF('Costi complessivi'!#REF!="G",'Costi complessivi'!D243*$C$452,IF('Costi complessivi'!#REF!=$B$452,'Costi complessivi'!D243,""))</f>
        <v>#REF!</v>
      </c>
      <c r="J282" s="14" t="e">
        <f>IF('Costi complessivi'!#REF!="G",'Costi complessivi'!E243*$C$452,IF('Costi complessivi'!#REF!=$B$452,'Costi complessivi'!E243,""))</f>
        <v>#REF!</v>
      </c>
      <c r="K282" s="14" t="e">
        <f>IF('Costi complessivi'!#REF!="G",'Costi complessivi'!F243*$C$452,IF('Costi complessivi'!#REF!=$B$452,'Costi complessivi'!F243,""))</f>
        <v>#REF!</v>
      </c>
      <c r="L282" s="29" t="e">
        <f>IF('Costi complessivi'!#REF!="G",'Costi complessivi'!#REF!*$C$452,IF('Costi complessivi'!#REF!=$B$452,'Costi complessivi'!#REF!,""))</f>
        <v>#REF!</v>
      </c>
      <c r="M282" s="23" t="e">
        <f>'Costi complessivi'!#REF!</f>
        <v>#REF!</v>
      </c>
      <c r="N282" s="69" t="e">
        <f>IF('Costi complessivi'!#REF!="G",'Costi complessivi'!#REF!,IF('Costi complessivi'!#REF!=$B$452,'Costi complessivi'!#REF!,0))</f>
        <v>#REF!</v>
      </c>
    </row>
    <row r="283" spans="1:19" hidden="1">
      <c r="A283" s="22" t="str">
        <f>IF('Costi complessivi'!A244="","",'Costi complessivi'!A244)</f>
        <v xml:space="preserve">  66/30/877  </v>
      </c>
      <c r="B283" s="61" t="str">
        <f>IF('Costi complessivi'!B244="","",'Costi complessivi'!B244)</f>
        <v>PAGO PA</v>
      </c>
      <c r="C283" s="15" t="e">
        <f>IF('Costi complessivi'!#REF!="G",'Costi complessivi'!#REF!*$C$452,IF('Costi complessivi'!#REF!=$B$452,'Costi complessivi'!#REF!,""))</f>
        <v>#REF!</v>
      </c>
      <c r="D283" s="15" t="e">
        <f>IF('Costi complessivi'!#REF!="G",'Costi complessivi'!#REF!*$C$452,IF('Costi complessivi'!#REF!=$B$452,'Costi complessivi'!#REF!,""))</f>
        <v>#REF!</v>
      </c>
      <c r="E283" s="30" t="e">
        <f>IF('Costi complessivi'!#REF!="G",'Costi complessivi'!#REF!*$C$452,IF('Costi complessivi'!#REF!=$B$452,'Costi complessivi'!#REF!,""))</f>
        <v>#REF!</v>
      </c>
      <c r="F283" s="115" t="e">
        <f>IF('Costi complessivi'!#REF!="G",'Costi complessivi'!C244*$C$452,IF('Costi complessivi'!#REF!=$B$452,'Costi complessivi'!C244,""))</f>
        <v>#REF!</v>
      </c>
      <c r="G283" s="44" t="e">
        <f>IF('Costi complessivi'!#REF!="G",'Costi complessivi'!#REF!*$C$452,IF('Costi complessivi'!#REF!=$B$452,'Costi complessivi'!#REF!,""))</f>
        <v>#REF!</v>
      </c>
      <c r="H283" s="44" t="e">
        <f>IF('Costi complessivi'!#REF!="G",'Costi complessivi'!#REF!*$C$452,IF('Costi complessivi'!#REF!=$B$452,'Costi complessivi'!#REF!,""))</f>
        <v>#REF!</v>
      </c>
      <c r="I283" s="115" t="e">
        <f>IF('Costi complessivi'!#REF!="G",'Costi complessivi'!D244*$C$452,IF('Costi complessivi'!#REF!=$B$452,'Costi complessivi'!D244,""))</f>
        <v>#REF!</v>
      </c>
      <c r="J283" s="14" t="e">
        <f>IF('Costi complessivi'!#REF!="G",'Costi complessivi'!E244*$C$452,IF('Costi complessivi'!#REF!=$B$452,'Costi complessivi'!E244,""))</f>
        <v>#REF!</v>
      </c>
      <c r="K283" s="14" t="e">
        <f>IF('Costi complessivi'!#REF!="G",'Costi complessivi'!F244*$C$452,IF('Costi complessivi'!#REF!=$B$452,'Costi complessivi'!F244,""))</f>
        <v>#REF!</v>
      </c>
      <c r="L283" s="29" t="e">
        <f>IF('Costi complessivi'!#REF!="G",'Costi complessivi'!#REF!*$C$452,IF('Costi complessivi'!#REF!=$B$452,'Costi complessivi'!#REF!,""))</f>
        <v>#REF!</v>
      </c>
      <c r="M283" s="23" t="e">
        <f>'Costi complessivi'!#REF!</f>
        <v>#REF!</v>
      </c>
      <c r="N283" s="69" t="e">
        <f>IF('Costi complessivi'!#REF!="G",'Costi complessivi'!#REF!,IF('Costi complessivi'!#REF!=$B$452,'Costi complessivi'!#REF!,0))</f>
        <v>#REF!</v>
      </c>
    </row>
    <row r="284" spans="1:19" hidden="1">
      <c r="A284" s="22" t="str">
        <f>IF('Costi complessivi'!A245="","",'Costi complessivi'!A245)</f>
        <v xml:space="preserve"> 66/30/894</v>
      </c>
      <c r="B284" s="61" t="str">
        <f>IF('Costi complessivi'!B245="","",'Costi complessivi'!B245)</f>
        <v>COSTI SPORTELLO MONTECHIRUGOLO</v>
      </c>
      <c r="C284" s="15" t="e">
        <f>IF('Costi complessivi'!#REF!="G",'Costi complessivi'!#REF!*$C$452,IF('Costi complessivi'!#REF!=$B$452,'Costi complessivi'!#REF!,""))</f>
        <v>#REF!</v>
      </c>
      <c r="D284" s="15" t="e">
        <f>IF('Costi complessivi'!#REF!="G",'Costi complessivi'!#REF!*$C$452,IF('Costi complessivi'!#REF!=$B$452,'Costi complessivi'!#REF!,""))</f>
        <v>#REF!</v>
      </c>
      <c r="E284" s="30" t="e">
        <f>IF('Costi complessivi'!#REF!="G",'Costi complessivi'!#REF!*$C$452,IF('Costi complessivi'!#REF!=$B$452,'Costi complessivi'!#REF!,""))</f>
        <v>#REF!</v>
      </c>
      <c r="F284" s="115" t="e">
        <f>IF('Costi complessivi'!#REF!="G",'Costi complessivi'!C245*$C$452,IF('Costi complessivi'!#REF!=$B$452,'Costi complessivi'!C245,""))</f>
        <v>#REF!</v>
      </c>
      <c r="G284" s="44" t="e">
        <f>IF('Costi complessivi'!#REF!="G",'Costi complessivi'!#REF!*$C$452,IF('Costi complessivi'!#REF!=$B$452,'Costi complessivi'!#REF!,""))</f>
        <v>#REF!</v>
      </c>
      <c r="H284" s="44" t="e">
        <f>IF('Costi complessivi'!#REF!="G",'Costi complessivi'!#REF!*$C$452,IF('Costi complessivi'!#REF!=$B$452,'Costi complessivi'!#REF!,""))</f>
        <v>#REF!</v>
      </c>
      <c r="I284" s="115" t="e">
        <f>IF('Costi complessivi'!#REF!="G",'Costi complessivi'!D245*$C$452,IF('Costi complessivi'!#REF!=$B$452,'Costi complessivi'!D245,""))</f>
        <v>#REF!</v>
      </c>
      <c r="J284" s="14" t="e">
        <f>IF('Costi complessivi'!#REF!="G",'Costi complessivi'!E245*$C$452,IF('Costi complessivi'!#REF!=$B$452,'Costi complessivi'!E245,""))</f>
        <v>#REF!</v>
      </c>
      <c r="K284" s="14" t="e">
        <f>IF('Costi complessivi'!#REF!="G",'Costi complessivi'!F245*$C$452,IF('Costi complessivi'!#REF!=$B$452,'Costi complessivi'!F245,""))</f>
        <v>#REF!</v>
      </c>
      <c r="L284" s="29" t="e">
        <f>IF('Costi complessivi'!#REF!="G",'Costi complessivi'!#REF!*$C$452,IF('Costi complessivi'!#REF!=$B$452,'Costi complessivi'!#REF!,""))</f>
        <v>#REF!</v>
      </c>
      <c r="M284" s="23" t="e">
        <f>'Costi complessivi'!#REF!</f>
        <v>#REF!</v>
      </c>
      <c r="N284" s="69" t="e">
        <f>IF('Costi complessivi'!#REF!="G",'Costi complessivi'!#REF!,IF('Costi complessivi'!#REF!=$B$452,'Costi complessivi'!#REF!,0))</f>
        <v>#REF!</v>
      </c>
    </row>
    <row r="285" spans="1:19">
      <c r="A285" s="22" t="str">
        <f>IF('Costi complessivi'!A246="","",'Costi complessivi'!A246)</f>
        <v xml:space="preserve"> 68/05/727</v>
      </c>
      <c r="B285" s="61" t="str">
        <f>IF('Costi complessivi'!B246="","",'Costi complessivi'!B246)</f>
        <v>SOPRAVVENIENZE PASSIVE</v>
      </c>
      <c r="C285" s="15" t="e">
        <f>IF('Costi complessivi'!#REF!="G",'Costi complessivi'!#REF!*$C$452,IF('Costi complessivi'!#REF!=$B$452,'Costi complessivi'!#REF!,""))</f>
        <v>#REF!</v>
      </c>
      <c r="D285" s="15" t="e">
        <f>IF('Costi complessivi'!#REF!="G",'Costi complessivi'!#REF!*$C$452,IF('Costi complessivi'!#REF!=$B$452,'Costi complessivi'!#REF!,""))</f>
        <v>#REF!</v>
      </c>
      <c r="E285" s="30" t="e">
        <f>IF('Costi complessivi'!#REF!="G",'Costi complessivi'!#REF!*$C$452,IF('Costi complessivi'!#REF!=$B$452,'Costi complessivi'!#REF!,""))</f>
        <v>#REF!</v>
      </c>
      <c r="F285" s="115" t="e">
        <f>IF('Costi complessivi'!#REF!="G",'Costi complessivi'!C246*$C$452,IF('Costi complessivi'!#REF!=$B$452,'Costi complessivi'!C246,""))</f>
        <v>#REF!</v>
      </c>
      <c r="G285" s="44" t="e">
        <f>IF('Costi complessivi'!#REF!="G",'Costi complessivi'!#REF!*$C$452,IF('Costi complessivi'!#REF!=$B$452,'Costi complessivi'!#REF!,""))</f>
        <v>#REF!</v>
      </c>
      <c r="H285" s="44" t="e">
        <f>IF('Costi complessivi'!#REF!="G",'Costi complessivi'!#REF!*$C$452,IF('Costi complessivi'!#REF!=$B$452,'Costi complessivi'!#REF!,""))</f>
        <v>#REF!</v>
      </c>
      <c r="I285" s="115" t="e">
        <f>IF('Costi complessivi'!#REF!="G",'Costi complessivi'!D246*$C$452,IF('Costi complessivi'!#REF!=$B$452,'Costi complessivi'!D246,""))</f>
        <v>#REF!</v>
      </c>
      <c r="J285" s="14" t="e">
        <f>IF('Costi complessivi'!#REF!="G",'Costi complessivi'!E246*$C$452,IF('Costi complessivi'!#REF!=$B$452,'Costi complessivi'!E246,""))</f>
        <v>#REF!</v>
      </c>
      <c r="K285" s="14" t="e">
        <f>IF('Costi complessivi'!#REF!="G",'Costi complessivi'!F246*$C$452,IF('Costi complessivi'!#REF!=$B$452,'Costi complessivi'!F246,""))</f>
        <v>#REF!</v>
      </c>
      <c r="L285" s="29" t="e">
        <f>IF('Costi complessivi'!#REF!="G",'Costi complessivi'!#REF!*$C$452,IF('Costi complessivi'!#REF!=$B$452,'Costi complessivi'!#REF!,""))</f>
        <v>#REF!</v>
      </c>
      <c r="M285" s="23" t="e">
        <f>'Costi complessivi'!#REF!</f>
        <v>#REF!</v>
      </c>
      <c r="N285" s="69" t="e">
        <f>IF('Costi complessivi'!#REF!="G",'Costi complessivi'!#REF!,IF('Costi complessivi'!#REF!=$B$452,'Costi complessivi'!#REF!,0))</f>
        <v>#REF!</v>
      </c>
    </row>
    <row r="286" spans="1:19" hidden="1">
      <c r="A286" s="22" t="s">
        <v>1234</v>
      </c>
      <c r="B286" s="23" t="s">
        <v>1737</v>
      </c>
      <c r="C286" s="15" t="e">
        <f>IF('Costi complessivi'!#REF!="G",'Costi complessivi'!#REF!*$C$452,IF('Costi complessivi'!#REF!=$B$452,'Costi complessivi'!#REF!,""))</f>
        <v>#REF!</v>
      </c>
      <c r="D286" s="15" t="e">
        <f>IF('Costi complessivi'!#REF!="G",'Costi complessivi'!#REF!*$C$452,IF('Costi complessivi'!#REF!=$B$452,'Costi complessivi'!#REF!,""))</f>
        <v>#REF!</v>
      </c>
      <c r="E286" s="30" t="e">
        <f>IF('Costi complessivi'!#REF!="G",'Costi complessivi'!#REF!*$C$452,IF('Costi complessivi'!#REF!=$B$452,'Costi complessivi'!#REF!,""))</f>
        <v>#REF!</v>
      </c>
      <c r="F286" s="115" t="e">
        <f>IF('Costi complessivi'!#REF!="G",'Costi complessivi'!#REF!*$C$452,IF('Costi complessivi'!#REF!=$B$452,'Costi complessivi'!#REF!,""))</f>
        <v>#REF!</v>
      </c>
      <c r="G286" s="44" t="e">
        <f>IF('Costi complessivi'!#REF!="G",'Costi complessivi'!#REF!*$C$452,IF('Costi complessivi'!#REF!=$B$452,'Costi complessivi'!#REF!,""))</f>
        <v>#REF!</v>
      </c>
      <c r="H286" s="44" t="e">
        <f>IF('Costi complessivi'!#REF!="G",'Costi complessivi'!#REF!*$C$452,IF('Costi complessivi'!#REF!=$B$452,'Costi complessivi'!#REF!,""))</f>
        <v>#REF!</v>
      </c>
      <c r="I286" s="115" t="e">
        <f>IF('Costi complessivi'!#REF!="G",'Costi complessivi'!#REF!*$C$452,IF('Costi complessivi'!#REF!=$B$452,'Costi complessivi'!#REF!,""))</f>
        <v>#REF!</v>
      </c>
      <c r="J286" s="14" t="e">
        <f>IF('Costi complessivi'!#REF!="G",'Costi complessivi'!#REF!*$C$452,IF('Costi complessivi'!#REF!=$B$452,'Costi complessivi'!#REF!,""))</f>
        <v>#REF!</v>
      </c>
      <c r="K286" s="14" t="e">
        <f>IF('Costi complessivi'!#REF!="G",'Costi complessivi'!#REF!*$C$452,IF('Costi complessivi'!#REF!=$B$452,'Costi complessivi'!#REF!,""))</f>
        <v>#REF!</v>
      </c>
      <c r="L286" s="29" t="e">
        <f>IF('Costi complessivi'!#REF!="G",'Costi complessivi'!#REF!*$C$452,IF('Costi complessivi'!#REF!=$B$452,'Costi complessivi'!#REF!,""))</f>
        <v>#REF!</v>
      </c>
      <c r="M286" s="23" t="e">
        <f>'Costi complessivi'!#REF!</f>
        <v>#REF!</v>
      </c>
      <c r="N286" s="69">
        <v>0</v>
      </c>
      <c r="Q286" s="1"/>
      <c r="S286" s="206"/>
    </row>
    <row r="287" spans="1:19">
      <c r="A287" s="22" t="s">
        <v>1234</v>
      </c>
      <c r="B287" s="23" t="s">
        <v>1738</v>
      </c>
      <c r="C287" s="15" t="e">
        <f>IF('Costi complessivi'!#REF!="G",'Costi complessivi'!#REF!*$C$452,IF('Costi complessivi'!#REF!=$B$452,'Costi complessivi'!#REF!,""))</f>
        <v>#REF!</v>
      </c>
      <c r="D287" s="15" t="e">
        <f>IF('Costi complessivi'!#REF!="G",'Costi complessivi'!#REF!*$C$452,IF('Costi complessivi'!#REF!=$B$452,'Costi complessivi'!#REF!,""))</f>
        <v>#REF!</v>
      </c>
      <c r="E287" s="30" t="e">
        <f>IF('Costi complessivi'!#REF!="G",'Costi complessivi'!#REF!*$C$452,IF('Costi complessivi'!#REF!=$B$452,'Costi complessivi'!#REF!,""))</f>
        <v>#REF!</v>
      </c>
      <c r="F287" s="115" t="e">
        <f>IF('Costi complessivi'!#REF!="G",'Costi complessivi'!#REF!*$C$452,IF('Costi complessivi'!#REF!=$B$452,'Costi complessivi'!#REF!,""))</f>
        <v>#REF!</v>
      </c>
      <c r="G287" s="44" t="e">
        <f>IF('Costi complessivi'!#REF!="G",'Costi complessivi'!#REF!*$C$452,IF('Costi complessivi'!#REF!=$B$452,'Costi complessivi'!#REF!,""))</f>
        <v>#REF!</v>
      </c>
      <c r="H287" s="44" t="e">
        <f>IF('Costi complessivi'!#REF!="G",'Costi complessivi'!#REF!*$C$452,IF('Costi complessivi'!#REF!=$B$452,'Costi complessivi'!#REF!,""))</f>
        <v>#REF!</v>
      </c>
      <c r="I287" s="115" t="e">
        <f>IF('Costi complessivi'!#REF!="G",'Costi complessivi'!#REF!*$C$452,IF('Costi complessivi'!#REF!=$B$452,'Costi complessivi'!#REF!,""))</f>
        <v>#REF!</v>
      </c>
      <c r="J287" s="14" t="e">
        <f>IF('Costi complessivi'!#REF!="G",'Costi complessivi'!#REF!*$C$452,IF('Costi complessivi'!#REF!=$B$452,'Costi complessivi'!#REF!,""))</f>
        <v>#REF!</v>
      </c>
      <c r="K287" s="14" t="e">
        <f>IF('Costi complessivi'!#REF!="G",'Costi complessivi'!#REF!*$C$452,IF('Costi complessivi'!#REF!=$B$452,'Costi complessivi'!#REF!,""))</f>
        <v>#REF!</v>
      </c>
      <c r="L287" s="29" t="e">
        <f>IF('Costi complessivi'!#REF!="G",'Costi complessivi'!#REF!*$C$452,IF('Costi complessivi'!#REF!=$B$452,'Costi complessivi'!#REF!,""))</f>
        <v>#REF!</v>
      </c>
      <c r="M287" s="23" t="e">
        <f>'Costi complessivi'!#REF!</f>
        <v>#REF!</v>
      </c>
      <c r="N287" s="69">
        <v>1</v>
      </c>
      <c r="Q287" s="1"/>
      <c r="S287" s="206"/>
    </row>
    <row r="288" spans="1:19" hidden="1">
      <c r="A288" s="22" t="s">
        <v>1234</v>
      </c>
      <c r="B288" s="23" t="s">
        <v>1739</v>
      </c>
      <c r="C288" s="15" t="e">
        <f>IF('Costi complessivi'!#REF!="G",'Costi complessivi'!#REF!*$C$452,IF('Costi complessivi'!#REF!=$B$452,'Costi complessivi'!#REF!,""))</f>
        <v>#REF!</v>
      </c>
      <c r="D288" s="15" t="e">
        <f>IF('Costi complessivi'!#REF!="G",'Costi complessivi'!#REF!*$C$452,IF('Costi complessivi'!#REF!=$B$452,'Costi complessivi'!#REF!,""))</f>
        <v>#REF!</v>
      </c>
      <c r="E288" s="30" t="e">
        <f>IF('Costi complessivi'!#REF!="G",'Costi complessivi'!#REF!*$C$452,IF('Costi complessivi'!#REF!=$B$452,'Costi complessivi'!#REF!,""))</f>
        <v>#REF!</v>
      </c>
      <c r="F288" s="115" t="e">
        <f>IF('Costi complessivi'!#REF!="G",'Costi complessivi'!C247*$C$452,IF('Costi complessivi'!#REF!=$B$452,'Costi complessivi'!C247,""))</f>
        <v>#REF!</v>
      </c>
      <c r="G288" s="44" t="e">
        <f>IF('Costi complessivi'!#REF!="G",'Costi complessivi'!#REF!*$C$452,IF('Costi complessivi'!#REF!=$B$452,'Costi complessivi'!#REF!,""))</f>
        <v>#REF!</v>
      </c>
      <c r="H288" s="44" t="e">
        <f>IF('Costi complessivi'!#REF!="G",'Costi complessivi'!#REF!*$C$452,IF('Costi complessivi'!#REF!=$B$452,'Costi complessivi'!#REF!,""))</f>
        <v>#REF!</v>
      </c>
      <c r="I288" s="115" t="e">
        <f>IF('Costi complessivi'!#REF!="G",'Costi complessivi'!D247*$C$452,IF('Costi complessivi'!#REF!=$B$452,'Costi complessivi'!D247,""))</f>
        <v>#REF!</v>
      </c>
      <c r="J288" s="14" t="e">
        <f>IF('Costi complessivi'!#REF!="G",'Costi complessivi'!E247*$C$452,IF('Costi complessivi'!#REF!=$B$452,'Costi complessivi'!E247,""))</f>
        <v>#REF!</v>
      </c>
      <c r="K288" s="14" t="e">
        <f>IF('Costi complessivi'!#REF!="G",'Costi complessivi'!F247*$C$452,IF('Costi complessivi'!#REF!=$B$452,'Costi complessivi'!F247,""))</f>
        <v>#REF!</v>
      </c>
      <c r="L288" s="29" t="e">
        <f>IF('Costi complessivi'!#REF!="G",'Costi complessivi'!#REF!*$C$452,IF('Costi complessivi'!#REF!=$B$452,'Costi complessivi'!#REF!,""))</f>
        <v>#REF!</v>
      </c>
      <c r="M288" s="23" t="e">
        <f>'Costi complessivi'!#REF!</f>
        <v>#REF!</v>
      </c>
      <c r="N288" s="69" t="e">
        <f>IF('Costi complessivi'!#REF!="G",'Costi complessivi'!#REF!,IF('Costi complessivi'!#REF!=$B$452,'Costi complessivi'!#REF!,0))</f>
        <v>#REF!</v>
      </c>
      <c r="Q288" s="1"/>
      <c r="S288" s="206"/>
    </row>
    <row r="289" spans="1:20" hidden="1">
      <c r="A289" s="22" t="s">
        <v>1234</v>
      </c>
      <c r="B289" s="23" t="s">
        <v>1740</v>
      </c>
      <c r="C289" s="15" t="e">
        <f>IF('Costi complessivi'!#REF!="G",'Costi complessivi'!#REF!*$C$452,IF('Costi complessivi'!#REF!=$B$452,'Costi complessivi'!#REF!,""))</f>
        <v>#REF!</v>
      </c>
      <c r="D289" s="15" t="e">
        <f>IF('Costi complessivi'!#REF!="G",'Costi complessivi'!#REF!*$C$452,IF('Costi complessivi'!#REF!=$B$452,'Costi complessivi'!#REF!,""))</f>
        <v>#REF!</v>
      </c>
      <c r="E289" s="30" t="e">
        <f>IF('Costi complessivi'!#REF!="G",'Costi complessivi'!#REF!*$C$452,IF('Costi complessivi'!#REF!=$B$452,'Costi complessivi'!#REF!,""))</f>
        <v>#REF!</v>
      </c>
      <c r="F289" s="115" t="e">
        <f>IF('Costi complessivi'!#REF!="G",'Costi complessivi'!C248*$C$452,IF('Costi complessivi'!#REF!=$B$452,'Costi complessivi'!C248,""))</f>
        <v>#REF!</v>
      </c>
      <c r="G289" s="44" t="e">
        <f>IF('Costi complessivi'!#REF!="G",'Costi complessivi'!#REF!*$C$452,IF('Costi complessivi'!#REF!=$B$452,'Costi complessivi'!#REF!,""))</f>
        <v>#REF!</v>
      </c>
      <c r="H289" s="44" t="e">
        <f>IF('Costi complessivi'!#REF!="G",'Costi complessivi'!#REF!*$C$452,IF('Costi complessivi'!#REF!=$B$452,'Costi complessivi'!#REF!,""))</f>
        <v>#REF!</v>
      </c>
      <c r="I289" s="115" t="e">
        <f>IF('Costi complessivi'!#REF!="G",'Costi complessivi'!D248*$C$452,IF('Costi complessivi'!#REF!=$B$452,'Costi complessivi'!D248,""))</f>
        <v>#REF!</v>
      </c>
      <c r="J289" s="14" t="e">
        <f>IF('Costi complessivi'!#REF!="G",'Costi complessivi'!E248*$C$452,IF('Costi complessivi'!#REF!=$B$452,'Costi complessivi'!E248,""))</f>
        <v>#REF!</v>
      </c>
      <c r="K289" s="14" t="e">
        <f>IF('Costi complessivi'!#REF!="G",'Costi complessivi'!F248*$C$452,IF('Costi complessivi'!#REF!=$B$452,'Costi complessivi'!F248,""))</f>
        <v>#REF!</v>
      </c>
      <c r="L289" s="29" t="e">
        <f>IF('Costi complessivi'!#REF!="G",'Costi complessivi'!#REF!*$C$452,IF('Costi complessivi'!#REF!=$B$452,'Costi complessivi'!#REF!,""))</f>
        <v>#REF!</v>
      </c>
      <c r="M289" s="23" t="e">
        <f>'Costi complessivi'!#REF!</f>
        <v>#REF!</v>
      </c>
      <c r="N289" s="69" t="e">
        <f>IF('Costi complessivi'!#REF!="G",'Costi complessivi'!#REF!,IF('Costi complessivi'!#REF!=$B$452,'Costi complessivi'!#REF!,0))</f>
        <v>#REF!</v>
      </c>
      <c r="Q289" s="1"/>
      <c r="S289" s="206"/>
    </row>
    <row r="290" spans="1:20" hidden="1">
      <c r="A290" s="22" t="s">
        <v>1234</v>
      </c>
      <c r="B290" s="23" t="s">
        <v>1741</v>
      </c>
      <c r="C290" s="15" t="e">
        <f>IF('Costi complessivi'!#REF!="G",'Costi complessivi'!#REF!*$C$452,IF('Costi complessivi'!#REF!=$B$452,'Costi complessivi'!#REF!,""))</f>
        <v>#REF!</v>
      </c>
      <c r="D290" s="15" t="e">
        <f>IF('Costi complessivi'!#REF!="G",'Costi complessivi'!#REF!*$C$452,IF('Costi complessivi'!#REF!=$B$452,'Costi complessivi'!#REF!,""))</f>
        <v>#REF!</v>
      </c>
      <c r="E290" s="30" t="e">
        <f>IF('Costi complessivi'!#REF!="G",'Costi complessivi'!#REF!*$C$452,IF('Costi complessivi'!#REF!=$B$452,'Costi complessivi'!#REF!,""))</f>
        <v>#REF!</v>
      </c>
      <c r="F290" s="115" t="e">
        <f>IF('Costi complessivi'!#REF!="G",'Costi complessivi'!C249*$C$452,IF('Costi complessivi'!#REF!=$B$452,'Costi complessivi'!C249,""))</f>
        <v>#REF!</v>
      </c>
      <c r="G290" s="44" t="e">
        <f>IF('Costi complessivi'!#REF!="G",'Costi complessivi'!#REF!*$C$452,IF('Costi complessivi'!#REF!=$B$452,'Costi complessivi'!#REF!,""))</f>
        <v>#REF!</v>
      </c>
      <c r="H290" s="44" t="e">
        <f>IF('Costi complessivi'!#REF!="G",'Costi complessivi'!#REF!*$C$452,IF('Costi complessivi'!#REF!=$B$452,'Costi complessivi'!#REF!,""))</f>
        <v>#REF!</v>
      </c>
      <c r="I290" s="115" t="e">
        <f>IF('Costi complessivi'!#REF!="G",'Costi complessivi'!D249*$C$452,IF('Costi complessivi'!#REF!=$B$452,'Costi complessivi'!D249,""))</f>
        <v>#REF!</v>
      </c>
      <c r="J290" s="14" t="e">
        <f>IF('Costi complessivi'!#REF!="G",'Costi complessivi'!E249*$C$452,IF('Costi complessivi'!#REF!=$B$452,'Costi complessivi'!E249,""))</f>
        <v>#REF!</v>
      </c>
      <c r="K290" s="14" t="e">
        <f>IF('Costi complessivi'!#REF!="G",'Costi complessivi'!F249*$C$452,IF('Costi complessivi'!#REF!=$B$452,'Costi complessivi'!F249,""))</f>
        <v>#REF!</v>
      </c>
      <c r="L290" s="29" t="e">
        <f>IF('Costi complessivi'!#REF!="G",'Costi complessivi'!#REF!*$C$452,IF('Costi complessivi'!#REF!=$B$452,'Costi complessivi'!#REF!,""))</f>
        <v>#REF!</v>
      </c>
      <c r="M290" s="23" t="e">
        <f>'Costi complessivi'!#REF!</f>
        <v>#REF!</v>
      </c>
      <c r="N290" s="69" t="e">
        <f>IF('Costi complessivi'!#REF!="G",'Costi complessivi'!#REF!,IF('Costi complessivi'!#REF!=$B$452,'Costi complessivi'!#REF!,0))</f>
        <v>#REF!</v>
      </c>
      <c r="Q290" s="1"/>
      <c r="S290" s="206"/>
    </row>
    <row r="291" spans="1:20">
      <c r="A291" s="22" t="str">
        <f>IF('Costi complessivi'!A250="","",'Costi complessivi'!A250)</f>
        <v>68/30/877</v>
      </c>
      <c r="B291" s="61" t="str">
        <f>IF('Costi complessivi'!B250="","",'Costi complessivi'!B250)</f>
        <v>PRIVACY</v>
      </c>
      <c r="C291" s="15" t="e">
        <f>IF('Costi complessivi'!#REF!="G",'Costi complessivi'!#REF!*$C$452,IF('Costi complessivi'!#REF!=$B$452,'Costi complessivi'!#REF!,""))</f>
        <v>#REF!</v>
      </c>
      <c r="D291" s="15" t="e">
        <f>IF('Costi complessivi'!#REF!="G",'Costi complessivi'!#REF!*$C$452,IF('Costi complessivi'!#REF!=$B$452,'Costi complessivi'!#REF!,""))</f>
        <v>#REF!</v>
      </c>
      <c r="E291" s="30" t="e">
        <f>IF('Costi complessivi'!#REF!="G",'Costi complessivi'!#REF!*$C$452,IF('Costi complessivi'!#REF!=$B$452,'Costi complessivi'!#REF!,""))</f>
        <v>#REF!</v>
      </c>
      <c r="F291" s="115" t="e">
        <f>IF('Costi complessivi'!#REF!="G",'Costi complessivi'!C250*$C$452,IF('Costi complessivi'!#REF!=$B$452,'Costi complessivi'!C250,""))</f>
        <v>#REF!</v>
      </c>
      <c r="G291" s="44" t="e">
        <f>IF('Costi complessivi'!#REF!="G",'Costi complessivi'!#REF!*$C$452,IF('Costi complessivi'!#REF!=$B$452,'Costi complessivi'!#REF!,""))</f>
        <v>#REF!</v>
      </c>
      <c r="H291" s="44" t="e">
        <f>IF('Costi complessivi'!#REF!="G",'Costi complessivi'!#REF!*$C$452,IF('Costi complessivi'!#REF!=$B$452,'Costi complessivi'!#REF!,""))</f>
        <v>#REF!</v>
      </c>
      <c r="I291" s="115" t="e">
        <f>IF('Costi complessivi'!#REF!="G",'Costi complessivi'!D250*$C$452,IF('Costi complessivi'!#REF!=$B$452,'Costi complessivi'!D250,""))</f>
        <v>#REF!</v>
      </c>
      <c r="J291" s="14" t="e">
        <f>IF('Costi complessivi'!#REF!="G",'Costi complessivi'!E250*$C$452,IF('Costi complessivi'!#REF!=$B$452,'Costi complessivi'!E250,""))</f>
        <v>#REF!</v>
      </c>
      <c r="K291" s="14" t="e">
        <f>IF('Costi complessivi'!#REF!="G",'Costi complessivi'!F250*$C$452,IF('Costi complessivi'!#REF!=$B$452,'Costi complessivi'!F250,""))</f>
        <v>#REF!</v>
      </c>
      <c r="L291" s="29" t="e">
        <f>IF('Costi complessivi'!#REF!="G",'Costi complessivi'!#REF!*$C$452,IF('Costi complessivi'!#REF!=$B$452,'Costi complessivi'!#REF!,""))</f>
        <v>#REF!</v>
      </c>
      <c r="M291" s="23" t="e">
        <f>'Costi complessivi'!#REF!</f>
        <v>#REF!</v>
      </c>
      <c r="N291" s="69" t="e">
        <f>IF('Costi complessivi'!#REF!="G",'Costi complessivi'!#REF!,IF('Costi complessivi'!#REF!=$B$452,'Costi complessivi'!#REF!,0))</f>
        <v>#REF!</v>
      </c>
    </row>
    <row r="292" spans="1:20" s="6" customFormat="1">
      <c r="A292" s="19"/>
      <c r="B292" s="33" t="str">
        <f>'Costi complessivi'!B251</f>
        <v>TOTALE VARIE GENERALI</v>
      </c>
      <c r="C292" s="33" t="e">
        <f t="shared" ref="C292:K292" si="8">SUM(C256:C291)</f>
        <v>#REF!</v>
      </c>
      <c r="D292" s="33" t="e">
        <f t="shared" si="8"/>
        <v>#REF!</v>
      </c>
      <c r="E292" s="33" t="e">
        <f t="shared" si="8"/>
        <v>#REF!</v>
      </c>
      <c r="F292" s="33" t="e">
        <f t="shared" si="8"/>
        <v>#REF!</v>
      </c>
      <c r="G292" s="33" t="e">
        <f t="shared" si="8"/>
        <v>#REF!</v>
      </c>
      <c r="H292" s="33" t="e">
        <f t="shared" si="8"/>
        <v>#REF!</v>
      </c>
      <c r="I292" s="33" t="e">
        <f t="shared" si="8"/>
        <v>#REF!</v>
      </c>
      <c r="J292" s="33" t="e">
        <f t="shared" si="8"/>
        <v>#REF!</v>
      </c>
      <c r="K292" s="33" t="e">
        <f t="shared" si="8"/>
        <v>#REF!</v>
      </c>
      <c r="L292" s="12"/>
      <c r="M292" s="12"/>
      <c r="N292" s="69">
        <v>1</v>
      </c>
    </row>
    <row r="293" spans="1:20" ht="23.25">
      <c r="B293" s="50" t="str">
        <f>'Costi complessivi'!B252</f>
        <v>AMMORTAMENTI</v>
      </c>
      <c r="C293" s="11"/>
      <c r="D293" s="25"/>
      <c r="E293" s="25" t="e">
        <f>IF((#REF!+#REF!+#REF!+#REF!+#REF!-E292)&lt;0.02,"",(#REF!+#REF!+#REF!+#REF!+#REF!))</f>
        <v>#REF!</v>
      </c>
      <c r="F293" s="25"/>
      <c r="G293" s="25"/>
      <c r="H293" s="25"/>
      <c r="J293" s="25"/>
      <c r="K293" s="25"/>
      <c r="N293" s="69">
        <v>1</v>
      </c>
    </row>
    <row r="294" spans="1:20">
      <c r="A294" s="2" t="s">
        <v>3</v>
      </c>
      <c r="B294" s="2" t="s">
        <v>2</v>
      </c>
      <c r="C294" s="26" t="e">
        <f>C180</f>
        <v>#REF!</v>
      </c>
      <c r="D294" s="26" t="e">
        <f>D180</f>
        <v>#REF!</v>
      </c>
      <c r="E294" s="26" t="e">
        <f>E180</f>
        <v>#REF!</v>
      </c>
      <c r="F294" s="26" t="str">
        <f>'Costi complessivi'!C253</f>
        <v>PREVENTIVO 2019</v>
      </c>
      <c r="G294" s="26" t="e">
        <f>'Costi complessivi'!#REF!</f>
        <v>#REF!</v>
      </c>
      <c r="H294" s="26" t="e">
        <f>'Costi complessivi'!#REF!</f>
        <v>#REF!</v>
      </c>
      <c r="I294" s="26" t="str">
        <f>'Costi complessivi'!D253</f>
        <v>CONSUNTIVO 2019</v>
      </c>
      <c r="J294" s="26" t="str">
        <f>'Costi complessivi'!E253</f>
        <v>INDICATORE ATTESO</v>
      </c>
      <c r="K294" s="26" t="str">
        <f>'Costi complessivi'!F253</f>
        <v>INDICATORE CONS.</v>
      </c>
      <c r="L294" s="27"/>
      <c r="N294" s="69">
        <v>1</v>
      </c>
    </row>
    <row r="295" spans="1:20" hidden="1">
      <c r="A295" s="22" t="str">
        <f>IF('Costi complessivi'!A254="","",'Costi complessivi'!A254)</f>
        <v>75/**/***</v>
      </c>
      <c r="B295" s="61" t="str">
        <f>IF('Costi complessivi'!B254="","",'Costi complessivi'!B254)</f>
        <v>COLLECCHIO</v>
      </c>
      <c r="C295" s="15" t="e">
        <f>IF('Costi complessivi'!#REF!="G",'Costi complessivi'!#REF!*$C$452,IF('Costi complessivi'!#REF!=$B$452,'Costi complessivi'!#REF!,""))</f>
        <v>#REF!</v>
      </c>
      <c r="D295" s="15" t="e">
        <f>IF('Costi complessivi'!#REF!="G",'Costi complessivi'!#REF!*$C$452,IF('Costi complessivi'!#REF!=$B$452,'Costi complessivi'!#REF!,""))</f>
        <v>#REF!</v>
      </c>
      <c r="E295" s="30" t="e">
        <f>IF('Costi complessivi'!#REF!="G",'Costi complessivi'!#REF!*$C$452,IF('Costi complessivi'!#REF!=$B$452,'Costi complessivi'!#REF!,""))</f>
        <v>#REF!</v>
      </c>
      <c r="F295" s="115" t="e">
        <f>IF('Costi complessivi'!#REF!="G",'Costi complessivi'!C254*$C$452,IF('Costi complessivi'!#REF!=$B$452,'Costi complessivi'!C254,""))</f>
        <v>#REF!</v>
      </c>
      <c r="G295" s="44" t="e">
        <f>IF('Costi complessivi'!#REF!="G",'Costi complessivi'!#REF!*$C$452,IF('Costi complessivi'!#REF!=$B$452,'Costi complessivi'!#REF!,""))</f>
        <v>#REF!</v>
      </c>
      <c r="H295" s="44" t="e">
        <f>IF('Costi complessivi'!#REF!="G",'Costi complessivi'!#REF!*$C$452,IF('Costi complessivi'!#REF!=$B$452,'Costi complessivi'!#REF!,""))</f>
        <v>#REF!</v>
      </c>
      <c r="I295" s="115" t="e">
        <f>IF('Costi complessivi'!#REF!="G",'Costi complessivi'!D254*$C$452,IF('Costi complessivi'!#REF!=$B$452,'Costi complessivi'!D254,""))</f>
        <v>#REF!</v>
      </c>
      <c r="J295" s="14" t="e">
        <f>IF('Costi complessivi'!#REF!="G",'Costi complessivi'!E254*$C$452,IF('Costi complessivi'!#REF!=$B$452,'Costi complessivi'!E254,""))</f>
        <v>#REF!</v>
      </c>
      <c r="K295" s="14" t="e">
        <f>IF('Costi complessivi'!#REF!="G",'Costi complessivi'!F254*$C$452,IF('Costi complessivi'!#REF!=$B$452,'Costi complessivi'!F254,""))</f>
        <v>#REF!</v>
      </c>
      <c r="L295" s="29" t="e">
        <f>IF('Costi complessivi'!#REF!="G",'Costi complessivi'!#REF!*$C$452,IF('Costi complessivi'!#REF!=$B$452,'Costi complessivi'!#REF!,""))</f>
        <v>#REF!</v>
      </c>
      <c r="M295" s="23" t="e">
        <f>'Costi complessivi'!#REF!</f>
        <v>#REF!</v>
      </c>
      <c r="N295" s="69" t="e">
        <f>IF('Costi complessivi'!#REF!="G",'Costi complessivi'!#REF!,IF('Costi complessivi'!#REF!=$B$452,'Costi complessivi'!#REF!,0))</f>
        <v>#REF!</v>
      </c>
    </row>
    <row r="296" spans="1:20">
      <c r="A296" s="22" t="str">
        <f>IF('Costi complessivi'!A255="","",'Costi complessivi'!A255)</f>
        <v>75/**/***</v>
      </c>
      <c r="B296" s="61" t="str">
        <f>IF('Costi complessivi'!B255="","",'Costi complessivi'!B255)</f>
        <v>FELINO</v>
      </c>
      <c r="C296" s="15" t="e">
        <f>IF('Costi complessivi'!#REF!="G",'Costi complessivi'!#REF!*$C$452,IF('Costi complessivi'!#REF!=$B$452,'Costi complessivi'!#REF!,""))</f>
        <v>#REF!</v>
      </c>
      <c r="D296" s="15" t="e">
        <f>IF('Costi complessivi'!#REF!="G",'Costi complessivi'!#REF!*$C$452,IF('Costi complessivi'!#REF!=$B$452,'Costi complessivi'!#REF!,""))</f>
        <v>#REF!</v>
      </c>
      <c r="E296" s="30" t="e">
        <f>IF('Costi complessivi'!#REF!="G",'Costi complessivi'!#REF!*$C$452,IF('Costi complessivi'!#REF!=$B$452,'Costi complessivi'!#REF!,""))</f>
        <v>#REF!</v>
      </c>
      <c r="F296" s="115" t="e">
        <f>IF('Costi complessivi'!#REF!="G",'Costi complessivi'!C255*$C$452,IF('Costi complessivi'!#REF!=$B$452,'Costi complessivi'!C255,""))</f>
        <v>#REF!</v>
      </c>
      <c r="G296" s="44" t="e">
        <f>IF('Costi complessivi'!#REF!="G",'Costi complessivi'!#REF!*$C$452,IF('Costi complessivi'!#REF!=$B$452,'Costi complessivi'!#REF!,""))</f>
        <v>#REF!</v>
      </c>
      <c r="H296" s="44" t="e">
        <f>IF('Costi complessivi'!#REF!="G",'Costi complessivi'!#REF!*$C$452,IF('Costi complessivi'!#REF!=$B$452,'Costi complessivi'!#REF!,""))</f>
        <v>#REF!</v>
      </c>
      <c r="I296" s="115" t="e">
        <f>IF('Costi complessivi'!#REF!="G",'Costi complessivi'!D255*$C$452,IF('Costi complessivi'!#REF!=$B$452,'Costi complessivi'!D255,""))</f>
        <v>#REF!</v>
      </c>
      <c r="J296" s="14" t="e">
        <f>IF('Costi complessivi'!#REF!="G",'Costi complessivi'!E255*$C$452,IF('Costi complessivi'!#REF!=$B$452,'Costi complessivi'!E255,""))</f>
        <v>#REF!</v>
      </c>
      <c r="K296" s="14" t="e">
        <f>IF('Costi complessivi'!#REF!="G",'Costi complessivi'!F255*$C$452,IF('Costi complessivi'!#REF!=$B$452,'Costi complessivi'!F255,""))</f>
        <v>#REF!</v>
      </c>
      <c r="L296" s="29" t="e">
        <f>IF('Costi complessivi'!#REF!="G",'Costi complessivi'!#REF!*$C$452,IF('Costi complessivi'!#REF!=$B$452,'Costi complessivi'!#REF!,""))</f>
        <v>#REF!</v>
      </c>
      <c r="M296" s="23" t="e">
        <f>'Costi complessivi'!#REF!</f>
        <v>#REF!</v>
      </c>
      <c r="N296" s="69" t="e">
        <f>IF('Costi complessivi'!#REF!="G",'Costi complessivi'!#REF!,IF('Costi complessivi'!#REF!=$B$452,'Costi complessivi'!#REF!,0))</f>
        <v>#REF!</v>
      </c>
    </row>
    <row r="297" spans="1:20" hidden="1">
      <c r="A297" s="22" t="str">
        <f>IF('Costi complessivi'!A256="","",'Costi complessivi'!A256)</f>
        <v>75/**/***</v>
      </c>
      <c r="B297" s="61" t="str">
        <f>IF('Costi complessivi'!B256="","",'Costi complessivi'!B256)</f>
        <v>MONTECHIARUGOLO</v>
      </c>
      <c r="C297" s="15" t="e">
        <f>IF('Costi complessivi'!#REF!="G",'Costi complessivi'!#REF!*$C$452,IF('Costi complessivi'!#REF!=$B$452,'Costi complessivi'!#REF!,""))</f>
        <v>#REF!</v>
      </c>
      <c r="D297" s="15" t="e">
        <f>IF('Costi complessivi'!#REF!="G",'Costi complessivi'!#REF!*$C$452,IF('Costi complessivi'!#REF!=$B$452,'Costi complessivi'!#REF!,""))</f>
        <v>#REF!</v>
      </c>
      <c r="E297" s="30" t="e">
        <f>IF('Costi complessivi'!#REF!="G",'Costi complessivi'!#REF!*$C$452,IF('Costi complessivi'!#REF!=$B$452,'Costi complessivi'!#REF!,""))</f>
        <v>#REF!</v>
      </c>
      <c r="F297" s="115" t="e">
        <f>IF('Costi complessivi'!#REF!="G",'Costi complessivi'!C256*$C$452,IF('Costi complessivi'!#REF!=$B$452,'Costi complessivi'!C256,""))</f>
        <v>#REF!</v>
      </c>
      <c r="G297" s="44" t="e">
        <f>IF('Costi complessivi'!#REF!="G",'Costi complessivi'!#REF!*$C$452,IF('Costi complessivi'!#REF!=$B$452,'Costi complessivi'!#REF!,""))</f>
        <v>#REF!</v>
      </c>
      <c r="H297" s="44" t="e">
        <f>IF('Costi complessivi'!#REF!="G",'Costi complessivi'!#REF!*$C$452,IF('Costi complessivi'!#REF!=$B$452,'Costi complessivi'!#REF!,""))</f>
        <v>#REF!</v>
      </c>
      <c r="I297" s="115" t="e">
        <f>IF('Costi complessivi'!#REF!="G",'Costi complessivi'!D256*$C$452,IF('Costi complessivi'!#REF!=$B$452,'Costi complessivi'!D256,""))</f>
        <v>#REF!</v>
      </c>
      <c r="J297" s="14" t="e">
        <f>IF('Costi complessivi'!#REF!="G",'Costi complessivi'!E256*$C$452,IF('Costi complessivi'!#REF!=$B$452,'Costi complessivi'!E256,""))</f>
        <v>#REF!</v>
      </c>
      <c r="K297" s="14" t="e">
        <f>IF('Costi complessivi'!#REF!="G",'Costi complessivi'!F256*$C$452,IF('Costi complessivi'!#REF!=$B$452,'Costi complessivi'!F256,""))</f>
        <v>#REF!</v>
      </c>
      <c r="L297" s="29" t="e">
        <f>IF('Costi complessivi'!#REF!="G",'Costi complessivi'!#REF!*$C$452,IF('Costi complessivi'!#REF!=$B$452,'Costi complessivi'!#REF!,""))</f>
        <v>#REF!</v>
      </c>
      <c r="M297" s="23" t="e">
        <f>'Costi complessivi'!#REF!</f>
        <v>#REF!</v>
      </c>
      <c r="N297" s="69" t="e">
        <f>IF('Costi complessivi'!#REF!="G",'Costi complessivi'!#REF!,IF('Costi complessivi'!#REF!=$B$452,'Costi complessivi'!#REF!,0))</f>
        <v>#REF!</v>
      </c>
    </row>
    <row r="298" spans="1:20" hidden="1">
      <c r="A298" s="22" t="str">
        <f>IF('Costi complessivi'!A257="","",'Costi complessivi'!A257)</f>
        <v>75/**/***</v>
      </c>
      <c r="B298" s="61" t="str">
        <f>IF('Costi complessivi'!B257="","",'Costi complessivi'!B257)</f>
        <v>SALA BAGANZA</v>
      </c>
      <c r="C298" s="15" t="e">
        <f>IF('Costi complessivi'!#REF!="G",'Costi complessivi'!#REF!*$C$452,IF('Costi complessivi'!#REF!=$B$452,'Costi complessivi'!#REF!,""))</f>
        <v>#REF!</v>
      </c>
      <c r="D298" s="15" t="e">
        <f>IF('Costi complessivi'!#REF!="G",'Costi complessivi'!#REF!*$C$452,IF('Costi complessivi'!#REF!=$B$452,'Costi complessivi'!#REF!,""))</f>
        <v>#REF!</v>
      </c>
      <c r="E298" s="30" t="e">
        <f>IF('Costi complessivi'!#REF!="G",'Costi complessivi'!#REF!*$C$452,IF('Costi complessivi'!#REF!=$B$452,'Costi complessivi'!#REF!,""))</f>
        <v>#REF!</v>
      </c>
      <c r="F298" s="115" t="e">
        <f>IF('Costi complessivi'!#REF!="G",'Costi complessivi'!C257*$C$452,IF('Costi complessivi'!#REF!=$B$452,'Costi complessivi'!C257,""))</f>
        <v>#REF!</v>
      </c>
      <c r="G298" s="44" t="e">
        <f>IF('Costi complessivi'!#REF!="G",'Costi complessivi'!#REF!*$C$452,IF('Costi complessivi'!#REF!=$B$452,'Costi complessivi'!#REF!,""))</f>
        <v>#REF!</v>
      </c>
      <c r="H298" s="44" t="e">
        <f>IF('Costi complessivi'!#REF!="G",'Costi complessivi'!#REF!*$C$452,IF('Costi complessivi'!#REF!=$B$452,'Costi complessivi'!#REF!,""))</f>
        <v>#REF!</v>
      </c>
      <c r="I298" s="115" t="e">
        <f>IF('Costi complessivi'!#REF!="G",'Costi complessivi'!D257*$C$452,IF('Costi complessivi'!#REF!=$B$452,'Costi complessivi'!D257,""))</f>
        <v>#REF!</v>
      </c>
      <c r="J298" s="14" t="e">
        <f>IF('Costi complessivi'!#REF!="G",'Costi complessivi'!E257*$C$452,IF('Costi complessivi'!#REF!=$B$452,'Costi complessivi'!E257,""))</f>
        <v>#REF!</v>
      </c>
      <c r="K298" s="14" t="e">
        <f>IF('Costi complessivi'!#REF!="G",'Costi complessivi'!F257*$C$452,IF('Costi complessivi'!#REF!=$B$452,'Costi complessivi'!F257,""))</f>
        <v>#REF!</v>
      </c>
      <c r="L298" s="29" t="e">
        <f>IF('Costi complessivi'!#REF!="G",'Costi complessivi'!#REF!*$C$452,IF('Costi complessivi'!#REF!=$B$452,'Costi complessivi'!#REF!,""))</f>
        <v>#REF!</v>
      </c>
      <c r="M298" s="23" t="e">
        <f>'Costi complessivi'!#REF!</f>
        <v>#REF!</v>
      </c>
      <c r="N298" s="69" t="e">
        <f>IF('Costi complessivi'!#REF!="G",'Costi complessivi'!#REF!,IF('Costi complessivi'!#REF!=$B$452,'Costi complessivi'!#REF!,0))</f>
        <v>#REF!</v>
      </c>
      <c r="T298" s="42">
        <f>18785/5</f>
        <v>3757</v>
      </c>
    </row>
    <row r="299" spans="1:20" hidden="1">
      <c r="A299" s="22" t="str">
        <f>IF('Costi complessivi'!A258="","",'Costi complessivi'!A258)</f>
        <v>75/**/***</v>
      </c>
      <c r="B299" s="61" t="str">
        <f>IF('Costi complessivi'!B258="","",'Costi complessivi'!B258)</f>
        <v>TRAVERSETOLO</v>
      </c>
      <c r="C299" s="15" t="e">
        <f>IF('Costi complessivi'!#REF!="G",'Costi complessivi'!#REF!*$C$452,IF('Costi complessivi'!#REF!=$B$452,'Costi complessivi'!#REF!,""))</f>
        <v>#REF!</v>
      </c>
      <c r="D299" s="15" t="e">
        <f>IF('Costi complessivi'!#REF!="G",'Costi complessivi'!#REF!*$C$452,IF('Costi complessivi'!#REF!=$B$452,'Costi complessivi'!#REF!,""))</f>
        <v>#REF!</v>
      </c>
      <c r="E299" s="30" t="e">
        <f>IF('Costi complessivi'!#REF!="G",'Costi complessivi'!#REF!*$C$452,IF('Costi complessivi'!#REF!=$B$452,'Costi complessivi'!#REF!,""))</f>
        <v>#REF!</v>
      </c>
      <c r="F299" s="115" t="e">
        <f>IF('Costi complessivi'!#REF!="G",'Costi complessivi'!C258*$C$452,IF('Costi complessivi'!#REF!=$B$452,'Costi complessivi'!C258,""))</f>
        <v>#REF!</v>
      </c>
      <c r="G299" s="44" t="e">
        <f>IF('Costi complessivi'!#REF!="G",'Costi complessivi'!#REF!*$C$452,IF('Costi complessivi'!#REF!=$B$452,'Costi complessivi'!#REF!,""))</f>
        <v>#REF!</v>
      </c>
      <c r="H299" s="44" t="e">
        <f>IF('Costi complessivi'!#REF!="G",'Costi complessivi'!#REF!*$C$452,IF('Costi complessivi'!#REF!=$B$452,'Costi complessivi'!#REF!,""))</f>
        <v>#REF!</v>
      </c>
      <c r="I299" s="115" t="e">
        <f>IF('Costi complessivi'!#REF!="G",'Costi complessivi'!D258*$C$452,IF('Costi complessivi'!#REF!=$B$452,'Costi complessivi'!D258,""))</f>
        <v>#REF!</v>
      </c>
      <c r="J299" s="14" t="e">
        <f>IF('Costi complessivi'!#REF!="G",'Costi complessivi'!E258*$C$452,IF('Costi complessivi'!#REF!=$B$452,'Costi complessivi'!E258,""))</f>
        <v>#REF!</v>
      </c>
      <c r="K299" s="14" t="e">
        <f>IF('Costi complessivi'!#REF!="G",'Costi complessivi'!F258*$C$452,IF('Costi complessivi'!#REF!=$B$452,'Costi complessivi'!F258,""))</f>
        <v>#REF!</v>
      </c>
      <c r="L299" s="29" t="e">
        <f>IF('Costi complessivi'!#REF!="G",'Costi complessivi'!#REF!*$C$452,IF('Costi complessivi'!#REF!=$B$452,'Costi complessivi'!#REF!,""))</f>
        <v>#REF!</v>
      </c>
      <c r="M299" s="23" t="e">
        <f>'Costi complessivi'!#REF!</f>
        <v>#REF!</v>
      </c>
      <c r="N299" s="69" t="e">
        <f>IF('Costi complessivi'!#REF!="G",'Costi complessivi'!#REF!,IF('Costi complessivi'!#REF!=$B$452,'Costi complessivi'!#REF!,0))</f>
        <v>#REF!</v>
      </c>
    </row>
    <row r="300" spans="1:20">
      <c r="A300" s="22" t="str">
        <f>IF('Costi complessivi'!A259="","",'Costi complessivi'!A259)</f>
        <v>75/**/***</v>
      </c>
      <c r="B300" s="61" t="str">
        <f>IF('Costi complessivi'!B259="","",'Costi complessivi'!B259)</f>
        <v>GENERALI</v>
      </c>
      <c r="C300" s="15" t="e">
        <f>IF('Costi complessivi'!#REF!="G",'Costi complessivi'!#REF!*$C$452,IF('Costi complessivi'!#REF!=$B$452,'Costi complessivi'!#REF!,""))</f>
        <v>#REF!</v>
      </c>
      <c r="D300" s="15" t="e">
        <f>IF('Costi complessivi'!#REF!="G",'Costi complessivi'!#REF!*$C$452,IF('Costi complessivi'!#REF!=$B$452,'Costi complessivi'!#REF!,""))</f>
        <v>#REF!</v>
      </c>
      <c r="E300" s="30" t="e">
        <f>IF('Costi complessivi'!#REF!="G",'Costi complessivi'!#REF!*$C$452,IF('Costi complessivi'!#REF!=$B$452,'Costi complessivi'!#REF!,""))</f>
        <v>#REF!</v>
      </c>
      <c r="F300" s="115" t="e">
        <f>IF('Costi complessivi'!#REF!="G",'Costi complessivi'!C259*$C$452,IF('Costi complessivi'!#REF!=$B$452,'Costi complessivi'!C259,""))</f>
        <v>#REF!</v>
      </c>
      <c r="G300" s="44" t="e">
        <f>IF('Costi complessivi'!#REF!="G",'Costi complessivi'!#REF!*$C$452,IF('Costi complessivi'!#REF!=$B$452,'Costi complessivi'!#REF!,""))</f>
        <v>#REF!</v>
      </c>
      <c r="H300" s="44" t="e">
        <f>IF('Costi complessivi'!#REF!="G",'Costi complessivi'!#REF!*$C$452,IF('Costi complessivi'!#REF!=$B$452,'Costi complessivi'!#REF!,""))</f>
        <v>#REF!</v>
      </c>
      <c r="I300" s="115" t="e">
        <f>IF('Costi complessivi'!#REF!="G",'Costi complessivi'!D259*$C$452,IF('Costi complessivi'!#REF!=$B$452,'Costi complessivi'!D259,""))</f>
        <v>#REF!</v>
      </c>
      <c r="J300" s="14" t="e">
        <f>IF('Costi complessivi'!#REF!="G",'Costi complessivi'!E259*$C$452,IF('Costi complessivi'!#REF!=$B$452,'Costi complessivi'!E259,""))</f>
        <v>#REF!</v>
      </c>
      <c r="K300" s="14" t="e">
        <f>IF('Costi complessivi'!#REF!="G",'Costi complessivi'!F259*$C$452,IF('Costi complessivi'!#REF!=$B$452,'Costi complessivi'!F259,""))</f>
        <v>#REF!</v>
      </c>
      <c r="L300" s="29" t="e">
        <f>IF('Costi complessivi'!#REF!="G",'Costi complessivi'!#REF!*$C$452,IF('Costi complessivi'!#REF!=$B$452,'Costi complessivi'!#REF!,""))</f>
        <v>#REF!</v>
      </c>
      <c r="M300" s="23" t="e">
        <f>'Costi complessivi'!#REF!</f>
        <v>#REF!</v>
      </c>
      <c r="N300" s="69" t="e">
        <f>IF('Costi complessivi'!#REF!="G",'Costi complessivi'!#REF!,IF('Costi complessivi'!#REF!=$B$452,'Costi complessivi'!#REF!,0))</f>
        <v>#REF!</v>
      </c>
    </row>
    <row r="301" spans="1:20" hidden="1">
      <c r="A301" s="22" t="e">
        <f>IF('Costi complessivi'!#REF!="","",'Costi complessivi'!#REF!)</f>
        <v>#REF!</v>
      </c>
      <c r="B301" s="61" t="e">
        <f>IF('Costi complessivi'!#REF!="","",'Costi complessivi'!#REF!)</f>
        <v>#REF!</v>
      </c>
      <c r="C301" s="15" t="e">
        <f>IF('Costi complessivi'!#REF!="G",'Costi complessivi'!#REF!*$C$452,IF('Costi complessivi'!#REF!=$B$452,'Costi complessivi'!#REF!,""))</f>
        <v>#REF!</v>
      </c>
      <c r="D301" s="15" t="e">
        <f>IF('Costi complessivi'!#REF!="G",'Costi complessivi'!#REF!*$C$452,IF('Costi complessivi'!#REF!=$B$452,'Costi complessivi'!#REF!,""))</f>
        <v>#REF!</v>
      </c>
      <c r="E301" s="30" t="e">
        <f>IF('Costi complessivi'!#REF!="G",'Costi complessivi'!#REF!*$C$452,IF('Costi complessivi'!#REF!=$B$452,'Costi complessivi'!#REF!,""))</f>
        <v>#REF!</v>
      </c>
      <c r="F301" s="115" t="e">
        <f>IF('Costi complessivi'!#REF!="G",'Costi complessivi'!#REF!*$C$452,IF('Costi complessivi'!#REF!=$B$452,'Costi complessivi'!#REF!,""))</f>
        <v>#REF!</v>
      </c>
      <c r="G301" s="44" t="e">
        <f>IF('Costi complessivi'!#REF!="G",'Costi complessivi'!#REF!*$C$452,IF('Costi complessivi'!#REF!=$B$452,'Costi complessivi'!#REF!,""))</f>
        <v>#REF!</v>
      </c>
      <c r="H301" s="44" t="e">
        <f>IF('Costi complessivi'!#REF!="G",'Costi complessivi'!#REF!*$C$452,IF('Costi complessivi'!#REF!=$B$452,'Costi complessivi'!#REF!,""))</f>
        <v>#REF!</v>
      </c>
      <c r="I301" s="115" t="e">
        <f>IF('Costi complessivi'!#REF!="G",'Costi complessivi'!#REF!*$C$452,IF('Costi complessivi'!#REF!=$B$452,'Costi complessivi'!#REF!,""))</f>
        <v>#REF!</v>
      </c>
      <c r="J301" s="14" t="e">
        <f>IF('Costi complessivi'!#REF!="G",'Costi complessivi'!#REF!*$C$452,IF('Costi complessivi'!#REF!=$B$452,'Costi complessivi'!#REF!,""))</f>
        <v>#REF!</v>
      </c>
      <c r="K301" s="14" t="e">
        <f>IF('Costi complessivi'!#REF!="G",'Costi complessivi'!#REF!*$C$452,IF('Costi complessivi'!#REF!=$B$452,'Costi complessivi'!#REF!,""))</f>
        <v>#REF!</v>
      </c>
      <c r="L301" s="29" t="e">
        <f>IF('Costi complessivi'!#REF!="G",'Costi complessivi'!#REF!*$C$452,IF('Costi complessivi'!#REF!=$B$452,'Costi complessivi'!#REF!,""))</f>
        <v>#REF!</v>
      </c>
      <c r="M301" s="23" t="e">
        <f>'Costi complessivi'!#REF!</f>
        <v>#REF!</v>
      </c>
      <c r="N301" s="69" t="e">
        <f>IF('Costi complessivi'!#REF!="G",'Costi complessivi'!#REF!,IF('Costi complessivi'!#REF!=$B$452,'Costi complessivi'!#REF!,0))</f>
        <v>#REF!</v>
      </c>
    </row>
    <row r="302" spans="1:20" hidden="1">
      <c r="A302" s="22" t="e">
        <f>IF('Costi complessivi'!#REF!="","",'Costi complessivi'!#REF!)</f>
        <v>#REF!</v>
      </c>
      <c r="B302" s="61" t="e">
        <f>IF('Costi complessivi'!#REF!="","",'Costi complessivi'!#REF!)</f>
        <v>#REF!</v>
      </c>
      <c r="C302" s="15" t="e">
        <f>IF('Costi complessivi'!#REF!="G",'Costi complessivi'!#REF!*$C$452,IF('Costi complessivi'!#REF!=$B$452,'Costi complessivi'!#REF!,""))</f>
        <v>#REF!</v>
      </c>
      <c r="D302" s="15" t="e">
        <f>IF('Costi complessivi'!#REF!="G",'Costi complessivi'!#REF!*$C$452,IF('Costi complessivi'!#REF!=$B$452,'Costi complessivi'!#REF!,""))</f>
        <v>#REF!</v>
      </c>
      <c r="E302" s="30" t="e">
        <f>IF('Costi complessivi'!#REF!="G",'Costi complessivi'!#REF!*$C$452,IF('Costi complessivi'!#REF!=$B$452,'Costi complessivi'!#REF!,""))</f>
        <v>#REF!</v>
      </c>
      <c r="F302" s="115" t="e">
        <f>IF('Costi complessivi'!#REF!="G",'Costi complessivi'!#REF!*$C$452,IF('Costi complessivi'!#REF!=$B$452,'Costi complessivi'!#REF!,""))</f>
        <v>#REF!</v>
      </c>
      <c r="G302" s="44" t="e">
        <f>IF('Costi complessivi'!#REF!="G",'Costi complessivi'!#REF!*$C$452,IF('Costi complessivi'!#REF!=$B$452,'Costi complessivi'!#REF!,""))</f>
        <v>#REF!</v>
      </c>
      <c r="H302" s="44" t="e">
        <f>IF('Costi complessivi'!#REF!="G",'Costi complessivi'!#REF!*$C$452,IF('Costi complessivi'!#REF!=$B$452,'Costi complessivi'!#REF!,""))</f>
        <v>#REF!</v>
      </c>
      <c r="I302" s="115" t="e">
        <f>IF('Costi complessivi'!#REF!="G",'Costi complessivi'!#REF!*$C$452,IF('Costi complessivi'!#REF!=$B$452,'Costi complessivi'!#REF!,""))</f>
        <v>#REF!</v>
      </c>
      <c r="J302" s="14" t="e">
        <f>IF('Costi complessivi'!#REF!="G",'Costi complessivi'!#REF!*$C$452,IF('Costi complessivi'!#REF!=$B$452,'Costi complessivi'!#REF!,""))</f>
        <v>#REF!</v>
      </c>
      <c r="K302" s="14" t="e">
        <f>IF('Costi complessivi'!#REF!="G",'Costi complessivi'!#REF!*$C$452,IF('Costi complessivi'!#REF!=$B$452,'Costi complessivi'!#REF!,""))</f>
        <v>#REF!</v>
      </c>
      <c r="L302" s="29" t="e">
        <f>IF('Costi complessivi'!#REF!="G",'Costi complessivi'!#REF!*$C$452,IF('Costi complessivi'!#REF!=$B$452,'Costi complessivi'!#REF!,""))</f>
        <v>#REF!</v>
      </c>
      <c r="M302" s="23" t="e">
        <f>'Costi complessivi'!#REF!</f>
        <v>#REF!</v>
      </c>
      <c r="N302" s="69" t="e">
        <f>IF('Costi complessivi'!#REF!="G",'Costi complessivi'!#REF!,IF('Costi complessivi'!#REF!=$B$452,'Costi complessivi'!#REF!,0))</f>
        <v>#REF!</v>
      </c>
    </row>
    <row r="303" spans="1:20" hidden="1">
      <c r="A303" s="22" t="e">
        <f>IF('Costi complessivi'!#REF!="","",'Costi complessivi'!#REF!)</f>
        <v>#REF!</v>
      </c>
      <c r="B303" s="61" t="e">
        <f>IF('Costi complessivi'!#REF!="","",'Costi complessivi'!#REF!)</f>
        <v>#REF!</v>
      </c>
      <c r="C303" s="15" t="e">
        <f>IF('Costi complessivi'!#REF!="G",'Costi complessivi'!#REF!*$C$452,IF('Costi complessivi'!#REF!=$B$452,'Costi complessivi'!#REF!,""))</f>
        <v>#REF!</v>
      </c>
      <c r="D303" s="15" t="e">
        <f>IF('Costi complessivi'!#REF!="G",'Costi complessivi'!#REF!*$C$452,IF('Costi complessivi'!#REF!=$B$452,'Costi complessivi'!#REF!,""))</f>
        <v>#REF!</v>
      </c>
      <c r="E303" s="30" t="e">
        <f>IF('Costi complessivi'!#REF!="G",'Costi complessivi'!#REF!*$C$452,IF('Costi complessivi'!#REF!=$B$452,'Costi complessivi'!#REF!,""))</f>
        <v>#REF!</v>
      </c>
      <c r="F303" s="115" t="e">
        <f>IF('Costi complessivi'!#REF!="G",'Costi complessivi'!#REF!*$C$452,IF('Costi complessivi'!#REF!=$B$452,'Costi complessivi'!#REF!,""))</f>
        <v>#REF!</v>
      </c>
      <c r="G303" s="44" t="e">
        <f>IF('Costi complessivi'!#REF!="G",'Costi complessivi'!#REF!*$C$452,IF('Costi complessivi'!#REF!=$B$452,'Costi complessivi'!#REF!,""))</f>
        <v>#REF!</v>
      </c>
      <c r="H303" s="44" t="e">
        <f>IF('Costi complessivi'!#REF!="G",'Costi complessivi'!#REF!*$C$452,IF('Costi complessivi'!#REF!=$B$452,'Costi complessivi'!#REF!,""))</f>
        <v>#REF!</v>
      </c>
      <c r="I303" s="115" t="e">
        <f>IF('Costi complessivi'!#REF!="G",'Costi complessivi'!#REF!*$C$452,IF('Costi complessivi'!#REF!=$B$452,'Costi complessivi'!#REF!,""))</f>
        <v>#REF!</v>
      </c>
      <c r="J303" s="14" t="e">
        <f>IF('Costi complessivi'!#REF!="G",'Costi complessivi'!#REF!*$C$452,IF('Costi complessivi'!#REF!=$B$452,'Costi complessivi'!#REF!,""))</f>
        <v>#REF!</v>
      </c>
      <c r="K303" s="14" t="e">
        <f>IF('Costi complessivi'!#REF!="G",'Costi complessivi'!#REF!*$C$452,IF('Costi complessivi'!#REF!=$B$452,'Costi complessivi'!#REF!,""))</f>
        <v>#REF!</v>
      </c>
      <c r="L303" s="29" t="e">
        <f>IF('Costi complessivi'!#REF!="G",'Costi complessivi'!#REF!*$C$452,IF('Costi complessivi'!#REF!=$B$452,'Costi complessivi'!#REF!,""))</f>
        <v>#REF!</v>
      </c>
      <c r="M303" s="23" t="e">
        <f>'Costi complessivi'!#REF!</f>
        <v>#REF!</v>
      </c>
      <c r="N303" s="69" t="e">
        <f>IF('Costi complessivi'!#REF!="G",'Costi complessivi'!#REF!,IF('Costi complessivi'!#REF!=$B$452,'Costi complessivi'!#REF!,0))</f>
        <v>#REF!</v>
      </c>
    </row>
    <row r="304" spans="1:20" hidden="1">
      <c r="A304" s="22" t="e">
        <f>IF('Costi complessivi'!#REF!="","",'Costi complessivi'!#REF!)</f>
        <v>#REF!</v>
      </c>
      <c r="B304" s="61" t="e">
        <f>IF('Costi complessivi'!#REF!="","",'Costi complessivi'!#REF!)</f>
        <v>#REF!</v>
      </c>
      <c r="C304" s="15" t="e">
        <f>IF('Costi complessivi'!#REF!="G",'Costi complessivi'!#REF!*$C$452,IF('Costi complessivi'!#REF!=$B$452,'Costi complessivi'!#REF!,""))</f>
        <v>#REF!</v>
      </c>
      <c r="D304" s="15" t="e">
        <f>IF('Costi complessivi'!#REF!="G",'Costi complessivi'!#REF!*$C$452,IF('Costi complessivi'!#REF!=$B$452,'Costi complessivi'!#REF!,""))</f>
        <v>#REF!</v>
      </c>
      <c r="E304" s="30" t="e">
        <f>IF('Costi complessivi'!#REF!="G",'Costi complessivi'!#REF!*$C$452,IF('Costi complessivi'!#REF!=$B$452,'Costi complessivi'!#REF!,""))</f>
        <v>#REF!</v>
      </c>
      <c r="F304" s="115" t="e">
        <f>IF('Costi complessivi'!#REF!="G",'Costi complessivi'!#REF!*$C$452,IF('Costi complessivi'!#REF!=$B$452,'Costi complessivi'!#REF!,""))</f>
        <v>#REF!</v>
      </c>
      <c r="G304" s="44" t="e">
        <f>IF('Costi complessivi'!#REF!="G",'Costi complessivi'!#REF!*$C$452,IF('Costi complessivi'!#REF!=$B$452,'Costi complessivi'!#REF!,""))</f>
        <v>#REF!</v>
      </c>
      <c r="H304" s="44" t="e">
        <f>IF('Costi complessivi'!#REF!="G",'Costi complessivi'!#REF!*$C$452,IF('Costi complessivi'!#REF!=$B$452,'Costi complessivi'!#REF!,""))</f>
        <v>#REF!</v>
      </c>
      <c r="I304" s="115" t="e">
        <f>IF('Costi complessivi'!#REF!="G",'Costi complessivi'!#REF!*$C$452,IF('Costi complessivi'!#REF!=$B$452,'Costi complessivi'!#REF!,""))</f>
        <v>#REF!</v>
      </c>
      <c r="J304" s="14" t="e">
        <f>IF('Costi complessivi'!#REF!="G",'Costi complessivi'!#REF!*$C$452,IF('Costi complessivi'!#REF!=$B$452,'Costi complessivi'!#REF!,""))</f>
        <v>#REF!</v>
      </c>
      <c r="K304" s="14" t="e">
        <f>IF('Costi complessivi'!#REF!="G",'Costi complessivi'!#REF!*$C$452,IF('Costi complessivi'!#REF!=$B$452,'Costi complessivi'!#REF!,""))</f>
        <v>#REF!</v>
      </c>
      <c r="L304" s="29" t="e">
        <f>IF('Costi complessivi'!#REF!="G",'Costi complessivi'!#REF!*$C$452,IF('Costi complessivi'!#REF!=$B$452,'Costi complessivi'!#REF!,""))</f>
        <v>#REF!</v>
      </c>
      <c r="M304" s="23" t="e">
        <f>'Costi complessivi'!#REF!</f>
        <v>#REF!</v>
      </c>
      <c r="N304" s="69" t="e">
        <f>IF('Costi complessivi'!#REF!="G",'Costi complessivi'!#REF!,IF('Costi complessivi'!#REF!=$B$452,'Costi complessivi'!#REF!,0))</f>
        <v>#REF!</v>
      </c>
    </row>
    <row r="305" spans="1:20" hidden="1">
      <c r="A305" s="22" t="e">
        <f>IF('Costi complessivi'!#REF!="","",'Costi complessivi'!#REF!)</f>
        <v>#REF!</v>
      </c>
      <c r="B305" s="61" t="e">
        <f>IF('Costi complessivi'!#REF!="","",'Costi complessivi'!#REF!)</f>
        <v>#REF!</v>
      </c>
      <c r="C305" s="15" t="e">
        <f>IF('Costi complessivi'!#REF!="G",'Costi complessivi'!#REF!*$C$452,IF('Costi complessivi'!#REF!=$B$452,'Costi complessivi'!#REF!,""))</f>
        <v>#REF!</v>
      </c>
      <c r="D305" s="15" t="e">
        <f>IF('Costi complessivi'!#REF!="G",'Costi complessivi'!#REF!*$C$452,IF('Costi complessivi'!#REF!=$B$452,'Costi complessivi'!#REF!,""))</f>
        <v>#REF!</v>
      </c>
      <c r="E305" s="30" t="e">
        <f>IF('Costi complessivi'!#REF!="G",'Costi complessivi'!#REF!*$C$452,IF('Costi complessivi'!#REF!=$B$452,'Costi complessivi'!#REF!,""))</f>
        <v>#REF!</v>
      </c>
      <c r="F305" s="115" t="e">
        <f>IF('Costi complessivi'!#REF!="G",'Costi complessivi'!#REF!*$C$452,IF('Costi complessivi'!#REF!=$B$452,'Costi complessivi'!#REF!,""))</f>
        <v>#REF!</v>
      </c>
      <c r="G305" s="44" t="e">
        <f>IF('Costi complessivi'!#REF!="G",'Costi complessivi'!#REF!*$C$452,IF('Costi complessivi'!#REF!=$B$452,'Costi complessivi'!#REF!,""))</f>
        <v>#REF!</v>
      </c>
      <c r="H305" s="44" t="e">
        <f>IF('Costi complessivi'!#REF!="G",'Costi complessivi'!#REF!*$C$452,IF('Costi complessivi'!#REF!=$B$452,'Costi complessivi'!#REF!,""))</f>
        <v>#REF!</v>
      </c>
      <c r="I305" s="115" t="e">
        <f>IF('Costi complessivi'!#REF!="G",'Costi complessivi'!#REF!*$C$452,IF('Costi complessivi'!#REF!=$B$452,'Costi complessivi'!#REF!,""))</f>
        <v>#REF!</v>
      </c>
      <c r="J305" s="14" t="e">
        <f>IF('Costi complessivi'!#REF!="G",'Costi complessivi'!#REF!*$C$452,IF('Costi complessivi'!#REF!=$B$452,'Costi complessivi'!#REF!,""))</f>
        <v>#REF!</v>
      </c>
      <c r="K305" s="14" t="e">
        <f>IF('Costi complessivi'!#REF!="G",'Costi complessivi'!#REF!*$C$452,IF('Costi complessivi'!#REF!=$B$452,'Costi complessivi'!#REF!,""))</f>
        <v>#REF!</v>
      </c>
      <c r="L305" s="29" t="e">
        <f>IF('Costi complessivi'!#REF!="G",'Costi complessivi'!#REF!*$C$452,IF('Costi complessivi'!#REF!=$B$452,'Costi complessivi'!#REF!,""))</f>
        <v>#REF!</v>
      </c>
      <c r="M305" s="23" t="e">
        <f>'Costi complessivi'!#REF!</f>
        <v>#REF!</v>
      </c>
      <c r="N305" s="69" t="e">
        <f>IF('Costi complessivi'!#REF!="G",'Costi complessivi'!#REF!,IF('Costi complessivi'!#REF!=$B$452,'Costi complessivi'!#REF!,0))</f>
        <v>#REF!</v>
      </c>
    </row>
    <row r="306" spans="1:20" s="6" customFormat="1">
      <c r="A306" s="19"/>
      <c r="B306" s="33" t="str">
        <f>'Costi complessivi'!B260</f>
        <v>TOTALE AMMOTAMENTI</v>
      </c>
      <c r="C306" s="24" t="e">
        <f>SUM(C295:C305)</f>
        <v>#REF!</v>
      </c>
      <c r="D306" s="24" t="e">
        <f t="shared" ref="D306:K306" si="9">SUM(D295:D305)</f>
        <v>#REF!</v>
      </c>
      <c r="E306" s="24" t="e">
        <f t="shared" si="9"/>
        <v>#REF!</v>
      </c>
      <c r="F306" s="24" t="e">
        <f t="shared" si="9"/>
        <v>#REF!</v>
      </c>
      <c r="G306" s="24" t="e">
        <f t="shared" si="9"/>
        <v>#REF!</v>
      </c>
      <c r="H306" s="24" t="e">
        <f t="shared" si="9"/>
        <v>#REF!</v>
      </c>
      <c r="I306" s="24" t="e">
        <f t="shared" si="9"/>
        <v>#REF!</v>
      </c>
      <c r="J306" s="24" t="e">
        <f t="shared" si="9"/>
        <v>#REF!</v>
      </c>
      <c r="K306" s="24" t="e">
        <f t="shared" si="9"/>
        <v>#REF!</v>
      </c>
      <c r="L306" s="12"/>
      <c r="M306" s="12"/>
      <c r="N306" s="69">
        <v>1</v>
      </c>
    </row>
    <row r="307" spans="1:20" ht="23.25">
      <c r="B307" s="50" t="str">
        <f>'Costi complessivi'!B261</f>
        <v>PROGETTI SPECIALI</v>
      </c>
      <c r="C307" s="11"/>
      <c r="D307" s="25"/>
      <c r="E307" s="25"/>
      <c r="F307" s="25"/>
      <c r="G307" s="25"/>
      <c r="H307" s="25"/>
      <c r="J307" s="25"/>
      <c r="K307" s="25"/>
      <c r="N307" s="69">
        <v>1</v>
      </c>
    </row>
    <row r="308" spans="1:20">
      <c r="A308" s="2" t="s">
        <v>3</v>
      </c>
      <c r="B308" s="2" t="s">
        <v>2</v>
      </c>
      <c r="C308" s="26" t="e">
        <f>C198</f>
        <v>#REF!</v>
      </c>
      <c r="D308" s="26" t="e">
        <f>D198</f>
        <v>#REF!</v>
      </c>
      <c r="E308" s="26" t="e">
        <f>E198</f>
        <v>#REF!</v>
      </c>
      <c r="F308" s="26" t="str">
        <f>'Costi complessivi'!C262</f>
        <v>PREVENTIVO 2019</v>
      </c>
      <c r="G308" s="26" t="e">
        <f>'Costi complessivi'!#REF!</f>
        <v>#REF!</v>
      </c>
      <c r="H308" s="26" t="e">
        <f>'Costi complessivi'!#REF!</f>
        <v>#REF!</v>
      </c>
      <c r="I308" s="26" t="str">
        <f>'Costi complessivi'!D262</f>
        <v>CONSUNTIVO 2019</v>
      </c>
      <c r="J308" s="26" t="str">
        <f>'Costi complessivi'!E262</f>
        <v>INDICATORE ATTESO</v>
      </c>
      <c r="K308" s="26" t="str">
        <f>'Costi complessivi'!F262</f>
        <v>INDICATORE CONS.</v>
      </c>
      <c r="L308" s="27"/>
      <c r="N308" s="69">
        <v>1</v>
      </c>
    </row>
    <row r="309" spans="1:20" hidden="1">
      <c r="A309" s="49" t="s">
        <v>444</v>
      </c>
      <c r="B309" s="45"/>
      <c r="C309" s="46"/>
      <c r="D309" s="47"/>
      <c r="E309" s="47"/>
      <c r="F309" s="47"/>
      <c r="G309" s="47"/>
      <c r="H309" s="47"/>
      <c r="I309" s="47"/>
      <c r="J309" s="47"/>
      <c r="K309" s="47"/>
      <c r="L309" s="45"/>
      <c r="M309" s="48"/>
      <c r="N309" s="69">
        <v>0</v>
      </c>
    </row>
    <row r="310" spans="1:20" hidden="1">
      <c r="A310" s="22" t="e">
        <f>IF('Costi complessivi'!#REF!="","",'Costi complessivi'!#REF!)</f>
        <v>#REF!</v>
      </c>
      <c r="B310" s="61" t="e">
        <f>IF('Costi complessivi'!#REF!="","",'Costi complessivi'!#REF!)</f>
        <v>#REF!</v>
      </c>
      <c r="C310" s="15" t="e">
        <f>IF('Costi complessivi'!#REF!="G",'Costi complessivi'!#REF!*$C$452,IF('Costi complessivi'!#REF!=$B$452,'Costi complessivi'!#REF!,""))</f>
        <v>#REF!</v>
      </c>
      <c r="D310" s="15" t="e">
        <f>IF('Costi complessivi'!#REF!="G",'Costi complessivi'!#REF!*$C$452,IF('Costi complessivi'!#REF!=$B$452,'Costi complessivi'!#REF!,""))</f>
        <v>#REF!</v>
      </c>
      <c r="E310" s="30" t="e">
        <f>IF('Costi complessivi'!#REF!="G",'Costi complessivi'!#REF!*$C$452,IF('Costi complessivi'!#REF!=$B$452,'Costi complessivi'!#REF!,""))</f>
        <v>#REF!</v>
      </c>
      <c r="F310" s="115" t="e">
        <f>IF('Costi complessivi'!#REF!="G",'Costi complessivi'!#REF!*$C$452,IF('Costi complessivi'!#REF!=$B$452,'Costi complessivi'!#REF!,""))</f>
        <v>#REF!</v>
      </c>
      <c r="G310" s="44" t="e">
        <f>IF('Costi complessivi'!#REF!="G",'Costi complessivi'!#REF!*$C$452,IF('Costi complessivi'!#REF!=$B$452,'Costi complessivi'!#REF!,""))</f>
        <v>#REF!</v>
      </c>
      <c r="H310" s="44" t="e">
        <f>IF('Costi complessivi'!#REF!="G",'Costi complessivi'!#REF!*$C$452,IF('Costi complessivi'!#REF!=$B$452,'Costi complessivi'!#REF!,""))</f>
        <v>#REF!</v>
      </c>
      <c r="I310" s="115" t="e">
        <f>IF('Costi complessivi'!#REF!="G",'Costi complessivi'!#REF!*$C$452,IF('Costi complessivi'!#REF!=$B$452,'Costi complessivi'!#REF!,""))</f>
        <v>#REF!</v>
      </c>
      <c r="J310" s="14" t="e">
        <f>IF('Costi complessivi'!#REF!="G",'Costi complessivi'!#REF!*$C$452,IF('Costi complessivi'!#REF!=$B$452,'Costi complessivi'!#REF!,""))</f>
        <v>#REF!</v>
      </c>
      <c r="K310" s="14" t="e">
        <f>IF('Costi complessivi'!#REF!="G",'Costi complessivi'!#REF!*$C$452,IF('Costi complessivi'!#REF!=$B$452,'Costi complessivi'!#REF!,""))</f>
        <v>#REF!</v>
      </c>
      <c r="L310" s="29" t="e">
        <f>IF('Costi complessivi'!#REF!="G",'Costi complessivi'!#REF!*$C$452,IF('Costi complessivi'!#REF!=$B$452,'Costi complessivi'!#REF!,""))</f>
        <v>#REF!</v>
      </c>
      <c r="M310" s="23" t="e">
        <f>'Costi complessivi'!#REF!</f>
        <v>#REF!</v>
      </c>
      <c r="N310" s="69" t="e">
        <f>IF('Costi complessivi'!#REF!="G",'Costi complessivi'!#REF!,IF('Costi complessivi'!#REF!=$B$452,'Costi complessivi'!#REF!,0))</f>
        <v>#REF!</v>
      </c>
    </row>
    <row r="311" spans="1:20" hidden="1">
      <c r="A311" s="22" t="str">
        <f>IF('Costi complessivi'!A264="","",'Costi complessivi'!A264)</f>
        <v/>
      </c>
      <c r="B311" s="61" t="str">
        <f>IF('Costi complessivi'!B264="","",'Costi complessivi'!B264)</f>
        <v>EDUCERE (Pdz Comunità educativa)</v>
      </c>
      <c r="C311" s="15" t="e">
        <f>IF('Costi complessivi'!#REF!="G",'Costi complessivi'!#REF!*$C$452,IF('Costi complessivi'!#REF!=$B$452,'Costi complessivi'!#REF!,""))</f>
        <v>#REF!</v>
      </c>
      <c r="D311" s="15" t="e">
        <f>IF('Costi complessivi'!#REF!="G",'Costi complessivi'!#REF!*$C$452,IF('Costi complessivi'!#REF!=$B$452,'Costi complessivi'!#REF!,""))</f>
        <v>#REF!</v>
      </c>
      <c r="E311" s="30" t="e">
        <f>IF('Costi complessivi'!#REF!="G",'Costi complessivi'!#REF!*$C$452,IF('Costi complessivi'!#REF!=$B$452,'Costi complessivi'!#REF!,""))</f>
        <v>#REF!</v>
      </c>
      <c r="F311" s="115" t="e">
        <f>IF('Costi complessivi'!#REF!="G",'Costi complessivi'!C264*$C$452,IF('Costi complessivi'!#REF!=$B$452,'Costi complessivi'!C264,""))</f>
        <v>#REF!</v>
      </c>
      <c r="G311" s="44" t="e">
        <f>IF('Costi complessivi'!#REF!="G",'Costi complessivi'!#REF!*$C$452,IF('Costi complessivi'!#REF!=$B$452,'Costi complessivi'!#REF!,""))</f>
        <v>#REF!</v>
      </c>
      <c r="H311" s="44" t="e">
        <f>IF('Costi complessivi'!#REF!="G",'Costi complessivi'!#REF!*$C$452,IF('Costi complessivi'!#REF!=$B$452,'Costi complessivi'!#REF!,""))</f>
        <v>#REF!</v>
      </c>
      <c r="I311" s="115" t="e">
        <f>IF('Costi complessivi'!#REF!="G",'Costi complessivi'!D264*$C$452,IF('Costi complessivi'!#REF!=$B$452,'Costi complessivi'!D264,""))</f>
        <v>#REF!</v>
      </c>
      <c r="J311" s="14" t="e">
        <f>IF('Costi complessivi'!#REF!="G",'Costi complessivi'!E264*$C$452,IF('Costi complessivi'!#REF!=$B$452,'Costi complessivi'!E264,""))</f>
        <v>#REF!</v>
      </c>
      <c r="K311" s="14" t="e">
        <f>IF('Costi complessivi'!#REF!="G",'Costi complessivi'!F264*$C$452,IF('Costi complessivi'!#REF!=$B$452,'Costi complessivi'!F264,""))</f>
        <v>#REF!</v>
      </c>
      <c r="L311" s="29" t="e">
        <f>IF('Costi complessivi'!#REF!="G",'Costi complessivi'!#REF!*$C$452,IF('Costi complessivi'!#REF!=$B$452,'Costi complessivi'!#REF!,""))</f>
        <v>#REF!</v>
      </c>
      <c r="M311" s="23" t="e">
        <f>'Costi complessivi'!#REF!</f>
        <v>#REF!</v>
      </c>
      <c r="N311" s="69" t="e">
        <f>IF('Costi complessivi'!#REF!="G",'Costi complessivi'!#REF!,IF('Costi complessivi'!#REF!=$B$452,'Costi complessivi'!#REF!,0))</f>
        <v>#REF!</v>
      </c>
    </row>
    <row r="312" spans="1:20" hidden="1">
      <c r="A312" s="22" t="e">
        <f>IF('Costi complessivi'!#REF!="","",'Costi complessivi'!#REF!)</f>
        <v>#REF!</v>
      </c>
      <c r="B312" s="61" t="e">
        <f>IF('Costi complessivi'!#REF!="","",'Costi complessivi'!#REF!)</f>
        <v>#REF!</v>
      </c>
      <c r="C312" s="15" t="e">
        <f>IF('Costi complessivi'!#REF!="G",'Costi complessivi'!#REF!*$C$452,IF('Costi complessivi'!#REF!=$B$452,'Costi complessivi'!#REF!,""))</f>
        <v>#REF!</v>
      </c>
      <c r="D312" s="15" t="e">
        <f>IF('Costi complessivi'!#REF!="G",'Costi complessivi'!#REF!*$C$452,IF('Costi complessivi'!#REF!=$B$452,'Costi complessivi'!#REF!,""))</f>
        <v>#REF!</v>
      </c>
      <c r="E312" s="30" t="e">
        <f>IF('Costi complessivi'!#REF!="G",'Costi complessivi'!#REF!*$C$452,IF('Costi complessivi'!#REF!=$B$452,'Costi complessivi'!#REF!,""))</f>
        <v>#REF!</v>
      </c>
      <c r="F312" s="115" t="e">
        <f>IF('Costi complessivi'!#REF!="G",'Costi complessivi'!#REF!*$C$452,IF('Costi complessivi'!#REF!=$B$452,'Costi complessivi'!#REF!,""))</f>
        <v>#REF!</v>
      </c>
      <c r="G312" s="44" t="e">
        <f>IF('Costi complessivi'!#REF!="G",'Costi complessivi'!#REF!*$C$452,IF('Costi complessivi'!#REF!=$B$452,'Costi complessivi'!#REF!,""))</f>
        <v>#REF!</v>
      </c>
      <c r="H312" s="44" t="e">
        <f>IF('Costi complessivi'!#REF!="G",'Costi complessivi'!#REF!*$C$452,IF('Costi complessivi'!#REF!=$B$452,'Costi complessivi'!#REF!,""))</f>
        <v>#REF!</v>
      </c>
      <c r="I312" s="115" t="e">
        <f>IF('Costi complessivi'!#REF!="G",'Costi complessivi'!#REF!*$C$452,IF('Costi complessivi'!#REF!=$B$452,'Costi complessivi'!#REF!,""))</f>
        <v>#REF!</v>
      </c>
      <c r="J312" s="14" t="e">
        <f>IF('Costi complessivi'!#REF!="G",'Costi complessivi'!#REF!*$C$452,IF('Costi complessivi'!#REF!=$B$452,'Costi complessivi'!#REF!,""))</f>
        <v>#REF!</v>
      </c>
      <c r="K312" s="14" t="e">
        <f>IF('Costi complessivi'!#REF!="G",'Costi complessivi'!#REF!*$C$452,IF('Costi complessivi'!#REF!=$B$452,'Costi complessivi'!#REF!,""))</f>
        <v>#REF!</v>
      </c>
      <c r="L312" s="29" t="e">
        <f>IF('Costi complessivi'!#REF!="G",'Costi complessivi'!#REF!*$C$452,IF('Costi complessivi'!#REF!=$B$452,'Costi complessivi'!#REF!,""))</f>
        <v>#REF!</v>
      </c>
      <c r="M312" s="23" t="e">
        <f>'Costi complessivi'!#REF!</f>
        <v>#REF!</v>
      </c>
      <c r="N312" s="69" t="e">
        <f>IF('Costi complessivi'!#REF!="G",'Costi complessivi'!#REF!,IF('Costi complessivi'!#REF!=$B$452,'Costi complessivi'!#REF!,0))</f>
        <v>#REF!</v>
      </c>
    </row>
    <row r="313" spans="1:20" hidden="1">
      <c r="A313" s="22" t="str">
        <f>IF('Costi complessivi'!A265="","",'Costi complessivi'!A265)</f>
        <v xml:space="preserve">  66/25/712  </v>
      </c>
      <c r="B313" s="61" t="str">
        <f>IF('Costi complessivi'!B265="","",'Costi complessivi'!B265)</f>
        <v>HELP FOR CHILDREN - PROG. CHERNOBYL</v>
      </c>
      <c r="C313" s="15" t="e">
        <f>IF('Costi complessivi'!#REF!="G",'Costi complessivi'!#REF!*$C$452,IF('Costi complessivi'!#REF!=$B$452,'Costi complessivi'!#REF!,""))</f>
        <v>#REF!</v>
      </c>
      <c r="D313" s="15" t="e">
        <f>IF('Costi complessivi'!#REF!="G",'Costi complessivi'!#REF!*$C$452,IF('Costi complessivi'!#REF!=$B$452,'Costi complessivi'!#REF!,""))</f>
        <v>#REF!</v>
      </c>
      <c r="E313" s="30" t="e">
        <f>IF('Costi complessivi'!#REF!="G",'Costi complessivi'!#REF!*$C$452,IF('Costi complessivi'!#REF!=$B$452,'Costi complessivi'!#REF!,""))</f>
        <v>#REF!</v>
      </c>
      <c r="F313" s="115" t="e">
        <f>IF('Costi complessivi'!#REF!="G",'Costi complessivi'!C265*$C$452,IF('Costi complessivi'!#REF!=$B$452,'Costi complessivi'!C265,""))</f>
        <v>#REF!</v>
      </c>
      <c r="G313" s="44" t="e">
        <f>IF('Costi complessivi'!#REF!="G",'Costi complessivi'!#REF!*$C$452,IF('Costi complessivi'!#REF!=$B$452,'Costi complessivi'!#REF!,""))</f>
        <v>#REF!</v>
      </c>
      <c r="H313" s="44" t="e">
        <f>IF('Costi complessivi'!#REF!="G",'Costi complessivi'!#REF!*$C$452,IF('Costi complessivi'!#REF!=$B$452,'Costi complessivi'!#REF!,""))</f>
        <v>#REF!</v>
      </c>
      <c r="I313" s="115" t="e">
        <f>IF('Costi complessivi'!#REF!="G",'Costi complessivi'!D265*$C$452,IF('Costi complessivi'!#REF!=$B$452,'Costi complessivi'!D265,""))</f>
        <v>#REF!</v>
      </c>
      <c r="J313" s="14" t="e">
        <f>IF('Costi complessivi'!#REF!="G",'Costi complessivi'!E265*$C$452,IF('Costi complessivi'!#REF!=$B$452,'Costi complessivi'!E265,""))</f>
        <v>#REF!</v>
      </c>
      <c r="K313" s="14" t="e">
        <f>IF('Costi complessivi'!#REF!="G",'Costi complessivi'!F265*$C$452,IF('Costi complessivi'!#REF!=$B$452,'Costi complessivi'!F265,""))</f>
        <v>#REF!</v>
      </c>
      <c r="L313" s="29" t="e">
        <f>IF('Costi complessivi'!#REF!="G",'Costi complessivi'!#REF!*$C$452,IF('Costi complessivi'!#REF!=$B$452,'Costi complessivi'!#REF!,""))</f>
        <v>#REF!</v>
      </c>
      <c r="M313" s="23" t="e">
        <f>'Costi complessivi'!#REF!</f>
        <v>#REF!</v>
      </c>
      <c r="N313" s="69" t="e">
        <f>IF('Costi complessivi'!#REF!="G",'Costi complessivi'!#REF!,IF('Costi complessivi'!#REF!=$B$452,'Costi complessivi'!#REF!,0))</f>
        <v>#REF!</v>
      </c>
    </row>
    <row r="314" spans="1:20" hidden="1">
      <c r="A314" s="22" t="str">
        <f>IF('Costi complessivi'!A266="","",'Costi complessivi'!A266)</f>
        <v xml:space="preserve"> 66/25/713</v>
      </c>
      <c r="B314" s="61" t="str">
        <f>IF('Costi complessivi'!B266="","",'Costi complessivi'!B266)</f>
        <v xml:space="preserve">SALTATEMPO </v>
      </c>
      <c r="C314" s="15" t="e">
        <f>IF('Costi complessivi'!#REF!="G",'Costi complessivi'!#REF!*$C$452,IF('Costi complessivi'!#REF!=$B$452,'Costi complessivi'!#REF!,""))</f>
        <v>#REF!</v>
      </c>
      <c r="D314" s="15" t="e">
        <f>IF('Costi complessivi'!#REF!="G",'Costi complessivi'!#REF!*$C$452,IF('Costi complessivi'!#REF!=$B$452,'Costi complessivi'!#REF!,""))</f>
        <v>#REF!</v>
      </c>
      <c r="E314" s="30" t="e">
        <f>IF('Costi complessivi'!#REF!="G",'Costi complessivi'!#REF!*$C$452,IF('Costi complessivi'!#REF!=$B$452,'Costi complessivi'!#REF!,""))</f>
        <v>#REF!</v>
      </c>
      <c r="F314" s="115" t="e">
        <f>IF('Costi complessivi'!#REF!="G",'Costi complessivi'!C266*$C$452,IF('Costi complessivi'!#REF!=$B$452,'Costi complessivi'!C266,""))</f>
        <v>#REF!</v>
      </c>
      <c r="G314" s="44" t="e">
        <f>IF('Costi complessivi'!#REF!="G",'Costi complessivi'!#REF!*$C$452,IF('Costi complessivi'!#REF!=$B$452,'Costi complessivi'!#REF!,""))</f>
        <v>#REF!</v>
      </c>
      <c r="H314" s="44" t="e">
        <f>IF('Costi complessivi'!#REF!="G",'Costi complessivi'!#REF!*$C$452,IF('Costi complessivi'!#REF!=$B$452,'Costi complessivi'!#REF!,""))</f>
        <v>#REF!</v>
      </c>
      <c r="I314" s="115" t="e">
        <f>IF('Costi complessivi'!#REF!="G",'Costi complessivi'!D266*$C$452,IF('Costi complessivi'!#REF!=$B$452,'Costi complessivi'!D266,""))</f>
        <v>#REF!</v>
      </c>
      <c r="J314" s="14" t="e">
        <f>IF('Costi complessivi'!#REF!="G",'Costi complessivi'!E266*$C$452,IF('Costi complessivi'!#REF!=$B$452,'Costi complessivi'!E266,""))</f>
        <v>#REF!</v>
      </c>
      <c r="K314" s="14" t="e">
        <f>IF('Costi complessivi'!#REF!="G",'Costi complessivi'!F266*$C$452,IF('Costi complessivi'!#REF!=$B$452,'Costi complessivi'!F266,""))</f>
        <v>#REF!</v>
      </c>
      <c r="L314" s="29" t="e">
        <f>IF('Costi complessivi'!#REF!="G",'Costi complessivi'!#REF!*$C$452,IF('Costi complessivi'!#REF!=$B$452,'Costi complessivi'!#REF!,""))</f>
        <v>#REF!</v>
      </c>
      <c r="M314" s="23" t="e">
        <f>'Costi complessivi'!#REF!</f>
        <v>#REF!</v>
      </c>
      <c r="N314" s="69" t="e">
        <f>IF('Costi complessivi'!#REF!="G",'Costi complessivi'!#REF!,IF('Costi complessivi'!#REF!=$B$452,'Costi complessivi'!#REF!,0))</f>
        <v>#REF!</v>
      </c>
    </row>
    <row r="315" spans="1:20" hidden="1">
      <c r="A315" s="22" t="e">
        <f>IF('Costi complessivi'!#REF!="","",'Costi complessivi'!#REF!)</f>
        <v>#REF!</v>
      </c>
      <c r="B315" s="61" t="e">
        <f>IF('Costi complessivi'!#REF!="","",'Costi complessivi'!#REF!)</f>
        <v>#REF!</v>
      </c>
      <c r="C315" s="15" t="e">
        <f>IF('Costi complessivi'!#REF!="G",'Costi complessivi'!#REF!*$C$452,IF('Costi complessivi'!#REF!=$B$452,'Costi complessivi'!#REF!,""))</f>
        <v>#REF!</v>
      </c>
      <c r="D315" s="15" t="e">
        <f>IF('Costi complessivi'!#REF!="G",'Costi complessivi'!#REF!*$C$452,IF('Costi complessivi'!#REF!=$B$452,'Costi complessivi'!#REF!,""))</f>
        <v>#REF!</v>
      </c>
      <c r="E315" s="30" t="e">
        <f>IF('Costi complessivi'!#REF!="G",'Costi complessivi'!#REF!*$C$452,IF('Costi complessivi'!#REF!=$B$452,'Costi complessivi'!#REF!,""))</f>
        <v>#REF!</v>
      </c>
      <c r="F315" s="115" t="e">
        <f>IF('Costi complessivi'!#REF!="G",'Costi complessivi'!#REF!*$C$452,IF('Costi complessivi'!#REF!=$B$452,'Costi complessivi'!#REF!,""))</f>
        <v>#REF!</v>
      </c>
      <c r="G315" s="44" t="e">
        <f>IF('Costi complessivi'!#REF!="G",'Costi complessivi'!#REF!*$C$452,IF('Costi complessivi'!#REF!=$B$452,'Costi complessivi'!#REF!,""))</f>
        <v>#REF!</v>
      </c>
      <c r="H315" s="44" t="e">
        <f>IF('Costi complessivi'!#REF!="G",'Costi complessivi'!#REF!*$C$452,IF('Costi complessivi'!#REF!=$B$452,'Costi complessivi'!#REF!,""))</f>
        <v>#REF!</v>
      </c>
      <c r="I315" s="115" t="e">
        <f>IF('Costi complessivi'!#REF!="G",'Costi complessivi'!#REF!*$C$452,IF('Costi complessivi'!#REF!=$B$452,'Costi complessivi'!#REF!,""))</f>
        <v>#REF!</v>
      </c>
      <c r="J315" s="14" t="e">
        <f>IF('Costi complessivi'!#REF!="G",'Costi complessivi'!#REF!*$C$452,IF('Costi complessivi'!#REF!=$B$452,'Costi complessivi'!#REF!,""))</f>
        <v>#REF!</v>
      </c>
      <c r="K315" s="14" t="e">
        <f>IF('Costi complessivi'!#REF!="G",'Costi complessivi'!#REF!*$C$452,IF('Costi complessivi'!#REF!=$B$452,'Costi complessivi'!#REF!,""))</f>
        <v>#REF!</v>
      </c>
      <c r="L315" s="29" t="e">
        <f>IF('Costi complessivi'!#REF!="G",'Costi complessivi'!#REF!*$C$452,IF('Costi complessivi'!#REF!=$B$452,'Costi complessivi'!#REF!,""))</f>
        <v>#REF!</v>
      </c>
      <c r="M315" s="23" t="e">
        <f>'Costi complessivi'!#REF!</f>
        <v>#REF!</v>
      </c>
      <c r="N315" s="69" t="e">
        <f>IF('Costi complessivi'!#REF!="G",'Costi complessivi'!#REF!,IF('Costi complessivi'!#REF!=$B$452,'Costi complessivi'!#REF!,0))</f>
        <v>#REF!</v>
      </c>
    </row>
    <row r="316" spans="1:20" hidden="1">
      <c r="A316" s="22" t="e">
        <f>IF('Costi complessivi'!#REF!="","",'Costi complessivi'!#REF!)</f>
        <v>#REF!</v>
      </c>
      <c r="B316" s="61" t="e">
        <f>IF('Costi complessivi'!#REF!="","",'Costi complessivi'!#REF!)</f>
        <v>#REF!</v>
      </c>
      <c r="C316" s="15" t="e">
        <f>IF('Costi complessivi'!#REF!="G",'Costi complessivi'!#REF!*$C$452,IF('Costi complessivi'!#REF!=$B$452,'Costi complessivi'!#REF!,""))</f>
        <v>#REF!</v>
      </c>
      <c r="D316" s="15" t="e">
        <f>IF('Costi complessivi'!#REF!="G",'Costi complessivi'!#REF!*$C$452,IF('Costi complessivi'!#REF!=$B$452,'Costi complessivi'!#REF!,""))</f>
        <v>#REF!</v>
      </c>
      <c r="E316" s="30" t="e">
        <f>IF('Costi complessivi'!#REF!="G",'Costi complessivi'!#REF!*$C$452,IF('Costi complessivi'!#REF!=$B$452,'Costi complessivi'!#REF!,""))</f>
        <v>#REF!</v>
      </c>
      <c r="F316" s="115" t="e">
        <f>IF('Costi complessivi'!#REF!="G",'Costi complessivi'!#REF!*$C$452,IF('Costi complessivi'!#REF!=$B$452,'Costi complessivi'!#REF!,""))</f>
        <v>#REF!</v>
      </c>
      <c r="G316" s="44" t="e">
        <f>IF('Costi complessivi'!#REF!="G",'Costi complessivi'!#REF!*$C$452,IF('Costi complessivi'!#REF!=$B$452,'Costi complessivi'!#REF!,""))</f>
        <v>#REF!</v>
      </c>
      <c r="H316" s="44" t="e">
        <f>IF('Costi complessivi'!#REF!="G",'Costi complessivi'!#REF!*$C$452,IF('Costi complessivi'!#REF!=$B$452,'Costi complessivi'!#REF!,""))</f>
        <v>#REF!</v>
      </c>
      <c r="I316" s="115" t="e">
        <f>IF('Costi complessivi'!#REF!="G",'Costi complessivi'!#REF!*$C$452,IF('Costi complessivi'!#REF!=$B$452,'Costi complessivi'!#REF!,""))</f>
        <v>#REF!</v>
      </c>
      <c r="J316" s="14" t="e">
        <f>IF('Costi complessivi'!#REF!="G",'Costi complessivi'!#REF!*$C$452,IF('Costi complessivi'!#REF!=$B$452,'Costi complessivi'!#REF!,""))</f>
        <v>#REF!</v>
      </c>
      <c r="K316" s="14" t="e">
        <f>IF('Costi complessivi'!#REF!="G",'Costi complessivi'!#REF!*$C$452,IF('Costi complessivi'!#REF!=$B$452,'Costi complessivi'!#REF!,""))</f>
        <v>#REF!</v>
      </c>
      <c r="L316" s="29" t="e">
        <f>IF('Costi complessivi'!#REF!="G",'Costi complessivi'!#REF!*$C$452,IF('Costi complessivi'!#REF!=$B$452,'Costi complessivi'!#REF!,""))</f>
        <v>#REF!</v>
      </c>
      <c r="M316" s="23" t="e">
        <f>'Costi complessivi'!#REF!</f>
        <v>#REF!</v>
      </c>
      <c r="N316" s="69" t="e">
        <f>IF('Costi complessivi'!#REF!="G",'Costi complessivi'!#REF!,IF('Costi complessivi'!#REF!=$B$452,'Costi complessivi'!#REF!,0))</f>
        <v>#REF!</v>
      </c>
    </row>
    <row r="317" spans="1:20" hidden="1">
      <c r="A317" s="22" t="e">
        <f>IF('Costi complessivi'!#REF!="","",'Costi complessivi'!#REF!)</f>
        <v>#REF!</v>
      </c>
      <c r="B317" s="61" t="e">
        <f>IF('Costi complessivi'!#REF!="","",'Costi complessivi'!#REF!)</f>
        <v>#REF!</v>
      </c>
      <c r="C317" s="15" t="e">
        <f>IF('Costi complessivi'!#REF!="G",'Costi complessivi'!#REF!*$C$452,IF('Costi complessivi'!#REF!=$B$452,'Costi complessivi'!#REF!,""))</f>
        <v>#REF!</v>
      </c>
      <c r="D317" s="15" t="e">
        <f>IF('Costi complessivi'!#REF!="G",'Costi complessivi'!#REF!*$C$452,IF('Costi complessivi'!#REF!=$B$452,'Costi complessivi'!#REF!,""))</f>
        <v>#REF!</v>
      </c>
      <c r="E317" s="30" t="e">
        <f>IF('Costi complessivi'!#REF!="G",'Costi complessivi'!#REF!*$C$452,IF('Costi complessivi'!#REF!=$B$452,'Costi complessivi'!#REF!,""))</f>
        <v>#REF!</v>
      </c>
      <c r="F317" s="115" t="e">
        <f>IF('Costi complessivi'!#REF!="G",'Costi complessivi'!#REF!*$C$452,IF('Costi complessivi'!#REF!=$B$452,'Costi complessivi'!#REF!,""))</f>
        <v>#REF!</v>
      </c>
      <c r="G317" s="44" t="e">
        <f>IF('Costi complessivi'!#REF!="G",'Costi complessivi'!#REF!*$C$452,IF('Costi complessivi'!#REF!=$B$452,'Costi complessivi'!#REF!,""))</f>
        <v>#REF!</v>
      </c>
      <c r="H317" s="44" t="e">
        <f>IF('Costi complessivi'!#REF!="G",'Costi complessivi'!#REF!*$C$452,IF('Costi complessivi'!#REF!=$B$452,'Costi complessivi'!#REF!,""))</f>
        <v>#REF!</v>
      </c>
      <c r="I317" s="115" t="e">
        <f>IF('Costi complessivi'!#REF!="G",'Costi complessivi'!#REF!*$C$452,IF('Costi complessivi'!#REF!=$B$452,'Costi complessivi'!#REF!,""))</f>
        <v>#REF!</v>
      </c>
      <c r="J317" s="14" t="e">
        <f>IF('Costi complessivi'!#REF!="G",'Costi complessivi'!#REF!*$C$452,IF('Costi complessivi'!#REF!=$B$452,'Costi complessivi'!#REF!,""))</f>
        <v>#REF!</v>
      </c>
      <c r="K317" s="14" t="e">
        <f>IF('Costi complessivi'!#REF!="G",'Costi complessivi'!#REF!*$C$452,IF('Costi complessivi'!#REF!=$B$452,'Costi complessivi'!#REF!,""))</f>
        <v>#REF!</v>
      </c>
      <c r="L317" s="29" t="e">
        <f>IF('Costi complessivi'!#REF!="G",'Costi complessivi'!#REF!*$C$452,IF('Costi complessivi'!#REF!=$B$452,'Costi complessivi'!#REF!,""))</f>
        <v>#REF!</v>
      </c>
      <c r="M317" s="23" t="e">
        <f>'Costi complessivi'!#REF!</f>
        <v>#REF!</v>
      </c>
      <c r="N317" s="69" t="e">
        <f>IF('Costi complessivi'!#REF!="G",'Costi complessivi'!#REF!,IF('Costi complessivi'!#REF!=$B$452,'Costi complessivi'!#REF!,0))</f>
        <v>#REF!</v>
      </c>
      <c r="T317" s="42" t="s">
        <v>507</v>
      </c>
    </row>
    <row r="318" spans="1:20" hidden="1">
      <c r="A318" s="22" t="e">
        <f>IF('Costi complessivi'!#REF!="","",'Costi complessivi'!#REF!)</f>
        <v>#REF!</v>
      </c>
      <c r="B318" s="61" t="e">
        <f>IF('Costi complessivi'!#REF!="","",'Costi complessivi'!#REF!)</f>
        <v>#REF!</v>
      </c>
      <c r="C318" s="15" t="e">
        <f>IF('Costi complessivi'!#REF!="G",'Costi complessivi'!#REF!*$C$452,IF('Costi complessivi'!#REF!=$B$452,'Costi complessivi'!#REF!,""))</f>
        <v>#REF!</v>
      </c>
      <c r="D318" s="15" t="e">
        <f>IF('Costi complessivi'!#REF!="G",'Costi complessivi'!#REF!*$C$452,IF('Costi complessivi'!#REF!=$B$452,'Costi complessivi'!#REF!,""))</f>
        <v>#REF!</v>
      </c>
      <c r="E318" s="30" t="e">
        <f>IF('Costi complessivi'!#REF!="G",'Costi complessivi'!#REF!*$C$452,IF('Costi complessivi'!#REF!=$B$452,'Costi complessivi'!#REF!,""))</f>
        <v>#REF!</v>
      </c>
      <c r="F318" s="115" t="e">
        <f>IF('Costi complessivi'!#REF!="G",'Costi complessivi'!#REF!*$C$452,IF('Costi complessivi'!#REF!=$B$452,'Costi complessivi'!#REF!,""))</f>
        <v>#REF!</v>
      </c>
      <c r="G318" s="44" t="e">
        <f>IF('Costi complessivi'!#REF!="G",'Costi complessivi'!#REF!*$C$452,IF('Costi complessivi'!#REF!=$B$452,'Costi complessivi'!#REF!,""))</f>
        <v>#REF!</v>
      </c>
      <c r="H318" s="44" t="e">
        <f>IF('Costi complessivi'!#REF!="G",'Costi complessivi'!#REF!*$C$452,IF('Costi complessivi'!#REF!=$B$452,'Costi complessivi'!#REF!,""))</f>
        <v>#REF!</v>
      </c>
      <c r="I318" s="115" t="e">
        <f>IF('Costi complessivi'!#REF!="G",'Costi complessivi'!#REF!*$C$452,IF('Costi complessivi'!#REF!=$B$452,'Costi complessivi'!#REF!,""))</f>
        <v>#REF!</v>
      </c>
      <c r="J318" s="14" t="e">
        <f>IF('Costi complessivi'!#REF!="G",'Costi complessivi'!#REF!*$C$452,IF('Costi complessivi'!#REF!=$B$452,'Costi complessivi'!#REF!,""))</f>
        <v>#REF!</v>
      </c>
      <c r="K318" s="14" t="e">
        <f>IF('Costi complessivi'!#REF!="G",'Costi complessivi'!#REF!*$C$452,IF('Costi complessivi'!#REF!=$B$452,'Costi complessivi'!#REF!,""))</f>
        <v>#REF!</v>
      </c>
      <c r="L318" s="29" t="e">
        <f>IF('Costi complessivi'!#REF!="G",'Costi complessivi'!#REF!*$C$452,IF('Costi complessivi'!#REF!=$B$452,'Costi complessivi'!#REF!,""))</f>
        <v>#REF!</v>
      </c>
      <c r="M318" s="23" t="e">
        <f>'Costi complessivi'!#REF!</f>
        <v>#REF!</v>
      </c>
      <c r="N318" s="69" t="e">
        <f>IF('Costi complessivi'!#REF!="G",'Costi complessivi'!#REF!,IF('Costi complessivi'!#REF!=$B$452,'Costi complessivi'!#REF!,0))</f>
        <v>#REF!</v>
      </c>
    </row>
    <row r="319" spans="1:20" hidden="1">
      <c r="A319" s="22" t="e">
        <f>IF('Costi complessivi'!#REF!="","",'Costi complessivi'!#REF!)</f>
        <v>#REF!</v>
      </c>
      <c r="B319" s="61" t="e">
        <f>IF('Costi complessivi'!#REF!="","",'Costi complessivi'!#REF!)</f>
        <v>#REF!</v>
      </c>
      <c r="C319" s="15" t="e">
        <f>IF('Costi complessivi'!#REF!="G",'Costi complessivi'!#REF!*$C$452,IF('Costi complessivi'!#REF!=$B$452,'Costi complessivi'!#REF!,""))</f>
        <v>#REF!</v>
      </c>
      <c r="D319" s="15" t="e">
        <f>IF('Costi complessivi'!#REF!="G",'Costi complessivi'!#REF!*$C$452,IF('Costi complessivi'!#REF!=$B$452,'Costi complessivi'!#REF!,""))</f>
        <v>#REF!</v>
      </c>
      <c r="E319" s="30" t="e">
        <f>IF('Costi complessivi'!#REF!="G",'Costi complessivi'!#REF!*$C$452,IF('Costi complessivi'!#REF!=$B$452,'Costi complessivi'!#REF!,""))</f>
        <v>#REF!</v>
      </c>
      <c r="F319" s="115" t="e">
        <f>IF('Costi complessivi'!#REF!="G",'Costi complessivi'!#REF!*$C$452,IF('Costi complessivi'!#REF!=$B$452,'Costi complessivi'!#REF!,""))</f>
        <v>#REF!</v>
      </c>
      <c r="G319" s="44" t="e">
        <f>IF('Costi complessivi'!#REF!="G",'Costi complessivi'!#REF!*$C$452,IF('Costi complessivi'!#REF!=$B$452,'Costi complessivi'!#REF!,""))</f>
        <v>#REF!</v>
      </c>
      <c r="H319" s="44" t="e">
        <f>IF('Costi complessivi'!#REF!="G",'Costi complessivi'!#REF!*$C$452,IF('Costi complessivi'!#REF!=$B$452,'Costi complessivi'!#REF!,""))</f>
        <v>#REF!</v>
      </c>
      <c r="I319" s="115" t="e">
        <f>IF('Costi complessivi'!#REF!="G",'Costi complessivi'!#REF!*$C$452,IF('Costi complessivi'!#REF!=$B$452,'Costi complessivi'!#REF!,""))</f>
        <v>#REF!</v>
      </c>
      <c r="J319" s="14" t="e">
        <f>IF('Costi complessivi'!#REF!="G",'Costi complessivi'!#REF!*$C$452,IF('Costi complessivi'!#REF!=$B$452,'Costi complessivi'!#REF!,""))</f>
        <v>#REF!</v>
      </c>
      <c r="K319" s="14" t="e">
        <f>IF('Costi complessivi'!#REF!="G",'Costi complessivi'!#REF!*$C$452,IF('Costi complessivi'!#REF!=$B$452,'Costi complessivi'!#REF!,""))</f>
        <v>#REF!</v>
      </c>
      <c r="L319" s="29" t="e">
        <f>IF('Costi complessivi'!#REF!="G",'Costi complessivi'!#REF!*$C$452,IF('Costi complessivi'!#REF!=$B$452,'Costi complessivi'!#REF!,""))</f>
        <v>#REF!</v>
      </c>
      <c r="M319" s="23" t="e">
        <f>'Costi complessivi'!#REF!</f>
        <v>#REF!</v>
      </c>
      <c r="N319" s="69" t="e">
        <f>IF('Costi complessivi'!#REF!="G",'Costi complessivi'!#REF!,IF('Costi complessivi'!#REF!=$B$452,'Costi complessivi'!#REF!,0))</f>
        <v>#REF!</v>
      </c>
    </row>
    <row r="320" spans="1:20" hidden="1">
      <c r="A320" s="22" t="e">
        <f>IF('Costi complessivi'!#REF!="","",'Costi complessivi'!#REF!)</f>
        <v>#REF!</v>
      </c>
      <c r="B320" s="61" t="e">
        <f>IF('Costi complessivi'!#REF!="","",'Costi complessivi'!#REF!)</f>
        <v>#REF!</v>
      </c>
      <c r="C320" s="15" t="e">
        <f>IF('Costi complessivi'!#REF!="G",'Costi complessivi'!#REF!*$C$452,IF('Costi complessivi'!#REF!=$B$452,'Costi complessivi'!#REF!,""))</f>
        <v>#REF!</v>
      </c>
      <c r="D320" s="15" t="e">
        <f>IF('Costi complessivi'!#REF!="G",'Costi complessivi'!#REF!*$C$452,IF('Costi complessivi'!#REF!=$B$452,'Costi complessivi'!#REF!,""))</f>
        <v>#REF!</v>
      </c>
      <c r="E320" s="30" t="e">
        <f>IF('Costi complessivi'!#REF!="G",'Costi complessivi'!#REF!*$C$452,IF('Costi complessivi'!#REF!=$B$452,'Costi complessivi'!#REF!,""))</f>
        <v>#REF!</v>
      </c>
      <c r="F320" s="115" t="e">
        <f>IF('Costi complessivi'!#REF!="G",'Costi complessivi'!#REF!*$C$452,IF('Costi complessivi'!#REF!=$B$452,'Costi complessivi'!#REF!,""))</f>
        <v>#REF!</v>
      </c>
      <c r="G320" s="44" t="e">
        <f>IF('Costi complessivi'!#REF!="G",'Costi complessivi'!#REF!*$C$452,IF('Costi complessivi'!#REF!=$B$452,'Costi complessivi'!#REF!,""))</f>
        <v>#REF!</v>
      </c>
      <c r="H320" s="44" t="e">
        <f>IF('Costi complessivi'!#REF!="G",'Costi complessivi'!#REF!*$C$452,IF('Costi complessivi'!#REF!=$B$452,'Costi complessivi'!#REF!,""))</f>
        <v>#REF!</v>
      </c>
      <c r="I320" s="115" t="e">
        <f>IF('Costi complessivi'!#REF!="G",'Costi complessivi'!#REF!*$C$452,IF('Costi complessivi'!#REF!=$B$452,'Costi complessivi'!#REF!,""))</f>
        <v>#REF!</v>
      </c>
      <c r="J320" s="14" t="e">
        <f>IF('Costi complessivi'!#REF!="G",'Costi complessivi'!#REF!*$C$452,IF('Costi complessivi'!#REF!=$B$452,'Costi complessivi'!#REF!,""))</f>
        <v>#REF!</v>
      </c>
      <c r="K320" s="14" t="e">
        <f>IF('Costi complessivi'!#REF!="G",'Costi complessivi'!#REF!*$C$452,IF('Costi complessivi'!#REF!=$B$452,'Costi complessivi'!#REF!,""))</f>
        <v>#REF!</v>
      </c>
      <c r="L320" s="29" t="e">
        <f>IF('Costi complessivi'!#REF!="G",'Costi complessivi'!#REF!*$C$452,IF('Costi complessivi'!#REF!=$B$452,'Costi complessivi'!#REF!,""))</f>
        <v>#REF!</v>
      </c>
      <c r="M320" s="23" t="e">
        <f>'Costi complessivi'!#REF!</f>
        <v>#REF!</v>
      </c>
      <c r="N320" s="69" t="e">
        <f>IF('Costi complessivi'!#REF!="G",'Costi complessivi'!#REF!,IF('Costi complessivi'!#REF!=$B$452,'Costi complessivi'!#REF!,0))</f>
        <v>#REF!</v>
      </c>
    </row>
    <row r="321" spans="1:14" hidden="1">
      <c r="A321" s="22" t="e">
        <f>IF('Costi complessivi'!#REF!="","",'Costi complessivi'!#REF!)</f>
        <v>#REF!</v>
      </c>
      <c r="B321" s="61" t="e">
        <f>IF('Costi complessivi'!#REF!="","",'Costi complessivi'!#REF!)</f>
        <v>#REF!</v>
      </c>
      <c r="C321" s="15" t="e">
        <f>IF('Costi complessivi'!#REF!="G",'Costi complessivi'!#REF!*$C$452,IF('Costi complessivi'!#REF!=$B$452,'Costi complessivi'!#REF!,""))</f>
        <v>#REF!</v>
      </c>
      <c r="D321" s="15" t="e">
        <f>IF('Costi complessivi'!#REF!="G",'Costi complessivi'!#REF!*$C$452,IF('Costi complessivi'!#REF!=$B$452,'Costi complessivi'!#REF!,""))</f>
        <v>#REF!</v>
      </c>
      <c r="E321" s="30" t="e">
        <f>IF('Costi complessivi'!#REF!="G",'Costi complessivi'!#REF!*$C$452,IF('Costi complessivi'!#REF!=$B$452,'Costi complessivi'!#REF!,""))</f>
        <v>#REF!</v>
      </c>
      <c r="F321" s="115" t="e">
        <f>IF('Costi complessivi'!#REF!="G",'Costi complessivi'!#REF!*$C$452,IF('Costi complessivi'!#REF!=$B$452,'Costi complessivi'!#REF!,""))</f>
        <v>#REF!</v>
      </c>
      <c r="G321" s="44" t="e">
        <f>IF('Costi complessivi'!#REF!="G",'Costi complessivi'!#REF!*$C$452,IF('Costi complessivi'!#REF!=$B$452,'Costi complessivi'!#REF!,""))</f>
        <v>#REF!</v>
      </c>
      <c r="H321" s="44" t="e">
        <f>IF('Costi complessivi'!#REF!="G",'Costi complessivi'!#REF!*$C$452,IF('Costi complessivi'!#REF!=$B$452,'Costi complessivi'!#REF!,""))</f>
        <v>#REF!</v>
      </c>
      <c r="I321" s="115" t="e">
        <f>IF('Costi complessivi'!#REF!="G",'Costi complessivi'!#REF!*$C$452,IF('Costi complessivi'!#REF!=$B$452,'Costi complessivi'!#REF!,""))</f>
        <v>#REF!</v>
      </c>
      <c r="J321" s="14" t="e">
        <f>IF('Costi complessivi'!#REF!="G",'Costi complessivi'!#REF!*$C$452,IF('Costi complessivi'!#REF!=$B$452,'Costi complessivi'!#REF!,""))</f>
        <v>#REF!</v>
      </c>
      <c r="K321" s="14" t="e">
        <f>IF('Costi complessivi'!#REF!="G",'Costi complessivi'!#REF!*$C$452,IF('Costi complessivi'!#REF!=$B$452,'Costi complessivi'!#REF!,""))</f>
        <v>#REF!</v>
      </c>
      <c r="L321" s="29" t="e">
        <f>IF('Costi complessivi'!#REF!="G",'Costi complessivi'!#REF!*$C$452,IF('Costi complessivi'!#REF!=$B$452,'Costi complessivi'!#REF!,""))</f>
        <v>#REF!</v>
      </c>
      <c r="M321" s="23" t="e">
        <f>'Costi complessivi'!#REF!</f>
        <v>#REF!</v>
      </c>
      <c r="N321" s="69" t="e">
        <f>IF('Costi complessivi'!#REF!="G",'Costi complessivi'!#REF!,IF('Costi complessivi'!#REF!=$B$452,'Costi complessivi'!#REF!,0))</f>
        <v>#REF!</v>
      </c>
    </row>
    <row r="322" spans="1:14">
      <c r="A322" s="49" t="s">
        <v>445</v>
      </c>
      <c r="B322" s="45"/>
      <c r="C322" s="46"/>
      <c r="D322" s="47"/>
      <c r="E322" s="47"/>
      <c r="F322" s="47"/>
      <c r="G322" s="47"/>
      <c r="H322" s="47"/>
      <c r="I322" s="47"/>
      <c r="J322" s="47"/>
      <c r="K322" s="47"/>
      <c r="L322" s="45"/>
      <c r="M322" s="48"/>
      <c r="N322" s="69" t="e">
        <f>IF('Costi complessivi'!#REF!="G",'Costi complessivi'!#REF!,IF('Costi complessivi'!#REF!=$B$452,'Costi complessivi'!#REF!,0))</f>
        <v>#REF!</v>
      </c>
    </row>
    <row r="323" spans="1:14">
      <c r="A323" s="22" t="str">
        <f>IF('Costi complessivi'!A268="","",'Costi complessivi'!A268)</f>
        <v xml:space="preserve"> 66/30/852</v>
      </c>
      <c r="B323" s="61" t="str">
        <f>IF('Costi complessivi'!B268="","",'Costi complessivi'!B268)</f>
        <v>DIOGENE (Pdz Comunità educativa)</v>
      </c>
      <c r="C323" s="15" t="e">
        <f>IF('Costi complessivi'!#REF!="G",'Costi complessivi'!#REF!*$C$452,IF('Costi complessivi'!#REF!=$B$452,'Costi complessivi'!#REF!,""))</f>
        <v>#REF!</v>
      </c>
      <c r="D323" s="15" t="e">
        <f>IF('Costi complessivi'!#REF!="G",'Costi complessivi'!#REF!*$C$452,IF('Costi complessivi'!#REF!=$B$452,'Costi complessivi'!#REF!,""))</f>
        <v>#REF!</v>
      </c>
      <c r="E323" s="30" t="e">
        <f>IF('Costi complessivi'!#REF!="G",'Costi complessivi'!#REF!*$C$452,IF('Costi complessivi'!#REF!=$B$452,'Costi complessivi'!#REF!,""))</f>
        <v>#REF!</v>
      </c>
      <c r="F323" s="115" t="e">
        <f>IF('Costi complessivi'!#REF!="G",'Costi complessivi'!C268*$C$452,IF('Costi complessivi'!#REF!=$B$452,'Costi complessivi'!C268,""))</f>
        <v>#REF!</v>
      </c>
      <c r="G323" s="44" t="e">
        <f>IF('Costi complessivi'!#REF!="G",'Costi complessivi'!#REF!*$C$452,IF('Costi complessivi'!#REF!=$B$452,'Costi complessivi'!#REF!,""))</f>
        <v>#REF!</v>
      </c>
      <c r="H323" s="44" t="e">
        <f>IF('Costi complessivi'!#REF!="G",'Costi complessivi'!#REF!*$C$452,IF('Costi complessivi'!#REF!=$B$452,'Costi complessivi'!#REF!,""))</f>
        <v>#REF!</v>
      </c>
      <c r="I323" s="115" t="e">
        <f>IF('Costi complessivi'!#REF!="G",'Costi complessivi'!D268*$C$452,IF('Costi complessivi'!#REF!=$B$452,'Costi complessivi'!D268,""))</f>
        <v>#REF!</v>
      </c>
      <c r="J323" s="14" t="e">
        <f>IF('Costi complessivi'!#REF!="G",'Costi complessivi'!E268*$C$452,IF('Costi complessivi'!#REF!=$B$452,'Costi complessivi'!E268,""))</f>
        <v>#REF!</v>
      </c>
      <c r="K323" s="14" t="e">
        <f>IF('Costi complessivi'!#REF!="G",'Costi complessivi'!F268*$C$452,IF('Costi complessivi'!#REF!=$B$452,'Costi complessivi'!F268,""))</f>
        <v>#REF!</v>
      </c>
      <c r="L323" s="29" t="e">
        <f>IF('Costi complessivi'!#REF!="G",'Costi complessivi'!#REF!*$C$452,IF('Costi complessivi'!#REF!=$B$452,'Costi complessivi'!#REF!,""))</f>
        <v>#REF!</v>
      </c>
      <c r="M323" s="23" t="e">
        <f>'Costi complessivi'!#REF!</f>
        <v>#REF!</v>
      </c>
      <c r="N323" s="69" t="e">
        <f>IF('Costi complessivi'!#REF!="G",'Costi complessivi'!#REF!,IF('Costi complessivi'!#REF!=$B$452,'Costi complessivi'!#REF!,0))</f>
        <v>#REF!</v>
      </c>
    </row>
    <row r="324" spans="1:14">
      <c r="A324" s="22" t="str">
        <f>IF('Costi complessivi'!A269="","",'Costi complessivi'!A269)</f>
        <v xml:space="preserve">  66/25/727  </v>
      </c>
      <c r="B324" s="61" t="str">
        <f>IF('Costi complessivi'!B269="","",'Costi complessivi'!B269)</f>
        <v>HELP FOR CHILDREN - PROG. CHERNOBYL</v>
      </c>
      <c r="C324" s="15" t="e">
        <f>IF('Costi complessivi'!#REF!="G",'Costi complessivi'!#REF!*$C$452,IF('Costi complessivi'!#REF!=$B$452,'Costi complessivi'!#REF!,""))</f>
        <v>#REF!</v>
      </c>
      <c r="D324" s="15" t="e">
        <f>IF('Costi complessivi'!#REF!="G",'Costi complessivi'!#REF!*$C$452,IF('Costi complessivi'!#REF!=$B$452,'Costi complessivi'!#REF!,""))</f>
        <v>#REF!</v>
      </c>
      <c r="E324" s="30" t="e">
        <f>IF('Costi complessivi'!#REF!="G",'Costi complessivi'!#REF!*$C$452,IF('Costi complessivi'!#REF!=$B$452,'Costi complessivi'!#REF!,""))</f>
        <v>#REF!</v>
      </c>
      <c r="F324" s="115" t="e">
        <f>IF('Costi complessivi'!#REF!="G",'Costi complessivi'!C269*$C$452,IF('Costi complessivi'!#REF!=$B$452,'Costi complessivi'!C269,""))</f>
        <v>#REF!</v>
      </c>
      <c r="G324" s="44" t="e">
        <f>IF('Costi complessivi'!#REF!="G",'Costi complessivi'!#REF!*$C$452,IF('Costi complessivi'!#REF!=$B$452,'Costi complessivi'!#REF!,""))</f>
        <v>#REF!</v>
      </c>
      <c r="H324" s="44" t="e">
        <f>IF('Costi complessivi'!#REF!="G",'Costi complessivi'!#REF!*$C$452,IF('Costi complessivi'!#REF!=$B$452,'Costi complessivi'!#REF!,""))</f>
        <v>#REF!</v>
      </c>
      <c r="I324" s="115" t="e">
        <f>IF('Costi complessivi'!#REF!="G",'Costi complessivi'!D269*$C$452,IF('Costi complessivi'!#REF!=$B$452,'Costi complessivi'!D269,""))</f>
        <v>#REF!</v>
      </c>
      <c r="J324" s="14" t="e">
        <f>IF('Costi complessivi'!#REF!="G",'Costi complessivi'!E269*$C$452,IF('Costi complessivi'!#REF!=$B$452,'Costi complessivi'!E269,""))</f>
        <v>#REF!</v>
      </c>
      <c r="K324" s="14" t="e">
        <f>IF('Costi complessivi'!#REF!="G",'Costi complessivi'!F269*$C$452,IF('Costi complessivi'!#REF!=$B$452,'Costi complessivi'!F269,""))</f>
        <v>#REF!</v>
      </c>
      <c r="L324" s="29" t="e">
        <f>IF('Costi complessivi'!#REF!="G",'Costi complessivi'!#REF!*$C$452,IF('Costi complessivi'!#REF!=$B$452,'Costi complessivi'!#REF!,""))</f>
        <v>#REF!</v>
      </c>
      <c r="M324" s="23" t="e">
        <f>'Costi complessivi'!#REF!</f>
        <v>#REF!</v>
      </c>
      <c r="N324" s="69" t="e">
        <f>IF('Costi complessivi'!#REF!="G",'Costi complessivi'!#REF!,IF('Costi complessivi'!#REF!=$B$452,'Costi complessivi'!#REF!,0))</f>
        <v>#REF!</v>
      </c>
    </row>
    <row r="325" spans="1:14" hidden="1">
      <c r="A325" s="22" t="e">
        <f>IF('Costi complessivi'!#REF!="","",'Costi complessivi'!#REF!)</f>
        <v>#REF!</v>
      </c>
      <c r="B325" s="61" t="e">
        <f>IF('Costi complessivi'!#REF!="","",'Costi complessivi'!#REF!)</f>
        <v>#REF!</v>
      </c>
      <c r="C325" s="15" t="e">
        <f>IF('Costi complessivi'!#REF!="G",'Costi complessivi'!#REF!*$C$452,IF('Costi complessivi'!#REF!=$B$452,'Costi complessivi'!#REF!,""))</f>
        <v>#REF!</v>
      </c>
      <c r="D325" s="15" t="e">
        <f>IF('Costi complessivi'!#REF!="G",'Costi complessivi'!#REF!*$C$452,IF('Costi complessivi'!#REF!=$B$452,'Costi complessivi'!#REF!,""))</f>
        <v>#REF!</v>
      </c>
      <c r="E325" s="30" t="e">
        <f>IF('Costi complessivi'!#REF!="G",'Costi complessivi'!#REF!*$C$452,IF('Costi complessivi'!#REF!=$B$452,'Costi complessivi'!#REF!,""))</f>
        <v>#REF!</v>
      </c>
      <c r="F325" s="115" t="e">
        <f>IF('Costi complessivi'!#REF!="G",'Costi complessivi'!#REF!*$C$452,IF('Costi complessivi'!#REF!=$B$452,'Costi complessivi'!#REF!,""))</f>
        <v>#REF!</v>
      </c>
      <c r="G325" s="44" t="e">
        <f>IF('Costi complessivi'!#REF!="G",'Costi complessivi'!#REF!*$C$452,IF('Costi complessivi'!#REF!=$B$452,'Costi complessivi'!#REF!,""))</f>
        <v>#REF!</v>
      </c>
      <c r="H325" s="44" t="e">
        <f>IF('Costi complessivi'!#REF!="G",'Costi complessivi'!#REF!*$C$452,IF('Costi complessivi'!#REF!=$B$452,'Costi complessivi'!#REF!,""))</f>
        <v>#REF!</v>
      </c>
      <c r="I325" s="115" t="e">
        <f>IF('Costi complessivi'!#REF!="G",'Costi complessivi'!#REF!*$C$452,IF('Costi complessivi'!#REF!=$B$452,'Costi complessivi'!#REF!,""))</f>
        <v>#REF!</v>
      </c>
      <c r="J325" s="14" t="e">
        <f>IF('Costi complessivi'!#REF!="G",'Costi complessivi'!#REF!*$C$452,IF('Costi complessivi'!#REF!=$B$452,'Costi complessivi'!#REF!,""))</f>
        <v>#REF!</v>
      </c>
      <c r="K325" s="14" t="e">
        <f>IF('Costi complessivi'!#REF!="G",'Costi complessivi'!#REF!*$C$452,IF('Costi complessivi'!#REF!=$B$452,'Costi complessivi'!#REF!,""))</f>
        <v>#REF!</v>
      </c>
      <c r="L325" s="29" t="e">
        <f>IF('Costi complessivi'!#REF!="G",'Costi complessivi'!#REF!*$C$452,IF('Costi complessivi'!#REF!=$B$452,'Costi complessivi'!#REF!,""))</f>
        <v>#REF!</v>
      </c>
      <c r="M325" s="23" t="e">
        <f>'Costi complessivi'!#REF!</f>
        <v>#REF!</v>
      </c>
      <c r="N325" s="69" t="e">
        <f>IF('Costi complessivi'!#REF!="G",'Costi complessivi'!#REF!,IF('Costi complessivi'!#REF!=$B$452,'Costi complessivi'!#REF!,0))</f>
        <v>#REF!</v>
      </c>
    </row>
    <row r="326" spans="1:14" hidden="1">
      <c r="A326" s="22" t="e">
        <f>IF('Costi complessivi'!#REF!="","",'Costi complessivi'!#REF!)</f>
        <v>#REF!</v>
      </c>
      <c r="B326" s="61" t="e">
        <f>IF('Costi complessivi'!#REF!="","",'Costi complessivi'!#REF!)</f>
        <v>#REF!</v>
      </c>
      <c r="C326" s="15" t="e">
        <f>IF('Costi complessivi'!#REF!="G",'Costi complessivi'!#REF!*$C$452,IF('Costi complessivi'!#REF!=$B$452,'Costi complessivi'!#REF!,""))</f>
        <v>#REF!</v>
      </c>
      <c r="D326" s="15" t="e">
        <f>IF('Costi complessivi'!#REF!="G",'Costi complessivi'!#REF!*$C$452,IF('Costi complessivi'!#REF!=$B$452,'Costi complessivi'!#REF!,""))</f>
        <v>#REF!</v>
      </c>
      <c r="E326" s="30" t="e">
        <f>IF('Costi complessivi'!#REF!="G",'Costi complessivi'!#REF!*$C$452,IF('Costi complessivi'!#REF!=$B$452,'Costi complessivi'!#REF!,""))</f>
        <v>#REF!</v>
      </c>
      <c r="F326" s="115" t="e">
        <f>IF('Costi complessivi'!#REF!="G",'Costi complessivi'!#REF!*$C$452,IF('Costi complessivi'!#REF!=$B$452,'Costi complessivi'!#REF!,""))</f>
        <v>#REF!</v>
      </c>
      <c r="G326" s="44" t="e">
        <f>IF('Costi complessivi'!#REF!="G",'Costi complessivi'!#REF!*$C$452,IF('Costi complessivi'!#REF!=$B$452,'Costi complessivi'!#REF!,""))</f>
        <v>#REF!</v>
      </c>
      <c r="H326" s="44" t="e">
        <f>IF('Costi complessivi'!#REF!="G",'Costi complessivi'!#REF!*$C$452,IF('Costi complessivi'!#REF!=$B$452,'Costi complessivi'!#REF!,""))</f>
        <v>#REF!</v>
      </c>
      <c r="I326" s="115" t="e">
        <f>IF('Costi complessivi'!#REF!="G",'Costi complessivi'!#REF!*$C$452,IF('Costi complessivi'!#REF!=$B$452,'Costi complessivi'!#REF!,""))</f>
        <v>#REF!</v>
      </c>
      <c r="J326" s="14" t="e">
        <f>IF('Costi complessivi'!#REF!="G",'Costi complessivi'!#REF!*$C$452,IF('Costi complessivi'!#REF!=$B$452,'Costi complessivi'!#REF!,""))</f>
        <v>#REF!</v>
      </c>
      <c r="K326" s="14" t="e">
        <f>IF('Costi complessivi'!#REF!="G",'Costi complessivi'!#REF!*$C$452,IF('Costi complessivi'!#REF!=$B$452,'Costi complessivi'!#REF!,""))</f>
        <v>#REF!</v>
      </c>
      <c r="L326" s="29" t="e">
        <f>IF('Costi complessivi'!#REF!="G",'Costi complessivi'!#REF!*$C$452,IF('Costi complessivi'!#REF!=$B$452,'Costi complessivi'!#REF!,""))</f>
        <v>#REF!</v>
      </c>
      <c r="M326" s="23" t="e">
        <f>'Costi complessivi'!#REF!</f>
        <v>#REF!</v>
      </c>
      <c r="N326" s="69" t="e">
        <f>IF('Costi complessivi'!#REF!="G",'Costi complessivi'!#REF!,IF('Costi complessivi'!#REF!=$B$452,'Costi complessivi'!#REF!,0))</f>
        <v>#REF!</v>
      </c>
    </row>
    <row r="327" spans="1:14" hidden="1">
      <c r="A327" s="22" t="e">
        <f>IF('Costi complessivi'!#REF!="","",'Costi complessivi'!#REF!)</f>
        <v>#REF!</v>
      </c>
      <c r="B327" s="61" t="e">
        <f>IF('Costi complessivi'!#REF!="","",'Costi complessivi'!#REF!)</f>
        <v>#REF!</v>
      </c>
      <c r="C327" s="15" t="e">
        <f>IF('Costi complessivi'!#REF!="G",'Costi complessivi'!#REF!*$C$452,IF('Costi complessivi'!#REF!=$B$452,'Costi complessivi'!#REF!,""))</f>
        <v>#REF!</v>
      </c>
      <c r="D327" s="15" t="e">
        <f>IF('Costi complessivi'!#REF!="G",'Costi complessivi'!#REF!*$C$452,IF('Costi complessivi'!#REF!=$B$452,'Costi complessivi'!#REF!,""))</f>
        <v>#REF!</v>
      </c>
      <c r="E327" s="30" t="e">
        <f>IF('Costi complessivi'!#REF!="G",'Costi complessivi'!#REF!*$C$452,IF('Costi complessivi'!#REF!=$B$452,'Costi complessivi'!#REF!,""))</f>
        <v>#REF!</v>
      </c>
      <c r="F327" s="115" t="e">
        <f>IF('Costi complessivi'!#REF!="G",'Costi complessivi'!#REF!*$C$452,IF('Costi complessivi'!#REF!=$B$452,'Costi complessivi'!#REF!,""))</f>
        <v>#REF!</v>
      </c>
      <c r="G327" s="44" t="e">
        <f>IF('Costi complessivi'!#REF!="G",'Costi complessivi'!#REF!*$C$452,IF('Costi complessivi'!#REF!=$B$452,'Costi complessivi'!#REF!,""))</f>
        <v>#REF!</v>
      </c>
      <c r="H327" s="44" t="e">
        <f>IF('Costi complessivi'!#REF!="G",'Costi complessivi'!#REF!*$C$452,IF('Costi complessivi'!#REF!=$B$452,'Costi complessivi'!#REF!,""))</f>
        <v>#REF!</v>
      </c>
      <c r="I327" s="115" t="e">
        <f>IF('Costi complessivi'!#REF!="G",'Costi complessivi'!#REF!*$C$452,IF('Costi complessivi'!#REF!=$B$452,'Costi complessivi'!#REF!,""))</f>
        <v>#REF!</v>
      </c>
      <c r="J327" s="14" t="e">
        <f>IF('Costi complessivi'!#REF!="G",'Costi complessivi'!#REF!*$C$452,IF('Costi complessivi'!#REF!=$B$452,'Costi complessivi'!#REF!,""))</f>
        <v>#REF!</v>
      </c>
      <c r="K327" s="14" t="e">
        <f>IF('Costi complessivi'!#REF!="G",'Costi complessivi'!#REF!*$C$452,IF('Costi complessivi'!#REF!=$B$452,'Costi complessivi'!#REF!,""))</f>
        <v>#REF!</v>
      </c>
      <c r="L327" s="29" t="e">
        <f>IF('Costi complessivi'!#REF!="G",'Costi complessivi'!#REF!*$C$452,IF('Costi complessivi'!#REF!=$B$452,'Costi complessivi'!#REF!,""))</f>
        <v>#REF!</v>
      </c>
      <c r="M327" s="23" t="e">
        <f>'Costi complessivi'!#REF!</f>
        <v>#REF!</v>
      </c>
      <c r="N327" s="69" t="e">
        <f>IF('Costi complessivi'!#REF!="G",'Costi complessivi'!#REF!,IF('Costi complessivi'!#REF!=$B$452,'Costi complessivi'!#REF!,0))</f>
        <v>#REF!</v>
      </c>
    </row>
    <row r="328" spans="1:14" hidden="1">
      <c r="A328" s="22" t="e">
        <f>IF('Costi complessivi'!#REF!="","",'Costi complessivi'!#REF!)</f>
        <v>#REF!</v>
      </c>
      <c r="B328" s="61" t="e">
        <f>IF('Costi complessivi'!#REF!="","",'Costi complessivi'!#REF!)</f>
        <v>#REF!</v>
      </c>
      <c r="C328" s="15" t="e">
        <f>IF('Costi complessivi'!#REF!="G",'Costi complessivi'!#REF!*$C$452,IF('Costi complessivi'!#REF!=$B$452,'Costi complessivi'!#REF!,""))</f>
        <v>#REF!</v>
      </c>
      <c r="D328" s="15" t="e">
        <f>IF('Costi complessivi'!#REF!="G",'Costi complessivi'!#REF!*$C$452,IF('Costi complessivi'!#REF!=$B$452,'Costi complessivi'!#REF!,""))</f>
        <v>#REF!</v>
      </c>
      <c r="E328" s="30" t="e">
        <f>IF('Costi complessivi'!#REF!="G",'Costi complessivi'!#REF!*$C$452,IF('Costi complessivi'!#REF!=$B$452,'Costi complessivi'!#REF!,""))</f>
        <v>#REF!</v>
      </c>
      <c r="F328" s="115" t="e">
        <f>IF('Costi complessivi'!#REF!="G",'Costi complessivi'!#REF!*$C$452,IF('Costi complessivi'!#REF!=$B$452,'Costi complessivi'!#REF!,""))</f>
        <v>#REF!</v>
      </c>
      <c r="G328" s="44" t="e">
        <f>IF('Costi complessivi'!#REF!="G",'Costi complessivi'!#REF!*$C$452,IF('Costi complessivi'!#REF!=$B$452,'Costi complessivi'!#REF!,""))</f>
        <v>#REF!</v>
      </c>
      <c r="H328" s="44" t="e">
        <f>IF('Costi complessivi'!#REF!="G",'Costi complessivi'!#REF!*$C$452,IF('Costi complessivi'!#REF!=$B$452,'Costi complessivi'!#REF!,""))</f>
        <v>#REF!</v>
      </c>
      <c r="I328" s="115" t="e">
        <f>IF('Costi complessivi'!#REF!="G",'Costi complessivi'!#REF!*$C$452,IF('Costi complessivi'!#REF!=$B$452,'Costi complessivi'!#REF!,""))</f>
        <v>#REF!</v>
      </c>
      <c r="J328" s="14" t="e">
        <f>IF('Costi complessivi'!#REF!="G",'Costi complessivi'!#REF!*$C$452,IF('Costi complessivi'!#REF!=$B$452,'Costi complessivi'!#REF!,""))</f>
        <v>#REF!</v>
      </c>
      <c r="K328" s="14" t="e">
        <f>IF('Costi complessivi'!#REF!="G",'Costi complessivi'!#REF!*$C$452,IF('Costi complessivi'!#REF!=$B$452,'Costi complessivi'!#REF!,""))</f>
        <v>#REF!</v>
      </c>
      <c r="L328" s="29" t="e">
        <f>IF('Costi complessivi'!#REF!="G",'Costi complessivi'!#REF!*$C$452,IF('Costi complessivi'!#REF!=$B$452,'Costi complessivi'!#REF!,""))</f>
        <v>#REF!</v>
      </c>
      <c r="M328" s="23" t="e">
        <f>'Costi complessivi'!#REF!</f>
        <v>#REF!</v>
      </c>
      <c r="N328" s="69" t="e">
        <f>IF('Costi complessivi'!#REF!="G",'Costi complessivi'!#REF!,IF('Costi complessivi'!#REF!=$B$452,'Costi complessivi'!#REF!,0))</f>
        <v>#REF!</v>
      </c>
    </row>
    <row r="329" spans="1:14" hidden="1">
      <c r="A329" s="22" t="e">
        <f>IF('Costi complessivi'!#REF!="","",'Costi complessivi'!#REF!)</f>
        <v>#REF!</v>
      </c>
      <c r="B329" s="61" t="e">
        <f>IF('Costi complessivi'!#REF!="","",'Costi complessivi'!#REF!)</f>
        <v>#REF!</v>
      </c>
      <c r="C329" s="15" t="e">
        <f>IF('Costi complessivi'!#REF!="G",'Costi complessivi'!#REF!*$C$452,IF('Costi complessivi'!#REF!=$B$452,'Costi complessivi'!#REF!,""))</f>
        <v>#REF!</v>
      </c>
      <c r="D329" s="15" t="e">
        <f>IF('Costi complessivi'!#REF!="G",'Costi complessivi'!#REF!*$C$452,IF('Costi complessivi'!#REF!=$B$452,'Costi complessivi'!#REF!,""))</f>
        <v>#REF!</v>
      </c>
      <c r="E329" s="30" t="e">
        <f>IF('Costi complessivi'!#REF!="G",'Costi complessivi'!#REF!*$C$452,IF('Costi complessivi'!#REF!=$B$452,'Costi complessivi'!#REF!,""))</f>
        <v>#REF!</v>
      </c>
      <c r="F329" s="115" t="e">
        <f>IF('Costi complessivi'!#REF!="G",'Costi complessivi'!#REF!*$C$452,IF('Costi complessivi'!#REF!=$B$452,'Costi complessivi'!#REF!,""))</f>
        <v>#REF!</v>
      </c>
      <c r="G329" s="44" t="e">
        <f>IF('Costi complessivi'!#REF!="G",'Costi complessivi'!#REF!*$C$452,IF('Costi complessivi'!#REF!=$B$452,'Costi complessivi'!#REF!,""))</f>
        <v>#REF!</v>
      </c>
      <c r="H329" s="44" t="e">
        <f>IF('Costi complessivi'!#REF!="G",'Costi complessivi'!#REF!*$C$452,IF('Costi complessivi'!#REF!=$B$452,'Costi complessivi'!#REF!,""))</f>
        <v>#REF!</v>
      </c>
      <c r="I329" s="115" t="e">
        <f>IF('Costi complessivi'!#REF!="G",'Costi complessivi'!#REF!*$C$452,IF('Costi complessivi'!#REF!=$B$452,'Costi complessivi'!#REF!,""))</f>
        <v>#REF!</v>
      </c>
      <c r="J329" s="14" t="e">
        <f>IF('Costi complessivi'!#REF!="G",'Costi complessivi'!#REF!*$C$452,IF('Costi complessivi'!#REF!=$B$452,'Costi complessivi'!#REF!,""))</f>
        <v>#REF!</v>
      </c>
      <c r="K329" s="14" t="e">
        <f>IF('Costi complessivi'!#REF!="G",'Costi complessivi'!#REF!*$C$452,IF('Costi complessivi'!#REF!=$B$452,'Costi complessivi'!#REF!,""))</f>
        <v>#REF!</v>
      </c>
      <c r="L329" s="29" t="e">
        <f>IF('Costi complessivi'!#REF!="G",'Costi complessivi'!#REF!*$C$452,IF('Costi complessivi'!#REF!=$B$452,'Costi complessivi'!#REF!,""))</f>
        <v>#REF!</v>
      </c>
      <c r="M329" s="23" t="e">
        <f>'Costi complessivi'!#REF!</f>
        <v>#REF!</v>
      </c>
      <c r="N329" s="69" t="e">
        <f>IF('Costi complessivi'!#REF!="G",'Costi complessivi'!#REF!,IF('Costi complessivi'!#REF!=$B$452,'Costi complessivi'!#REF!,0))</f>
        <v>#REF!</v>
      </c>
    </row>
    <row r="330" spans="1:14" hidden="1">
      <c r="A330" s="49" t="s">
        <v>446</v>
      </c>
      <c r="B330" s="45"/>
      <c r="C330" s="46"/>
      <c r="D330" s="47"/>
      <c r="E330" s="47"/>
      <c r="F330" s="47"/>
      <c r="G330" s="47"/>
      <c r="H330" s="47"/>
      <c r="I330" s="47"/>
      <c r="J330" s="47"/>
      <c r="K330" s="47"/>
      <c r="L330" s="45"/>
      <c r="M330" s="48"/>
      <c r="N330" s="69" t="e">
        <f>IF('Costi complessivi'!#REF!="G",'Costi complessivi'!#REF!,IF('Costi complessivi'!#REF!=$B$452,'Costi complessivi'!#REF!,0))</f>
        <v>#REF!</v>
      </c>
    </row>
    <row r="331" spans="1:14" ht="17.45" hidden="1" customHeight="1">
      <c r="A331" s="22" t="str">
        <f>IF('Costi complessivi'!A271="","",'Costi complessivi'!A271)</f>
        <v xml:space="preserve"> 66/25/748</v>
      </c>
      <c r="B331" s="61" t="str">
        <f>IF('Costi complessivi'!B271="","",'Costi complessivi'!B271)</f>
        <v>HELP FOR CHILDREN - PROG. CHERNOBYL</v>
      </c>
      <c r="C331" s="15" t="e">
        <f>IF('Costi complessivi'!#REF!="G",'Costi complessivi'!#REF!*$C$452,IF('Costi complessivi'!#REF!=$B$452,'Costi complessivi'!#REF!,""))</f>
        <v>#REF!</v>
      </c>
      <c r="D331" s="15" t="e">
        <f>IF('Costi complessivi'!#REF!="G",'Costi complessivi'!#REF!*$C$452,IF('Costi complessivi'!#REF!=$B$452,'Costi complessivi'!#REF!,""))</f>
        <v>#REF!</v>
      </c>
      <c r="E331" s="30" t="e">
        <f>IF('Costi complessivi'!#REF!="G",'Costi complessivi'!#REF!*$C$452,IF('Costi complessivi'!#REF!=$B$452,'Costi complessivi'!#REF!,""))</f>
        <v>#REF!</v>
      </c>
      <c r="F331" s="115" t="e">
        <f>IF('Costi complessivi'!#REF!="G",'Costi complessivi'!C271*$C$452,IF('Costi complessivi'!#REF!=$B$452,'Costi complessivi'!C271,""))</f>
        <v>#REF!</v>
      </c>
      <c r="G331" s="44" t="e">
        <f>IF('Costi complessivi'!#REF!="G",'Costi complessivi'!#REF!*$C$452,IF('Costi complessivi'!#REF!=$B$452,'Costi complessivi'!#REF!,""))</f>
        <v>#REF!</v>
      </c>
      <c r="H331" s="44" t="e">
        <f>IF('Costi complessivi'!#REF!="G",'Costi complessivi'!#REF!*$C$452,IF('Costi complessivi'!#REF!=$B$452,'Costi complessivi'!#REF!,""))</f>
        <v>#REF!</v>
      </c>
      <c r="I331" s="115" t="e">
        <f>IF('Costi complessivi'!#REF!="G",'Costi complessivi'!D271*$C$452,IF('Costi complessivi'!#REF!=$B$452,'Costi complessivi'!D271,""))</f>
        <v>#REF!</v>
      </c>
      <c r="J331" s="14" t="e">
        <f>IF('Costi complessivi'!#REF!="G",'Costi complessivi'!E271*$C$452,IF('Costi complessivi'!#REF!=$B$452,'Costi complessivi'!E271,""))</f>
        <v>#REF!</v>
      </c>
      <c r="K331" s="14" t="e">
        <f>IF('Costi complessivi'!#REF!="G",'Costi complessivi'!F271*$C$452,IF('Costi complessivi'!#REF!=$B$452,'Costi complessivi'!F271,""))</f>
        <v>#REF!</v>
      </c>
      <c r="L331" s="29" t="e">
        <f>IF('Costi complessivi'!#REF!="G",'Costi complessivi'!#REF!*$C$452,IF('Costi complessivi'!#REF!=$B$452,'Costi complessivi'!#REF!,""))</f>
        <v>#REF!</v>
      </c>
      <c r="M331" s="23" t="e">
        <f>'Costi complessivi'!#REF!</f>
        <v>#REF!</v>
      </c>
      <c r="N331" s="69" t="e">
        <f>IF('Costi complessivi'!#REF!="G",'Costi complessivi'!#REF!,IF('Costi complessivi'!#REF!=$B$452,'Costi complessivi'!#REF!,0))</f>
        <v>#REF!</v>
      </c>
    </row>
    <row r="332" spans="1:14" ht="16.899999999999999" hidden="1" customHeight="1">
      <c r="A332" s="22" t="e">
        <f>IF('Costi complessivi'!#REF!="","",'Costi complessivi'!#REF!)</f>
        <v>#REF!</v>
      </c>
      <c r="B332" s="61" t="e">
        <f>IF('Costi complessivi'!#REF!="","",'Costi complessivi'!#REF!)</f>
        <v>#REF!</v>
      </c>
      <c r="C332" s="15" t="e">
        <f>IF('Costi complessivi'!#REF!="G",'Costi complessivi'!#REF!*$C$452,IF('Costi complessivi'!#REF!=$B$452,'Costi complessivi'!#REF!,""))</f>
        <v>#REF!</v>
      </c>
      <c r="D332" s="15" t="e">
        <f>IF('Costi complessivi'!#REF!="G",'Costi complessivi'!#REF!*$C$452,IF('Costi complessivi'!#REF!=$B$452,'Costi complessivi'!#REF!,""))</f>
        <v>#REF!</v>
      </c>
      <c r="E332" s="30" t="e">
        <f>IF('Costi complessivi'!#REF!="G",'Costi complessivi'!#REF!*$C$452,IF('Costi complessivi'!#REF!=$B$452,'Costi complessivi'!#REF!,""))</f>
        <v>#REF!</v>
      </c>
      <c r="F332" s="115" t="e">
        <f>IF('Costi complessivi'!#REF!="G",'Costi complessivi'!#REF!*$C$452,IF('Costi complessivi'!#REF!=$B$452,'Costi complessivi'!#REF!,""))</f>
        <v>#REF!</v>
      </c>
      <c r="G332" s="44" t="e">
        <f>IF('Costi complessivi'!#REF!="G",'Costi complessivi'!#REF!*$C$452,IF('Costi complessivi'!#REF!=$B$452,'Costi complessivi'!#REF!,""))</f>
        <v>#REF!</v>
      </c>
      <c r="H332" s="44" t="e">
        <f>IF('Costi complessivi'!#REF!="G",'Costi complessivi'!#REF!*$C$452,IF('Costi complessivi'!#REF!=$B$452,'Costi complessivi'!#REF!,""))</f>
        <v>#REF!</v>
      </c>
      <c r="I332" s="115" t="e">
        <f>IF('Costi complessivi'!#REF!="G",'Costi complessivi'!#REF!*$C$452,IF('Costi complessivi'!#REF!=$B$452,'Costi complessivi'!#REF!,""))</f>
        <v>#REF!</v>
      </c>
      <c r="J332" s="14" t="e">
        <f>IF('Costi complessivi'!#REF!="G",'Costi complessivi'!#REF!*$C$452,IF('Costi complessivi'!#REF!=$B$452,'Costi complessivi'!#REF!,""))</f>
        <v>#REF!</v>
      </c>
      <c r="K332" s="14" t="e">
        <f>IF('Costi complessivi'!#REF!="G",'Costi complessivi'!#REF!*$C$452,IF('Costi complessivi'!#REF!=$B$452,'Costi complessivi'!#REF!,""))</f>
        <v>#REF!</v>
      </c>
      <c r="L332" s="29" t="e">
        <f>IF('Costi complessivi'!#REF!="G",'Costi complessivi'!#REF!*$C$452,IF('Costi complessivi'!#REF!=$B$452,'Costi complessivi'!#REF!,""))</f>
        <v>#REF!</v>
      </c>
      <c r="M332" s="23" t="e">
        <f>'Costi complessivi'!#REF!</f>
        <v>#REF!</v>
      </c>
      <c r="N332" s="69" t="e">
        <f>IF('Costi complessivi'!#REF!="G",'Costi complessivi'!#REF!,IF('Costi complessivi'!#REF!=$B$452,'Costi complessivi'!#REF!,0))</f>
        <v>#REF!</v>
      </c>
    </row>
    <row r="333" spans="1:14" ht="17.45" hidden="1" customHeight="1">
      <c r="A333" s="22" t="e">
        <f>IF('Costi complessivi'!#REF!="","",'Costi complessivi'!#REF!)</f>
        <v>#REF!</v>
      </c>
      <c r="B333" s="61" t="e">
        <f>IF('Costi complessivi'!#REF!="","",'Costi complessivi'!#REF!)</f>
        <v>#REF!</v>
      </c>
      <c r="C333" s="15" t="e">
        <f>IF('Costi complessivi'!#REF!="G",'Costi complessivi'!#REF!*$C$452,IF('Costi complessivi'!#REF!=$B$452,'Costi complessivi'!#REF!,""))</f>
        <v>#REF!</v>
      </c>
      <c r="D333" s="15" t="e">
        <f>IF('Costi complessivi'!#REF!="G",'Costi complessivi'!#REF!*$C$452,IF('Costi complessivi'!#REF!=$B$452,'Costi complessivi'!#REF!,""))</f>
        <v>#REF!</v>
      </c>
      <c r="E333" s="30" t="e">
        <f>IF('Costi complessivi'!#REF!="G",'Costi complessivi'!#REF!*$C$452,IF('Costi complessivi'!#REF!=$B$452,'Costi complessivi'!#REF!,""))</f>
        <v>#REF!</v>
      </c>
      <c r="F333" s="115" t="e">
        <f>IF('Costi complessivi'!#REF!="G",'Costi complessivi'!#REF!*$C$452,IF('Costi complessivi'!#REF!=$B$452,'Costi complessivi'!#REF!,""))</f>
        <v>#REF!</v>
      </c>
      <c r="G333" s="44" t="e">
        <f>IF('Costi complessivi'!#REF!="G",'Costi complessivi'!#REF!*$C$452,IF('Costi complessivi'!#REF!=$B$452,'Costi complessivi'!#REF!,""))</f>
        <v>#REF!</v>
      </c>
      <c r="H333" s="44" t="e">
        <f>IF('Costi complessivi'!#REF!="G",'Costi complessivi'!#REF!*$C$452,IF('Costi complessivi'!#REF!=$B$452,'Costi complessivi'!#REF!,""))</f>
        <v>#REF!</v>
      </c>
      <c r="I333" s="115" t="e">
        <f>IF('Costi complessivi'!#REF!="G",'Costi complessivi'!#REF!*$C$452,IF('Costi complessivi'!#REF!=$B$452,'Costi complessivi'!#REF!,""))</f>
        <v>#REF!</v>
      </c>
      <c r="J333" s="14" t="e">
        <f>IF('Costi complessivi'!#REF!="G",'Costi complessivi'!#REF!*$C$452,IF('Costi complessivi'!#REF!=$B$452,'Costi complessivi'!#REF!,""))</f>
        <v>#REF!</v>
      </c>
      <c r="K333" s="14" t="e">
        <f>IF('Costi complessivi'!#REF!="G",'Costi complessivi'!#REF!*$C$452,IF('Costi complessivi'!#REF!=$B$452,'Costi complessivi'!#REF!,""))</f>
        <v>#REF!</v>
      </c>
      <c r="L333" s="29" t="e">
        <f>IF('Costi complessivi'!#REF!="G",'Costi complessivi'!#REF!*$C$452,IF('Costi complessivi'!#REF!=$B$452,'Costi complessivi'!#REF!,""))</f>
        <v>#REF!</v>
      </c>
      <c r="M333" s="23" t="e">
        <f>'Costi complessivi'!#REF!</f>
        <v>#REF!</v>
      </c>
      <c r="N333" s="69" t="e">
        <f>IF('Costi complessivi'!#REF!="G",'Costi complessivi'!#REF!,IF('Costi complessivi'!#REF!=$B$452,'Costi complessivi'!#REF!,0))</f>
        <v>#REF!</v>
      </c>
    </row>
    <row r="334" spans="1:14" hidden="1">
      <c r="A334" s="22" t="e">
        <f>IF('Costi complessivi'!#REF!="","",'Costi complessivi'!#REF!)</f>
        <v>#REF!</v>
      </c>
      <c r="B334" s="61" t="e">
        <f>IF('Costi complessivi'!#REF!="","",'Costi complessivi'!#REF!)</f>
        <v>#REF!</v>
      </c>
      <c r="C334" s="15" t="e">
        <f>IF('Costi complessivi'!#REF!="G",'Costi complessivi'!#REF!*$C$452,IF('Costi complessivi'!#REF!=$B$452,'Costi complessivi'!#REF!,""))</f>
        <v>#REF!</v>
      </c>
      <c r="D334" s="15" t="e">
        <f>IF('Costi complessivi'!#REF!="G",'Costi complessivi'!#REF!*$C$452,IF('Costi complessivi'!#REF!=$B$452,'Costi complessivi'!#REF!,""))</f>
        <v>#REF!</v>
      </c>
      <c r="E334" s="30" t="e">
        <f>IF('Costi complessivi'!#REF!="G",'Costi complessivi'!#REF!*$C$452,IF('Costi complessivi'!#REF!=$B$452,'Costi complessivi'!#REF!,""))</f>
        <v>#REF!</v>
      </c>
      <c r="F334" s="115" t="e">
        <f>IF('Costi complessivi'!#REF!="G",'Costi complessivi'!#REF!*$C$452,IF('Costi complessivi'!#REF!=$B$452,'Costi complessivi'!#REF!,""))</f>
        <v>#REF!</v>
      </c>
      <c r="G334" s="44" t="e">
        <f>IF('Costi complessivi'!#REF!="G",'Costi complessivi'!#REF!*$C$452,IF('Costi complessivi'!#REF!=$B$452,'Costi complessivi'!#REF!,""))</f>
        <v>#REF!</v>
      </c>
      <c r="H334" s="44" t="e">
        <f>IF('Costi complessivi'!#REF!="G",'Costi complessivi'!#REF!*$C$452,IF('Costi complessivi'!#REF!=$B$452,'Costi complessivi'!#REF!,""))</f>
        <v>#REF!</v>
      </c>
      <c r="I334" s="115" t="e">
        <f>IF('Costi complessivi'!#REF!="G",'Costi complessivi'!#REF!*$C$452,IF('Costi complessivi'!#REF!=$B$452,'Costi complessivi'!#REF!,""))</f>
        <v>#REF!</v>
      </c>
      <c r="J334" s="14" t="e">
        <f>IF('Costi complessivi'!#REF!="G",'Costi complessivi'!#REF!*$C$452,IF('Costi complessivi'!#REF!=$B$452,'Costi complessivi'!#REF!,""))</f>
        <v>#REF!</v>
      </c>
      <c r="K334" s="14" t="e">
        <f>IF('Costi complessivi'!#REF!="G",'Costi complessivi'!#REF!*$C$452,IF('Costi complessivi'!#REF!=$B$452,'Costi complessivi'!#REF!,""))</f>
        <v>#REF!</v>
      </c>
      <c r="L334" s="29" t="e">
        <f>IF('Costi complessivi'!#REF!="G",'Costi complessivi'!#REF!*$C$452,IF('Costi complessivi'!#REF!=$B$452,'Costi complessivi'!#REF!,""))</f>
        <v>#REF!</v>
      </c>
      <c r="M334" s="23" t="e">
        <f>'Costi complessivi'!#REF!</f>
        <v>#REF!</v>
      </c>
      <c r="N334" s="69" t="e">
        <f>IF('Costi complessivi'!#REF!="G",'Costi complessivi'!#REF!,IF('Costi complessivi'!#REF!=$B$452,'Costi complessivi'!#REF!,0))</f>
        <v>#REF!</v>
      </c>
    </row>
    <row r="335" spans="1:14" hidden="1">
      <c r="A335" s="22" t="str">
        <f>IF('Costi complessivi'!A272="","",'Costi complessivi'!A272)</f>
        <v xml:space="preserve"> 66/25/748</v>
      </c>
      <c r="B335" s="61" t="str">
        <f>IF('Costi complessivi'!B272="","",'Costi complessivi'!B272)</f>
        <v>PROGETTO GIOVANI PALESTRE</v>
      </c>
      <c r="C335" s="15" t="e">
        <f>IF('Costi complessivi'!#REF!="G",'Costi complessivi'!#REF!*$C$452,IF('Costi complessivi'!#REF!=$B$452,'Costi complessivi'!#REF!,""))</f>
        <v>#REF!</v>
      </c>
      <c r="D335" s="15" t="e">
        <f>IF('Costi complessivi'!#REF!="G",'Costi complessivi'!#REF!*$C$452,IF('Costi complessivi'!#REF!=$B$452,'Costi complessivi'!#REF!,""))</f>
        <v>#REF!</v>
      </c>
      <c r="E335" s="30" t="e">
        <f>IF('Costi complessivi'!#REF!="G",'Costi complessivi'!#REF!*$C$452,IF('Costi complessivi'!#REF!=$B$452,'Costi complessivi'!#REF!,""))</f>
        <v>#REF!</v>
      </c>
      <c r="F335" s="115" t="e">
        <f>IF('Costi complessivi'!#REF!="G",'Costi complessivi'!C272*$C$452,IF('Costi complessivi'!#REF!=$B$452,'Costi complessivi'!C272,""))</f>
        <v>#REF!</v>
      </c>
      <c r="G335" s="44" t="e">
        <f>IF('Costi complessivi'!#REF!="G",'Costi complessivi'!#REF!*$C$452,IF('Costi complessivi'!#REF!=$B$452,'Costi complessivi'!#REF!,""))</f>
        <v>#REF!</v>
      </c>
      <c r="H335" s="44" t="e">
        <f>IF('Costi complessivi'!#REF!="G",'Costi complessivi'!#REF!*$C$452,IF('Costi complessivi'!#REF!=$B$452,'Costi complessivi'!#REF!,""))</f>
        <v>#REF!</v>
      </c>
      <c r="I335" s="115" t="e">
        <f>IF('Costi complessivi'!#REF!="G",'Costi complessivi'!D272*$C$452,IF('Costi complessivi'!#REF!=$B$452,'Costi complessivi'!D272,""))</f>
        <v>#REF!</v>
      </c>
      <c r="J335" s="14" t="e">
        <f>IF('Costi complessivi'!#REF!="G",'Costi complessivi'!E272*$C$452,IF('Costi complessivi'!#REF!=$B$452,'Costi complessivi'!E272,""))</f>
        <v>#REF!</v>
      </c>
      <c r="K335" s="14" t="e">
        <f>IF('Costi complessivi'!#REF!="G",'Costi complessivi'!F272*$C$452,IF('Costi complessivi'!#REF!=$B$452,'Costi complessivi'!F272,""))</f>
        <v>#REF!</v>
      </c>
      <c r="L335" s="29" t="e">
        <f>IF('Costi complessivi'!#REF!="G",'Costi complessivi'!#REF!*$C$452,IF('Costi complessivi'!#REF!=$B$452,'Costi complessivi'!#REF!,""))</f>
        <v>#REF!</v>
      </c>
      <c r="M335" s="23" t="e">
        <f>'Costi complessivi'!#REF!</f>
        <v>#REF!</v>
      </c>
      <c r="N335" s="69" t="e">
        <f>IF('Costi complessivi'!#REF!="G",'Costi complessivi'!#REF!,IF('Costi complessivi'!#REF!=$B$452,'Costi complessivi'!#REF!,0))</f>
        <v>#REF!</v>
      </c>
    </row>
    <row r="336" spans="1:14" hidden="1">
      <c r="A336" s="22" t="str">
        <f>IF('Costi complessivi'!A273="","",'Costi complessivi'!A273)</f>
        <v/>
      </c>
      <c r="B336" s="61" t="str">
        <f>IF('Costi complessivi'!B273="","",'Costi complessivi'!B273)</f>
        <v>ATTIVITA EDUCATIVE AGGREGATIVE</v>
      </c>
      <c r="C336" s="15" t="e">
        <f>IF('Costi complessivi'!#REF!="G",'Costi complessivi'!#REF!*$C$452,IF('Costi complessivi'!#REF!=$B$452,'Costi complessivi'!#REF!,""))</f>
        <v>#REF!</v>
      </c>
      <c r="D336" s="15" t="e">
        <f>IF('Costi complessivi'!#REF!="G",'Costi complessivi'!#REF!*$C$452,IF('Costi complessivi'!#REF!=$B$452,'Costi complessivi'!#REF!,""))</f>
        <v>#REF!</v>
      </c>
      <c r="E336" s="30" t="e">
        <f>IF('Costi complessivi'!#REF!="G",'Costi complessivi'!#REF!*$C$452,IF('Costi complessivi'!#REF!=$B$452,'Costi complessivi'!#REF!,""))</f>
        <v>#REF!</v>
      </c>
      <c r="F336" s="115" t="e">
        <f>IF('Costi complessivi'!#REF!="G",'Costi complessivi'!C273*$C$452,IF('Costi complessivi'!#REF!=$B$452,'Costi complessivi'!C273,""))</f>
        <v>#REF!</v>
      </c>
      <c r="G336" s="44" t="e">
        <f>IF('Costi complessivi'!#REF!="G",'Costi complessivi'!#REF!*$C$452,IF('Costi complessivi'!#REF!=$B$452,'Costi complessivi'!#REF!,""))</f>
        <v>#REF!</v>
      </c>
      <c r="H336" s="44" t="e">
        <f>IF('Costi complessivi'!#REF!="G",'Costi complessivi'!#REF!*$C$452,IF('Costi complessivi'!#REF!=$B$452,'Costi complessivi'!#REF!,""))</f>
        <v>#REF!</v>
      </c>
      <c r="I336" s="115" t="e">
        <f>IF('Costi complessivi'!#REF!="G",'Costi complessivi'!D273*$C$452,IF('Costi complessivi'!#REF!=$B$452,'Costi complessivi'!D273,""))</f>
        <v>#REF!</v>
      </c>
      <c r="J336" s="14" t="e">
        <f>IF('Costi complessivi'!#REF!="G",'Costi complessivi'!E273*$C$452,IF('Costi complessivi'!#REF!=$B$452,'Costi complessivi'!E273,""))</f>
        <v>#REF!</v>
      </c>
      <c r="K336" s="14" t="e">
        <f>IF('Costi complessivi'!#REF!="G",'Costi complessivi'!F273*$C$452,IF('Costi complessivi'!#REF!=$B$452,'Costi complessivi'!F273,""))</f>
        <v>#REF!</v>
      </c>
      <c r="L336" s="29" t="e">
        <f>IF('Costi complessivi'!#REF!="G",'Costi complessivi'!#REF!*$C$452,IF('Costi complessivi'!#REF!=$B$452,'Costi complessivi'!#REF!,""))</f>
        <v>#REF!</v>
      </c>
      <c r="M336" s="23" t="e">
        <f>'Costi complessivi'!#REF!</f>
        <v>#REF!</v>
      </c>
      <c r="N336" s="69" t="e">
        <f>IF('Costi complessivi'!#REF!="G",'Costi complessivi'!#REF!,IF('Costi complessivi'!#REF!=$B$452,'Costi complessivi'!#REF!,0))</f>
        <v>#REF!</v>
      </c>
    </row>
    <row r="337" spans="1:14" hidden="1">
      <c r="A337" s="22" t="e">
        <f>IF('Costi complessivi'!#REF!="","",'Costi complessivi'!#REF!)</f>
        <v>#REF!</v>
      </c>
      <c r="B337" s="61" t="e">
        <f>IF('Costi complessivi'!#REF!="","",'Costi complessivi'!#REF!)</f>
        <v>#REF!</v>
      </c>
      <c r="C337" s="15" t="e">
        <f>IF('Costi complessivi'!#REF!="G",'Costi complessivi'!#REF!*$C$452,IF('Costi complessivi'!#REF!=$B$452,'Costi complessivi'!#REF!,""))</f>
        <v>#REF!</v>
      </c>
      <c r="D337" s="15" t="e">
        <f>IF('Costi complessivi'!#REF!="G",'Costi complessivi'!#REF!*$C$452,IF('Costi complessivi'!#REF!=$B$452,'Costi complessivi'!#REF!,""))</f>
        <v>#REF!</v>
      </c>
      <c r="E337" s="30" t="e">
        <f>IF('Costi complessivi'!#REF!="G",'Costi complessivi'!#REF!*$C$452,IF('Costi complessivi'!#REF!=$B$452,'Costi complessivi'!#REF!,""))</f>
        <v>#REF!</v>
      </c>
      <c r="F337" s="115" t="e">
        <f>IF('Costi complessivi'!#REF!="G",'Costi complessivi'!#REF!*$C$452,IF('Costi complessivi'!#REF!=$B$452,'Costi complessivi'!#REF!,""))</f>
        <v>#REF!</v>
      </c>
      <c r="G337" s="44" t="e">
        <f>IF('Costi complessivi'!#REF!="G",'Costi complessivi'!#REF!*$C$452,IF('Costi complessivi'!#REF!=$B$452,'Costi complessivi'!#REF!,""))</f>
        <v>#REF!</v>
      </c>
      <c r="H337" s="44" t="e">
        <f>IF('Costi complessivi'!#REF!="G",'Costi complessivi'!#REF!*$C$452,IF('Costi complessivi'!#REF!=$B$452,'Costi complessivi'!#REF!,""))</f>
        <v>#REF!</v>
      </c>
      <c r="I337" s="115" t="e">
        <f>IF('Costi complessivi'!#REF!="G",'Costi complessivi'!#REF!*$C$452,IF('Costi complessivi'!#REF!=$B$452,'Costi complessivi'!#REF!,""))</f>
        <v>#REF!</v>
      </c>
      <c r="J337" s="14" t="e">
        <f>IF('Costi complessivi'!#REF!="G",'Costi complessivi'!#REF!*$C$452,IF('Costi complessivi'!#REF!=$B$452,'Costi complessivi'!#REF!,""))</f>
        <v>#REF!</v>
      </c>
      <c r="K337" s="14" t="e">
        <f>IF('Costi complessivi'!#REF!="G",'Costi complessivi'!#REF!*$C$452,IF('Costi complessivi'!#REF!=$B$452,'Costi complessivi'!#REF!,""))</f>
        <v>#REF!</v>
      </c>
      <c r="L337" s="29" t="e">
        <f>IF('Costi complessivi'!#REF!="G",'Costi complessivi'!#REF!*$C$452,IF('Costi complessivi'!#REF!=$B$452,'Costi complessivi'!#REF!,""))</f>
        <v>#REF!</v>
      </c>
      <c r="M337" s="23" t="e">
        <f>'Costi complessivi'!#REF!</f>
        <v>#REF!</v>
      </c>
      <c r="N337" s="69" t="e">
        <f>IF('Costi complessivi'!#REF!="G",'Costi complessivi'!#REF!,IF('Costi complessivi'!#REF!=$B$452,'Costi complessivi'!#REF!,0))</f>
        <v>#REF!</v>
      </c>
    </row>
    <row r="338" spans="1:14" hidden="1">
      <c r="A338" s="22" t="e">
        <f>IF('Costi complessivi'!#REF!="","",'Costi complessivi'!#REF!)</f>
        <v>#REF!</v>
      </c>
      <c r="B338" s="61" t="e">
        <f>IF('Costi complessivi'!#REF!="","",'Costi complessivi'!#REF!)</f>
        <v>#REF!</v>
      </c>
      <c r="C338" s="15" t="e">
        <f>IF('Costi complessivi'!#REF!="G",'Costi complessivi'!#REF!*$C$452,IF('Costi complessivi'!#REF!=$B$452,'Costi complessivi'!#REF!,""))</f>
        <v>#REF!</v>
      </c>
      <c r="D338" s="15" t="e">
        <f>IF('Costi complessivi'!#REF!="G",'Costi complessivi'!#REF!*$C$452,IF('Costi complessivi'!#REF!=$B$452,'Costi complessivi'!#REF!,""))</f>
        <v>#REF!</v>
      </c>
      <c r="E338" s="30" t="e">
        <f>IF('Costi complessivi'!#REF!="G",'Costi complessivi'!#REF!*$C$452,IF('Costi complessivi'!#REF!=$B$452,'Costi complessivi'!#REF!,""))</f>
        <v>#REF!</v>
      </c>
      <c r="F338" s="115" t="e">
        <f>IF('Costi complessivi'!#REF!="G",'Costi complessivi'!#REF!*$C$452,IF('Costi complessivi'!#REF!=$B$452,'Costi complessivi'!#REF!,""))</f>
        <v>#REF!</v>
      </c>
      <c r="G338" s="44" t="e">
        <f>IF('Costi complessivi'!#REF!="G",'Costi complessivi'!#REF!*$C$452,IF('Costi complessivi'!#REF!=$B$452,'Costi complessivi'!#REF!,""))</f>
        <v>#REF!</v>
      </c>
      <c r="H338" s="44" t="e">
        <f>IF('Costi complessivi'!#REF!="G",'Costi complessivi'!#REF!*$C$452,IF('Costi complessivi'!#REF!=$B$452,'Costi complessivi'!#REF!,""))</f>
        <v>#REF!</v>
      </c>
      <c r="I338" s="115" t="e">
        <f>IF('Costi complessivi'!#REF!="G",'Costi complessivi'!#REF!*$C$452,IF('Costi complessivi'!#REF!=$B$452,'Costi complessivi'!#REF!,""))</f>
        <v>#REF!</v>
      </c>
      <c r="J338" s="14" t="e">
        <f>IF('Costi complessivi'!#REF!="G",'Costi complessivi'!#REF!*$C$452,IF('Costi complessivi'!#REF!=$B$452,'Costi complessivi'!#REF!,""))</f>
        <v>#REF!</v>
      </c>
      <c r="K338" s="14" t="e">
        <f>IF('Costi complessivi'!#REF!="G",'Costi complessivi'!#REF!*$C$452,IF('Costi complessivi'!#REF!=$B$452,'Costi complessivi'!#REF!,""))</f>
        <v>#REF!</v>
      </c>
      <c r="L338" s="29" t="e">
        <f>IF('Costi complessivi'!#REF!="G",'Costi complessivi'!#REF!*$C$452,IF('Costi complessivi'!#REF!=$B$452,'Costi complessivi'!#REF!,""))</f>
        <v>#REF!</v>
      </c>
      <c r="M338" s="23" t="e">
        <f>'Costi complessivi'!#REF!</f>
        <v>#REF!</v>
      </c>
      <c r="N338" s="69" t="e">
        <f>IF('Costi complessivi'!#REF!="G",'Costi complessivi'!#REF!,IF('Costi complessivi'!#REF!=$B$452,'Costi complessivi'!#REF!,0))</f>
        <v>#REF!</v>
      </c>
    </row>
    <row r="339" spans="1:14" hidden="1">
      <c r="A339" s="49" t="s">
        <v>447</v>
      </c>
      <c r="B339" s="45"/>
      <c r="C339" s="46"/>
      <c r="D339" s="47"/>
      <c r="E339" s="47"/>
      <c r="F339" s="47"/>
      <c r="G339" s="47"/>
      <c r="H339" s="47"/>
      <c r="I339" s="47"/>
      <c r="J339" s="47"/>
      <c r="K339" s="47"/>
      <c r="L339" s="45"/>
      <c r="M339" s="48"/>
      <c r="N339" s="69" t="e">
        <f>IF('Costi complessivi'!#REF!="G",'Costi complessivi'!#REF!,IF('Costi complessivi'!#REF!=$B$452,'Costi complessivi'!#REF!,0))</f>
        <v>#REF!</v>
      </c>
    </row>
    <row r="340" spans="1:14" hidden="1">
      <c r="A340" s="22" t="str">
        <f>IF('Costi complessivi'!A275="","",'Costi complessivi'!A275)</f>
        <v xml:space="preserve">  66/25/768  </v>
      </c>
      <c r="B340" s="61" t="str">
        <f>IF('Costi complessivi'!B275="","",'Costi complessivi'!B275)</f>
        <v>HELP FOR CHILDREN - PROG. CHERNOBYL</v>
      </c>
      <c r="C340" s="15" t="e">
        <f>IF('Costi complessivi'!#REF!="G",'Costi complessivi'!#REF!*$C$452,IF('Costi complessivi'!#REF!=$B$452,'Costi complessivi'!#REF!,""))</f>
        <v>#REF!</v>
      </c>
      <c r="D340" s="15" t="e">
        <f>IF('Costi complessivi'!#REF!="G",'Costi complessivi'!#REF!*$C$452,IF('Costi complessivi'!#REF!=$B$452,'Costi complessivi'!#REF!,""))</f>
        <v>#REF!</v>
      </c>
      <c r="E340" s="30" t="e">
        <f>IF('Costi complessivi'!#REF!="G",'Costi complessivi'!#REF!*$C$452,IF('Costi complessivi'!#REF!=$B$452,'Costi complessivi'!#REF!,""))</f>
        <v>#REF!</v>
      </c>
      <c r="F340" s="115" t="e">
        <f>IF('Costi complessivi'!#REF!="G",'Costi complessivi'!C275*$C$452,IF('Costi complessivi'!#REF!=$B$452,'Costi complessivi'!C275,""))</f>
        <v>#REF!</v>
      </c>
      <c r="G340" s="44" t="e">
        <f>IF('Costi complessivi'!#REF!="G",'Costi complessivi'!#REF!*$C$452,IF('Costi complessivi'!#REF!=$B$452,'Costi complessivi'!#REF!,""))</f>
        <v>#REF!</v>
      </c>
      <c r="H340" s="44" t="e">
        <f>IF('Costi complessivi'!#REF!="G",'Costi complessivi'!#REF!*$C$452,IF('Costi complessivi'!#REF!=$B$452,'Costi complessivi'!#REF!,""))</f>
        <v>#REF!</v>
      </c>
      <c r="I340" s="115" t="e">
        <f>IF('Costi complessivi'!#REF!="G",'Costi complessivi'!D275*$C$452,IF('Costi complessivi'!#REF!=$B$452,'Costi complessivi'!D275,""))</f>
        <v>#REF!</v>
      </c>
      <c r="J340" s="14" t="e">
        <f>IF('Costi complessivi'!#REF!="G",'Costi complessivi'!E275*$C$452,IF('Costi complessivi'!#REF!=$B$452,'Costi complessivi'!E275,""))</f>
        <v>#REF!</v>
      </c>
      <c r="K340" s="14" t="e">
        <f>IF('Costi complessivi'!#REF!="G",'Costi complessivi'!F275*$C$452,IF('Costi complessivi'!#REF!=$B$452,'Costi complessivi'!F275,""))</f>
        <v>#REF!</v>
      </c>
      <c r="L340" s="29" t="e">
        <f>IF('Costi complessivi'!#REF!="G",'Costi complessivi'!#REF!*$C$452,IF('Costi complessivi'!#REF!=$B$452,'Costi complessivi'!#REF!,""))</f>
        <v>#REF!</v>
      </c>
      <c r="M340" s="23" t="e">
        <f>'Costi complessivi'!#REF!</f>
        <v>#REF!</v>
      </c>
      <c r="N340" s="69" t="e">
        <f>IF('Costi complessivi'!#REF!="G",'Costi complessivi'!#REF!,IF('Costi complessivi'!#REF!=$B$452,'Costi complessivi'!#REF!,0))</f>
        <v>#REF!</v>
      </c>
    </row>
    <row r="341" spans="1:14" hidden="1">
      <c r="A341" s="22" t="e">
        <f>IF('Costi complessivi'!#REF!="","",'Costi complessivi'!#REF!)</f>
        <v>#REF!</v>
      </c>
      <c r="B341" s="61" t="e">
        <f>IF('Costi complessivi'!#REF!="","",'Costi complessivi'!#REF!)</f>
        <v>#REF!</v>
      </c>
      <c r="C341" s="15" t="e">
        <f>IF('Costi complessivi'!#REF!="G",'Costi complessivi'!#REF!*$C$452,IF('Costi complessivi'!#REF!=$B$452,'Costi complessivi'!#REF!,""))</f>
        <v>#REF!</v>
      </c>
      <c r="D341" s="15" t="e">
        <f>IF('Costi complessivi'!#REF!="G",'Costi complessivi'!#REF!*$C$452,IF('Costi complessivi'!#REF!=$B$452,'Costi complessivi'!#REF!,""))</f>
        <v>#REF!</v>
      </c>
      <c r="E341" s="30" t="e">
        <f>IF('Costi complessivi'!#REF!="G",'Costi complessivi'!#REF!*$C$452,IF('Costi complessivi'!#REF!=$B$452,'Costi complessivi'!#REF!,""))</f>
        <v>#REF!</v>
      </c>
      <c r="F341" s="115" t="e">
        <f>IF('Costi complessivi'!#REF!="G",'Costi complessivi'!#REF!*$C$452,IF('Costi complessivi'!#REF!=$B$452,'Costi complessivi'!#REF!,""))</f>
        <v>#REF!</v>
      </c>
      <c r="G341" s="44" t="e">
        <f>IF('Costi complessivi'!#REF!="G",'Costi complessivi'!#REF!*$C$452,IF('Costi complessivi'!#REF!=$B$452,'Costi complessivi'!#REF!,""))</f>
        <v>#REF!</v>
      </c>
      <c r="H341" s="44" t="e">
        <f>IF('Costi complessivi'!#REF!="G",'Costi complessivi'!#REF!*$C$452,IF('Costi complessivi'!#REF!=$B$452,'Costi complessivi'!#REF!,""))</f>
        <v>#REF!</v>
      </c>
      <c r="I341" s="115" t="e">
        <f>IF('Costi complessivi'!#REF!="G",'Costi complessivi'!#REF!*$C$452,IF('Costi complessivi'!#REF!=$B$452,'Costi complessivi'!#REF!,""))</f>
        <v>#REF!</v>
      </c>
      <c r="J341" s="14" t="e">
        <f>IF('Costi complessivi'!#REF!="G",'Costi complessivi'!#REF!*$C$452,IF('Costi complessivi'!#REF!=$B$452,'Costi complessivi'!#REF!,""))</f>
        <v>#REF!</v>
      </c>
      <c r="K341" s="14" t="e">
        <f>IF('Costi complessivi'!#REF!="G",'Costi complessivi'!#REF!*$C$452,IF('Costi complessivi'!#REF!=$B$452,'Costi complessivi'!#REF!,""))</f>
        <v>#REF!</v>
      </c>
      <c r="L341" s="29" t="e">
        <f>IF('Costi complessivi'!#REF!="G",'Costi complessivi'!#REF!*$C$452,IF('Costi complessivi'!#REF!=$B$452,'Costi complessivi'!#REF!,""))</f>
        <v>#REF!</v>
      </c>
      <c r="M341" s="23" t="e">
        <f>'Costi complessivi'!#REF!</f>
        <v>#REF!</v>
      </c>
      <c r="N341" s="69" t="e">
        <f>IF('Costi complessivi'!#REF!="G",'Costi complessivi'!#REF!,IF('Costi complessivi'!#REF!=$B$452,'Costi complessivi'!#REF!,0))</f>
        <v>#REF!</v>
      </c>
    </row>
    <row r="342" spans="1:14" ht="14.45" hidden="1" customHeight="1">
      <c r="A342" s="22" t="e">
        <f>IF('Costi complessivi'!#REF!="","",'Costi complessivi'!#REF!)</f>
        <v>#REF!</v>
      </c>
      <c r="B342" s="61" t="e">
        <f>IF('Costi complessivi'!#REF!="","",'Costi complessivi'!#REF!)</f>
        <v>#REF!</v>
      </c>
      <c r="C342" s="15" t="e">
        <f>IF('Costi complessivi'!#REF!="G",'Costi complessivi'!#REF!*$C$452,IF('Costi complessivi'!#REF!=$B$452,'Costi complessivi'!#REF!,""))</f>
        <v>#REF!</v>
      </c>
      <c r="D342" s="15" t="e">
        <f>IF('Costi complessivi'!#REF!="G",'Costi complessivi'!#REF!*$C$452,IF('Costi complessivi'!#REF!=$B$452,'Costi complessivi'!#REF!,""))</f>
        <v>#REF!</v>
      </c>
      <c r="E342" s="30" t="e">
        <f>IF('Costi complessivi'!#REF!="G",'Costi complessivi'!#REF!*$C$452,IF('Costi complessivi'!#REF!=$B$452,'Costi complessivi'!#REF!,""))</f>
        <v>#REF!</v>
      </c>
      <c r="F342" s="115" t="e">
        <f>IF('Costi complessivi'!#REF!="G",'Costi complessivi'!#REF!*$C$452,IF('Costi complessivi'!#REF!=$B$452,'Costi complessivi'!#REF!,""))</f>
        <v>#REF!</v>
      </c>
      <c r="G342" s="44" t="e">
        <f>IF('Costi complessivi'!#REF!="G",'Costi complessivi'!#REF!*$C$452,IF('Costi complessivi'!#REF!=$B$452,'Costi complessivi'!#REF!,""))</f>
        <v>#REF!</v>
      </c>
      <c r="H342" s="44" t="e">
        <f>IF('Costi complessivi'!#REF!="G",'Costi complessivi'!#REF!*$C$452,IF('Costi complessivi'!#REF!=$B$452,'Costi complessivi'!#REF!,""))</f>
        <v>#REF!</v>
      </c>
      <c r="I342" s="115" t="e">
        <f>IF('Costi complessivi'!#REF!="G",'Costi complessivi'!#REF!*$C$452,IF('Costi complessivi'!#REF!=$B$452,'Costi complessivi'!#REF!,""))</f>
        <v>#REF!</v>
      </c>
      <c r="J342" s="14" t="e">
        <f>IF('Costi complessivi'!#REF!="G",'Costi complessivi'!#REF!*$C$452,IF('Costi complessivi'!#REF!=$B$452,'Costi complessivi'!#REF!,""))</f>
        <v>#REF!</v>
      </c>
      <c r="K342" s="14" t="e">
        <f>IF('Costi complessivi'!#REF!="G",'Costi complessivi'!#REF!*$C$452,IF('Costi complessivi'!#REF!=$B$452,'Costi complessivi'!#REF!,""))</f>
        <v>#REF!</v>
      </c>
      <c r="L342" s="29" t="e">
        <f>IF('Costi complessivi'!#REF!="G",'Costi complessivi'!#REF!*$C$452,IF('Costi complessivi'!#REF!=$B$452,'Costi complessivi'!#REF!,""))</f>
        <v>#REF!</v>
      </c>
      <c r="M342" s="23" t="e">
        <f>'Costi complessivi'!#REF!</f>
        <v>#REF!</v>
      </c>
      <c r="N342" s="69" t="e">
        <f>IF('Costi complessivi'!#REF!="G",'Costi complessivi'!#REF!,IF('Costi complessivi'!#REF!=$B$452,'Costi complessivi'!#REF!,0))</f>
        <v>#REF!</v>
      </c>
    </row>
    <row r="343" spans="1:14" hidden="1">
      <c r="A343" s="22" t="e">
        <f>IF('Costi complessivi'!#REF!="","",'Costi complessivi'!#REF!)</f>
        <v>#REF!</v>
      </c>
      <c r="B343" s="61" t="e">
        <f>IF('Costi complessivi'!#REF!="","",'Costi complessivi'!#REF!)</f>
        <v>#REF!</v>
      </c>
      <c r="C343" s="15" t="e">
        <f>IF('Costi complessivi'!#REF!="G",'Costi complessivi'!#REF!*$C$452,IF('Costi complessivi'!#REF!=$B$452,'Costi complessivi'!#REF!,""))</f>
        <v>#REF!</v>
      </c>
      <c r="D343" s="15" t="e">
        <f>IF('Costi complessivi'!#REF!="G",'Costi complessivi'!#REF!*$C$452,IF('Costi complessivi'!#REF!=$B$452,'Costi complessivi'!#REF!,""))</f>
        <v>#REF!</v>
      </c>
      <c r="E343" s="30" t="e">
        <f>IF('Costi complessivi'!#REF!="G",'Costi complessivi'!#REF!*$C$452,IF('Costi complessivi'!#REF!=$B$452,'Costi complessivi'!#REF!,""))</f>
        <v>#REF!</v>
      </c>
      <c r="F343" s="115" t="e">
        <f>IF('Costi complessivi'!#REF!="G",'Costi complessivi'!#REF!*$C$452,IF('Costi complessivi'!#REF!=$B$452,'Costi complessivi'!#REF!,""))</f>
        <v>#REF!</v>
      </c>
      <c r="G343" s="44" t="e">
        <f>IF('Costi complessivi'!#REF!="G",'Costi complessivi'!#REF!*$C$452,IF('Costi complessivi'!#REF!=$B$452,'Costi complessivi'!#REF!,""))</f>
        <v>#REF!</v>
      </c>
      <c r="H343" s="44" t="e">
        <f>IF('Costi complessivi'!#REF!="G",'Costi complessivi'!#REF!*$C$452,IF('Costi complessivi'!#REF!=$B$452,'Costi complessivi'!#REF!,""))</f>
        <v>#REF!</v>
      </c>
      <c r="I343" s="115" t="e">
        <f>IF('Costi complessivi'!#REF!="G",'Costi complessivi'!#REF!*$C$452,IF('Costi complessivi'!#REF!=$B$452,'Costi complessivi'!#REF!,""))</f>
        <v>#REF!</v>
      </c>
      <c r="J343" s="14" t="e">
        <f>IF('Costi complessivi'!#REF!="G",'Costi complessivi'!#REF!*$C$452,IF('Costi complessivi'!#REF!=$B$452,'Costi complessivi'!#REF!,""))</f>
        <v>#REF!</v>
      </c>
      <c r="K343" s="14" t="e">
        <f>IF('Costi complessivi'!#REF!="G",'Costi complessivi'!#REF!*$C$452,IF('Costi complessivi'!#REF!=$B$452,'Costi complessivi'!#REF!,""))</f>
        <v>#REF!</v>
      </c>
      <c r="L343" s="29" t="e">
        <f>IF('Costi complessivi'!#REF!="G",'Costi complessivi'!#REF!*$C$452,IF('Costi complessivi'!#REF!=$B$452,'Costi complessivi'!#REF!,""))</f>
        <v>#REF!</v>
      </c>
      <c r="M343" s="23" t="e">
        <f>'Costi complessivi'!#REF!</f>
        <v>#REF!</v>
      </c>
      <c r="N343" s="69" t="e">
        <f>IF('Costi complessivi'!#REF!="G",'Costi complessivi'!#REF!,IF('Costi complessivi'!#REF!=$B$452,'Costi complessivi'!#REF!,0))</f>
        <v>#REF!</v>
      </c>
    </row>
    <row r="344" spans="1:14" hidden="1">
      <c r="A344" s="22" t="e">
        <f>IF('Costi complessivi'!#REF!="","",'Costi complessivi'!#REF!)</f>
        <v>#REF!</v>
      </c>
      <c r="B344" s="61" t="e">
        <f>IF('Costi complessivi'!#REF!="","",'Costi complessivi'!#REF!)</f>
        <v>#REF!</v>
      </c>
      <c r="C344" s="15" t="e">
        <f>IF('Costi complessivi'!#REF!="G",'Costi complessivi'!#REF!*$C$452,IF('Costi complessivi'!#REF!=$B$452,'Costi complessivi'!#REF!,""))</f>
        <v>#REF!</v>
      </c>
      <c r="D344" s="15" t="e">
        <f>IF('Costi complessivi'!#REF!="G",'Costi complessivi'!#REF!*$C$452,IF('Costi complessivi'!#REF!=$B$452,'Costi complessivi'!#REF!,""))</f>
        <v>#REF!</v>
      </c>
      <c r="E344" s="30" t="e">
        <f>IF('Costi complessivi'!#REF!="G",'Costi complessivi'!#REF!*$C$452,IF('Costi complessivi'!#REF!=$B$452,'Costi complessivi'!#REF!,""))</f>
        <v>#REF!</v>
      </c>
      <c r="F344" s="115" t="e">
        <f>IF('Costi complessivi'!#REF!="G",'Costi complessivi'!#REF!*$C$452,IF('Costi complessivi'!#REF!=$B$452,'Costi complessivi'!#REF!,""))</f>
        <v>#REF!</v>
      </c>
      <c r="G344" s="44" t="e">
        <f>IF('Costi complessivi'!#REF!="G",'Costi complessivi'!#REF!*$C$452,IF('Costi complessivi'!#REF!=$B$452,'Costi complessivi'!#REF!,""))</f>
        <v>#REF!</v>
      </c>
      <c r="H344" s="44" t="e">
        <f>IF('Costi complessivi'!#REF!="G",'Costi complessivi'!#REF!*$C$452,IF('Costi complessivi'!#REF!=$B$452,'Costi complessivi'!#REF!,""))</f>
        <v>#REF!</v>
      </c>
      <c r="I344" s="115" t="e">
        <f>IF('Costi complessivi'!#REF!="G",'Costi complessivi'!#REF!*$C$452,IF('Costi complessivi'!#REF!=$B$452,'Costi complessivi'!#REF!,""))</f>
        <v>#REF!</v>
      </c>
      <c r="J344" s="14" t="e">
        <f>IF('Costi complessivi'!#REF!="G",'Costi complessivi'!#REF!*$C$452,IF('Costi complessivi'!#REF!=$B$452,'Costi complessivi'!#REF!,""))</f>
        <v>#REF!</v>
      </c>
      <c r="K344" s="14" t="e">
        <f>IF('Costi complessivi'!#REF!="G",'Costi complessivi'!#REF!*$C$452,IF('Costi complessivi'!#REF!=$B$452,'Costi complessivi'!#REF!,""))</f>
        <v>#REF!</v>
      </c>
      <c r="L344" s="29" t="e">
        <f>IF('Costi complessivi'!#REF!="G",'Costi complessivi'!#REF!*$C$452,IF('Costi complessivi'!#REF!=$B$452,'Costi complessivi'!#REF!,""))</f>
        <v>#REF!</v>
      </c>
      <c r="M344" s="23" t="e">
        <f>'Costi complessivi'!#REF!</f>
        <v>#REF!</v>
      </c>
      <c r="N344" s="69" t="e">
        <f>IF('Costi complessivi'!#REF!="G",'Costi complessivi'!#REF!,IF('Costi complessivi'!#REF!=$B$452,'Costi complessivi'!#REF!,0))</f>
        <v>#REF!</v>
      </c>
    </row>
    <row r="345" spans="1:14" hidden="1">
      <c r="A345" s="22" t="e">
        <f>IF('Costi complessivi'!#REF!="","",'Costi complessivi'!#REF!)</f>
        <v>#REF!</v>
      </c>
      <c r="B345" s="61" t="e">
        <f>IF('Costi complessivi'!#REF!="","",'Costi complessivi'!#REF!)</f>
        <v>#REF!</v>
      </c>
      <c r="C345" s="15" t="e">
        <f>IF('Costi complessivi'!#REF!="G",'Costi complessivi'!#REF!*$C$452,IF('Costi complessivi'!#REF!=$B$452,'Costi complessivi'!#REF!,""))</f>
        <v>#REF!</v>
      </c>
      <c r="D345" s="15" t="e">
        <f>IF('Costi complessivi'!#REF!="G",'Costi complessivi'!#REF!*$C$452,IF('Costi complessivi'!#REF!=$B$452,'Costi complessivi'!#REF!,""))</f>
        <v>#REF!</v>
      </c>
      <c r="E345" s="30" t="e">
        <f>IF('Costi complessivi'!#REF!="G",'Costi complessivi'!#REF!*$C$452,IF('Costi complessivi'!#REF!=$B$452,'Costi complessivi'!#REF!,""))</f>
        <v>#REF!</v>
      </c>
      <c r="F345" s="115" t="e">
        <f>IF('Costi complessivi'!#REF!="G",'Costi complessivi'!#REF!*$C$452,IF('Costi complessivi'!#REF!=$B$452,'Costi complessivi'!#REF!,""))</f>
        <v>#REF!</v>
      </c>
      <c r="G345" s="44" t="e">
        <f>IF('Costi complessivi'!#REF!="G",'Costi complessivi'!#REF!*$C$452,IF('Costi complessivi'!#REF!=$B$452,'Costi complessivi'!#REF!,""))</f>
        <v>#REF!</v>
      </c>
      <c r="H345" s="44" t="e">
        <f>IF('Costi complessivi'!#REF!="G",'Costi complessivi'!#REF!*$C$452,IF('Costi complessivi'!#REF!=$B$452,'Costi complessivi'!#REF!,""))</f>
        <v>#REF!</v>
      </c>
      <c r="I345" s="115" t="e">
        <f>IF('Costi complessivi'!#REF!="G",'Costi complessivi'!#REF!*$C$452,IF('Costi complessivi'!#REF!=$B$452,'Costi complessivi'!#REF!,""))</f>
        <v>#REF!</v>
      </c>
      <c r="J345" s="14" t="e">
        <f>IF('Costi complessivi'!#REF!="G",'Costi complessivi'!#REF!*$C$452,IF('Costi complessivi'!#REF!=$B$452,'Costi complessivi'!#REF!,""))</f>
        <v>#REF!</v>
      </c>
      <c r="K345" s="14" t="e">
        <f>IF('Costi complessivi'!#REF!="G",'Costi complessivi'!#REF!*$C$452,IF('Costi complessivi'!#REF!=$B$452,'Costi complessivi'!#REF!,""))</f>
        <v>#REF!</v>
      </c>
      <c r="L345" s="29" t="e">
        <f>IF('Costi complessivi'!#REF!="G",'Costi complessivi'!#REF!*$C$452,IF('Costi complessivi'!#REF!=$B$452,'Costi complessivi'!#REF!,""))</f>
        <v>#REF!</v>
      </c>
      <c r="M345" s="23" t="e">
        <f>'Costi complessivi'!#REF!</f>
        <v>#REF!</v>
      </c>
      <c r="N345" s="69" t="e">
        <f>IF('Costi complessivi'!#REF!="G",'Costi complessivi'!#REF!,IF('Costi complessivi'!#REF!=$B$452,'Costi complessivi'!#REF!,0))</f>
        <v>#REF!</v>
      </c>
    </row>
    <row r="346" spans="1:14" hidden="1">
      <c r="A346" s="22" t="e">
        <f>IF('Costi complessivi'!#REF!="","",'Costi complessivi'!#REF!)</f>
        <v>#REF!</v>
      </c>
      <c r="B346" s="61" t="e">
        <f>IF('Costi complessivi'!#REF!="","",'Costi complessivi'!#REF!)</f>
        <v>#REF!</v>
      </c>
      <c r="C346" s="15" t="e">
        <f>IF('Costi complessivi'!#REF!="G",'Costi complessivi'!#REF!*$C$452,IF('Costi complessivi'!#REF!=$B$452,'Costi complessivi'!#REF!,""))</f>
        <v>#REF!</v>
      </c>
      <c r="D346" s="15" t="e">
        <f>IF('Costi complessivi'!#REF!="G",'Costi complessivi'!#REF!*$C$452,IF('Costi complessivi'!#REF!=$B$452,'Costi complessivi'!#REF!,""))</f>
        <v>#REF!</v>
      </c>
      <c r="E346" s="30" t="e">
        <f>IF('Costi complessivi'!#REF!="G",'Costi complessivi'!#REF!*$C$452,IF('Costi complessivi'!#REF!=$B$452,'Costi complessivi'!#REF!,""))</f>
        <v>#REF!</v>
      </c>
      <c r="F346" s="115" t="e">
        <f>IF('Costi complessivi'!#REF!="G",'Costi complessivi'!#REF!*$C$452,IF('Costi complessivi'!#REF!=$B$452,'Costi complessivi'!#REF!,""))</f>
        <v>#REF!</v>
      </c>
      <c r="G346" s="44" t="e">
        <f>IF('Costi complessivi'!#REF!="G",'Costi complessivi'!#REF!*$C$452,IF('Costi complessivi'!#REF!=$B$452,'Costi complessivi'!#REF!,""))</f>
        <v>#REF!</v>
      </c>
      <c r="H346" s="44" t="e">
        <f>IF('Costi complessivi'!#REF!="G",'Costi complessivi'!#REF!*$C$452,IF('Costi complessivi'!#REF!=$B$452,'Costi complessivi'!#REF!,""))</f>
        <v>#REF!</v>
      </c>
      <c r="I346" s="115" t="e">
        <f>IF('Costi complessivi'!#REF!="G",'Costi complessivi'!#REF!*$C$452,IF('Costi complessivi'!#REF!=$B$452,'Costi complessivi'!#REF!,""))</f>
        <v>#REF!</v>
      </c>
      <c r="J346" s="14" t="e">
        <f>IF('Costi complessivi'!#REF!="G",'Costi complessivi'!#REF!*$C$452,IF('Costi complessivi'!#REF!=$B$452,'Costi complessivi'!#REF!,""))</f>
        <v>#REF!</v>
      </c>
      <c r="K346" s="14" t="e">
        <f>IF('Costi complessivi'!#REF!="G",'Costi complessivi'!#REF!*$C$452,IF('Costi complessivi'!#REF!=$B$452,'Costi complessivi'!#REF!,""))</f>
        <v>#REF!</v>
      </c>
      <c r="L346" s="29" t="e">
        <f>IF('Costi complessivi'!#REF!="G",'Costi complessivi'!#REF!*$C$452,IF('Costi complessivi'!#REF!=$B$452,'Costi complessivi'!#REF!,""))</f>
        <v>#REF!</v>
      </c>
      <c r="M346" s="23" t="e">
        <f>'Costi complessivi'!#REF!</f>
        <v>#REF!</v>
      </c>
      <c r="N346" s="69" t="e">
        <f>IF('Costi complessivi'!#REF!="G",'Costi complessivi'!#REF!,IF('Costi complessivi'!#REF!=$B$452,'Costi complessivi'!#REF!,0))</f>
        <v>#REF!</v>
      </c>
    </row>
    <row r="347" spans="1:14" hidden="1">
      <c r="A347" s="22" t="e">
        <f>IF('Costi complessivi'!#REF!="","",'Costi complessivi'!#REF!)</f>
        <v>#REF!</v>
      </c>
      <c r="B347" s="61" t="e">
        <f>IF('Costi complessivi'!#REF!="","",'Costi complessivi'!#REF!)</f>
        <v>#REF!</v>
      </c>
      <c r="C347" s="15" t="e">
        <f>IF('Costi complessivi'!#REF!="G",'Costi complessivi'!#REF!*$C$452,IF('Costi complessivi'!#REF!=$B$452,'Costi complessivi'!#REF!,""))</f>
        <v>#REF!</v>
      </c>
      <c r="D347" s="15" t="e">
        <f>IF('Costi complessivi'!#REF!="G",'Costi complessivi'!#REF!*$C$452,IF('Costi complessivi'!#REF!=$B$452,'Costi complessivi'!#REF!,""))</f>
        <v>#REF!</v>
      </c>
      <c r="E347" s="30" t="e">
        <f>IF('Costi complessivi'!#REF!="G",'Costi complessivi'!#REF!*$C$452,IF('Costi complessivi'!#REF!=$B$452,'Costi complessivi'!#REF!,""))</f>
        <v>#REF!</v>
      </c>
      <c r="F347" s="115" t="e">
        <f>IF('Costi complessivi'!#REF!="G",'Costi complessivi'!#REF!*$C$452,IF('Costi complessivi'!#REF!=$B$452,'Costi complessivi'!#REF!,""))</f>
        <v>#REF!</v>
      </c>
      <c r="G347" s="44" t="e">
        <f>IF('Costi complessivi'!#REF!="G",'Costi complessivi'!#REF!*$C$452,IF('Costi complessivi'!#REF!=$B$452,'Costi complessivi'!#REF!,""))</f>
        <v>#REF!</v>
      </c>
      <c r="H347" s="44" t="e">
        <f>IF('Costi complessivi'!#REF!="G",'Costi complessivi'!#REF!*$C$452,IF('Costi complessivi'!#REF!=$B$452,'Costi complessivi'!#REF!,""))</f>
        <v>#REF!</v>
      </c>
      <c r="I347" s="115" t="e">
        <f>IF('Costi complessivi'!#REF!="G",'Costi complessivi'!#REF!*$C$452,IF('Costi complessivi'!#REF!=$B$452,'Costi complessivi'!#REF!,""))</f>
        <v>#REF!</v>
      </c>
      <c r="J347" s="14" t="e">
        <f>IF('Costi complessivi'!#REF!="G",'Costi complessivi'!#REF!*$C$452,IF('Costi complessivi'!#REF!=$B$452,'Costi complessivi'!#REF!,""))</f>
        <v>#REF!</v>
      </c>
      <c r="K347" s="14" t="e">
        <f>IF('Costi complessivi'!#REF!="G",'Costi complessivi'!#REF!*$C$452,IF('Costi complessivi'!#REF!=$B$452,'Costi complessivi'!#REF!,""))</f>
        <v>#REF!</v>
      </c>
      <c r="L347" s="29" t="e">
        <f>IF('Costi complessivi'!#REF!="G",'Costi complessivi'!#REF!*$C$452,IF('Costi complessivi'!#REF!=$B$452,'Costi complessivi'!#REF!,""))</f>
        <v>#REF!</v>
      </c>
      <c r="M347" s="23" t="e">
        <f>'Costi complessivi'!#REF!</f>
        <v>#REF!</v>
      </c>
      <c r="N347" s="69" t="e">
        <f>IF('Costi complessivi'!#REF!="G",'Costi complessivi'!#REF!,IF('Costi complessivi'!#REF!=$B$452,'Costi complessivi'!#REF!,0))</f>
        <v>#REF!</v>
      </c>
    </row>
    <row r="348" spans="1:14" hidden="1">
      <c r="A348" s="49" t="s">
        <v>448</v>
      </c>
      <c r="B348" s="45"/>
      <c r="C348" s="46"/>
      <c r="D348" s="47"/>
      <c r="E348" s="47"/>
      <c r="F348" s="47"/>
      <c r="G348" s="47"/>
      <c r="H348" s="47"/>
      <c r="I348" s="47"/>
      <c r="J348" s="47"/>
      <c r="K348" s="47"/>
      <c r="L348" s="45"/>
      <c r="M348" s="48"/>
      <c r="N348" s="69" t="e">
        <f>IF('Costi complessivi'!#REF!="G",'Costi complessivi'!#REF!,IF('Costi complessivi'!#REF!=$B$452,'Costi complessivi'!#REF!,0))</f>
        <v>#REF!</v>
      </c>
    </row>
    <row r="349" spans="1:14" hidden="1">
      <c r="A349" s="22" t="str">
        <f>IF('Costi complessivi'!A277="","",'Costi complessivi'!A277)</f>
        <v xml:space="preserve">  66/25/787  </v>
      </c>
      <c r="B349" s="61" t="str">
        <f>IF('Costi complessivi'!B277="","",'Costi complessivi'!B277)</f>
        <v>RAGAZZI DI GOMEL</v>
      </c>
      <c r="C349" s="15" t="e">
        <f>IF('Costi complessivi'!#REF!="G",'Costi complessivi'!#REF!*$C$452,IF('Costi complessivi'!#REF!=$B$452,'Costi complessivi'!#REF!,""))</f>
        <v>#REF!</v>
      </c>
      <c r="D349" s="15" t="e">
        <f>IF('Costi complessivi'!#REF!="G",'Costi complessivi'!#REF!*$C$452,IF('Costi complessivi'!#REF!=$B$452,'Costi complessivi'!#REF!,""))</f>
        <v>#REF!</v>
      </c>
      <c r="E349" s="30" t="e">
        <f>IF('Costi complessivi'!#REF!="G",'Costi complessivi'!#REF!*$C$452,IF('Costi complessivi'!#REF!=$B$452,'Costi complessivi'!#REF!,""))</f>
        <v>#REF!</v>
      </c>
      <c r="F349" s="115" t="e">
        <f>IF('Costi complessivi'!#REF!="G",'Costi complessivi'!C277*$C$452,IF('Costi complessivi'!#REF!=$B$452,'Costi complessivi'!C277,""))</f>
        <v>#REF!</v>
      </c>
      <c r="G349" s="44" t="e">
        <f>IF('Costi complessivi'!#REF!="G",'Costi complessivi'!#REF!*$C$452,IF('Costi complessivi'!#REF!=$B$452,'Costi complessivi'!#REF!,""))</f>
        <v>#REF!</v>
      </c>
      <c r="H349" s="44" t="e">
        <f>IF('Costi complessivi'!#REF!="G",'Costi complessivi'!#REF!*$C$452,IF('Costi complessivi'!#REF!=$B$452,'Costi complessivi'!#REF!,""))</f>
        <v>#REF!</v>
      </c>
      <c r="I349" s="115" t="e">
        <f>IF('Costi complessivi'!#REF!="G",'Costi complessivi'!D277*$C$452,IF('Costi complessivi'!#REF!=$B$452,'Costi complessivi'!D277,""))</f>
        <v>#REF!</v>
      </c>
      <c r="J349" s="14" t="e">
        <f>IF('Costi complessivi'!#REF!="G",'Costi complessivi'!E277*$C$452,IF('Costi complessivi'!#REF!=$B$452,'Costi complessivi'!E277,""))</f>
        <v>#REF!</v>
      </c>
      <c r="K349" s="14" t="e">
        <f>IF('Costi complessivi'!#REF!="G",'Costi complessivi'!F277*$C$452,IF('Costi complessivi'!#REF!=$B$452,'Costi complessivi'!F277,""))</f>
        <v>#REF!</v>
      </c>
      <c r="L349" s="29" t="e">
        <f>IF('Costi complessivi'!#REF!="G",'Costi complessivi'!#REF!*$C$452,IF('Costi complessivi'!#REF!=$B$452,'Costi complessivi'!#REF!,""))</f>
        <v>#REF!</v>
      </c>
      <c r="M349" s="23" t="e">
        <f>'Costi complessivi'!#REF!</f>
        <v>#REF!</v>
      </c>
      <c r="N349" s="69" t="e">
        <f>IF('Costi complessivi'!#REF!="G",'Costi complessivi'!#REF!,IF('Costi complessivi'!#REF!=$B$452,'Costi complessivi'!#REF!,0))</f>
        <v>#REF!</v>
      </c>
    </row>
    <row r="350" spans="1:14" hidden="1">
      <c r="A350" s="22" t="e">
        <f>IF('Costi complessivi'!#REF!="","",'Costi complessivi'!#REF!)</f>
        <v>#REF!</v>
      </c>
      <c r="B350" s="61" t="e">
        <f>IF('Costi complessivi'!#REF!="","",'Costi complessivi'!#REF!)</f>
        <v>#REF!</v>
      </c>
      <c r="C350" s="15" t="e">
        <f>IF('Costi complessivi'!#REF!="G",'Costi complessivi'!#REF!*$C$452,IF('Costi complessivi'!#REF!=$B$452,'Costi complessivi'!#REF!,""))</f>
        <v>#REF!</v>
      </c>
      <c r="D350" s="15" t="e">
        <f>IF('Costi complessivi'!#REF!="G",'Costi complessivi'!#REF!*$C$452,IF('Costi complessivi'!#REF!=$B$452,'Costi complessivi'!#REF!,""))</f>
        <v>#REF!</v>
      </c>
      <c r="E350" s="30" t="e">
        <f>IF('Costi complessivi'!#REF!="G",'Costi complessivi'!#REF!*$C$452,IF('Costi complessivi'!#REF!=$B$452,'Costi complessivi'!#REF!,""))</f>
        <v>#REF!</v>
      </c>
      <c r="F350" s="115" t="e">
        <f>IF('Costi complessivi'!#REF!="G",'Costi complessivi'!#REF!*$C$452,IF('Costi complessivi'!#REF!=$B$452,'Costi complessivi'!#REF!,""))</f>
        <v>#REF!</v>
      </c>
      <c r="G350" s="44" t="e">
        <f>IF('Costi complessivi'!#REF!="G",'Costi complessivi'!#REF!*$C$452,IF('Costi complessivi'!#REF!=$B$452,'Costi complessivi'!#REF!,""))</f>
        <v>#REF!</v>
      </c>
      <c r="H350" s="44" t="e">
        <f>IF('Costi complessivi'!#REF!="G",'Costi complessivi'!#REF!*$C$452,IF('Costi complessivi'!#REF!=$B$452,'Costi complessivi'!#REF!,""))</f>
        <v>#REF!</v>
      </c>
      <c r="I350" s="115" t="e">
        <f>IF('Costi complessivi'!#REF!="G",'Costi complessivi'!#REF!*$C$452,IF('Costi complessivi'!#REF!=$B$452,'Costi complessivi'!#REF!,""))</f>
        <v>#REF!</v>
      </c>
      <c r="J350" s="14" t="e">
        <f>IF('Costi complessivi'!#REF!="G",'Costi complessivi'!#REF!*$C$452,IF('Costi complessivi'!#REF!=$B$452,'Costi complessivi'!#REF!,""))</f>
        <v>#REF!</v>
      </c>
      <c r="K350" s="14" t="e">
        <f>IF('Costi complessivi'!#REF!="G",'Costi complessivi'!#REF!*$C$452,IF('Costi complessivi'!#REF!=$B$452,'Costi complessivi'!#REF!,""))</f>
        <v>#REF!</v>
      </c>
      <c r="L350" s="29" t="e">
        <f>IF('Costi complessivi'!#REF!="G",'Costi complessivi'!#REF!*$C$452,IF('Costi complessivi'!#REF!=$B$452,'Costi complessivi'!#REF!,""))</f>
        <v>#REF!</v>
      </c>
      <c r="M350" s="23" t="e">
        <f>'Costi complessivi'!#REF!</f>
        <v>#REF!</v>
      </c>
      <c r="N350" s="69" t="e">
        <f>IF('Costi complessivi'!#REF!="G",'Costi complessivi'!#REF!,IF('Costi complessivi'!#REF!=$B$452,'Costi complessivi'!#REF!,0))</f>
        <v>#REF!</v>
      </c>
    </row>
    <row r="351" spans="1:14" hidden="1">
      <c r="A351" s="22" t="e">
        <f>IF('Costi complessivi'!#REF!="","",'Costi complessivi'!#REF!)</f>
        <v>#REF!</v>
      </c>
      <c r="B351" s="61" t="e">
        <f>IF('Costi complessivi'!#REF!="","",'Costi complessivi'!#REF!)</f>
        <v>#REF!</v>
      </c>
      <c r="C351" s="15" t="e">
        <f>IF('Costi complessivi'!#REF!="G",'Costi complessivi'!#REF!*$C$452,IF('Costi complessivi'!#REF!=$B$452,'Costi complessivi'!#REF!,""))</f>
        <v>#REF!</v>
      </c>
      <c r="D351" s="15" t="e">
        <f>IF('Costi complessivi'!#REF!="G",'Costi complessivi'!#REF!*$C$452,IF('Costi complessivi'!#REF!=$B$452,'Costi complessivi'!#REF!,""))</f>
        <v>#REF!</v>
      </c>
      <c r="E351" s="30" t="e">
        <f>IF('Costi complessivi'!#REF!="G",'Costi complessivi'!#REF!*$C$452,IF('Costi complessivi'!#REF!=$B$452,'Costi complessivi'!#REF!,""))</f>
        <v>#REF!</v>
      </c>
      <c r="F351" s="115" t="e">
        <f>IF('Costi complessivi'!#REF!="G",'Costi complessivi'!#REF!*$C$452,IF('Costi complessivi'!#REF!=$B$452,'Costi complessivi'!#REF!,""))</f>
        <v>#REF!</v>
      </c>
      <c r="G351" s="44" t="e">
        <f>IF('Costi complessivi'!#REF!="G",'Costi complessivi'!#REF!*$C$452,IF('Costi complessivi'!#REF!=$B$452,'Costi complessivi'!#REF!,""))</f>
        <v>#REF!</v>
      </c>
      <c r="H351" s="44" t="e">
        <f>IF('Costi complessivi'!#REF!="G",'Costi complessivi'!#REF!*$C$452,IF('Costi complessivi'!#REF!=$B$452,'Costi complessivi'!#REF!,""))</f>
        <v>#REF!</v>
      </c>
      <c r="I351" s="115" t="e">
        <f>IF('Costi complessivi'!#REF!="G",'Costi complessivi'!#REF!*$C$452,IF('Costi complessivi'!#REF!=$B$452,'Costi complessivi'!#REF!,""))</f>
        <v>#REF!</v>
      </c>
      <c r="J351" s="14" t="e">
        <f>IF('Costi complessivi'!#REF!="G",'Costi complessivi'!#REF!*$C$452,IF('Costi complessivi'!#REF!=$B$452,'Costi complessivi'!#REF!,""))</f>
        <v>#REF!</v>
      </c>
      <c r="K351" s="14" t="e">
        <f>IF('Costi complessivi'!#REF!="G",'Costi complessivi'!#REF!*$C$452,IF('Costi complessivi'!#REF!=$B$452,'Costi complessivi'!#REF!,""))</f>
        <v>#REF!</v>
      </c>
      <c r="L351" s="29" t="e">
        <f>IF('Costi complessivi'!#REF!="G",'Costi complessivi'!#REF!*$C$452,IF('Costi complessivi'!#REF!=$B$452,'Costi complessivi'!#REF!,""))</f>
        <v>#REF!</v>
      </c>
      <c r="M351" s="23" t="e">
        <f>'Costi complessivi'!#REF!</f>
        <v>#REF!</v>
      </c>
      <c r="N351" s="69" t="e">
        <f>IF('Costi complessivi'!#REF!="G",'Costi complessivi'!#REF!,IF('Costi complessivi'!#REF!=$B$452,'Costi complessivi'!#REF!,0))</f>
        <v>#REF!</v>
      </c>
    </row>
    <row r="352" spans="1:14" hidden="1">
      <c r="A352" s="22" t="e">
        <f>IF('Costi complessivi'!#REF!="","",'Costi complessivi'!#REF!)</f>
        <v>#REF!</v>
      </c>
      <c r="B352" s="61" t="e">
        <f>IF('Costi complessivi'!#REF!="","",'Costi complessivi'!#REF!)</f>
        <v>#REF!</v>
      </c>
      <c r="C352" s="15" t="e">
        <f>IF('Costi complessivi'!#REF!="G",'Costi complessivi'!#REF!*$C$452,IF('Costi complessivi'!#REF!=$B$452,'Costi complessivi'!#REF!,""))</f>
        <v>#REF!</v>
      </c>
      <c r="D352" s="15" t="e">
        <f>IF('Costi complessivi'!#REF!="G",'Costi complessivi'!#REF!*$C$452,IF('Costi complessivi'!#REF!=$B$452,'Costi complessivi'!#REF!,""))</f>
        <v>#REF!</v>
      </c>
      <c r="E352" s="30" t="e">
        <f>IF('Costi complessivi'!#REF!="G",'Costi complessivi'!#REF!*$C$452,IF('Costi complessivi'!#REF!=$B$452,'Costi complessivi'!#REF!,""))</f>
        <v>#REF!</v>
      </c>
      <c r="F352" s="115" t="e">
        <f>IF('Costi complessivi'!#REF!="G",'Costi complessivi'!#REF!*$C$452,IF('Costi complessivi'!#REF!=$B$452,'Costi complessivi'!#REF!,""))</f>
        <v>#REF!</v>
      </c>
      <c r="G352" s="44" t="e">
        <f>IF('Costi complessivi'!#REF!="G",'Costi complessivi'!#REF!*$C$452,IF('Costi complessivi'!#REF!=$B$452,'Costi complessivi'!#REF!,""))</f>
        <v>#REF!</v>
      </c>
      <c r="H352" s="44" t="e">
        <f>IF('Costi complessivi'!#REF!="G",'Costi complessivi'!#REF!*$C$452,IF('Costi complessivi'!#REF!=$B$452,'Costi complessivi'!#REF!,""))</f>
        <v>#REF!</v>
      </c>
      <c r="I352" s="115" t="e">
        <f>IF('Costi complessivi'!#REF!="G",'Costi complessivi'!#REF!*$C$452,IF('Costi complessivi'!#REF!=$B$452,'Costi complessivi'!#REF!,""))</f>
        <v>#REF!</v>
      </c>
      <c r="J352" s="14" t="e">
        <f>IF('Costi complessivi'!#REF!="G",'Costi complessivi'!#REF!*$C$452,IF('Costi complessivi'!#REF!=$B$452,'Costi complessivi'!#REF!,""))</f>
        <v>#REF!</v>
      </c>
      <c r="K352" s="14" t="e">
        <f>IF('Costi complessivi'!#REF!="G",'Costi complessivi'!#REF!*$C$452,IF('Costi complessivi'!#REF!=$B$452,'Costi complessivi'!#REF!,""))</f>
        <v>#REF!</v>
      </c>
      <c r="L352" s="29" t="e">
        <f>IF('Costi complessivi'!#REF!="G",'Costi complessivi'!#REF!*$C$452,IF('Costi complessivi'!#REF!=$B$452,'Costi complessivi'!#REF!,""))</f>
        <v>#REF!</v>
      </c>
      <c r="M352" s="23" t="e">
        <f>'Costi complessivi'!#REF!</f>
        <v>#REF!</v>
      </c>
      <c r="N352" s="69" t="e">
        <f>IF('Costi complessivi'!#REF!="G",'Costi complessivi'!#REF!,IF('Costi complessivi'!#REF!=$B$452,'Costi complessivi'!#REF!,0))</f>
        <v>#REF!</v>
      </c>
    </row>
    <row r="353" spans="1:15" hidden="1">
      <c r="A353" s="22" t="e">
        <f>IF('Costi complessivi'!#REF!="","",'Costi complessivi'!#REF!)</f>
        <v>#REF!</v>
      </c>
      <c r="B353" s="61" t="e">
        <f>IF('Costi complessivi'!#REF!="","",'Costi complessivi'!#REF!)</f>
        <v>#REF!</v>
      </c>
      <c r="C353" s="15" t="e">
        <f>IF('Costi complessivi'!#REF!="G",'Costi complessivi'!#REF!*$C$452,IF('Costi complessivi'!#REF!=$B$452,'Costi complessivi'!#REF!,""))</f>
        <v>#REF!</v>
      </c>
      <c r="D353" s="15" t="e">
        <f>IF('Costi complessivi'!#REF!="G",'Costi complessivi'!#REF!*$C$452,IF('Costi complessivi'!#REF!=$B$452,'Costi complessivi'!#REF!,""))</f>
        <v>#REF!</v>
      </c>
      <c r="E353" s="30" t="e">
        <f>IF('Costi complessivi'!#REF!="G",'Costi complessivi'!#REF!*$C$452,IF('Costi complessivi'!#REF!=$B$452,'Costi complessivi'!#REF!,""))</f>
        <v>#REF!</v>
      </c>
      <c r="F353" s="115" t="e">
        <f>IF('Costi complessivi'!#REF!="G",'Costi complessivi'!#REF!*$C$452,IF('Costi complessivi'!#REF!=$B$452,'Costi complessivi'!#REF!,""))</f>
        <v>#REF!</v>
      </c>
      <c r="G353" s="44" t="e">
        <f>IF('Costi complessivi'!#REF!="G",'Costi complessivi'!#REF!*$C$452,IF('Costi complessivi'!#REF!=$B$452,'Costi complessivi'!#REF!,""))</f>
        <v>#REF!</v>
      </c>
      <c r="H353" s="44" t="e">
        <f>IF('Costi complessivi'!#REF!="G",'Costi complessivi'!#REF!*$C$452,IF('Costi complessivi'!#REF!=$B$452,'Costi complessivi'!#REF!,""))</f>
        <v>#REF!</v>
      </c>
      <c r="I353" s="115" t="e">
        <f>IF('Costi complessivi'!#REF!="G",'Costi complessivi'!#REF!*$C$452,IF('Costi complessivi'!#REF!=$B$452,'Costi complessivi'!#REF!,""))</f>
        <v>#REF!</v>
      </c>
      <c r="J353" s="14" t="e">
        <f>IF('Costi complessivi'!#REF!="G",'Costi complessivi'!#REF!*$C$452,IF('Costi complessivi'!#REF!=$B$452,'Costi complessivi'!#REF!,""))</f>
        <v>#REF!</v>
      </c>
      <c r="K353" s="14" t="e">
        <f>IF('Costi complessivi'!#REF!="G",'Costi complessivi'!#REF!*$C$452,IF('Costi complessivi'!#REF!=$B$452,'Costi complessivi'!#REF!,""))</f>
        <v>#REF!</v>
      </c>
      <c r="L353" s="29" t="e">
        <f>IF('Costi complessivi'!#REF!="G",'Costi complessivi'!#REF!*$C$452,IF('Costi complessivi'!#REF!=$B$452,'Costi complessivi'!#REF!,""))</f>
        <v>#REF!</v>
      </c>
      <c r="M353" s="23" t="e">
        <f>'Costi complessivi'!#REF!</f>
        <v>#REF!</v>
      </c>
      <c r="N353" s="69" t="e">
        <f>IF('Costi complessivi'!#REF!="G",'Costi complessivi'!#REF!,IF('Costi complessivi'!#REF!=$B$452,'Costi complessivi'!#REF!,0))</f>
        <v>#REF!</v>
      </c>
    </row>
    <row r="354" spans="1:15" hidden="1">
      <c r="A354" s="22" t="e">
        <f>IF('Costi complessivi'!#REF!="","",'Costi complessivi'!#REF!)</f>
        <v>#REF!</v>
      </c>
      <c r="B354" s="61" t="e">
        <f>IF('Costi complessivi'!#REF!="","",'Costi complessivi'!#REF!)</f>
        <v>#REF!</v>
      </c>
      <c r="C354" s="15" t="e">
        <f>IF('Costi complessivi'!#REF!="G",'Costi complessivi'!#REF!*$C$452,IF('Costi complessivi'!#REF!=$B$452,'Costi complessivi'!#REF!,""))</f>
        <v>#REF!</v>
      </c>
      <c r="D354" s="15" t="e">
        <f>IF('Costi complessivi'!#REF!="G",'Costi complessivi'!#REF!*$C$452,IF('Costi complessivi'!#REF!=$B$452,'Costi complessivi'!#REF!,""))</f>
        <v>#REF!</v>
      </c>
      <c r="E354" s="30" t="e">
        <f>IF('Costi complessivi'!#REF!="G",'Costi complessivi'!#REF!*$C$452,IF('Costi complessivi'!#REF!=$B$452,'Costi complessivi'!#REF!,""))</f>
        <v>#REF!</v>
      </c>
      <c r="F354" s="115" t="e">
        <f>IF('Costi complessivi'!#REF!="G",'Costi complessivi'!#REF!*$C$452,IF('Costi complessivi'!#REF!=$B$452,'Costi complessivi'!#REF!,""))</f>
        <v>#REF!</v>
      </c>
      <c r="G354" s="44" t="e">
        <f>IF('Costi complessivi'!#REF!="G",'Costi complessivi'!#REF!*$C$452,IF('Costi complessivi'!#REF!=$B$452,'Costi complessivi'!#REF!,""))</f>
        <v>#REF!</v>
      </c>
      <c r="H354" s="44" t="e">
        <f>IF('Costi complessivi'!#REF!="G",'Costi complessivi'!#REF!*$C$452,IF('Costi complessivi'!#REF!=$B$452,'Costi complessivi'!#REF!,""))</f>
        <v>#REF!</v>
      </c>
      <c r="I354" s="115" t="e">
        <f>IF('Costi complessivi'!#REF!="G",'Costi complessivi'!#REF!*$C$452,IF('Costi complessivi'!#REF!=$B$452,'Costi complessivi'!#REF!,""))</f>
        <v>#REF!</v>
      </c>
      <c r="J354" s="14" t="e">
        <f>IF('Costi complessivi'!#REF!="G",'Costi complessivi'!#REF!*$C$452,IF('Costi complessivi'!#REF!=$B$452,'Costi complessivi'!#REF!,""))</f>
        <v>#REF!</v>
      </c>
      <c r="K354" s="14" t="e">
        <f>IF('Costi complessivi'!#REF!="G",'Costi complessivi'!#REF!*$C$452,IF('Costi complessivi'!#REF!=$B$452,'Costi complessivi'!#REF!,""))</f>
        <v>#REF!</v>
      </c>
      <c r="L354" s="29" t="e">
        <f>IF('Costi complessivi'!#REF!="G",'Costi complessivi'!#REF!*$C$452,IF('Costi complessivi'!#REF!=$B$452,'Costi complessivi'!#REF!,""))</f>
        <v>#REF!</v>
      </c>
      <c r="M354" s="23" t="e">
        <f>'Costi complessivi'!#REF!</f>
        <v>#REF!</v>
      </c>
      <c r="N354" s="69" t="e">
        <f>IF('Costi complessivi'!#REF!="G",'Costi complessivi'!#REF!,IF('Costi complessivi'!#REF!=$B$452,'Costi complessivi'!#REF!,0))</f>
        <v>#REF!</v>
      </c>
    </row>
    <row r="355" spans="1:15" hidden="1">
      <c r="A355" s="22" t="e">
        <f>IF('Costi complessivi'!#REF!="","",'Costi complessivi'!#REF!)</f>
        <v>#REF!</v>
      </c>
      <c r="B355" s="61" t="e">
        <f>IF('Costi complessivi'!#REF!="","",'Costi complessivi'!#REF!)</f>
        <v>#REF!</v>
      </c>
      <c r="C355" s="15" t="e">
        <f>IF('Costi complessivi'!#REF!="G",'Costi complessivi'!#REF!*$C$452,IF('Costi complessivi'!#REF!=$B$452,'Costi complessivi'!#REF!,""))</f>
        <v>#REF!</v>
      </c>
      <c r="D355" s="15" t="e">
        <f>IF('Costi complessivi'!#REF!="G",'Costi complessivi'!#REF!*$C$452,IF('Costi complessivi'!#REF!=$B$452,'Costi complessivi'!#REF!,""))</f>
        <v>#REF!</v>
      </c>
      <c r="E355" s="30" t="e">
        <f>IF('Costi complessivi'!#REF!="G",'Costi complessivi'!#REF!*$C$452,IF('Costi complessivi'!#REF!=$B$452,'Costi complessivi'!#REF!,""))</f>
        <v>#REF!</v>
      </c>
      <c r="F355" s="115" t="e">
        <f>IF('Costi complessivi'!#REF!="G",'Costi complessivi'!#REF!*$C$452,IF('Costi complessivi'!#REF!=$B$452,'Costi complessivi'!#REF!,""))</f>
        <v>#REF!</v>
      </c>
      <c r="G355" s="44" t="e">
        <f>IF('Costi complessivi'!#REF!="G",'Costi complessivi'!#REF!*$C$452,IF('Costi complessivi'!#REF!=$B$452,'Costi complessivi'!#REF!,""))</f>
        <v>#REF!</v>
      </c>
      <c r="H355" s="44" t="e">
        <f>IF('Costi complessivi'!#REF!="G",'Costi complessivi'!#REF!*$C$452,IF('Costi complessivi'!#REF!=$B$452,'Costi complessivi'!#REF!,""))</f>
        <v>#REF!</v>
      </c>
      <c r="I355" s="115" t="e">
        <f>IF('Costi complessivi'!#REF!="G",'Costi complessivi'!#REF!*$C$452,IF('Costi complessivi'!#REF!=$B$452,'Costi complessivi'!#REF!,""))</f>
        <v>#REF!</v>
      </c>
      <c r="J355" s="14" t="e">
        <f>IF('Costi complessivi'!#REF!="G",'Costi complessivi'!#REF!*$C$452,IF('Costi complessivi'!#REF!=$B$452,'Costi complessivi'!#REF!,""))</f>
        <v>#REF!</v>
      </c>
      <c r="K355" s="14" t="e">
        <f>IF('Costi complessivi'!#REF!="G",'Costi complessivi'!#REF!*$C$452,IF('Costi complessivi'!#REF!=$B$452,'Costi complessivi'!#REF!,""))</f>
        <v>#REF!</v>
      </c>
      <c r="L355" s="29" t="e">
        <f>IF('Costi complessivi'!#REF!="G",'Costi complessivi'!#REF!*$C$452,IF('Costi complessivi'!#REF!=$B$452,'Costi complessivi'!#REF!,""))</f>
        <v>#REF!</v>
      </c>
      <c r="M355" s="23" t="e">
        <f>'Costi complessivi'!#REF!</f>
        <v>#REF!</v>
      </c>
      <c r="N355" s="69" t="e">
        <f>IF('Costi complessivi'!#REF!="G",'Costi complessivi'!#REF!,IF('Costi complessivi'!#REF!=$B$452,'Costi complessivi'!#REF!,0))</f>
        <v>#REF!</v>
      </c>
    </row>
    <row r="356" spans="1:15" hidden="1">
      <c r="A356" s="22" t="e">
        <f>IF('Costi complessivi'!#REF!="","",'Costi complessivi'!#REF!)</f>
        <v>#REF!</v>
      </c>
      <c r="B356" s="61" t="e">
        <f>IF('Costi complessivi'!#REF!="","",'Costi complessivi'!#REF!)</f>
        <v>#REF!</v>
      </c>
      <c r="C356" s="15" t="e">
        <f>IF('Costi complessivi'!#REF!="G",'Costi complessivi'!#REF!*$C$452,IF('Costi complessivi'!#REF!=$B$452,'Costi complessivi'!#REF!,""))</f>
        <v>#REF!</v>
      </c>
      <c r="D356" s="15" t="e">
        <f>IF('Costi complessivi'!#REF!="G",'Costi complessivi'!#REF!*$C$452,IF('Costi complessivi'!#REF!=$B$452,'Costi complessivi'!#REF!,""))</f>
        <v>#REF!</v>
      </c>
      <c r="E356" s="30" t="e">
        <f>IF('Costi complessivi'!#REF!="G",'Costi complessivi'!#REF!*$C$452,IF('Costi complessivi'!#REF!=$B$452,'Costi complessivi'!#REF!,""))</f>
        <v>#REF!</v>
      </c>
      <c r="F356" s="115" t="e">
        <f>IF('Costi complessivi'!#REF!="G",'Costi complessivi'!#REF!*$C$452,IF('Costi complessivi'!#REF!=$B$452,'Costi complessivi'!#REF!,""))</f>
        <v>#REF!</v>
      </c>
      <c r="G356" s="44" t="e">
        <f>IF('Costi complessivi'!#REF!="G",'Costi complessivi'!#REF!*$C$452,IF('Costi complessivi'!#REF!=$B$452,'Costi complessivi'!#REF!,""))</f>
        <v>#REF!</v>
      </c>
      <c r="H356" s="44" t="e">
        <f>IF('Costi complessivi'!#REF!="G",'Costi complessivi'!#REF!*$C$452,IF('Costi complessivi'!#REF!=$B$452,'Costi complessivi'!#REF!,""))</f>
        <v>#REF!</v>
      </c>
      <c r="I356" s="115" t="e">
        <f>IF('Costi complessivi'!#REF!="G",'Costi complessivi'!#REF!*$C$452,IF('Costi complessivi'!#REF!=$B$452,'Costi complessivi'!#REF!,""))</f>
        <v>#REF!</v>
      </c>
      <c r="J356" s="14" t="e">
        <f>IF('Costi complessivi'!#REF!="G",'Costi complessivi'!#REF!*$C$452,IF('Costi complessivi'!#REF!=$B$452,'Costi complessivi'!#REF!,""))</f>
        <v>#REF!</v>
      </c>
      <c r="K356" s="14" t="e">
        <f>IF('Costi complessivi'!#REF!="G",'Costi complessivi'!#REF!*$C$452,IF('Costi complessivi'!#REF!=$B$452,'Costi complessivi'!#REF!,""))</f>
        <v>#REF!</v>
      </c>
      <c r="L356" s="29" t="e">
        <f>IF('Costi complessivi'!#REF!="G",'Costi complessivi'!#REF!*$C$452,IF('Costi complessivi'!#REF!=$B$452,'Costi complessivi'!#REF!,""))</f>
        <v>#REF!</v>
      </c>
      <c r="M356" s="23" t="e">
        <f>'Costi complessivi'!#REF!</f>
        <v>#REF!</v>
      </c>
      <c r="N356" s="69" t="e">
        <f>IF('Costi complessivi'!#REF!="G",'Costi complessivi'!#REF!,IF('Costi complessivi'!#REF!=$B$452,'Costi complessivi'!#REF!,0))</f>
        <v>#REF!</v>
      </c>
    </row>
    <row r="357" spans="1:15">
      <c r="A357" s="49" t="s">
        <v>696</v>
      </c>
      <c r="B357" s="45"/>
      <c r="C357" s="46"/>
      <c r="D357" s="47"/>
      <c r="E357" s="47"/>
      <c r="F357" s="47"/>
      <c r="G357" s="47"/>
      <c r="H357" s="47"/>
      <c r="I357" s="47"/>
      <c r="J357" s="47"/>
      <c r="K357" s="47"/>
      <c r="L357" s="45"/>
      <c r="M357" s="48"/>
      <c r="N357" s="69" t="e">
        <f>IF('Costi complessivi'!#REF!="G",'Costi complessivi'!#REF!,IF('Costi complessivi'!#REF!=$B$452,'Costi complessivi'!#REF!,0))</f>
        <v>#REF!</v>
      </c>
    </row>
    <row r="358" spans="1:15" hidden="1">
      <c r="A358" s="22" t="e">
        <f>IF('Costi complessivi'!#REF!="","",'Costi complessivi'!#REF!)</f>
        <v>#REF!</v>
      </c>
      <c r="B358" s="61" t="e">
        <f>IF('Costi complessivi'!#REF!="","",'Costi complessivi'!#REF!)</f>
        <v>#REF!</v>
      </c>
      <c r="C358" s="15" t="e">
        <f>IF('Costi complessivi'!#REF!="G",'Costi complessivi'!#REF!*$C$452,IF('Costi complessivi'!#REF!=$B$452,'Costi complessivi'!#REF!,""))</f>
        <v>#REF!</v>
      </c>
      <c r="D358" s="15" t="e">
        <f>IF('Costi complessivi'!#REF!="G",'Costi complessivi'!#REF!*$C$452,IF('Costi complessivi'!#REF!=$B$452,'Costi complessivi'!#REF!,""))</f>
        <v>#REF!</v>
      </c>
      <c r="E358" s="30" t="e">
        <f>IF('Costi complessivi'!#REF!="G",'Costi complessivi'!#REF!*$C$452,IF('Costi complessivi'!#REF!=$B$452,'Costi complessivi'!#REF!,""))</f>
        <v>#REF!</v>
      </c>
      <c r="F358" s="115" t="e">
        <f>IF('Costi complessivi'!#REF!="G",'Costi complessivi'!#REF!*$C$452,IF('Costi complessivi'!#REF!=$B$452,'Costi complessivi'!#REF!,""))</f>
        <v>#REF!</v>
      </c>
      <c r="G358" s="44" t="e">
        <f>IF('Costi complessivi'!#REF!="G",'Costi complessivi'!#REF!*$C$452,IF('Costi complessivi'!#REF!=$B$452,'Costi complessivi'!#REF!,""))</f>
        <v>#REF!</v>
      </c>
      <c r="H358" s="44" t="e">
        <f>IF('Costi complessivi'!#REF!="G",'Costi complessivi'!#REF!*$C$452,IF('Costi complessivi'!#REF!=$B$452,'Costi complessivi'!#REF!,""))</f>
        <v>#REF!</v>
      </c>
      <c r="I358" s="115" t="e">
        <f>IF('Costi complessivi'!#REF!="G",'Costi complessivi'!#REF!*$C$452,IF('Costi complessivi'!#REF!=$B$452,'Costi complessivi'!#REF!,""))</f>
        <v>#REF!</v>
      </c>
      <c r="J358" s="14" t="e">
        <f>IF('Costi complessivi'!#REF!="G",'Costi complessivi'!#REF!*$C$452,IF('Costi complessivi'!#REF!=$B$452,'Costi complessivi'!#REF!,""))</f>
        <v>#REF!</v>
      </c>
      <c r="K358" s="14" t="e">
        <f>IF('Costi complessivi'!#REF!="G",'Costi complessivi'!#REF!*$C$452,IF('Costi complessivi'!#REF!=$B$452,'Costi complessivi'!#REF!,""))</f>
        <v>#REF!</v>
      </c>
      <c r="L358" s="29" t="e">
        <f>IF('Costi complessivi'!#REF!="G",'Costi complessivi'!#REF!*$C$452,IF('Costi complessivi'!#REF!=$B$452,'Costi complessivi'!#REF!,""))</f>
        <v>#REF!</v>
      </c>
      <c r="M358" s="23" t="e">
        <f>'Costi complessivi'!#REF!</f>
        <v>#REF!</v>
      </c>
      <c r="N358" s="69" t="e">
        <f>IF('Costi complessivi'!#REF!="G",'Costi complessivi'!#REF!,IF('Costi complessivi'!#REF!=$B$452,'Costi complessivi'!#REF!,0))</f>
        <v>#REF!</v>
      </c>
    </row>
    <row r="359" spans="1:15" ht="15.75" hidden="1" customHeight="1">
      <c r="A359" s="22" t="e">
        <f>IF('Costi complessivi'!#REF!="","",'Costi complessivi'!#REF!)</f>
        <v>#REF!</v>
      </c>
      <c r="B359" s="61" t="e">
        <f>IF('Costi complessivi'!#REF!="","",'Costi complessivi'!#REF!)</f>
        <v>#REF!</v>
      </c>
      <c r="C359" s="15" t="e">
        <f>IF('Costi complessivi'!#REF!="G",'Costi complessivi'!#REF!*$C$452,IF('Costi complessivi'!#REF!=$B$452,'Costi complessivi'!#REF!,""))</f>
        <v>#REF!</v>
      </c>
      <c r="D359" s="15" t="e">
        <f>IF('Costi complessivi'!#REF!="G",'Costi complessivi'!#REF!*$C$452,IF('Costi complessivi'!#REF!=$B$452,'Costi complessivi'!#REF!,""))</f>
        <v>#REF!</v>
      </c>
      <c r="E359" s="30" t="e">
        <f>IF('Costi complessivi'!#REF!="G",'Costi complessivi'!#REF!*$C$452,IF('Costi complessivi'!#REF!=$B$452,'Costi complessivi'!#REF!,""))</f>
        <v>#REF!</v>
      </c>
      <c r="F359" s="115" t="e">
        <f>IF('Costi complessivi'!#REF!="G",'Costi complessivi'!#REF!*$C$452,IF('Costi complessivi'!#REF!=$B$452,'Costi complessivi'!#REF!,""))</f>
        <v>#REF!</v>
      </c>
      <c r="G359" s="44" t="e">
        <f>IF('Costi complessivi'!#REF!="G",'Costi complessivi'!#REF!*$C$452,IF('Costi complessivi'!#REF!=$B$452,'Costi complessivi'!#REF!,""))</f>
        <v>#REF!</v>
      </c>
      <c r="H359" s="44" t="e">
        <f>IF('Costi complessivi'!#REF!="G",'Costi complessivi'!#REF!*$C$452,IF('Costi complessivi'!#REF!=$B$452,'Costi complessivi'!#REF!,""))</f>
        <v>#REF!</v>
      </c>
      <c r="I359" s="115" t="e">
        <f>IF('Costi complessivi'!#REF!="G",'Costi complessivi'!#REF!*$C$452,IF('Costi complessivi'!#REF!=$B$452,'Costi complessivi'!#REF!,""))</f>
        <v>#REF!</v>
      </c>
      <c r="J359" s="14" t="e">
        <f>IF('Costi complessivi'!#REF!="G",'Costi complessivi'!#REF!*$C$452,IF('Costi complessivi'!#REF!=$B$452,'Costi complessivi'!#REF!,""))</f>
        <v>#REF!</v>
      </c>
      <c r="K359" s="14" t="e">
        <f>IF('Costi complessivi'!#REF!="G",'Costi complessivi'!#REF!*$C$452,IF('Costi complessivi'!#REF!=$B$452,'Costi complessivi'!#REF!,""))</f>
        <v>#REF!</v>
      </c>
      <c r="L359" s="29" t="e">
        <f>IF('Costi complessivi'!#REF!="G",'Costi complessivi'!#REF!*$C$452,IF('Costi complessivi'!#REF!=$B$452,'Costi complessivi'!#REF!,""))</f>
        <v>#REF!</v>
      </c>
      <c r="M359" s="23" t="e">
        <f>'Costi complessivi'!#REF!</f>
        <v>#REF!</v>
      </c>
      <c r="N359" s="69" t="e">
        <f>IF('Costi complessivi'!#REF!="G",'Costi complessivi'!#REF!,IF('Costi complessivi'!#REF!=$B$452,'Costi complessivi'!#REF!,0))</f>
        <v>#REF!</v>
      </c>
    </row>
    <row r="360" spans="1:15" ht="15.75" hidden="1" customHeight="1">
      <c r="A360" s="22" t="e">
        <f>IF('Costi complessivi'!#REF!="","",'Costi complessivi'!#REF!)</f>
        <v>#REF!</v>
      </c>
      <c r="B360" s="61" t="e">
        <f>IF('Costi complessivi'!#REF!="","",'Costi complessivi'!#REF!)</f>
        <v>#REF!</v>
      </c>
      <c r="C360" s="15" t="e">
        <f>IF('Costi complessivi'!#REF!="G",'Costi complessivi'!#REF!*$C$452,IF('Costi complessivi'!#REF!=$B$452,'Costi complessivi'!#REF!,""))</f>
        <v>#REF!</v>
      </c>
      <c r="D360" s="15" t="e">
        <f>IF('Costi complessivi'!#REF!="G",'Costi complessivi'!#REF!*$C$452,IF('Costi complessivi'!#REF!=$B$452,'Costi complessivi'!#REF!,""))</f>
        <v>#REF!</v>
      </c>
      <c r="E360" s="30" t="e">
        <f>IF('Costi complessivi'!#REF!="G",'Costi complessivi'!#REF!*$C$452,IF('Costi complessivi'!#REF!=$B$452,'Costi complessivi'!#REF!,""))</f>
        <v>#REF!</v>
      </c>
      <c r="F360" s="115" t="e">
        <f>IF('Costi complessivi'!#REF!="G",'Costi complessivi'!#REF!*$C$452,IF('Costi complessivi'!#REF!=$B$452,'Costi complessivi'!#REF!,""))</f>
        <v>#REF!</v>
      </c>
      <c r="G360" s="44" t="e">
        <f>IF('Costi complessivi'!#REF!="G",'Costi complessivi'!#REF!*$C$452,IF('Costi complessivi'!#REF!=$B$452,'Costi complessivi'!#REF!,""))</f>
        <v>#REF!</v>
      </c>
      <c r="H360" s="44" t="e">
        <f>IF('Costi complessivi'!#REF!="G",'Costi complessivi'!#REF!*$C$452,IF('Costi complessivi'!#REF!=$B$452,'Costi complessivi'!#REF!,""))</f>
        <v>#REF!</v>
      </c>
      <c r="I360" s="115" t="e">
        <f>IF('Costi complessivi'!#REF!="G",'Costi complessivi'!#REF!*$C$452,IF('Costi complessivi'!#REF!=$B$452,'Costi complessivi'!#REF!,""))</f>
        <v>#REF!</v>
      </c>
      <c r="J360" s="14" t="e">
        <f>IF('Costi complessivi'!#REF!="G",'Costi complessivi'!#REF!*$C$452,IF('Costi complessivi'!#REF!=$B$452,'Costi complessivi'!#REF!,""))</f>
        <v>#REF!</v>
      </c>
      <c r="K360" s="14" t="e">
        <f>IF('Costi complessivi'!#REF!="G",'Costi complessivi'!#REF!*$C$452,IF('Costi complessivi'!#REF!=$B$452,'Costi complessivi'!#REF!,""))</f>
        <v>#REF!</v>
      </c>
      <c r="L360" s="29" t="e">
        <f>IF('Costi complessivi'!#REF!="G",'Costi complessivi'!#REF!*$C$452,IF('Costi complessivi'!#REF!=$B$452,'Costi complessivi'!#REF!,""))</f>
        <v>#REF!</v>
      </c>
      <c r="M360" s="23" t="e">
        <f>'Costi complessivi'!#REF!</f>
        <v>#REF!</v>
      </c>
      <c r="N360" s="69" t="e">
        <f>IF('Costi complessivi'!#REF!="G",'Costi complessivi'!#REF!,IF('Costi complessivi'!#REF!=$B$452,'Costi complessivi'!#REF!,0))</f>
        <v>#REF!</v>
      </c>
      <c r="O360" s="42" t="s">
        <v>510</v>
      </c>
    </row>
    <row r="361" spans="1:15" hidden="1">
      <c r="A361" s="22" t="e">
        <f>IF('Costi complessivi'!#REF!="","",'Costi complessivi'!#REF!)</f>
        <v>#REF!</v>
      </c>
      <c r="B361" s="61" t="e">
        <f>IF('Costi complessivi'!#REF!="","",'Costi complessivi'!#REF!)</f>
        <v>#REF!</v>
      </c>
      <c r="C361" s="15" t="e">
        <f>IF('Costi complessivi'!#REF!="G",'Costi complessivi'!#REF!*$C$452,IF('Costi complessivi'!#REF!=$B$452,'Costi complessivi'!#REF!,""))</f>
        <v>#REF!</v>
      </c>
      <c r="D361" s="15" t="e">
        <f>IF('Costi complessivi'!#REF!="G",'Costi complessivi'!#REF!*$C$452,IF('Costi complessivi'!#REF!=$B$452,'Costi complessivi'!#REF!,""))</f>
        <v>#REF!</v>
      </c>
      <c r="E361" s="30" t="e">
        <f>IF('Costi complessivi'!#REF!="G",'Costi complessivi'!#REF!*$C$452,IF('Costi complessivi'!#REF!=$B$452,'Costi complessivi'!#REF!,""))</f>
        <v>#REF!</v>
      </c>
      <c r="F361" s="115" t="e">
        <f>IF('Costi complessivi'!#REF!="G",'Costi complessivi'!#REF!*$C$452,IF('Costi complessivi'!#REF!=$B$452,'Costi complessivi'!#REF!,""))</f>
        <v>#REF!</v>
      </c>
      <c r="G361" s="44" t="e">
        <f>IF('Costi complessivi'!#REF!="G",'Costi complessivi'!#REF!*$C$452,IF('Costi complessivi'!#REF!=$B$452,'Costi complessivi'!#REF!,""))</f>
        <v>#REF!</v>
      </c>
      <c r="H361" s="44" t="e">
        <f>IF('Costi complessivi'!#REF!="G",'Costi complessivi'!#REF!*$C$452,IF('Costi complessivi'!#REF!=$B$452,'Costi complessivi'!#REF!,""))</f>
        <v>#REF!</v>
      </c>
      <c r="I361" s="115" t="e">
        <f>IF('Costi complessivi'!#REF!="G",'Costi complessivi'!#REF!*$C$452,IF('Costi complessivi'!#REF!=$B$452,'Costi complessivi'!#REF!,""))</f>
        <v>#REF!</v>
      </c>
      <c r="J361" s="14" t="e">
        <f>IF('Costi complessivi'!#REF!="G",'Costi complessivi'!#REF!*$C$452,IF('Costi complessivi'!#REF!=$B$452,'Costi complessivi'!#REF!,""))</f>
        <v>#REF!</v>
      </c>
      <c r="K361" s="14" t="e">
        <f>IF('Costi complessivi'!#REF!="G",'Costi complessivi'!#REF!*$C$452,IF('Costi complessivi'!#REF!=$B$452,'Costi complessivi'!#REF!,""))</f>
        <v>#REF!</v>
      </c>
      <c r="L361" s="29" t="e">
        <f>IF('Costi complessivi'!#REF!="G",'Costi complessivi'!#REF!*$C$452,IF('Costi complessivi'!#REF!=$B$452,'Costi complessivi'!#REF!,""))</f>
        <v>#REF!</v>
      </c>
      <c r="M361" s="23" t="e">
        <f>'Costi complessivi'!#REF!</f>
        <v>#REF!</v>
      </c>
      <c r="N361" s="69" t="e">
        <f>IF('Costi complessivi'!#REF!="G",'Costi complessivi'!#REF!,IF('Costi complessivi'!#REF!=$B$452,'Costi complessivi'!#REF!,0))</f>
        <v>#REF!</v>
      </c>
    </row>
    <row r="362" spans="1:15" hidden="1">
      <c r="A362" s="22" t="e">
        <f>IF('Costi complessivi'!#REF!="","",'Costi complessivi'!#REF!)</f>
        <v>#REF!</v>
      </c>
      <c r="B362" s="61" t="e">
        <f>IF('Costi complessivi'!#REF!="","",'Costi complessivi'!#REF!)</f>
        <v>#REF!</v>
      </c>
      <c r="C362" s="15" t="e">
        <f>IF('Costi complessivi'!#REF!="G",'Costi complessivi'!#REF!*$C$452,IF('Costi complessivi'!#REF!=$B$452,'Costi complessivi'!#REF!,""))</f>
        <v>#REF!</v>
      </c>
      <c r="D362" s="15" t="e">
        <f>IF('Costi complessivi'!#REF!="G",'Costi complessivi'!#REF!*$C$452,IF('Costi complessivi'!#REF!=$B$452,'Costi complessivi'!#REF!,""))</f>
        <v>#REF!</v>
      </c>
      <c r="E362" s="30" t="e">
        <f>IF('Costi complessivi'!#REF!="G",'Costi complessivi'!#REF!*$C$452,IF('Costi complessivi'!#REF!=$B$452,'Costi complessivi'!#REF!,""))</f>
        <v>#REF!</v>
      </c>
      <c r="F362" s="115" t="e">
        <f>IF('Costi complessivi'!#REF!="G",'Costi complessivi'!#REF!*$C$452,IF('Costi complessivi'!#REF!=$B$452,'Costi complessivi'!#REF!,""))</f>
        <v>#REF!</v>
      </c>
      <c r="G362" s="44" t="e">
        <f>IF('Costi complessivi'!#REF!="G",'Costi complessivi'!#REF!*$C$452,IF('Costi complessivi'!#REF!=$B$452,'Costi complessivi'!#REF!,""))</f>
        <v>#REF!</v>
      </c>
      <c r="H362" s="44" t="e">
        <f>IF('Costi complessivi'!#REF!="G",'Costi complessivi'!#REF!*$C$452,IF('Costi complessivi'!#REF!=$B$452,'Costi complessivi'!#REF!,""))</f>
        <v>#REF!</v>
      </c>
      <c r="I362" s="115" t="e">
        <f>IF('Costi complessivi'!#REF!="G",'Costi complessivi'!#REF!*$C$452,IF('Costi complessivi'!#REF!=$B$452,'Costi complessivi'!#REF!,""))</f>
        <v>#REF!</v>
      </c>
      <c r="J362" s="14" t="e">
        <f>IF('Costi complessivi'!#REF!="G",'Costi complessivi'!#REF!*$C$452,IF('Costi complessivi'!#REF!=$B$452,'Costi complessivi'!#REF!,""))</f>
        <v>#REF!</v>
      </c>
      <c r="K362" s="14" t="e">
        <f>IF('Costi complessivi'!#REF!="G",'Costi complessivi'!#REF!*$C$452,IF('Costi complessivi'!#REF!=$B$452,'Costi complessivi'!#REF!,""))</f>
        <v>#REF!</v>
      </c>
      <c r="L362" s="29" t="e">
        <f>IF('Costi complessivi'!#REF!="G",'Costi complessivi'!#REF!*$C$452,IF('Costi complessivi'!#REF!=$B$452,'Costi complessivi'!#REF!,""))</f>
        <v>#REF!</v>
      </c>
      <c r="M362" s="23" t="e">
        <f>'Costi complessivi'!#REF!</f>
        <v>#REF!</v>
      </c>
      <c r="N362" s="69" t="e">
        <f>IF('Costi complessivi'!#REF!="G",'Costi complessivi'!#REF!,IF('Costi complessivi'!#REF!=$B$452,'Costi complessivi'!#REF!,0))</f>
        <v>#REF!</v>
      </c>
    </row>
    <row r="363" spans="1:15" hidden="1">
      <c r="A363" s="22" t="e">
        <f>IF('Costi complessivi'!#REF!="","",'Costi complessivi'!#REF!)</f>
        <v>#REF!</v>
      </c>
      <c r="B363" s="61" t="e">
        <f>IF('Costi complessivi'!#REF!="","",'Costi complessivi'!#REF!)</f>
        <v>#REF!</v>
      </c>
      <c r="C363" s="15" t="e">
        <f>IF('Costi complessivi'!#REF!="G",'Costi complessivi'!#REF!*$C$452,IF('Costi complessivi'!#REF!=$B$452,'Costi complessivi'!#REF!,""))</f>
        <v>#REF!</v>
      </c>
      <c r="D363" s="15" t="e">
        <f>IF('Costi complessivi'!#REF!="G",'Costi complessivi'!#REF!*$C$452,IF('Costi complessivi'!#REF!=$B$452,'Costi complessivi'!#REF!,""))</f>
        <v>#REF!</v>
      </c>
      <c r="E363" s="30" t="e">
        <f>IF('Costi complessivi'!#REF!="G",'Costi complessivi'!#REF!*$C$452,IF('Costi complessivi'!#REF!=$B$452,'Costi complessivi'!#REF!,""))</f>
        <v>#REF!</v>
      </c>
      <c r="F363" s="115" t="e">
        <f>IF('Costi complessivi'!#REF!="G",'Costi complessivi'!#REF!*$C$452,IF('Costi complessivi'!#REF!=$B$452,'Costi complessivi'!#REF!,""))</f>
        <v>#REF!</v>
      </c>
      <c r="G363" s="44" t="e">
        <f>IF('Costi complessivi'!#REF!="G",'Costi complessivi'!#REF!*$C$452,IF('Costi complessivi'!#REF!=$B$452,'Costi complessivi'!#REF!,""))</f>
        <v>#REF!</v>
      </c>
      <c r="H363" s="44" t="e">
        <f>IF('Costi complessivi'!#REF!="G",'Costi complessivi'!#REF!*$C$452,IF('Costi complessivi'!#REF!=$B$452,'Costi complessivi'!#REF!,""))</f>
        <v>#REF!</v>
      </c>
      <c r="I363" s="115" t="e">
        <f>IF('Costi complessivi'!#REF!="G",'Costi complessivi'!#REF!*$C$452,IF('Costi complessivi'!#REF!=$B$452,'Costi complessivi'!#REF!,""))</f>
        <v>#REF!</v>
      </c>
      <c r="J363" s="14" t="e">
        <f>IF('Costi complessivi'!#REF!="G",'Costi complessivi'!#REF!*$C$452,IF('Costi complessivi'!#REF!=$B$452,'Costi complessivi'!#REF!,""))</f>
        <v>#REF!</v>
      </c>
      <c r="K363" s="14" t="e">
        <f>IF('Costi complessivi'!#REF!="G",'Costi complessivi'!#REF!*$C$452,IF('Costi complessivi'!#REF!=$B$452,'Costi complessivi'!#REF!,""))</f>
        <v>#REF!</v>
      </c>
      <c r="L363" s="29" t="e">
        <f>IF('Costi complessivi'!#REF!="G",'Costi complessivi'!#REF!*$C$452,IF('Costi complessivi'!#REF!=$B$452,'Costi complessivi'!#REF!,""))</f>
        <v>#REF!</v>
      </c>
      <c r="M363" s="23" t="e">
        <f>'Costi complessivi'!#REF!</f>
        <v>#REF!</v>
      </c>
      <c r="N363" s="69" t="e">
        <f>IF('Costi complessivi'!#REF!="G",'Costi complessivi'!#REF!,IF('Costi complessivi'!#REF!=$B$452,'Costi complessivi'!#REF!,0))</f>
        <v>#REF!</v>
      </c>
    </row>
    <row r="364" spans="1:15" hidden="1">
      <c r="A364" s="22" t="e">
        <f>IF('Costi complessivi'!#REF!="","",'Costi complessivi'!#REF!)</f>
        <v>#REF!</v>
      </c>
      <c r="B364" s="61" t="e">
        <f>IF('Costi complessivi'!#REF!="","",'Costi complessivi'!#REF!)</f>
        <v>#REF!</v>
      </c>
      <c r="C364" s="15" t="e">
        <f>IF('Costi complessivi'!#REF!="G",'Costi complessivi'!#REF!*$C$452,IF('Costi complessivi'!#REF!=$B$452,'Costi complessivi'!#REF!,""))</f>
        <v>#REF!</v>
      </c>
      <c r="D364" s="15" t="e">
        <f>IF('Costi complessivi'!#REF!="G",'Costi complessivi'!#REF!*$C$452,IF('Costi complessivi'!#REF!=$B$452,'Costi complessivi'!#REF!,""))</f>
        <v>#REF!</v>
      </c>
      <c r="E364" s="30" t="e">
        <f>IF('Costi complessivi'!#REF!="G",'Costi complessivi'!#REF!*$C$452,IF('Costi complessivi'!#REF!=$B$452,'Costi complessivi'!#REF!,""))</f>
        <v>#REF!</v>
      </c>
      <c r="F364" s="115" t="e">
        <f>IF('Costi complessivi'!#REF!="G",'Costi complessivi'!#REF!*$C$452,IF('Costi complessivi'!#REF!=$B$452,'Costi complessivi'!#REF!,""))</f>
        <v>#REF!</v>
      </c>
      <c r="G364" s="44" t="e">
        <f>IF('Costi complessivi'!#REF!="G",'Costi complessivi'!#REF!*$C$452,IF('Costi complessivi'!#REF!=$B$452,'Costi complessivi'!#REF!,""))</f>
        <v>#REF!</v>
      </c>
      <c r="H364" s="44" t="e">
        <f>IF('Costi complessivi'!#REF!="G",'Costi complessivi'!#REF!*$C$452,IF('Costi complessivi'!#REF!=$B$452,'Costi complessivi'!#REF!,""))</f>
        <v>#REF!</v>
      </c>
      <c r="I364" s="115" t="e">
        <f>IF('Costi complessivi'!#REF!="G",'Costi complessivi'!#REF!*$C$452,IF('Costi complessivi'!#REF!=$B$452,'Costi complessivi'!#REF!,""))</f>
        <v>#REF!</v>
      </c>
      <c r="J364" s="14" t="e">
        <f>IF('Costi complessivi'!#REF!="G",'Costi complessivi'!#REF!*$C$452,IF('Costi complessivi'!#REF!=$B$452,'Costi complessivi'!#REF!,""))</f>
        <v>#REF!</v>
      </c>
      <c r="K364" s="14" t="e">
        <f>IF('Costi complessivi'!#REF!="G",'Costi complessivi'!#REF!*$C$452,IF('Costi complessivi'!#REF!=$B$452,'Costi complessivi'!#REF!,""))</f>
        <v>#REF!</v>
      </c>
      <c r="L364" s="29" t="e">
        <f>IF('Costi complessivi'!#REF!="G",'Costi complessivi'!#REF!*$C$452,IF('Costi complessivi'!#REF!=$B$452,'Costi complessivi'!#REF!,""))</f>
        <v>#REF!</v>
      </c>
      <c r="M364" s="23" t="e">
        <f>'Costi complessivi'!#REF!</f>
        <v>#REF!</v>
      </c>
      <c r="N364" s="69" t="e">
        <f>IF('Costi complessivi'!#REF!="G",'Costi complessivi'!#REF!,IF('Costi complessivi'!#REF!=$B$452,'Costi complessivi'!#REF!,0))</f>
        <v>#REF!</v>
      </c>
      <c r="O364" s="32" t="s">
        <v>498</v>
      </c>
    </row>
    <row r="365" spans="1:15">
      <c r="A365" s="22" t="str">
        <f>IF('Costi complessivi'!A279="","",'Costi complessivi'!A279)</f>
        <v xml:space="preserve"> 66/30/873</v>
      </c>
      <c r="B365" s="61" t="str">
        <f>IF('Costi complessivi'!B279="","",'Costi complessivi'!B279)</f>
        <v>UNA FAMIGLIA PER UNA FAMIGLIA</v>
      </c>
      <c r="C365" s="15" t="e">
        <f>IF('Costi complessivi'!#REF!="G",'Costi complessivi'!#REF!*$C$452,IF('Costi complessivi'!#REF!=$B$452,'Costi complessivi'!#REF!,""))</f>
        <v>#REF!</v>
      </c>
      <c r="D365" s="15" t="e">
        <f>IF('Costi complessivi'!#REF!="G",'Costi complessivi'!#REF!*$C$452,IF('Costi complessivi'!#REF!=$B$452,'Costi complessivi'!#REF!,""))</f>
        <v>#REF!</v>
      </c>
      <c r="E365" s="30" t="e">
        <f>IF('Costi complessivi'!#REF!="G",'Costi complessivi'!#REF!*$C$452,IF('Costi complessivi'!#REF!=$B$452,'Costi complessivi'!#REF!,""))</f>
        <v>#REF!</v>
      </c>
      <c r="F365" s="115" t="e">
        <f>IF('Costi complessivi'!#REF!="G",'Costi complessivi'!C279*$C$452,IF('Costi complessivi'!#REF!=$B$452,'Costi complessivi'!C279,""))</f>
        <v>#REF!</v>
      </c>
      <c r="G365" s="44" t="e">
        <f>IF('Costi complessivi'!#REF!="G",'Costi complessivi'!#REF!*$C$452,IF('Costi complessivi'!#REF!=$B$452,'Costi complessivi'!#REF!,""))</f>
        <v>#REF!</v>
      </c>
      <c r="H365" s="44" t="e">
        <f>IF('Costi complessivi'!#REF!="G",'Costi complessivi'!#REF!*$C$452,IF('Costi complessivi'!#REF!=$B$452,'Costi complessivi'!#REF!,""))</f>
        <v>#REF!</v>
      </c>
      <c r="I365" s="115" t="e">
        <f>IF('Costi complessivi'!#REF!="G",'Costi complessivi'!D279*$C$452,IF('Costi complessivi'!#REF!=$B$452,'Costi complessivi'!D279,""))</f>
        <v>#REF!</v>
      </c>
      <c r="J365" s="14" t="e">
        <f>IF('Costi complessivi'!#REF!="G",'Costi complessivi'!E279*$C$452,IF('Costi complessivi'!#REF!=$B$452,'Costi complessivi'!E279,""))</f>
        <v>#REF!</v>
      </c>
      <c r="K365" s="14" t="e">
        <f>IF('Costi complessivi'!#REF!="G",'Costi complessivi'!F279*$C$452,IF('Costi complessivi'!#REF!=$B$452,'Costi complessivi'!F279,""))</f>
        <v>#REF!</v>
      </c>
      <c r="L365" s="29" t="e">
        <f>IF('Costi complessivi'!#REF!="G",'Costi complessivi'!#REF!*$C$452,IF('Costi complessivi'!#REF!=$B$452,'Costi complessivi'!#REF!,""))</f>
        <v>#REF!</v>
      </c>
      <c r="M365" s="23" t="e">
        <f>'Costi complessivi'!#REF!</f>
        <v>#REF!</v>
      </c>
      <c r="N365" s="69" t="e">
        <f>IF('Costi complessivi'!#REF!="G",'Costi complessivi'!#REF!,IF('Costi complessivi'!#REF!=$B$452,'Costi complessivi'!#REF!,0))</f>
        <v>#REF!</v>
      </c>
    </row>
    <row r="366" spans="1:15" hidden="1">
      <c r="A366" s="22" t="e">
        <f>IF('Costi complessivi'!#REF!="","",'Costi complessivi'!#REF!)</f>
        <v>#REF!</v>
      </c>
      <c r="B366" s="61" t="e">
        <f>IF('Costi complessivi'!#REF!="","",'Costi complessivi'!#REF!)</f>
        <v>#REF!</v>
      </c>
      <c r="C366" s="15" t="e">
        <f>IF('Costi complessivi'!#REF!="G",'Costi complessivi'!#REF!*$C$452,IF('Costi complessivi'!#REF!=$B$452,'Costi complessivi'!#REF!,""))</f>
        <v>#REF!</v>
      </c>
      <c r="D366" s="15" t="e">
        <f>IF('Costi complessivi'!#REF!="G",'Costi complessivi'!#REF!*$C$452,IF('Costi complessivi'!#REF!=$B$452,'Costi complessivi'!#REF!,""))</f>
        <v>#REF!</v>
      </c>
      <c r="E366" s="30" t="e">
        <f>IF('Costi complessivi'!#REF!="G",'Costi complessivi'!#REF!*$C$452,IF('Costi complessivi'!#REF!=$B$452,'Costi complessivi'!#REF!,""))</f>
        <v>#REF!</v>
      </c>
      <c r="F366" s="115" t="e">
        <f>IF('Costi complessivi'!#REF!="G",'Costi complessivi'!#REF!*$C$452,IF('Costi complessivi'!#REF!=$B$452,'Costi complessivi'!#REF!,""))</f>
        <v>#REF!</v>
      </c>
      <c r="G366" s="44" t="e">
        <f>IF('Costi complessivi'!#REF!="G",'Costi complessivi'!#REF!*$C$452,IF('Costi complessivi'!#REF!=$B$452,'Costi complessivi'!#REF!,""))</f>
        <v>#REF!</v>
      </c>
      <c r="H366" s="44" t="e">
        <f>IF('Costi complessivi'!#REF!="G",'Costi complessivi'!#REF!*$C$452,IF('Costi complessivi'!#REF!=$B$452,'Costi complessivi'!#REF!,""))</f>
        <v>#REF!</v>
      </c>
      <c r="I366" s="115" t="e">
        <f>IF('Costi complessivi'!#REF!="G",'Costi complessivi'!#REF!*$C$452,IF('Costi complessivi'!#REF!=$B$452,'Costi complessivi'!#REF!,""))</f>
        <v>#REF!</v>
      </c>
      <c r="J366" s="14" t="e">
        <f>IF('Costi complessivi'!#REF!="G",'Costi complessivi'!#REF!*$C$452,IF('Costi complessivi'!#REF!=$B$452,'Costi complessivi'!#REF!,""))</f>
        <v>#REF!</v>
      </c>
      <c r="K366" s="14" t="e">
        <f>IF('Costi complessivi'!#REF!="G",'Costi complessivi'!#REF!*$C$452,IF('Costi complessivi'!#REF!=$B$452,'Costi complessivi'!#REF!,""))</f>
        <v>#REF!</v>
      </c>
      <c r="L366" s="29" t="e">
        <f>IF('Costi complessivi'!#REF!="G",'Costi complessivi'!#REF!*$C$452,IF('Costi complessivi'!#REF!=$B$452,'Costi complessivi'!#REF!,""))</f>
        <v>#REF!</v>
      </c>
      <c r="M366" s="23" t="e">
        <f>'Costi complessivi'!#REF!</f>
        <v>#REF!</v>
      </c>
      <c r="N366" s="69" t="e">
        <f>IF('Costi complessivi'!#REF!="G",'Costi complessivi'!#REF!,IF('Costi complessivi'!#REF!=$B$452,'Costi complessivi'!#REF!,0))</f>
        <v>#REF!</v>
      </c>
    </row>
    <row r="367" spans="1:15" hidden="1">
      <c r="A367" s="22" t="e">
        <f>IF('Costi complessivi'!#REF!="","",'Costi complessivi'!#REF!)</f>
        <v>#REF!</v>
      </c>
      <c r="B367" s="61" t="e">
        <f>IF('Costi complessivi'!#REF!="","",'Costi complessivi'!#REF!)</f>
        <v>#REF!</v>
      </c>
      <c r="C367" s="15" t="e">
        <f>IF('Costi complessivi'!#REF!="G",'Costi complessivi'!#REF!*$C$452,IF('Costi complessivi'!#REF!=$B$452,'Costi complessivi'!#REF!,""))</f>
        <v>#REF!</v>
      </c>
      <c r="D367" s="15" t="e">
        <f>IF('Costi complessivi'!#REF!="G",'Costi complessivi'!#REF!*$C$452,IF('Costi complessivi'!#REF!=$B$452,'Costi complessivi'!#REF!,""))</f>
        <v>#REF!</v>
      </c>
      <c r="E367" s="30" t="e">
        <f>IF('Costi complessivi'!#REF!="G",'Costi complessivi'!#REF!*$C$452,IF('Costi complessivi'!#REF!=$B$452,'Costi complessivi'!#REF!,""))</f>
        <v>#REF!</v>
      </c>
      <c r="F367" s="115" t="e">
        <f>IF('Costi complessivi'!#REF!="G",'Costi complessivi'!#REF!*$C$452,IF('Costi complessivi'!#REF!=$B$452,'Costi complessivi'!#REF!,""))</f>
        <v>#REF!</v>
      </c>
      <c r="G367" s="44" t="e">
        <f>IF('Costi complessivi'!#REF!="G",'Costi complessivi'!#REF!*$C$452,IF('Costi complessivi'!#REF!=$B$452,'Costi complessivi'!#REF!,""))</f>
        <v>#REF!</v>
      </c>
      <c r="H367" s="44" t="e">
        <f>IF('Costi complessivi'!#REF!="G",'Costi complessivi'!#REF!*$C$452,IF('Costi complessivi'!#REF!=$B$452,'Costi complessivi'!#REF!,""))</f>
        <v>#REF!</v>
      </c>
      <c r="I367" s="115" t="e">
        <f>IF('Costi complessivi'!#REF!="G",'Costi complessivi'!#REF!*$C$452,IF('Costi complessivi'!#REF!=$B$452,'Costi complessivi'!#REF!,""))</f>
        <v>#REF!</v>
      </c>
      <c r="J367" s="14" t="e">
        <f>IF('Costi complessivi'!#REF!="G",'Costi complessivi'!#REF!*$C$452,IF('Costi complessivi'!#REF!=$B$452,'Costi complessivi'!#REF!,""))</f>
        <v>#REF!</v>
      </c>
      <c r="K367" s="14" t="e">
        <f>IF('Costi complessivi'!#REF!="G",'Costi complessivi'!#REF!*$C$452,IF('Costi complessivi'!#REF!=$B$452,'Costi complessivi'!#REF!,""))</f>
        <v>#REF!</v>
      </c>
      <c r="L367" s="29" t="e">
        <f>IF('Costi complessivi'!#REF!="G",'Costi complessivi'!#REF!*$C$452,IF('Costi complessivi'!#REF!=$B$452,'Costi complessivi'!#REF!,""))</f>
        <v>#REF!</v>
      </c>
      <c r="M367" s="23" t="e">
        <f>'Costi complessivi'!#REF!</f>
        <v>#REF!</v>
      </c>
      <c r="N367" s="69" t="e">
        <f>IF('Costi complessivi'!#REF!="G",'Costi complessivi'!#REF!,IF('Costi complessivi'!#REF!=$B$452,'Costi complessivi'!#REF!,0))</f>
        <v>#REF!</v>
      </c>
    </row>
    <row r="368" spans="1:15" ht="17.25" hidden="1" customHeight="1">
      <c r="A368" s="22" t="e">
        <f>IF('Costi complessivi'!#REF!="","",'Costi complessivi'!#REF!)</f>
        <v>#REF!</v>
      </c>
      <c r="B368" s="61" t="e">
        <f>IF('Costi complessivi'!#REF!="","",'Costi complessivi'!#REF!)</f>
        <v>#REF!</v>
      </c>
      <c r="C368" s="15" t="e">
        <f>IF('Costi complessivi'!#REF!="G",'Costi complessivi'!#REF!*$C$452,IF('Costi complessivi'!#REF!=$B$452,'Costi complessivi'!#REF!,""))</f>
        <v>#REF!</v>
      </c>
      <c r="D368" s="15" t="e">
        <f>IF('Costi complessivi'!#REF!="G",'Costi complessivi'!#REF!*$C$452,IF('Costi complessivi'!#REF!=$B$452,'Costi complessivi'!#REF!,""))</f>
        <v>#REF!</v>
      </c>
      <c r="E368" s="30" t="e">
        <f>IF('Costi complessivi'!#REF!="G",'Costi complessivi'!#REF!*$C$452,IF('Costi complessivi'!#REF!=$B$452,'Costi complessivi'!#REF!,""))</f>
        <v>#REF!</v>
      </c>
      <c r="F368" s="115" t="e">
        <f>IF('Costi complessivi'!#REF!="G",'Costi complessivi'!#REF!*$C$452,IF('Costi complessivi'!#REF!=$B$452,'Costi complessivi'!#REF!,""))</f>
        <v>#REF!</v>
      </c>
      <c r="G368" s="44" t="e">
        <f>IF('Costi complessivi'!#REF!="G",'Costi complessivi'!#REF!*$C$452,IF('Costi complessivi'!#REF!=$B$452,'Costi complessivi'!#REF!,""))</f>
        <v>#REF!</v>
      </c>
      <c r="H368" s="44" t="e">
        <f>IF('Costi complessivi'!#REF!="G",'Costi complessivi'!#REF!*$C$452,IF('Costi complessivi'!#REF!=$B$452,'Costi complessivi'!#REF!,""))</f>
        <v>#REF!</v>
      </c>
      <c r="I368" s="115" t="e">
        <f>IF('Costi complessivi'!#REF!="G",'Costi complessivi'!#REF!*$C$452,IF('Costi complessivi'!#REF!=$B$452,'Costi complessivi'!#REF!,""))</f>
        <v>#REF!</v>
      </c>
      <c r="J368" s="14" t="e">
        <f>IF('Costi complessivi'!#REF!="G",'Costi complessivi'!#REF!*$C$452,IF('Costi complessivi'!#REF!=$B$452,'Costi complessivi'!#REF!,""))</f>
        <v>#REF!</v>
      </c>
      <c r="K368" s="14" t="e">
        <f>IF('Costi complessivi'!#REF!="G",'Costi complessivi'!#REF!*$C$452,IF('Costi complessivi'!#REF!=$B$452,'Costi complessivi'!#REF!,""))</f>
        <v>#REF!</v>
      </c>
      <c r="L368" s="29" t="e">
        <f>IF('Costi complessivi'!#REF!="G",'Costi complessivi'!#REF!*$C$452,IF('Costi complessivi'!#REF!=$B$452,'Costi complessivi'!#REF!,""))</f>
        <v>#REF!</v>
      </c>
      <c r="M368" s="23" t="e">
        <f>'Costi complessivi'!#REF!</f>
        <v>#REF!</v>
      </c>
      <c r="N368" s="69" t="e">
        <f>IF('Costi complessivi'!#REF!="G",'Costi complessivi'!#REF!,IF('Costi complessivi'!#REF!=$B$452,'Costi complessivi'!#REF!,0))</f>
        <v>#REF!</v>
      </c>
      <c r="O368" s="32"/>
    </row>
    <row r="369" spans="1:15" ht="17.25" hidden="1" customHeight="1">
      <c r="A369" s="22" t="e">
        <f>IF('Costi complessivi'!#REF!="","",'Costi complessivi'!#REF!)</f>
        <v>#REF!</v>
      </c>
      <c r="B369" s="61" t="e">
        <f>IF('Costi complessivi'!#REF!="","",'Costi complessivi'!#REF!)</f>
        <v>#REF!</v>
      </c>
      <c r="C369" s="15" t="e">
        <f>IF('Costi complessivi'!#REF!="G",'Costi complessivi'!#REF!*$C$452,IF('Costi complessivi'!#REF!=$B$452,'Costi complessivi'!#REF!,""))</f>
        <v>#REF!</v>
      </c>
      <c r="D369" s="15" t="e">
        <f>IF('Costi complessivi'!#REF!="G",'Costi complessivi'!#REF!*$C$452,IF('Costi complessivi'!#REF!=$B$452,'Costi complessivi'!#REF!,""))</f>
        <v>#REF!</v>
      </c>
      <c r="E369" s="30" t="e">
        <f>IF('Costi complessivi'!#REF!="G",'Costi complessivi'!#REF!*$C$452,IF('Costi complessivi'!#REF!=$B$452,'Costi complessivi'!#REF!,""))</f>
        <v>#REF!</v>
      </c>
      <c r="F369" s="115" t="e">
        <f>IF('Costi complessivi'!#REF!="G",'Costi complessivi'!#REF!*$C$452,IF('Costi complessivi'!#REF!=$B$452,'Costi complessivi'!#REF!,""))</f>
        <v>#REF!</v>
      </c>
      <c r="G369" s="44" t="e">
        <f>IF('Costi complessivi'!#REF!="G",'Costi complessivi'!#REF!*$C$452,IF('Costi complessivi'!#REF!=$B$452,'Costi complessivi'!#REF!,""))</f>
        <v>#REF!</v>
      </c>
      <c r="H369" s="44" t="e">
        <f>IF('Costi complessivi'!#REF!="G",'Costi complessivi'!#REF!*$C$452,IF('Costi complessivi'!#REF!=$B$452,'Costi complessivi'!#REF!,""))</f>
        <v>#REF!</v>
      </c>
      <c r="I369" s="115" t="e">
        <f>IF('Costi complessivi'!#REF!="G",'Costi complessivi'!#REF!*$C$452,IF('Costi complessivi'!#REF!=$B$452,'Costi complessivi'!#REF!,""))</f>
        <v>#REF!</v>
      </c>
      <c r="J369" s="14" t="e">
        <f>IF('Costi complessivi'!#REF!="G",'Costi complessivi'!#REF!*$C$452,IF('Costi complessivi'!#REF!=$B$452,'Costi complessivi'!#REF!,""))</f>
        <v>#REF!</v>
      </c>
      <c r="K369" s="14" t="e">
        <f>IF('Costi complessivi'!#REF!="G",'Costi complessivi'!#REF!*$C$452,IF('Costi complessivi'!#REF!=$B$452,'Costi complessivi'!#REF!,""))</f>
        <v>#REF!</v>
      </c>
      <c r="L369" s="29" t="e">
        <f>IF('Costi complessivi'!#REF!="G",'Costi complessivi'!#REF!*$C$452,IF('Costi complessivi'!#REF!=$B$452,'Costi complessivi'!#REF!,""))</f>
        <v>#REF!</v>
      </c>
      <c r="M369" s="23" t="e">
        <f>'Costi complessivi'!#REF!</f>
        <v>#REF!</v>
      </c>
      <c r="N369" s="69" t="e">
        <f>IF('Costi complessivi'!#REF!="G",'Costi complessivi'!#REF!,IF('Costi complessivi'!#REF!=$B$452,'Costi complessivi'!#REF!,0))</f>
        <v>#REF!</v>
      </c>
      <c r="O369" s="32" t="s">
        <v>508</v>
      </c>
    </row>
    <row r="370" spans="1:15" hidden="1">
      <c r="A370" s="22" t="e">
        <f>IF('Costi complessivi'!#REF!="","",'Costi complessivi'!#REF!)</f>
        <v>#REF!</v>
      </c>
      <c r="B370" s="61" t="e">
        <f>IF('Costi complessivi'!#REF!="","",'Costi complessivi'!#REF!)</f>
        <v>#REF!</v>
      </c>
      <c r="C370" s="15" t="e">
        <f>IF('Costi complessivi'!#REF!="G",'Costi complessivi'!#REF!*$C$452,IF('Costi complessivi'!#REF!=$B$452,'Costi complessivi'!#REF!,""))</f>
        <v>#REF!</v>
      </c>
      <c r="D370" s="15" t="e">
        <f>IF('Costi complessivi'!#REF!="G",'Costi complessivi'!#REF!*$C$452,IF('Costi complessivi'!#REF!=$B$452,'Costi complessivi'!#REF!,""))</f>
        <v>#REF!</v>
      </c>
      <c r="E370" s="30" t="e">
        <f>IF('Costi complessivi'!#REF!="G",'Costi complessivi'!#REF!*$C$452,IF('Costi complessivi'!#REF!=$B$452,'Costi complessivi'!#REF!,""))</f>
        <v>#REF!</v>
      </c>
      <c r="F370" s="115" t="e">
        <f>IF('Costi complessivi'!#REF!="G",'Costi complessivi'!#REF!*$C$452,IF('Costi complessivi'!#REF!=$B$452,'Costi complessivi'!#REF!,""))</f>
        <v>#REF!</v>
      </c>
      <c r="G370" s="44" t="e">
        <f>IF('Costi complessivi'!#REF!="G",'Costi complessivi'!#REF!*$C$452,IF('Costi complessivi'!#REF!=$B$452,'Costi complessivi'!#REF!,""))</f>
        <v>#REF!</v>
      </c>
      <c r="H370" s="44" t="e">
        <f>IF('Costi complessivi'!#REF!="G",'Costi complessivi'!#REF!*$C$452,IF('Costi complessivi'!#REF!=$B$452,'Costi complessivi'!#REF!,""))</f>
        <v>#REF!</v>
      </c>
      <c r="I370" s="115" t="e">
        <f>IF('Costi complessivi'!#REF!="G",'Costi complessivi'!#REF!*$C$452,IF('Costi complessivi'!#REF!=$B$452,'Costi complessivi'!#REF!,""))</f>
        <v>#REF!</v>
      </c>
      <c r="J370" s="14" t="e">
        <f>IF('Costi complessivi'!#REF!="G",'Costi complessivi'!#REF!*$C$452,IF('Costi complessivi'!#REF!=$B$452,'Costi complessivi'!#REF!,""))</f>
        <v>#REF!</v>
      </c>
      <c r="K370" s="14" t="e">
        <f>IF('Costi complessivi'!#REF!="G",'Costi complessivi'!#REF!*$C$452,IF('Costi complessivi'!#REF!=$B$452,'Costi complessivi'!#REF!,""))</f>
        <v>#REF!</v>
      </c>
      <c r="L370" s="29" t="e">
        <f>IF('Costi complessivi'!#REF!="G",'Costi complessivi'!#REF!*$C$452,IF('Costi complessivi'!#REF!=$B$452,'Costi complessivi'!#REF!,""))</f>
        <v>#REF!</v>
      </c>
      <c r="M370" s="23" t="e">
        <f>'Costi complessivi'!#REF!</f>
        <v>#REF!</v>
      </c>
      <c r="N370" s="69" t="e">
        <f>IF('Costi complessivi'!#REF!="G",'Costi complessivi'!#REF!,IF('Costi complessivi'!#REF!=$B$452,'Costi complessivi'!#REF!,0))</f>
        <v>#REF!</v>
      </c>
    </row>
    <row r="371" spans="1:15" hidden="1">
      <c r="A371" s="22" t="e">
        <f>IF('Costi complessivi'!#REF!="","",'Costi complessivi'!#REF!)</f>
        <v>#REF!</v>
      </c>
      <c r="B371" s="61" t="e">
        <f>IF('Costi complessivi'!#REF!="","",'Costi complessivi'!#REF!)</f>
        <v>#REF!</v>
      </c>
      <c r="C371" s="15" t="e">
        <f>IF('Costi complessivi'!#REF!="G",'Costi complessivi'!#REF!*$C$452,IF('Costi complessivi'!#REF!=$B$452,'Costi complessivi'!#REF!,""))</f>
        <v>#REF!</v>
      </c>
      <c r="D371" s="15" t="e">
        <f>IF('Costi complessivi'!#REF!="G",'Costi complessivi'!#REF!*$C$452,IF('Costi complessivi'!#REF!=$B$452,'Costi complessivi'!#REF!,""))</f>
        <v>#REF!</v>
      </c>
      <c r="E371" s="30" t="e">
        <f>IF('Costi complessivi'!#REF!="G",'Costi complessivi'!#REF!*$C$452,IF('Costi complessivi'!#REF!=$B$452,'Costi complessivi'!#REF!,""))</f>
        <v>#REF!</v>
      </c>
      <c r="F371" s="115" t="e">
        <f>IF('Costi complessivi'!#REF!="G",'Costi complessivi'!#REF!*$C$452,IF('Costi complessivi'!#REF!=$B$452,'Costi complessivi'!#REF!,""))</f>
        <v>#REF!</v>
      </c>
      <c r="G371" s="44" t="e">
        <f>IF('Costi complessivi'!#REF!="G",'Costi complessivi'!#REF!*$C$452,IF('Costi complessivi'!#REF!=$B$452,'Costi complessivi'!#REF!,""))</f>
        <v>#REF!</v>
      </c>
      <c r="H371" s="44" t="e">
        <f>IF('Costi complessivi'!#REF!="G",'Costi complessivi'!#REF!*$C$452,IF('Costi complessivi'!#REF!=$B$452,'Costi complessivi'!#REF!,""))</f>
        <v>#REF!</v>
      </c>
      <c r="I371" s="115" t="e">
        <f>IF('Costi complessivi'!#REF!="G",'Costi complessivi'!#REF!*$C$452,IF('Costi complessivi'!#REF!=$B$452,'Costi complessivi'!#REF!,""))</f>
        <v>#REF!</v>
      </c>
      <c r="J371" s="14" t="e">
        <f>IF('Costi complessivi'!#REF!="G",'Costi complessivi'!#REF!*$C$452,IF('Costi complessivi'!#REF!=$B$452,'Costi complessivi'!#REF!,""))</f>
        <v>#REF!</v>
      </c>
      <c r="K371" s="14" t="e">
        <f>IF('Costi complessivi'!#REF!="G",'Costi complessivi'!#REF!*$C$452,IF('Costi complessivi'!#REF!=$B$452,'Costi complessivi'!#REF!,""))</f>
        <v>#REF!</v>
      </c>
      <c r="L371" s="29" t="e">
        <f>IF('Costi complessivi'!#REF!="G",'Costi complessivi'!#REF!*$C$452,IF('Costi complessivi'!#REF!=$B$452,'Costi complessivi'!#REF!,""))</f>
        <v>#REF!</v>
      </c>
      <c r="M371" s="23" t="e">
        <f>'Costi complessivi'!#REF!</f>
        <v>#REF!</v>
      </c>
      <c r="N371" s="69" t="e">
        <f>IF('Costi complessivi'!#REF!="G",'Costi complessivi'!#REF!,IF('Costi complessivi'!#REF!=$B$452,'Costi complessivi'!#REF!,0))</f>
        <v>#REF!</v>
      </c>
    </row>
    <row r="372" spans="1:15" hidden="1">
      <c r="A372" s="22" t="e">
        <f>IF('Costi complessivi'!#REF!="","",'Costi complessivi'!#REF!)</f>
        <v>#REF!</v>
      </c>
      <c r="B372" s="61" t="e">
        <f>IF('Costi complessivi'!#REF!="","",'Costi complessivi'!#REF!)</f>
        <v>#REF!</v>
      </c>
      <c r="C372" s="15" t="e">
        <f>IF('Costi complessivi'!#REF!="G",'Costi complessivi'!#REF!*$C$452,IF('Costi complessivi'!#REF!=$B$452,'Costi complessivi'!#REF!,""))</f>
        <v>#REF!</v>
      </c>
      <c r="D372" s="15" t="e">
        <f>IF('Costi complessivi'!#REF!="G",'Costi complessivi'!#REF!*$C$452,IF('Costi complessivi'!#REF!=$B$452,'Costi complessivi'!#REF!,""))</f>
        <v>#REF!</v>
      </c>
      <c r="E372" s="30" t="e">
        <f>IF('Costi complessivi'!#REF!="G",'Costi complessivi'!#REF!*$C$452,IF('Costi complessivi'!#REF!=$B$452,'Costi complessivi'!#REF!,""))</f>
        <v>#REF!</v>
      </c>
      <c r="F372" s="115" t="e">
        <f>IF('Costi complessivi'!#REF!="G",'Costi complessivi'!#REF!*$C$452,IF('Costi complessivi'!#REF!=$B$452,'Costi complessivi'!#REF!,""))</f>
        <v>#REF!</v>
      </c>
      <c r="G372" s="44" t="e">
        <f>IF('Costi complessivi'!#REF!="G",'Costi complessivi'!#REF!*$C$452,IF('Costi complessivi'!#REF!=$B$452,'Costi complessivi'!#REF!,""))</f>
        <v>#REF!</v>
      </c>
      <c r="H372" s="44" t="e">
        <f>IF('Costi complessivi'!#REF!="G",'Costi complessivi'!#REF!*$C$452,IF('Costi complessivi'!#REF!=$B$452,'Costi complessivi'!#REF!,""))</f>
        <v>#REF!</v>
      </c>
      <c r="I372" s="115" t="e">
        <f>IF('Costi complessivi'!#REF!="G",'Costi complessivi'!#REF!*$C$452,IF('Costi complessivi'!#REF!=$B$452,'Costi complessivi'!#REF!,""))</f>
        <v>#REF!</v>
      </c>
      <c r="J372" s="14" t="e">
        <f>IF('Costi complessivi'!#REF!="G",'Costi complessivi'!#REF!*$C$452,IF('Costi complessivi'!#REF!=$B$452,'Costi complessivi'!#REF!,""))</f>
        <v>#REF!</v>
      </c>
      <c r="K372" s="14" t="e">
        <f>IF('Costi complessivi'!#REF!="G",'Costi complessivi'!#REF!*$C$452,IF('Costi complessivi'!#REF!=$B$452,'Costi complessivi'!#REF!,""))</f>
        <v>#REF!</v>
      </c>
      <c r="L372" s="29" t="e">
        <f>IF('Costi complessivi'!#REF!="G",'Costi complessivi'!#REF!*$C$452,IF('Costi complessivi'!#REF!=$B$452,'Costi complessivi'!#REF!,""))</f>
        <v>#REF!</v>
      </c>
      <c r="M372" s="23" t="e">
        <f>'Costi complessivi'!#REF!</f>
        <v>#REF!</v>
      </c>
      <c r="N372" s="69" t="e">
        <f>IF('Costi complessivi'!#REF!="G",'Costi complessivi'!#REF!,IF('Costi complessivi'!#REF!=$B$452,'Costi complessivi'!#REF!,0))</f>
        <v>#REF!</v>
      </c>
    </row>
    <row r="373" spans="1:15" hidden="1">
      <c r="A373" s="22" t="e">
        <f>IF('Costi complessivi'!#REF!="","",'Costi complessivi'!#REF!)</f>
        <v>#REF!</v>
      </c>
      <c r="B373" s="61" t="e">
        <f>IF('Costi complessivi'!#REF!="","",'Costi complessivi'!#REF!)</f>
        <v>#REF!</v>
      </c>
      <c r="C373" s="15" t="e">
        <f>IF('Costi complessivi'!#REF!="G",'Costi complessivi'!#REF!*$C$452,IF('Costi complessivi'!#REF!=$B$452,'Costi complessivi'!#REF!,""))</f>
        <v>#REF!</v>
      </c>
      <c r="D373" s="15" t="e">
        <f>IF('Costi complessivi'!#REF!="G",'Costi complessivi'!#REF!*$C$452,IF('Costi complessivi'!#REF!=$B$452,'Costi complessivi'!#REF!,""))</f>
        <v>#REF!</v>
      </c>
      <c r="E373" s="30" t="e">
        <f>IF('Costi complessivi'!#REF!="G",'Costi complessivi'!#REF!*$C$452,IF('Costi complessivi'!#REF!=$B$452,'Costi complessivi'!#REF!,""))</f>
        <v>#REF!</v>
      </c>
      <c r="F373" s="115" t="e">
        <f>IF('Costi complessivi'!#REF!="G",'Costi complessivi'!#REF!*$C$452,IF('Costi complessivi'!#REF!=$B$452,'Costi complessivi'!#REF!,""))</f>
        <v>#REF!</v>
      </c>
      <c r="G373" s="44" t="e">
        <f>IF('Costi complessivi'!#REF!="G",'Costi complessivi'!#REF!*$C$452,IF('Costi complessivi'!#REF!=$B$452,'Costi complessivi'!#REF!,""))</f>
        <v>#REF!</v>
      </c>
      <c r="H373" s="44" t="e">
        <f>IF('Costi complessivi'!#REF!="G",'Costi complessivi'!#REF!*$C$452,IF('Costi complessivi'!#REF!=$B$452,'Costi complessivi'!#REF!,""))</f>
        <v>#REF!</v>
      </c>
      <c r="I373" s="115" t="e">
        <f>IF('Costi complessivi'!#REF!="G",'Costi complessivi'!#REF!*$C$452,IF('Costi complessivi'!#REF!=$B$452,'Costi complessivi'!#REF!,""))</f>
        <v>#REF!</v>
      </c>
      <c r="J373" s="14" t="e">
        <f>IF('Costi complessivi'!#REF!="G",'Costi complessivi'!#REF!*$C$452,IF('Costi complessivi'!#REF!=$B$452,'Costi complessivi'!#REF!,""))</f>
        <v>#REF!</v>
      </c>
      <c r="K373" s="14" t="e">
        <f>IF('Costi complessivi'!#REF!="G",'Costi complessivi'!#REF!*$C$452,IF('Costi complessivi'!#REF!=$B$452,'Costi complessivi'!#REF!,""))</f>
        <v>#REF!</v>
      </c>
      <c r="L373" s="29" t="e">
        <f>IF('Costi complessivi'!#REF!="G",'Costi complessivi'!#REF!*$C$452,IF('Costi complessivi'!#REF!=$B$452,'Costi complessivi'!#REF!,""))</f>
        <v>#REF!</v>
      </c>
      <c r="M373" s="23" t="e">
        <f>'Costi complessivi'!#REF!</f>
        <v>#REF!</v>
      </c>
      <c r="N373" s="69" t="e">
        <f>IF('Costi complessivi'!#REF!="G",'Costi complessivi'!#REF!,IF('Costi complessivi'!#REF!=$B$452,'Costi complessivi'!#REF!,0))</f>
        <v>#REF!</v>
      </c>
    </row>
    <row r="374" spans="1:15" hidden="1">
      <c r="A374" s="22" t="e">
        <f>IF('Costi complessivi'!#REF!="","",'Costi complessivi'!#REF!)</f>
        <v>#REF!</v>
      </c>
      <c r="B374" s="61" t="e">
        <f>IF('Costi complessivi'!#REF!="","",'Costi complessivi'!#REF!)</f>
        <v>#REF!</v>
      </c>
      <c r="C374" s="15" t="e">
        <f>IF('Costi complessivi'!#REF!="G",'Costi complessivi'!#REF!*$C$452,IF('Costi complessivi'!#REF!=$B$452,'Costi complessivi'!#REF!,""))</f>
        <v>#REF!</v>
      </c>
      <c r="D374" s="15" t="e">
        <f>IF('Costi complessivi'!#REF!="G",'Costi complessivi'!#REF!*$C$452,IF('Costi complessivi'!#REF!=$B$452,'Costi complessivi'!#REF!,""))</f>
        <v>#REF!</v>
      </c>
      <c r="E374" s="30" t="e">
        <f>IF('Costi complessivi'!#REF!="G",'Costi complessivi'!#REF!*$C$452,IF('Costi complessivi'!#REF!=$B$452,'Costi complessivi'!#REF!,""))</f>
        <v>#REF!</v>
      </c>
      <c r="F374" s="115" t="e">
        <f>IF('Costi complessivi'!#REF!="G",'Costi complessivi'!#REF!*$C$452,IF('Costi complessivi'!#REF!=$B$452,'Costi complessivi'!#REF!,""))</f>
        <v>#REF!</v>
      </c>
      <c r="G374" s="44" t="e">
        <f>IF('Costi complessivi'!#REF!="G",'Costi complessivi'!#REF!*$C$452,IF('Costi complessivi'!#REF!=$B$452,'Costi complessivi'!#REF!,""))</f>
        <v>#REF!</v>
      </c>
      <c r="H374" s="44" t="e">
        <f>IF('Costi complessivi'!#REF!="G",'Costi complessivi'!#REF!*$C$452,IF('Costi complessivi'!#REF!=$B$452,'Costi complessivi'!#REF!,""))</f>
        <v>#REF!</v>
      </c>
      <c r="I374" s="115" t="e">
        <f>IF('Costi complessivi'!#REF!="G",'Costi complessivi'!#REF!*$C$452,IF('Costi complessivi'!#REF!=$B$452,'Costi complessivi'!#REF!,""))</f>
        <v>#REF!</v>
      </c>
      <c r="J374" s="14" t="e">
        <f>IF('Costi complessivi'!#REF!="G",'Costi complessivi'!#REF!*$C$452,IF('Costi complessivi'!#REF!=$B$452,'Costi complessivi'!#REF!,""))</f>
        <v>#REF!</v>
      </c>
      <c r="K374" s="14" t="e">
        <f>IF('Costi complessivi'!#REF!="G",'Costi complessivi'!#REF!*$C$452,IF('Costi complessivi'!#REF!=$B$452,'Costi complessivi'!#REF!,""))</f>
        <v>#REF!</v>
      </c>
      <c r="L374" s="29" t="e">
        <f>IF('Costi complessivi'!#REF!="G",'Costi complessivi'!#REF!*$C$452,IF('Costi complessivi'!#REF!=$B$452,'Costi complessivi'!#REF!,""))</f>
        <v>#REF!</v>
      </c>
      <c r="M374" s="23" t="e">
        <f>'Costi complessivi'!#REF!</f>
        <v>#REF!</v>
      </c>
      <c r="N374" s="69" t="e">
        <f>IF('Costi complessivi'!#REF!="G",'Costi complessivi'!#REF!,IF('Costi complessivi'!#REF!=$B$452,'Costi complessivi'!#REF!,0))</f>
        <v>#REF!</v>
      </c>
    </row>
    <row r="375" spans="1:15" hidden="1">
      <c r="A375" s="22" t="e">
        <f>IF('Costi complessivi'!#REF!="","",'Costi complessivi'!#REF!)</f>
        <v>#REF!</v>
      </c>
      <c r="B375" s="61" t="e">
        <f>IF('Costi complessivi'!#REF!="","",'Costi complessivi'!#REF!)</f>
        <v>#REF!</v>
      </c>
      <c r="C375" s="15" t="e">
        <f>IF('Costi complessivi'!#REF!="G",'Costi complessivi'!#REF!*$C$452,IF('Costi complessivi'!#REF!=$B$452,'Costi complessivi'!#REF!,""))</f>
        <v>#REF!</v>
      </c>
      <c r="D375" s="15" t="e">
        <f>IF('Costi complessivi'!#REF!="G",'Costi complessivi'!#REF!*$C$452,IF('Costi complessivi'!#REF!=$B$452,'Costi complessivi'!#REF!,""))</f>
        <v>#REF!</v>
      </c>
      <c r="E375" s="30" t="e">
        <f>IF('Costi complessivi'!#REF!="G",'Costi complessivi'!#REF!*$C$452,IF('Costi complessivi'!#REF!=$B$452,'Costi complessivi'!#REF!,""))</f>
        <v>#REF!</v>
      </c>
      <c r="F375" s="115" t="e">
        <f>IF('Costi complessivi'!#REF!="G",'Costi complessivi'!#REF!*$C$452,IF('Costi complessivi'!#REF!=$B$452,'Costi complessivi'!#REF!,""))</f>
        <v>#REF!</v>
      </c>
      <c r="G375" s="44" t="e">
        <f>IF('Costi complessivi'!#REF!="G",'Costi complessivi'!#REF!*$C$452,IF('Costi complessivi'!#REF!=$B$452,'Costi complessivi'!#REF!,""))</f>
        <v>#REF!</v>
      </c>
      <c r="H375" s="44" t="e">
        <f>IF('Costi complessivi'!#REF!="G",'Costi complessivi'!#REF!*$C$452,IF('Costi complessivi'!#REF!=$B$452,'Costi complessivi'!#REF!,""))</f>
        <v>#REF!</v>
      </c>
      <c r="I375" s="115" t="e">
        <f>IF('Costi complessivi'!#REF!="G",'Costi complessivi'!#REF!*$C$452,IF('Costi complessivi'!#REF!=$B$452,'Costi complessivi'!#REF!,""))</f>
        <v>#REF!</v>
      </c>
      <c r="J375" s="14" t="e">
        <f>IF('Costi complessivi'!#REF!="G",'Costi complessivi'!#REF!*$C$452,IF('Costi complessivi'!#REF!=$B$452,'Costi complessivi'!#REF!,""))</f>
        <v>#REF!</v>
      </c>
      <c r="K375" s="14" t="e">
        <f>IF('Costi complessivi'!#REF!="G",'Costi complessivi'!#REF!*$C$452,IF('Costi complessivi'!#REF!=$B$452,'Costi complessivi'!#REF!,""))</f>
        <v>#REF!</v>
      </c>
      <c r="L375" s="29" t="e">
        <f>IF('Costi complessivi'!#REF!="G",'Costi complessivi'!#REF!*$C$452,IF('Costi complessivi'!#REF!=$B$452,'Costi complessivi'!#REF!,""))</f>
        <v>#REF!</v>
      </c>
      <c r="M375" s="23" t="e">
        <f>'Costi complessivi'!#REF!</f>
        <v>#REF!</v>
      </c>
      <c r="N375" s="69" t="e">
        <f>IF('Costi complessivi'!#REF!="G",'Costi complessivi'!#REF!,IF('Costi complessivi'!#REF!=$B$452,'Costi complessivi'!#REF!,0))</f>
        <v>#REF!</v>
      </c>
    </row>
    <row r="376" spans="1:15" hidden="1">
      <c r="A376" s="22" t="e">
        <f>IF('Costi complessivi'!#REF!="","",'Costi complessivi'!#REF!)</f>
        <v>#REF!</v>
      </c>
      <c r="B376" s="61" t="e">
        <f>IF('Costi complessivi'!#REF!="","",'Costi complessivi'!#REF!)</f>
        <v>#REF!</v>
      </c>
      <c r="C376" s="15" t="e">
        <f>IF('Costi complessivi'!#REF!="G",'Costi complessivi'!#REF!*$C$452,IF('Costi complessivi'!#REF!=$B$452,'Costi complessivi'!#REF!,""))</f>
        <v>#REF!</v>
      </c>
      <c r="D376" s="15" t="e">
        <f>IF('Costi complessivi'!#REF!="G",'Costi complessivi'!#REF!*$C$452,IF('Costi complessivi'!#REF!=$B$452,'Costi complessivi'!#REF!,""))</f>
        <v>#REF!</v>
      </c>
      <c r="E376" s="30" t="e">
        <f>IF('Costi complessivi'!#REF!="G",'Costi complessivi'!#REF!*$C$452,IF('Costi complessivi'!#REF!=$B$452,'Costi complessivi'!#REF!,""))</f>
        <v>#REF!</v>
      </c>
      <c r="F376" s="115" t="e">
        <f>IF('Costi complessivi'!#REF!="G",'Costi complessivi'!#REF!*$C$452,IF('Costi complessivi'!#REF!=$B$452,'Costi complessivi'!#REF!,""))</f>
        <v>#REF!</v>
      </c>
      <c r="G376" s="44" t="e">
        <f>IF('Costi complessivi'!#REF!="G",'Costi complessivi'!#REF!*$C$452,IF('Costi complessivi'!#REF!=$B$452,'Costi complessivi'!#REF!,""))</f>
        <v>#REF!</v>
      </c>
      <c r="H376" s="44" t="e">
        <f>IF('Costi complessivi'!#REF!="G",'Costi complessivi'!#REF!*$C$452,IF('Costi complessivi'!#REF!=$B$452,'Costi complessivi'!#REF!,""))</f>
        <v>#REF!</v>
      </c>
      <c r="I376" s="115" t="e">
        <f>IF('Costi complessivi'!#REF!="G",'Costi complessivi'!#REF!*$C$452,IF('Costi complessivi'!#REF!=$B$452,'Costi complessivi'!#REF!,""))</f>
        <v>#REF!</v>
      </c>
      <c r="J376" s="14" t="e">
        <f>IF('Costi complessivi'!#REF!="G",'Costi complessivi'!#REF!*$C$452,IF('Costi complessivi'!#REF!=$B$452,'Costi complessivi'!#REF!,""))</f>
        <v>#REF!</v>
      </c>
      <c r="K376" s="14" t="e">
        <f>IF('Costi complessivi'!#REF!="G",'Costi complessivi'!#REF!*$C$452,IF('Costi complessivi'!#REF!=$B$452,'Costi complessivi'!#REF!,""))</f>
        <v>#REF!</v>
      </c>
      <c r="L376" s="29" t="e">
        <f>IF('Costi complessivi'!#REF!="G",'Costi complessivi'!#REF!*$C$452,IF('Costi complessivi'!#REF!=$B$452,'Costi complessivi'!#REF!,""))</f>
        <v>#REF!</v>
      </c>
      <c r="M376" s="23" t="e">
        <f>'Costi complessivi'!#REF!</f>
        <v>#REF!</v>
      </c>
      <c r="N376" s="69" t="e">
        <f>IF('Costi complessivi'!#REF!="G",'Costi complessivi'!#REF!,IF('Costi complessivi'!#REF!=$B$452,'Costi complessivi'!#REF!,0))</f>
        <v>#REF!</v>
      </c>
    </row>
    <row r="377" spans="1:15" hidden="1">
      <c r="A377" s="22" t="e">
        <f>IF('Costi complessivi'!#REF!="","",'Costi complessivi'!#REF!)</f>
        <v>#REF!</v>
      </c>
      <c r="B377" s="61" t="e">
        <f>IF('Costi complessivi'!#REF!="","",'Costi complessivi'!#REF!)</f>
        <v>#REF!</v>
      </c>
      <c r="C377" s="15" t="e">
        <f>IF('Costi complessivi'!#REF!="G",'Costi complessivi'!#REF!*$C$452,IF('Costi complessivi'!#REF!=$B$452,'Costi complessivi'!#REF!,""))</f>
        <v>#REF!</v>
      </c>
      <c r="D377" s="15" t="e">
        <f>IF('Costi complessivi'!#REF!="G",'Costi complessivi'!#REF!*$C$452,IF('Costi complessivi'!#REF!=$B$452,'Costi complessivi'!#REF!,""))</f>
        <v>#REF!</v>
      </c>
      <c r="E377" s="30" t="e">
        <f>IF('Costi complessivi'!#REF!="G",'Costi complessivi'!#REF!*$C$452,IF('Costi complessivi'!#REF!=$B$452,'Costi complessivi'!#REF!,""))</f>
        <v>#REF!</v>
      </c>
      <c r="F377" s="115" t="e">
        <f>IF('Costi complessivi'!#REF!="G",'Costi complessivi'!#REF!*$C$452,IF('Costi complessivi'!#REF!=$B$452,'Costi complessivi'!#REF!,""))</f>
        <v>#REF!</v>
      </c>
      <c r="G377" s="44" t="e">
        <f>IF('Costi complessivi'!#REF!="G",'Costi complessivi'!#REF!*$C$452,IF('Costi complessivi'!#REF!=$B$452,'Costi complessivi'!#REF!,""))</f>
        <v>#REF!</v>
      </c>
      <c r="H377" s="44" t="e">
        <f>IF('Costi complessivi'!#REF!="G",'Costi complessivi'!#REF!*$C$452,IF('Costi complessivi'!#REF!=$B$452,'Costi complessivi'!#REF!,""))</f>
        <v>#REF!</v>
      </c>
      <c r="I377" s="115" t="e">
        <f>IF('Costi complessivi'!#REF!="G",'Costi complessivi'!#REF!*$C$452,IF('Costi complessivi'!#REF!=$B$452,'Costi complessivi'!#REF!,""))</f>
        <v>#REF!</v>
      </c>
      <c r="J377" s="14" t="e">
        <f>IF('Costi complessivi'!#REF!="G",'Costi complessivi'!#REF!*$C$452,IF('Costi complessivi'!#REF!=$B$452,'Costi complessivi'!#REF!,""))</f>
        <v>#REF!</v>
      </c>
      <c r="K377" s="14" t="e">
        <f>IF('Costi complessivi'!#REF!="G",'Costi complessivi'!#REF!*$C$452,IF('Costi complessivi'!#REF!=$B$452,'Costi complessivi'!#REF!,""))</f>
        <v>#REF!</v>
      </c>
      <c r="L377" s="29" t="e">
        <f>IF('Costi complessivi'!#REF!="G",'Costi complessivi'!#REF!*$C$452,IF('Costi complessivi'!#REF!=$B$452,'Costi complessivi'!#REF!,""))</f>
        <v>#REF!</v>
      </c>
      <c r="M377" s="23" t="e">
        <f>'Costi complessivi'!#REF!</f>
        <v>#REF!</v>
      </c>
      <c r="N377" s="69" t="e">
        <f>IF('Costi complessivi'!#REF!="G",'Costi complessivi'!#REF!,IF('Costi complessivi'!#REF!=$B$452,'Costi complessivi'!#REF!,0))</f>
        <v>#REF!</v>
      </c>
    </row>
    <row r="378" spans="1:15" hidden="1">
      <c r="A378" s="22" t="e">
        <f>IF('Costi complessivi'!#REF!="","",'Costi complessivi'!#REF!)</f>
        <v>#REF!</v>
      </c>
      <c r="B378" s="61" t="e">
        <f>IF('Costi complessivi'!#REF!="","",'Costi complessivi'!#REF!)</f>
        <v>#REF!</v>
      </c>
      <c r="C378" s="15" t="e">
        <f>IF('Costi complessivi'!#REF!="G",'Costi complessivi'!#REF!*$C$452,IF('Costi complessivi'!#REF!=$B$452,'Costi complessivi'!#REF!,""))</f>
        <v>#REF!</v>
      </c>
      <c r="D378" s="15" t="e">
        <f>IF('Costi complessivi'!#REF!="G",'Costi complessivi'!#REF!*$C$452,IF('Costi complessivi'!#REF!=$B$452,'Costi complessivi'!#REF!,""))</f>
        <v>#REF!</v>
      </c>
      <c r="E378" s="30" t="e">
        <f>IF('Costi complessivi'!#REF!="G",'Costi complessivi'!#REF!*$C$452,IF('Costi complessivi'!#REF!=$B$452,'Costi complessivi'!#REF!,""))</f>
        <v>#REF!</v>
      </c>
      <c r="F378" s="115" t="e">
        <f>IF('Costi complessivi'!#REF!="G",'Costi complessivi'!#REF!*$C$452,IF('Costi complessivi'!#REF!=$B$452,'Costi complessivi'!#REF!,""))</f>
        <v>#REF!</v>
      </c>
      <c r="G378" s="44" t="e">
        <f>IF('Costi complessivi'!#REF!="G",'Costi complessivi'!#REF!*$C$452,IF('Costi complessivi'!#REF!=$B$452,'Costi complessivi'!#REF!,""))</f>
        <v>#REF!</v>
      </c>
      <c r="H378" s="44" t="e">
        <f>IF('Costi complessivi'!#REF!="G",'Costi complessivi'!#REF!*$C$452,IF('Costi complessivi'!#REF!=$B$452,'Costi complessivi'!#REF!,""))</f>
        <v>#REF!</v>
      </c>
      <c r="I378" s="115" t="e">
        <f>IF('Costi complessivi'!#REF!="G",'Costi complessivi'!#REF!*$C$452,IF('Costi complessivi'!#REF!=$B$452,'Costi complessivi'!#REF!,""))</f>
        <v>#REF!</v>
      </c>
      <c r="J378" s="14" t="e">
        <f>IF('Costi complessivi'!#REF!="G",'Costi complessivi'!#REF!*$C$452,IF('Costi complessivi'!#REF!=$B$452,'Costi complessivi'!#REF!,""))</f>
        <v>#REF!</v>
      </c>
      <c r="K378" s="14" t="e">
        <f>IF('Costi complessivi'!#REF!="G",'Costi complessivi'!#REF!*$C$452,IF('Costi complessivi'!#REF!=$B$452,'Costi complessivi'!#REF!,""))</f>
        <v>#REF!</v>
      </c>
      <c r="L378" s="29" t="e">
        <f>IF('Costi complessivi'!#REF!="G",'Costi complessivi'!#REF!*$C$452,IF('Costi complessivi'!#REF!=$B$452,'Costi complessivi'!#REF!,""))</f>
        <v>#REF!</v>
      </c>
      <c r="M378" s="23" t="e">
        <f>'Costi complessivi'!#REF!</f>
        <v>#REF!</v>
      </c>
      <c r="N378" s="69" t="e">
        <f>IF('Costi complessivi'!#REF!="G",'Costi complessivi'!#REF!,IF('Costi complessivi'!#REF!=$B$452,'Costi complessivi'!#REF!,0))</f>
        <v>#REF!</v>
      </c>
    </row>
    <row r="379" spans="1:15" s="6" customFormat="1">
      <c r="A379" s="19"/>
      <c r="B379" s="33" t="str">
        <f>'Costi complessivi'!B280</f>
        <v>TOTALE PROGETTI SPECIALI</v>
      </c>
      <c r="C379" s="24" t="e">
        <f t="shared" ref="C379:K379" si="10">SUM(C310:C378)</f>
        <v>#REF!</v>
      </c>
      <c r="D379" s="24" t="e">
        <f t="shared" si="10"/>
        <v>#REF!</v>
      </c>
      <c r="E379" s="24" t="e">
        <f t="shared" si="10"/>
        <v>#REF!</v>
      </c>
      <c r="F379" s="24" t="e">
        <f t="shared" si="10"/>
        <v>#REF!</v>
      </c>
      <c r="G379" s="24" t="e">
        <f t="shared" si="10"/>
        <v>#REF!</v>
      </c>
      <c r="H379" s="24" t="e">
        <f t="shared" si="10"/>
        <v>#REF!</v>
      </c>
      <c r="I379" s="24" t="e">
        <f t="shared" si="10"/>
        <v>#REF!</v>
      </c>
      <c r="J379" s="24" t="e">
        <f t="shared" si="10"/>
        <v>#REF!</v>
      </c>
      <c r="K379" s="24" t="e">
        <f t="shared" si="10"/>
        <v>#REF!</v>
      </c>
      <c r="L379" s="12"/>
      <c r="M379" s="12"/>
      <c r="N379" s="69">
        <v>1</v>
      </c>
    </row>
    <row r="380" spans="1:15" ht="23.25">
      <c r="B380" s="50" t="str">
        <f>'Costi complessivi'!B281</f>
        <v>CONTRIBUTI</v>
      </c>
      <c r="E380" s="10" t="e">
        <f>IF((#REF!+#REF!+#REF!+#REF!+#REF!-'C Felino'!E379)&lt;0.02,"",(#REF!+#REF!+#REF!+#REF!+#REF!))</f>
        <v>#REF!</v>
      </c>
      <c r="F380" s="10" t="s">
        <v>449</v>
      </c>
      <c r="N380" s="69" t="e">
        <f>IF('Costi complessivi'!#REF!="G",'Costi complessivi'!#REF!,IF('Costi complessivi'!#REF!=$B$452,'Costi complessivi'!#REF!,0))</f>
        <v>#REF!</v>
      </c>
    </row>
    <row r="381" spans="1:15">
      <c r="A381" s="2" t="s">
        <v>3</v>
      </c>
      <c r="B381" s="2" t="s">
        <v>2</v>
      </c>
      <c r="C381" s="26" t="str">
        <f t="shared" ref="C381:K381" si="11">C255</f>
        <v>Gestionale</v>
      </c>
      <c r="D381" s="26" t="str">
        <f t="shared" si="11"/>
        <v>RATEI E RISCONTI</v>
      </c>
      <c r="E381" s="26" t="str">
        <f t="shared" si="11"/>
        <v>STIMA</v>
      </c>
      <c r="F381" s="26" t="str">
        <f t="shared" si="11"/>
        <v>PREVENTIVO 2019</v>
      </c>
      <c r="G381" s="26" t="e">
        <f t="shared" si="11"/>
        <v>#REF!</v>
      </c>
      <c r="H381" s="26" t="e">
        <f t="shared" si="11"/>
        <v>#REF!</v>
      </c>
      <c r="I381" s="26" t="str">
        <f t="shared" si="11"/>
        <v>CONSUNTIVO 2019</v>
      </c>
      <c r="J381" s="26" t="str">
        <f t="shared" si="11"/>
        <v>INDICATORE ATTESO</v>
      </c>
      <c r="K381" s="26" t="str">
        <f t="shared" si="11"/>
        <v>INDICATORE CONS.</v>
      </c>
      <c r="L381" s="27"/>
      <c r="N381" s="69" t="e">
        <f>IF('Costi complessivi'!#REF!="G",'Costi complessivi'!#REF!,IF('Costi complessivi'!#REF!=$B$452,'Costi complessivi'!#REF!,0))</f>
        <v>#REF!</v>
      </c>
    </row>
    <row r="382" spans="1:15" hidden="1">
      <c r="A382" s="49" t="s">
        <v>444</v>
      </c>
      <c r="B382" s="45"/>
      <c r="C382" s="46"/>
      <c r="D382" s="47"/>
      <c r="E382" s="47"/>
      <c r="F382" s="47"/>
      <c r="G382" s="47"/>
      <c r="H382" s="47"/>
      <c r="I382" s="47"/>
      <c r="J382" s="47"/>
      <c r="K382" s="47"/>
      <c r="L382" s="45"/>
      <c r="M382" s="48"/>
      <c r="N382" s="69" t="e">
        <f>IF('Costi complessivi'!#REF!="G",'Costi complessivi'!#REF!,IF('Costi complessivi'!#REF!=$B$452,'Costi complessivi'!#REF!,0))</f>
        <v>#REF!</v>
      </c>
    </row>
    <row r="383" spans="1:15" hidden="1">
      <c r="A383" s="22" t="e">
        <f>IF('Costi complessivi'!#REF!="","",'Costi complessivi'!#REF!)</f>
        <v>#REF!</v>
      </c>
      <c r="B383" s="61" t="e">
        <f>IF('Costi complessivi'!#REF!="","",'Costi complessivi'!#REF!)</f>
        <v>#REF!</v>
      </c>
      <c r="C383" s="15" t="e">
        <f>IF('Costi complessivi'!#REF!="G",'Costi complessivi'!#REF!*$C$452,IF('Costi complessivi'!#REF!=$B$452,'Costi complessivi'!#REF!,""))</f>
        <v>#REF!</v>
      </c>
      <c r="D383" s="15" t="e">
        <f>IF('Costi complessivi'!#REF!="G",'Costi complessivi'!#REF!*$C$452,IF('Costi complessivi'!#REF!=$B$452,'Costi complessivi'!#REF!,""))</f>
        <v>#REF!</v>
      </c>
      <c r="E383" s="30" t="e">
        <f>IF('Costi complessivi'!#REF!="G",'Costi complessivi'!#REF!*$C$452,IF('Costi complessivi'!#REF!=$B$452,'Costi complessivi'!#REF!,""))</f>
        <v>#REF!</v>
      </c>
      <c r="F383" s="115" t="e">
        <f>IF('Costi complessivi'!#REF!="G",'Costi complessivi'!#REF!*$C$452,IF('Costi complessivi'!#REF!=$B$452,'Costi complessivi'!#REF!,""))</f>
        <v>#REF!</v>
      </c>
      <c r="G383" s="44" t="e">
        <f>IF('Costi complessivi'!#REF!="G",'Costi complessivi'!#REF!*$C$452,IF('Costi complessivi'!#REF!=$B$452,'Costi complessivi'!#REF!,""))</f>
        <v>#REF!</v>
      </c>
      <c r="H383" s="44" t="e">
        <f>IF('Costi complessivi'!#REF!="G",'Costi complessivi'!#REF!*$C$452,IF('Costi complessivi'!#REF!=$B$452,'Costi complessivi'!#REF!,""))</f>
        <v>#REF!</v>
      </c>
      <c r="I383" s="115" t="e">
        <f>IF('Costi complessivi'!#REF!="G",'Costi complessivi'!#REF!*$C$452,IF('Costi complessivi'!#REF!=$B$452,'Costi complessivi'!#REF!,""))</f>
        <v>#REF!</v>
      </c>
      <c r="J383" s="14" t="e">
        <f>IF('Costi complessivi'!#REF!="G",'Costi complessivi'!#REF!*$C$452,IF('Costi complessivi'!#REF!=$B$452,'Costi complessivi'!#REF!,""))</f>
        <v>#REF!</v>
      </c>
      <c r="K383" s="14" t="e">
        <f>IF('Costi complessivi'!#REF!="G",'Costi complessivi'!#REF!*$C$452,IF('Costi complessivi'!#REF!=$B$452,'Costi complessivi'!#REF!,""))</f>
        <v>#REF!</v>
      </c>
      <c r="L383" s="29" t="e">
        <f>IF('Costi complessivi'!#REF!="G",'Costi complessivi'!#REF!*$C$452,IF('Costi complessivi'!#REF!=$B$452,'Costi complessivi'!#REF!,""))</f>
        <v>#REF!</v>
      </c>
      <c r="M383" s="23" t="e">
        <f>'Costi complessivi'!#REF!</f>
        <v>#REF!</v>
      </c>
      <c r="N383" s="69" t="e">
        <f>IF('Costi complessivi'!#REF!="G",'Costi complessivi'!#REF!,IF('Costi complessivi'!#REF!=$B$452,'Costi complessivi'!#REF!,0))</f>
        <v>#REF!</v>
      </c>
    </row>
    <row r="384" spans="1:15" hidden="1">
      <c r="A384" s="22" t="str">
        <f>IF('Costi complessivi'!A284="","",'Costi complessivi'!A284)</f>
        <v xml:space="preserve">  68/05/903  </v>
      </c>
      <c r="B384" s="61" t="str">
        <f>IF('Costi complessivi'!B284="","",'Costi complessivi'!B284)</f>
        <v>CONTRIBUTO CONTINUAT. COLLECCHI</v>
      </c>
      <c r="C384" s="15" t="e">
        <f>IF('Costi complessivi'!#REF!="G",'Costi complessivi'!#REF!*$C$452,IF('Costi complessivi'!#REF!=$B$452,'Costi complessivi'!#REF!,""))</f>
        <v>#REF!</v>
      </c>
      <c r="D384" s="15" t="e">
        <f>IF('Costi complessivi'!#REF!="G",'Costi complessivi'!#REF!*$C$452,IF('Costi complessivi'!#REF!=$B$452,'Costi complessivi'!#REF!,""))</f>
        <v>#REF!</v>
      </c>
      <c r="E384" s="30" t="e">
        <f>IF('Costi complessivi'!#REF!="G",'Costi complessivi'!#REF!*$C$452,IF('Costi complessivi'!#REF!=$B$452,'Costi complessivi'!#REF!,""))</f>
        <v>#REF!</v>
      </c>
      <c r="F384" s="115" t="e">
        <f>IF('Costi complessivi'!#REF!="G",'Costi complessivi'!C284*$C$452,IF('Costi complessivi'!#REF!=$B$452,'Costi complessivi'!C284,""))</f>
        <v>#REF!</v>
      </c>
      <c r="G384" s="44" t="e">
        <f>IF('Costi complessivi'!#REF!="G",'Costi complessivi'!#REF!*$C$452,IF('Costi complessivi'!#REF!=$B$452,'Costi complessivi'!#REF!,""))</f>
        <v>#REF!</v>
      </c>
      <c r="H384" s="44" t="e">
        <f>IF('Costi complessivi'!#REF!="G",'Costi complessivi'!#REF!*$C$452,IF('Costi complessivi'!#REF!=$B$452,'Costi complessivi'!#REF!,""))</f>
        <v>#REF!</v>
      </c>
      <c r="I384" s="115" t="e">
        <f>IF('Costi complessivi'!#REF!="G",'Costi complessivi'!D284*$C$452,IF('Costi complessivi'!#REF!=$B$452,'Costi complessivi'!D284,""))</f>
        <v>#REF!</v>
      </c>
      <c r="J384" s="14" t="e">
        <f>IF('Costi complessivi'!#REF!="G",'Costi complessivi'!E284*$C$452,IF('Costi complessivi'!#REF!=$B$452,'Costi complessivi'!E284,""))</f>
        <v>#REF!</v>
      </c>
      <c r="K384" s="14" t="e">
        <f>IF('Costi complessivi'!#REF!="G",'Costi complessivi'!F284*$C$452,IF('Costi complessivi'!#REF!=$B$452,'Costi complessivi'!F284,""))</f>
        <v>#REF!</v>
      </c>
      <c r="L384" s="29" t="e">
        <f>IF('Costi complessivi'!#REF!="G",'Costi complessivi'!#REF!*$C$452,IF('Costi complessivi'!#REF!=$B$452,'Costi complessivi'!#REF!,""))</f>
        <v>#REF!</v>
      </c>
      <c r="M384" s="23" t="e">
        <f>'Costi complessivi'!#REF!</f>
        <v>#REF!</v>
      </c>
      <c r="N384" s="69" t="e">
        <f>IF('Costi complessivi'!#REF!="G",'Costi complessivi'!#REF!,IF('Costi complessivi'!#REF!=$B$452,'Costi complessivi'!#REF!,0))</f>
        <v>#REF!</v>
      </c>
    </row>
    <row r="385" spans="1:14" hidden="1">
      <c r="A385" s="22" t="str">
        <f>IF('Costi complessivi'!A285="","",'Costi complessivi'!A285)</f>
        <v xml:space="preserve">  68/05/904  </v>
      </c>
      <c r="B385" s="61" t="str">
        <f>IF('Costi complessivi'!B285="","",'Costi complessivi'!B285)</f>
        <v>CONTRIBUTO UNA TANTUM COLLECCHI</v>
      </c>
      <c r="C385" s="15" t="e">
        <f>IF('Costi complessivi'!#REF!="G",'Costi complessivi'!#REF!*$C$452,IF('Costi complessivi'!#REF!=$B$452,'Costi complessivi'!#REF!,""))</f>
        <v>#REF!</v>
      </c>
      <c r="D385" s="15" t="e">
        <f>IF('Costi complessivi'!#REF!="G",'Costi complessivi'!#REF!*$C$452,IF('Costi complessivi'!#REF!=$B$452,'Costi complessivi'!#REF!,""))</f>
        <v>#REF!</v>
      </c>
      <c r="E385" s="30" t="e">
        <f>IF('Costi complessivi'!#REF!="G",'Costi complessivi'!#REF!*$C$452,IF('Costi complessivi'!#REF!=$B$452,'Costi complessivi'!#REF!,""))</f>
        <v>#REF!</v>
      </c>
      <c r="F385" s="115" t="e">
        <f>IF('Costi complessivi'!#REF!="G",'Costi complessivi'!C285*$C$452,IF('Costi complessivi'!#REF!=$B$452,'Costi complessivi'!C285,""))</f>
        <v>#REF!</v>
      </c>
      <c r="G385" s="44" t="e">
        <f>IF('Costi complessivi'!#REF!="G",'Costi complessivi'!#REF!*$C$452,IF('Costi complessivi'!#REF!=$B$452,'Costi complessivi'!#REF!,""))</f>
        <v>#REF!</v>
      </c>
      <c r="H385" s="44" t="e">
        <f>IF('Costi complessivi'!#REF!="G",'Costi complessivi'!#REF!*$C$452,IF('Costi complessivi'!#REF!=$B$452,'Costi complessivi'!#REF!,""))</f>
        <v>#REF!</v>
      </c>
      <c r="I385" s="115" t="e">
        <f>IF('Costi complessivi'!#REF!="G",'Costi complessivi'!D285*$C$452,IF('Costi complessivi'!#REF!=$B$452,'Costi complessivi'!D285,""))</f>
        <v>#REF!</v>
      </c>
      <c r="J385" s="14" t="e">
        <f>IF('Costi complessivi'!#REF!="G",'Costi complessivi'!E285*$C$452,IF('Costi complessivi'!#REF!=$B$452,'Costi complessivi'!E285,""))</f>
        <v>#REF!</v>
      </c>
      <c r="K385" s="14" t="e">
        <f>IF('Costi complessivi'!#REF!="G",'Costi complessivi'!F285*$C$452,IF('Costi complessivi'!#REF!=$B$452,'Costi complessivi'!F285,""))</f>
        <v>#REF!</v>
      </c>
      <c r="L385" s="29" t="e">
        <f>IF('Costi complessivi'!#REF!="G",'Costi complessivi'!#REF!*$C$452,IF('Costi complessivi'!#REF!=$B$452,'Costi complessivi'!#REF!,""))</f>
        <v>#REF!</v>
      </c>
      <c r="M385" s="23" t="e">
        <f>'Costi complessivi'!#REF!</f>
        <v>#REF!</v>
      </c>
      <c r="N385" s="69" t="e">
        <f>IF('Costi complessivi'!#REF!="G",'Costi complessivi'!#REF!,IF('Costi complessivi'!#REF!=$B$452,'Costi complessivi'!#REF!,0))</f>
        <v>#REF!</v>
      </c>
    </row>
    <row r="386" spans="1:14" hidden="1">
      <c r="A386" s="22" t="str">
        <f>IF('Costi complessivi'!A286="","",'Costi complessivi'!A286)</f>
        <v xml:space="preserve">  68/05/905  </v>
      </c>
      <c r="B386" s="61" t="str">
        <f>IF('Costi complessivi'!B286="","",'Costi complessivi'!B286)</f>
        <v>CONTRIBUTO MINIMO VITALE COLLEC</v>
      </c>
      <c r="C386" s="15" t="e">
        <f>IF('Costi complessivi'!#REF!="G",'Costi complessivi'!#REF!*$C$452,IF('Costi complessivi'!#REF!=$B$452,'Costi complessivi'!#REF!,""))</f>
        <v>#REF!</v>
      </c>
      <c r="D386" s="15" t="e">
        <f>IF('Costi complessivi'!#REF!="G",'Costi complessivi'!#REF!*$C$452,IF('Costi complessivi'!#REF!=$B$452,'Costi complessivi'!#REF!,""))</f>
        <v>#REF!</v>
      </c>
      <c r="E386" s="30" t="e">
        <f>IF('Costi complessivi'!#REF!="G",'Costi complessivi'!#REF!*$C$452,IF('Costi complessivi'!#REF!=$B$452,'Costi complessivi'!#REF!,""))</f>
        <v>#REF!</v>
      </c>
      <c r="F386" s="115" t="e">
        <f>IF('Costi complessivi'!#REF!="G",'Costi complessivi'!C286*$C$452,IF('Costi complessivi'!#REF!=$B$452,'Costi complessivi'!C286,""))</f>
        <v>#REF!</v>
      </c>
      <c r="G386" s="44" t="e">
        <f>IF('Costi complessivi'!#REF!="G",'Costi complessivi'!#REF!*$C$452,IF('Costi complessivi'!#REF!=$B$452,'Costi complessivi'!#REF!,""))</f>
        <v>#REF!</v>
      </c>
      <c r="H386" s="44" t="e">
        <f>IF('Costi complessivi'!#REF!="G",'Costi complessivi'!#REF!*$C$452,IF('Costi complessivi'!#REF!=$B$452,'Costi complessivi'!#REF!,""))</f>
        <v>#REF!</v>
      </c>
      <c r="I386" s="115" t="e">
        <f>IF('Costi complessivi'!#REF!="G",'Costi complessivi'!D286*$C$452,IF('Costi complessivi'!#REF!=$B$452,'Costi complessivi'!D286,""))</f>
        <v>#REF!</v>
      </c>
      <c r="J386" s="14" t="e">
        <f>IF('Costi complessivi'!#REF!="G",'Costi complessivi'!E286*$C$452,IF('Costi complessivi'!#REF!=$B$452,'Costi complessivi'!E286,""))</f>
        <v>#REF!</v>
      </c>
      <c r="K386" s="14" t="e">
        <f>IF('Costi complessivi'!#REF!="G",'Costi complessivi'!F286*$C$452,IF('Costi complessivi'!#REF!=$B$452,'Costi complessivi'!F286,""))</f>
        <v>#REF!</v>
      </c>
      <c r="L386" s="29" t="e">
        <f>IF('Costi complessivi'!#REF!="G",'Costi complessivi'!#REF!*$C$452,IF('Costi complessivi'!#REF!=$B$452,'Costi complessivi'!#REF!,""))</f>
        <v>#REF!</v>
      </c>
      <c r="M386" s="23" t="e">
        <f>'Costi complessivi'!#REF!</f>
        <v>#REF!</v>
      </c>
      <c r="N386" s="69" t="e">
        <f>IF('Costi complessivi'!#REF!="G",'Costi complessivi'!#REF!,IF('Costi complessivi'!#REF!=$B$452,'Costi complessivi'!#REF!,0))</f>
        <v>#REF!</v>
      </c>
    </row>
    <row r="387" spans="1:14" hidden="1">
      <c r="A387" s="22" t="str">
        <f>IF('Costi complessivi'!A287="","",'Costi complessivi'!A287)</f>
        <v xml:space="preserve"> 68/05/953</v>
      </c>
      <c r="B387" s="61" t="str">
        <f>IF('Costi complessivi'!B287="","",'Costi complessivi'!B287)</f>
        <v>CONTR. LG. 13/89 AB. BAR. ARCH.</v>
      </c>
      <c r="C387" s="15" t="e">
        <f>IF('Costi complessivi'!#REF!="G",'Costi complessivi'!#REF!*$C$452,IF('Costi complessivi'!#REF!=$B$452,'Costi complessivi'!#REF!,""))</f>
        <v>#REF!</v>
      </c>
      <c r="D387" s="15" t="e">
        <f>IF('Costi complessivi'!#REF!="G",'Costi complessivi'!#REF!*$C$452,IF('Costi complessivi'!#REF!=$B$452,'Costi complessivi'!#REF!,""))</f>
        <v>#REF!</v>
      </c>
      <c r="E387" s="30" t="e">
        <f>IF('Costi complessivi'!#REF!="G",'Costi complessivi'!#REF!*$C$452,IF('Costi complessivi'!#REF!=$B$452,'Costi complessivi'!#REF!,""))</f>
        <v>#REF!</v>
      </c>
      <c r="F387" s="115" t="e">
        <f>IF('Costi complessivi'!#REF!="G",'Costi complessivi'!C287*$C$452,IF('Costi complessivi'!#REF!=$B$452,'Costi complessivi'!C287,""))</f>
        <v>#REF!</v>
      </c>
      <c r="G387" s="44" t="e">
        <f>IF('Costi complessivi'!#REF!="G",'Costi complessivi'!#REF!*$C$452,IF('Costi complessivi'!#REF!=$B$452,'Costi complessivi'!#REF!,""))</f>
        <v>#REF!</v>
      </c>
      <c r="H387" s="44" t="e">
        <f>IF('Costi complessivi'!#REF!="G",'Costi complessivi'!#REF!*$C$452,IF('Costi complessivi'!#REF!=$B$452,'Costi complessivi'!#REF!,""))</f>
        <v>#REF!</v>
      </c>
      <c r="I387" s="115" t="e">
        <f>IF('Costi complessivi'!#REF!="G",'Costi complessivi'!D287*$C$452,IF('Costi complessivi'!#REF!=$B$452,'Costi complessivi'!D287,""))</f>
        <v>#REF!</v>
      </c>
      <c r="J387" s="14" t="e">
        <f>IF('Costi complessivi'!#REF!="G",'Costi complessivi'!E287*$C$452,IF('Costi complessivi'!#REF!=$B$452,'Costi complessivi'!E287,""))</f>
        <v>#REF!</v>
      </c>
      <c r="K387" s="14" t="e">
        <f>IF('Costi complessivi'!#REF!="G",'Costi complessivi'!F287*$C$452,IF('Costi complessivi'!#REF!=$B$452,'Costi complessivi'!F287,""))</f>
        <v>#REF!</v>
      </c>
      <c r="L387" s="29" t="e">
        <f>IF('Costi complessivi'!#REF!="G",'Costi complessivi'!#REF!*$C$452,IF('Costi complessivi'!#REF!=$B$452,'Costi complessivi'!#REF!,""))</f>
        <v>#REF!</v>
      </c>
      <c r="M387" s="23" t="e">
        <f>'Costi complessivi'!#REF!</f>
        <v>#REF!</v>
      </c>
      <c r="N387" s="69" t="e">
        <f>IF('Costi complessivi'!#REF!="G",'Costi complessivi'!#REF!,IF('Costi complessivi'!#REF!=$B$452,'Costi complessivi'!#REF!,0))</f>
        <v>#REF!</v>
      </c>
    </row>
    <row r="388" spans="1:14" hidden="1">
      <c r="A388" s="22" t="e">
        <f>IF('Costi complessivi'!#REF!="","",'Costi complessivi'!#REF!)</f>
        <v>#REF!</v>
      </c>
      <c r="B388" s="61" t="e">
        <f>IF('Costi complessivi'!#REF!="","",'Costi complessivi'!#REF!)</f>
        <v>#REF!</v>
      </c>
      <c r="C388" s="15" t="e">
        <f>IF('Costi complessivi'!#REF!="G",'Costi complessivi'!#REF!*$C$452,IF('Costi complessivi'!#REF!=$B$452,'Costi complessivi'!#REF!,""))</f>
        <v>#REF!</v>
      </c>
      <c r="D388" s="15" t="e">
        <f>IF('Costi complessivi'!#REF!="G",'Costi complessivi'!#REF!*$C$452,IF('Costi complessivi'!#REF!=$B$452,'Costi complessivi'!#REF!,""))</f>
        <v>#REF!</v>
      </c>
      <c r="E388" s="30" t="e">
        <f>IF('Costi complessivi'!#REF!="G",'Costi complessivi'!#REF!*$C$452,IF('Costi complessivi'!#REF!=$B$452,'Costi complessivi'!#REF!,""))</f>
        <v>#REF!</v>
      </c>
      <c r="F388" s="115" t="e">
        <f>IF('Costi complessivi'!#REF!="G",'Costi complessivi'!#REF!*$C$452,IF('Costi complessivi'!#REF!=$B$452,'Costi complessivi'!#REF!,""))</f>
        <v>#REF!</v>
      </c>
      <c r="G388" s="44" t="e">
        <f>IF('Costi complessivi'!#REF!="G",'Costi complessivi'!#REF!*$C$452,IF('Costi complessivi'!#REF!=$B$452,'Costi complessivi'!#REF!,""))</f>
        <v>#REF!</v>
      </c>
      <c r="H388" s="44" t="e">
        <f>IF('Costi complessivi'!#REF!="G",'Costi complessivi'!#REF!*$C$452,IF('Costi complessivi'!#REF!=$B$452,'Costi complessivi'!#REF!,""))</f>
        <v>#REF!</v>
      </c>
      <c r="I388" s="115" t="e">
        <f>IF('Costi complessivi'!#REF!="G",'Costi complessivi'!#REF!*$C$452,IF('Costi complessivi'!#REF!=$B$452,'Costi complessivi'!#REF!,""))</f>
        <v>#REF!</v>
      </c>
      <c r="J388" s="14" t="e">
        <f>IF('Costi complessivi'!#REF!="G",'Costi complessivi'!#REF!*$C$452,IF('Costi complessivi'!#REF!=$B$452,'Costi complessivi'!#REF!,""))</f>
        <v>#REF!</v>
      </c>
      <c r="K388" s="14" t="e">
        <f>IF('Costi complessivi'!#REF!="G",'Costi complessivi'!#REF!*$C$452,IF('Costi complessivi'!#REF!=$B$452,'Costi complessivi'!#REF!,""))</f>
        <v>#REF!</v>
      </c>
      <c r="L388" s="29" t="e">
        <f>IF('Costi complessivi'!#REF!="G",'Costi complessivi'!#REF!*$C$452,IF('Costi complessivi'!#REF!=$B$452,'Costi complessivi'!#REF!,""))</f>
        <v>#REF!</v>
      </c>
      <c r="M388" s="23" t="e">
        <f>'Costi complessivi'!#REF!</f>
        <v>#REF!</v>
      </c>
      <c r="N388" s="69" t="e">
        <f>IF('Costi complessivi'!#REF!="G",'Costi complessivi'!#REF!,IF('Costi complessivi'!#REF!=$B$452,'Costi complessivi'!#REF!,0))</f>
        <v>#REF!</v>
      </c>
    </row>
    <row r="389" spans="1:14" hidden="1">
      <c r="A389" s="49" t="s">
        <v>445</v>
      </c>
      <c r="B389" s="45"/>
      <c r="C389" s="46"/>
      <c r="D389" s="47"/>
      <c r="E389" s="47"/>
      <c r="F389" s="47"/>
      <c r="G389" s="47"/>
      <c r="H389" s="47"/>
      <c r="I389" s="47"/>
      <c r="J389" s="47"/>
      <c r="K389" s="47"/>
      <c r="L389" s="45"/>
      <c r="M389" s="48"/>
      <c r="N389" s="69" t="e">
        <f>IF('Costi complessivi'!#REF!="G",'Costi complessivi'!#REF!,IF('Costi complessivi'!#REF!=$B$452,'Costi complessivi'!#REF!,0))</f>
        <v>#REF!</v>
      </c>
    </row>
    <row r="390" spans="1:14" hidden="1">
      <c r="A390" s="22" t="e">
        <f>IF('Costi complessivi'!#REF!="","",'Costi complessivi'!#REF!)</f>
        <v>#REF!</v>
      </c>
      <c r="B390" s="61" t="e">
        <f>IF('Costi complessivi'!#REF!="","",'Costi complessivi'!#REF!)</f>
        <v>#REF!</v>
      </c>
      <c r="C390" s="15" t="e">
        <f>IF('Costi complessivi'!#REF!="G",'Costi complessivi'!#REF!*$C$452,IF('Costi complessivi'!#REF!=$B$452,'Costi complessivi'!#REF!,""))</f>
        <v>#REF!</v>
      </c>
      <c r="D390" s="15" t="e">
        <f>IF('Costi complessivi'!#REF!="G",'Costi complessivi'!#REF!*$C$452,IF('Costi complessivi'!#REF!=$B$452,'Costi complessivi'!#REF!,""))</f>
        <v>#REF!</v>
      </c>
      <c r="E390" s="30" t="e">
        <f>IF('Costi complessivi'!#REF!="G",'Costi complessivi'!#REF!*$C$452,IF('Costi complessivi'!#REF!=$B$452,'Costi complessivi'!#REF!,""))</f>
        <v>#REF!</v>
      </c>
      <c r="F390" s="115" t="e">
        <f>IF('Costi complessivi'!#REF!="G",'Costi complessivi'!#REF!*$C$452,IF('Costi complessivi'!#REF!=$B$452,'Costi complessivi'!#REF!,""))</f>
        <v>#REF!</v>
      </c>
      <c r="G390" s="44" t="e">
        <f>IF('Costi complessivi'!#REF!="G",'Costi complessivi'!#REF!*$C$452,IF('Costi complessivi'!#REF!=$B$452,'Costi complessivi'!#REF!,""))</f>
        <v>#REF!</v>
      </c>
      <c r="H390" s="44" t="e">
        <f>IF('Costi complessivi'!#REF!="G",'Costi complessivi'!#REF!*$C$452,IF('Costi complessivi'!#REF!=$B$452,'Costi complessivi'!#REF!,""))</f>
        <v>#REF!</v>
      </c>
      <c r="I390" s="115" t="e">
        <f>IF('Costi complessivi'!#REF!="G",'Costi complessivi'!#REF!*$C$452,IF('Costi complessivi'!#REF!=$B$452,'Costi complessivi'!#REF!,""))</f>
        <v>#REF!</v>
      </c>
      <c r="J390" s="14" t="e">
        <f>IF('Costi complessivi'!#REF!="G",'Costi complessivi'!#REF!*$C$452,IF('Costi complessivi'!#REF!=$B$452,'Costi complessivi'!#REF!,""))</f>
        <v>#REF!</v>
      </c>
      <c r="K390" s="14" t="e">
        <f>IF('Costi complessivi'!#REF!="G",'Costi complessivi'!#REF!*$C$452,IF('Costi complessivi'!#REF!=$B$452,'Costi complessivi'!#REF!,""))</f>
        <v>#REF!</v>
      </c>
      <c r="L390" s="29" t="e">
        <f>IF('Costi complessivi'!#REF!="G",'Costi complessivi'!#REF!*$C$452,IF('Costi complessivi'!#REF!=$B$452,'Costi complessivi'!#REF!,""))</f>
        <v>#REF!</v>
      </c>
      <c r="M390" s="23" t="e">
        <f>'Costi complessivi'!#REF!</f>
        <v>#REF!</v>
      </c>
      <c r="N390" s="69" t="e">
        <f>IF('Costi complessivi'!#REF!="G",'Costi complessivi'!#REF!,IF('Costi complessivi'!#REF!=$B$452,'Costi complessivi'!#REF!,0))</f>
        <v>#REF!</v>
      </c>
    </row>
    <row r="391" spans="1:14">
      <c r="A391" s="22" t="str">
        <f>IF('Costi complessivi'!A289="","",'Costi complessivi'!A289)</f>
        <v xml:space="preserve">  68/05/923  </v>
      </c>
      <c r="B391" s="61" t="str">
        <f>IF('Costi complessivi'!B289="","",'Costi complessivi'!B289)</f>
        <v xml:space="preserve">CONTRIBUTO CONTINUATIVO FELINO </v>
      </c>
      <c r="C391" s="15" t="e">
        <f>IF('Costi complessivi'!#REF!="G",'Costi complessivi'!#REF!*$C$452,IF('Costi complessivi'!#REF!=$B$452,'Costi complessivi'!#REF!,""))</f>
        <v>#REF!</v>
      </c>
      <c r="D391" s="15" t="e">
        <f>IF('Costi complessivi'!#REF!="G",'Costi complessivi'!#REF!*$C$452,IF('Costi complessivi'!#REF!=$B$452,'Costi complessivi'!#REF!,""))</f>
        <v>#REF!</v>
      </c>
      <c r="E391" s="30" t="e">
        <f>IF('Costi complessivi'!#REF!="G",'Costi complessivi'!#REF!*$C$452,IF('Costi complessivi'!#REF!=$B$452,'Costi complessivi'!#REF!,""))</f>
        <v>#REF!</v>
      </c>
      <c r="F391" s="115" t="e">
        <f>IF('Costi complessivi'!#REF!="G",'Costi complessivi'!C289*$C$452,IF('Costi complessivi'!#REF!=$B$452,'Costi complessivi'!C289,""))</f>
        <v>#REF!</v>
      </c>
      <c r="G391" s="44" t="e">
        <f>IF('Costi complessivi'!#REF!="G",'Costi complessivi'!#REF!*$C$452,IF('Costi complessivi'!#REF!=$B$452,'Costi complessivi'!#REF!,""))</f>
        <v>#REF!</v>
      </c>
      <c r="H391" s="44" t="e">
        <f>IF('Costi complessivi'!#REF!="G",'Costi complessivi'!#REF!*$C$452,IF('Costi complessivi'!#REF!=$B$452,'Costi complessivi'!#REF!,""))</f>
        <v>#REF!</v>
      </c>
      <c r="I391" s="115" t="e">
        <f>IF('Costi complessivi'!#REF!="G",'Costi complessivi'!D289*$C$452,IF('Costi complessivi'!#REF!=$B$452,'Costi complessivi'!D289,""))</f>
        <v>#REF!</v>
      </c>
      <c r="J391" s="14" t="e">
        <f>IF('Costi complessivi'!#REF!="G",'Costi complessivi'!E289*$C$452,IF('Costi complessivi'!#REF!=$B$452,'Costi complessivi'!E289,""))</f>
        <v>#REF!</v>
      </c>
      <c r="K391" s="14" t="e">
        <f>IF('Costi complessivi'!#REF!="G",'Costi complessivi'!F289*$C$452,IF('Costi complessivi'!#REF!=$B$452,'Costi complessivi'!F289,""))</f>
        <v>#REF!</v>
      </c>
      <c r="L391" s="29" t="e">
        <f>IF('Costi complessivi'!#REF!="G",'Costi complessivi'!#REF!*$C$452,IF('Costi complessivi'!#REF!=$B$452,'Costi complessivi'!#REF!,""))</f>
        <v>#REF!</v>
      </c>
      <c r="M391" s="23" t="e">
        <f>'Costi complessivi'!#REF!</f>
        <v>#REF!</v>
      </c>
      <c r="N391" s="69" t="e">
        <f>IF('Costi complessivi'!#REF!="G",'Costi complessivi'!#REF!,IF('Costi complessivi'!#REF!=$B$452,'Costi complessivi'!#REF!,0))</f>
        <v>#REF!</v>
      </c>
    </row>
    <row r="392" spans="1:14">
      <c r="A392" s="22" t="str">
        <f>IF('Costi complessivi'!A290="","",'Costi complessivi'!A290)</f>
        <v xml:space="preserve">  68/05/924  </v>
      </c>
      <c r="B392" s="61" t="str">
        <f>IF('Costi complessivi'!B290="","",'Costi complessivi'!B290)</f>
        <v xml:space="preserve">CONTRIBUTO UNA TANTUM FELINO   </v>
      </c>
      <c r="C392" s="15" t="e">
        <f>IF('Costi complessivi'!#REF!="G",'Costi complessivi'!#REF!*$C$452,IF('Costi complessivi'!#REF!=$B$452,'Costi complessivi'!#REF!,""))</f>
        <v>#REF!</v>
      </c>
      <c r="D392" s="15" t="e">
        <f>IF('Costi complessivi'!#REF!="G",'Costi complessivi'!#REF!*$C$452,IF('Costi complessivi'!#REF!=$B$452,'Costi complessivi'!#REF!,""))</f>
        <v>#REF!</v>
      </c>
      <c r="E392" s="30" t="e">
        <f>IF('Costi complessivi'!#REF!="G",'Costi complessivi'!#REF!*$C$452,IF('Costi complessivi'!#REF!=$B$452,'Costi complessivi'!#REF!,""))</f>
        <v>#REF!</v>
      </c>
      <c r="F392" s="115" t="e">
        <f>IF('Costi complessivi'!#REF!="G",'Costi complessivi'!C290*$C$452,IF('Costi complessivi'!#REF!=$B$452,'Costi complessivi'!C290,""))</f>
        <v>#REF!</v>
      </c>
      <c r="G392" s="44" t="e">
        <f>IF('Costi complessivi'!#REF!="G",'Costi complessivi'!#REF!*$C$452,IF('Costi complessivi'!#REF!=$B$452,'Costi complessivi'!#REF!,""))</f>
        <v>#REF!</v>
      </c>
      <c r="H392" s="44" t="e">
        <f>IF('Costi complessivi'!#REF!="G",'Costi complessivi'!#REF!*$C$452,IF('Costi complessivi'!#REF!=$B$452,'Costi complessivi'!#REF!,""))</f>
        <v>#REF!</v>
      </c>
      <c r="I392" s="115" t="e">
        <f>IF('Costi complessivi'!#REF!="G",'Costi complessivi'!D290*$C$452,IF('Costi complessivi'!#REF!=$B$452,'Costi complessivi'!D290,""))</f>
        <v>#REF!</v>
      </c>
      <c r="J392" s="14" t="e">
        <f>IF('Costi complessivi'!#REF!="G",'Costi complessivi'!E290*$C$452,IF('Costi complessivi'!#REF!=$B$452,'Costi complessivi'!E290,""))</f>
        <v>#REF!</v>
      </c>
      <c r="K392" s="14" t="e">
        <f>IF('Costi complessivi'!#REF!="G",'Costi complessivi'!F290*$C$452,IF('Costi complessivi'!#REF!=$B$452,'Costi complessivi'!F290,""))</f>
        <v>#REF!</v>
      </c>
      <c r="L392" s="29" t="e">
        <f>IF('Costi complessivi'!#REF!="G",'Costi complessivi'!#REF!*$C$452,IF('Costi complessivi'!#REF!=$B$452,'Costi complessivi'!#REF!,""))</f>
        <v>#REF!</v>
      </c>
      <c r="M392" s="23" t="e">
        <f>'Costi complessivi'!#REF!</f>
        <v>#REF!</v>
      </c>
      <c r="N392" s="69" t="e">
        <f>IF('Costi complessivi'!#REF!="G",'Costi complessivi'!#REF!,IF('Costi complessivi'!#REF!=$B$452,'Costi complessivi'!#REF!,0))</f>
        <v>#REF!</v>
      </c>
    </row>
    <row r="393" spans="1:14">
      <c r="A393" s="22" t="str">
        <f>IF('Costi complessivi'!A291="","",'Costi complessivi'!A291)</f>
        <v xml:space="preserve">  68/05/925  </v>
      </c>
      <c r="B393" s="61" t="str">
        <f>IF('Costi complessivi'!B291="","",'Costi complessivi'!B291)</f>
        <v>CONTRIBUTO MINIMO VITALE FELINO</v>
      </c>
      <c r="C393" s="15" t="e">
        <f>IF('Costi complessivi'!#REF!="G",'Costi complessivi'!#REF!*$C$452,IF('Costi complessivi'!#REF!=$B$452,'Costi complessivi'!#REF!,""))</f>
        <v>#REF!</v>
      </c>
      <c r="D393" s="15" t="e">
        <f>IF('Costi complessivi'!#REF!="G",'Costi complessivi'!#REF!*$C$452,IF('Costi complessivi'!#REF!=$B$452,'Costi complessivi'!#REF!,""))</f>
        <v>#REF!</v>
      </c>
      <c r="E393" s="30" t="e">
        <f>IF('Costi complessivi'!#REF!="G",'Costi complessivi'!#REF!*$C$452,IF('Costi complessivi'!#REF!=$B$452,'Costi complessivi'!#REF!,""))</f>
        <v>#REF!</v>
      </c>
      <c r="F393" s="115" t="e">
        <f>IF('Costi complessivi'!#REF!="G",'Costi complessivi'!C291*$C$452,IF('Costi complessivi'!#REF!=$B$452,'Costi complessivi'!C291,""))</f>
        <v>#REF!</v>
      </c>
      <c r="G393" s="44" t="e">
        <f>IF('Costi complessivi'!#REF!="G",'Costi complessivi'!#REF!*$C$452,IF('Costi complessivi'!#REF!=$B$452,'Costi complessivi'!#REF!,""))</f>
        <v>#REF!</v>
      </c>
      <c r="H393" s="44" t="e">
        <f>IF('Costi complessivi'!#REF!="G",'Costi complessivi'!#REF!*$C$452,IF('Costi complessivi'!#REF!=$B$452,'Costi complessivi'!#REF!,""))</f>
        <v>#REF!</v>
      </c>
      <c r="I393" s="115" t="e">
        <f>IF('Costi complessivi'!#REF!="G",'Costi complessivi'!D291*$C$452,IF('Costi complessivi'!#REF!=$B$452,'Costi complessivi'!D291,""))</f>
        <v>#REF!</v>
      </c>
      <c r="J393" s="14" t="e">
        <f>IF('Costi complessivi'!#REF!="G",'Costi complessivi'!E291*$C$452,IF('Costi complessivi'!#REF!=$B$452,'Costi complessivi'!E291,""))</f>
        <v>#REF!</v>
      </c>
      <c r="K393" s="14" t="e">
        <f>IF('Costi complessivi'!#REF!="G",'Costi complessivi'!F291*$C$452,IF('Costi complessivi'!#REF!=$B$452,'Costi complessivi'!F291,""))</f>
        <v>#REF!</v>
      </c>
      <c r="L393" s="29" t="e">
        <f>IF('Costi complessivi'!#REF!="G",'Costi complessivi'!#REF!*$C$452,IF('Costi complessivi'!#REF!=$B$452,'Costi complessivi'!#REF!,""))</f>
        <v>#REF!</v>
      </c>
      <c r="M393" s="23" t="e">
        <f>'Costi complessivi'!#REF!</f>
        <v>#REF!</v>
      </c>
      <c r="N393" s="69" t="e">
        <f>IF('Costi complessivi'!#REF!="G",'Costi complessivi'!#REF!,IF('Costi complessivi'!#REF!=$B$452,'Costi complessivi'!#REF!,0))</f>
        <v>#REF!</v>
      </c>
    </row>
    <row r="394" spans="1:14" hidden="1">
      <c r="A394" s="22" t="e">
        <f>IF('Costi complessivi'!#REF!="","",'Costi complessivi'!#REF!)</f>
        <v>#REF!</v>
      </c>
      <c r="B394" s="61" t="e">
        <f>IF('Costi complessivi'!#REF!="","",'Costi complessivi'!#REF!)</f>
        <v>#REF!</v>
      </c>
      <c r="C394" s="15" t="e">
        <f>IF('Costi complessivi'!#REF!="G",'Costi complessivi'!#REF!*$C$452,IF('Costi complessivi'!#REF!=$B$452,'Costi complessivi'!#REF!,""))</f>
        <v>#REF!</v>
      </c>
      <c r="D394" s="15" t="e">
        <f>IF('Costi complessivi'!#REF!="G",'Costi complessivi'!#REF!*$C$452,IF('Costi complessivi'!#REF!=$B$452,'Costi complessivi'!#REF!,""))</f>
        <v>#REF!</v>
      </c>
      <c r="E394" s="30" t="e">
        <f>IF('Costi complessivi'!#REF!="G",'Costi complessivi'!#REF!*$C$452,IF('Costi complessivi'!#REF!=$B$452,'Costi complessivi'!#REF!,""))</f>
        <v>#REF!</v>
      </c>
      <c r="F394" s="115" t="e">
        <f>IF('Costi complessivi'!#REF!="G",'Costi complessivi'!#REF!*$C$452,IF('Costi complessivi'!#REF!=$B$452,'Costi complessivi'!#REF!,""))</f>
        <v>#REF!</v>
      </c>
      <c r="G394" s="44" t="e">
        <f>IF('Costi complessivi'!#REF!="G",'Costi complessivi'!#REF!*$C$452,IF('Costi complessivi'!#REF!=$B$452,'Costi complessivi'!#REF!,""))</f>
        <v>#REF!</v>
      </c>
      <c r="H394" s="44" t="e">
        <f>IF('Costi complessivi'!#REF!="G",'Costi complessivi'!#REF!*$C$452,IF('Costi complessivi'!#REF!=$B$452,'Costi complessivi'!#REF!,""))</f>
        <v>#REF!</v>
      </c>
      <c r="I394" s="115" t="e">
        <f>IF('Costi complessivi'!#REF!="G",'Costi complessivi'!#REF!*$C$452,IF('Costi complessivi'!#REF!=$B$452,'Costi complessivi'!#REF!,""))</f>
        <v>#REF!</v>
      </c>
      <c r="J394" s="14" t="e">
        <f>IF('Costi complessivi'!#REF!="G",'Costi complessivi'!#REF!*$C$452,IF('Costi complessivi'!#REF!=$B$452,'Costi complessivi'!#REF!,""))</f>
        <v>#REF!</v>
      </c>
      <c r="K394" s="14" t="e">
        <f>IF('Costi complessivi'!#REF!="G",'Costi complessivi'!#REF!*$C$452,IF('Costi complessivi'!#REF!=$B$452,'Costi complessivi'!#REF!,""))</f>
        <v>#REF!</v>
      </c>
      <c r="L394" s="29" t="e">
        <f>IF('Costi complessivi'!#REF!="G",'Costi complessivi'!#REF!*$C$452,IF('Costi complessivi'!#REF!=$B$452,'Costi complessivi'!#REF!,""))</f>
        <v>#REF!</v>
      </c>
      <c r="M394" s="23" t="e">
        <f>'Costi complessivi'!#REF!</f>
        <v>#REF!</v>
      </c>
      <c r="N394" s="69" t="e">
        <f>IF('Costi complessivi'!#REF!="G",'Costi complessivi'!#REF!,IF('Costi complessivi'!#REF!=$B$452,'Costi complessivi'!#REF!,0))</f>
        <v>#REF!</v>
      </c>
    </row>
    <row r="395" spans="1:14" hidden="1">
      <c r="A395" s="22" t="e">
        <f>IF('Costi complessivi'!#REF!="","",'Costi complessivi'!#REF!)</f>
        <v>#REF!</v>
      </c>
      <c r="B395" s="61" t="e">
        <f>IF('Costi complessivi'!#REF!="","",'Costi complessivi'!#REF!)</f>
        <v>#REF!</v>
      </c>
      <c r="C395" s="15" t="e">
        <f>IF('Costi complessivi'!#REF!="G",'Costi complessivi'!#REF!*$C$452,IF('Costi complessivi'!#REF!=$B$452,'Costi complessivi'!#REF!,""))</f>
        <v>#REF!</v>
      </c>
      <c r="D395" s="15" t="e">
        <f>IF('Costi complessivi'!#REF!="G",'Costi complessivi'!#REF!*$C$452,IF('Costi complessivi'!#REF!=$B$452,'Costi complessivi'!#REF!,""))</f>
        <v>#REF!</v>
      </c>
      <c r="E395" s="30" t="e">
        <f>IF('Costi complessivi'!#REF!="G",'Costi complessivi'!#REF!*$C$452,IF('Costi complessivi'!#REF!=$B$452,'Costi complessivi'!#REF!,""))</f>
        <v>#REF!</v>
      </c>
      <c r="F395" s="115" t="e">
        <f>IF('Costi complessivi'!#REF!="G",'Costi complessivi'!#REF!*$C$452,IF('Costi complessivi'!#REF!=$B$452,'Costi complessivi'!#REF!,""))</f>
        <v>#REF!</v>
      </c>
      <c r="G395" s="44" t="e">
        <f>IF('Costi complessivi'!#REF!="G",'Costi complessivi'!#REF!*$C$452,IF('Costi complessivi'!#REF!=$B$452,'Costi complessivi'!#REF!,""))</f>
        <v>#REF!</v>
      </c>
      <c r="H395" s="44" t="e">
        <f>IF('Costi complessivi'!#REF!="G",'Costi complessivi'!#REF!*$C$452,IF('Costi complessivi'!#REF!=$B$452,'Costi complessivi'!#REF!,""))</f>
        <v>#REF!</v>
      </c>
      <c r="I395" s="115" t="e">
        <f>IF('Costi complessivi'!#REF!="G",'Costi complessivi'!#REF!*$C$452,IF('Costi complessivi'!#REF!=$B$452,'Costi complessivi'!#REF!,""))</f>
        <v>#REF!</v>
      </c>
      <c r="J395" s="14" t="e">
        <f>IF('Costi complessivi'!#REF!="G",'Costi complessivi'!#REF!*$C$452,IF('Costi complessivi'!#REF!=$B$452,'Costi complessivi'!#REF!,""))</f>
        <v>#REF!</v>
      </c>
      <c r="K395" s="14" t="e">
        <f>IF('Costi complessivi'!#REF!="G",'Costi complessivi'!#REF!*$C$452,IF('Costi complessivi'!#REF!=$B$452,'Costi complessivi'!#REF!,""))</f>
        <v>#REF!</v>
      </c>
      <c r="L395" s="29" t="e">
        <f>IF('Costi complessivi'!#REF!="G",'Costi complessivi'!#REF!*$C$452,IF('Costi complessivi'!#REF!=$B$452,'Costi complessivi'!#REF!,""))</f>
        <v>#REF!</v>
      </c>
      <c r="M395" s="23" t="e">
        <f>'Costi complessivi'!#REF!</f>
        <v>#REF!</v>
      </c>
      <c r="N395" s="69" t="e">
        <f>IF('Costi complessivi'!#REF!="G",'Costi complessivi'!#REF!,IF('Costi complessivi'!#REF!=$B$452,'Costi complessivi'!#REF!,0))</f>
        <v>#REF!</v>
      </c>
    </row>
    <row r="396" spans="1:14" hidden="1">
      <c r="A396" s="22" t="e">
        <f>IF('Costi complessivi'!#REF!="","",'Costi complessivi'!#REF!)</f>
        <v>#REF!</v>
      </c>
      <c r="B396" s="61" t="e">
        <f>IF('Costi complessivi'!#REF!="","",'Costi complessivi'!#REF!)</f>
        <v>#REF!</v>
      </c>
      <c r="C396" s="15" t="e">
        <f>IF('Costi complessivi'!#REF!="G",'Costi complessivi'!#REF!*$C$452,IF('Costi complessivi'!#REF!=$B$452,'Costi complessivi'!#REF!,""))</f>
        <v>#REF!</v>
      </c>
      <c r="D396" s="15" t="e">
        <f>IF('Costi complessivi'!#REF!="G",'Costi complessivi'!#REF!*$C$452,IF('Costi complessivi'!#REF!=$B$452,'Costi complessivi'!#REF!,""))</f>
        <v>#REF!</v>
      </c>
      <c r="E396" s="30" t="e">
        <f>IF('Costi complessivi'!#REF!="G",'Costi complessivi'!#REF!*$C$452,IF('Costi complessivi'!#REF!=$B$452,'Costi complessivi'!#REF!,""))</f>
        <v>#REF!</v>
      </c>
      <c r="F396" s="115" t="e">
        <f>IF('Costi complessivi'!#REF!="G",'Costi complessivi'!#REF!*$C$452,IF('Costi complessivi'!#REF!=$B$452,'Costi complessivi'!#REF!,""))</f>
        <v>#REF!</v>
      </c>
      <c r="G396" s="44" t="e">
        <f>IF('Costi complessivi'!#REF!="G",'Costi complessivi'!#REF!*$C$452,IF('Costi complessivi'!#REF!=$B$452,'Costi complessivi'!#REF!,""))</f>
        <v>#REF!</v>
      </c>
      <c r="H396" s="44" t="e">
        <f>IF('Costi complessivi'!#REF!="G",'Costi complessivi'!#REF!*$C$452,IF('Costi complessivi'!#REF!=$B$452,'Costi complessivi'!#REF!,""))</f>
        <v>#REF!</v>
      </c>
      <c r="I396" s="115" t="e">
        <f>IF('Costi complessivi'!#REF!="G",'Costi complessivi'!#REF!*$C$452,IF('Costi complessivi'!#REF!=$B$452,'Costi complessivi'!#REF!,""))</f>
        <v>#REF!</v>
      </c>
      <c r="J396" s="14" t="e">
        <f>IF('Costi complessivi'!#REF!="G",'Costi complessivi'!#REF!*$C$452,IF('Costi complessivi'!#REF!=$B$452,'Costi complessivi'!#REF!,""))</f>
        <v>#REF!</v>
      </c>
      <c r="K396" s="14" t="e">
        <f>IF('Costi complessivi'!#REF!="G",'Costi complessivi'!#REF!*$C$452,IF('Costi complessivi'!#REF!=$B$452,'Costi complessivi'!#REF!,""))</f>
        <v>#REF!</v>
      </c>
      <c r="L396" s="29" t="e">
        <f>IF('Costi complessivi'!#REF!="G",'Costi complessivi'!#REF!*$C$452,IF('Costi complessivi'!#REF!=$B$452,'Costi complessivi'!#REF!,""))</f>
        <v>#REF!</v>
      </c>
      <c r="M396" s="23" t="e">
        <f>'Costi complessivi'!#REF!</f>
        <v>#REF!</v>
      </c>
      <c r="N396" s="69" t="e">
        <f>IF('Costi complessivi'!#REF!="G",'Costi complessivi'!#REF!,IF('Costi complessivi'!#REF!=$B$452,'Costi complessivi'!#REF!,0))</f>
        <v>#REF!</v>
      </c>
    </row>
    <row r="397" spans="1:14" hidden="1">
      <c r="A397" s="49" t="s">
        <v>446</v>
      </c>
      <c r="B397" s="45"/>
      <c r="C397" s="46"/>
      <c r="D397" s="47"/>
      <c r="E397" s="47"/>
      <c r="F397" s="47"/>
      <c r="G397" s="47"/>
      <c r="H397" s="47"/>
      <c r="I397" s="47"/>
      <c r="J397" s="47"/>
      <c r="K397" s="47"/>
      <c r="L397" s="45"/>
      <c r="M397" s="48"/>
      <c r="N397" s="69" t="e">
        <f>IF('Costi complessivi'!#REF!="G",'Costi complessivi'!#REF!,IF('Costi complessivi'!#REF!=$B$452,'Costi complessivi'!#REF!,0))</f>
        <v>#REF!</v>
      </c>
    </row>
    <row r="398" spans="1:14" ht="17.45" hidden="1" customHeight="1">
      <c r="A398" s="22" t="e">
        <f>IF('Costi complessivi'!#REF!="","",'Costi complessivi'!#REF!)</f>
        <v>#REF!</v>
      </c>
      <c r="B398" s="61" t="e">
        <f>IF('Costi complessivi'!#REF!="","",'Costi complessivi'!#REF!)</f>
        <v>#REF!</v>
      </c>
      <c r="C398" s="15" t="e">
        <f>IF('Costi complessivi'!#REF!="G",'Costi complessivi'!#REF!*$C$452,IF('Costi complessivi'!#REF!=$B$452,'Costi complessivi'!#REF!,""))</f>
        <v>#REF!</v>
      </c>
      <c r="D398" s="15" t="e">
        <f>IF('Costi complessivi'!#REF!="G",'Costi complessivi'!#REF!*$C$452,IF('Costi complessivi'!#REF!=$B$452,'Costi complessivi'!#REF!,""))</f>
        <v>#REF!</v>
      </c>
      <c r="E398" s="30" t="e">
        <f>IF('Costi complessivi'!#REF!="G",'Costi complessivi'!#REF!*$C$452,IF('Costi complessivi'!#REF!=$B$452,'Costi complessivi'!#REF!,""))</f>
        <v>#REF!</v>
      </c>
      <c r="F398" s="115" t="e">
        <f>IF('Costi complessivi'!#REF!="G",'Costi complessivi'!#REF!*$C$452,IF('Costi complessivi'!#REF!=$B$452,'Costi complessivi'!#REF!,""))</f>
        <v>#REF!</v>
      </c>
      <c r="G398" s="44" t="e">
        <f>IF('Costi complessivi'!#REF!="G",'Costi complessivi'!#REF!*$C$452,IF('Costi complessivi'!#REF!=$B$452,'Costi complessivi'!#REF!,""))</f>
        <v>#REF!</v>
      </c>
      <c r="H398" s="44" t="e">
        <f>IF('Costi complessivi'!#REF!="G",'Costi complessivi'!#REF!*$C$452,IF('Costi complessivi'!#REF!=$B$452,'Costi complessivi'!#REF!,""))</f>
        <v>#REF!</v>
      </c>
      <c r="I398" s="115" t="e">
        <f>IF('Costi complessivi'!#REF!="G",'Costi complessivi'!#REF!*$C$452,IF('Costi complessivi'!#REF!=$B$452,'Costi complessivi'!#REF!,""))</f>
        <v>#REF!</v>
      </c>
      <c r="J398" s="14" t="e">
        <f>IF('Costi complessivi'!#REF!="G",'Costi complessivi'!#REF!*$C$452,IF('Costi complessivi'!#REF!=$B$452,'Costi complessivi'!#REF!,""))</f>
        <v>#REF!</v>
      </c>
      <c r="K398" s="14" t="e">
        <f>IF('Costi complessivi'!#REF!="G",'Costi complessivi'!#REF!*$C$452,IF('Costi complessivi'!#REF!=$B$452,'Costi complessivi'!#REF!,""))</f>
        <v>#REF!</v>
      </c>
      <c r="L398" s="29" t="e">
        <f>IF('Costi complessivi'!#REF!="G",'Costi complessivi'!#REF!*$C$452,IF('Costi complessivi'!#REF!=$B$452,'Costi complessivi'!#REF!,""))</f>
        <v>#REF!</v>
      </c>
      <c r="M398" s="23" t="e">
        <f>'Costi complessivi'!#REF!</f>
        <v>#REF!</v>
      </c>
      <c r="N398" s="69" t="e">
        <f>IF('Costi complessivi'!#REF!="G",'Costi complessivi'!#REF!,IF('Costi complessivi'!#REF!=$B$452,'Costi complessivi'!#REF!,0))</f>
        <v>#REF!</v>
      </c>
    </row>
    <row r="399" spans="1:14" ht="16.899999999999999" hidden="1" customHeight="1">
      <c r="A399" s="22" t="str">
        <f>IF('Costi complessivi'!A293="","",'Costi complessivi'!A293)</f>
        <v xml:space="preserve">  68/05/943  </v>
      </c>
      <c r="B399" s="61" t="str">
        <f>IF('Costi complessivi'!B293="","",'Costi complessivi'!B293)</f>
        <v>CONTR. CONTINUATIVO MONTECHIARU</v>
      </c>
      <c r="C399" s="15" t="e">
        <f>IF('Costi complessivi'!#REF!="G",'Costi complessivi'!#REF!*$C$452,IF('Costi complessivi'!#REF!=$B$452,'Costi complessivi'!#REF!,""))</f>
        <v>#REF!</v>
      </c>
      <c r="D399" s="15" t="e">
        <f>IF('Costi complessivi'!#REF!="G",'Costi complessivi'!#REF!*$C$452,IF('Costi complessivi'!#REF!=$B$452,'Costi complessivi'!#REF!,""))</f>
        <v>#REF!</v>
      </c>
      <c r="E399" s="30" t="e">
        <f>IF('Costi complessivi'!#REF!="G",'Costi complessivi'!#REF!*$C$452,IF('Costi complessivi'!#REF!=$B$452,'Costi complessivi'!#REF!,""))</f>
        <v>#REF!</v>
      </c>
      <c r="F399" s="115" t="e">
        <f>IF('Costi complessivi'!#REF!="G",'Costi complessivi'!C293*$C$452,IF('Costi complessivi'!#REF!=$B$452,'Costi complessivi'!C293,""))</f>
        <v>#REF!</v>
      </c>
      <c r="G399" s="44" t="e">
        <f>IF('Costi complessivi'!#REF!="G",'Costi complessivi'!#REF!*$C$452,IF('Costi complessivi'!#REF!=$B$452,'Costi complessivi'!#REF!,""))</f>
        <v>#REF!</v>
      </c>
      <c r="H399" s="44" t="e">
        <f>IF('Costi complessivi'!#REF!="G",'Costi complessivi'!#REF!*$C$452,IF('Costi complessivi'!#REF!=$B$452,'Costi complessivi'!#REF!,""))</f>
        <v>#REF!</v>
      </c>
      <c r="I399" s="115" t="e">
        <f>IF('Costi complessivi'!#REF!="G",'Costi complessivi'!D293*$C$452,IF('Costi complessivi'!#REF!=$B$452,'Costi complessivi'!D293,""))</f>
        <v>#REF!</v>
      </c>
      <c r="J399" s="14" t="e">
        <f>IF('Costi complessivi'!#REF!="G",'Costi complessivi'!E293*$C$452,IF('Costi complessivi'!#REF!=$B$452,'Costi complessivi'!E293,""))</f>
        <v>#REF!</v>
      </c>
      <c r="K399" s="14" t="e">
        <f>IF('Costi complessivi'!#REF!="G",'Costi complessivi'!F293*$C$452,IF('Costi complessivi'!#REF!=$B$452,'Costi complessivi'!F293,""))</f>
        <v>#REF!</v>
      </c>
      <c r="L399" s="29" t="e">
        <f>IF('Costi complessivi'!#REF!="G",'Costi complessivi'!#REF!*$C$452,IF('Costi complessivi'!#REF!=$B$452,'Costi complessivi'!#REF!,""))</f>
        <v>#REF!</v>
      </c>
      <c r="M399" s="23" t="e">
        <f>'Costi complessivi'!#REF!</f>
        <v>#REF!</v>
      </c>
      <c r="N399" s="69" t="e">
        <f>IF('Costi complessivi'!#REF!="G",'Costi complessivi'!#REF!,IF('Costi complessivi'!#REF!=$B$452,'Costi complessivi'!#REF!,0))</f>
        <v>#REF!</v>
      </c>
    </row>
    <row r="400" spans="1:14" ht="17.45" hidden="1" customHeight="1">
      <c r="A400" s="22" t="str">
        <f>IF('Costi complessivi'!A294="","",'Costi complessivi'!A294)</f>
        <v xml:space="preserve">  68/05/944  </v>
      </c>
      <c r="B400" s="61" t="str">
        <f>IF('Costi complessivi'!B294="","",'Costi complessivi'!B294)</f>
        <v xml:space="preserve">CONTR. UNA TANTUM MONTECH.     </v>
      </c>
      <c r="C400" s="15" t="e">
        <f>IF('Costi complessivi'!#REF!="G",'Costi complessivi'!#REF!*$C$452,IF('Costi complessivi'!#REF!=$B$452,'Costi complessivi'!#REF!,""))</f>
        <v>#REF!</v>
      </c>
      <c r="D400" s="15" t="e">
        <f>IF('Costi complessivi'!#REF!="G",'Costi complessivi'!#REF!*$C$452,IF('Costi complessivi'!#REF!=$B$452,'Costi complessivi'!#REF!,""))</f>
        <v>#REF!</v>
      </c>
      <c r="E400" s="30" t="e">
        <f>IF('Costi complessivi'!#REF!="G",'Costi complessivi'!#REF!*$C$452,IF('Costi complessivi'!#REF!=$B$452,'Costi complessivi'!#REF!,""))</f>
        <v>#REF!</v>
      </c>
      <c r="F400" s="115" t="e">
        <f>IF('Costi complessivi'!#REF!="G",'Costi complessivi'!C294*$C$452,IF('Costi complessivi'!#REF!=$B$452,'Costi complessivi'!C294,""))</f>
        <v>#REF!</v>
      </c>
      <c r="G400" s="44" t="e">
        <f>IF('Costi complessivi'!#REF!="G",'Costi complessivi'!#REF!*$C$452,IF('Costi complessivi'!#REF!=$B$452,'Costi complessivi'!#REF!,""))</f>
        <v>#REF!</v>
      </c>
      <c r="H400" s="44" t="e">
        <f>IF('Costi complessivi'!#REF!="G",'Costi complessivi'!#REF!*$C$452,IF('Costi complessivi'!#REF!=$B$452,'Costi complessivi'!#REF!,""))</f>
        <v>#REF!</v>
      </c>
      <c r="I400" s="115" t="e">
        <f>IF('Costi complessivi'!#REF!="G",'Costi complessivi'!D294*$C$452,IF('Costi complessivi'!#REF!=$B$452,'Costi complessivi'!D294,""))</f>
        <v>#REF!</v>
      </c>
      <c r="J400" s="14" t="e">
        <f>IF('Costi complessivi'!#REF!="G",'Costi complessivi'!E294*$C$452,IF('Costi complessivi'!#REF!=$B$452,'Costi complessivi'!E294,""))</f>
        <v>#REF!</v>
      </c>
      <c r="K400" s="14" t="e">
        <f>IF('Costi complessivi'!#REF!="G",'Costi complessivi'!F294*$C$452,IF('Costi complessivi'!#REF!=$B$452,'Costi complessivi'!F294,""))</f>
        <v>#REF!</v>
      </c>
      <c r="L400" s="29" t="e">
        <f>IF('Costi complessivi'!#REF!="G",'Costi complessivi'!#REF!*$C$452,IF('Costi complessivi'!#REF!=$B$452,'Costi complessivi'!#REF!,""))</f>
        <v>#REF!</v>
      </c>
      <c r="M400" s="23" t="e">
        <f>'Costi complessivi'!#REF!</f>
        <v>#REF!</v>
      </c>
      <c r="N400" s="69" t="e">
        <f>IF('Costi complessivi'!#REF!="G",'Costi complessivi'!#REF!,IF('Costi complessivi'!#REF!=$B$452,'Costi complessivi'!#REF!,0))</f>
        <v>#REF!</v>
      </c>
    </row>
    <row r="401" spans="1:14" hidden="1">
      <c r="A401" s="22" t="str">
        <f>IF('Costi complessivi'!A295="","",'Costi complessivi'!A295)</f>
        <v xml:space="preserve">  68/05/945  </v>
      </c>
      <c r="B401" s="61" t="str">
        <f>IF('Costi complessivi'!B295="","",'Costi complessivi'!B295)</f>
        <v xml:space="preserve">CONTR. MINIMO VITALE MONTECH.  </v>
      </c>
      <c r="C401" s="15" t="e">
        <f>IF('Costi complessivi'!#REF!="G",'Costi complessivi'!#REF!*$C$452,IF('Costi complessivi'!#REF!=$B$452,'Costi complessivi'!#REF!,""))</f>
        <v>#REF!</v>
      </c>
      <c r="D401" s="15" t="e">
        <f>IF('Costi complessivi'!#REF!="G",'Costi complessivi'!#REF!*$C$452,IF('Costi complessivi'!#REF!=$B$452,'Costi complessivi'!#REF!,""))</f>
        <v>#REF!</v>
      </c>
      <c r="E401" s="30" t="e">
        <f>IF('Costi complessivi'!#REF!="G",'Costi complessivi'!#REF!*$C$452,IF('Costi complessivi'!#REF!=$B$452,'Costi complessivi'!#REF!,""))</f>
        <v>#REF!</v>
      </c>
      <c r="F401" s="115" t="e">
        <f>IF('Costi complessivi'!#REF!="G",'Costi complessivi'!C295*$C$452,IF('Costi complessivi'!#REF!=$B$452,'Costi complessivi'!C295,""))</f>
        <v>#REF!</v>
      </c>
      <c r="G401" s="44" t="e">
        <f>IF('Costi complessivi'!#REF!="G",'Costi complessivi'!#REF!*$C$452,IF('Costi complessivi'!#REF!=$B$452,'Costi complessivi'!#REF!,""))</f>
        <v>#REF!</v>
      </c>
      <c r="H401" s="44" t="e">
        <f>IF('Costi complessivi'!#REF!="G",'Costi complessivi'!#REF!*$C$452,IF('Costi complessivi'!#REF!=$B$452,'Costi complessivi'!#REF!,""))</f>
        <v>#REF!</v>
      </c>
      <c r="I401" s="115" t="e">
        <f>IF('Costi complessivi'!#REF!="G",'Costi complessivi'!D295*$C$452,IF('Costi complessivi'!#REF!=$B$452,'Costi complessivi'!D295,""))</f>
        <v>#REF!</v>
      </c>
      <c r="J401" s="14" t="e">
        <f>IF('Costi complessivi'!#REF!="G",'Costi complessivi'!E295*$C$452,IF('Costi complessivi'!#REF!=$B$452,'Costi complessivi'!E295,""))</f>
        <v>#REF!</v>
      </c>
      <c r="K401" s="14" t="e">
        <f>IF('Costi complessivi'!#REF!="G",'Costi complessivi'!F295*$C$452,IF('Costi complessivi'!#REF!=$B$452,'Costi complessivi'!F295,""))</f>
        <v>#REF!</v>
      </c>
      <c r="L401" s="29" t="e">
        <f>IF('Costi complessivi'!#REF!="G",'Costi complessivi'!#REF!*$C$452,IF('Costi complessivi'!#REF!=$B$452,'Costi complessivi'!#REF!,""))</f>
        <v>#REF!</v>
      </c>
      <c r="M401" s="23" t="e">
        <f>'Costi complessivi'!#REF!</f>
        <v>#REF!</v>
      </c>
      <c r="N401" s="69" t="e">
        <f>IF('Costi complessivi'!#REF!="G",'Costi complessivi'!#REF!,IF('Costi complessivi'!#REF!=$B$452,'Costi complessivi'!#REF!,0))</f>
        <v>#REF!</v>
      </c>
    </row>
    <row r="402" spans="1:14" hidden="1">
      <c r="A402" s="22" t="str">
        <f>IF('Costi complessivi'!A296="","",'Costi complessivi'!A296)</f>
        <v xml:space="preserve"> 68/05/953</v>
      </c>
      <c r="B402" s="61" t="str">
        <f>IF('Costi complessivi'!B296="","",'Costi complessivi'!B296)</f>
        <v>CONTR. LG. 13/89 AB. BAR. ARCH.</v>
      </c>
      <c r="C402" s="15" t="e">
        <f>IF('Costi complessivi'!#REF!="G",'Costi complessivi'!#REF!*$C$452,IF('Costi complessivi'!#REF!=$B$452,'Costi complessivi'!#REF!,""))</f>
        <v>#REF!</v>
      </c>
      <c r="D402" s="15" t="e">
        <f>IF('Costi complessivi'!#REF!="G",'Costi complessivi'!#REF!*$C$452,IF('Costi complessivi'!#REF!=$B$452,'Costi complessivi'!#REF!,""))</f>
        <v>#REF!</v>
      </c>
      <c r="E402" s="30" t="e">
        <f>IF('Costi complessivi'!#REF!="G",'Costi complessivi'!#REF!*$C$452,IF('Costi complessivi'!#REF!=$B$452,'Costi complessivi'!#REF!,""))</f>
        <v>#REF!</v>
      </c>
      <c r="F402" s="115" t="e">
        <f>IF('Costi complessivi'!#REF!="G",'Costi complessivi'!C296*$C$452,IF('Costi complessivi'!#REF!=$B$452,'Costi complessivi'!C296,""))</f>
        <v>#REF!</v>
      </c>
      <c r="G402" s="44" t="e">
        <f>IF('Costi complessivi'!#REF!="G",'Costi complessivi'!#REF!*$C$452,IF('Costi complessivi'!#REF!=$B$452,'Costi complessivi'!#REF!,""))</f>
        <v>#REF!</v>
      </c>
      <c r="H402" s="44" t="e">
        <f>IF('Costi complessivi'!#REF!="G",'Costi complessivi'!#REF!*$C$452,IF('Costi complessivi'!#REF!=$B$452,'Costi complessivi'!#REF!,""))</f>
        <v>#REF!</v>
      </c>
      <c r="I402" s="115" t="e">
        <f>IF('Costi complessivi'!#REF!="G",'Costi complessivi'!D296*$C$452,IF('Costi complessivi'!#REF!=$B$452,'Costi complessivi'!D296,""))</f>
        <v>#REF!</v>
      </c>
      <c r="J402" s="14" t="e">
        <f>IF('Costi complessivi'!#REF!="G",'Costi complessivi'!E296*$C$452,IF('Costi complessivi'!#REF!=$B$452,'Costi complessivi'!E296,""))</f>
        <v>#REF!</v>
      </c>
      <c r="K402" s="14" t="e">
        <f>IF('Costi complessivi'!#REF!="G",'Costi complessivi'!F296*$C$452,IF('Costi complessivi'!#REF!=$B$452,'Costi complessivi'!F296,""))</f>
        <v>#REF!</v>
      </c>
      <c r="L402" s="29" t="e">
        <f>IF('Costi complessivi'!#REF!="G",'Costi complessivi'!#REF!*$C$452,IF('Costi complessivi'!#REF!=$B$452,'Costi complessivi'!#REF!,""))</f>
        <v>#REF!</v>
      </c>
      <c r="M402" s="23" t="e">
        <f>'Costi complessivi'!#REF!</f>
        <v>#REF!</v>
      </c>
      <c r="N402" s="69" t="e">
        <f>IF('Costi complessivi'!#REF!="G",'Costi complessivi'!#REF!,IF('Costi complessivi'!#REF!=$B$452,'Costi complessivi'!#REF!,0))</f>
        <v>#REF!</v>
      </c>
    </row>
    <row r="403" spans="1:14" hidden="1">
      <c r="A403" s="22" t="e">
        <f>IF('Costi complessivi'!#REF!="","",'Costi complessivi'!#REF!)</f>
        <v>#REF!</v>
      </c>
      <c r="B403" s="61" t="e">
        <f>IF('Costi complessivi'!#REF!="","",'Costi complessivi'!#REF!)</f>
        <v>#REF!</v>
      </c>
      <c r="C403" s="15" t="e">
        <f>IF('Costi complessivi'!#REF!="G",'Costi complessivi'!#REF!*$C$452,IF('Costi complessivi'!#REF!=$B$452,'Costi complessivi'!#REF!,""))</f>
        <v>#REF!</v>
      </c>
      <c r="D403" s="15" t="e">
        <f>IF('Costi complessivi'!#REF!="G",'Costi complessivi'!#REF!*$C$452,IF('Costi complessivi'!#REF!=$B$452,'Costi complessivi'!#REF!,""))</f>
        <v>#REF!</v>
      </c>
      <c r="E403" s="30" t="e">
        <f>IF('Costi complessivi'!#REF!="G",'Costi complessivi'!#REF!*$C$452,IF('Costi complessivi'!#REF!=$B$452,'Costi complessivi'!#REF!,""))</f>
        <v>#REF!</v>
      </c>
      <c r="F403" s="115" t="e">
        <f>IF('Costi complessivi'!#REF!="G",'Costi complessivi'!#REF!*$C$452,IF('Costi complessivi'!#REF!=$B$452,'Costi complessivi'!#REF!,""))</f>
        <v>#REF!</v>
      </c>
      <c r="G403" s="44" t="e">
        <f>IF('Costi complessivi'!#REF!="G",'Costi complessivi'!#REF!*$C$452,IF('Costi complessivi'!#REF!=$B$452,'Costi complessivi'!#REF!,""))</f>
        <v>#REF!</v>
      </c>
      <c r="H403" s="44" t="e">
        <f>IF('Costi complessivi'!#REF!="G",'Costi complessivi'!#REF!*$C$452,IF('Costi complessivi'!#REF!=$B$452,'Costi complessivi'!#REF!,""))</f>
        <v>#REF!</v>
      </c>
      <c r="I403" s="115" t="e">
        <f>IF('Costi complessivi'!#REF!="G",'Costi complessivi'!#REF!*$C$452,IF('Costi complessivi'!#REF!=$B$452,'Costi complessivi'!#REF!,""))</f>
        <v>#REF!</v>
      </c>
      <c r="J403" s="14" t="e">
        <f>IF('Costi complessivi'!#REF!="G",'Costi complessivi'!#REF!*$C$452,IF('Costi complessivi'!#REF!=$B$452,'Costi complessivi'!#REF!,""))</f>
        <v>#REF!</v>
      </c>
      <c r="K403" s="14" t="e">
        <f>IF('Costi complessivi'!#REF!="G",'Costi complessivi'!#REF!*$C$452,IF('Costi complessivi'!#REF!=$B$452,'Costi complessivi'!#REF!,""))</f>
        <v>#REF!</v>
      </c>
      <c r="L403" s="29" t="e">
        <f>IF('Costi complessivi'!#REF!="G",'Costi complessivi'!#REF!*$C$452,IF('Costi complessivi'!#REF!=$B$452,'Costi complessivi'!#REF!,""))</f>
        <v>#REF!</v>
      </c>
      <c r="M403" s="23" t="e">
        <f>'Costi complessivi'!#REF!</f>
        <v>#REF!</v>
      </c>
      <c r="N403" s="69" t="e">
        <f>IF('Costi complessivi'!#REF!="G",'Costi complessivi'!#REF!,IF('Costi complessivi'!#REF!=$B$452,'Costi complessivi'!#REF!,0))</f>
        <v>#REF!</v>
      </c>
    </row>
    <row r="404" spans="1:14" hidden="1">
      <c r="A404" s="22" t="e">
        <f>IF('Costi complessivi'!#REF!="","",'Costi complessivi'!#REF!)</f>
        <v>#REF!</v>
      </c>
      <c r="B404" s="61" t="e">
        <f>IF('Costi complessivi'!#REF!="","",'Costi complessivi'!#REF!)</f>
        <v>#REF!</v>
      </c>
      <c r="C404" s="15" t="e">
        <f>IF('Costi complessivi'!#REF!="G",'Costi complessivi'!#REF!*$C$452,IF('Costi complessivi'!#REF!=$B$452,'Costi complessivi'!#REF!,""))</f>
        <v>#REF!</v>
      </c>
      <c r="D404" s="15" t="e">
        <f>IF('Costi complessivi'!#REF!="G",'Costi complessivi'!#REF!*$C$452,IF('Costi complessivi'!#REF!=$B$452,'Costi complessivi'!#REF!,""))</f>
        <v>#REF!</v>
      </c>
      <c r="E404" s="30" t="e">
        <f>IF('Costi complessivi'!#REF!="G",'Costi complessivi'!#REF!*$C$452,IF('Costi complessivi'!#REF!=$B$452,'Costi complessivi'!#REF!,""))</f>
        <v>#REF!</v>
      </c>
      <c r="F404" s="115" t="e">
        <f>IF('Costi complessivi'!#REF!="G",'Costi complessivi'!#REF!*$C$452,IF('Costi complessivi'!#REF!=$B$452,'Costi complessivi'!#REF!,""))</f>
        <v>#REF!</v>
      </c>
      <c r="G404" s="44" t="e">
        <f>IF('Costi complessivi'!#REF!="G",'Costi complessivi'!#REF!*$C$452,IF('Costi complessivi'!#REF!=$B$452,'Costi complessivi'!#REF!,""))</f>
        <v>#REF!</v>
      </c>
      <c r="H404" s="44" t="e">
        <f>IF('Costi complessivi'!#REF!="G",'Costi complessivi'!#REF!*$C$452,IF('Costi complessivi'!#REF!=$B$452,'Costi complessivi'!#REF!,""))</f>
        <v>#REF!</v>
      </c>
      <c r="I404" s="115" t="e">
        <f>IF('Costi complessivi'!#REF!="G",'Costi complessivi'!#REF!*$C$452,IF('Costi complessivi'!#REF!=$B$452,'Costi complessivi'!#REF!,""))</f>
        <v>#REF!</v>
      </c>
      <c r="J404" s="14" t="e">
        <f>IF('Costi complessivi'!#REF!="G",'Costi complessivi'!#REF!*$C$452,IF('Costi complessivi'!#REF!=$B$452,'Costi complessivi'!#REF!,""))</f>
        <v>#REF!</v>
      </c>
      <c r="K404" s="14" t="e">
        <f>IF('Costi complessivi'!#REF!="G",'Costi complessivi'!#REF!*$C$452,IF('Costi complessivi'!#REF!=$B$452,'Costi complessivi'!#REF!,""))</f>
        <v>#REF!</v>
      </c>
      <c r="L404" s="29" t="e">
        <f>IF('Costi complessivi'!#REF!="G",'Costi complessivi'!#REF!*$C$452,IF('Costi complessivi'!#REF!=$B$452,'Costi complessivi'!#REF!,""))</f>
        <v>#REF!</v>
      </c>
      <c r="M404" s="23" t="e">
        <f>'Costi complessivi'!#REF!</f>
        <v>#REF!</v>
      </c>
      <c r="N404" s="69" t="e">
        <f>IF('Costi complessivi'!#REF!="G",'Costi complessivi'!#REF!,IF('Costi complessivi'!#REF!=$B$452,'Costi complessivi'!#REF!,0))</f>
        <v>#REF!</v>
      </c>
    </row>
    <row r="405" spans="1:14" hidden="1">
      <c r="A405" s="22" t="e">
        <f>IF('Costi complessivi'!#REF!="","",'Costi complessivi'!#REF!)</f>
        <v>#REF!</v>
      </c>
      <c r="B405" s="61" t="e">
        <f>IF('Costi complessivi'!#REF!="","",'Costi complessivi'!#REF!)</f>
        <v>#REF!</v>
      </c>
      <c r="C405" s="15" t="e">
        <f>IF('Costi complessivi'!#REF!="G",'Costi complessivi'!#REF!*$C$452,IF('Costi complessivi'!#REF!=$B$452,'Costi complessivi'!#REF!,""))</f>
        <v>#REF!</v>
      </c>
      <c r="D405" s="15" t="e">
        <f>IF('Costi complessivi'!#REF!="G",'Costi complessivi'!#REF!*$C$452,IF('Costi complessivi'!#REF!=$B$452,'Costi complessivi'!#REF!,""))</f>
        <v>#REF!</v>
      </c>
      <c r="E405" s="30" t="e">
        <f>IF('Costi complessivi'!#REF!="G",'Costi complessivi'!#REF!*$C$452,IF('Costi complessivi'!#REF!=$B$452,'Costi complessivi'!#REF!,""))</f>
        <v>#REF!</v>
      </c>
      <c r="F405" s="115" t="e">
        <f>IF('Costi complessivi'!#REF!="G",'Costi complessivi'!#REF!*$C$452,IF('Costi complessivi'!#REF!=$B$452,'Costi complessivi'!#REF!,""))</f>
        <v>#REF!</v>
      </c>
      <c r="G405" s="44" t="e">
        <f>IF('Costi complessivi'!#REF!="G",'Costi complessivi'!#REF!*$C$452,IF('Costi complessivi'!#REF!=$B$452,'Costi complessivi'!#REF!,""))</f>
        <v>#REF!</v>
      </c>
      <c r="H405" s="44" t="e">
        <f>IF('Costi complessivi'!#REF!="G",'Costi complessivi'!#REF!*$C$452,IF('Costi complessivi'!#REF!=$B$452,'Costi complessivi'!#REF!,""))</f>
        <v>#REF!</v>
      </c>
      <c r="I405" s="115" t="e">
        <f>IF('Costi complessivi'!#REF!="G",'Costi complessivi'!#REF!*$C$452,IF('Costi complessivi'!#REF!=$B$452,'Costi complessivi'!#REF!,""))</f>
        <v>#REF!</v>
      </c>
      <c r="J405" s="14" t="e">
        <f>IF('Costi complessivi'!#REF!="G",'Costi complessivi'!#REF!*$C$452,IF('Costi complessivi'!#REF!=$B$452,'Costi complessivi'!#REF!,""))</f>
        <v>#REF!</v>
      </c>
      <c r="K405" s="14" t="e">
        <f>IF('Costi complessivi'!#REF!="G",'Costi complessivi'!#REF!*$C$452,IF('Costi complessivi'!#REF!=$B$452,'Costi complessivi'!#REF!,""))</f>
        <v>#REF!</v>
      </c>
      <c r="L405" s="29" t="e">
        <f>IF('Costi complessivi'!#REF!="G",'Costi complessivi'!#REF!*$C$452,IF('Costi complessivi'!#REF!=$B$452,'Costi complessivi'!#REF!,""))</f>
        <v>#REF!</v>
      </c>
      <c r="M405" s="23" t="e">
        <f>'Costi complessivi'!#REF!</f>
        <v>#REF!</v>
      </c>
      <c r="N405" s="69" t="e">
        <f>IF('Costi complessivi'!#REF!="G",'Costi complessivi'!#REF!,IF('Costi complessivi'!#REF!=$B$452,'Costi complessivi'!#REF!,0))</f>
        <v>#REF!</v>
      </c>
    </row>
    <row r="406" spans="1:14" hidden="1">
      <c r="A406" s="49" t="s">
        <v>447</v>
      </c>
      <c r="B406" s="45"/>
      <c r="C406" s="46"/>
      <c r="D406" s="47"/>
      <c r="E406" s="47"/>
      <c r="F406" s="47"/>
      <c r="G406" s="47"/>
      <c r="H406" s="47"/>
      <c r="I406" s="47"/>
      <c r="J406" s="47"/>
      <c r="K406" s="47"/>
      <c r="L406" s="45"/>
      <c r="M406" s="48"/>
      <c r="N406" s="69" t="e">
        <f>IF('Costi complessivi'!#REF!="G",'Costi complessivi'!#REF!,IF('Costi complessivi'!#REF!=$B$452,'Costi complessivi'!#REF!,0))</f>
        <v>#REF!</v>
      </c>
    </row>
    <row r="407" spans="1:14" hidden="1">
      <c r="A407" s="22" t="e">
        <f>IF('Costi complessivi'!#REF!="","",'Costi complessivi'!#REF!)</f>
        <v>#REF!</v>
      </c>
      <c r="B407" s="61" t="e">
        <f>IF('Costi complessivi'!#REF!="","",'Costi complessivi'!#REF!)</f>
        <v>#REF!</v>
      </c>
      <c r="C407" s="15" t="e">
        <f>IF('Costi complessivi'!#REF!="G",'Costi complessivi'!#REF!*$C$452,IF('Costi complessivi'!#REF!=$B$452,'Costi complessivi'!#REF!,""))</f>
        <v>#REF!</v>
      </c>
      <c r="D407" s="15" t="e">
        <f>IF('Costi complessivi'!#REF!="G",'Costi complessivi'!#REF!*$C$452,IF('Costi complessivi'!#REF!=$B$452,'Costi complessivi'!#REF!,""))</f>
        <v>#REF!</v>
      </c>
      <c r="E407" s="30" t="e">
        <f>IF('Costi complessivi'!#REF!="G",'Costi complessivi'!#REF!*$C$452,IF('Costi complessivi'!#REF!=$B$452,'Costi complessivi'!#REF!,""))</f>
        <v>#REF!</v>
      </c>
      <c r="F407" s="115" t="e">
        <f>IF('Costi complessivi'!#REF!="G",'Costi complessivi'!#REF!*$C$452,IF('Costi complessivi'!#REF!=$B$452,'Costi complessivi'!#REF!,""))</f>
        <v>#REF!</v>
      </c>
      <c r="G407" s="44" t="e">
        <f>IF('Costi complessivi'!#REF!="G",'Costi complessivi'!#REF!*$C$452,IF('Costi complessivi'!#REF!=$B$452,'Costi complessivi'!#REF!,""))</f>
        <v>#REF!</v>
      </c>
      <c r="H407" s="44" t="e">
        <f>IF('Costi complessivi'!#REF!="G",'Costi complessivi'!#REF!*$C$452,IF('Costi complessivi'!#REF!=$B$452,'Costi complessivi'!#REF!,""))</f>
        <v>#REF!</v>
      </c>
      <c r="I407" s="115" t="e">
        <f>IF('Costi complessivi'!#REF!="G",'Costi complessivi'!#REF!*$C$452,IF('Costi complessivi'!#REF!=$B$452,'Costi complessivi'!#REF!,""))</f>
        <v>#REF!</v>
      </c>
      <c r="J407" s="14" t="e">
        <f>IF('Costi complessivi'!#REF!="G",'Costi complessivi'!#REF!*$C$452,IF('Costi complessivi'!#REF!=$B$452,'Costi complessivi'!#REF!,""))</f>
        <v>#REF!</v>
      </c>
      <c r="K407" s="14" t="e">
        <f>IF('Costi complessivi'!#REF!="G",'Costi complessivi'!#REF!*$C$452,IF('Costi complessivi'!#REF!=$B$452,'Costi complessivi'!#REF!,""))</f>
        <v>#REF!</v>
      </c>
      <c r="L407" s="29" t="e">
        <f>IF('Costi complessivi'!#REF!="G",'Costi complessivi'!#REF!*$C$452,IF('Costi complessivi'!#REF!=$B$452,'Costi complessivi'!#REF!,""))</f>
        <v>#REF!</v>
      </c>
      <c r="M407" s="23" t="e">
        <f>'Costi complessivi'!#REF!</f>
        <v>#REF!</v>
      </c>
      <c r="N407" s="69" t="e">
        <f>IF('Costi complessivi'!#REF!="G",'Costi complessivi'!#REF!,IF('Costi complessivi'!#REF!=$B$452,'Costi complessivi'!#REF!,0))</f>
        <v>#REF!</v>
      </c>
    </row>
    <row r="408" spans="1:14" ht="14.45" hidden="1" customHeight="1">
      <c r="A408" s="22" t="str">
        <f>IF('Costi complessivi'!A298="","",'Costi complessivi'!A298)</f>
        <v xml:space="preserve">  68/05/963  </v>
      </c>
      <c r="B408" s="61" t="str">
        <f>IF('Costi complessivi'!B298="","",'Costi complessivi'!B298)</f>
        <v>CONTRIBUTO CONTIN. SALA BAGANZA</v>
      </c>
      <c r="C408" s="15" t="e">
        <f>IF('Costi complessivi'!#REF!="G",'Costi complessivi'!#REF!*$C$452,IF('Costi complessivi'!#REF!=$B$452,'Costi complessivi'!#REF!,""))</f>
        <v>#REF!</v>
      </c>
      <c r="D408" s="15" t="e">
        <f>IF('Costi complessivi'!#REF!="G",'Costi complessivi'!#REF!*$C$452,IF('Costi complessivi'!#REF!=$B$452,'Costi complessivi'!#REF!,""))</f>
        <v>#REF!</v>
      </c>
      <c r="E408" s="30" t="e">
        <f>IF('Costi complessivi'!#REF!="G",'Costi complessivi'!#REF!*$C$452,IF('Costi complessivi'!#REF!=$B$452,'Costi complessivi'!#REF!,""))</f>
        <v>#REF!</v>
      </c>
      <c r="F408" s="115" t="e">
        <f>IF('Costi complessivi'!#REF!="G",'Costi complessivi'!C298*$C$452,IF('Costi complessivi'!#REF!=$B$452,'Costi complessivi'!C298,""))</f>
        <v>#REF!</v>
      </c>
      <c r="G408" s="44" t="e">
        <f>IF('Costi complessivi'!#REF!="G",'Costi complessivi'!#REF!*$C$452,IF('Costi complessivi'!#REF!=$B$452,'Costi complessivi'!#REF!,""))</f>
        <v>#REF!</v>
      </c>
      <c r="H408" s="44" t="e">
        <f>IF('Costi complessivi'!#REF!="G",'Costi complessivi'!#REF!*$C$452,IF('Costi complessivi'!#REF!=$B$452,'Costi complessivi'!#REF!,""))</f>
        <v>#REF!</v>
      </c>
      <c r="I408" s="115" t="e">
        <f>IF('Costi complessivi'!#REF!="G",'Costi complessivi'!D298*$C$452,IF('Costi complessivi'!#REF!=$B$452,'Costi complessivi'!D298,""))</f>
        <v>#REF!</v>
      </c>
      <c r="J408" s="14" t="e">
        <f>IF('Costi complessivi'!#REF!="G",'Costi complessivi'!E298*$C$452,IF('Costi complessivi'!#REF!=$B$452,'Costi complessivi'!E298,""))</f>
        <v>#REF!</v>
      </c>
      <c r="K408" s="14" t="e">
        <f>IF('Costi complessivi'!#REF!="G",'Costi complessivi'!F298*$C$452,IF('Costi complessivi'!#REF!=$B$452,'Costi complessivi'!F298,""))</f>
        <v>#REF!</v>
      </c>
      <c r="L408" s="29" t="e">
        <f>IF('Costi complessivi'!#REF!="G",'Costi complessivi'!#REF!*$C$452,IF('Costi complessivi'!#REF!=$B$452,'Costi complessivi'!#REF!,""))</f>
        <v>#REF!</v>
      </c>
      <c r="M408" s="23" t="e">
        <f>'Costi complessivi'!#REF!</f>
        <v>#REF!</v>
      </c>
      <c r="N408" s="69" t="e">
        <f>IF('Costi complessivi'!#REF!="G",'Costi complessivi'!#REF!,IF('Costi complessivi'!#REF!=$B$452,'Costi complessivi'!#REF!,0))</f>
        <v>#REF!</v>
      </c>
    </row>
    <row r="409" spans="1:14" hidden="1">
      <c r="A409" s="22" t="str">
        <f>IF('Costi complessivi'!A299="","",'Costi complessivi'!A299)</f>
        <v xml:space="preserve">  68/05/964  </v>
      </c>
      <c r="B409" s="61" t="str">
        <f>IF('Costi complessivi'!B299="","",'Costi complessivi'!B299)</f>
        <v xml:space="preserve">CONTR. UNA TANTUM SALA BAGANZA </v>
      </c>
      <c r="C409" s="15" t="e">
        <f>IF('Costi complessivi'!#REF!="G",'Costi complessivi'!#REF!*$C$452,IF('Costi complessivi'!#REF!=$B$452,'Costi complessivi'!#REF!,""))</f>
        <v>#REF!</v>
      </c>
      <c r="D409" s="15" t="e">
        <f>IF('Costi complessivi'!#REF!="G",'Costi complessivi'!#REF!*$C$452,IF('Costi complessivi'!#REF!=$B$452,'Costi complessivi'!#REF!,""))</f>
        <v>#REF!</v>
      </c>
      <c r="E409" s="30" t="e">
        <f>IF('Costi complessivi'!#REF!="G",'Costi complessivi'!#REF!*$C$452,IF('Costi complessivi'!#REF!=$B$452,'Costi complessivi'!#REF!,""))</f>
        <v>#REF!</v>
      </c>
      <c r="F409" s="115" t="e">
        <f>IF('Costi complessivi'!#REF!="G",'Costi complessivi'!C299*$C$452,IF('Costi complessivi'!#REF!=$B$452,'Costi complessivi'!C299,""))</f>
        <v>#REF!</v>
      </c>
      <c r="G409" s="44" t="e">
        <f>IF('Costi complessivi'!#REF!="G",'Costi complessivi'!#REF!*$C$452,IF('Costi complessivi'!#REF!=$B$452,'Costi complessivi'!#REF!,""))</f>
        <v>#REF!</v>
      </c>
      <c r="H409" s="44" t="e">
        <f>IF('Costi complessivi'!#REF!="G",'Costi complessivi'!#REF!*$C$452,IF('Costi complessivi'!#REF!=$B$452,'Costi complessivi'!#REF!,""))</f>
        <v>#REF!</v>
      </c>
      <c r="I409" s="115" t="e">
        <f>IF('Costi complessivi'!#REF!="G",'Costi complessivi'!D299*$C$452,IF('Costi complessivi'!#REF!=$B$452,'Costi complessivi'!D299,""))</f>
        <v>#REF!</v>
      </c>
      <c r="J409" s="14" t="e">
        <f>IF('Costi complessivi'!#REF!="G",'Costi complessivi'!E299*$C$452,IF('Costi complessivi'!#REF!=$B$452,'Costi complessivi'!E299,""))</f>
        <v>#REF!</v>
      </c>
      <c r="K409" s="14" t="e">
        <f>IF('Costi complessivi'!#REF!="G",'Costi complessivi'!F299*$C$452,IF('Costi complessivi'!#REF!=$B$452,'Costi complessivi'!F299,""))</f>
        <v>#REF!</v>
      </c>
      <c r="L409" s="29" t="e">
        <f>IF('Costi complessivi'!#REF!="G",'Costi complessivi'!#REF!*$C$452,IF('Costi complessivi'!#REF!=$B$452,'Costi complessivi'!#REF!,""))</f>
        <v>#REF!</v>
      </c>
      <c r="M409" s="23" t="e">
        <f>'Costi complessivi'!#REF!</f>
        <v>#REF!</v>
      </c>
      <c r="N409" s="69" t="e">
        <f>IF('Costi complessivi'!#REF!="G",'Costi complessivi'!#REF!,IF('Costi complessivi'!#REF!=$B$452,'Costi complessivi'!#REF!,0))</f>
        <v>#REF!</v>
      </c>
    </row>
    <row r="410" spans="1:14" hidden="1">
      <c r="A410" s="22" t="str">
        <f>IF('Costi complessivi'!A300="","",'Costi complessivi'!A300)</f>
        <v xml:space="preserve">  68/05/965  </v>
      </c>
      <c r="B410" s="61" t="str">
        <f>IF('Costi complessivi'!B300="","",'Costi complessivi'!B300)</f>
        <v xml:space="preserve">CONTR. MINIMO VITALE SALA BAG. </v>
      </c>
      <c r="C410" s="15" t="e">
        <f>IF('Costi complessivi'!#REF!="G",'Costi complessivi'!#REF!*$C$452,IF('Costi complessivi'!#REF!=$B$452,'Costi complessivi'!#REF!,""))</f>
        <v>#REF!</v>
      </c>
      <c r="D410" s="15" t="e">
        <f>IF('Costi complessivi'!#REF!="G",'Costi complessivi'!#REF!*$C$452,IF('Costi complessivi'!#REF!=$B$452,'Costi complessivi'!#REF!,""))</f>
        <v>#REF!</v>
      </c>
      <c r="E410" s="30" t="e">
        <f>IF('Costi complessivi'!#REF!="G",'Costi complessivi'!#REF!*$C$452,IF('Costi complessivi'!#REF!=$B$452,'Costi complessivi'!#REF!,""))</f>
        <v>#REF!</v>
      </c>
      <c r="F410" s="115" t="e">
        <f>IF('Costi complessivi'!#REF!="G",'Costi complessivi'!C300*$C$452,IF('Costi complessivi'!#REF!=$B$452,'Costi complessivi'!C300,""))</f>
        <v>#REF!</v>
      </c>
      <c r="G410" s="44" t="e">
        <f>IF('Costi complessivi'!#REF!="G",'Costi complessivi'!#REF!*$C$452,IF('Costi complessivi'!#REF!=$B$452,'Costi complessivi'!#REF!,""))</f>
        <v>#REF!</v>
      </c>
      <c r="H410" s="44" t="e">
        <f>IF('Costi complessivi'!#REF!="G",'Costi complessivi'!#REF!*$C$452,IF('Costi complessivi'!#REF!=$B$452,'Costi complessivi'!#REF!,""))</f>
        <v>#REF!</v>
      </c>
      <c r="I410" s="115" t="e">
        <f>IF('Costi complessivi'!#REF!="G",'Costi complessivi'!D300*$C$452,IF('Costi complessivi'!#REF!=$B$452,'Costi complessivi'!D300,""))</f>
        <v>#REF!</v>
      </c>
      <c r="J410" s="14" t="e">
        <f>IF('Costi complessivi'!#REF!="G",'Costi complessivi'!E300*$C$452,IF('Costi complessivi'!#REF!=$B$452,'Costi complessivi'!E300,""))</f>
        <v>#REF!</v>
      </c>
      <c r="K410" s="14" t="e">
        <f>IF('Costi complessivi'!#REF!="G",'Costi complessivi'!F300*$C$452,IF('Costi complessivi'!#REF!=$B$452,'Costi complessivi'!F300,""))</f>
        <v>#REF!</v>
      </c>
      <c r="L410" s="29" t="e">
        <f>IF('Costi complessivi'!#REF!="G",'Costi complessivi'!#REF!*$C$452,IF('Costi complessivi'!#REF!=$B$452,'Costi complessivi'!#REF!,""))</f>
        <v>#REF!</v>
      </c>
      <c r="M410" s="23" t="e">
        <f>'Costi complessivi'!#REF!</f>
        <v>#REF!</v>
      </c>
      <c r="N410" s="69" t="e">
        <f>IF('Costi complessivi'!#REF!="G",'Costi complessivi'!#REF!,IF('Costi complessivi'!#REF!=$B$452,'Costi complessivi'!#REF!,0))</f>
        <v>#REF!</v>
      </c>
    </row>
    <row r="411" spans="1:14" hidden="1">
      <c r="A411" s="22" t="e">
        <f>IF('Costi complessivi'!#REF!="","",'Costi complessivi'!#REF!)</f>
        <v>#REF!</v>
      </c>
      <c r="B411" s="61" t="e">
        <f>IF('Costi complessivi'!#REF!="","",'Costi complessivi'!#REF!)</f>
        <v>#REF!</v>
      </c>
      <c r="C411" s="15" t="e">
        <f>IF('Costi complessivi'!#REF!="G",'Costi complessivi'!#REF!*$C$452,IF('Costi complessivi'!#REF!=$B$452,'Costi complessivi'!#REF!,""))</f>
        <v>#REF!</v>
      </c>
      <c r="D411" s="15" t="e">
        <f>IF('Costi complessivi'!#REF!="G",'Costi complessivi'!#REF!*$C$452,IF('Costi complessivi'!#REF!=$B$452,'Costi complessivi'!#REF!,""))</f>
        <v>#REF!</v>
      </c>
      <c r="E411" s="30" t="e">
        <f>IF('Costi complessivi'!#REF!="G",'Costi complessivi'!#REF!*$C$452,IF('Costi complessivi'!#REF!=$B$452,'Costi complessivi'!#REF!,""))</f>
        <v>#REF!</v>
      </c>
      <c r="F411" s="115" t="e">
        <f>IF('Costi complessivi'!#REF!="G",'Costi complessivi'!#REF!*$C$452,IF('Costi complessivi'!#REF!=$B$452,'Costi complessivi'!#REF!,""))</f>
        <v>#REF!</v>
      </c>
      <c r="G411" s="44" t="e">
        <f>IF('Costi complessivi'!#REF!="G",'Costi complessivi'!#REF!*$C$452,IF('Costi complessivi'!#REF!=$B$452,'Costi complessivi'!#REF!,""))</f>
        <v>#REF!</v>
      </c>
      <c r="H411" s="44" t="e">
        <f>IF('Costi complessivi'!#REF!="G",'Costi complessivi'!#REF!*$C$452,IF('Costi complessivi'!#REF!=$B$452,'Costi complessivi'!#REF!,""))</f>
        <v>#REF!</v>
      </c>
      <c r="I411" s="115" t="e">
        <f>IF('Costi complessivi'!#REF!="G",'Costi complessivi'!#REF!*$C$452,IF('Costi complessivi'!#REF!=$B$452,'Costi complessivi'!#REF!,""))</f>
        <v>#REF!</v>
      </c>
      <c r="J411" s="14" t="e">
        <f>IF('Costi complessivi'!#REF!="G",'Costi complessivi'!#REF!*$C$452,IF('Costi complessivi'!#REF!=$B$452,'Costi complessivi'!#REF!,""))</f>
        <v>#REF!</v>
      </c>
      <c r="K411" s="14" t="e">
        <f>IF('Costi complessivi'!#REF!="G",'Costi complessivi'!#REF!*$C$452,IF('Costi complessivi'!#REF!=$B$452,'Costi complessivi'!#REF!,""))</f>
        <v>#REF!</v>
      </c>
      <c r="L411" s="29" t="e">
        <f>IF('Costi complessivi'!#REF!="G",'Costi complessivi'!#REF!*$C$452,IF('Costi complessivi'!#REF!=$B$452,'Costi complessivi'!#REF!,""))</f>
        <v>#REF!</v>
      </c>
      <c r="M411" s="23" t="e">
        <f>'Costi complessivi'!#REF!</f>
        <v>#REF!</v>
      </c>
      <c r="N411" s="69" t="e">
        <f>IF('Costi complessivi'!#REF!="G",'Costi complessivi'!#REF!,IF('Costi complessivi'!#REF!=$B$452,'Costi complessivi'!#REF!,0))</f>
        <v>#REF!</v>
      </c>
    </row>
    <row r="412" spans="1:14" hidden="1">
      <c r="A412" s="22" t="e">
        <f>IF('Costi complessivi'!#REF!="","",'Costi complessivi'!#REF!)</f>
        <v>#REF!</v>
      </c>
      <c r="B412" s="61" t="e">
        <f>IF('Costi complessivi'!#REF!="","",'Costi complessivi'!#REF!)</f>
        <v>#REF!</v>
      </c>
      <c r="C412" s="15" t="e">
        <f>IF('Costi complessivi'!#REF!="G",'Costi complessivi'!#REF!*$C$452,IF('Costi complessivi'!#REF!=$B$452,'Costi complessivi'!#REF!,""))</f>
        <v>#REF!</v>
      </c>
      <c r="D412" s="15" t="e">
        <f>IF('Costi complessivi'!#REF!="G",'Costi complessivi'!#REF!*$C$452,IF('Costi complessivi'!#REF!=$B$452,'Costi complessivi'!#REF!,""))</f>
        <v>#REF!</v>
      </c>
      <c r="E412" s="30" t="e">
        <f>IF('Costi complessivi'!#REF!="G",'Costi complessivi'!#REF!*$C$452,IF('Costi complessivi'!#REF!=$B$452,'Costi complessivi'!#REF!,""))</f>
        <v>#REF!</v>
      </c>
      <c r="F412" s="115" t="e">
        <f>IF('Costi complessivi'!#REF!="G",'Costi complessivi'!#REF!*$C$452,IF('Costi complessivi'!#REF!=$B$452,'Costi complessivi'!#REF!,""))</f>
        <v>#REF!</v>
      </c>
      <c r="G412" s="44" t="e">
        <f>IF('Costi complessivi'!#REF!="G",'Costi complessivi'!#REF!*$C$452,IF('Costi complessivi'!#REF!=$B$452,'Costi complessivi'!#REF!,""))</f>
        <v>#REF!</v>
      </c>
      <c r="H412" s="44" t="e">
        <f>IF('Costi complessivi'!#REF!="G",'Costi complessivi'!#REF!*$C$452,IF('Costi complessivi'!#REF!=$B$452,'Costi complessivi'!#REF!,""))</f>
        <v>#REF!</v>
      </c>
      <c r="I412" s="115" t="e">
        <f>IF('Costi complessivi'!#REF!="G",'Costi complessivi'!#REF!*$C$452,IF('Costi complessivi'!#REF!=$B$452,'Costi complessivi'!#REF!,""))</f>
        <v>#REF!</v>
      </c>
      <c r="J412" s="14" t="e">
        <f>IF('Costi complessivi'!#REF!="G",'Costi complessivi'!#REF!*$C$452,IF('Costi complessivi'!#REF!=$B$452,'Costi complessivi'!#REF!,""))</f>
        <v>#REF!</v>
      </c>
      <c r="K412" s="14" t="e">
        <f>IF('Costi complessivi'!#REF!="G",'Costi complessivi'!#REF!*$C$452,IF('Costi complessivi'!#REF!=$B$452,'Costi complessivi'!#REF!,""))</f>
        <v>#REF!</v>
      </c>
      <c r="L412" s="29" t="e">
        <f>IF('Costi complessivi'!#REF!="G",'Costi complessivi'!#REF!*$C$452,IF('Costi complessivi'!#REF!=$B$452,'Costi complessivi'!#REF!,""))</f>
        <v>#REF!</v>
      </c>
      <c r="M412" s="23" t="e">
        <f>'Costi complessivi'!#REF!</f>
        <v>#REF!</v>
      </c>
      <c r="N412" s="69" t="e">
        <f>IF('Costi complessivi'!#REF!="G",'Costi complessivi'!#REF!,IF('Costi complessivi'!#REF!=$B$452,'Costi complessivi'!#REF!,0))</f>
        <v>#REF!</v>
      </c>
    </row>
    <row r="413" spans="1:14" hidden="1">
      <c r="A413" s="22" t="e">
        <f>IF('Costi complessivi'!#REF!="","",'Costi complessivi'!#REF!)</f>
        <v>#REF!</v>
      </c>
      <c r="B413" s="61" t="e">
        <f>IF('Costi complessivi'!#REF!="","",'Costi complessivi'!#REF!)</f>
        <v>#REF!</v>
      </c>
      <c r="C413" s="15" t="e">
        <f>IF('Costi complessivi'!#REF!="G",'Costi complessivi'!#REF!*$C$452,IF('Costi complessivi'!#REF!=$B$452,'Costi complessivi'!#REF!,""))</f>
        <v>#REF!</v>
      </c>
      <c r="D413" s="15" t="e">
        <f>IF('Costi complessivi'!#REF!="G",'Costi complessivi'!#REF!*$C$452,IF('Costi complessivi'!#REF!=$B$452,'Costi complessivi'!#REF!,""))</f>
        <v>#REF!</v>
      </c>
      <c r="E413" s="30" t="e">
        <f>IF('Costi complessivi'!#REF!="G",'Costi complessivi'!#REF!*$C$452,IF('Costi complessivi'!#REF!=$B$452,'Costi complessivi'!#REF!,""))</f>
        <v>#REF!</v>
      </c>
      <c r="F413" s="115" t="e">
        <f>IF('Costi complessivi'!#REF!="G",'Costi complessivi'!#REF!*$C$452,IF('Costi complessivi'!#REF!=$B$452,'Costi complessivi'!#REF!,""))</f>
        <v>#REF!</v>
      </c>
      <c r="G413" s="44" t="e">
        <f>IF('Costi complessivi'!#REF!="G",'Costi complessivi'!#REF!*$C$452,IF('Costi complessivi'!#REF!=$B$452,'Costi complessivi'!#REF!,""))</f>
        <v>#REF!</v>
      </c>
      <c r="H413" s="44" t="e">
        <f>IF('Costi complessivi'!#REF!="G",'Costi complessivi'!#REF!*$C$452,IF('Costi complessivi'!#REF!=$B$452,'Costi complessivi'!#REF!,""))</f>
        <v>#REF!</v>
      </c>
      <c r="I413" s="115" t="e">
        <f>IF('Costi complessivi'!#REF!="G",'Costi complessivi'!#REF!*$C$452,IF('Costi complessivi'!#REF!=$B$452,'Costi complessivi'!#REF!,""))</f>
        <v>#REF!</v>
      </c>
      <c r="J413" s="14" t="e">
        <f>IF('Costi complessivi'!#REF!="G",'Costi complessivi'!#REF!*$C$452,IF('Costi complessivi'!#REF!=$B$452,'Costi complessivi'!#REF!,""))</f>
        <v>#REF!</v>
      </c>
      <c r="K413" s="14" t="e">
        <f>IF('Costi complessivi'!#REF!="G",'Costi complessivi'!#REF!*$C$452,IF('Costi complessivi'!#REF!=$B$452,'Costi complessivi'!#REF!,""))</f>
        <v>#REF!</v>
      </c>
      <c r="L413" s="29" t="e">
        <f>IF('Costi complessivi'!#REF!="G",'Costi complessivi'!#REF!*$C$452,IF('Costi complessivi'!#REF!=$B$452,'Costi complessivi'!#REF!,""))</f>
        <v>#REF!</v>
      </c>
      <c r="M413" s="23" t="e">
        <f>'Costi complessivi'!#REF!</f>
        <v>#REF!</v>
      </c>
      <c r="N413" s="69" t="e">
        <f>IF('Costi complessivi'!#REF!="G",'Costi complessivi'!#REF!,IF('Costi complessivi'!#REF!=$B$452,'Costi complessivi'!#REF!,0))</f>
        <v>#REF!</v>
      </c>
    </row>
    <row r="414" spans="1:14" hidden="1">
      <c r="A414" s="49" t="s">
        <v>448</v>
      </c>
      <c r="B414" s="45"/>
      <c r="C414" s="46"/>
      <c r="D414" s="47"/>
      <c r="E414" s="47"/>
      <c r="F414" s="47"/>
      <c r="G414" s="47"/>
      <c r="H414" s="47"/>
      <c r="I414" s="47"/>
      <c r="J414" s="47"/>
      <c r="K414" s="47"/>
      <c r="L414" s="45"/>
      <c r="M414" s="48"/>
      <c r="N414" s="69" t="e">
        <f>IF('Costi complessivi'!#REF!="G",'Costi complessivi'!#REF!,IF('Costi complessivi'!#REF!=$B$452,'Costi complessivi'!#REF!,0))</f>
        <v>#REF!</v>
      </c>
    </row>
    <row r="415" spans="1:14" hidden="1">
      <c r="A415" s="22" t="e">
        <f>IF('Costi complessivi'!#REF!="","",'Costi complessivi'!#REF!)</f>
        <v>#REF!</v>
      </c>
      <c r="B415" s="61" t="e">
        <f>IF('Costi complessivi'!#REF!="","",'Costi complessivi'!#REF!)</f>
        <v>#REF!</v>
      </c>
      <c r="C415" s="15" t="e">
        <f>IF('Costi complessivi'!#REF!="G",'Costi complessivi'!#REF!*$C$452,IF('Costi complessivi'!#REF!=$B$452,'Costi complessivi'!#REF!,""))</f>
        <v>#REF!</v>
      </c>
      <c r="D415" s="15" t="e">
        <f>IF('Costi complessivi'!#REF!="G",'Costi complessivi'!#REF!*$C$452,IF('Costi complessivi'!#REF!=$B$452,'Costi complessivi'!#REF!,""))</f>
        <v>#REF!</v>
      </c>
      <c r="E415" s="30" t="e">
        <f>IF('Costi complessivi'!#REF!="G",'Costi complessivi'!#REF!*$C$452,IF('Costi complessivi'!#REF!=$B$452,'Costi complessivi'!#REF!,""))</f>
        <v>#REF!</v>
      </c>
      <c r="F415" s="115" t="e">
        <f>IF('Costi complessivi'!#REF!="G",'Costi complessivi'!#REF!*$C$452,IF('Costi complessivi'!#REF!=$B$452,'Costi complessivi'!#REF!,""))</f>
        <v>#REF!</v>
      </c>
      <c r="G415" s="44" t="e">
        <f>IF('Costi complessivi'!#REF!="G",'Costi complessivi'!#REF!*$C$452,IF('Costi complessivi'!#REF!=$B$452,'Costi complessivi'!#REF!,""))</f>
        <v>#REF!</v>
      </c>
      <c r="H415" s="44" t="e">
        <f>IF('Costi complessivi'!#REF!="G",'Costi complessivi'!#REF!*$C$452,IF('Costi complessivi'!#REF!=$B$452,'Costi complessivi'!#REF!,""))</f>
        <v>#REF!</v>
      </c>
      <c r="I415" s="115" t="e">
        <f>IF('Costi complessivi'!#REF!="G",'Costi complessivi'!#REF!*$C$452,IF('Costi complessivi'!#REF!=$B$452,'Costi complessivi'!#REF!,""))</f>
        <v>#REF!</v>
      </c>
      <c r="J415" s="14" t="e">
        <f>IF('Costi complessivi'!#REF!="G",'Costi complessivi'!#REF!*$C$452,IF('Costi complessivi'!#REF!=$B$452,'Costi complessivi'!#REF!,""))</f>
        <v>#REF!</v>
      </c>
      <c r="K415" s="14" t="e">
        <f>IF('Costi complessivi'!#REF!="G",'Costi complessivi'!#REF!*$C$452,IF('Costi complessivi'!#REF!=$B$452,'Costi complessivi'!#REF!,""))</f>
        <v>#REF!</v>
      </c>
      <c r="L415" s="29" t="e">
        <f>IF('Costi complessivi'!#REF!="G",'Costi complessivi'!#REF!*$C$452,IF('Costi complessivi'!#REF!=$B$452,'Costi complessivi'!#REF!,""))</f>
        <v>#REF!</v>
      </c>
      <c r="M415" s="23" t="e">
        <f>'Costi complessivi'!#REF!</f>
        <v>#REF!</v>
      </c>
      <c r="N415" s="69" t="e">
        <f>IF('Costi complessivi'!#REF!="G",'Costi complessivi'!#REF!,IF('Costi complessivi'!#REF!=$B$452,'Costi complessivi'!#REF!,0))</f>
        <v>#REF!</v>
      </c>
    </row>
    <row r="416" spans="1:14" hidden="1">
      <c r="A416" s="22" t="str">
        <f>IF('Costi complessivi'!A302="","",'Costi complessivi'!A302)</f>
        <v xml:space="preserve">  68/05/983  </v>
      </c>
      <c r="B416" s="61" t="str">
        <f>IF('Costi complessivi'!B302="","",'Costi complessivi'!B302)</f>
        <v xml:space="preserve">CONTR. CONTIN. TRAVERSETOLO    </v>
      </c>
      <c r="C416" s="15" t="e">
        <f>IF('Costi complessivi'!#REF!="G",'Costi complessivi'!#REF!*$C$452,IF('Costi complessivi'!#REF!=$B$452,'Costi complessivi'!#REF!,""))</f>
        <v>#REF!</v>
      </c>
      <c r="D416" s="15" t="e">
        <f>IF('Costi complessivi'!#REF!="G",'Costi complessivi'!#REF!*$C$452,IF('Costi complessivi'!#REF!=$B$452,'Costi complessivi'!#REF!,""))</f>
        <v>#REF!</v>
      </c>
      <c r="E416" s="30" t="e">
        <f>IF('Costi complessivi'!#REF!="G",'Costi complessivi'!#REF!*$C$452,IF('Costi complessivi'!#REF!=$B$452,'Costi complessivi'!#REF!,""))</f>
        <v>#REF!</v>
      </c>
      <c r="F416" s="115" t="e">
        <f>IF('Costi complessivi'!#REF!="G",'Costi complessivi'!C302*$C$452,IF('Costi complessivi'!#REF!=$B$452,'Costi complessivi'!C302,""))</f>
        <v>#REF!</v>
      </c>
      <c r="G416" s="44" t="e">
        <f>IF('Costi complessivi'!#REF!="G",'Costi complessivi'!#REF!*$C$452,IF('Costi complessivi'!#REF!=$B$452,'Costi complessivi'!#REF!,""))</f>
        <v>#REF!</v>
      </c>
      <c r="H416" s="44" t="e">
        <f>IF('Costi complessivi'!#REF!="G",'Costi complessivi'!#REF!*$C$452,IF('Costi complessivi'!#REF!=$B$452,'Costi complessivi'!#REF!,""))</f>
        <v>#REF!</v>
      </c>
      <c r="I416" s="115" t="e">
        <f>IF('Costi complessivi'!#REF!="G",'Costi complessivi'!D302*$C$452,IF('Costi complessivi'!#REF!=$B$452,'Costi complessivi'!D302,""))</f>
        <v>#REF!</v>
      </c>
      <c r="J416" s="14" t="e">
        <f>IF('Costi complessivi'!#REF!="G",'Costi complessivi'!E302*$C$452,IF('Costi complessivi'!#REF!=$B$452,'Costi complessivi'!E302,""))</f>
        <v>#REF!</v>
      </c>
      <c r="K416" s="14" t="e">
        <f>IF('Costi complessivi'!#REF!="G",'Costi complessivi'!F302*$C$452,IF('Costi complessivi'!#REF!=$B$452,'Costi complessivi'!F302,""))</f>
        <v>#REF!</v>
      </c>
      <c r="L416" s="29" t="e">
        <f>IF('Costi complessivi'!#REF!="G",'Costi complessivi'!#REF!*$C$452,IF('Costi complessivi'!#REF!=$B$452,'Costi complessivi'!#REF!,""))</f>
        <v>#REF!</v>
      </c>
      <c r="M416" s="23" t="e">
        <f>'Costi complessivi'!#REF!</f>
        <v>#REF!</v>
      </c>
      <c r="N416" s="69" t="e">
        <f>IF('Costi complessivi'!#REF!="G",'Costi complessivi'!#REF!,IF('Costi complessivi'!#REF!=$B$452,'Costi complessivi'!#REF!,0))</f>
        <v>#REF!</v>
      </c>
    </row>
    <row r="417" spans="1:14" hidden="1">
      <c r="A417" s="22" t="str">
        <f>IF('Costi complessivi'!A303="","",'Costi complessivi'!A303)</f>
        <v xml:space="preserve">  68/05/984  </v>
      </c>
      <c r="B417" s="61" t="str">
        <f>IF('Costi complessivi'!B303="","",'Costi complessivi'!B303)</f>
        <v xml:space="preserve">CONTR. UNA TANTUM TRAVERSETOLO </v>
      </c>
      <c r="C417" s="15" t="e">
        <f>IF('Costi complessivi'!#REF!="G",'Costi complessivi'!#REF!*$C$452,IF('Costi complessivi'!#REF!=$B$452,'Costi complessivi'!#REF!,""))</f>
        <v>#REF!</v>
      </c>
      <c r="D417" s="15" t="e">
        <f>IF('Costi complessivi'!#REF!="G",'Costi complessivi'!#REF!*$C$452,IF('Costi complessivi'!#REF!=$B$452,'Costi complessivi'!#REF!,""))</f>
        <v>#REF!</v>
      </c>
      <c r="E417" s="30" t="e">
        <f>IF('Costi complessivi'!#REF!="G",'Costi complessivi'!#REF!*$C$452,IF('Costi complessivi'!#REF!=$B$452,'Costi complessivi'!#REF!,""))</f>
        <v>#REF!</v>
      </c>
      <c r="F417" s="115" t="e">
        <f>IF('Costi complessivi'!#REF!="G",'Costi complessivi'!C303*$C$452,IF('Costi complessivi'!#REF!=$B$452,'Costi complessivi'!C303,""))</f>
        <v>#REF!</v>
      </c>
      <c r="G417" s="44" t="e">
        <f>IF('Costi complessivi'!#REF!="G",'Costi complessivi'!#REF!*$C$452,IF('Costi complessivi'!#REF!=$B$452,'Costi complessivi'!#REF!,""))</f>
        <v>#REF!</v>
      </c>
      <c r="H417" s="44" t="e">
        <f>IF('Costi complessivi'!#REF!="G",'Costi complessivi'!#REF!*$C$452,IF('Costi complessivi'!#REF!=$B$452,'Costi complessivi'!#REF!,""))</f>
        <v>#REF!</v>
      </c>
      <c r="I417" s="115" t="e">
        <f>IF('Costi complessivi'!#REF!="G",'Costi complessivi'!D303*$C$452,IF('Costi complessivi'!#REF!=$B$452,'Costi complessivi'!D303,""))</f>
        <v>#REF!</v>
      </c>
      <c r="J417" s="14" t="e">
        <f>IF('Costi complessivi'!#REF!="G",'Costi complessivi'!E303*$C$452,IF('Costi complessivi'!#REF!=$B$452,'Costi complessivi'!E303,""))</f>
        <v>#REF!</v>
      </c>
      <c r="K417" s="14" t="e">
        <f>IF('Costi complessivi'!#REF!="G",'Costi complessivi'!F303*$C$452,IF('Costi complessivi'!#REF!=$B$452,'Costi complessivi'!F303,""))</f>
        <v>#REF!</v>
      </c>
      <c r="L417" s="29" t="e">
        <f>IF('Costi complessivi'!#REF!="G",'Costi complessivi'!#REF!*$C$452,IF('Costi complessivi'!#REF!=$B$452,'Costi complessivi'!#REF!,""))</f>
        <v>#REF!</v>
      </c>
      <c r="M417" s="23" t="e">
        <f>'Costi complessivi'!#REF!</f>
        <v>#REF!</v>
      </c>
      <c r="N417" s="69" t="e">
        <f>IF('Costi complessivi'!#REF!="G",'Costi complessivi'!#REF!,IF('Costi complessivi'!#REF!=$B$452,'Costi complessivi'!#REF!,0))</f>
        <v>#REF!</v>
      </c>
    </row>
    <row r="418" spans="1:14" hidden="1">
      <c r="A418" s="22" t="str">
        <f>IF('Costi complessivi'!A304="","",'Costi complessivi'!A304)</f>
        <v xml:space="preserve">  68/05/985  </v>
      </c>
      <c r="B418" s="61" t="str">
        <f>IF('Costi complessivi'!B304="","",'Costi complessivi'!B304)</f>
        <v>CONTR. MINIMO VITALE TRAVERSETO</v>
      </c>
      <c r="C418" s="15" t="e">
        <f>IF('Costi complessivi'!#REF!="G",'Costi complessivi'!#REF!*$C$452,IF('Costi complessivi'!#REF!=$B$452,'Costi complessivi'!#REF!,""))</f>
        <v>#REF!</v>
      </c>
      <c r="D418" s="15" t="e">
        <f>IF('Costi complessivi'!#REF!="G",'Costi complessivi'!#REF!*$C$452,IF('Costi complessivi'!#REF!=$B$452,'Costi complessivi'!#REF!,""))</f>
        <v>#REF!</v>
      </c>
      <c r="E418" s="30" t="e">
        <f>IF('Costi complessivi'!#REF!="G",'Costi complessivi'!#REF!*$C$452,IF('Costi complessivi'!#REF!=$B$452,'Costi complessivi'!#REF!,""))</f>
        <v>#REF!</v>
      </c>
      <c r="F418" s="115" t="e">
        <f>IF('Costi complessivi'!#REF!="G",'Costi complessivi'!C304*$C$452,IF('Costi complessivi'!#REF!=$B$452,'Costi complessivi'!C304,""))</f>
        <v>#REF!</v>
      </c>
      <c r="G418" s="44" t="e">
        <f>IF('Costi complessivi'!#REF!="G",'Costi complessivi'!#REF!*$C$452,IF('Costi complessivi'!#REF!=$B$452,'Costi complessivi'!#REF!,""))</f>
        <v>#REF!</v>
      </c>
      <c r="H418" s="44" t="e">
        <f>IF('Costi complessivi'!#REF!="G",'Costi complessivi'!#REF!*$C$452,IF('Costi complessivi'!#REF!=$B$452,'Costi complessivi'!#REF!,""))</f>
        <v>#REF!</v>
      </c>
      <c r="I418" s="115" t="e">
        <f>IF('Costi complessivi'!#REF!="G",'Costi complessivi'!D304*$C$452,IF('Costi complessivi'!#REF!=$B$452,'Costi complessivi'!D304,""))</f>
        <v>#REF!</v>
      </c>
      <c r="J418" s="14" t="e">
        <f>IF('Costi complessivi'!#REF!="G",'Costi complessivi'!E304*$C$452,IF('Costi complessivi'!#REF!=$B$452,'Costi complessivi'!E304,""))</f>
        <v>#REF!</v>
      </c>
      <c r="K418" s="14" t="e">
        <f>IF('Costi complessivi'!#REF!="G",'Costi complessivi'!F304*$C$452,IF('Costi complessivi'!#REF!=$B$452,'Costi complessivi'!F304,""))</f>
        <v>#REF!</v>
      </c>
      <c r="L418" s="29" t="e">
        <f>IF('Costi complessivi'!#REF!="G",'Costi complessivi'!#REF!*$C$452,IF('Costi complessivi'!#REF!=$B$452,'Costi complessivi'!#REF!,""))</f>
        <v>#REF!</v>
      </c>
      <c r="M418" s="23" t="e">
        <f>'Costi complessivi'!#REF!</f>
        <v>#REF!</v>
      </c>
      <c r="N418" s="69" t="e">
        <f>IF('Costi complessivi'!#REF!="G",'Costi complessivi'!#REF!,IF('Costi complessivi'!#REF!=$B$452,'Costi complessivi'!#REF!,0))</f>
        <v>#REF!</v>
      </c>
    </row>
    <row r="419" spans="1:14" hidden="1">
      <c r="A419" s="22" t="e">
        <f>IF('Costi complessivi'!#REF!="","",'Costi complessivi'!#REF!)</f>
        <v>#REF!</v>
      </c>
      <c r="B419" s="61" t="e">
        <f>IF('Costi complessivi'!#REF!="","",'Costi complessivi'!#REF!)</f>
        <v>#REF!</v>
      </c>
      <c r="C419" s="15" t="e">
        <f>IF('Costi complessivi'!#REF!="G",'Costi complessivi'!#REF!*$C$452,IF('Costi complessivi'!#REF!=$B$452,'Costi complessivi'!#REF!,""))</f>
        <v>#REF!</v>
      </c>
      <c r="D419" s="15" t="e">
        <f>IF('Costi complessivi'!#REF!="G",'Costi complessivi'!#REF!*$C$452,IF('Costi complessivi'!#REF!=$B$452,'Costi complessivi'!#REF!,""))</f>
        <v>#REF!</v>
      </c>
      <c r="E419" s="30" t="e">
        <f>IF('Costi complessivi'!#REF!="G",'Costi complessivi'!#REF!*$C$452,IF('Costi complessivi'!#REF!=$B$452,'Costi complessivi'!#REF!,""))</f>
        <v>#REF!</v>
      </c>
      <c r="F419" s="115" t="e">
        <f>IF('Costi complessivi'!#REF!="G",'Costi complessivi'!#REF!*$C$452,IF('Costi complessivi'!#REF!=$B$452,'Costi complessivi'!#REF!,""))</f>
        <v>#REF!</v>
      </c>
      <c r="G419" s="44" t="e">
        <f>IF('Costi complessivi'!#REF!="G",'Costi complessivi'!#REF!*$C$452,IF('Costi complessivi'!#REF!=$B$452,'Costi complessivi'!#REF!,""))</f>
        <v>#REF!</v>
      </c>
      <c r="H419" s="44" t="e">
        <f>IF('Costi complessivi'!#REF!="G",'Costi complessivi'!#REF!*$C$452,IF('Costi complessivi'!#REF!=$B$452,'Costi complessivi'!#REF!,""))</f>
        <v>#REF!</v>
      </c>
      <c r="I419" s="115" t="e">
        <f>IF('Costi complessivi'!#REF!="G",'Costi complessivi'!#REF!*$C$452,IF('Costi complessivi'!#REF!=$B$452,'Costi complessivi'!#REF!,""))</f>
        <v>#REF!</v>
      </c>
      <c r="J419" s="14" t="e">
        <f>IF('Costi complessivi'!#REF!="G",'Costi complessivi'!#REF!*$C$452,IF('Costi complessivi'!#REF!=$B$452,'Costi complessivi'!#REF!,""))</f>
        <v>#REF!</v>
      </c>
      <c r="K419" s="14" t="e">
        <f>IF('Costi complessivi'!#REF!="G",'Costi complessivi'!#REF!*$C$452,IF('Costi complessivi'!#REF!=$B$452,'Costi complessivi'!#REF!,""))</f>
        <v>#REF!</v>
      </c>
      <c r="L419" s="29" t="e">
        <f>IF('Costi complessivi'!#REF!="G",'Costi complessivi'!#REF!*$C$452,IF('Costi complessivi'!#REF!=$B$452,'Costi complessivi'!#REF!,""))</f>
        <v>#REF!</v>
      </c>
      <c r="M419" s="23" t="e">
        <f>'Costi complessivi'!#REF!</f>
        <v>#REF!</v>
      </c>
      <c r="N419" s="69" t="e">
        <f>IF('Costi complessivi'!#REF!="G",'Costi complessivi'!#REF!,IF('Costi complessivi'!#REF!=$B$452,'Costi complessivi'!#REF!,0))</f>
        <v>#REF!</v>
      </c>
    </row>
    <row r="420" spans="1:14" hidden="1">
      <c r="A420" s="22" t="e">
        <f>IF('Costi complessivi'!#REF!="","",'Costi complessivi'!#REF!)</f>
        <v>#REF!</v>
      </c>
      <c r="B420" s="61" t="e">
        <f>IF('Costi complessivi'!#REF!="","",'Costi complessivi'!#REF!)</f>
        <v>#REF!</v>
      </c>
      <c r="C420" s="15" t="e">
        <f>IF('Costi complessivi'!#REF!="G",'Costi complessivi'!#REF!*$C$452,IF('Costi complessivi'!#REF!=$B$452,'Costi complessivi'!#REF!,""))</f>
        <v>#REF!</v>
      </c>
      <c r="D420" s="15" t="e">
        <f>IF('Costi complessivi'!#REF!="G",'Costi complessivi'!#REF!*$C$452,IF('Costi complessivi'!#REF!=$B$452,'Costi complessivi'!#REF!,""))</f>
        <v>#REF!</v>
      </c>
      <c r="E420" s="30" t="e">
        <f>IF('Costi complessivi'!#REF!="G",'Costi complessivi'!#REF!*$C$452,IF('Costi complessivi'!#REF!=$B$452,'Costi complessivi'!#REF!,""))</f>
        <v>#REF!</v>
      </c>
      <c r="F420" s="115" t="e">
        <f>IF('Costi complessivi'!#REF!="G",'Costi complessivi'!#REF!*$C$452,IF('Costi complessivi'!#REF!=$B$452,'Costi complessivi'!#REF!,""))</f>
        <v>#REF!</v>
      </c>
      <c r="G420" s="44" t="e">
        <f>IF('Costi complessivi'!#REF!="G",'Costi complessivi'!#REF!*$C$452,IF('Costi complessivi'!#REF!=$B$452,'Costi complessivi'!#REF!,""))</f>
        <v>#REF!</v>
      </c>
      <c r="H420" s="44" t="e">
        <f>IF('Costi complessivi'!#REF!="G",'Costi complessivi'!#REF!*$C$452,IF('Costi complessivi'!#REF!=$B$452,'Costi complessivi'!#REF!,""))</f>
        <v>#REF!</v>
      </c>
      <c r="I420" s="115" t="e">
        <f>IF('Costi complessivi'!#REF!="G",'Costi complessivi'!#REF!*$C$452,IF('Costi complessivi'!#REF!=$B$452,'Costi complessivi'!#REF!,""))</f>
        <v>#REF!</v>
      </c>
      <c r="J420" s="14" t="e">
        <f>IF('Costi complessivi'!#REF!="G",'Costi complessivi'!#REF!*$C$452,IF('Costi complessivi'!#REF!=$B$452,'Costi complessivi'!#REF!,""))</f>
        <v>#REF!</v>
      </c>
      <c r="K420" s="14" t="e">
        <f>IF('Costi complessivi'!#REF!="G",'Costi complessivi'!#REF!*$C$452,IF('Costi complessivi'!#REF!=$B$452,'Costi complessivi'!#REF!,""))</f>
        <v>#REF!</v>
      </c>
      <c r="L420" s="29" t="e">
        <f>IF('Costi complessivi'!#REF!="G",'Costi complessivi'!#REF!*$C$452,IF('Costi complessivi'!#REF!=$B$452,'Costi complessivi'!#REF!,""))</f>
        <v>#REF!</v>
      </c>
      <c r="M420" s="23" t="e">
        <f>'Costi complessivi'!#REF!</f>
        <v>#REF!</v>
      </c>
      <c r="N420" s="69" t="e">
        <f>IF('Costi complessivi'!#REF!="G",'Costi complessivi'!#REF!,IF('Costi complessivi'!#REF!=$B$452,'Costi complessivi'!#REF!,0))</f>
        <v>#REF!</v>
      </c>
    </row>
    <row r="421" spans="1:14" hidden="1">
      <c r="A421" s="22" t="e">
        <f>IF('Costi complessivi'!#REF!="","",'Costi complessivi'!#REF!)</f>
        <v>#REF!</v>
      </c>
      <c r="B421" s="61" t="e">
        <f>IF('Costi complessivi'!#REF!="","",'Costi complessivi'!#REF!)</f>
        <v>#REF!</v>
      </c>
      <c r="C421" s="15" t="e">
        <f>IF('Costi complessivi'!#REF!="G",'Costi complessivi'!#REF!*$C$452,IF('Costi complessivi'!#REF!=$B$452,'Costi complessivi'!#REF!,""))</f>
        <v>#REF!</v>
      </c>
      <c r="D421" s="15" t="e">
        <f>IF('Costi complessivi'!#REF!="G",'Costi complessivi'!#REF!*$C$452,IF('Costi complessivi'!#REF!=$B$452,'Costi complessivi'!#REF!,""))</f>
        <v>#REF!</v>
      </c>
      <c r="E421" s="30" t="e">
        <f>IF('Costi complessivi'!#REF!="G",'Costi complessivi'!#REF!*$C$452,IF('Costi complessivi'!#REF!=$B$452,'Costi complessivi'!#REF!,""))</f>
        <v>#REF!</v>
      </c>
      <c r="F421" s="115" t="e">
        <f>IF('Costi complessivi'!#REF!="G",'Costi complessivi'!#REF!*$C$452,IF('Costi complessivi'!#REF!=$B$452,'Costi complessivi'!#REF!,""))</f>
        <v>#REF!</v>
      </c>
      <c r="G421" s="44" t="e">
        <f>IF('Costi complessivi'!#REF!="G",'Costi complessivi'!#REF!*$C$452,IF('Costi complessivi'!#REF!=$B$452,'Costi complessivi'!#REF!,""))</f>
        <v>#REF!</v>
      </c>
      <c r="H421" s="44" t="e">
        <f>IF('Costi complessivi'!#REF!="G",'Costi complessivi'!#REF!*$C$452,IF('Costi complessivi'!#REF!=$B$452,'Costi complessivi'!#REF!,""))</f>
        <v>#REF!</v>
      </c>
      <c r="I421" s="115" t="e">
        <f>IF('Costi complessivi'!#REF!="G",'Costi complessivi'!#REF!*$C$452,IF('Costi complessivi'!#REF!=$B$452,'Costi complessivi'!#REF!,""))</f>
        <v>#REF!</v>
      </c>
      <c r="J421" s="14" t="e">
        <f>IF('Costi complessivi'!#REF!="G",'Costi complessivi'!#REF!*$C$452,IF('Costi complessivi'!#REF!=$B$452,'Costi complessivi'!#REF!,""))</f>
        <v>#REF!</v>
      </c>
      <c r="K421" s="14" t="e">
        <f>IF('Costi complessivi'!#REF!="G",'Costi complessivi'!#REF!*$C$452,IF('Costi complessivi'!#REF!=$B$452,'Costi complessivi'!#REF!,""))</f>
        <v>#REF!</v>
      </c>
      <c r="L421" s="29" t="e">
        <f>IF('Costi complessivi'!#REF!="G",'Costi complessivi'!#REF!*$C$452,IF('Costi complessivi'!#REF!=$B$452,'Costi complessivi'!#REF!,""))</f>
        <v>#REF!</v>
      </c>
      <c r="M421" s="23" t="e">
        <f>'Costi complessivi'!#REF!</f>
        <v>#REF!</v>
      </c>
      <c r="N421" s="69" t="e">
        <f>IF('Costi complessivi'!#REF!="G",'Costi complessivi'!#REF!,IF('Costi complessivi'!#REF!=$B$452,'Costi complessivi'!#REF!,0))</f>
        <v>#REF!</v>
      </c>
    </row>
    <row r="422" spans="1:14">
      <c r="A422" s="49" t="s">
        <v>696</v>
      </c>
      <c r="B422" s="45"/>
      <c r="C422" s="46"/>
      <c r="D422" s="47"/>
      <c r="E422" s="47"/>
      <c r="F422" s="47"/>
      <c r="G422" s="47"/>
      <c r="H422" s="47"/>
      <c r="I422" s="47"/>
      <c r="J422" s="47"/>
      <c r="K422" s="47"/>
      <c r="L422" s="45"/>
      <c r="M422" s="48" t="s">
        <v>8</v>
      </c>
      <c r="N422" s="69">
        <v>1</v>
      </c>
    </row>
    <row r="423" spans="1:14">
      <c r="A423" s="22" t="str">
        <f>IF('Costi complessivi'!A306="","",'Costi complessivi'!A306)</f>
        <v xml:space="preserve">  66/30/848  </v>
      </c>
      <c r="B423" s="61" t="str">
        <f>IF('Costi complessivi'!B306="","",'Costi complessivi'!B306)</f>
        <v xml:space="preserve">ASSISTENZA ALIMENTARE          </v>
      </c>
      <c r="C423" s="15" t="e">
        <f>IF('Costi complessivi'!#REF!="G",'Costi complessivi'!#REF!*$C$452,IF('Costi complessivi'!#REF!=$B$452,'Costi complessivi'!#REF!,""))</f>
        <v>#REF!</v>
      </c>
      <c r="D423" s="15" t="e">
        <f>IF('Costi complessivi'!#REF!="G",'Costi complessivi'!#REF!*$C$452,IF('Costi complessivi'!#REF!=$B$452,'Costi complessivi'!#REF!,""))</f>
        <v>#REF!</v>
      </c>
      <c r="E423" s="30" t="e">
        <f>IF('Costi complessivi'!#REF!="G",'Costi complessivi'!#REF!*$C$452,IF('Costi complessivi'!#REF!=$B$452,'Costi complessivi'!#REF!,""))</f>
        <v>#REF!</v>
      </c>
      <c r="F423" s="115" t="e">
        <f>IF('Costi complessivi'!#REF!="G",'Costi complessivi'!C306*$C$452,IF('Costi complessivi'!#REF!=$B$452,'Costi complessivi'!C306,""))</f>
        <v>#REF!</v>
      </c>
      <c r="G423" s="44" t="e">
        <f>IF('Costi complessivi'!#REF!="G",'Costi complessivi'!#REF!*$C$452,IF('Costi complessivi'!#REF!=$B$452,'Costi complessivi'!#REF!,""))</f>
        <v>#REF!</v>
      </c>
      <c r="H423" s="44" t="e">
        <f>IF('Costi complessivi'!#REF!="G",'Costi complessivi'!#REF!*$C$452,IF('Costi complessivi'!#REF!=$B$452,'Costi complessivi'!#REF!,""))</f>
        <v>#REF!</v>
      </c>
      <c r="I423" s="115" t="e">
        <f>IF('Costi complessivi'!#REF!="G",'Costi complessivi'!D306*$C$452,IF('Costi complessivi'!#REF!=$B$452,'Costi complessivi'!D306,""))</f>
        <v>#REF!</v>
      </c>
      <c r="J423" s="14" t="e">
        <f>IF('Costi complessivi'!#REF!="G",'Costi complessivi'!E306*$C$452,IF('Costi complessivi'!#REF!=$B$452,'Costi complessivi'!E306,""))</f>
        <v>#REF!</v>
      </c>
      <c r="K423" s="14" t="e">
        <f>IF('Costi complessivi'!#REF!="G",'Costi complessivi'!F306*$C$452,IF('Costi complessivi'!#REF!=$B$452,'Costi complessivi'!F306,""))</f>
        <v>#REF!</v>
      </c>
      <c r="L423" s="29" t="e">
        <f>IF('Costi complessivi'!#REF!="G",'Costi complessivi'!#REF!*$C$452,IF('Costi complessivi'!#REF!=$B$452,'Costi complessivi'!#REF!,""))</f>
        <v>#REF!</v>
      </c>
      <c r="M423" s="23" t="e">
        <f>'Costi complessivi'!#REF!</f>
        <v>#REF!</v>
      </c>
      <c r="N423" s="69">
        <v>1</v>
      </c>
    </row>
    <row r="424" spans="1:14" hidden="1">
      <c r="A424" s="22" t="e">
        <f>IF('Costi complessivi'!#REF!="","",'Costi complessivi'!#REF!)</f>
        <v>#REF!</v>
      </c>
      <c r="B424" s="61" t="e">
        <f>IF('Costi complessivi'!#REF!="","",'Costi complessivi'!#REF!)</f>
        <v>#REF!</v>
      </c>
      <c r="C424" s="15" t="e">
        <f>IF('Costi complessivi'!#REF!="G",'Costi complessivi'!#REF!*$C$452,IF('Costi complessivi'!#REF!=$B$452,'Costi complessivi'!#REF!,""))</f>
        <v>#REF!</v>
      </c>
      <c r="D424" s="15" t="e">
        <f>IF('Costi complessivi'!#REF!="G",'Costi complessivi'!#REF!*$C$452,IF('Costi complessivi'!#REF!=$B$452,'Costi complessivi'!#REF!,""))</f>
        <v>#REF!</v>
      </c>
      <c r="E424" s="30" t="e">
        <f>IF('Costi complessivi'!#REF!="G",'Costi complessivi'!#REF!*$C$452,IF('Costi complessivi'!#REF!=$B$452,'Costi complessivi'!#REF!,""))</f>
        <v>#REF!</v>
      </c>
      <c r="F424" s="115" t="e">
        <f>IF('Costi complessivi'!#REF!="G",'Costi complessivi'!#REF!*$C$452,IF('Costi complessivi'!#REF!=$B$452,'Costi complessivi'!#REF!,""))</f>
        <v>#REF!</v>
      </c>
      <c r="G424" s="44" t="e">
        <f>IF('Costi complessivi'!#REF!="G",'Costi complessivi'!#REF!*$C$452,IF('Costi complessivi'!#REF!=$B$452,'Costi complessivi'!#REF!,""))</f>
        <v>#REF!</v>
      </c>
      <c r="H424" s="44" t="e">
        <f>IF('Costi complessivi'!#REF!="G",'Costi complessivi'!#REF!*$C$452,IF('Costi complessivi'!#REF!=$B$452,'Costi complessivi'!#REF!,""))</f>
        <v>#REF!</v>
      </c>
      <c r="I424" s="115" t="e">
        <f>IF('Costi complessivi'!#REF!="G",'Costi complessivi'!#REF!*$C$452,IF('Costi complessivi'!#REF!=$B$452,'Costi complessivi'!#REF!,""))</f>
        <v>#REF!</v>
      </c>
      <c r="J424" s="14" t="e">
        <f>IF('Costi complessivi'!#REF!="G",'Costi complessivi'!#REF!*$C$452,IF('Costi complessivi'!#REF!=$B$452,'Costi complessivi'!#REF!,""))</f>
        <v>#REF!</v>
      </c>
      <c r="K424" s="14" t="e">
        <f>IF('Costi complessivi'!#REF!="G",'Costi complessivi'!#REF!*$C$452,IF('Costi complessivi'!#REF!=$B$452,'Costi complessivi'!#REF!,""))</f>
        <v>#REF!</v>
      </c>
      <c r="L424" s="29" t="e">
        <f>IF('Costi complessivi'!#REF!="G",'Costi complessivi'!#REF!*$C$452,IF('Costi complessivi'!#REF!=$B$452,'Costi complessivi'!#REF!,""))</f>
        <v>#REF!</v>
      </c>
      <c r="M424" s="23" t="e">
        <f>'Costi complessivi'!#REF!</f>
        <v>#REF!</v>
      </c>
      <c r="N424" s="69" t="e">
        <f>IF('Costi complessivi'!#REF!="G",'Costi complessivi'!#REF!,IF('Costi complessivi'!#REF!=$B$452,'Costi complessivi'!#REF!,0))</f>
        <v>#REF!</v>
      </c>
    </row>
    <row r="425" spans="1:14" hidden="1">
      <c r="A425" s="22" t="e">
        <f>IF('Costi complessivi'!#REF!="","",'Costi complessivi'!#REF!)</f>
        <v>#REF!</v>
      </c>
      <c r="B425" s="61" t="e">
        <f>IF('Costi complessivi'!#REF!="","",'Costi complessivi'!#REF!)</f>
        <v>#REF!</v>
      </c>
      <c r="C425" s="15" t="e">
        <f>IF('Costi complessivi'!#REF!="G",'Costi complessivi'!#REF!*$C$452,IF('Costi complessivi'!#REF!=$B$452,'Costi complessivi'!#REF!,""))</f>
        <v>#REF!</v>
      </c>
      <c r="D425" s="15" t="e">
        <f>IF('Costi complessivi'!#REF!="G",'Costi complessivi'!#REF!*$C$452,IF('Costi complessivi'!#REF!=$B$452,'Costi complessivi'!#REF!,""))</f>
        <v>#REF!</v>
      </c>
      <c r="E425" s="30" t="e">
        <f>IF('Costi complessivi'!#REF!="G",'Costi complessivi'!#REF!*$C$452,IF('Costi complessivi'!#REF!=$B$452,'Costi complessivi'!#REF!,""))</f>
        <v>#REF!</v>
      </c>
      <c r="F425" s="115" t="e">
        <f>IF('Costi complessivi'!#REF!="G",'Costi complessivi'!#REF!*$C$452,IF('Costi complessivi'!#REF!=$B$452,'Costi complessivi'!#REF!,""))</f>
        <v>#REF!</v>
      </c>
      <c r="G425" s="44" t="e">
        <f>IF('Costi complessivi'!#REF!="G",'Costi complessivi'!#REF!*$C$452,IF('Costi complessivi'!#REF!=$B$452,'Costi complessivi'!#REF!,""))</f>
        <v>#REF!</v>
      </c>
      <c r="H425" s="44" t="e">
        <f>IF('Costi complessivi'!#REF!="G",'Costi complessivi'!#REF!*$C$452,IF('Costi complessivi'!#REF!=$B$452,'Costi complessivi'!#REF!,""))</f>
        <v>#REF!</v>
      </c>
      <c r="I425" s="115" t="e">
        <f>IF('Costi complessivi'!#REF!="G",'Costi complessivi'!#REF!*$C$452,IF('Costi complessivi'!#REF!=$B$452,'Costi complessivi'!#REF!,""))</f>
        <v>#REF!</v>
      </c>
      <c r="J425" s="14" t="e">
        <f>IF('Costi complessivi'!#REF!="G",'Costi complessivi'!#REF!*$C$452,IF('Costi complessivi'!#REF!=$B$452,'Costi complessivi'!#REF!,""))</f>
        <v>#REF!</v>
      </c>
      <c r="K425" s="14" t="e">
        <f>IF('Costi complessivi'!#REF!="G",'Costi complessivi'!#REF!*$C$452,IF('Costi complessivi'!#REF!=$B$452,'Costi complessivi'!#REF!,""))</f>
        <v>#REF!</v>
      </c>
      <c r="L425" s="29" t="e">
        <f>IF('Costi complessivi'!#REF!="G",'Costi complessivi'!#REF!*$C$452,IF('Costi complessivi'!#REF!=$B$452,'Costi complessivi'!#REF!,""))</f>
        <v>#REF!</v>
      </c>
      <c r="M425" s="23" t="e">
        <f>'Costi complessivi'!#REF!</f>
        <v>#REF!</v>
      </c>
      <c r="N425" s="69" t="e">
        <f>IF('Costi complessivi'!#REF!="G",'Costi complessivi'!#REF!,IF('Costi complessivi'!#REF!=$B$452,'Costi complessivi'!#REF!,0))</f>
        <v>#REF!</v>
      </c>
    </row>
    <row r="426" spans="1:14" s="6" customFormat="1">
      <c r="A426" s="19"/>
      <c r="B426" s="33" t="s">
        <v>410</v>
      </c>
      <c r="C426" s="24" t="e">
        <f t="shared" ref="C426:K426" si="12">SUM(C383:C425)</f>
        <v>#REF!</v>
      </c>
      <c r="D426" s="24" t="e">
        <f t="shared" si="12"/>
        <v>#REF!</v>
      </c>
      <c r="E426" s="24" t="e">
        <f t="shared" si="12"/>
        <v>#REF!</v>
      </c>
      <c r="F426" s="24" t="e">
        <f t="shared" si="12"/>
        <v>#REF!</v>
      </c>
      <c r="G426" s="24" t="e">
        <f t="shared" si="12"/>
        <v>#REF!</v>
      </c>
      <c r="H426" s="24" t="e">
        <f t="shared" si="12"/>
        <v>#REF!</v>
      </c>
      <c r="I426" s="24" t="e">
        <f t="shared" si="12"/>
        <v>#REF!</v>
      </c>
      <c r="J426" s="24" t="e">
        <f t="shared" si="12"/>
        <v>#REF!</v>
      </c>
      <c r="K426" s="24" t="e">
        <f t="shared" si="12"/>
        <v>#REF!</v>
      </c>
      <c r="L426" s="12"/>
      <c r="M426" s="12"/>
      <c r="N426" s="6">
        <v>1</v>
      </c>
    </row>
    <row r="427" spans="1:14">
      <c r="A427" s="21" t="s">
        <v>1</v>
      </c>
      <c r="B427" s="40" t="s">
        <v>412</v>
      </c>
      <c r="C427" s="24" t="e">
        <f t="shared" ref="C427:K427" si="13">C426+C292+C253+C216+C102+C45+C379+C306</f>
        <v>#REF!</v>
      </c>
      <c r="D427" s="24" t="e">
        <f t="shared" si="13"/>
        <v>#REF!</v>
      </c>
      <c r="E427" s="24" t="e">
        <f t="shared" si="13"/>
        <v>#REF!</v>
      </c>
      <c r="F427" s="24" t="e">
        <f t="shared" si="13"/>
        <v>#REF!</v>
      </c>
      <c r="G427" s="24" t="e">
        <f t="shared" si="13"/>
        <v>#REF!</v>
      </c>
      <c r="H427" s="24" t="e">
        <f t="shared" si="13"/>
        <v>#REF!</v>
      </c>
      <c r="I427" s="24" t="e">
        <f t="shared" si="13"/>
        <v>#REF!</v>
      </c>
      <c r="J427" s="24" t="e">
        <f t="shared" si="13"/>
        <v>#REF!</v>
      </c>
      <c r="K427" s="24" t="e">
        <f t="shared" si="13"/>
        <v>#REF!</v>
      </c>
      <c r="L427" s="28"/>
      <c r="M427" s="3"/>
      <c r="N427" s="42">
        <v>1</v>
      </c>
    </row>
    <row r="428" spans="1:14">
      <c r="E428" s="10" t="e">
        <f>IF((#REF!+#REF!+#REF!+#REF!+#REF!-'C Felino'!E426)&lt;0.02,"",(#REF!+#REF!+#REF!+#REF!+#REF!))</f>
        <v>#REF!</v>
      </c>
      <c r="F428" s="10" t="s">
        <v>449</v>
      </c>
      <c r="N428" s="42">
        <v>1</v>
      </c>
    </row>
    <row r="429" spans="1:14">
      <c r="B429" s="33" t="s">
        <v>415</v>
      </c>
      <c r="C429" s="33" t="e">
        <f>H429/'Costi complessivi'!#REF!*'Costi complessivi'!#REF!</f>
        <v>#REF!</v>
      </c>
      <c r="D429" s="33"/>
      <c r="E429" s="33" t="e">
        <f>I429</f>
        <v>#REF!</v>
      </c>
      <c r="F429" s="33">
        <v>247000</v>
      </c>
      <c r="G429" s="33">
        <v>242000</v>
      </c>
      <c r="H429" s="33">
        <v>248000</v>
      </c>
      <c r="I429" s="33" t="e">
        <f>C429</f>
        <v>#REF!</v>
      </c>
      <c r="J429" s="54"/>
      <c r="K429" s="54"/>
      <c r="N429" s="42">
        <v>1</v>
      </c>
    </row>
    <row r="430" spans="1:14">
      <c r="F430" s="42"/>
      <c r="G430" s="66" t="s">
        <v>723</v>
      </c>
      <c r="N430" s="42">
        <v>1</v>
      </c>
    </row>
    <row r="431" spans="1:14">
      <c r="B431" s="33" t="s">
        <v>1591</v>
      </c>
      <c r="C431" s="33"/>
      <c r="D431" s="33"/>
      <c r="E431" s="33"/>
      <c r="F431" s="33"/>
      <c r="G431" s="33"/>
      <c r="H431" s="33"/>
      <c r="I431" s="115" t="e">
        <f>IF('Costi complessivi'!#REF!="G",'Costi complessivi'!D312*$C$452,IF('Costi complessivi'!#REF!=$B$452,'Costi complessivi'!D312,""))</f>
        <v>#REF!</v>
      </c>
      <c r="J431" s="54"/>
      <c r="K431" s="54"/>
      <c r="L431" s="32"/>
      <c r="M431" s="42" t="s">
        <v>9</v>
      </c>
      <c r="N431" s="110">
        <v>1</v>
      </c>
    </row>
    <row r="432" spans="1:14" hidden="1">
      <c r="F432" s="66" t="s">
        <v>723</v>
      </c>
      <c r="G432" s="66" t="s">
        <v>723</v>
      </c>
      <c r="H432" s="66" t="s">
        <v>723</v>
      </c>
      <c r="N432" s="42">
        <v>0</v>
      </c>
    </row>
    <row r="433" spans="2:14" hidden="1">
      <c r="B433" s="61" t="e">
        <f>IF('Costi complessivi'!#REF!="","",'Costi complessivi'!#REF!)</f>
        <v>#REF!</v>
      </c>
      <c r="E433" s="42"/>
      <c r="F433" s="33"/>
      <c r="G433" s="33"/>
      <c r="H433" s="33"/>
      <c r="N433" s="110">
        <v>0</v>
      </c>
    </row>
    <row r="434" spans="2:14" hidden="1">
      <c r="B434" s="61" t="e">
        <f>IF('Costi complessivi'!#REF!="","",'Costi complessivi'!#REF!)</f>
        <v>#REF!</v>
      </c>
      <c r="F434" s="33"/>
      <c r="G434" s="33"/>
      <c r="H434" s="33"/>
      <c r="N434" s="110">
        <v>0</v>
      </c>
    </row>
    <row r="435" spans="2:14" hidden="1">
      <c r="B435" s="61" t="e">
        <f>IF('Costi complessivi'!#REF!="","",'Costi complessivi'!#REF!)</f>
        <v>#REF!</v>
      </c>
      <c r="F435" s="33"/>
      <c r="G435" s="33"/>
      <c r="H435" s="33"/>
      <c r="N435" s="110">
        <v>0</v>
      </c>
    </row>
    <row r="436" spans="2:14" hidden="1">
      <c r="F436" s="67"/>
      <c r="G436" s="67"/>
      <c r="H436" s="67"/>
      <c r="N436" s="110">
        <v>0</v>
      </c>
    </row>
    <row r="437" spans="2:14" hidden="1">
      <c r="F437" s="67"/>
      <c r="G437" s="67"/>
      <c r="H437" s="67"/>
      <c r="N437" s="110">
        <v>0</v>
      </c>
    </row>
    <row r="438" spans="2:14" hidden="1">
      <c r="B438" s="61" t="s">
        <v>722</v>
      </c>
      <c r="F438" s="33"/>
      <c r="G438" s="33"/>
      <c r="H438" s="33"/>
      <c r="N438" s="110">
        <v>0</v>
      </c>
    </row>
    <row r="439" spans="2:14" hidden="1">
      <c r="B439" s="61" t="s">
        <v>740</v>
      </c>
      <c r="F439" s="33"/>
      <c r="G439" s="33"/>
      <c r="H439" s="33"/>
      <c r="N439" s="110">
        <v>0</v>
      </c>
    </row>
    <row r="440" spans="2:14">
      <c r="N440" s="110">
        <v>1</v>
      </c>
    </row>
    <row r="441" spans="2:14">
      <c r="B441" s="63" t="s">
        <v>721</v>
      </c>
      <c r="C441" s="64"/>
      <c r="D441" s="64"/>
      <c r="E441" s="65"/>
      <c r="F441" s="33" t="e">
        <f>F429+F427</f>
        <v>#REF!</v>
      </c>
      <c r="G441" s="33" t="e">
        <f>G429+G427</f>
        <v>#REF!</v>
      </c>
      <c r="H441" s="33" t="e">
        <f>H429+H427</f>
        <v>#REF!</v>
      </c>
      <c r="I441" s="33" t="e">
        <f>I429+I427+I431</f>
        <v>#REF!</v>
      </c>
      <c r="N441" s="110">
        <v>1</v>
      </c>
    </row>
    <row r="442" spans="2:14">
      <c r="J442" s="42"/>
      <c r="N442" s="110">
        <v>1</v>
      </c>
    </row>
    <row r="443" spans="2:14">
      <c r="B443" s="33" t="s">
        <v>417</v>
      </c>
      <c r="C443" s="33"/>
      <c r="D443" s="33"/>
      <c r="E443" s="33" t="e">
        <f>E427+E429</f>
        <v>#REF!</v>
      </c>
      <c r="F443" s="33" t="e">
        <f>F429+F427</f>
        <v>#REF!</v>
      </c>
      <c r="G443" s="33" t="e">
        <f>G429+G427</f>
        <v>#REF!</v>
      </c>
      <c r="H443" s="33" t="e">
        <f>H429+H427</f>
        <v>#REF!</v>
      </c>
      <c r="I443" s="33" t="e">
        <f>I441</f>
        <v>#REF!</v>
      </c>
      <c r="K443" s="54"/>
      <c r="L443" s="1"/>
      <c r="N443" s="110">
        <v>1</v>
      </c>
    </row>
    <row r="444" spans="2:14">
      <c r="B444" s="33" t="s">
        <v>411</v>
      </c>
      <c r="C444" s="33" t="str">
        <f>'Ricavi complessivi'!A211</f>
        <v xml:space="preserve">             </v>
      </c>
      <c r="D444" s="33" t="str">
        <f>'Ricavi complessivi'!B211</f>
        <v xml:space="preserve">TOTALE RICAVI </v>
      </c>
      <c r="E444" s="33" t="e">
        <f>'Ricavi complessivi'!#REF!</f>
        <v>#REF!</v>
      </c>
      <c r="F444" s="33" t="e">
        <f>IF($B$452="C",'TABELLE PERS E RICAVI'!F13,IF($B$452="F",'TABELLE PERS E RICAVI'!F$14,IF($B$452="M",'TABELLE PERS E RICAVI'!F$15,IF($B$452="S",'TABELLE PERS E RICAVI'!F16,IF($B$452="T",'TABELLE PERS E RICAVI'!F$17)))))</f>
        <v>#REF!</v>
      </c>
      <c r="G444" s="33" t="e">
        <f>IF($B$452="C",'TABELLE PERS E RICAVI'!G13,IF($B$452="F",'TABELLE PERS E RICAVI'!G$14,IF($B$452="M",'TABELLE PERS E RICAVI'!G$15,IF($B$452="S",'TABELLE PERS E RICAVI'!G16,IF($B$452="T",'TABELLE PERS E RICAVI'!G$17)))))</f>
        <v>#REF!</v>
      </c>
      <c r="H444" s="33" t="e">
        <f>IF($B$452="C",'TABELLE PERS E RICAVI'!H13,IF($B$452="F",'TABELLE PERS E RICAVI'!H$14,IF($B$452="M",'TABELLE PERS E RICAVI'!H$15,IF($B$452="S",'TABELLE PERS E RICAVI'!H16,IF($B$452="T",'TABELLE PERS E RICAVI'!H$17)))))</f>
        <v>#REF!</v>
      </c>
      <c r="I444" s="33" t="e">
        <f>IF($B$452="C",'TABELLE PERS E RICAVI'!I13,IF($B$452="F",'TABELLE PERS E RICAVI'!I$14,IF($B$452="M",'TABELLE PERS E RICAVI'!I$15,IF($B$452="S",'TABELLE PERS E RICAVI'!I16,IF($B$452="T",'TABELLE PERS E RICAVI'!I$17)))))</f>
        <v>#REF!</v>
      </c>
      <c r="K444" s="54"/>
      <c r="L444" s="1"/>
      <c r="N444" s="110">
        <v>1</v>
      </c>
    </row>
    <row r="445" spans="2:14">
      <c r="B445" s="33" t="s">
        <v>416</v>
      </c>
      <c r="C445" s="33"/>
      <c r="D445" s="33"/>
      <c r="E445" s="33" t="e">
        <f>E444-E443</f>
        <v>#REF!</v>
      </c>
      <c r="F445" s="33" t="e">
        <f>F444-F443</f>
        <v>#REF!</v>
      </c>
      <c r="G445" s="33" t="e">
        <f>G444-G443</f>
        <v>#REF!</v>
      </c>
      <c r="H445" s="33" t="e">
        <f>H444-H443</f>
        <v>#REF!</v>
      </c>
      <c r="I445" s="33" t="e">
        <f>I444-I443</f>
        <v>#REF!</v>
      </c>
      <c r="J445" s="54"/>
      <c r="K445" s="54"/>
      <c r="L445" s="1"/>
      <c r="N445" s="110">
        <v>1</v>
      </c>
    </row>
    <row r="448" spans="2:14">
      <c r="F448" s="33"/>
      <c r="G448" s="33"/>
      <c r="H448" s="33"/>
    </row>
    <row r="449" spans="2:11">
      <c r="F449" s="33"/>
      <c r="G449" s="33"/>
      <c r="H449" s="33"/>
    </row>
    <row r="450" spans="2:11">
      <c r="G450" s="10">
        <v>1010635.9408381052</v>
      </c>
      <c r="H450" s="10">
        <v>975968.83464341483</v>
      </c>
    </row>
    <row r="451" spans="2:11">
      <c r="G451" s="10">
        <v>1043498.013338886</v>
      </c>
      <c r="H451" s="10">
        <v>1025214.6763269132</v>
      </c>
      <c r="I451" s="1"/>
    </row>
    <row r="452" spans="2:11">
      <c r="B452" s="58" t="s">
        <v>5</v>
      </c>
      <c r="C452" s="59">
        <f>IF(B452="C",LAVORO!E5,IF(B452="F",LAVORO!E6,IF(B452="M",LAVORO!E7,IF(B452="S",LAVORO!E8,IF(B452="T",LAVORO!E9)))))</f>
        <v>0.1823591879229568</v>
      </c>
      <c r="G452" s="10">
        <v>32862.072500780807</v>
      </c>
      <c r="H452" s="10">
        <v>49245.841683498351</v>
      </c>
      <c r="I452" s="1"/>
    </row>
    <row r="453" spans="2:11">
      <c r="I453" s="1"/>
    </row>
    <row r="454" spans="2:11">
      <c r="J454" s="106"/>
    </row>
    <row r="455" spans="2:11">
      <c r="F455" s="113"/>
      <c r="G455" s="113"/>
      <c r="H455" s="113"/>
      <c r="I455" s="113"/>
      <c r="J455" s="107"/>
      <c r="K455" s="107"/>
    </row>
    <row r="456" spans="2:11">
      <c r="F456" s="113"/>
      <c r="G456" s="113"/>
      <c r="H456" s="113"/>
      <c r="I456" s="113"/>
      <c r="J456" s="107"/>
      <c r="K456" s="107"/>
    </row>
    <row r="459" spans="2:11">
      <c r="F459" s="41"/>
      <c r="G459" s="41"/>
      <c r="H459" s="41"/>
    </row>
    <row r="460" spans="2:11">
      <c r="J460" s="41"/>
      <c r="K460" s="41"/>
    </row>
  </sheetData>
  <dataValidations count="1">
    <dataValidation type="list" allowBlank="1" showInputMessage="1" showErrorMessage="1" sqref="M427:N427">
      <formula1>Comuni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Header>&amp;L&amp;P&amp;RCosti Felino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Foglio12">
    <pageSetUpPr fitToPage="1"/>
  </sheetPr>
  <dimension ref="A1:Y460"/>
  <sheetViews>
    <sheetView topLeftCell="A270" zoomScale="70" zoomScaleNormal="70" workbookViewId="0">
      <selection activeCell="H432" sqref="F432:H432"/>
    </sheetView>
  </sheetViews>
  <sheetFormatPr defaultRowHeight="15"/>
  <cols>
    <col min="1" max="1" width="16.7109375" style="18" customWidth="1"/>
    <col min="2" max="2" width="45" style="9" customWidth="1"/>
    <col min="3" max="4" width="16.85546875" style="10" hidden="1" customWidth="1"/>
    <col min="5" max="5" width="19.28515625" style="10" hidden="1" customWidth="1"/>
    <col min="6" max="6" width="19.28515625" style="10" customWidth="1"/>
    <col min="7" max="7" width="18.85546875" style="10" customWidth="1"/>
    <col min="8" max="8" width="21" style="10" customWidth="1"/>
    <col min="9" max="9" width="19.28515625" style="42" bestFit="1" customWidth="1"/>
    <col min="10" max="11" width="26.85546875" style="10" customWidth="1"/>
    <col min="12" max="12" width="60" style="42" customWidth="1"/>
    <col min="13" max="14" width="9.140625" style="42" customWidth="1"/>
    <col min="15" max="19" width="9.140625" style="42"/>
    <col min="20" max="20" width="35.28515625" style="42" customWidth="1"/>
    <col min="21" max="16384" width="9.140625" style="42"/>
  </cols>
  <sheetData>
    <row r="1" spans="1:20" ht="23.25">
      <c r="B1" s="50" t="str">
        <f>'Costi complessivi'!B1</f>
        <v>ASSISTENZA DISABILI</v>
      </c>
      <c r="C1" s="11"/>
      <c r="D1" s="25"/>
      <c r="E1" s="25"/>
      <c r="F1" s="25"/>
      <c r="G1" s="25"/>
      <c r="H1" s="25"/>
      <c r="J1" s="25"/>
      <c r="K1" s="25"/>
      <c r="N1" s="42">
        <v>1</v>
      </c>
    </row>
    <row r="2" spans="1:20">
      <c r="A2" s="2" t="s">
        <v>3</v>
      </c>
      <c r="B2" s="2" t="s">
        <v>2</v>
      </c>
      <c r="C2" s="26" t="s">
        <v>488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/>
      <c r="N2" s="42">
        <v>1</v>
      </c>
      <c r="T2" s="42" t="s">
        <v>502</v>
      </c>
    </row>
    <row r="3" spans="1:20" hidden="1">
      <c r="A3" s="49" t="s">
        <v>444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5"/>
      <c r="M3" s="48"/>
      <c r="N3" s="42">
        <v>0</v>
      </c>
    </row>
    <row r="4" spans="1:20" hidden="1">
      <c r="A4" s="22" t="str">
        <f>IF('Costi complessivi'!A4="","",'Costi complessivi'!A4)</f>
        <v xml:space="preserve">  66/25/501  </v>
      </c>
      <c r="B4" s="61" t="str">
        <f>IF('Costi complessivi'!B4="","",'Costi complessivi'!B4)</f>
        <v>CENTRI RESIDENZ. DISABILI COLLE</v>
      </c>
      <c r="C4" s="15" t="e">
        <f>IF('Costi complessivi'!#REF!="G",'Costi complessivi'!#REF!*$C$452,IF('Costi complessivi'!#REF!=$B$452,'Costi complessivi'!#REF!,""))</f>
        <v>#REF!</v>
      </c>
      <c r="D4" s="15" t="e">
        <f>IF('Costi complessivi'!#REF!="G",'Costi complessivi'!#REF!*$C$452,IF('Costi complessivi'!#REF!=$B$452,'Costi complessivi'!#REF!,""))</f>
        <v>#REF!</v>
      </c>
      <c r="E4" s="30" t="e">
        <f>IF('Costi complessivi'!#REF!="G",'Costi complessivi'!#REF!*$C$452,IF('Costi complessivi'!#REF!=$B$452,'Costi complessivi'!#REF!,""))</f>
        <v>#REF!</v>
      </c>
      <c r="F4" s="115" t="e">
        <f>IF('Costi complessivi'!#REF!="G",'Costi complessivi'!C4*$C$452,IF('Costi complessivi'!#REF!=$B$452,'Costi complessivi'!C4,""))</f>
        <v>#REF!</v>
      </c>
      <c r="G4" s="44" t="e">
        <f>IF('Costi complessivi'!#REF!="G",'Costi complessivi'!#REF!*$C$452,IF('Costi complessivi'!#REF!=$B$452,'Costi complessivi'!#REF!,""))</f>
        <v>#REF!</v>
      </c>
      <c r="H4" s="44" t="e">
        <f>IF('Costi complessivi'!#REF!="G",'Costi complessivi'!#REF!*$C$452,IF('Costi complessivi'!#REF!=$B$452,'Costi complessivi'!#REF!,""))</f>
        <v>#REF!</v>
      </c>
      <c r="I4" s="115" t="e">
        <f>IF('Costi complessivi'!#REF!="G",'Costi complessivi'!D4*$C$452,IF('Costi complessivi'!#REF!=$B$452,'Costi complessivi'!D4,""))</f>
        <v>#REF!</v>
      </c>
      <c r="J4" s="14" t="e">
        <f>IF('Costi complessivi'!#REF!="G",'Costi complessivi'!E4*$C$452,IF('Costi complessivi'!#REF!=$B$452,'Costi complessivi'!E4,""))</f>
        <v>#REF!</v>
      </c>
      <c r="K4" s="14" t="e">
        <f>IF('Costi complessivi'!#REF!="G",'Costi complessivi'!F4*$C$452,IF('Costi complessivi'!#REF!=$B$452,'Costi complessivi'!F4,""))</f>
        <v>#REF!</v>
      </c>
      <c r="L4" s="29" t="e">
        <f>IF('Costi complessivi'!#REF!="G",'Costi complessivi'!#REF!*$C$452,IF('Costi complessivi'!#REF!=$B$452,'Costi complessivi'!#REF!,""))</f>
        <v>#REF!</v>
      </c>
      <c r="M4" s="23" t="e">
        <f>'Costi complessivi'!#REF!</f>
        <v>#REF!</v>
      </c>
      <c r="N4" s="69" t="e">
        <f>IF('Costi complessivi'!#REF!="G",'Costi complessivi'!#REF!,IF('Costi complessivi'!#REF!=$B$452,'Costi complessivi'!#REF!,0))</f>
        <v>#REF!</v>
      </c>
      <c r="O4" s="42">
        <v>82000</v>
      </c>
    </row>
    <row r="5" spans="1:20" hidden="1">
      <c r="A5" s="22" t="str">
        <f>IF('Costi complessivi'!A5="","",'Costi complessivi'!A5)</f>
        <v>66/25/595</v>
      </c>
      <c r="B5" s="61" t="str">
        <f>IF('Costi complessivi'!B5="","",'Costi complessivi'!B5)</f>
        <v>ASS. DOM. ASSISTENZIALE DIS. COLL</v>
      </c>
      <c r="C5" s="15" t="e">
        <f>IF('Costi complessivi'!#REF!="G",'Costi complessivi'!#REF!*$C$452,IF('Costi complessivi'!#REF!=$B$452,'Costi complessivi'!#REF!,""))</f>
        <v>#REF!</v>
      </c>
      <c r="D5" s="15" t="e">
        <f>IF('Costi complessivi'!#REF!="G",'Costi complessivi'!#REF!*$C$452,IF('Costi complessivi'!#REF!=$B$452,'Costi complessivi'!#REF!,""))</f>
        <v>#REF!</v>
      </c>
      <c r="E5" s="30" t="e">
        <f>IF('Costi complessivi'!#REF!="G",'Costi complessivi'!#REF!*$C$452,IF('Costi complessivi'!#REF!=$B$452,'Costi complessivi'!#REF!,""))</f>
        <v>#REF!</v>
      </c>
      <c r="F5" s="115" t="e">
        <f>IF('Costi complessivi'!#REF!="G",'Costi complessivi'!C5*$C$452,IF('Costi complessivi'!#REF!=$B$452,'Costi complessivi'!C5,""))</f>
        <v>#REF!</v>
      </c>
      <c r="G5" s="44" t="e">
        <f>IF('Costi complessivi'!#REF!="G",'Costi complessivi'!#REF!*$C$452,IF('Costi complessivi'!#REF!=$B$452,'Costi complessivi'!#REF!,""))</f>
        <v>#REF!</v>
      </c>
      <c r="H5" s="44" t="e">
        <f>IF('Costi complessivi'!#REF!="G",'Costi complessivi'!#REF!*$C$452,IF('Costi complessivi'!#REF!=$B$452,'Costi complessivi'!#REF!,""))</f>
        <v>#REF!</v>
      </c>
      <c r="I5" s="115" t="e">
        <f>IF('Costi complessivi'!#REF!="G",'Costi complessivi'!D5*$C$452,IF('Costi complessivi'!#REF!=$B$452,'Costi complessivi'!D5,""))</f>
        <v>#REF!</v>
      </c>
      <c r="J5" s="14" t="e">
        <f>IF('Costi complessivi'!#REF!="G",'Costi complessivi'!E5*$C$452,IF('Costi complessivi'!#REF!=$B$452,'Costi complessivi'!E5,""))</f>
        <v>#REF!</v>
      </c>
      <c r="K5" s="14" t="e">
        <f>IF('Costi complessivi'!#REF!="G",'Costi complessivi'!F5*$C$452,IF('Costi complessivi'!#REF!=$B$452,'Costi complessivi'!F5,""))</f>
        <v>#REF!</v>
      </c>
      <c r="L5" s="29" t="e">
        <f>IF('Costi complessivi'!#REF!="G",'Costi complessivi'!#REF!*$C$452,IF('Costi complessivi'!#REF!=$B$452,'Costi complessivi'!#REF!,""))</f>
        <v>#REF!</v>
      </c>
      <c r="M5" s="23" t="e">
        <f>'Costi complessivi'!#REF!</f>
        <v>#REF!</v>
      </c>
      <c r="N5" s="69" t="e">
        <f>IF('Costi complessivi'!#REF!="G",'Costi complessivi'!#REF!,IF('Costi complessivi'!#REF!=$B$452,'Costi complessivi'!#REF!,0))</f>
        <v>#REF!</v>
      </c>
      <c r="O5" s="43"/>
    </row>
    <row r="6" spans="1:20" ht="18.75" hidden="1" customHeight="1">
      <c r="A6" s="22" t="str">
        <f>IF('Costi complessivi'!A6="","",'Costi complessivi'!A6)</f>
        <v xml:space="preserve">  66/25/503  </v>
      </c>
      <c r="B6" s="61" t="str">
        <f>IF('Costi complessivi'!B6="","",'Costi complessivi'!B6)</f>
        <v>ASSIST. DOMIC. EDUCATIVA DIS. COLLEC.</v>
      </c>
      <c r="C6" s="15" t="e">
        <f>IF('Costi complessivi'!#REF!="G",'Costi complessivi'!#REF!*$C$452,IF('Costi complessivi'!#REF!=$B$452,'Costi complessivi'!#REF!,""))</f>
        <v>#REF!</v>
      </c>
      <c r="D6" s="15" t="e">
        <f>IF('Costi complessivi'!#REF!="G",'Costi complessivi'!#REF!*$C$452,IF('Costi complessivi'!#REF!=$B$452,'Costi complessivi'!#REF!,""))</f>
        <v>#REF!</v>
      </c>
      <c r="E6" s="30" t="e">
        <f>IF('Costi complessivi'!#REF!="G",'Costi complessivi'!#REF!*$C$452,IF('Costi complessivi'!#REF!=$B$452,'Costi complessivi'!#REF!,""))</f>
        <v>#REF!</v>
      </c>
      <c r="F6" s="115" t="e">
        <f>IF('Costi complessivi'!#REF!="G",'Costi complessivi'!C6*$C$452,IF('Costi complessivi'!#REF!=$B$452,'Costi complessivi'!C6,""))</f>
        <v>#REF!</v>
      </c>
      <c r="G6" s="44" t="e">
        <f>IF('Costi complessivi'!#REF!="G",'Costi complessivi'!#REF!*$C$452,IF('Costi complessivi'!#REF!=$B$452,'Costi complessivi'!#REF!,""))</f>
        <v>#REF!</v>
      </c>
      <c r="H6" s="44" t="e">
        <f>IF('Costi complessivi'!#REF!="G",'Costi complessivi'!#REF!*$C$452,IF('Costi complessivi'!#REF!=$B$452,'Costi complessivi'!#REF!,""))</f>
        <v>#REF!</v>
      </c>
      <c r="I6" s="115" t="e">
        <f>IF('Costi complessivi'!#REF!="G",'Costi complessivi'!D6*$C$452,IF('Costi complessivi'!#REF!=$B$452,'Costi complessivi'!D6,""))</f>
        <v>#REF!</v>
      </c>
      <c r="J6" s="14" t="e">
        <f>IF('Costi complessivi'!#REF!="G",'Costi complessivi'!E6*$C$452,IF('Costi complessivi'!#REF!=$B$452,'Costi complessivi'!E6,""))</f>
        <v>#REF!</v>
      </c>
      <c r="K6" s="14" t="e">
        <f>IF('Costi complessivi'!#REF!="G",'Costi complessivi'!F6*$C$452,IF('Costi complessivi'!#REF!=$B$452,'Costi complessivi'!F6,""))</f>
        <v>#REF!</v>
      </c>
      <c r="L6" s="29" t="e">
        <f>IF('Costi complessivi'!#REF!="G",'Costi complessivi'!#REF!*$C$452,IF('Costi complessivi'!#REF!=$B$452,'Costi complessivi'!#REF!,""))</f>
        <v>#REF!</v>
      </c>
      <c r="M6" s="23" t="e">
        <f>'Costi complessivi'!#REF!</f>
        <v>#REF!</v>
      </c>
      <c r="N6" s="69" t="e">
        <f>IF('Costi complessivi'!#REF!="G",'Costi complessivi'!#REF!,IF('Costi complessivi'!#REF!=$B$452,'Costi complessivi'!#REF!,0))</f>
        <v>#REF!</v>
      </c>
      <c r="O6" s="56">
        <v>51000</v>
      </c>
      <c r="P6" s="55">
        <v>46000</v>
      </c>
      <c r="Q6" s="42">
        <f>36000/2*LAVORO!E5</f>
        <v>4953.7948984903696</v>
      </c>
      <c r="R6" s="42">
        <f>SUM(P6:Q6)</f>
        <v>50953.794898490371</v>
      </c>
    </row>
    <row r="7" spans="1:20" hidden="1">
      <c r="A7" s="22" t="str">
        <f>IF('Costi complessivi'!A7="","",'Costi complessivi'!A7)</f>
        <v xml:space="preserve">  66/25/507  </v>
      </c>
      <c r="B7" s="61" t="str">
        <f>IF('Costi complessivi'!B7="","",'Costi complessivi'!B7)</f>
        <v xml:space="preserve">TIROCINI LAVORATIVI DISAB. COLLEC.    </v>
      </c>
      <c r="C7" s="15" t="e">
        <f>IF('Costi complessivi'!#REF!="G",'Costi complessivi'!#REF!*$C$452,IF('Costi complessivi'!#REF!=$B$452,'Costi complessivi'!#REF!,""))</f>
        <v>#REF!</v>
      </c>
      <c r="D7" s="15" t="e">
        <f>IF('Costi complessivi'!#REF!="G",'Costi complessivi'!#REF!*$C$452,IF('Costi complessivi'!#REF!=$B$452,'Costi complessivi'!#REF!,""))</f>
        <v>#REF!</v>
      </c>
      <c r="E7" s="30" t="e">
        <f>IF('Costi complessivi'!#REF!="G",'Costi complessivi'!#REF!*$C$452,IF('Costi complessivi'!#REF!=$B$452,'Costi complessivi'!#REF!,""))</f>
        <v>#REF!</v>
      </c>
      <c r="F7" s="115" t="e">
        <f>IF('Costi complessivi'!#REF!="G",'Costi complessivi'!C7*$C$452,IF('Costi complessivi'!#REF!=$B$452,'Costi complessivi'!C7,""))</f>
        <v>#REF!</v>
      </c>
      <c r="G7" s="44" t="e">
        <f>IF('Costi complessivi'!#REF!="G",'Costi complessivi'!#REF!*$C$452,IF('Costi complessivi'!#REF!=$B$452,'Costi complessivi'!#REF!,""))</f>
        <v>#REF!</v>
      </c>
      <c r="H7" s="44" t="e">
        <f>IF('Costi complessivi'!#REF!="G",'Costi complessivi'!#REF!*$C$452,IF('Costi complessivi'!#REF!=$B$452,'Costi complessivi'!#REF!,""))</f>
        <v>#REF!</v>
      </c>
      <c r="I7" s="115" t="e">
        <f>IF('Costi complessivi'!#REF!="G",'Costi complessivi'!D7*$C$452,IF('Costi complessivi'!#REF!=$B$452,'Costi complessivi'!D7,""))</f>
        <v>#REF!</v>
      </c>
      <c r="J7" s="14" t="e">
        <f>IF('Costi complessivi'!#REF!="G",'Costi complessivi'!E7*$C$452,IF('Costi complessivi'!#REF!=$B$452,'Costi complessivi'!E7,""))</f>
        <v>#REF!</v>
      </c>
      <c r="K7" s="14" t="e">
        <f>IF('Costi complessivi'!#REF!="G",'Costi complessivi'!F7*$C$452,IF('Costi complessivi'!#REF!=$B$452,'Costi complessivi'!F7,""))</f>
        <v>#REF!</v>
      </c>
      <c r="L7" s="29" t="e">
        <f>IF('Costi complessivi'!#REF!="G",'Costi complessivi'!#REF!*$C$452,IF('Costi complessivi'!#REF!=$B$452,'Costi complessivi'!#REF!,""))</f>
        <v>#REF!</v>
      </c>
      <c r="M7" s="23" t="e">
        <f>'Costi complessivi'!#REF!</f>
        <v>#REF!</v>
      </c>
      <c r="N7" s="69" t="e">
        <f>IF('Costi complessivi'!#REF!="G",'Costi complessivi'!#REF!,IF('Costi complessivi'!#REF!=$B$452,'Costi complessivi'!#REF!,0))</f>
        <v>#REF!</v>
      </c>
      <c r="O7" s="43">
        <v>27000</v>
      </c>
      <c r="P7" s="42" t="s">
        <v>501</v>
      </c>
    </row>
    <row r="8" spans="1:20" hidden="1">
      <c r="A8" s="22" t="str">
        <f>IF('Costi complessivi'!A8="","",'Costi complessivi'!A8)</f>
        <v>66/30/864</v>
      </c>
      <c r="B8" s="61" t="str">
        <f>IF('Costi complessivi'!B8="","",'Costi complessivi'!B8)</f>
        <v>AVVIAMENTO AL LAVORO</v>
      </c>
      <c r="C8" s="15" t="e">
        <f>IF('Costi complessivi'!#REF!="G",'Costi complessivi'!#REF!*$C$452,IF('Costi complessivi'!#REF!=$B$452,'Costi complessivi'!#REF!,""))</f>
        <v>#REF!</v>
      </c>
      <c r="D8" s="15" t="e">
        <f>IF('Costi complessivi'!#REF!="G",'Costi complessivi'!#REF!*$C$452,IF('Costi complessivi'!#REF!=$B$452,'Costi complessivi'!#REF!,""))</f>
        <v>#REF!</v>
      </c>
      <c r="E8" s="30" t="e">
        <f>IF('Costi complessivi'!#REF!="G",'Costi complessivi'!#REF!*$C$452,IF('Costi complessivi'!#REF!=$B$452,'Costi complessivi'!#REF!,""))</f>
        <v>#REF!</v>
      </c>
      <c r="F8" s="115" t="e">
        <f>IF('Costi complessivi'!#REF!="G",'Costi complessivi'!C8*$C$452,IF('Costi complessivi'!#REF!=$B$452,'Costi complessivi'!C8,""))</f>
        <v>#REF!</v>
      </c>
      <c r="G8" s="44" t="e">
        <f>IF('Costi complessivi'!#REF!="G",'Costi complessivi'!#REF!*$C$452,IF('Costi complessivi'!#REF!=$B$452,'Costi complessivi'!#REF!,""))</f>
        <v>#REF!</v>
      </c>
      <c r="H8" s="44" t="e">
        <f>IF('Costi complessivi'!#REF!="G",'Costi complessivi'!#REF!*$C$452,IF('Costi complessivi'!#REF!=$B$452,'Costi complessivi'!#REF!,""))</f>
        <v>#REF!</v>
      </c>
      <c r="I8" s="115" t="e">
        <f>IF('Costi complessivi'!#REF!="G",'Costi complessivi'!D8*$C$452,IF('Costi complessivi'!#REF!=$B$452,'Costi complessivi'!D8,""))</f>
        <v>#REF!</v>
      </c>
      <c r="J8" s="14" t="e">
        <f>IF('Costi complessivi'!#REF!="G",'Costi complessivi'!E8*$C$452,IF('Costi complessivi'!#REF!=$B$452,'Costi complessivi'!E8,""))</f>
        <v>#REF!</v>
      </c>
      <c r="K8" s="14" t="e">
        <f>IF('Costi complessivi'!#REF!="G",'Costi complessivi'!F8*$C$452,IF('Costi complessivi'!#REF!=$B$452,'Costi complessivi'!F8,""))</f>
        <v>#REF!</v>
      </c>
      <c r="L8" s="29" t="e">
        <f>IF('Costi complessivi'!#REF!="G",'Costi complessivi'!#REF!*$C$452,IF('Costi complessivi'!#REF!=$B$452,'Costi complessivi'!#REF!,""))</f>
        <v>#REF!</v>
      </c>
      <c r="M8" s="23" t="e">
        <f>'Costi complessivi'!#REF!</f>
        <v>#REF!</v>
      </c>
      <c r="N8" s="69" t="e">
        <f>IF('Costi complessivi'!#REF!="G",'Costi complessivi'!#REF!,IF('Costi complessivi'!#REF!=$B$452,'Costi complessivi'!#REF!,0))</f>
        <v>#REF!</v>
      </c>
      <c r="O8" s="43"/>
    </row>
    <row r="9" spans="1:20" hidden="1">
      <c r="A9" s="22" t="str">
        <f>IF('Costi complessivi'!A9="","",'Costi complessivi'!A9)</f>
        <v xml:space="preserve">  66/25/510  </v>
      </c>
      <c r="B9" s="61" t="str">
        <f>IF('Costi complessivi'!B9="","",'Costi complessivi'!B9)</f>
        <v xml:space="preserve">INSERIMENTO COOP LAVORO COLLEC </v>
      </c>
      <c r="C9" s="15" t="e">
        <f>IF('Costi complessivi'!#REF!="G",'Costi complessivi'!#REF!*$C$452,IF('Costi complessivi'!#REF!=$B$452,'Costi complessivi'!#REF!,""))</f>
        <v>#REF!</v>
      </c>
      <c r="D9" s="15" t="e">
        <f>IF('Costi complessivi'!#REF!="G",'Costi complessivi'!#REF!*$C$452,IF('Costi complessivi'!#REF!=$B$452,'Costi complessivi'!#REF!,""))</f>
        <v>#REF!</v>
      </c>
      <c r="E9" s="30" t="e">
        <f>IF('Costi complessivi'!#REF!="G",'Costi complessivi'!#REF!*$C$452,IF('Costi complessivi'!#REF!=$B$452,'Costi complessivi'!#REF!,""))</f>
        <v>#REF!</v>
      </c>
      <c r="F9" s="115" t="e">
        <f>IF('Costi complessivi'!#REF!="G",'Costi complessivi'!C9*$C$452,IF('Costi complessivi'!#REF!=$B$452,'Costi complessivi'!C9,""))</f>
        <v>#REF!</v>
      </c>
      <c r="G9" s="44" t="e">
        <f>IF('Costi complessivi'!#REF!="G",'Costi complessivi'!#REF!*$C$452,IF('Costi complessivi'!#REF!=$B$452,'Costi complessivi'!#REF!,""))</f>
        <v>#REF!</v>
      </c>
      <c r="H9" s="44" t="e">
        <f>IF('Costi complessivi'!#REF!="G",'Costi complessivi'!#REF!*$C$452,IF('Costi complessivi'!#REF!=$B$452,'Costi complessivi'!#REF!,""))</f>
        <v>#REF!</v>
      </c>
      <c r="I9" s="115" t="e">
        <f>IF('Costi complessivi'!#REF!="G",'Costi complessivi'!D9*$C$452,IF('Costi complessivi'!#REF!=$B$452,'Costi complessivi'!D9,""))</f>
        <v>#REF!</v>
      </c>
      <c r="J9" s="14" t="e">
        <f>IF('Costi complessivi'!#REF!="G",'Costi complessivi'!E9*$C$452,IF('Costi complessivi'!#REF!=$B$452,'Costi complessivi'!E9,""))</f>
        <v>#REF!</v>
      </c>
      <c r="K9" s="14" t="e">
        <f>IF('Costi complessivi'!#REF!="G",'Costi complessivi'!F9*$C$452,IF('Costi complessivi'!#REF!=$B$452,'Costi complessivi'!F9,""))</f>
        <v>#REF!</v>
      </c>
      <c r="L9" s="29" t="e">
        <f>IF('Costi complessivi'!#REF!="G",'Costi complessivi'!#REF!*$C$452,IF('Costi complessivi'!#REF!=$B$452,'Costi complessivi'!#REF!,""))</f>
        <v>#REF!</v>
      </c>
      <c r="M9" s="23" t="e">
        <f>'Costi complessivi'!#REF!</f>
        <v>#REF!</v>
      </c>
      <c r="N9" s="69" t="e">
        <f>IF('Costi complessivi'!#REF!="G",'Costi complessivi'!#REF!,IF('Costi complessivi'!#REF!=$B$452,'Costi complessivi'!#REF!,0))</f>
        <v>#REF!</v>
      </c>
      <c r="O9" s="42">
        <v>42000</v>
      </c>
    </row>
    <row r="10" spans="1:20" hidden="1">
      <c r="A10" s="49" t="s">
        <v>445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5"/>
      <c r="M10" s="48"/>
      <c r="N10" s="69" t="e">
        <f>IF('Costi complessivi'!#REF!="G",'Costi complessivi'!#REF!,IF('Costi complessivi'!#REF!=$B$452,'Costi complessivi'!#REF!,0))</f>
        <v>#REF!</v>
      </c>
    </row>
    <row r="11" spans="1:20" hidden="1">
      <c r="A11" s="22" t="str">
        <f>IF('Costi complessivi'!A11="","",'Costi complessivi'!A11)</f>
        <v xml:space="preserve">  66/25/520  </v>
      </c>
      <c r="B11" s="61" t="str">
        <f>IF('Costi complessivi'!B11="","",'Costi complessivi'!B11)</f>
        <v xml:space="preserve">CENTRI RESID. DISABILI FELINO  </v>
      </c>
      <c r="C11" s="15" t="e">
        <f>IF('Costi complessivi'!#REF!="G",'Costi complessivi'!#REF!*$C$452,IF('Costi complessivi'!#REF!=$B$452,'Costi complessivi'!#REF!,""))</f>
        <v>#REF!</v>
      </c>
      <c r="D11" s="15" t="e">
        <f>IF('Costi complessivi'!#REF!="G",'Costi complessivi'!#REF!*$C$452,IF('Costi complessivi'!#REF!=$B$452,'Costi complessivi'!#REF!,""))</f>
        <v>#REF!</v>
      </c>
      <c r="E11" s="30" t="e">
        <f>IF('Costi complessivi'!#REF!="G",'Costi complessivi'!#REF!*$C$452,IF('Costi complessivi'!#REF!=$B$452,'Costi complessivi'!#REF!,""))</f>
        <v>#REF!</v>
      </c>
      <c r="F11" s="115" t="e">
        <f>IF('Costi complessivi'!#REF!="G",'Costi complessivi'!C11*$C$452,IF('Costi complessivi'!#REF!=$B$452,'Costi complessivi'!C11,""))</f>
        <v>#REF!</v>
      </c>
      <c r="G11" s="44" t="e">
        <f>IF('Costi complessivi'!#REF!="G",'Costi complessivi'!#REF!*$C$452,IF('Costi complessivi'!#REF!=$B$452,'Costi complessivi'!#REF!,""))</f>
        <v>#REF!</v>
      </c>
      <c r="H11" s="44" t="e">
        <f>IF('Costi complessivi'!#REF!="G",'Costi complessivi'!#REF!*$C$452,IF('Costi complessivi'!#REF!=$B$452,'Costi complessivi'!#REF!,""))</f>
        <v>#REF!</v>
      </c>
      <c r="I11" s="115" t="e">
        <f>IF('Costi complessivi'!#REF!="G",'Costi complessivi'!D11*$C$452,IF('Costi complessivi'!#REF!=$B$452,'Costi complessivi'!D11,""))</f>
        <v>#REF!</v>
      </c>
      <c r="J11" s="14" t="e">
        <f>IF('Costi complessivi'!#REF!="G",'Costi complessivi'!E11*$C$452,IF('Costi complessivi'!#REF!=$B$452,'Costi complessivi'!E11,""))</f>
        <v>#REF!</v>
      </c>
      <c r="K11" s="14" t="e">
        <f>IF('Costi complessivi'!#REF!="G",'Costi complessivi'!F11*$C$452,IF('Costi complessivi'!#REF!=$B$452,'Costi complessivi'!F11,""))</f>
        <v>#REF!</v>
      </c>
      <c r="L11" s="29" t="e">
        <f>IF('Costi complessivi'!#REF!="G",'Costi complessivi'!#REF!*$C$452,IF('Costi complessivi'!#REF!=$B$452,'Costi complessivi'!#REF!,""))</f>
        <v>#REF!</v>
      </c>
      <c r="M11" s="23" t="e">
        <f>'Costi complessivi'!#REF!</f>
        <v>#REF!</v>
      </c>
      <c r="N11" s="69" t="e">
        <f>IF('Costi complessivi'!#REF!="G",'Costi complessivi'!#REF!,IF('Costi complessivi'!#REF!=$B$452,'Costi complessivi'!#REF!,0))</f>
        <v>#REF!</v>
      </c>
      <c r="O11" s="42">
        <v>29000</v>
      </c>
    </row>
    <row r="12" spans="1:20" hidden="1">
      <c r="A12" s="22" t="str">
        <f>IF('Costi complessivi'!A12="","",'Costi complessivi'!A12)</f>
        <v>68/05/781</v>
      </c>
      <c r="B12" s="61" t="str">
        <f>IF('Costi complessivi'!B12="","",'Costi complessivi'!B12)</f>
        <v>ASS. DOM. ASSISTENZIALE DIS. FELINO</v>
      </c>
      <c r="C12" s="15" t="e">
        <f>IF('Costi complessivi'!#REF!="G",'Costi complessivi'!#REF!*$C$452,IF('Costi complessivi'!#REF!=$B$452,'Costi complessivi'!#REF!,""))</f>
        <v>#REF!</v>
      </c>
      <c r="D12" s="15" t="e">
        <f>IF('Costi complessivi'!#REF!="G",'Costi complessivi'!#REF!*$C$452,IF('Costi complessivi'!#REF!=$B$452,'Costi complessivi'!#REF!,""))</f>
        <v>#REF!</v>
      </c>
      <c r="E12" s="30" t="e">
        <f>IF('Costi complessivi'!#REF!="G",'Costi complessivi'!#REF!*$C$452,IF('Costi complessivi'!#REF!=$B$452,'Costi complessivi'!#REF!,""))</f>
        <v>#REF!</v>
      </c>
      <c r="F12" s="115" t="e">
        <f>IF('Costi complessivi'!#REF!="G",'Costi complessivi'!C12*$C$452,IF('Costi complessivi'!#REF!=$B$452,'Costi complessivi'!C12,""))</f>
        <v>#REF!</v>
      </c>
      <c r="G12" s="44" t="e">
        <f>IF('Costi complessivi'!#REF!="G",'Costi complessivi'!#REF!*$C$452,IF('Costi complessivi'!#REF!=$B$452,'Costi complessivi'!#REF!,""))</f>
        <v>#REF!</v>
      </c>
      <c r="H12" s="44" t="e">
        <f>IF('Costi complessivi'!#REF!="G",'Costi complessivi'!#REF!*$C$452,IF('Costi complessivi'!#REF!=$B$452,'Costi complessivi'!#REF!,""))</f>
        <v>#REF!</v>
      </c>
      <c r="I12" s="115" t="e">
        <f>IF('Costi complessivi'!#REF!="G",'Costi complessivi'!D12*$C$452,IF('Costi complessivi'!#REF!=$B$452,'Costi complessivi'!D12,""))</f>
        <v>#REF!</v>
      </c>
      <c r="J12" s="14" t="e">
        <f>IF('Costi complessivi'!#REF!="G",'Costi complessivi'!E12*$C$452,IF('Costi complessivi'!#REF!=$B$452,'Costi complessivi'!E12,""))</f>
        <v>#REF!</v>
      </c>
      <c r="K12" s="14" t="e">
        <f>IF('Costi complessivi'!#REF!="G",'Costi complessivi'!F12*$C$452,IF('Costi complessivi'!#REF!=$B$452,'Costi complessivi'!F12,""))</f>
        <v>#REF!</v>
      </c>
      <c r="L12" s="29" t="e">
        <f>IF('Costi complessivi'!#REF!="G",'Costi complessivi'!#REF!*$C$452,IF('Costi complessivi'!#REF!=$B$452,'Costi complessivi'!#REF!,""))</f>
        <v>#REF!</v>
      </c>
      <c r="M12" s="23" t="e">
        <f>'Costi complessivi'!#REF!</f>
        <v>#REF!</v>
      </c>
      <c r="N12" s="69" t="e">
        <f>IF('Costi complessivi'!#REF!="G",'Costi complessivi'!#REF!,IF('Costi complessivi'!#REF!=$B$452,'Costi complessivi'!#REF!,0))</f>
        <v>#REF!</v>
      </c>
    </row>
    <row r="13" spans="1:20" ht="18" hidden="1" customHeight="1">
      <c r="A13" s="22" t="str">
        <f>IF('Costi complessivi'!A13="","",'Costi complessivi'!A13)</f>
        <v xml:space="preserve">  66/25/522  </v>
      </c>
      <c r="B13" s="61" t="str">
        <f>IF('Costi complessivi'!B13="","",'Costi complessivi'!B13)</f>
        <v xml:space="preserve">ASSIST. DOMIC. EDUCATIVA DISABILI FELINO </v>
      </c>
      <c r="C13" s="15" t="e">
        <f>IF('Costi complessivi'!#REF!="G",'Costi complessivi'!#REF!*$C$452,IF('Costi complessivi'!#REF!=$B$452,'Costi complessivi'!#REF!,""))</f>
        <v>#REF!</v>
      </c>
      <c r="D13" s="15" t="e">
        <f>IF('Costi complessivi'!#REF!="G",'Costi complessivi'!#REF!*$C$452,IF('Costi complessivi'!#REF!=$B$452,'Costi complessivi'!#REF!,""))</f>
        <v>#REF!</v>
      </c>
      <c r="E13" s="30" t="e">
        <f>IF('Costi complessivi'!#REF!="G",'Costi complessivi'!#REF!*$C$452,IF('Costi complessivi'!#REF!=$B$452,'Costi complessivi'!#REF!,""))</f>
        <v>#REF!</v>
      </c>
      <c r="F13" s="115" t="e">
        <f>IF('Costi complessivi'!#REF!="G",'Costi complessivi'!C13*$C$452,IF('Costi complessivi'!#REF!=$B$452,'Costi complessivi'!C13,""))</f>
        <v>#REF!</v>
      </c>
      <c r="G13" s="44" t="e">
        <f>IF('Costi complessivi'!#REF!="G",'Costi complessivi'!#REF!*$C$452,IF('Costi complessivi'!#REF!=$B$452,'Costi complessivi'!#REF!,""))</f>
        <v>#REF!</v>
      </c>
      <c r="H13" s="44" t="e">
        <f>IF('Costi complessivi'!#REF!="G",'Costi complessivi'!#REF!*$C$452,IF('Costi complessivi'!#REF!=$B$452,'Costi complessivi'!#REF!,""))</f>
        <v>#REF!</v>
      </c>
      <c r="I13" s="115" t="e">
        <f>IF('Costi complessivi'!#REF!="G",'Costi complessivi'!D13*$C$452,IF('Costi complessivi'!#REF!=$B$452,'Costi complessivi'!D13,""))</f>
        <v>#REF!</v>
      </c>
      <c r="J13" s="14" t="e">
        <f>IF('Costi complessivi'!#REF!="G",'Costi complessivi'!E13*$C$452,IF('Costi complessivi'!#REF!=$B$452,'Costi complessivi'!E13,""))</f>
        <v>#REF!</v>
      </c>
      <c r="K13" s="14" t="e">
        <f>IF('Costi complessivi'!#REF!="G",'Costi complessivi'!F13*$C$452,IF('Costi complessivi'!#REF!=$B$452,'Costi complessivi'!F13,""))</f>
        <v>#REF!</v>
      </c>
      <c r="L13" s="29" t="e">
        <f>IF('Costi complessivi'!#REF!="G",'Costi complessivi'!#REF!*$C$452,IF('Costi complessivi'!#REF!=$B$452,'Costi complessivi'!#REF!,""))</f>
        <v>#REF!</v>
      </c>
      <c r="M13" s="23" t="e">
        <f>'Costi complessivi'!#REF!</f>
        <v>#REF!</v>
      </c>
      <c r="N13" s="69" t="e">
        <f>IF('Costi complessivi'!#REF!="G",'Costi complessivi'!#REF!,IF('Costi complessivi'!#REF!=$B$452,'Costi complessivi'!#REF!,0))</f>
        <v>#REF!</v>
      </c>
      <c r="O13" s="57">
        <v>32000</v>
      </c>
      <c r="P13" s="55">
        <v>28000</v>
      </c>
      <c r="Q13" s="42">
        <f>36000/2*LAVORO!$E$6</f>
        <v>3282.4653826132226</v>
      </c>
      <c r="R13" s="42">
        <f>SUM(P13:Q13)</f>
        <v>31282.465382613223</v>
      </c>
    </row>
    <row r="14" spans="1:20" hidden="1">
      <c r="A14" s="22" t="str">
        <f>IF('Costi complessivi'!A14="","",'Costi complessivi'!A14)</f>
        <v xml:space="preserve">  66/25/526  </v>
      </c>
      <c r="B14" s="61" t="str">
        <f>IF('Costi complessivi'!B14="","",'Costi complessivi'!B14)</f>
        <v xml:space="preserve">TIROCINI LAVORATIVI DISABILI FELINO   </v>
      </c>
      <c r="C14" s="15" t="e">
        <f>IF('Costi complessivi'!#REF!="G",'Costi complessivi'!#REF!*$C$452,IF('Costi complessivi'!#REF!=$B$452,'Costi complessivi'!#REF!,""))</f>
        <v>#REF!</v>
      </c>
      <c r="D14" s="15" t="e">
        <f>IF('Costi complessivi'!#REF!="G",'Costi complessivi'!#REF!*$C$452,IF('Costi complessivi'!#REF!=$B$452,'Costi complessivi'!#REF!,""))</f>
        <v>#REF!</v>
      </c>
      <c r="E14" s="30" t="e">
        <f>IF('Costi complessivi'!#REF!="G",'Costi complessivi'!#REF!*$C$452,IF('Costi complessivi'!#REF!=$B$452,'Costi complessivi'!#REF!,""))</f>
        <v>#REF!</v>
      </c>
      <c r="F14" s="115" t="e">
        <f>IF('Costi complessivi'!#REF!="G",'Costi complessivi'!C14*$C$452,IF('Costi complessivi'!#REF!=$B$452,'Costi complessivi'!C14,""))</f>
        <v>#REF!</v>
      </c>
      <c r="G14" s="44" t="e">
        <f>IF('Costi complessivi'!#REF!="G",'Costi complessivi'!#REF!*$C$452,IF('Costi complessivi'!#REF!=$B$452,'Costi complessivi'!#REF!,""))</f>
        <v>#REF!</v>
      </c>
      <c r="H14" s="44" t="e">
        <f>IF('Costi complessivi'!#REF!="G",'Costi complessivi'!#REF!*$C$452,IF('Costi complessivi'!#REF!=$B$452,'Costi complessivi'!#REF!,""))</f>
        <v>#REF!</v>
      </c>
      <c r="I14" s="115" t="e">
        <f>IF('Costi complessivi'!#REF!="G",'Costi complessivi'!D14*$C$452,IF('Costi complessivi'!#REF!=$B$452,'Costi complessivi'!D14,""))</f>
        <v>#REF!</v>
      </c>
      <c r="J14" s="14" t="e">
        <f>IF('Costi complessivi'!#REF!="G",'Costi complessivi'!E14*$C$452,IF('Costi complessivi'!#REF!=$B$452,'Costi complessivi'!E14,""))</f>
        <v>#REF!</v>
      </c>
      <c r="K14" s="14" t="e">
        <f>IF('Costi complessivi'!#REF!="G",'Costi complessivi'!F14*$C$452,IF('Costi complessivi'!#REF!=$B$452,'Costi complessivi'!F14,""))</f>
        <v>#REF!</v>
      </c>
      <c r="L14" s="29" t="e">
        <f>IF('Costi complessivi'!#REF!="G",'Costi complessivi'!#REF!*$C$452,IF('Costi complessivi'!#REF!=$B$452,'Costi complessivi'!#REF!,""))</f>
        <v>#REF!</v>
      </c>
      <c r="M14" s="23" t="e">
        <f>'Costi complessivi'!#REF!</f>
        <v>#REF!</v>
      </c>
      <c r="N14" s="69" t="e">
        <f>IF('Costi complessivi'!#REF!="G",'Costi complessivi'!#REF!,IF('Costi complessivi'!#REF!=$B$452,'Costi complessivi'!#REF!,0))</f>
        <v>#REF!</v>
      </c>
      <c r="O14" s="42">
        <v>13000</v>
      </c>
    </row>
    <row r="15" spans="1:20" hidden="1">
      <c r="A15" s="22" t="str">
        <f>IF('Costi complessivi'!A15="","",'Costi complessivi'!A15)</f>
        <v>66/30/864</v>
      </c>
      <c r="B15" s="61" t="str">
        <f>IF('Costi complessivi'!B15="","",'Costi complessivi'!B15)</f>
        <v>AVVIAMENTO AL LAVORO</v>
      </c>
      <c r="C15" s="15" t="e">
        <f>IF('Costi complessivi'!#REF!="G",'Costi complessivi'!#REF!*$C$452,IF('Costi complessivi'!#REF!=$B$452,'Costi complessivi'!#REF!,""))</f>
        <v>#REF!</v>
      </c>
      <c r="D15" s="15" t="e">
        <f>IF('Costi complessivi'!#REF!="G",'Costi complessivi'!#REF!*$C$452,IF('Costi complessivi'!#REF!=$B$452,'Costi complessivi'!#REF!,""))</f>
        <v>#REF!</v>
      </c>
      <c r="E15" s="30" t="e">
        <f>IF('Costi complessivi'!#REF!="G",'Costi complessivi'!#REF!*$C$452,IF('Costi complessivi'!#REF!=$B$452,'Costi complessivi'!#REF!,""))</f>
        <v>#REF!</v>
      </c>
      <c r="F15" s="115" t="e">
        <f>IF('Costi complessivi'!#REF!="G",'Costi complessivi'!C15*$C$452,IF('Costi complessivi'!#REF!=$B$452,'Costi complessivi'!C15,""))</f>
        <v>#REF!</v>
      </c>
      <c r="G15" s="44" t="e">
        <f>IF('Costi complessivi'!#REF!="G",'Costi complessivi'!#REF!*$C$452,IF('Costi complessivi'!#REF!=$B$452,'Costi complessivi'!#REF!,""))</f>
        <v>#REF!</v>
      </c>
      <c r="H15" s="44" t="e">
        <f>IF('Costi complessivi'!#REF!="G",'Costi complessivi'!#REF!*$C$452,IF('Costi complessivi'!#REF!=$B$452,'Costi complessivi'!#REF!,""))</f>
        <v>#REF!</v>
      </c>
      <c r="I15" s="115" t="e">
        <f>IF('Costi complessivi'!#REF!="G",'Costi complessivi'!D15*$C$452,IF('Costi complessivi'!#REF!=$B$452,'Costi complessivi'!D15,""))</f>
        <v>#REF!</v>
      </c>
      <c r="J15" s="14" t="e">
        <f>IF('Costi complessivi'!#REF!="G",'Costi complessivi'!E15*$C$452,IF('Costi complessivi'!#REF!=$B$452,'Costi complessivi'!E15,""))</f>
        <v>#REF!</v>
      </c>
      <c r="K15" s="14" t="e">
        <f>IF('Costi complessivi'!#REF!="G",'Costi complessivi'!F15*$C$452,IF('Costi complessivi'!#REF!=$B$452,'Costi complessivi'!F15,""))</f>
        <v>#REF!</v>
      </c>
      <c r="L15" s="29" t="e">
        <f>IF('Costi complessivi'!#REF!="G",'Costi complessivi'!#REF!*$C$452,IF('Costi complessivi'!#REF!=$B$452,'Costi complessivi'!#REF!,""))</f>
        <v>#REF!</v>
      </c>
      <c r="M15" s="23" t="e">
        <f>'Costi complessivi'!#REF!</f>
        <v>#REF!</v>
      </c>
      <c r="N15" s="69" t="e">
        <f>IF('Costi complessivi'!#REF!="G",'Costi complessivi'!#REF!,IF('Costi complessivi'!#REF!=$B$452,'Costi complessivi'!#REF!,0))</f>
        <v>#REF!</v>
      </c>
      <c r="O15" s="43"/>
    </row>
    <row r="16" spans="1:20" hidden="1">
      <c r="A16" s="22" t="str">
        <f>IF('Costi complessivi'!A16="","",'Costi complessivi'!A16)</f>
        <v xml:space="preserve">  66/25/529  </v>
      </c>
      <c r="B16" s="61" t="str">
        <f>IF('Costi complessivi'!B16="","",'Costi complessivi'!B16)</f>
        <v xml:space="preserve">INSERIMENTO COOP LAVORO FELINO </v>
      </c>
      <c r="C16" s="15" t="e">
        <f>IF('Costi complessivi'!#REF!="G",'Costi complessivi'!#REF!*$C$452,IF('Costi complessivi'!#REF!=$B$452,'Costi complessivi'!#REF!,""))</f>
        <v>#REF!</v>
      </c>
      <c r="D16" s="15" t="e">
        <f>IF('Costi complessivi'!#REF!="G",'Costi complessivi'!#REF!*$C$452,IF('Costi complessivi'!#REF!=$B$452,'Costi complessivi'!#REF!,""))</f>
        <v>#REF!</v>
      </c>
      <c r="E16" s="30" t="e">
        <f>IF('Costi complessivi'!#REF!="G",'Costi complessivi'!#REF!*$C$452,IF('Costi complessivi'!#REF!=$B$452,'Costi complessivi'!#REF!,""))</f>
        <v>#REF!</v>
      </c>
      <c r="F16" s="115" t="e">
        <f>IF('Costi complessivi'!#REF!="G",'Costi complessivi'!C16*$C$452,IF('Costi complessivi'!#REF!=$B$452,'Costi complessivi'!C16,""))</f>
        <v>#REF!</v>
      </c>
      <c r="G16" s="44" t="e">
        <f>IF('Costi complessivi'!#REF!="G",'Costi complessivi'!#REF!*$C$452,IF('Costi complessivi'!#REF!=$B$452,'Costi complessivi'!#REF!,""))</f>
        <v>#REF!</v>
      </c>
      <c r="H16" s="44" t="e">
        <f>IF('Costi complessivi'!#REF!="G",'Costi complessivi'!#REF!*$C$452,IF('Costi complessivi'!#REF!=$B$452,'Costi complessivi'!#REF!,""))</f>
        <v>#REF!</v>
      </c>
      <c r="I16" s="115" t="e">
        <f>IF('Costi complessivi'!#REF!="G",'Costi complessivi'!D16*$C$452,IF('Costi complessivi'!#REF!=$B$452,'Costi complessivi'!D16,""))</f>
        <v>#REF!</v>
      </c>
      <c r="J16" s="14" t="e">
        <f>IF('Costi complessivi'!#REF!="G",'Costi complessivi'!E16*$C$452,IF('Costi complessivi'!#REF!=$B$452,'Costi complessivi'!E16,""))</f>
        <v>#REF!</v>
      </c>
      <c r="K16" s="14" t="e">
        <f>IF('Costi complessivi'!#REF!="G",'Costi complessivi'!F16*$C$452,IF('Costi complessivi'!#REF!=$B$452,'Costi complessivi'!F16,""))</f>
        <v>#REF!</v>
      </c>
      <c r="L16" s="29" t="e">
        <f>IF('Costi complessivi'!#REF!="G",'Costi complessivi'!#REF!*$C$452,IF('Costi complessivi'!#REF!=$B$452,'Costi complessivi'!#REF!,""))</f>
        <v>#REF!</v>
      </c>
      <c r="M16" s="23" t="e">
        <f>'Costi complessivi'!#REF!</f>
        <v>#REF!</v>
      </c>
      <c r="N16" s="69" t="e">
        <f>IF('Costi complessivi'!#REF!="G",'Costi complessivi'!#REF!,IF('Costi complessivi'!#REF!=$B$452,'Costi complessivi'!#REF!,0))</f>
        <v>#REF!</v>
      </c>
      <c r="O16" s="42">
        <v>71000</v>
      </c>
      <c r="P16" s="32" t="s">
        <v>499</v>
      </c>
    </row>
    <row r="17" spans="1:18" hidden="1">
      <c r="A17" s="49" t="s">
        <v>446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8"/>
      <c r="N17" s="69" t="e">
        <f>IF('Costi complessivi'!#REF!="G",'Costi complessivi'!#REF!,IF('Costi complessivi'!#REF!=$B$452,'Costi complessivi'!#REF!,0))</f>
        <v>#REF!</v>
      </c>
    </row>
    <row r="18" spans="1:18">
      <c r="A18" s="22" t="str">
        <f>IF('Costi complessivi'!A18="","",'Costi complessivi'!A18)</f>
        <v xml:space="preserve">  66/25/540  </v>
      </c>
      <c r="B18" s="61" t="str">
        <f>IF('Costi complessivi'!B18="","",'Costi complessivi'!B18)</f>
        <v>CENTRI RESID. DISABILI MONTECH.</v>
      </c>
      <c r="C18" s="15" t="e">
        <f>IF('Costi complessivi'!#REF!="G",'Costi complessivi'!#REF!*$C$452,IF('Costi complessivi'!#REF!=$B$452,'Costi complessivi'!#REF!,""))</f>
        <v>#REF!</v>
      </c>
      <c r="D18" s="15" t="e">
        <f>IF('Costi complessivi'!#REF!="G",'Costi complessivi'!#REF!*$C$452,IF('Costi complessivi'!#REF!=$B$452,'Costi complessivi'!#REF!,""))</f>
        <v>#REF!</v>
      </c>
      <c r="E18" s="30" t="e">
        <f>IF('Costi complessivi'!#REF!="G",'Costi complessivi'!#REF!*$C$452,IF('Costi complessivi'!#REF!=$B$452,'Costi complessivi'!#REF!,""))</f>
        <v>#REF!</v>
      </c>
      <c r="F18" s="115" t="e">
        <f>IF('Costi complessivi'!#REF!="G",'Costi complessivi'!C18*$C$452,IF('Costi complessivi'!#REF!=$B$452,'Costi complessivi'!C18,""))</f>
        <v>#REF!</v>
      </c>
      <c r="G18" s="44" t="e">
        <f>IF('Costi complessivi'!#REF!="G",'Costi complessivi'!#REF!*$C$452,IF('Costi complessivi'!#REF!=$B$452,'Costi complessivi'!#REF!,""))</f>
        <v>#REF!</v>
      </c>
      <c r="H18" s="44" t="e">
        <f>IF('Costi complessivi'!#REF!="G",'Costi complessivi'!#REF!*$C$452,IF('Costi complessivi'!#REF!=$B$452,'Costi complessivi'!#REF!,""))</f>
        <v>#REF!</v>
      </c>
      <c r="I18" s="115" t="e">
        <f>IF('Costi complessivi'!#REF!="G",'Costi complessivi'!D18*$C$452,IF('Costi complessivi'!#REF!=$B$452,'Costi complessivi'!D18,""))</f>
        <v>#REF!</v>
      </c>
      <c r="J18" s="14" t="e">
        <f>IF('Costi complessivi'!#REF!="G",'Costi complessivi'!E18*$C$452,IF('Costi complessivi'!#REF!=$B$452,'Costi complessivi'!E18,""))</f>
        <v>#REF!</v>
      </c>
      <c r="K18" s="14" t="e">
        <f>IF('Costi complessivi'!#REF!="G",'Costi complessivi'!F18*$C$452,IF('Costi complessivi'!#REF!=$B$452,'Costi complessivi'!F18,""))</f>
        <v>#REF!</v>
      </c>
      <c r="L18" s="29" t="e">
        <f>IF('Costi complessivi'!#REF!="G",'Costi complessivi'!#REF!*$C$452,IF('Costi complessivi'!#REF!=$B$452,'Costi complessivi'!#REF!,""))</f>
        <v>#REF!</v>
      </c>
      <c r="M18" s="23" t="e">
        <f>'Costi complessivi'!#REF!</f>
        <v>#REF!</v>
      </c>
      <c r="N18" s="69" t="e">
        <f>IF('Costi complessivi'!#REF!="G",'Costi complessivi'!#REF!,IF('Costi complessivi'!#REF!=$B$452,'Costi complessivi'!#REF!,0))</f>
        <v>#REF!</v>
      </c>
      <c r="O18" s="42">
        <v>41000</v>
      </c>
    </row>
    <row r="19" spans="1:18" hidden="1">
      <c r="A19" s="22" t="str">
        <f>IF('Costi complessivi'!A19="","",'Costi complessivi'!A19)</f>
        <v>68/05/811</v>
      </c>
      <c r="B19" s="61" t="str">
        <f>IF('Costi complessivi'!B19="","",'Costi complessivi'!B19)</f>
        <v>ASS. DOM. ASSISTENZIALE DIS. MONTECH</v>
      </c>
      <c r="C19" s="15" t="e">
        <f>IF('Costi complessivi'!#REF!="G",'Costi complessivi'!#REF!*$C$452,IF('Costi complessivi'!#REF!=$B$452,'Costi complessivi'!#REF!,""))</f>
        <v>#REF!</v>
      </c>
      <c r="D19" s="15" t="e">
        <f>IF('Costi complessivi'!#REF!="G",'Costi complessivi'!#REF!*$C$452,IF('Costi complessivi'!#REF!=$B$452,'Costi complessivi'!#REF!,""))</f>
        <v>#REF!</v>
      </c>
      <c r="E19" s="30" t="e">
        <f>IF('Costi complessivi'!#REF!="G",'Costi complessivi'!#REF!*$C$452,IF('Costi complessivi'!#REF!=$B$452,'Costi complessivi'!#REF!,""))</f>
        <v>#REF!</v>
      </c>
      <c r="F19" s="115" t="e">
        <f>IF('Costi complessivi'!#REF!="G",'Costi complessivi'!C19*$C$452,IF('Costi complessivi'!#REF!=$B$452,'Costi complessivi'!C19,""))</f>
        <v>#REF!</v>
      </c>
      <c r="G19" s="44" t="e">
        <f>IF('Costi complessivi'!#REF!="G",'Costi complessivi'!#REF!*$C$452,IF('Costi complessivi'!#REF!=$B$452,'Costi complessivi'!#REF!,""))</f>
        <v>#REF!</v>
      </c>
      <c r="H19" s="44" t="e">
        <f>IF('Costi complessivi'!#REF!="G",'Costi complessivi'!#REF!*$C$452,IF('Costi complessivi'!#REF!=$B$452,'Costi complessivi'!#REF!,""))</f>
        <v>#REF!</v>
      </c>
      <c r="I19" s="115" t="e">
        <f>IF('Costi complessivi'!#REF!="G",'Costi complessivi'!D19*$C$452,IF('Costi complessivi'!#REF!=$B$452,'Costi complessivi'!D19,""))</f>
        <v>#REF!</v>
      </c>
      <c r="J19" s="14" t="e">
        <f>IF('Costi complessivi'!#REF!="G",'Costi complessivi'!E19*$C$452,IF('Costi complessivi'!#REF!=$B$452,'Costi complessivi'!E19,""))</f>
        <v>#REF!</v>
      </c>
      <c r="K19" s="14" t="e">
        <f>IF('Costi complessivi'!#REF!="G",'Costi complessivi'!F19*$C$452,IF('Costi complessivi'!#REF!=$B$452,'Costi complessivi'!F19,""))</f>
        <v>#REF!</v>
      </c>
      <c r="L19" s="29" t="e">
        <f>IF('Costi complessivi'!#REF!="G",'Costi complessivi'!#REF!*$C$452,IF('Costi complessivi'!#REF!=$B$452,'Costi complessivi'!#REF!,""))</f>
        <v>#REF!</v>
      </c>
      <c r="M19" s="23" t="e">
        <f>'Costi complessivi'!#REF!</f>
        <v>#REF!</v>
      </c>
      <c r="N19" s="69"/>
    </row>
    <row r="20" spans="1:18" ht="16.5" customHeight="1">
      <c r="A20" s="22" t="str">
        <f>IF('Costi complessivi'!A20="","",'Costi complessivi'!A20)</f>
        <v xml:space="preserve">  66/25/542  </v>
      </c>
      <c r="B20" s="61" t="str">
        <f>IF('Costi complessivi'!B20="","",'Costi complessivi'!B20)</f>
        <v>ASSIST. DOMIC. EDUCATIVA  DIS. MONTECH</v>
      </c>
      <c r="C20" s="15" t="e">
        <f>IF('Costi complessivi'!#REF!="G",'Costi complessivi'!#REF!*$C$452,IF('Costi complessivi'!#REF!=$B$452,'Costi complessivi'!#REF!,""))</f>
        <v>#REF!</v>
      </c>
      <c r="D20" s="15" t="e">
        <f>IF('Costi complessivi'!#REF!="G",'Costi complessivi'!#REF!*$C$452,IF('Costi complessivi'!#REF!=$B$452,'Costi complessivi'!#REF!,""))</f>
        <v>#REF!</v>
      </c>
      <c r="E20" s="30" t="e">
        <f>IF('Costi complessivi'!#REF!="G",'Costi complessivi'!#REF!*$C$452,IF('Costi complessivi'!#REF!=$B$452,'Costi complessivi'!#REF!,""))</f>
        <v>#REF!</v>
      </c>
      <c r="F20" s="115" t="e">
        <f>IF('Costi complessivi'!#REF!="G",'Costi complessivi'!C20*$C$452,IF('Costi complessivi'!#REF!=$B$452,'Costi complessivi'!C20,""))</f>
        <v>#REF!</v>
      </c>
      <c r="G20" s="44" t="e">
        <f>IF('Costi complessivi'!#REF!="G",'Costi complessivi'!#REF!*$C$452,IF('Costi complessivi'!#REF!=$B$452,'Costi complessivi'!#REF!,""))</f>
        <v>#REF!</v>
      </c>
      <c r="H20" s="44" t="e">
        <f>IF('Costi complessivi'!#REF!="G",'Costi complessivi'!#REF!*$C$452,IF('Costi complessivi'!#REF!=$B$452,'Costi complessivi'!#REF!,""))</f>
        <v>#REF!</v>
      </c>
      <c r="I20" s="115" t="e">
        <f>IF('Costi complessivi'!#REF!="G",'Costi complessivi'!D20*$C$452,IF('Costi complessivi'!#REF!=$B$452,'Costi complessivi'!D20,""))</f>
        <v>#REF!</v>
      </c>
      <c r="J20" s="14" t="e">
        <f>IF('Costi complessivi'!#REF!="G",'Costi complessivi'!E20*$C$452,IF('Costi complessivi'!#REF!=$B$452,'Costi complessivi'!E20,""))</f>
        <v>#REF!</v>
      </c>
      <c r="K20" s="14" t="e">
        <f>IF('Costi complessivi'!#REF!="G",'Costi complessivi'!F20*$C$452,IF('Costi complessivi'!#REF!=$B$452,'Costi complessivi'!F20,""))</f>
        <v>#REF!</v>
      </c>
      <c r="L20" s="29" t="e">
        <f>IF('Costi complessivi'!#REF!="G",'Costi complessivi'!#REF!*$C$452,IF('Costi complessivi'!#REF!=$B$452,'Costi complessivi'!#REF!,""))</f>
        <v>#REF!</v>
      </c>
      <c r="M20" s="23" t="e">
        <f>'Costi complessivi'!#REF!</f>
        <v>#REF!</v>
      </c>
      <c r="N20" s="69" t="e">
        <f>IF('Costi complessivi'!#REF!="G",'Costi complessivi'!#REF!,IF('Costi complessivi'!#REF!=$B$452,'Costi complessivi'!#REF!,0))</f>
        <v>#REF!</v>
      </c>
      <c r="O20" s="57">
        <v>33000</v>
      </c>
      <c r="P20" s="55">
        <v>29000</v>
      </c>
      <c r="Q20" s="42">
        <f>36000/2*LAVORO!$E$7</f>
        <v>3906.1405517959402</v>
      </c>
      <c r="R20" s="42">
        <f>SUM(P20:Q20)</f>
        <v>32906.140551795943</v>
      </c>
    </row>
    <row r="21" spans="1:18">
      <c r="A21" s="22" t="str">
        <f>IF('Costi complessivi'!A21="","",'Costi complessivi'!A21)</f>
        <v xml:space="preserve">  66/25/546  </v>
      </c>
      <c r="B21" s="61" t="str">
        <f>IF('Costi complessivi'!B21="","",'Costi complessivi'!B21)</f>
        <v xml:space="preserve">TIROCINI LAVORATIVI DISABILI MONTEC.  </v>
      </c>
      <c r="C21" s="15" t="e">
        <f>IF('Costi complessivi'!#REF!="G",'Costi complessivi'!#REF!*$C$452,IF('Costi complessivi'!#REF!=$B$452,'Costi complessivi'!#REF!,""))</f>
        <v>#REF!</v>
      </c>
      <c r="D21" s="15" t="e">
        <f>IF('Costi complessivi'!#REF!="G",'Costi complessivi'!#REF!*$C$452,IF('Costi complessivi'!#REF!=$B$452,'Costi complessivi'!#REF!,""))</f>
        <v>#REF!</v>
      </c>
      <c r="E21" s="30" t="e">
        <f>IF('Costi complessivi'!#REF!="G",'Costi complessivi'!#REF!*$C$452,IF('Costi complessivi'!#REF!=$B$452,'Costi complessivi'!#REF!,""))</f>
        <v>#REF!</v>
      </c>
      <c r="F21" s="115" t="e">
        <f>IF('Costi complessivi'!#REF!="G",'Costi complessivi'!C21*$C$452,IF('Costi complessivi'!#REF!=$B$452,'Costi complessivi'!C21,""))</f>
        <v>#REF!</v>
      </c>
      <c r="G21" s="44" t="e">
        <f>IF('Costi complessivi'!#REF!="G",'Costi complessivi'!#REF!*$C$452,IF('Costi complessivi'!#REF!=$B$452,'Costi complessivi'!#REF!,""))</f>
        <v>#REF!</v>
      </c>
      <c r="H21" s="44" t="e">
        <f>IF('Costi complessivi'!#REF!="G",'Costi complessivi'!#REF!*$C$452,IF('Costi complessivi'!#REF!=$B$452,'Costi complessivi'!#REF!,""))</f>
        <v>#REF!</v>
      </c>
      <c r="I21" s="115" t="e">
        <f>IF('Costi complessivi'!#REF!="G",'Costi complessivi'!D21*$C$452,IF('Costi complessivi'!#REF!=$B$452,'Costi complessivi'!D21,""))</f>
        <v>#REF!</v>
      </c>
      <c r="J21" s="14" t="e">
        <f>IF('Costi complessivi'!#REF!="G",'Costi complessivi'!E21*$C$452,IF('Costi complessivi'!#REF!=$B$452,'Costi complessivi'!E21,""))</f>
        <v>#REF!</v>
      </c>
      <c r="K21" s="14" t="e">
        <f>IF('Costi complessivi'!#REF!="G",'Costi complessivi'!F21*$C$452,IF('Costi complessivi'!#REF!=$B$452,'Costi complessivi'!F21,""))</f>
        <v>#REF!</v>
      </c>
      <c r="L21" s="29" t="e">
        <f>IF('Costi complessivi'!#REF!="G",'Costi complessivi'!#REF!*$C$452,IF('Costi complessivi'!#REF!=$B$452,'Costi complessivi'!#REF!,""))</f>
        <v>#REF!</v>
      </c>
      <c r="M21" s="23" t="e">
        <f>'Costi complessivi'!#REF!</f>
        <v>#REF!</v>
      </c>
      <c r="N21" s="69" t="e">
        <f>IF('Costi complessivi'!#REF!="G",'Costi complessivi'!#REF!,IF('Costi complessivi'!#REF!=$B$452,'Costi complessivi'!#REF!,0))</f>
        <v>#REF!</v>
      </c>
      <c r="O21" s="42">
        <v>20000</v>
      </c>
    </row>
    <row r="22" spans="1:18">
      <c r="A22" s="22" t="str">
        <f>IF('Costi complessivi'!A22="","",'Costi complessivi'!A22)</f>
        <v>66/30/864</v>
      </c>
      <c r="B22" s="61" t="str">
        <f>IF('Costi complessivi'!B22="","",'Costi complessivi'!B22)</f>
        <v>AVVIAMENTO AL LAVORO</v>
      </c>
      <c r="C22" s="15" t="e">
        <f>IF('Costi complessivi'!#REF!="G",'Costi complessivi'!#REF!*$C$452,IF('Costi complessivi'!#REF!=$B$452,'Costi complessivi'!#REF!,""))</f>
        <v>#REF!</v>
      </c>
      <c r="D22" s="15" t="e">
        <f>IF('Costi complessivi'!#REF!="G",'Costi complessivi'!#REF!*$C$452,IF('Costi complessivi'!#REF!=$B$452,'Costi complessivi'!#REF!,""))</f>
        <v>#REF!</v>
      </c>
      <c r="E22" s="30" t="e">
        <f>IF('Costi complessivi'!#REF!="G",'Costi complessivi'!#REF!*$C$452,IF('Costi complessivi'!#REF!=$B$452,'Costi complessivi'!#REF!,""))</f>
        <v>#REF!</v>
      </c>
      <c r="F22" s="115" t="e">
        <f>IF('Costi complessivi'!#REF!="G",'Costi complessivi'!C22*$C$452,IF('Costi complessivi'!#REF!=$B$452,'Costi complessivi'!C22,""))</f>
        <v>#REF!</v>
      </c>
      <c r="G22" s="44" t="e">
        <f>IF('Costi complessivi'!#REF!="G",'Costi complessivi'!#REF!*$C$452,IF('Costi complessivi'!#REF!=$B$452,'Costi complessivi'!#REF!,""))</f>
        <v>#REF!</v>
      </c>
      <c r="H22" s="44" t="e">
        <f>IF('Costi complessivi'!#REF!="G",'Costi complessivi'!#REF!*$C$452,IF('Costi complessivi'!#REF!=$B$452,'Costi complessivi'!#REF!,""))</f>
        <v>#REF!</v>
      </c>
      <c r="I22" s="115" t="e">
        <f>IF('Costi complessivi'!#REF!="G",'Costi complessivi'!D22*$C$452,IF('Costi complessivi'!#REF!=$B$452,'Costi complessivi'!D22,""))</f>
        <v>#REF!</v>
      </c>
      <c r="J22" s="14" t="e">
        <f>IF('Costi complessivi'!#REF!="G",'Costi complessivi'!E22*$C$452,IF('Costi complessivi'!#REF!=$B$452,'Costi complessivi'!E22,""))</f>
        <v>#REF!</v>
      </c>
      <c r="K22" s="14" t="e">
        <f>IF('Costi complessivi'!#REF!="G",'Costi complessivi'!F22*$C$452,IF('Costi complessivi'!#REF!=$B$452,'Costi complessivi'!F22,""))</f>
        <v>#REF!</v>
      </c>
      <c r="L22" s="29" t="e">
        <f>IF('Costi complessivi'!#REF!="G",'Costi complessivi'!#REF!*$C$452,IF('Costi complessivi'!#REF!=$B$452,'Costi complessivi'!#REF!,""))</f>
        <v>#REF!</v>
      </c>
      <c r="M22" s="23" t="e">
        <f>'Costi complessivi'!#REF!</f>
        <v>#REF!</v>
      </c>
      <c r="N22" s="69" t="e">
        <f>IF('Costi complessivi'!#REF!="G",'Costi complessivi'!#REF!,IF('Costi complessivi'!#REF!=$B$452,'Costi complessivi'!#REF!,0))</f>
        <v>#REF!</v>
      </c>
      <c r="O22" s="43"/>
    </row>
    <row r="23" spans="1:18">
      <c r="A23" s="22" t="str">
        <f>IF('Costi complessivi'!A23="","",'Costi complessivi'!A23)</f>
        <v xml:space="preserve">  66/25/549  </v>
      </c>
      <c r="B23" s="61" t="str">
        <f>IF('Costi complessivi'!B23="","",'Costi complessivi'!B23)</f>
        <v xml:space="preserve">INSERIMENTO COOP LAVORO MONTEC </v>
      </c>
      <c r="C23" s="15" t="e">
        <f>IF('Costi complessivi'!#REF!="G",'Costi complessivi'!#REF!*$C$452,IF('Costi complessivi'!#REF!=$B$452,'Costi complessivi'!#REF!,""))</f>
        <v>#REF!</v>
      </c>
      <c r="D23" s="15" t="e">
        <f>IF('Costi complessivi'!#REF!="G",'Costi complessivi'!#REF!*$C$452,IF('Costi complessivi'!#REF!=$B$452,'Costi complessivi'!#REF!,""))</f>
        <v>#REF!</v>
      </c>
      <c r="E23" s="30" t="e">
        <f>IF('Costi complessivi'!#REF!="G",'Costi complessivi'!#REF!*$C$452,IF('Costi complessivi'!#REF!=$B$452,'Costi complessivi'!#REF!,""))</f>
        <v>#REF!</v>
      </c>
      <c r="F23" s="115" t="e">
        <f>IF('Costi complessivi'!#REF!="G",'Costi complessivi'!C23*$C$452,IF('Costi complessivi'!#REF!=$B$452,'Costi complessivi'!C23,""))</f>
        <v>#REF!</v>
      </c>
      <c r="G23" s="44" t="e">
        <f>IF('Costi complessivi'!#REF!="G",'Costi complessivi'!#REF!*$C$452,IF('Costi complessivi'!#REF!=$B$452,'Costi complessivi'!#REF!,""))</f>
        <v>#REF!</v>
      </c>
      <c r="H23" s="44" t="e">
        <f>IF('Costi complessivi'!#REF!="G",'Costi complessivi'!#REF!*$C$452,IF('Costi complessivi'!#REF!=$B$452,'Costi complessivi'!#REF!,""))</f>
        <v>#REF!</v>
      </c>
      <c r="I23" s="115" t="e">
        <f>IF('Costi complessivi'!#REF!="G",'Costi complessivi'!D23*$C$452,IF('Costi complessivi'!#REF!=$B$452,'Costi complessivi'!D23,""))</f>
        <v>#REF!</v>
      </c>
      <c r="J23" s="14" t="e">
        <f>IF('Costi complessivi'!#REF!="G",'Costi complessivi'!E23*$C$452,IF('Costi complessivi'!#REF!=$B$452,'Costi complessivi'!E23,""))</f>
        <v>#REF!</v>
      </c>
      <c r="K23" s="14" t="e">
        <f>IF('Costi complessivi'!#REF!="G",'Costi complessivi'!F23*$C$452,IF('Costi complessivi'!#REF!=$B$452,'Costi complessivi'!F23,""))</f>
        <v>#REF!</v>
      </c>
      <c r="L23" s="29" t="e">
        <f>IF('Costi complessivi'!#REF!="G",'Costi complessivi'!#REF!*$C$452,IF('Costi complessivi'!#REF!=$B$452,'Costi complessivi'!#REF!,""))</f>
        <v>#REF!</v>
      </c>
      <c r="M23" s="23" t="e">
        <f>'Costi complessivi'!#REF!</f>
        <v>#REF!</v>
      </c>
      <c r="N23" s="69" t="e">
        <f>IF('Costi complessivi'!#REF!="G",'Costi complessivi'!#REF!,IF('Costi complessivi'!#REF!=$B$452,'Costi complessivi'!#REF!,0))</f>
        <v>#REF!</v>
      </c>
      <c r="O23" s="42">
        <v>16000</v>
      </c>
    </row>
    <row r="24" spans="1:18" hidden="1">
      <c r="A24" s="49" t="s">
        <v>447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8"/>
      <c r="N24" s="69" t="e">
        <f>IF('Costi complessivi'!#REF!="G",'Costi complessivi'!#REF!,IF('Costi complessivi'!#REF!=$B$452,'Costi complessivi'!#REF!,0))</f>
        <v>#REF!</v>
      </c>
    </row>
    <row r="25" spans="1:18" hidden="1">
      <c r="A25" s="22" t="str">
        <f>IF('Costi complessivi'!A25="","",'Costi complessivi'!A25)</f>
        <v xml:space="preserve">  66/25/560  </v>
      </c>
      <c r="B25" s="61" t="str">
        <f>IF('Costi complessivi'!B25="","",'Costi complessivi'!B25)</f>
        <v>CENTRI RESID. DISABILI SALA BAG</v>
      </c>
      <c r="C25" s="15" t="e">
        <f>IF('Costi complessivi'!#REF!="G",'Costi complessivi'!#REF!*$C$452,IF('Costi complessivi'!#REF!=$B$452,'Costi complessivi'!#REF!,""))</f>
        <v>#REF!</v>
      </c>
      <c r="D25" s="15" t="e">
        <f>IF('Costi complessivi'!#REF!="G",'Costi complessivi'!#REF!*$C$452,IF('Costi complessivi'!#REF!=$B$452,'Costi complessivi'!#REF!,""))</f>
        <v>#REF!</v>
      </c>
      <c r="E25" s="30" t="e">
        <f>IF('Costi complessivi'!#REF!="G",'Costi complessivi'!#REF!*$C$452,IF('Costi complessivi'!#REF!=$B$452,'Costi complessivi'!#REF!,""))</f>
        <v>#REF!</v>
      </c>
      <c r="F25" s="115" t="e">
        <f>IF('Costi complessivi'!#REF!="G",'Costi complessivi'!C25*$C$452,IF('Costi complessivi'!#REF!=$B$452,'Costi complessivi'!C25,""))</f>
        <v>#REF!</v>
      </c>
      <c r="G25" s="44" t="e">
        <f>IF('Costi complessivi'!#REF!="G",'Costi complessivi'!#REF!*$C$452,IF('Costi complessivi'!#REF!=$B$452,'Costi complessivi'!#REF!,""))</f>
        <v>#REF!</v>
      </c>
      <c r="H25" s="44" t="e">
        <f>IF('Costi complessivi'!#REF!="G",'Costi complessivi'!#REF!*$C$452,IF('Costi complessivi'!#REF!=$B$452,'Costi complessivi'!#REF!,""))</f>
        <v>#REF!</v>
      </c>
      <c r="I25" s="115" t="e">
        <f>IF('Costi complessivi'!#REF!="G",'Costi complessivi'!D25*$C$452,IF('Costi complessivi'!#REF!=$B$452,'Costi complessivi'!D25,""))</f>
        <v>#REF!</v>
      </c>
      <c r="J25" s="14" t="e">
        <f>IF('Costi complessivi'!#REF!="G",'Costi complessivi'!E25*$C$452,IF('Costi complessivi'!#REF!=$B$452,'Costi complessivi'!E25,""))</f>
        <v>#REF!</v>
      </c>
      <c r="K25" s="14" t="e">
        <f>IF('Costi complessivi'!#REF!="G",'Costi complessivi'!F25*$C$452,IF('Costi complessivi'!#REF!=$B$452,'Costi complessivi'!F25,""))</f>
        <v>#REF!</v>
      </c>
      <c r="L25" s="29" t="e">
        <f>IF('Costi complessivi'!#REF!="G",'Costi complessivi'!#REF!*$C$452,IF('Costi complessivi'!#REF!=$B$452,'Costi complessivi'!#REF!,""))</f>
        <v>#REF!</v>
      </c>
      <c r="M25" s="23" t="e">
        <f>'Costi complessivi'!#REF!</f>
        <v>#REF!</v>
      </c>
      <c r="N25" s="69" t="e">
        <f>IF('Costi complessivi'!#REF!="G",'Costi complessivi'!#REF!,IF('Costi complessivi'!#REF!=$B$452,'Costi complessivi'!#REF!,0))</f>
        <v>#REF!</v>
      </c>
      <c r="O25" s="42">
        <v>27000</v>
      </c>
    </row>
    <row r="26" spans="1:18" hidden="1">
      <c r="A26" s="22" t="str">
        <f>IF('Costi complessivi'!A26="","",'Costi complessivi'!A26)</f>
        <v>68/05/841</v>
      </c>
      <c r="B26" s="61" t="str">
        <f>IF('Costi complessivi'!B26="","",'Costi complessivi'!B26)</f>
        <v>ASS. DOM. ASSISTENZIALE DIS. SALA</v>
      </c>
      <c r="C26" s="15" t="e">
        <f>IF('Costi complessivi'!#REF!="G",'Costi complessivi'!#REF!*$C$452,IF('Costi complessivi'!#REF!=$B$452,'Costi complessivi'!#REF!,""))</f>
        <v>#REF!</v>
      </c>
      <c r="D26" s="15" t="e">
        <f>IF('Costi complessivi'!#REF!="G",'Costi complessivi'!#REF!*$C$452,IF('Costi complessivi'!#REF!=$B$452,'Costi complessivi'!#REF!,""))</f>
        <v>#REF!</v>
      </c>
      <c r="E26" s="30" t="e">
        <f>IF('Costi complessivi'!#REF!="G",'Costi complessivi'!#REF!*$C$452,IF('Costi complessivi'!#REF!=$B$452,'Costi complessivi'!#REF!,""))</f>
        <v>#REF!</v>
      </c>
      <c r="F26" s="115" t="e">
        <f>IF('Costi complessivi'!#REF!="G",'Costi complessivi'!C26*$C$452,IF('Costi complessivi'!#REF!=$B$452,'Costi complessivi'!C26,""))</f>
        <v>#REF!</v>
      </c>
      <c r="G26" s="44" t="e">
        <f>IF('Costi complessivi'!#REF!="G",'Costi complessivi'!#REF!*$C$452,IF('Costi complessivi'!#REF!=$B$452,'Costi complessivi'!#REF!,""))</f>
        <v>#REF!</v>
      </c>
      <c r="H26" s="44" t="e">
        <f>IF('Costi complessivi'!#REF!="G",'Costi complessivi'!#REF!*$C$452,IF('Costi complessivi'!#REF!=$B$452,'Costi complessivi'!#REF!,""))</f>
        <v>#REF!</v>
      </c>
      <c r="I26" s="115" t="e">
        <f>IF('Costi complessivi'!#REF!="G",'Costi complessivi'!D26*$C$452,IF('Costi complessivi'!#REF!=$B$452,'Costi complessivi'!D26,""))</f>
        <v>#REF!</v>
      </c>
      <c r="J26" s="14" t="e">
        <f>IF('Costi complessivi'!#REF!="G",'Costi complessivi'!E26*$C$452,IF('Costi complessivi'!#REF!=$B$452,'Costi complessivi'!E26,""))</f>
        <v>#REF!</v>
      </c>
      <c r="K26" s="14" t="e">
        <f>IF('Costi complessivi'!#REF!="G",'Costi complessivi'!F26*$C$452,IF('Costi complessivi'!#REF!=$B$452,'Costi complessivi'!F26,""))</f>
        <v>#REF!</v>
      </c>
      <c r="L26" s="29" t="e">
        <f>IF('Costi complessivi'!#REF!="G",'Costi complessivi'!#REF!*$C$452,IF('Costi complessivi'!#REF!=$B$452,'Costi complessivi'!#REF!,""))</f>
        <v>#REF!</v>
      </c>
      <c r="M26" s="23" t="e">
        <f>'Costi complessivi'!#REF!</f>
        <v>#REF!</v>
      </c>
      <c r="N26" s="69" t="e">
        <f>IF('Costi complessivi'!#REF!="G",'Costi complessivi'!#REF!,IF('Costi complessivi'!#REF!=$B$452,'Costi complessivi'!#REF!,0))</f>
        <v>#REF!</v>
      </c>
    </row>
    <row r="27" spans="1:18" ht="20.25" hidden="1" customHeight="1">
      <c r="A27" s="22" t="str">
        <f>IF('Costi complessivi'!A27="","",'Costi complessivi'!A27)</f>
        <v xml:space="preserve">  66/25/562  </v>
      </c>
      <c r="B27" s="61" t="str">
        <f>IF('Costi complessivi'!B27="","",'Costi complessivi'!B27)</f>
        <v>ASSIST. DOMIC. EDUCATIVA  DIS. SALA B.</v>
      </c>
      <c r="C27" s="15" t="e">
        <f>IF('Costi complessivi'!#REF!="G",'Costi complessivi'!#REF!*$C$452,IF('Costi complessivi'!#REF!=$B$452,'Costi complessivi'!#REF!,""))</f>
        <v>#REF!</v>
      </c>
      <c r="D27" s="15" t="e">
        <f>IF('Costi complessivi'!#REF!="G",'Costi complessivi'!#REF!*$C$452,IF('Costi complessivi'!#REF!=$B$452,'Costi complessivi'!#REF!,""))</f>
        <v>#REF!</v>
      </c>
      <c r="E27" s="30" t="e">
        <f>IF('Costi complessivi'!#REF!="G",'Costi complessivi'!#REF!*$C$452,IF('Costi complessivi'!#REF!=$B$452,'Costi complessivi'!#REF!,""))</f>
        <v>#REF!</v>
      </c>
      <c r="F27" s="115" t="e">
        <f>IF('Costi complessivi'!#REF!="G",'Costi complessivi'!C27*$C$452,IF('Costi complessivi'!#REF!=$B$452,'Costi complessivi'!C27,""))</f>
        <v>#REF!</v>
      </c>
      <c r="G27" s="44" t="e">
        <f>IF('Costi complessivi'!#REF!="G",'Costi complessivi'!#REF!*$C$452,IF('Costi complessivi'!#REF!=$B$452,'Costi complessivi'!#REF!,""))</f>
        <v>#REF!</v>
      </c>
      <c r="H27" s="44" t="e">
        <f>IF('Costi complessivi'!#REF!="G",'Costi complessivi'!#REF!*$C$452,IF('Costi complessivi'!#REF!=$B$452,'Costi complessivi'!#REF!,""))</f>
        <v>#REF!</v>
      </c>
      <c r="I27" s="115" t="e">
        <f>IF('Costi complessivi'!#REF!="G",'Costi complessivi'!D27*$C$452,IF('Costi complessivi'!#REF!=$B$452,'Costi complessivi'!D27,""))</f>
        <v>#REF!</v>
      </c>
      <c r="J27" s="14" t="e">
        <f>IF('Costi complessivi'!#REF!="G",'Costi complessivi'!E27*$C$452,IF('Costi complessivi'!#REF!=$B$452,'Costi complessivi'!E27,""))</f>
        <v>#REF!</v>
      </c>
      <c r="K27" s="14" t="e">
        <f>IF('Costi complessivi'!#REF!="G",'Costi complessivi'!F27*$C$452,IF('Costi complessivi'!#REF!=$B$452,'Costi complessivi'!F27,""))</f>
        <v>#REF!</v>
      </c>
      <c r="L27" s="29" t="e">
        <f>IF('Costi complessivi'!#REF!="G",'Costi complessivi'!#REF!*$C$452,IF('Costi complessivi'!#REF!=$B$452,'Costi complessivi'!#REF!,""))</f>
        <v>#REF!</v>
      </c>
      <c r="M27" s="23" t="e">
        <f>'Costi complessivi'!#REF!</f>
        <v>#REF!</v>
      </c>
      <c r="N27" s="69" t="e">
        <f>IF('Costi complessivi'!#REF!="G",'Costi complessivi'!#REF!,IF('Costi complessivi'!#REF!=$B$452,'Costi complessivi'!#REF!,0))</f>
        <v>#REF!</v>
      </c>
      <c r="O27" s="57">
        <v>54000</v>
      </c>
      <c r="P27" s="55">
        <v>52000</v>
      </c>
      <c r="Q27" s="42">
        <f>36000/2*LAVORO!$E$8</f>
        <v>2337.3576262363354</v>
      </c>
      <c r="R27" s="42">
        <f>SUM(P27:Q27)</f>
        <v>54337.357626236335</v>
      </c>
    </row>
    <row r="28" spans="1:18" hidden="1">
      <c r="A28" s="22" t="str">
        <f>IF('Costi complessivi'!A28="","",'Costi complessivi'!A28)</f>
        <v xml:space="preserve">  66/25/566  </v>
      </c>
      <c r="B28" s="61" t="str">
        <f>IF('Costi complessivi'!B28="","",'Costi complessivi'!B28)</f>
        <v xml:space="preserve">TIROCINI LAVORATIVI DISABILI SALA B.  </v>
      </c>
      <c r="C28" s="15" t="e">
        <f>IF('Costi complessivi'!#REF!="G",'Costi complessivi'!#REF!*$C$452,IF('Costi complessivi'!#REF!=$B$452,'Costi complessivi'!#REF!,""))</f>
        <v>#REF!</v>
      </c>
      <c r="D28" s="15" t="e">
        <f>IF('Costi complessivi'!#REF!="G",'Costi complessivi'!#REF!*$C$452,IF('Costi complessivi'!#REF!=$B$452,'Costi complessivi'!#REF!,""))</f>
        <v>#REF!</v>
      </c>
      <c r="E28" s="30" t="e">
        <f>IF('Costi complessivi'!#REF!="G",'Costi complessivi'!#REF!*$C$452,IF('Costi complessivi'!#REF!=$B$452,'Costi complessivi'!#REF!,""))</f>
        <v>#REF!</v>
      </c>
      <c r="F28" s="115" t="e">
        <f>IF('Costi complessivi'!#REF!="G",'Costi complessivi'!C28*$C$452,IF('Costi complessivi'!#REF!=$B$452,'Costi complessivi'!C28,""))</f>
        <v>#REF!</v>
      </c>
      <c r="G28" s="44" t="e">
        <f>IF('Costi complessivi'!#REF!="G",'Costi complessivi'!#REF!*$C$452,IF('Costi complessivi'!#REF!=$B$452,'Costi complessivi'!#REF!,""))</f>
        <v>#REF!</v>
      </c>
      <c r="H28" s="44" t="e">
        <f>IF('Costi complessivi'!#REF!="G",'Costi complessivi'!#REF!*$C$452,IF('Costi complessivi'!#REF!=$B$452,'Costi complessivi'!#REF!,""))</f>
        <v>#REF!</v>
      </c>
      <c r="I28" s="115" t="e">
        <f>IF('Costi complessivi'!#REF!="G",'Costi complessivi'!D28*$C$452,IF('Costi complessivi'!#REF!=$B$452,'Costi complessivi'!D28,""))</f>
        <v>#REF!</v>
      </c>
      <c r="J28" s="14" t="e">
        <f>IF('Costi complessivi'!#REF!="G",'Costi complessivi'!E28*$C$452,IF('Costi complessivi'!#REF!=$B$452,'Costi complessivi'!E28,""))</f>
        <v>#REF!</v>
      </c>
      <c r="K28" s="14" t="e">
        <f>IF('Costi complessivi'!#REF!="G",'Costi complessivi'!F28*$C$452,IF('Costi complessivi'!#REF!=$B$452,'Costi complessivi'!F28,""))</f>
        <v>#REF!</v>
      </c>
      <c r="L28" s="29" t="e">
        <f>IF('Costi complessivi'!#REF!="G",'Costi complessivi'!#REF!*$C$452,IF('Costi complessivi'!#REF!=$B$452,'Costi complessivi'!#REF!,""))</f>
        <v>#REF!</v>
      </c>
      <c r="M28" s="23" t="e">
        <f>'Costi complessivi'!#REF!</f>
        <v>#REF!</v>
      </c>
      <c r="N28" s="69" t="e">
        <f>IF('Costi complessivi'!#REF!="G",'Costi complessivi'!#REF!,IF('Costi complessivi'!#REF!=$B$452,'Costi complessivi'!#REF!,0))</f>
        <v>#REF!</v>
      </c>
      <c r="O28" s="42">
        <v>6200</v>
      </c>
    </row>
    <row r="29" spans="1:18" hidden="1">
      <c r="A29" s="22" t="str">
        <f>IF('Costi complessivi'!A29="","",'Costi complessivi'!A29)</f>
        <v>66/30/864</v>
      </c>
      <c r="B29" s="61" t="str">
        <f>IF('Costi complessivi'!B29="","",'Costi complessivi'!B29)</f>
        <v>AVVIAMENTO AL LAVORO</v>
      </c>
      <c r="C29" s="15" t="e">
        <f>IF('Costi complessivi'!#REF!="G",'Costi complessivi'!#REF!*$C$452,IF('Costi complessivi'!#REF!=$B$452,'Costi complessivi'!#REF!,""))</f>
        <v>#REF!</v>
      </c>
      <c r="D29" s="15" t="e">
        <f>IF('Costi complessivi'!#REF!="G",'Costi complessivi'!#REF!*$C$452,IF('Costi complessivi'!#REF!=$B$452,'Costi complessivi'!#REF!,""))</f>
        <v>#REF!</v>
      </c>
      <c r="E29" s="30" t="e">
        <f>IF('Costi complessivi'!#REF!="G",'Costi complessivi'!#REF!*$C$452,IF('Costi complessivi'!#REF!=$B$452,'Costi complessivi'!#REF!,""))</f>
        <v>#REF!</v>
      </c>
      <c r="F29" s="115" t="e">
        <f>IF('Costi complessivi'!#REF!="G",'Costi complessivi'!C29*$C$452,IF('Costi complessivi'!#REF!=$B$452,'Costi complessivi'!C29,""))</f>
        <v>#REF!</v>
      </c>
      <c r="G29" s="44" t="e">
        <f>IF('Costi complessivi'!#REF!="G",'Costi complessivi'!#REF!*$C$452,IF('Costi complessivi'!#REF!=$B$452,'Costi complessivi'!#REF!,""))</f>
        <v>#REF!</v>
      </c>
      <c r="H29" s="44" t="e">
        <f>IF('Costi complessivi'!#REF!="G",'Costi complessivi'!#REF!*$C$452,IF('Costi complessivi'!#REF!=$B$452,'Costi complessivi'!#REF!,""))</f>
        <v>#REF!</v>
      </c>
      <c r="I29" s="115" t="e">
        <f>IF('Costi complessivi'!#REF!="G",'Costi complessivi'!D29*$C$452,IF('Costi complessivi'!#REF!=$B$452,'Costi complessivi'!D29,""))</f>
        <v>#REF!</v>
      </c>
      <c r="J29" s="14" t="e">
        <f>IF('Costi complessivi'!#REF!="G",'Costi complessivi'!E29*$C$452,IF('Costi complessivi'!#REF!=$B$452,'Costi complessivi'!E29,""))</f>
        <v>#REF!</v>
      </c>
      <c r="K29" s="14" t="e">
        <f>IF('Costi complessivi'!#REF!="G",'Costi complessivi'!F29*$C$452,IF('Costi complessivi'!#REF!=$B$452,'Costi complessivi'!F29,""))</f>
        <v>#REF!</v>
      </c>
      <c r="L29" s="29" t="e">
        <f>IF('Costi complessivi'!#REF!="G",'Costi complessivi'!#REF!*$C$452,IF('Costi complessivi'!#REF!=$B$452,'Costi complessivi'!#REF!,""))</f>
        <v>#REF!</v>
      </c>
      <c r="M29" s="23" t="e">
        <f>'Costi complessivi'!#REF!</f>
        <v>#REF!</v>
      </c>
      <c r="N29" s="69" t="e">
        <f>IF('Costi complessivi'!#REF!="G",'Costi complessivi'!#REF!,IF('Costi complessivi'!#REF!=$B$452,'Costi complessivi'!#REF!,0))</f>
        <v>#REF!</v>
      </c>
      <c r="O29" s="43"/>
    </row>
    <row r="30" spans="1:18" hidden="1">
      <c r="A30" s="22" t="str">
        <f>IF('Costi complessivi'!A30="","",'Costi complessivi'!A30)</f>
        <v xml:space="preserve">  66/25/569  </v>
      </c>
      <c r="B30" s="61" t="str">
        <f>IF('Costi complessivi'!B30="","",'Costi complessivi'!B30)</f>
        <v>INSERIMENTO COOP LAVORO SALA B.</v>
      </c>
      <c r="C30" s="15" t="e">
        <f>IF('Costi complessivi'!#REF!="G",'Costi complessivi'!#REF!*$C$452,IF('Costi complessivi'!#REF!=$B$452,'Costi complessivi'!#REF!,""))</f>
        <v>#REF!</v>
      </c>
      <c r="D30" s="15" t="e">
        <f>IF('Costi complessivi'!#REF!="G",'Costi complessivi'!#REF!*$C$452,IF('Costi complessivi'!#REF!=$B$452,'Costi complessivi'!#REF!,""))</f>
        <v>#REF!</v>
      </c>
      <c r="E30" s="30" t="e">
        <f>IF('Costi complessivi'!#REF!="G",'Costi complessivi'!#REF!*$C$452,IF('Costi complessivi'!#REF!=$B$452,'Costi complessivi'!#REF!,""))</f>
        <v>#REF!</v>
      </c>
      <c r="F30" s="115" t="e">
        <f>IF('Costi complessivi'!#REF!="G",'Costi complessivi'!C30*$C$452,IF('Costi complessivi'!#REF!=$B$452,'Costi complessivi'!C30,""))</f>
        <v>#REF!</v>
      </c>
      <c r="G30" s="44" t="e">
        <f>IF('Costi complessivi'!#REF!="G",'Costi complessivi'!#REF!*$C$452,IF('Costi complessivi'!#REF!=$B$452,'Costi complessivi'!#REF!,""))</f>
        <v>#REF!</v>
      </c>
      <c r="H30" s="44" t="e">
        <f>IF('Costi complessivi'!#REF!="G",'Costi complessivi'!#REF!*$C$452,IF('Costi complessivi'!#REF!=$B$452,'Costi complessivi'!#REF!,""))</f>
        <v>#REF!</v>
      </c>
      <c r="I30" s="115" t="e">
        <f>IF('Costi complessivi'!#REF!="G",'Costi complessivi'!D30*$C$452,IF('Costi complessivi'!#REF!=$B$452,'Costi complessivi'!D30,""))</f>
        <v>#REF!</v>
      </c>
      <c r="J30" s="14" t="e">
        <f>IF('Costi complessivi'!#REF!="G",'Costi complessivi'!E30*$C$452,IF('Costi complessivi'!#REF!=$B$452,'Costi complessivi'!E30,""))</f>
        <v>#REF!</v>
      </c>
      <c r="K30" s="14" t="e">
        <f>IF('Costi complessivi'!#REF!="G",'Costi complessivi'!F30*$C$452,IF('Costi complessivi'!#REF!=$B$452,'Costi complessivi'!F30,""))</f>
        <v>#REF!</v>
      </c>
      <c r="L30" s="29" t="e">
        <f>IF('Costi complessivi'!#REF!="G",'Costi complessivi'!#REF!*$C$452,IF('Costi complessivi'!#REF!=$B$452,'Costi complessivi'!#REF!,""))</f>
        <v>#REF!</v>
      </c>
      <c r="M30" s="23" t="e">
        <f>'Costi complessivi'!#REF!</f>
        <v>#REF!</v>
      </c>
      <c r="N30" s="69" t="e">
        <f>IF('Costi complessivi'!#REF!="G",'Costi complessivi'!#REF!,IF('Costi complessivi'!#REF!=$B$452,'Costi complessivi'!#REF!,0))</f>
        <v>#REF!</v>
      </c>
      <c r="O30" s="42">
        <v>19000</v>
      </c>
    </row>
    <row r="31" spans="1:18" hidden="1">
      <c r="A31" s="49" t="s">
        <v>448</v>
      </c>
      <c r="B31" s="45"/>
      <c r="C31" s="46"/>
      <c r="D31" s="47"/>
      <c r="E31" s="47"/>
      <c r="F31" s="47"/>
      <c r="G31" s="47"/>
      <c r="H31" s="47"/>
      <c r="I31" s="47"/>
      <c r="J31" s="47"/>
      <c r="K31" s="47"/>
      <c r="L31" s="45"/>
      <c r="M31" s="48"/>
      <c r="N31" s="69" t="e">
        <f>IF('Costi complessivi'!#REF!="G",'Costi complessivi'!#REF!,IF('Costi complessivi'!#REF!=$B$452,'Costi complessivi'!#REF!,0))</f>
        <v>#REF!</v>
      </c>
    </row>
    <row r="32" spans="1:18" hidden="1">
      <c r="A32" s="22" t="str">
        <f>IF('Costi complessivi'!A32="","",'Costi complessivi'!A32)</f>
        <v xml:space="preserve">  66/25/580  </v>
      </c>
      <c r="B32" s="61" t="str">
        <f>IF('Costi complessivi'!B32="","",'Costi complessivi'!B32)</f>
        <v>CENTRI RESIDENZ. DISABILI TRAVE</v>
      </c>
      <c r="C32" s="15" t="e">
        <f>IF('Costi complessivi'!#REF!="G",'Costi complessivi'!#REF!*$C$452,IF('Costi complessivi'!#REF!=$B$452,'Costi complessivi'!#REF!,""))</f>
        <v>#REF!</v>
      </c>
      <c r="D32" s="15" t="e">
        <f>IF('Costi complessivi'!#REF!="G",'Costi complessivi'!#REF!*$C$452,IF('Costi complessivi'!#REF!=$B$452,'Costi complessivi'!#REF!,""))</f>
        <v>#REF!</v>
      </c>
      <c r="E32" s="30" t="e">
        <f>IF('Costi complessivi'!#REF!="G",'Costi complessivi'!#REF!*$C$452,IF('Costi complessivi'!#REF!=$B$452,'Costi complessivi'!#REF!,""))</f>
        <v>#REF!</v>
      </c>
      <c r="F32" s="115" t="e">
        <f>IF('Costi complessivi'!#REF!="G",'Costi complessivi'!C32*$C$452,IF('Costi complessivi'!#REF!=$B$452,'Costi complessivi'!C32,""))</f>
        <v>#REF!</v>
      </c>
      <c r="G32" s="44" t="e">
        <f>IF('Costi complessivi'!#REF!="G",'Costi complessivi'!#REF!*$C$452,IF('Costi complessivi'!#REF!=$B$452,'Costi complessivi'!#REF!,""))</f>
        <v>#REF!</v>
      </c>
      <c r="H32" s="44" t="e">
        <f>IF('Costi complessivi'!#REF!="G",'Costi complessivi'!#REF!*$C$452,IF('Costi complessivi'!#REF!=$B$452,'Costi complessivi'!#REF!,""))</f>
        <v>#REF!</v>
      </c>
      <c r="I32" s="115" t="e">
        <f>IF('Costi complessivi'!#REF!="G",'Costi complessivi'!D32*$C$452,IF('Costi complessivi'!#REF!=$B$452,'Costi complessivi'!D32,""))</f>
        <v>#REF!</v>
      </c>
      <c r="J32" s="14" t="e">
        <f>IF('Costi complessivi'!#REF!="G",'Costi complessivi'!E32*$C$452,IF('Costi complessivi'!#REF!=$B$452,'Costi complessivi'!E32,""))</f>
        <v>#REF!</v>
      </c>
      <c r="K32" s="14" t="e">
        <f>IF('Costi complessivi'!#REF!="G",'Costi complessivi'!F32*$C$452,IF('Costi complessivi'!#REF!=$B$452,'Costi complessivi'!F32,""))</f>
        <v>#REF!</v>
      </c>
      <c r="L32" s="29" t="e">
        <f>IF('Costi complessivi'!#REF!="G",'Costi complessivi'!#REF!*$C$452,IF('Costi complessivi'!#REF!=$B$452,'Costi complessivi'!#REF!,""))</f>
        <v>#REF!</v>
      </c>
      <c r="M32" s="23" t="e">
        <f>'Costi complessivi'!#REF!</f>
        <v>#REF!</v>
      </c>
      <c r="N32" s="69" t="e">
        <f>IF('Costi complessivi'!#REF!="G",'Costi complessivi'!#REF!,IF('Costi complessivi'!#REF!=$B$452,'Costi complessivi'!#REF!,0))</f>
        <v>#REF!</v>
      </c>
      <c r="O32" s="42">
        <v>119000</v>
      </c>
    </row>
    <row r="33" spans="1:18" hidden="1">
      <c r="A33" s="22" t="str">
        <f>IF('Costi complessivi'!A33="","",'Costi complessivi'!A33)</f>
        <v>68/05/871</v>
      </c>
      <c r="B33" s="61" t="str">
        <f>IF('Costi complessivi'!B33="","",'Costi complessivi'!B33)</f>
        <v>ASS. DOM. ASSISTENZIALE DIS. TRAVE</v>
      </c>
      <c r="C33" s="15" t="e">
        <f>IF('Costi complessivi'!#REF!="G",'Costi complessivi'!#REF!*$C$452,IF('Costi complessivi'!#REF!=$B$452,'Costi complessivi'!#REF!,""))</f>
        <v>#REF!</v>
      </c>
      <c r="D33" s="15" t="e">
        <f>IF('Costi complessivi'!#REF!="G",'Costi complessivi'!#REF!*$C$452,IF('Costi complessivi'!#REF!=$B$452,'Costi complessivi'!#REF!,""))</f>
        <v>#REF!</v>
      </c>
      <c r="E33" s="30" t="e">
        <f>IF('Costi complessivi'!#REF!="G",'Costi complessivi'!#REF!*$C$452,IF('Costi complessivi'!#REF!=$B$452,'Costi complessivi'!#REF!,""))</f>
        <v>#REF!</v>
      </c>
      <c r="F33" s="115" t="e">
        <f>IF('Costi complessivi'!#REF!="G",'Costi complessivi'!C33*$C$452,IF('Costi complessivi'!#REF!=$B$452,'Costi complessivi'!C33,""))</f>
        <v>#REF!</v>
      </c>
      <c r="G33" s="44" t="e">
        <f>IF('Costi complessivi'!#REF!="G",'Costi complessivi'!#REF!*$C$452,IF('Costi complessivi'!#REF!=$B$452,'Costi complessivi'!#REF!,""))</f>
        <v>#REF!</v>
      </c>
      <c r="H33" s="44" t="e">
        <f>IF('Costi complessivi'!#REF!="G",'Costi complessivi'!#REF!*$C$452,IF('Costi complessivi'!#REF!=$B$452,'Costi complessivi'!#REF!,""))</f>
        <v>#REF!</v>
      </c>
      <c r="I33" s="115" t="e">
        <f>IF('Costi complessivi'!#REF!="G",'Costi complessivi'!D33*$C$452,IF('Costi complessivi'!#REF!=$B$452,'Costi complessivi'!D33,""))</f>
        <v>#REF!</v>
      </c>
      <c r="J33" s="14" t="e">
        <f>IF('Costi complessivi'!#REF!="G",'Costi complessivi'!E33*$C$452,IF('Costi complessivi'!#REF!=$B$452,'Costi complessivi'!E33,""))</f>
        <v>#REF!</v>
      </c>
      <c r="K33" s="14" t="e">
        <f>IF('Costi complessivi'!#REF!="G",'Costi complessivi'!F33*$C$452,IF('Costi complessivi'!#REF!=$B$452,'Costi complessivi'!F33,""))</f>
        <v>#REF!</v>
      </c>
      <c r="L33" s="29" t="e">
        <f>IF('Costi complessivi'!#REF!="G",'Costi complessivi'!#REF!*$C$452,IF('Costi complessivi'!#REF!=$B$452,'Costi complessivi'!#REF!,""))</f>
        <v>#REF!</v>
      </c>
      <c r="M33" s="23" t="e">
        <f>'Costi complessivi'!#REF!</f>
        <v>#REF!</v>
      </c>
      <c r="N33" s="69" t="e">
        <f>IF('Costi complessivi'!#REF!="G",'Costi complessivi'!#REF!,IF('Costi complessivi'!#REF!=$B$452,'Costi complessivi'!#REF!,0))</f>
        <v>#REF!</v>
      </c>
    </row>
    <row r="34" spans="1:18" hidden="1">
      <c r="A34" s="22" t="str">
        <f>IF('Costi complessivi'!A34="","",'Costi complessivi'!A34)</f>
        <v xml:space="preserve">  66/25/582  </v>
      </c>
      <c r="B34" s="61" t="str">
        <f>IF('Costi complessivi'!B34="","",'Costi complessivi'!B34)</f>
        <v>ASSIST. DOMIC. EDUCATIVA DIS. TRAVERS</v>
      </c>
      <c r="C34" s="15" t="e">
        <f>IF('Costi complessivi'!#REF!="G",'Costi complessivi'!#REF!*$C$452,IF('Costi complessivi'!#REF!=$B$452,'Costi complessivi'!#REF!,""))</f>
        <v>#REF!</v>
      </c>
      <c r="D34" s="15" t="e">
        <f>IF('Costi complessivi'!#REF!="G",'Costi complessivi'!#REF!*$C$452,IF('Costi complessivi'!#REF!=$B$452,'Costi complessivi'!#REF!,""))</f>
        <v>#REF!</v>
      </c>
      <c r="E34" s="30" t="e">
        <f>IF('Costi complessivi'!#REF!="G",'Costi complessivi'!#REF!*$C$452,IF('Costi complessivi'!#REF!=$B$452,'Costi complessivi'!#REF!,""))</f>
        <v>#REF!</v>
      </c>
      <c r="F34" s="115" t="e">
        <f>IF('Costi complessivi'!#REF!="G",'Costi complessivi'!C34*$C$452,IF('Costi complessivi'!#REF!=$B$452,'Costi complessivi'!C34,""))</f>
        <v>#REF!</v>
      </c>
      <c r="G34" s="44" t="e">
        <f>IF('Costi complessivi'!#REF!="G",'Costi complessivi'!#REF!*$C$452,IF('Costi complessivi'!#REF!=$B$452,'Costi complessivi'!#REF!,""))</f>
        <v>#REF!</v>
      </c>
      <c r="H34" s="44" t="e">
        <f>IF('Costi complessivi'!#REF!="G",'Costi complessivi'!#REF!*$C$452,IF('Costi complessivi'!#REF!=$B$452,'Costi complessivi'!#REF!,""))</f>
        <v>#REF!</v>
      </c>
      <c r="I34" s="115" t="e">
        <f>IF('Costi complessivi'!#REF!="G",'Costi complessivi'!D34*$C$452,IF('Costi complessivi'!#REF!=$B$452,'Costi complessivi'!D34,""))</f>
        <v>#REF!</v>
      </c>
      <c r="J34" s="14" t="e">
        <f>IF('Costi complessivi'!#REF!="G",'Costi complessivi'!E34*$C$452,IF('Costi complessivi'!#REF!=$B$452,'Costi complessivi'!E34,""))</f>
        <v>#REF!</v>
      </c>
      <c r="K34" s="14" t="e">
        <f>IF('Costi complessivi'!#REF!="G",'Costi complessivi'!F34*$C$452,IF('Costi complessivi'!#REF!=$B$452,'Costi complessivi'!F34,""))</f>
        <v>#REF!</v>
      </c>
      <c r="L34" s="29" t="e">
        <f>IF('Costi complessivi'!#REF!="G",'Costi complessivi'!#REF!*$C$452,IF('Costi complessivi'!#REF!=$B$452,'Costi complessivi'!#REF!,""))</f>
        <v>#REF!</v>
      </c>
      <c r="M34" s="23" t="e">
        <f>'Costi complessivi'!#REF!</f>
        <v>#REF!</v>
      </c>
      <c r="N34" s="69" t="e">
        <f>IF('Costi complessivi'!#REF!="G",'Costi complessivi'!#REF!,IF('Costi complessivi'!#REF!=$B$452,'Costi complessivi'!#REF!,0))</f>
        <v>#REF!</v>
      </c>
      <c r="O34" s="57">
        <v>33000</v>
      </c>
      <c r="P34" s="55">
        <v>29000</v>
      </c>
      <c r="Q34" s="42">
        <f>36000/2*LAVORO!$E$9</f>
        <v>3520.2415408641336</v>
      </c>
      <c r="R34" s="42">
        <f>SUM(P34:Q34)</f>
        <v>32520.241540864132</v>
      </c>
    </row>
    <row r="35" spans="1:18" hidden="1">
      <c r="A35" s="22" t="str">
        <f>IF('Costi complessivi'!A35="","",'Costi complessivi'!A35)</f>
        <v xml:space="preserve">  66/25/586  </v>
      </c>
      <c r="B35" s="61" t="str">
        <f>IF('Costi complessivi'!B35="","",'Costi complessivi'!B35)</f>
        <v xml:space="preserve">TIROCINI LAVORATIVI DISABILI TRAVERS. </v>
      </c>
      <c r="C35" s="15" t="e">
        <f>IF('Costi complessivi'!#REF!="G",'Costi complessivi'!#REF!*$C$452,IF('Costi complessivi'!#REF!=$B$452,'Costi complessivi'!#REF!,""))</f>
        <v>#REF!</v>
      </c>
      <c r="D35" s="15" t="e">
        <f>IF('Costi complessivi'!#REF!="G",'Costi complessivi'!#REF!*$C$452,IF('Costi complessivi'!#REF!=$B$452,'Costi complessivi'!#REF!,""))</f>
        <v>#REF!</v>
      </c>
      <c r="E35" s="30" t="e">
        <f>IF('Costi complessivi'!#REF!="G",'Costi complessivi'!#REF!*$C$452,IF('Costi complessivi'!#REF!=$B$452,'Costi complessivi'!#REF!,""))</f>
        <v>#REF!</v>
      </c>
      <c r="F35" s="115" t="e">
        <f>IF('Costi complessivi'!#REF!="G",'Costi complessivi'!C35*$C$452,IF('Costi complessivi'!#REF!=$B$452,'Costi complessivi'!C35,""))</f>
        <v>#REF!</v>
      </c>
      <c r="G35" s="44" t="e">
        <f>IF('Costi complessivi'!#REF!="G",'Costi complessivi'!#REF!*$C$452,IF('Costi complessivi'!#REF!=$B$452,'Costi complessivi'!#REF!,""))</f>
        <v>#REF!</v>
      </c>
      <c r="H35" s="44" t="e">
        <f>IF('Costi complessivi'!#REF!="G",'Costi complessivi'!#REF!*$C$452,IF('Costi complessivi'!#REF!=$B$452,'Costi complessivi'!#REF!,""))</f>
        <v>#REF!</v>
      </c>
      <c r="I35" s="115" t="e">
        <f>IF('Costi complessivi'!#REF!="G",'Costi complessivi'!D35*$C$452,IF('Costi complessivi'!#REF!=$B$452,'Costi complessivi'!D35,""))</f>
        <v>#REF!</v>
      </c>
      <c r="J35" s="14" t="e">
        <f>IF('Costi complessivi'!#REF!="G",'Costi complessivi'!E35*$C$452,IF('Costi complessivi'!#REF!=$B$452,'Costi complessivi'!E35,""))</f>
        <v>#REF!</v>
      </c>
      <c r="K35" s="14" t="e">
        <f>IF('Costi complessivi'!#REF!="G",'Costi complessivi'!F35*$C$452,IF('Costi complessivi'!#REF!=$B$452,'Costi complessivi'!F35,""))</f>
        <v>#REF!</v>
      </c>
      <c r="L35" s="29" t="e">
        <f>IF('Costi complessivi'!#REF!="G",'Costi complessivi'!#REF!*$C$452,IF('Costi complessivi'!#REF!=$B$452,'Costi complessivi'!#REF!,""))</f>
        <v>#REF!</v>
      </c>
      <c r="M35" s="23" t="e">
        <f>'Costi complessivi'!#REF!</f>
        <v>#REF!</v>
      </c>
      <c r="N35" s="69" t="e">
        <f>IF('Costi complessivi'!#REF!="G",'Costi complessivi'!#REF!,IF('Costi complessivi'!#REF!=$B$452,'Costi complessivi'!#REF!,0))</f>
        <v>#REF!</v>
      </c>
      <c r="O35" s="42">
        <v>15100</v>
      </c>
    </row>
    <row r="36" spans="1:18" hidden="1">
      <c r="A36" s="22" t="str">
        <f>IF('Costi complessivi'!A36="","",'Costi complessivi'!A36)</f>
        <v>66/30/864</v>
      </c>
      <c r="B36" s="61" t="str">
        <f>IF('Costi complessivi'!B36="","",'Costi complessivi'!B36)</f>
        <v>AVVIAMENTO AL LAVORO</v>
      </c>
      <c r="C36" s="15" t="e">
        <f>IF('Costi complessivi'!#REF!="G",'Costi complessivi'!#REF!*$C$452,IF('Costi complessivi'!#REF!=$B$452,'Costi complessivi'!#REF!,""))</f>
        <v>#REF!</v>
      </c>
      <c r="D36" s="15" t="e">
        <f>IF('Costi complessivi'!#REF!="G",'Costi complessivi'!#REF!*$C$452,IF('Costi complessivi'!#REF!=$B$452,'Costi complessivi'!#REF!,""))</f>
        <v>#REF!</v>
      </c>
      <c r="E36" s="30" t="e">
        <f>IF('Costi complessivi'!#REF!="G",'Costi complessivi'!#REF!*$C$452,IF('Costi complessivi'!#REF!=$B$452,'Costi complessivi'!#REF!,""))</f>
        <v>#REF!</v>
      </c>
      <c r="F36" s="115" t="e">
        <f>IF('Costi complessivi'!#REF!="G",'Costi complessivi'!C36*$C$452,IF('Costi complessivi'!#REF!=$B$452,'Costi complessivi'!C36,""))</f>
        <v>#REF!</v>
      </c>
      <c r="G36" s="44" t="e">
        <f>IF('Costi complessivi'!#REF!="G",'Costi complessivi'!#REF!*$C$452,IF('Costi complessivi'!#REF!=$B$452,'Costi complessivi'!#REF!,""))</f>
        <v>#REF!</v>
      </c>
      <c r="H36" s="44" t="e">
        <f>IF('Costi complessivi'!#REF!="G",'Costi complessivi'!#REF!*$C$452,IF('Costi complessivi'!#REF!=$B$452,'Costi complessivi'!#REF!,""))</f>
        <v>#REF!</v>
      </c>
      <c r="I36" s="115" t="e">
        <f>IF('Costi complessivi'!#REF!="G",'Costi complessivi'!D36*$C$452,IF('Costi complessivi'!#REF!=$B$452,'Costi complessivi'!D36,""))</f>
        <v>#REF!</v>
      </c>
      <c r="J36" s="14" t="e">
        <f>IF('Costi complessivi'!#REF!="G",'Costi complessivi'!E36*$C$452,IF('Costi complessivi'!#REF!=$B$452,'Costi complessivi'!E36,""))</f>
        <v>#REF!</v>
      </c>
      <c r="K36" s="14" t="e">
        <f>IF('Costi complessivi'!#REF!="G",'Costi complessivi'!F36*$C$452,IF('Costi complessivi'!#REF!=$B$452,'Costi complessivi'!F36,""))</f>
        <v>#REF!</v>
      </c>
      <c r="L36" s="29" t="e">
        <f>IF('Costi complessivi'!#REF!="G",'Costi complessivi'!#REF!*$C$452,IF('Costi complessivi'!#REF!=$B$452,'Costi complessivi'!#REF!,""))</f>
        <v>#REF!</v>
      </c>
      <c r="M36" s="23" t="e">
        <f>'Costi complessivi'!#REF!</f>
        <v>#REF!</v>
      </c>
      <c r="N36" s="69" t="e">
        <f>IF('Costi complessivi'!#REF!="G",'Costi complessivi'!#REF!,IF('Costi complessivi'!#REF!=$B$452,'Costi complessivi'!#REF!,0))</f>
        <v>#REF!</v>
      </c>
      <c r="O36" s="43"/>
    </row>
    <row r="37" spans="1:18" hidden="1">
      <c r="A37" s="22" t="str">
        <f>IF('Costi complessivi'!A37="","",'Costi complessivi'!A37)</f>
        <v>66/25/589</v>
      </c>
      <c r="B37" s="61" t="str">
        <f>IF('Costi complessivi'!B37="","",'Costi complessivi'!B37)</f>
        <v xml:space="preserve">INSERIMENTO COOP LAVORO TRAVE </v>
      </c>
      <c r="C37" s="15" t="e">
        <f>IF('Costi complessivi'!#REF!="G",'Costi complessivi'!#REF!*$C$452,IF('Costi complessivi'!#REF!=$B$452,'Costi complessivi'!#REF!,""))</f>
        <v>#REF!</v>
      </c>
      <c r="D37" s="15" t="e">
        <f>IF('Costi complessivi'!#REF!="G",'Costi complessivi'!#REF!*$C$452,IF('Costi complessivi'!#REF!=$B$452,'Costi complessivi'!#REF!,""))</f>
        <v>#REF!</v>
      </c>
      <c r="E37" s="30" t="e">
        <f>IF('Costi complessivi'!#REF!="G",'Costi complessivi'!#REF!*$C$452,IF('Costi complessivi'!#REF!=$B$452,'Costi complessivi'!#REF!,""))</f>
        <v>#REF!</v>
      </c>
      <c r="F37" s="115" t="e">
        <f>IF('Costi complessivi'!#REF!="G",'Costi complessivi'!C37*$C$452,IF('Costi complessivi'!#REF!=$B$452,'Costi complessivi'!C37,""))</f>
        <v>#REF!</v>
      </c>
      <c r="G37" s="44" t="e">
        <f>IF('Costi complessivi'!#REF!="G",'Costi complessivi'!#REF!*$C$452,IF('Costi complessivi'!#REF!=$B$452,'Costi complessivi'!#REF!,""))</f>
        <v>#REF!</v>
      </c>
      <c r="H37" s="44" t="e">
        <f>IF('Costi complessivi'!#REF!="G",'Costi complessivi'!#REF!*$C$452,IF('Costi complessivi'!#REF!=$B$452,'Costi complessivi'!#REF!,""))</f>
        <v>#REF!</v>
      </c>
      <c r="I37" s="115" t="e">
        <f>IF('Costi complessivi'!#REF!="G",'Costi complessivi'!D37*$C$452,IF('Costi complessivi'!#REF!=$B$452,'Costi complessivi'!D37,""))</f>
        <v>#REF!</v>
      </c>
      <c r="J37" s="14" t="e">
        <f>IF('Costi complessivi'!#REF!="G",'Costi complessivi'!E37*$C$452,IF('Costi complessivi'!#REF!=$B$452,'Costi complessivi'!E37,""))</f>
        <v>#REF!</v>
      </c>
      <c r="K37" s="14" t="e">
        <f>IF('Costi complessivi'!#REF!="G",'Costi complessivi'!F37*$C$452,IF('Costi complessivi'!#REF!=$B$452,'Costi complessivi'!F37,""))</f>
        <v>#REF!</v>
      </c>
      <c r="L37" s="29" t="e">
        <f>IF('Costi complessivi'!#REF!="G",'Costi complessivi'!#REF!*$C$452,IF('Costi complessivi'!#REF!=$B$452,'Costi complessivi'!#REF!,""))</f>
        <v>#REF!</v>
      </c>
      <c r="M37" s="23" t="e">
        <f>'Costi complessivi'!#REF!</f>
        <v>#REF!</v>
      </c>
      <c r="N37" s="69" t="e">
        <f>IF('Costi complessivi'!#REF!="G",'Costi complessivi'!#REF!,IF('Costi complessivi'!#REF!=$B$452,'Costi complessivi'!#REF!,0))</f>
        <v>#REF!</v>
      </c>
      <c r="O37" s="42">
        <v>59000</v>
      </c>
      <c r="P37" s="32" t="s">
        <v>500</v>
      </c>
    </row>
    <row r="38" spans="1:18">
      <c r="A38" s="49" t="s">
        <v>696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5"/>
      <c r="M38" s="48"/>
      <c r="N38" s="69">
        <v>1</v>
      </c>
    </row>
    <row r="39" spans="1:18">
      <c r="A39" s="22" t="str">
        <f>IF('Costi complessivi'!A39="","",'Costi complessivi'!A39)</f>
        <v xml:space="preserve">  66/30/887  </v>
      </c>
      <c r="B39" s="61" t="str">
        <f>IF('Costi complessivi'!B39="","",'Costi complessivi'!B39)</f>
        <v>PROGETTO AMA  Disabili</v>
      </c>
      <c r="C39" s="15" t="e">
        <f>IF('Costi complessivi'!#REF!="G",'Costi complessivi'!#REF!*$C$452,IF('Costi complessivi'!#REF!=$B$452,'Costi complessivi'!#REF!,""))</f>
        <v>#REF!</v>
      </c>
      <c r="D39" s="15" t="e">
        <f>IF('Costi complessivi'!#REF!="G",'Costi complessivi'!#REF!*$C$452,IF('Costi complessivi'!#REF!=$B$452,'Costi complessivi'!#REF!,""))</f>
        <v>#REF!</v>
      </c>
      <c r="E39" s="30" t="e">
        <f>IF('Costi complessivi'!#REF!="G",'Costi complessivi'!#REF!*$C$452,IF('Costi complessivi'!#REF!=$B$452,'Costi complessivi'!#REF!,""))</f>
        <v>#REF!</v>
      </c>
      <c r="F39" s="115" t="e">
        <f>IF('Costi complessivi'!#REF!="G",'Costi complessivi'!C39*$C$452,IF('Costi complessivi'!#REF!=$B$452,'Costi complessivi'!C39,""))</f>
        <v>#REF!</v>
      </c>
      <c r="G39" s="44" t="e">
        <f>IF('Costi complessivi'!#REF!="G",'Costi complessivi'!#REF!*$C$452,IF('Costi complessivi'!#REF!=$B$452,'Costi complessivi'!#REF!,""))</f>
        <v>#REF!</v>
      </c>
      <c r="H39" s="44" t="e">
        <f>IF('Costi complessivi'!#REF!="G",'Costi complessivi'!#REF!*$C$452,IF('Costi complessivi'!#REF!=$B$452,'Costi complessivi'!#REF!,""))</f>
        <v>#REF!</v>
      </c>
      <c r="I39" s="115" t="e">
        <f>IF('Costi complessivi'!#REF!="G",'Costi complessivi'!D39*$C$452,IF('Costi complessivi'!#REF!=$B$452,'Costi complessivi'!D39,""))</f>
        <v>#REF!</v>
      </c>
      <c r="J39" s="14" t="e">
        <f>IF('Costi complessivi'!#REF!="G",'Costi complessivi'!E39*$C$452,IF('Costi complessivi'!#REF!=$B$452,'Costi complessivi'!E39,""))</f>
        <v>#REF!</v>
      </c>
      <c r="K39" s="14" t="e">
        <f>IF('Costi complessivi'!#REF!="G",'Costi complessivi'!F39*$C$452,IF('Costi complessivi'!#REF!=$B$452,'Costi complessivi'!F39,""))</f>
        <v>#REF!</v>
      </c>
      <c r="L39" s="29" t="e">
        <f>IF('Costi complessivi'!#REF!="G",'Costi complessivi'!#REF!*$C$452,IF('Costi complessivi'!#REF!=$B$452,'Costi complessivi'!#REF!,""))</f>
        <v>#REF!</v>
      </c>
      <c r="M39" s="23" t="e">
        <f>'Costi complessivi'!#REF!</f>
        <v>#REF!</v>
      </c>
      <c r="N39" s="69" t="e">
        <f>IF('Costi complessivi'!#REF!="G",'Costi complessivi'!#REF!,IF('Costi complessivi'!#REF!=$B$452,'Costi complessivi'!#REF!,0))</f>
        <v>#REF!</v>
      </c>
      <c r="O39" s="42">
        <v>119000</v>
      </c>
    </row>
    <row r="40" spans="1:18" hidden="1">
      <c r="A40" s="22" t="str">
        <f>IF('Costi complessivi'!A40="","",'Costi complessivi'!A40)</f>
        <v>66/30/869</v>
      </c>
      <c r="B40" s="61" t="str">
        <f>IF('Costi complessivi'!B40="","",'Costi complessivi'!B40)</f>
        <v>PROGETTO SCUOLA DI AUTONOMIA</v>
      </c>
      <c r="C40" s="15" t="e">
        <f>IF('Costi complessivi'!#REF!="G",'Costi complessivi'!#REF!*$C$452,IF('Costi complessivi'!#REF!=$B$452,'Costi complessivi'!#REF!,""))</f>
        <v>#REF!</v>
      </c>
      <c r="D40" s="15" t="e">
        <f>IF('Costi complessivi'!#REF!="G",'Costi complessivi'!#REF!*$C$452,IF('Costi complessivi'!#REF!=$B$452,'Costi complessivi'!#REF!,""))</f>
        <v>#REF!</v>
      </c>
      <c r="E40" s="30" t="e">
        <f>IF('Costi complessivi'!#REF!="G",'Costi complessivi'!#REF!*$C$452,IF('Costi complessivi'!#REF!=$B$452,'Costi complessivi'!#REF!,""))</f>
        <v>#REF!</v>
      </c>
      <c r="F40" s="115" t="e">
        <f>IF('Costi complessivi'!#REF!="G",'Costi complessivi'!C40*$C$452,IF('Costi complessivi'!#REF!=$B$452,'Costi complessivi'!C40,""))</f>
        <v>#REF!</v>
      </c>
      <c r="G40" s="44" t="e">
        <f>IF('Costi complessivi'!#REF!="G",'Costi complessivi'!#REF!*$C$452,IF('Costi complessivi'!#REF!=$B$452,'Costi complessivi'!#REF!,""))</f>
        <v>#REF!</v>
      </c>
      <c r="H40" s="44" t="e">
        <f>IF('Costi complessivi'!#REF!="G",'Costi complessivi'!#REF!*$C$452,IF('Costi complessivi'!#REF!=$B$452,'Costi complessivi'!#REF!,""))</f>
        <v>#REF!</v>
      </c>
      <c r="I40" s="115" t="e">
        <f>IF('Costi complessivi'!#REF!="G",'Costi complessivi'!D40*$C$452,IF('Costi complessivi'!#REF!=$B$452,'Costi complessivi'!D40,""))</f>
        <v>#REF!</v>
      </c>
      <c r="J40" s="14" t="e">
        <f>IF('Costi complessivi'!#REF!="G",'Costi complessivi'!E40*$C$452,IF('Costi complessivi'!#REF!=$B$452,'Costi complessivi'!E40,""))</f>
        <v>#REF!</v>
      </c>
      <c r="K40" s="14" t="e">
        <f>IF('Costi complessivi'!#REF!="G",'Costi complessivi'!F40*$C$452,IF('Costi complessivi'!#REF!=$B$452,'Costi complessivi'!F40,""))</f>
        <v>#REF!</v>
      </c>
      <c r="L40" s="29" t="e">
        <f>IF('Costi complessivi'!#REF!="G",'Costi complessivi'!#REF!*$C$452,IF('Costi complessivi'!#REF!=$B$452,'Costi complessivi'!#REF!,""))</f>
        <v>#REF!</v>
      </c>
      <c r="M40" s="23" t="e">
        <f>'Costi complessivi'!#REF!</f>
        <v>#REF!</v>
      </c>
      <c r="N40" s="69" t="e">
        <f>IF('Costi complessivi'!#REF!="G",'Costi complessivi'!#REF!,IF('Costi complessivi'!#REF!=$B$452,'Costi complessivi'!#REF!,0))</f>
        <v>#REF!</v>
      </c>
    </row>
    <row r="41" spans="1:18" ht="28.5" hidden="1">
      <c r="A41" s="22" t="str">
        <f>IF('Costi complessivi'!A41="","",'Costi complessivi'!A41)</f>
        <v/>
      </c>
      <c r="B41" s="61" t="str">
        <f>IF('Costi complessivi'!B41="","",'Costi complessivi'!B41)</f>
        <v>PROGETTO PUZZLE (Pdz socializz disabili)</v>
      </c>
      <c r="C41" s="15" t="e">
        <f>IF('Costi complessivi'!#REF!="G",'Costi complessivi'!#REF!*$C$452,IF('Costi complessivi'!#REF!=$B$452,'Costi complessivi'!#REF!,""))</f>
        <v>#REF!</v>
      </c>
      <c r="D41" s="15" t="e">
        <f>IF('Costi complessivi'!#REF!="G",'Costi complessivi'!#REF!*$C$452,IF('Costi complessivi'!#REF!=$B$452,'Costi complessivi'!#REF!,""))</f>
        <v>#REF!</v>
      </c>
      <c r="E41" s="30" t="e">
        <f>IF('Costi complessivi'!#REF!="G",'Costi complessivi'!#REF!*$C$452,IF('Costi complessivi'!#REF!=$B$452,'Costi complessivi'!#REF!,""))</f>
        <v>#REF!</v>
      </c>
      <c r="F41" s="115" t="e">
        <f>IF('Costi complessivi'!#REF!="G",'Costi complessivi'!C41*$C$452,IF('Costi complessivi'!#REF!=$B$452,'Costi complessivi'!C41,""))</f>
        <v>#REF!</v>
      </c>
      <c r="G41" s="44" t="e">
        <f>IF('Costi complessivi'!#REF!="G",'Costi complessivi'!#REF!*$C$452,IF('Costi complessivi'!#REF!=$B$452,'Costi complessivi'!#REF!,""))</f>
        <v>#REF!</v>
      </c>
      <c r="H41" s="44" t="e">
        <f>IF('Costi complessivi'!#REF!="G",'Costi complessivi'!#REF!*$C$452,IF('Costi complessivi'!#REF!=$B$452,'Costi complessivi'!#REF!,""))</f>
        <v>#REF!</v>
      </c>
      <c r="I41" s="115" t="e">
        <f>IF('Costi complessivi'!#REF!="G",'Costi complessivi'!D41*$C$452,IF('Costi complessivi'!#REF!=$B$452,'Costi complessivi'!D41,""))</f>
        <v>#REF!</v>
      </c>
      <c r="J41" s="14" t="e">
        <f>IF('Costi complessivi'!#REF!="G",'Costi complessivi'!E41*$C$452,IF('Costi complessivi'!#REF!=$B$452,'Costi complessivi'!E41,""))</f>
        <v>#REF!</v>
      </c>
      <c r="K41" s="14" t="e">
        <f>IF('Costi complessivi'!#REF!="G",'Costi complessivi'!F41*$C$452,IF('Costi complessivi'!#REF!=$B$452,'Costi complessivi'!F41,""))</f>
        <v>#REF!</v>
      </c>
      <c r="L41" s="29" t="e">
        <f>IF('Costi complessivi'!#REF!="G",'Costi complessivi'!#REF!*$C$452,IF('Costi complessivi'!#REF!=$B$452,'Costi complessivi'!#REF!,""))</f>
        <v>#REF!</v>
      </c>
      <c r="M41" s="23" t="e">
        <f>'Costi complessivi'!#REF!</f>
        <v>#REF!</v>
      </c>
      <c r="N41" s="69" t="e">
        <f>IF('Costi complessivi'!#REF!="G",'Costi complessivi'!#REF!,IF('Costi complessivi'!#REF!=$B$452,'Costi complessivi'!#REF!,0))</f>
        <v>#REF!</v>
      </c>
      <c r="O41" s="57">
        <v>33000</v>
      </c>
      <c r="P41" s="55">
        <v>29000</v>
      </c>
      <c r="Q41" s="42">
        <f>36000/2*LAVORO!$E$9</f>
        <v>3520.2415408641336</v>
      </c>
      <c r="R41" s="42">
        <f>SUM(P41:Q41)</f>
        <v>32520.241540864132</v>
      </c>
    </row>
    <row r="42" spans="1:18" hidden="1">
      <c r="A42" s="22" t="str">
        <f>IF('Costi complessivi'!A42="","",'Costi complessivi'!A42)</f>
        <v/>
      </c>
      <c r="B42" s="61" t="str">
        <f>IF('Costi complessivi'!B42="","",'Costi complessivi'!B42)</f>
        <v>ALTRI PROGETTI</v>
      </c>
      <c r="C42" s="15" t="e">
        <f>IF('Costi complessivi'!#REF!="G",'Costi complessivi'!#REF!*$C$452,IF('Costi complessivi'!#REF!=$B$452,'Costi complessivi'!#REF!,""))</f>
        <v>#REF!</v>
      </c>
      <c r="D42" s="15" t="e">
        <f>IF('Costi complessivi'!#REF!="G",'Costi complessivi'!#REF!*$C$452,IF('Costi complessivi'!#REF!=$B$452,'Costi complessivi'!#REF!,""))</f>
        <v>#REF!</v>
      </c>
      <c r="E42" s="30" t="e">
        <f>IF('Costi complessivi'!#REF!="G",'Costi complessivi'!#REF!*$C$452,IF('Costi complessivi'!#REF!=$B$452,'Costi complessivi'!#REF!,""))</f>
        <v>#REF!</v>
      </c>
      <c r="F42" s="115" t="e">
        <f>IF('Costi complessivi'!#REF!="G",'Costi complessivi'!C42*$C$452,IF('Costi complessivi'!#REF!=$B$452,'Costi complessivi'!C42,""))</f>
        <v>#REF!</v>
      </c>
      <c r="G42" s="44" t="e">
        <f>IF('Costi complessivi'!#REF!="G",'Costi complessivi'!#REF!*$C$452,IF('Costi complessivi'!#REF!=$B$452,'Costi complessivi'!#REF!,""))</f>
        <v>#REF!</v>
      </c>
      <c r="H42" s="44" t="e">
        <f>IF('Costi complessivi'!#REF!="G",'Costi complessivi'!#REF!*$C$452,IF('Costi complessivi'!#REF!=$B$452,'Costi complessivi'!#REF!,""))</f>
        <v>#REF!</v>
      </c>
      <c r="I42" s="115" t="e">
        <f>IF('Costi complessivi'!#REF!="G",'Costi complessivi'!D42*$C$452,IF('Costi complessivi'!#REF!=$B$452,'Costi complessivi'!D42,""))</f>
        <v>#REF!</v>
      </c>
      <c r="J42" s="14" t="e">
        <f>IF('Costi complessivi'!#REF!="G",'Costi complessivi'!E42*$C$452,IF('Costi complessivi'!#REF!=$B$452,'Costi complessivi'!E42,""))</f>
        <v>#REF!</v>
      </c>
      <c r="K42" s="14" t="e">
        <f>IF('Costi complessivi'!#REF!="G",'Costi complessivi'!F42*$C$452,IF('Costi complessivi'!#REF!=$B$452,'Costi complessivi'!F42,""))</f>
        <v>#REF!</v>
      </c>
      <c r="L42" s="29" t="e">
        <f>IF('Costi complessivi'!#REF!="G",'Costi complessivi'!#REF!*$C$452,IF('Costi complessivi'!#REF!=$B$452,'Costi complessivi'!#REF!,""))</f>
        <v>#REF!</v>
      </c>
      <c r="M42" s="23" t="e">
        <f>'Costi complessivi'!#REF!</f>
        <v>#REF!</v>
      </c>
      <c r="N42" s="69" t="e">
        <f>IF('Costi complessivi'!#REF!="G",'Costi complessivi'!#REF!,IF('Costi complessivi'!#REF!=$B$452,'Costi complessivi'!#REF!,0))</f>
        <v>#REF!</v>
      </c>
      <c r="O42" s="42">
        <v>15100</v>
      </c>
    </row>
    <row r="43" spans="1:18" hidden="1">
      <c r="A43" s="22" t="e">
        <f>IF('Costi complessivi'!#REF!="","",'Costi complessivi'!#REF!)</f>
        <v>#REF!</v>
      </c>
      <c r="B43" s="61" t="e">
        <f>IF('Costi complessivi'!#REF!="","",'Costi complessivi'!#REF!)</f>
        <v>#REF!</v>
      </c>
      <c r="C43" s="15" t="e">
        <f>IF('Costi complessivi'!#REF!="G",'Costi complessivi'!#REF!*$C$452,IF('Costi complessivi'!#REF!=$B$452,'Costi complessivi'!#REF!,""))</f>
        <v>#REF!</v>
      </c>
      <c r="D43" s="15" t="e">
        <f>IF('Costi complessivi'!#REF!="G",'Costi complessivi'!#REF!*$C$452,IF('Costi complessivi'!#REF!=$B$452,'Costi complessivi'!#REF!,""))</f>
        <v>#REF!</v>
      </c>
      <c r="E43" s="30" t="e">
        <f>IF('Costi complessivi'!#REF!="G",'Costi complessivi'!#REF!*$C$452,IF('Costi complessivi'!#REF!=$B$452,'Costi complessivi'!#REF!,""))</f>
        <v>#REF!</v>
      </c>
      <c r="F43" s="115" t="e">
        <f>IF('Costi complessivi'!#REF!="G",'Costi complessivi'!#REF!*$C$452,IF('Costi complessivi'!#REF!=$B$452,'Costi complessivi'!#REF!,""))</f>
        <v>#REF!</v>
      </c>
      <c r="G43" s="44" t="e">
        <f>IF('Costi complessivi'!#REF!="G",'Costi complessivi'!#REF!*$C$452,IF('Costi complessivi'!#REF!=$B$452,'Costi complessivi'!#REF!,""))</f>
        <v>#REF!</v>
      </c>
      <c r="H43" s="44" t="e">
        <f>IF('Costi complessivi'!#REF!="G",'Costi complessivi'!#REF!*$C$452,IF('Costi complessivi'!#REF!=$B$452,'Costi complessivi'!#REF!,""))</f>
        <v>#REF!</v>
      </c>
      <c r="I43" s="115" t="e">
        <f>IF('Costi complessivi'!#REF!="G",'Costi complessivi'!#REF!*$C$452,IF('Costi complessivi'!#REF!=$B$452,'Costi complessivi'!#REF!,""))</f>
        <v>#REF!</v>
      </c>
      <c r="J43" s="14" t="e">
        <f>IF('Costi complessivi'!#REF!="G",'Costi complessivi'!#REF!*$C$452,IF('Costi complessivi'!#REF!=$B$452,'Costi complessivi'!#REF!,""))</f>
        <v>#REF!</v>
      </c>
      <c r="K43" s="14" t="e">
        <f>IF('Costi complessivi'!#REF!="G",'Costi complessivi'!#REF!*$C$452,IF('Costi complessivi'!#REF!=$B$452,'Costi complessivi'!#REF!,""))</f>
        <v>#REF!</v>
      </c>
      <c r="L43" s="29" t="e">
        <f>IF('Costi complessivi'!#REF!="G",'Costi complessivi'!#REF!*$C$452,IF('Costi complessivi'!#REF!=$B$452,'Costi complessivi'!#REF!,""))</f>
        <v>#REF!</v>
      </c>
      <c r="M43" s="23" t="e">
        <f>'Costi complessivi'!#REF!</f>
        <v>#REF!</v>
      </c>
      <c r="N43" s="69" t="e">
        <f>IF('Costi complessivi'!#REF!="G",'Costi complessivi'!#REF!,IF('Costi complessivi'!#REF!=$B$452,'Costi complessivi'!#REF!,0))</f>
        <v>#REF!</v>
      </c>
      <c r="O43" s="43"/>
    </row>
    <row r="44" spans="1:18" hidden="1">
      <c r="A44" s="22" t="e">
        <f>IF('Costi complessivi'!#REF!="","",'Costi complessivi'!#REF!)</f>
        <v>#REF!</v>
      </c>
      <c r="B44" s="61" t="e">
        <f>IF('Costi complessivi'!#REF!="","",'Costi complessivi'!#REF!)</f>
        <v>#REF!</v>
      </c>
      <c r="C44" s="15" t="e">
        <f>IF('Costi complessivi'!#REF!="G",'Costi complessivi'!#REF!*$C$452,IF('Costi complessivi'!#REF!=$B$452,'Costi complessivi'!#REF!,""))</f>
        <v>#REF!</v>
      </c>
      <c r="D44" s="15" t="e">
        <f>IF('Costi complessivi'!#REF!="G",'Costi complessivi'!#REF!*$C$452,IF('Costi complessivi'!#REF!=$B$452,'Costi complessivi'!#REF!,""))</f>
        <v>#REF!</v>
      </c>
      <c r="E44" s="30" t="e">
        <f>IF('Costi complessivi'!#REF!="G",'Costi complessivi'!#REF!*$C$452,IF('Costi complessivi'!#REF!=$B$452,'Costi complessivi'!#REF!,""))</f>
        <v>#REF!</v>
      </c>
      <c r="F44" s="115" t="e">
        <f>IF('Costi complessivi'!#REF!="G",'Costi complessivi'!#REF!*$C$452,IF('Costi complessivi'!#REF!=$B$452,'Costi complessivi'!#REF!,""))</f>
        <v>#REF!</v>
      </c>
      <c r="G44" s="44" t="e">
        <f>IF('Costi complessivi'!#REF!="G",'Costi complessivi'!#REF!*$C$452,IF('Costi complessivi'!#REF!=$B$452,'Costi complessivi'!#REF!,""))</f>
        <v>#REF!</v>
      </c>
      <c r="H44" s="44" t="e">
        <f>IF('Costi complessivi'!#REF!="G",'Costi complessivi'!#REF!*$C$452,IF('Costi complessivi'!#REF!=$B$452,'Costi complessivi'!#REF!,""))</f>
        <v>#REF!</v>
      </c>
      <c r="I44" s="115" t="e">
        <f>IF('Costi complessivi'!#REF!="G",'Costi complessivi'!#REF!*$C$452,IF('Costi complessivi'!#REF!=$B$452,'Costi complessivi'!#REF!,""))</f>
        <v>#REF!</v>
      </c>
      <c r="J44" s="14" t="e">
        <f>IF('Costi complessivi'!#REF!="G",'Costi complessivi'!#REF!*$C$452,IF('Costi complessivi'!#REF!=$B$452,'Costi complessivi'!#REF!,""))</f>
        <v>#REF!</v>
      </c>
      <c r="K44" s="14" t="e">
        <f>IF('Costi complessivi'!#REF!="G",'Costi complessivi'!#REF!*$C$452,IF('Costi complessivi'!#REF!=$B$452,'Costi complessivi'!#REF!,""))</f>
        <v>#REF!</v>
      </c>
      <c r="L44" s="29" t="e">
        <f>IF('Costi complessivi'!#REF!="G",'Costi complessivi'!#REF!*$C$452,IF('Costi complessivi'!#REF!=$B$452,'Costi complessivi'!#REF!,""))</f>
        <v>#REF!</v>
      </c>
      <c r="M44" s="23" t="e">
        <f>'Costi complessivi'!#REF!</f>
        <v>#REF!</v>
      </c>
      <c r="N44" s="69" t="e">
        <f>IF('Costi complessivi'!#REF!="G",'Costi complessivi'!#REF!,IF('Costi complessivi'!#REF!=$B$452,'Costi complessivi'!#REF!,0))</f>
        <v>#REF!</v>
      </c>
      <c r="O44" s="42">
        <v>59000</v>
      </c>
      <c r="P44" s="32" t="s">
        <v>500</v>
      </c>
    </row>
    <row r="45" spans="1:18" s="6" customFormat="1">
      <c r="A45" s="19"/>
      <c r="B45" s="33" t="s">
        <v>405</v>
      </c>
      <c r="C45" s="34" t="e">
        <f>SUM(C4:C44)</f>
        <v>#REF!</v>
      </c>
      <c r="D45" s="34" t="e">
        <f t="shared" ref="D45:K45" si="0">SUM(D4:D44)</f>
        <v>#REF!</v>
      </c>
      <c r="E45" s="34" t="e">
        <f t="shared" si="0"/>
        <v>#REF!</v>
      </c>
      <c r="F45" s="34" t="e">
        <f t="shared" si="0"/>
        <v>#REF!</v>
      </c>
      <c r="G45" s="34" t="e">
        <f t="shared" si="0"/>
        <v>#REF!</v>
      </c>
      <c r="H45" s="34" t="e">
        <f t="shared" si="0"/>
        <v>#REF!</v>
      </c>
      <c r="I45" s="34" t="e">
        <f t="shared" si="0"/>
        <v>#REF!</v>
      </c>
      <c r="J45" s="34" t="e">
        <f t="shared" si="0"/>
        <v>#REF!</v>
      </c>
      <c r="K45" s="34" t="e">
        <f t="shared" si="0"/>
        <v>#REF!</v>
      </c>
      <c r="L45" s="12"/>
      <c r="M45" s="12"/>
      <c r="N45" s="69">
        <v>1</v>
      </c>
    </row>
    <row r="46" spans="1:18" ht="23.25">
      <c r="B46" s="50" t="str">
        <f>'Costi complessivi'!B44</f>
        <v>ASSISTENZA MINORI</v>
      </c>
      <c r="C46" s="11"/>
      <c r="D46" s="25"/>
      <c r="E46" s="11" t="e">
        <f>IF(((#REF!+#REF!+#REF!+#REF!+#REF!)-E45)&lt;0.02,"",(#REF!+#REF!+#REF!+#REF!+#REF!))</f>
        <v>#REF!</v>
      </c>
      <c r="F46" s="11"/>
      <c r="G46" s="11"/>
      <c r="H46" s="11"/>
      <c r="J46" s="11"/>
      <c r="K46" s="11"/>
      <c r="N46" s="69">
        <v>1</v>
      </c>
    </row>
    <row r="47" spans="1:18">
      <c r="A47" s="2" t="s">
        <v>3</v>
      </c>
      <c r="B47" s="2" t="s">
        <v>2</v>
      </c>
      <c r="C47" s="26" t="str">
        <f t="shared" ref="C47:K47" si="1">C2</f>
        <v>Gestionale</v>
      </c>
      <c r="D47" s="26" t="str">
        <f t="shared" si="1"/>
        <v>RATEI E RISCONTI</v>
      </c>
      <c r="E47" s="26" t="str">
        <f t="shared" si="1"/>
        <v>STIMA</v>
      </c>
      <c r="F47" s="26" t="str">
        <f t="shared" si="1"/>
        <v>PREVENTIVO 2019</v>
      </c>
      <c r="G47" s="26" t="e">
        <f t="shared" si="1"/>
        <v>#REF!</v>
      </c>
      <c r="H47" s="26" t="e">
        <f t="shared" si="1"/>
        <v>#REF!</v>
      </c>
      <c r="I47" s="26" t="str">
        <f t="shared" si="1"/>
        <v>CONSUNTIVO 2019</v>
      </c>
      <c r="J47" s="26" t="str">
        <f t="shared" si="1"/>
        <v>INDICATORE ATTESO</v>
      </c>
      <c r="K47" s="26" t="str">
        <f t="shared" si="1"/>
        <v>INDICATORE CONS.</v>
      </c>
      <c r="L47" s="27"/>
      <c r="N47" s="69">
        <v>1</v>
      </c>
    </row>
    <row r="48" spans="1:18" hidden="1">
      <c r="A48" s="49" t="s">
        <v>444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8"/>
      <c r="N48" s="69" t="e">
        <f>IF('Costi complessivi'!#REF!="G",'Costi complessivi'!#REF!,IF('Costi complessivi'!#REF!=$B$452,'Costi complessivi'!#REF!,0))</f>
        <v>#REF!</v>
      </c>
    </row>
    <row r="49" spans="1:18" ht="17.25" hidden="1" customHeight="1">
      <c r="A49" s="22" t="str">
        <f>IF('Costi complessivi'!A47="","",'Costi complessivi'!A47)</f>
        <v xml:space="preserve">  66/25/601  </v>
      </c>
      <c r="B49" s="61" t="str">
        <f>IF('Costi complessivi'!B47="","",'Costi complessivi'!B47)</f>
        <v>EDUCATIVA DOMIC.MINORI COLLECCHI</v>
      </c>
      <c r="C49" s="15" t="e">
        <f>IF('Costi complessivi'!#REF!="G",'Costi complessivi'!#REF!*$C$452,IF('Costi complessivi'!#REF!=$B$452,'Costi complessivi'!#REF!,""))</f>
        <v>#REF!</v>
      </c>
      <c r="D49" s="15" t="e">
        <f>IF('Costi complessivi'!#REF!="G",'Costi complessivi'!#REF!*$C$452,IF('Costi complessivi'!#REF!=$B$452,'Costi complessivi'!#REF!,""))</f>
        <v>#REF!</v>
      </c>
      <c r="E49" s="30" t="e">
        <f>IF('Costi complessivi'!#REF!="G",'Costi complessivi'!#REF!*$C$452,IF('Costi complessivi'!#REF!=$B$452,'Costi complessivi'!#REF!,""))</f>
        <v>#REF!</v>
      </c>
      <c r="F49" s="115" t="e">
        <f>IF('Costi complessivi'!#REF!="G",'Costi complessivi'!C47*$C$452,IF('Costi complessivi'!#REF!=$B$452,'Costi complessivi'!C47,""))</f>
        <v>#REF!</v>
      </c>
      <c r="G49" s="44" t="e">
        <f>IF('Costi complessivi'!#REF!="G",'Costi complessivi'!#REF!*$C$452,IF('Costi complessivi'!#REF!=$B$452,'Costi complessivi'!#REF!,""))</f>
        <v>#REF!</v>
      </c>
      <c r="H49" s="44" t="e">
        <f>IF('Costi complessivi'!#REF!="G",'Costi complessivi'!#REF!*$C$452,IF('Costi complessivi'!#REF!=$B$452,'Costi complessivi'!#REF!,""))</f>
        <v>#REF!</v>
      </c>
      <c r="I49" s="115" t="e">
        <f>IF('Costi complessivi'!#REF!="G",'Costi complessivi'!D47*$C$452,IF('Costi complessivi'!#REF!=$B$452,'Costi complessivi'!D47,""))</f>
        <v>#REF!</v>
      </c>
      <c r="J49" s="14" t="e">
        <f>IF('Costi complessivi'!#REF!="G",'Costi complessivi'!E47*$C$452,IF('Costi complessivi'!#REF!=$B$452,'Costi complessivi'!E47,""))</f>
        <v>#REF!</v>
      </c>
      <c r="K49" s="14" t="e">
        <f>IF('Costi complessivi'!#REF!="G",'Costi complessivi'!F47*$C$452,IF('Costi complessivi'!#REF!=$B$452,'Costi complessivi'!F47,""))</f>
        <v>#REF!</v>
      </c>
      <c r="L49" s="29" t="e">
        <f>IF('Costi complessivi'!#REF!="G",'Costi complessivi'!#REF!*$C$452,IF('Costi complessivi'!#REF!=$B$452,'Costi complessivi'!#REF!,""))</f>
        <v>#REF!</v>
      </c>
      <c r="M49" s="23" t="e">
        <f>'Costi complessivi'!#REF!</f>
        <v>#REF!</v>
      </c>
      <c r="N49" s="69" t="e">
        <f>IF('Costi complessivi'!#REF!="G",'Costi complessivi'!#REF!,IF('Costi complessivi'!#REF!=$B$452,'Costi complessivi'!#REF!,0))</f>
        <v>#REF!</v>
      </c>
      <c r="O49" s="57">
        <v>69000</v>
      </c>
      <c r="P49" s="55">
        <v>64000</v>
      </c>
      <c r="Q49" s="42">
        <f>36000/2*LAVORO!$E$5</f>
        <v>4953.7948984903696</v>
      </c>
      <c r="R49" s="42">
        <f>SUM(P49:Q49)</f>
        <v>68953.794898490363</v>
      </c>
    </row>
    <row r="50" spans="1:18" hidden="1">
      <c r="A50" s="22" t="str">
        <f>IF('Costi complessivi'!A48="","",'Costi complessivi'!A48)</f>
        <v xml:space="preserve">  66/25/603  </v>
      </c>
      <c r="B50" s="61" t="str">
        <f>IF('Costi complessivi'!B48="","",'Costi complessivi'!B48)</f>
        <v>RETTE ISTITUTI MINORI COLLECCHI</v>
      </c>
      <c r="C50" s="15" t="e">
        <f>IF('Costi complessivi'!#REF!="G",'Costi complessivi'!#REF!*$C$452,IF('Costi complessivi'!#REF!=$B$452,'Costi complessivi'!#REF!,""))</f>
        <v>#REF!</v>
      </c>
      <c r="D50" s="15" t="e">
        <f>IF('Costi complessivi'!#REF!="G",'Costi complessivi'!#REF!*$C$452,IF('Costi complessivi'!#REF!=$B$452,'Costi complessivi'!#REF!,""))</f>
        <v>#REF!</v>
      </c>
      <c r="E50" s="30" t="e">
        <f>IF('Costi complessivi'!#REF!="G",'Costi complessivi'!#REF!*$C$452,IF('Costi complessivi'!#REF!=$B$452,'Costi complessivi'!#REF!,""))</f>
        <v>#REF!</v>
      </c>
      <c r="F50" s="115" t="e">
        <f>IF('Costi complessivi'!#REF!="G",'Costi complessivi'!C48*$C$452,IF('Costi complessivi'!#REF!=$B$452,'Costi complessivi'!C48,""))</f>
        <v>#REF!</v>
      </c>
      <c r="G50" s="44" t="e">
        <f>IF('Costi complessivi'!#REF!="G",'Costi complessivi'!#REF!*$C$452,IF('Costi complessivi'!#REF!=$B$452,'Costi complessivi'!#REF!,""))</f>
        <v>#REF!</v>
      </c>
      <c r="H50" s="44" t="e">
        <f>IF('Costi complessivi'!#REF!="G",'Costi complessivi'!#REF!*$C$452,IF('Costi complessivi'!#REF!=$B$452,'Costi complessivi'!#REF!,""))</f>
        <v>#REF!</v>
      </c>
      <c r="I50" s="116" t="e">
        <f>IF('Costi complessivi'!#REF!="G",'Costi complessivi'!D48*$C$452,IF('Costi complessivi'!#REF!=$B$452,'Costi complessivi'!D48,""))</f>
        <v>#REF!</v>
      </c>
      <c r="J50" s="14" t="e">
        <f>IF('Costi complessivi'!#REF!="G",'Costi complessivi'!E48*$C$452,IF('Costi complessivi'!#REF!=$B$452,'Costi complessivi'!E48,""))</f>
        <v>#REF!</v>
      </c>
      <c r="K50" s="14" t="e">
        <f>IF('Costi complessivi'!#REF!="G",'Costi complessivi'!F48*$C$452,IF('Costi complessivi'!#REF!=$B$452,'Costi complessivi'!F48,""))</f>
        <v>#REF!</v>
      </c>
      <c r="L50" s="29" t="e">
        <f>IF('Costi complessivi'!#REF!="G",'Costi complessivi'!#REF!*$C$452,IF('Costi complessivi'!#REF!=$B$452,'Costi complessivi'!#REF!,""))</f>
        <v>#REF!</v>
      </c>
      <c r="M50" s="23" t="e">
        <f>'Costi complessivi'!#REF!</f>
        <v>#REF!</v>
      </c>
      <c r="N50" s="69" t="e">
        <f>IF('Costi complessivi'!#REF!="G",'Costi complessivi'!#REF!,IF('Costi complessivi'!#REF!=$B$452,'Costi complessivi'!#REF!,0))</f>
        <v>#REF!</v>
      </c>
      <c r="P50" s="42">
        <v>190000</v>
      </c>
    </row>
    <row r="51" spans="1:18" hidden="1">
      <c r="A51" s="22" t="str">
        <f>IF('Costi complessivi'!A49="","",'Costi complessivi'!A49)</f>
        <v xml:space="preserve">  66/25/604  </v>
      </c>
      <c r="B51" s="61" t="str">
        <f>IF('Costi complessivi'!B49="","",'Costi complessivi'!B49)</f>
        <v>ASSIST. SCOLAST. MINORI COLLECC</v>
      </c>
      <c r="C51" s="15" t="e">
        <f>IF('Costi complessivi'!#REF!="G",'Costi complessivi'!#REF!*$C$452,IF('Costi complessivi'!#REF!=$B$452,'Costi complessivi'!#REF!,""))</f>
        <v>#REF!</v>
      </c>
      <c r="D51" s="15" t="e">
        <f>IF('Costi complessivi'!#REF!="G",'Costi complessivi'!#REF!*$C$452,IF('Costi complessivi'!#REF!=$B$452,'Costi complessivi'!#REF!,""))</f>
        <v>#REF!</v>
      </c>
      <c r="E51" s="30" t="e">
        <f>IF('Costi complessivi'!#REF!="G",'Costi complessivi'!#REF!*$C$452,IF('Costi complessivi'!#REF!=$B$452,'Costi complessivi'!#REF!,""))</f>
        <v>#REF!</v>
      </c>
      <c r="F51" s="115" t="e">
        <f>IF('Costi complessivi'!#REF!="G",'Costi complessivi'!C49*$C$452,IF('Costi complessivi'!#REF!=$B$452,'Costi complessivi'!C49,""))</f>
        <v>#REF!</v>
      </c>
      <c r="G51" s="44" t="e">
        <f>IF('Costi complessivi'!#REF!="G",'Costi complessivi'!#REF!*$C$452,IF('Costi complessivi'!#REF!=$B$452,'Costi complessivi'!#REF!,""))</f>
        <v>#REF!</v>
      </c>
      <c r="H51" s="44" t="e">
        <f>IF('Costi complessivi'!#REF!="G",'Costi complessivi'!#REF!*$C$452,IF('Costi complessivi'!#REF!=$B$452,'Costi complessivi'!#REF!,""))</f>
        <v>#REF!</v>
      </c>
      <c r="I51" s="115" t="e">
        <f>IF('Costi complessivi'!#REF!="G",'Costi complessivi'!D49*$C$452,IF('Costi complessivi'!#REF!=$B$452,'Costi complessivi'!D49,""))</f>
        <v>#REF!</v>
      </c>
      <c r="J51" s="14" t="e">
        <f>IF('Costi complessivi'!#REF!="G",'Costi complessivi'!E49*$C$452,IF('Costi complessivi'!#REF!=$B$452,'Costi complessivi'!E49,""))</f>
        <v>#REF!</v>
      </c>
      <c r="K51" s="14" t="e">
        <f>IF('Costi complessivi'!#REF!="G",'Costi complessivi'!F49*$C$452,IF('Costi complessivi'!#REF!=$B$452,'Costi complessivi'!F49,""))</f>
        <v>#REF!</v>
      </c>
      <c r="L51" s="29" t="e">
        <f>IF('Costi complessivi'!#REF!="G",'Costi complessivi'!#REF!*$C$452,IF('Costi complessivi'!#REF!=$B$452,'Costi complessivi'!#REF!,""))</f>
        <v>#REF!</v>
      </c>
      <c r="M51" s="23" t="e">
        <f>'Costi complessivi'!#REF!</f>
        <v>#REF!</v>
      </c>
      <c r="N51" s="69" t="e">
        <f>IF('Costi complessivi'!#REF!="G",'Costi complessivi'!#REF!,IF('Costi complessivi'!#REF!=$B$452,'Costi complessivi'!#REF!,0))</f>
        <v>#REF!</v>
      </c>
      <c r="P51" s="42">
        <v>206000</v>
      </c>
    </row>
    <row r="52" spans="1:18" hidden="1">
      <c r="A52" s="22" t="str">
        <f>IF('Costi complessivi'!A50="","",'Costi complessivi'!A50)</f>
        <v xml:space="preserve">  66/25/616  </v>
      </c>
      <c r="B52" s="61" t="str">
        <f>IF('Costi complessivi'!B50="","",'Costi complessivi'!B50)</f>
        <v>COORDINAMENTO MINORI COLLECCHIO</v>
      </c>
      <c r="C52" s="15" t="e">
        <f>IF('Costi complessivi'!#REF!="G",'Costi complessivi'!#REF!*$C$452,IF('Costi complessivi'!#REF!=$B$452,'Costi complessivi'!#REF!,""))</f>
        <v>#REF!</v>
      </c>
      <c r="D52" s="15" t="e">
        <f>IF('Costi complessivi'!#REF!="G",'Costi complessivi'!#REF!*$C$452,IF('Costi complessivi'!#REF!=$B$452,'Costi complessivi'!#REF!,""))</f>
        <v>#REF!</v>
      </c>
      <c r="E52" s="30" t="e">
        <f>IF('Costi complessivi'!#REF!="G",'Costi complessivi'!#REF!*$C$452,IF('Costi complessivi'!#REF!=$B$452,'Costi complessivi'!#REF!,""))</f>
        <v>#REF!</v>
      </c>
      <c r="F52" s="115" t="e">
        <f>IF('Costi complessivi'!#REF!="G",'Costi complessivi'!C50*$C$452,IF('Costi complessivi'!#REF!=$B$452,'Costi complessivi'!C50,""))</f>
        <v>#REF!</v>
      </c>
      <c r="G52" s="44" t="e">
        <f>IF('Costi complessivi'!#REF!="G",'Costi complessivi'!#REF!*$C$452,IF('Costi complessivi'!#REF!=$B$452,'Costi complessivi'!#REF!,""))</f>
        <v>#REF!</v>
      </c>
      <c r="H52" s="44" t="e">
        <f>IF('Costi complessivi'!#REF!="G",'Costi complessivi'!#REF!*$C$452,IF('Costi complessivi'!#REF!=$B$452,'Costi complessivi'!#REF!,""))</f>
        <v>#REF!</v>
      </c>
      <c r="I52" s="115" t="e">
        <f>IF('Costi complessivi'!#REF!="G",'Costi complessivi'!D50*$C$452,IF('Costi complessivi'!#REF!=$B$452,'Costi complessivi'!D50,""))</f>
        <v>#REF!</v>
      </c>
      <c r="J52" s="14" t="e">
        <f>IF('Costi complessivi'!#REF!="G",'Costi complessivi'!E50*$C$452,IF('Costi complessivi'!#REF!=$B$452,'Costi complessivi'!E50,""))</f>
        <v>#REF!</v>
      </c>
      <c r="K52" s="14" t="e">
        <f>IF('Costi complessivi'!#REF!="G",'Costi complessivi'!F50*$C$452,IF('Costi complessivi'!#REF!=$B$452,'Costi complessivi'!F50,""))</f>
        <v>#REF!</v>
      </c>
      <c r="L52" s="29" t="e">
        <f>IF('Costi complessivi'!#REF!="G",'Costi complessivi'!#REF!*$C$452,IF('Costi complessivi'!#REF!=$B$452,'Costi complessivi'!#REF!,""))</f>
        <v>#REF!</v>
      </c>
      <c r="M52" s="23" t="e">
        <f>'Costi complessivi'!#REF!</f>
        <v>#REF!</v>
      </c>
      <c r="N52" s="69" t="e">
        <f>IF('Costi complessivi'!#REF!="G",'Costi complessivi'!#REF!,IF('Costi complessivi'!#REF!=$B$452,'Costi complessivi'!#REF!,0))</f>
        <v>#REF!</v>
      </c>
    </row>
    <row r="53" spans="1:18" ht="28.5" hidden="1">
      <c r="A53" s="22" t="str">
        <f>IF('Costi complessivi'!A51="","",'Costi complessivi'!A51)</f>
        <v xml:space="preserve"> 68/05/920-937 </v>
      </c>
      <c r="B53" s="61" t="str">
        <f>IF('Costi complessivi'!B51="","",'Costi complessivi'!B51)</f>
        <v>EDUCATIVA AGGREGATIVA</v>
      </c>
      <c r="C53" s="15" t="e">
        <f>IF('Costi complessivi'!#REF!="G",'Costi complessivi'!#REF!*$C$452,IF('Costi complessivi'!#REF!=$B$452,'Costi complessivi'!#REF!,""))</f>
        <v>#REF!</v>
      </c>
      <c r="D53" s="15" t="e">
        <f>IF('Costi complessivi'!#REF!="G",'Costi complessivi'!#REF!*$C$452,IF('Costi complessivi'!#REF!=$B$452,'Costi complessivi'!#REF!,""))</f>
        <v>#REF!</v>
      </c>
      <c r="E53" s="30" t="e">
        <f>IF('Costi complessivi'!#REF!="G",'Costi complessivi'!#REF!*$C$452,IF('Costi complessivi'!#REF!=$B$452,'Costi complessivi'!#REF!,""))</f>
        <v>#REF!</v>
      </c>
      <c r="F53" s="115" t="e">
        <f>IF('Costi complessivi'!#REF!="G",'Costi complessivi'!C51*$C$452,IF('Costi complessivi'!#REF!=$B$452,'Costi complessivi'!C51,""))</f>
        <v>#REF!</v>
      </c>
      <c r="G53" s="44" t="e">
        <f>IF('Costi complessivi'!#REF!="G",'Costi complessivi'!#REF!*$C$452,IF('Costi complessivi'!#REF!=$B$452,'Costi complessivi'!#REF!,""))</f>
        <v>#REF!</v>
      </c>
      <c r="H53" s="44" t="e">
        <f>IF('Costi complessivi'!#REF!="G",'Costi complessivi'!#REF!*$C$452,IF('Costi complessivi'!#REF!=$B$452,'Costi complessivi'!#REF!,""))</f>
        <v>#REF!</v>
      </c>
      <c r="I53" s="115" t="e">
        <f>IF('Costi complessivi'!#REF!="G",'Costi complessivi'!D51*$C$452,IF('Costi complessivi'!#REF!=$B$452,'Costi complessivi'!D51,""))</f>
        <v>#REF!</v>
      </c>
      <c r="J53" s="14" t="e">
        <f>IF('Costi complessivi'!#REF!="G",'Costi complessivi'!E51*$C$452,IF('Costi complessivi'!#REF!=$B$452,'Costi complessivi'!E51,""))</f>
        <v>#REF!</v>
      </c>
      <c r="K53" s="14" t="e">
        <f>IF('Costi complessivi'!#REF!="G",'Costi complessivi'!F51*$C$452,IF('Costi complessivi'!#REF!=$B$452,'Costi complessivi'!F51,""))</f>
        <v>#REF!</v>
      </c>
      <c r="L53" s="29" t="e">
        <f>IF('Costi complessivi'!#REF!="G",'Costi complessivi'!#REF!*$C$452,IF('Costi complessivi'!#REF!=$B$452,'Costi complessivi'!#REF!,""))</f>
        <v>#REF!</v>
      </c>
      <c r="M53" s="23" t="e">
        <f>'Costi complessivi'!#REF!</f>
        <v>#REF!</v>
      </c>
      <c r="N53" s="69" t="e">
        <f>IF('Costi complessivi'!#REF!="G",'Costi complessivi'!#REF!,IF('Costi complessivi'!#REF!=$B$452,'Costi complessivi'!#REF!,0))</f>
        <v>#REF!</v>
      </c>
    </row>
    <row r="54" spans="1:18" hidden="1">
      <c r="A54" s="22" t="str">
        <f>IF('Costi complessivi'!A52="","",'Costi complessivi'!A52)</f>
        <v xml:space="preserve">  68/05/901  </v>
      </c>
      <c r="B54" s="61" t="str">
        <f>IF('Costi complessivi'!B52="","",'Costi complessivi'!B52)</f>
        <v xml:space="preserve">CONTRIBUTI AFFIDI COLLECCHIO   </v>
      </c>
      <c r="C54" s="15" t="e">
        <f>IF('Costi complessivi'!#REF!="G",'Costi complessivi'!#REF!*$C$452,IF('Costi complessivi'!#REF!=$B$452,'Costi complessivi'!#REF!,""))</f>
        <v>#REF!</v>
      </c>
      <c r="D54" s="15" t="e">
        <f>IF('Costi complessivi'!#REF!="G",'Costi complessivi'!#REF!*$C$452,IF('Costi complessivi'!#REF!=$B$452,'Costi complessivi'!#REF!,""))</f>
        <v>#REF!</v>
      </c>
      <c r="E54" s="30" t="e">
        <f>IF('Costi complessivi'!#REF!="G",'Costi complessivi'!#REF!*$C$452,IF('Costi complessivi'!#REF!=$B$452,'Costi complessivi'!#REF!,""))</f>
        <v>#REF!</v>
      </c>
      <c r="F54" s="115" t="e">
        <f>IF('Costi complessivi'!#REF!="G",'Costi complessivi'!C52*$C$452,IF('Costi complessivi'!#REF!=$B$452,'Costi complessivi'!C52,""))</f>
        <v>#REF!</v>
      </c>
      <c r="G54" s="44" t="e">
        <f>IF('Costi complessivi'!#REF!="G",'Costi complessivi'!#REF!*$C$452,IF('Costi complessivi'!#REF!=$B$452,'Costi complessivi'!#REF!,""))</f>
        <v>#REF!</v>
      </c>
      <c r="H54" s="44" t="e">
        <f>IF('Costi complessivi'!#REF!="G",'Costi complessivi'!#REF!*$C$452,IF('Costi complessivi'!#REF!=$B$452,'Costi complessivi'!#REF!,""))</f>
        <v>#REF!</v>
      </c>
      <c r="I54" s="115" t="e">
        <f>IF('Costi complessivi'!#REF!="G",'Costi complessivi'!D52*$C$452,IF('Costi complessivi'!#REF!=$B$452,'Costi complessivi'!D52,""))</f>
        <v>#REF!</v>
      </c>
      <c r="J54" s="14" t="e">
        <f>IF('Costi complessivi'!#REF!="G",'Costi complessivi'!E52*$C$452,IF('Costi complessivi'!#REF!=$B$452,'Costi complessivi'!E52,""))</f>
        <v>#REF!</v>
      </c>
      <c r="K54" s="14" t="e">
        <f>IF('Costi complessivi'!#REF!="G",'Costi complessivi'!F52*$C$452,IF('Costi complessivi'!#REF!=$B$452,'Costi complessivi'!F52,""))</f>
        <v>#REF!</v>
      </c>
      <c r="L54" s="29" t="e">
        <f>IF('Costi complessivi'!#REF!="G",'Costi complessivi'!#REF!*$C$452,IF('Costi complessivi'!#REF!=$B$452,'Costi complessivi'!#REF!,""))</f>
        <v>#REF!</v>
      </c>
      <c r="M54" s="23" t="e">
        <f>'Costi complessivi'!#REF!</f>
        <v>#REF!</v>
      </c>
      <c r="N54" s="69" t="e">
        <f>IF('Costi complessivi'!#REF!="G",'Costi complessivi'!#REF!,IF('Costi complessivi'!#REF!=$B$452,'Costi complessivi'!#REF!,0))</f>
        <v>#REF!</v>
      </c>
    </row>
    <row r="55" spans="1:18" hidden="1">
      <c r="A55" s="22" t="e">
        <f>IF('Costi complessivi'!#REF!="","",'Costi complessivi'!#REF!)</f>
        <v>#REF!</v>
      </c>
      <c r="B55" s="61" t="e">
        <f>IF('Costi complessivi'!#REF!="","",'Costi complessivi'!#REF!)</f>
        <v>#REF!</v>
      </c>
      <c r="C55" s="15" t="e">
        <f>IF('Costi complessivi'!#REF!="G",'Costi complessivi'!#REF!*$C$452,IF('Costi complessivi'!#REF!=$B$452,'Costi complessivi'!#REF!,""))</f>
        <v>#REF!</v>
      </c>
      <c r="D55" s="15" t="e">
        <f>IF('Costi complessivi'!#REF!="G",'Costi complessivi'!#REF!*$C$452,IF('Costi complessivi'!#REF!=$B$452,'Costi complessivi'!#REF!,""))</f>
        <v>#REF!</v>
      </c>
      <c r="E55" s="30" t="e">
        <f>IF('Costi complessivi'!#REF!="G",'Costi complessivi'!#REF!*$C$452,IF('Costi complessivi'!#REF!=$B$452,'Costi complessivi'!#REF!,""))</f>
        <v>#REF!</v>
      </c>
      <c r="F55" s="115" t="e">
        <f>IF('Costi complessivi'!#REF!="G",'Costi complessivi'!#REF!*$C$452,IF('Costi complessivi'!#REF!=$B$452,'Costi complessivi'!#REF!,""))</f>
        <v>#REF!</v>
      </c>
      <c r="G55" s="44" t="e">
        <f>IF('Costi complessivi'!#REF!="G",'Costi complessivi'!#REF!*$C$452,IF('Costi complessivi'!#REF!=$B$452,'Costi complessivi'!#REF!,""))</f>
        <v>#REF!</v>
      </c>
      <c r="H55" s="44" t="e">
        <f>IF('Costi complessivi'!#REF!="G",'Costi complessivi'!#REF!*$C$452,IF('Costi complessivi'!#REF!=$B$452,'Costi complessivi'!#REF!,""))</f>
        <v>#REF!</v>
      </c>
      <c r="I55" s="115" t="e">
        <f>IF('Costi complessivi'!#REF!="G",'Costi complessivi'!#REF!*$C$452,IF('Costi complessivi'!#REF!=$B$452,'Costi complessivi'!#REF!,""))</f>
        <v>#REF!</v>
      </c>
      <c r="J55" s="14" t="e">
        <f>IF('Costi complessivi'!#REF!="G",'Costi complessivi'!#REF!*$C$452,IF('Costi complessivi'!#REF!=$B$452,'Costi complessivi'!#REF!,""))</f>
        <v>#REF!</v>
      </c>
      <c r="K55" s="14" t="e">
        <f>IF('Costi complessivi'!#REF!="G",'Costi complessivi'!#REF!*$C$452,IF('Costi complessivi'!#REF!=$B$452,'Costi complessivi'!#REF!,""))</f>
        <v>#REF!</v>
      </c>
      <c r="L55" s="29" t="e">
        <f>IF('Costi complessivi'!#REF!="G",'Costi complessivi'!#REF!*$C$452,IF('Costi complessivi'!#REF!=$B$452,'Costi complessivi'!#REF!,""))</f>
        <v>#REF!</v>
      </c>
      <c r="M55" s="23" t="e">
        <f>'Costi complessivi'!#REF!</f>
        <v>#REF!</v>
      </c>
      <c r="N55" s="69" t="e">
        <f>IF('Costi complessivi'!#REF!="G",'Costi complessivi'!#REF!,IF('Costi complessivi'!#REF!=$B$452,'Costi complessivi'!#REF!,0))</f>
        <v>#REF!</v>
      </c>
    </row>
    <row r="56" spans="1:18" hidden="1">
      <c r="A56" s="22" t="e">
        <f>IF('Costi complessivi'!#REF!="","",'Costi complessivi'!#REF!)</f>
        <v>#REF!</v>
      </c>
      <c r="B56" s="61" t="e">
        <f>IF('Costi complessivi'!#REF!="","",'Costi complessivi'!#REF!)</f>
        <v>#REF!</v>
      </c>
      <c r="C56" s="15" t="e">
        <f>IF('Costi complessivi'!#REF!="G",'Costi complessivi'!#REF!*$C$452,IF('Costi complessivi'!#REF!=$B$452,'Costi complessivi'!#REF!,""))</f>
        <v>#REF!</v>
      </c>
      <c r="D56" s="15" t="e">
        <f>IF('Costi complessivi'!#REF!="G",'Costi complessivi'!#REF!*$C$452,IF('Costi complessivi'!#REF!=$B$452,'Costi complessivi'!#REF!,""))</f>
        <v>#REF!</v>
      </c>
      <c r="E56" s="30" t="e">
        <f>IF('Costi complessivi'!#REF!="G",'Costi complessivi'!#REF!*$C$452,IF('Costi complessivi'!#REF!=$B$452,'Costi complessivi'!#REF!,""))</f>
        <v>#REF!</v>
      </c>
      <c r="F56" s="115" t="e">
        <f>IF('Costi complessivi'!#REF!="G",'Costi complessivi'!#REF!*$C$452,IF('Costi complessivi'!#REF!=$B$452,'Costi complessivi'!#REF!,""))</f>
        <v>#REF!</v>
      </c>
      <c r="G56" s="44" t="e">
        <f>IF('Costi complessivi'!#REF!="G",'Costi complessivi'!#REF!*$C$452,IF('Costi complessivi'!#REF!=$B$452,'Costi complessivi'!#REF!,""))</f>
        <v>#REF!</v>
      </c>
      <c r="H56" s="44" t="e">
        <f>IF('Costi complessivi'!#REF!="G",'Costi complessivi'!#REF!*$C$452,IF('Costi complessivi'!#REF!=$B$452,'Costi complessivi'!#REF!,""))</f>
        <v>#REF!</v>
      </c>
      <c r="I56" s="115" t="e">
        <f>IF('Costi complessivi'!#REF!="G",'Costi complessivi'!#REF!*$C$452,IF('Costi complessivi'!#REF!=$B$452,'Costi complessivi'!#REF!,""))</f>
        <v>#REF!</v>
      </c>
      <c r="J56" s="14" t="e">
        <f>IF('Costi complessivi'!#REF!="G",'Costi complessivi'!#REF!*$C$452,IF('Costi complessivi'!#REF!=$B$452,'Costi complessivi'!#REF!,""))</f>
        <v>#REF!</v>
      </c>
      <c r="K56" s="14" t="e">
        <f>IF('Costi complessivi'!#REF!="G",'Costi complessivi'!#REF!*$C$452,IF('Costi complessivi'!#REF!=$B$452,'Costi complessivi'!#REF!,""))</f>
        <v>#REF!</v>
      </c>
      <c r="L56" s="29" t="e">
        <f>IF('Costi complessivi'!#REF!="G",'Costi complessivi'!#REF!*$C$452,IF('Costi complessivi'!#REF!=$B$452,'Costi complessivi'!#REF!,""))</f>
        <v>#REF!</v>
      </c>
      <c r="M56" s="23" t="e">
        <f>'Costi complessivi'!#REF!</f>
        <v>#REF!</v>
      </c>
      <c r="N56" s="69" t="e">
        <f>IF('Costi complessivi'!#REF!="G",'Costi complessivi'!#REF!,IF('Costi complessivi'!#REF!=$B$452,'Costi complessivi'!#REF!,0))</f>
        <v>#REF!</v>
      </c>
    </row>
    <row r="57" spans="1:18" hidden="1">
      <c r="A57" s="49" t="s">
        <v>445</v>
      </c>
      <c r="B57" s="45"/>
      <c r="C57" s="46"/>
      <c r="D57" s="47"/>
      <c r="E57" s="47"/>
      <c r="F57" s="115"/>
      <c r="G57" s="47"/>
      <c r="H57" s="47"/>
      <c r="I57" s="47"/>
      <c r="J57" s="47"/>
      <c r="K57" s="47"/>
      <c r="L57" s="45"/>
      <c r="M57" s="48"/>
      <c r="N57" s="69" t="e">
        <f>IF('Costi complessivi'!#REF!="G",'Costi complessivi'!#REF!,IF('Costi complessivi'!#REF!=$B$452,'Costi complessivi'!#REF!,0))</f>
        <v>#REF!</v>
      </c>
    </row>
    <row r="58" spans="1:18" ht="16.5" hidden="1" customHeight="1">
      <c r="A58" s="22" t="str">
        <f>IF('Costi complessivi'!A54="","",'Costi complessivi'!A54)</f>
        <v xml:space="preserve">  66/25/630  </v>
      </c>
      <c r="B58" s="61" t="str">
        <f>IF('Costi complessivi'!B54="","",'Costi complessivi'!B54)</f>
        <v>EDUCATIVA DOMIC. MINORI FELINO</v>
      </c>
      <c r="C58" s="15" t="e">
        <f>IF('Costi complessivi'!#REF!="G",'Costi complessivi'!#REF!*$C$452,IF('Costi complessivi'!#REF!=$B$452,'Costi complessivi'!#REF!,""))</f>
        <v>#REF!</v>
      </c>
      <c r="D58" s="15" t="e">
        <f>IF('Costi complessivi'!#REF!="G",'Costi complessivi'!#REF!*$C$452,IF('Costi complessivi'!#REF!=$B$452,'Costi complessivi'!#REF!,""))</f>
        <v>#REF!</v>
      </c>
      <c r="E58" s="30" t="e">
        <f>IF('Costi complessivi'!#REF!="G",'Costi complessivi'!#REF!*$C$452,IF('Costi complessivi'!#REF!=$B$452,'Costi complessivi'!#REF!,""))</f>
        <v>#REF!</v>
      </c>
      <c r="F58" s="115" t="e">
        <f>IF('Costi complessivi'!#REF!="G",'Costi complessivi'!C54*$C$452,IF('Costi complessivi'!#REF!=$B$452,'Costi complessivi'!C54,""))</f>
        <v>#REF!</v>
      </c>
      <c r="G58" s="44" t="e">
        <f>IF('Costi complessivi'!#REF!="G",'Costi complessivi'!#REF!*$C$452,IF('Costi complessivi'!#REF!=$B$452,'Costi complessivi'!#REF!,""))</f>
        <v>#REF!</v>
      </c>
      <c r="H58" s="44" t="e">
        <f>IF('Costi complessivi'!#REF!="G",'Costi complessivi'!#REF!*$C$452,IF('Costi complessivi'!#REF!=$B$452,'Costi complessivi'!#REF!,""))</f>
        <v>#REF!</v>
      </c>
      <c r="I58" s="115" t="e">
        <f>IF('Costi complessivi'!#REF!="G",'Costi complessivi'!D54*$C$452,IF('Costi complessivi'!#REF!=$B$452,'Costi complessivi'!D54,""))</f>
        <v>#REF!</v>
      </c>
      <c r="J58" s="14" t="e">
        <f>IF('Costi complessivi'!#REF!="G",'Costi complessivi'!E54*$C$452,IF('Costi complessivi'!#REF!=$B$452,'Costi complessivi'!E54,""))</f>
        <v>#REF!</v>
      </c>
      <c r="K58" s="14" t="e">
        <f>IF('Costi complessivi'!#REF!="G",'Costi complessivi'!F54*$C$452,IF('Costi complessivi'!#REF!=$B$452,'Costi complessivi'!F54,""))</f>
        <v>#REF!</v>
      </c>
      <c r="L58" s="29" t="e">
        <f>IF('Costi complessivi'!#REF!="G",'Costi complessivi'!#REF!*$C$452,IF('Costi complessivi'!#REF!=$B$452,'Costi complessivi'!#REF!,""))</f>
        <v>#REF!</v>
      </c>
      <c r="M58" s="23" t="e">
        <f>'Costi complessivi'!#REF!</f>
        <v>#REF!</v>
      </c>
      <c r="N58" s="69" t="e">
        <f>IF('Costi complessivi'!#REF!="G",'Costi complessivi'!#REF!,IF('Costi complessivi'!#REF!=$B$452,'Costi complessivi'!#REF!,0))</f>
        <v>#REF!</v>
      </c>
      <c r="O58" s="57">
        <v>44000</v>
      </c>
      <c r="P58" s="55">
        <v>40000</v>
      </c>
      <c r="Q58" s="42">
        <f>36000/2*LAVORO!$E$6</f>
        <v>3282.4653826132226</v>
      </c>
      <c r="R58" s="42">
        <f>SUM(P58:Q58)</f>
        <v>43282.46538261322</v>
      </c>
    </row>
    <row r="59" spans="1:18" ht="17.25" hidden="1" customHeight="1">
      <c r="A59" s="22" t="str">
        <f>IF('Costi complessivi'!A55="","",'Costi complessivi'!A55)</f>
        <v xml:space="preserve">  66/25/632  </v>
      </c>
      <c r="B59" s="61" t="str">
        <f>IF('Costi complessivi'!B55="","",'Costi complessivi'!B55)</f>
        <v xml:space="preserve">RETTE ISTIT. MINORI FELINO     </v>
      </c>
      <c r="C59" s="15" t="e">
        <f>IF('Costi complessivi'!#REF!="G",'Costi complessivi'!#REF!*$C$452,IF('Costi complessivi'!#REF!=$B$452,'Costi complessivi'!#REF!,""))</f>
        <v>#REF!</v>
      </c>
      <c r="D59" s="15" t="e">
        <f>IF('Costi complessivi'!#REF!="G",'Costi complessivi'!#REF!*$C$452,IF('Costi complessivi'!#REF!=$B$452,'Costi complessivi'!#REF!,""))</f>
        <v>#REF!</v>
      </c>
      <c r="E59" s="30" t="e">
        <f>IF('Costi complessivi'!#REF!="G",'Costi complessivi'!#REF!*$C$452,IF('Costi complessivi'!#REF!=$B$452,'Costi complessivi'!#REF!,""))</f>
        <v>#REF!</v>
      </c>
      <c r="F59" s="115" t="e">
        <f>IF('Costi complessivi'!#REF!="G",'Costi complessivi'!C55*$C$452,IF('Costi complessivi'!#REF!=$B$452,'Costi complessivi'!C55,""))</f>
        <v>#REF!</v>
      </c>
      <c r="G59" s="44" t="e">
        <f>IF('Costi complessivi'!#REF!="G",'Costi complessivi'!#REF!*$C$452,IF('Costi complessivi'!#REF!=$B$452,'Costi complessivi'!#REF!,""))</f>
        <v>#REF!</v>
      </c>
      <c r="H59" s="44" t="e">
        <f>IF('Costi complessivi'!#REF!="G",'Costi complessivi'!#REF!*$C$452,IF('Costi complessivi'!#REF!=$B$452,'Costi complessivi'!#REF!,""))</f>
        <v>#REF!</v>
      </c>
      <c r="I59" s="115" t="e">
        <f>IF('Costi complessivi'!#REF!="G",'Costi complessivi'!D55*$C$452,IF('Costi complessivi'!#REF!=$B$452,'Costi complessivi'!D55,""))</f>
        <v>#REF!</v>
      </c>
      <c r="J59" s="14" t="e">
        <f>IF('Costi complessivi'!#REF!="G",'Costi complessivi'!E55*$C$452,IF('Costi complessivi'!#REF!=$B$452,'Costi complessivi'!E55,""))</f>
        <v>#REF!</v>
      </c>
      <c r="K59" s="14" t="e">
        <f>IF('Costi complessivi'!#REF!="G",'Costi complessivi'!F55*$C$452,IF('Costi complessivi'!#REF!=$B$452,'Costi complessivi'!F55,""))</f>
        <v>#REF!</v>
      </c>
      <c r="L59" s="29" t="e">
        <f>IF('Costi complessivi'!#REF!="G",'Costi complessivi'!#REF!*$C$452,IF('Costi complessivi'!#REF!=$B$452,'Costi complessivi'!#REF!,""))</f>
        <v>#REF!</v>
      </c>
      <c r="M59" s="23" t="e">
        <f>'Costi complessivi'!#REF!</f>
        <v>#REF!</v>
      </c>
      <c r="N59" s="69" t="e">
        <f>IF('Costi complessivi'!#REF!="G",'Costi complessivi'!#REF!,IF('Costi complessivi'!#REF!=$B$452,'Costi complessivi'!#REF!,0))</f>
        <v>#REF!</v>
      </c>
      <c r="P59" s="42">
        <v>21000</v>
      </c>
    </row>
    <row r="60" spans="1:18" hidden="1">
      <c r="A60" s="22" t="str">
        <f>IF('Costi complessivi'!A56="","",'Costi complessivi'!A56)</f>
        <v xml:space="preserve">  66/25/633  </v>
      </c>
      <c r="B60" s="61" t="str">
        <f>IF('Costi complessivi'!B56="","",'Costi complessivi'!B56)</f>
        <v xml:space="preserve">ASSIST. SCOLAST. MINORI FELINO </v>
      </c>
      <c r="C60" s="15" t="e">
        <f>IF('Costi complessivi'!#REF!="G",'Costi complessivi'!#REF!*$C$452,IF('Costi complessivi'!#REF!=$B$452,'Costi complessivi'!#REF!,""))</f>
        <v>#REF!</v>
      </c>
      <c r="D60" s="15" t="e">
        <f>IF('Costi complessivi'!#REF!="G",'Costi complessivi'!#REF!*$C$452,IF('Costi complessivi'!#REF!=$B$452,'Costi complessivi'!#REF!,""))</f>
        <v>#REF!</v>
      </c>
      <c r="E60" s="30" t="e">
        <f>IF('Costi complessivi'!#REF!="G",'Costi complessivi'!#REF!*$C$452,IF('Costi complessivi'!#REF!=$B$452,'Costi complessivi'!#REF!,""))</f>
        <v>#REF!</v>
      </c>
      <c r="F60" s="115" t="e">
        <f>IF('Costi complessivi'!#REF!="G",'Costi complessivi'!C56*$C$452,IF('Costi complessivi'!#REF!=$B$452,'Costi complessivi'!C56,""))</f>
        <v>#REF!</v>
      </c>
      <c r="G60" s="44" t="e">
        <f>IF('Costi complessivi'!#REF!="G",'Costi complessivi'!#REF!*$C$452,IF('Costi complessivi'!#REF!=$B$452,'Costi complessivi'!#REF!,""))</f>
        <v>#REF!</v>
      </c>
      <c r="H60" s="44" t="e">
        <f>IF('Costi complessivi'!#REF!="G",'Costi complessivi'!#REF!*$C$452,IF('Costi complessivi'!#REF!=$B$452,'Costi complessivi'!#REF!,""))</f>
        <v>#REF!</v>
      </c>
      <c r="I60" s="115" t="e">
        <f>IF('Costi complessivi'!#REF!="G",'Costi complessivi'!D56*$C$452,IF('Costi complessivi'!#REF!=$B$452,'Costi complessivi'!D56,""))</f>
        <v>#REF!</v>
      </c>
      <c r="J60" s="14" t="e">
        <f>IF('Costi complessivi'!#REF!="G",'Costi complessivi'!E56*$C$452,IF('Costi complessivi'!#REF!=$B$452,'Costi complessivi'!E56,""))</f>
        <v>#REF!</v>
      </c>
      <c r="K60" s="14" t="e">
        <f>IF('Costi complessivi'!#REF!="G",'Costi complessivi'!F56*$C$452,IF('Costi complessivi'!#REF!=$B$452,'Costi complessivi'!F56,""))</f>
        <v>#REF!</v>
      </c>
      <c r="L60" s="29" t="e">
        <f>IF('Costi complessivi'!#REF!="G",'Costi complessivi'!#REF!*$C$452,IF('Costi complessivi'!#REF!=$B$452,'Costi complessivi'!#REF!,""))</f>
        <v>#REF!</v>
      </c>
      <c r="M60" s="23" t="e">
        <f>'Costi complessivi'!#REF!</f>
        <v>#REF!</v>
      </c>
      <c r="N60" s="69" t="e">
        <f>IF('Costi complessivi'!#REF!="G",'Costi complessivi'!#REF!,IF('Costi complessivi'!#REF!=$B$452,'Costi complessivi'!#REF!,0))</f>
        <v>#REF!</v>
      </c>
      <c r="P60" s="42">
        <v>80000</v>
      </c>
    </row>
    <row r="61" spans="1:18" hidden="1">
      <c r="A61" s="22" t="str">
        <f>IF('Costi complessivi'!A57="","",'Costi complessivi'!A57)</f>
        <v xml:space="preserve">  66/25/637  </v>
      </c>
      <c r="B61" s="61" t="str">
        <f>IF('Costi complessivi'!B57="","",'Costi complessivi'!B57)</f>
        <v xml:space="preserve">COORDINAMENTO MINORI FELINO    </v>
      </c>
      <c r="C61" s="15" t="e">
        <f>IF('Costi complessivi'!#REF!="G",'Costi complessivi'!#REF!*$C$452,IF('Costi complessivi'!#REF!=$B$452,'Costi complessivi'!#REF!,""))</f>
        <v>#REF!</v>
      </c>
      <c r="D61" s="15" t="e">
        <f>IF('Costi complessivi'!#REF!="G",'Costi complessivi'!#REF!*$C$452,IF('Costi complessivi'!#REF!=$B$452,'Costi complessivi'!#REF!,""))</f>
        <v>#REF!</v>
      </c>
      <c r="E61" s="30" t="e">
        <f>IF('Costi complessivi'!#REF!="G",'Costi complessivi'!#REF!*$C$452,IF('Costi complessivi'!#REF!=$B$452,'Costi complessivi'!#REF!,""))</f>
        <v>#REF!</v>
      </c>
      <c r="F61" s="115" t="e">
        <f>IF('Costi complessivi'!#REF!="G",'Costi complessivi'!C57*$C$452,IF('Costi complessivi'!#REF!=$B$452,'Costi complessivi'!C57,""))</f>
        <v>#REF!</v>
      </c>
      <c r="G61" s="44" t="e">
        <f>IF('Costi complessivi'!#REF!="G",'Costi complessivi'!#REF!*$C$452,IF('Costi complessivi'!#REF!=$B$452,'Costi complessivi'!#REF!,""))</f>
        <v>#REF!</v>
      </c>
      <c r="H61" s="44" t="e">
        <f>IF('Costi complessivi'!#REF!="G",'Costi complessivi'!#REF!*$C$452,IF('Costi complessivi'!#REF!=$B$452,'Costi complessivi'!#REF!,""))</f>
        <v>#REF!</v>
      </c>
      <c r="I61" s="115" t="e">
        <f>IF('Costi complessivi'!#REF!="G",'Costi complessivi'!D57*$C$452,IF('Costi complessivi'!#REF!=$B$452,'Costi complessivi'!D57,""))</f>
        <v>#REF!</v>
      </c>
      <c r="J61" s="14" t="e">
        <f>IF('Costi complessivi'!#REF!="G",'Costi complessivi'!E57*$C$452,IF('Costi complessivi'!#REF!=$B$452,'Costi complessivi'!E57,""))</f>
        <v>#REF!</v>
      </c>
      <c r="K61" s="14" t="e">
        <f>IF('Costi complessivi'!#REF!="G",'Costi complessivi'!F57*$C$452,IF('Costi complessivi'!#REF!=$B$452,'Costi complessivi'!F57,""))</f>
        <v>#REF!</v>
      </c>
      <c r="L61" s="29" t="e">
        <f>IF('Costi complessivi'!#REF!="G",'Costi complessivi'!#REF!*$C$452,IF('Costi complessivi'!#REF!=$B$452,'Costi complessivi'!#REF!,""))</f>
        <v>#REF!</v>
      </c>
      <c r="M61" s="23" t="e">
        <f>'Costi complessivi'!#REF!</f>
        <v>#REF!</v>
      </c>
      <c r="N61" s="69" t="e">
        <f>IF('Costi complessivi'!#REF!="G",'Costi complessivi'!#REF!,IF('Costi complessivi'!#REF!=$B$452,'Costi complessivi'!#REF!,0))</f>
        <v>#REF!</v>
      </c>
    </row>
    <row r="62" spans="1:18" ht="28.5" hidden="1">
      <c r="A62" s="22" t="str">
        <f>IF('Costi complessivi'!A58="","",'Costi complessivi'!A58)</f>
        <v xml:space="preserve"> 68/05/938</v>
      </c>
      <c r="B62" s="61" t="str">
        <f>IF('Costi complessivi'!B58="","",'Costi complessivi'!B58)</f>
        <v>ON THE ROAD (Pdz Comunità educativa e pr giov)</v>
      </c>
      <c r="C62" s="15" t="e">
        <f>IF('Costi complessivi'!#REF!="G",'Costi complessivi'!#REF!*$C$452,IF('Costi complessivi'!#REF!=$B$452,'Costi complessivi'!#REF!,""))</f>
        <v>#REF!</v>
      </c>
      <c r="D62" s="15" t="e">
        <f>IF('Costi complessivi'!#REF!="G",'Costi complessivi'!#REF!*$C$452,IF('Costi complessivi'!#REF!=$B$452,'Costi complessivi'!#REF!,""))</f>
        <v>#REF!</v>
      </c>
      <c r="E62" s="30" t="e">
        <f>IF('Costi complessivi'!#REF!="G",'Costi complessivi'!#REF!*$C$452,IF('Costi complessivi'!#REF!=$B$452,'Costi complessivi'!#REF!,""))</f>
        <v>#REF!</v>
      </c>
      <c r="F62" s="115" t="e">
        <f>IF('Costi complessivi'!#REF!="G",'Costi complessivi'!C58*$C$452,IF('Costi complessivi'!#REF!=$B$452,'Costi complessivi'!C58,""))</f>
        <v>#REF!</v>
      </c>
      <c r="G62" s="44" t="e">
        <f>IF('Costi complessivi'!#REF!="G",'Costi complessivi'!#REF!*$C$452,IF('Costi complessivi'!#REF!=$B$452,'Costi complessivi'!#REF!,""))</f>
        <v>#REF!</v>
      </c>
      <c r="H62" s="44" t="e">
        <f>IF('Costi complessivi'!#REF!="G",'Costi complessivi'!#REF!*$C$452,IF('Costi complessivi'!#REF!=$B$452,'Costi complessivi'!#REF!,""))</f>
        <v>#REF!</v>
      </c>
      <c r="I62" s="115" t="e">
        <f>IF('Costi complessivi'!#REF!="G",'Costi complessivi'!D58*$C$452,IF('Costi complessivi'!#REF!=$B$452,'Costi complessivi'!D58,""))</f>
        <v>#REF!</v>
      </c>
      <c r="J62" s="14" t="e">
        <f>IF('Costi complessivi'!#REF!="G",'Costi complessivi'!E58*$C$452,IF('Costi complessivi'!#REF!=$B$452,'Costi complessivi'!E58,""))</f>
        <v>#REF!</v>
      </c>
      <c r="K62" s="14" t="e">
        <f>IF('Costi complessivi'!#REF!="G",'Costi complessivi'!F58*$C$452,IF('Costi complessivi'!#REF!=$B$452,'Costi complessivi'!F58,""))</f>
        <v>#REF!</v>
      </c>
      <c r="L62" s="29" t="e">
        <f>IF('Costi complessivi'!#REF!="G",'Costi complessivi'!#REF!*$C$452,IF('Costi complessivi'!#REF!=$B$452,'Costi complessivi'!#REF!,""))</f>
        <v>#REF!</v>
      </c>
      <c r="M62" s="23" t="e">
        <f>'Costi complessivi'!#REF!</f>
        <v>#REF!</v>
      </c>
      <c r="N62" s="69" t="e">
        <f>IF('Costi complessivi'!#REF!="G",'Costi complessivi'!#REF!,IF('Costi complessivi'!#REF!=$B$452,'Costi complessivi'!#REF!,0))</f>
        <v>#REF!</v>
      </c>
    </row>
    <row r="63" spans="1:18" hidden="1">
      <c r="A63" s="22" t="str">
        <f>IF('Costi complessivi'!A59="","",'Costi complessivi'!A59)</f>
        <v xml:space="preserve"> 68/05/936</v>
      </c>
      <c r="B63" s="61" t="str">
        <f>IF('Costi complessivi'!B59="","",'Costi complessivi'!B59)</f>
        <v>INFOGIOVANI</v>
      </c>
      <c r="C63" s="15" t="e">
        <f>IF('Costi complessivi'!#REF!="G",'Costi complessivi'!#REF!*$C$452,IF('Costi complessivi'!#REF!=$B$452,'Costi complessivi'!#REF!,""))</f>
        <v>#REF!</v>
      </c>
      <c r="D63" s="15" t="e">
        <f>IF('Costi complessivi'!#REF!="G",'Costi complessivi'!#REF!*$C$452,IF('Costi complessivi'!#REF!=$B$452,'Costi complessivi'!#REF!,""))</f>
        <v>#REF!</v>
      </c>
      <c r="E63" s="30" t="e">
        <f>IF('Costi complessivi'!#REF!="G",'Costi complessivi'!#REF!*$C$452,IF('Costi complessivi'!#REF!=$B$452,'Costi complessivi'!#REF!,""))</f>
        <v>#REF!</v>
      </c>
      <c r="F63" s="115" t="e">
        <f>IF('Costi complessivi'!#REF!="G",'Costi complessivi'!C59*$C$452,IF('Costi complessivi'!#REF!=$B$452,'Costi complessivi'!C59,""))</f>
        <v>#REF!</v>
      </c>
      <c r="G63" s="44" t="e">
        <f>IF('Costi complessivi'!#REF!="G",'Costi complessivi'!#REF!*$C$452,IF('Costi complessivi'!#REF!=$B$452,'Costi complessivi'!#REF!,""))</f>
        <v>#REF!</v>
      </c>
      <c r="H63" s="44" t="e">
        <f>IF('Costi complessivi'!#REF!="G",'Costi complessivi'!#REF!*$C$452,IF('Costi complessivi'!#REF!=$B$452,'Costi complessivi'!#REF!,""))</f>
        <v>#REF!</v>
      </c>
      <c r="I63" s="115" t="e">
        <f>IF('Costi complessivi'!#REF!="G",'Costi complessivi'!D59*$C$452,IF('Costi complessivi'!#REF!=$B$452,'Costi complessivi'!D59,""))</f>
        <v>#REF!</v>
      </c>
      <c r="J63" s="14" t="e">
        <f>IF('Costi complessivi'!#REF!="G",'Costi complessivi'!E59*$C$452,IF('Costi complessivi'!#REF!=$B$452,'Costi complessivi'!E59,""))</f>
        <v>#REF!</v>
      </c>
      <c r="K63" s="14" t="e">
        <f>IF('Costi complessivi'!#REF!="G",'Costi complessivi'!F59*$C$452,IF('Costi complessivi'!#REF!=$B$452,'Costi complessivi'!F59,""))</f>
        <v>#REF!</v>
      </c>
      <c r="L63" s="29" t="e">
        <f>IF('Costi complessivi'!#REF!="G",'Costi complessivi'!#REF!*$C$452,IF('Costi complessivi'!#REF!=$B$452,'Costi complessivi'!#REF!,""))</f>
        <v>#REF!</v>
      </c>
      <c r="M63" s="23" t="e">
        <f>'Costi complessivi'!#REF!</f>
        <v>#REF!</v>
      </c>
      <c r="N63" s="69" t="e">
        <f>IF('Costi complessivi'!#REF!="G",'Costi complessivi'!#REF!,IF('Costi complessivi'!#REF!=$B$452,'Costi complessivi'!#REF!,0))</f>
        <v>#REF!</v>
      </c>
    </row>
    <row r="64" spans="1:18" hidden="1">
      <c r="A64" s="22" t="str">
        <f>IF('Costi complessivi'!A60="","",'Costi complessivi'!A60)</f>
        <v>68/05/921</v>
      </c>
      <c r="B64" s="61" t="str">
        <f>IF('Costi complessivi'!B60="","",'Costi complessivi'!B60)</f>
        <v xml:space="preserve">CONTRIBUTI AFFIDO FELINO      </v>
      </c>
      <c r="C64" s="15" t="e">
        <f>IF('Costi complessivi'!#REF!="G",'Costi complessivi'!#REF!*$C$452,IF('Costi complessivi'!#REF!=$B$452,'Costi complessivi'!#REF!,""))</f>
        <v>#REF!</v>
      </c>
      <c r="D64" s="15" t="e">
        <f>IF('Costi complessivi'!#REF!="G",'Costi complessivi'!#REF!*$C$452,IF('Costi complessivi'!#REF!=$B$452,'Costi complessivi'!#REF!,""))</f>
        <v>#REF!</v>
      </c>
      <c r="E64" s="30" t="e">
        <f>IF('Costi complessivi'!#REF!="G",'Costi complessivi'!#REF!*$C$452,IF('Costi complessivi'!#REF!=$B$452,'Costi complessivi'!#REF!,""))</f>
        <v>#REF!</v>
      </c>
      <c r="F64" s="115" t="e">
        <f>IF('Costi complessivi'!#REF!="G",'Costi complessivi'!C60*$C$452,IF('Costi complessivi'!#REF!=$B$452,'Costi complessivi'!C60,""))</f>
        <v>#REF!</v>
      </c>
      <c r="G64" s="44" t="e">
        <f>IF('Costi complessivi'!#REF!="G",'Costi complessivi'!#REF!*$C$452,IF('Costi complessivi'!#REF!=$B$452,'Costi complessivi'!#REF!,""))</f>
        <v>#REF!</v>
      </c>
      <c r="H64" s="44" t="e">
        <f>IF('Costi complessivi'!#REF!="G",'Costi complessivi'!#REF!*$C$452,IF('Costi complessivi'!#REF!=$B$452,'Costi complessivi'!#REF!,""))</f>
        <v>#REF!</v>
      </c>
      <c r="I64" s="115" t="e">
        <f>IF('Costi complessivi'!#REF!="G",'Costi complessivi'!D60*$C$452,IF('Costi complessivi'!#REF!=$B$452,'Costi complessivi'!D60,""))</f>
        <v>#REF!</v>
      </c>
      <c r="J64" s="14" t="e">
        <f>IF('Costi complessivi'!#REF!="G",'Costi complessivi'!E60*$C$452,IF('Costi complessivi'!#REF!=$B$452,'Costi complessivi'!E60,""))</f>
        <v>#REF!</v>
      </c>
      <c r="K64" s="14" t="e">
        <f>IF('Costi complessivi'!#REF!="G",'Costi complessivi'!F60*$C$452,IF('Costi complessivi'!#REF!=$B$452,'Costi complessivi'!F60,""))</f>
        <v>#REF!</v>
      </c>
      <c r="L64" s="29" t="e">
        <f>IF('Costi complessivi'!#REF!="G",'Costi complessivi'!#REF!*$C$452,IF('Costi complessivi'!#REF!=$B$452,'Costi complessivi'!#REF!,""))</f>
        <v>#REF!</v>
      </c>
      <c r="M64" s="23" t="e">
        <f>'Costi complessivi'!#REF!</f>
        <v>#REF!</v>
      </c>
      <c r="N64" s="69" t="e">
        <f>IF('Costi complessivi'!#REF!="G",'Costi complessivi'!#REF!,IF('Costi complessivi'!#REF!=$B$452,'Costi complessivi'!#REF!,0))</f>
        <v>#REF!</v>
      </c>
    </row>
    <row r="65" spans="1:18" hidden="1">
      <c r="A65" s="22" t="e">
        <f>IF('Costi complessivi'!#REF!="","",'Costi complessivi'!#REF!)</f>
        <v>#REF!</v>
      </c>
      <c r="B65" s="61" t="e">
        <f>IF('Costi complessivi'!#REF!="","",'Costi complessivi'!#REF!)</f>
        <v>#REF!</v>
      </c>
      <c r="C65" s="15" t="e">
        <f>IF('Costi complessivi'!#REF!="G",'Costi complessivi'!#REF!*$C$452,IF('Costi complessivi'!#REF!=$B$452,'Costi complessivi'!#REF!,""))</f>
        <v>#REF!</v>
      </c>
      <c r="D65" s="15" t="e">
        <f>IF('Costi complessivi'!#REF!="G",'Costi complessivi'!#REF!*$C$452,IF('Costi complessivi'!#REF!=$B$452,'Costi complessivi'!#REF!,""))</f>
        <v>#REF!</v>
      </c>
      <c r="E65" s="30" t="e">
        <f>IF('Costi complessivi'!#REF!="G",'Costi complessivi'!#REF!*$C$452,IF('Costi complessivi'!#REF!=$B$452,'Costi complessivi'!#REF!,""))</f>
        <v>#REF!</v>
      </c>
      <c r="F65" s="115" t="e">
        <f>IF('Costi complessivi'!#REF!="G",'Costi complessivi'!#REF!*$C$452,IF('Costi complessivi'!#REF!=$B$452,'Costi complessivi'!#REF!,""))</f>
        <v>#REF!</v>
      </c>
      <c r="G65" s="44" t="e">
        <f>IF('Costi complessivi'!#REF!="G",'Costi complessivi'!#REF!*$C$452,IF('Costi complessivi'!#REF!=$B$452,'Costi complessivi'!#REF!,""))</f>
        <v>#REF!</v>
      </c>
      <c r="H65" s="44" t="e">
        <f>IF('Costi complessivi'!#REF!="G",'Costi complessivi'!#REF!*$C$452,IF('Costi complessivi'!#REF!=$B$452,'Costi complessivi'!#REF!,""))</f>
        <v>#REF!</v>
      </c>
      <c r="I65" s="115" t="e">
        <f>IF('Costi complessivi'!#REF!="G",'Costi complessivi'!#REF!*$C$452,IF('Costi complessivi'!#REF!=$B$452,'Costi complessivi'!#REF!,""))</f>
        <v>#REF!</v>
      </c>
      <c r="J65" s="14" t="e">
        <f>IF('Costi complessivi'!#REF!="G",'Costi complessivi'!#REF!*$C$452,IF('Costi complessivi'!#REF!=$B$452,'Costi complessivi'!#REF!,""))</f>
        <v>#REF!</v>
      </c>
      <c r="K65" s="14" t="e">
        <f>IF('Costi complessivi'!#REF!="G",'Costi complessivi'!#REF!*$C$452,IF('Costi complessivi'!#REF!=$B$452,'Costi complessivi'!#REF!,""))</f>
        <v>#REF!</v>
      </c>
      <c r="L65" s="29" t="e">
        <f>IF('Costi complessivi'!#REF!="G",'Costi complessivi'!#REF!*$C$452,IF('Costi complessivi'!#REF!=$B$452,'Costi complessivi'!#REF!,""))</f>
        <v>#REF!</v>
      </c>
      <c r="M65" s="23" t="e">
        <f>'Costi complessivi'!#REF!</f>
        <v>#REF!</v>
      </c>
      <c r="N65" s="69" t="e">
        <f>IF('Costi complessivi'!#REF!="G",'Costi complessivi'!#REF!,IF('Costi complessivi'!#REF!=$B$452,'Costi complessivi'!#REF!,0))</f>
        <v>#REF!</v>
      </c>
    </row>
    <row r="66" spans="1:18" hidden="1">
      <c r="A66" s="49" t="s">
        <v>446</v>
      </c>
      <c r="B66" s="45"/>
      <c r="C66" s="46"/>
      <c r="D66" s="47"/>
      <c r="E66" s="47"/>
      <c r="F66" s="115"/>
      <c r="G66" s="47"/>
      <c r="H66" s="47"/>
      <c r="I66" s="47"/>
      <c r="J66" s="47"/>
      <c r="K66" s="47"/>
      <c r="L66" s="45"/>
      <c r="M66" s="48"/>
      <c r="N66" s="69" t="e">
        <f>IF('Costi complessivi'!#REF!="G",'Costi complessivi'!#REF!,IF('Costi complessivi'!#REF!=$B$452,'Costi complessivi'!#REF!,0))</f>
        <v>#REF!</v>
      </c>
    </row>
    <row r="67" spans="1:18" ht="19.5" customHeight="1">
      <c r="A67" s="22" t="str">
        <f>IF('Costi complessivi'!A62="","",'Costi complessivi'!A62)</f>
        <v xml:space="preserve">  66/25/650  </v>
      </c>
      <c r="B67" s="61" t="str">
        <f>IF('Costi complessivi'!B62="","",'Costi complessivi'!B62)</f>
        <v xml:space="preserve">EDUCAT. DOMIC. MINORI MONTEC. </v>
      </c>
      <c r="C67" s="15" t="e">
        <f>IF('Costi complessivi'!#REF!="G",'Costi complessivi'!#REF!*$C$452,IF('Costi complessivi'!#REF!=$B$452,'Costi complessivi'!#REF!,""))</f>
        <v>#REF!</v>
      </c>
      <c r="D67" s="15" t="e">
        <f>IF('Costi complessivi'!#REF!="G",'Costi complessivi'!#REF!*$C$452,IF('Costi complessivi'!#REF!=$B$452,'Costi complessivi'!#REF!,""))</f>
        <v>#REF!</v>
      </c>
      <c r="E67" s="30" t="e">
        <f>IF('Costi complessivi'!#REF!="G",'Costi complessivi'!#REF!*$C$452,IF('Costi complessivi'!#REF!=$B$452,'Costi complessivi'!#REF!,""))</f>
        <v>#REF!</v>
      </c>
      <c r="F67" s="115" t="e">
        <f>IF('Costi complessivi'!#REF!="G",'Costi complessivi'!C62*$C$452,IF('Costi complessivi'!#REF!=$B$452,'Costi complessivi'!C62,""))</f>
        <v>#REF!</v>
      </c>
      <c r="G67" s="44" t="e">
        <f>IF('Costi complessivi'!#REF!="G",'Costi complessivi'!#REF!*$C$452,IF('Costi complessivi'!#REF!=$B$452,'Costi complessivi'!#REF!,""))</f>
        <v>#REF!</v>
      </c>
      <c r="H67" s="44" t="e">
        <f>IF('Costi complessivi'!#REF!="G",'Costi complessivi'!#REF!*$C$452,IF('Costi complessivi'!#REF!=$B$452,'Costi complessivi'!#REF!,""))</f>
        <v>#REF!</v>
      </c>
      <c r="I67" s="115" t="e">
        <f>IF('Costi complessivi'!#REF!="G",'Costi complessivi'!D62*$C$452,IF('Costi complessivi'!#REF!=$B$452,'Costi complessivi'!D62,""))</f>
        <v>#REF!</v>
      </c>
      <c r="J67" s="14" t="e">
        <f>IF('Costi complessivi'!#REF!="G",'Costi complessivi'!E62*$C$452,IF('Costi complessivi'!#REF!=$B$452,'Costi complessivi'!E62,""))</f>
        <v>#REF!</v>
      </c>
      <c r="K67" s="14" t="e">
        <f>IF('Costi complessivi'!#REF!="G",'Costi complessivi'!F62*$C$452,IF('Costi complessivi'!#REF!=$B$452,'Costi complessivi'!F62,""))</f>
        <v>#REF!</v>
      </c>
      <c r="L67" s="29" t="e">
        <f>IF('Costi complessivi'!#REF!="G",'Costi complessivi'!#REF!*$C$452,IF('Costi complessivi'!#REF!=$B$452,'Costi complessivi'!#REF!,""))</f>
        <v>#REF!</v>
      </c>
      <c r="M67" s="23" t="e">
        <f>'Costi complessivi'!#REF!</f>
        <v>#REF!</v>
      </c>
      <c r="N67" s="69" t="e">
        <f>IF('Costi complessivi'!#REF!="G",'Costi complessivi'!#REF!,IF('Costi complessivi'!#REF!=$B$452,'Costi complessivi'!#REF!,0))</f>
        <v>#REF!</v>
      </c>
      <c r="O67" s="57">
        <v>55000</v>
      </c>
      <c r="P67" s="55">
        <v>51000</v>
      </c>
      <c r="Q67" s="42">
        <f>36000/2*LAVORO!$E$7</f>
        <v>3906.1405517959402</v>
      </c>
      <c r="R67" s="42">
        <f>SUM(P67:Q67)</f>
        <v>54906.140551795943</v>
      </c>
    </row>
    <row r="68" spans="1:18">
      <c r="A68" s="22" t="str">
        <f>IF('Costi complessivi'!A63="","",'Costi complessivi'!A63)</f>
        <v xml:space="preserve">  66/25/652  </v>
      </c>
      <c r="B68" s="61" t="str">
        <f>IF('Costi complessivi'!B63="","",'Costi complessivi'!B63)</f>
        <v xml:space="preserve">RETTE IST. MINORI MONTECH.     </v>
      </c>
      <c r="C68" s="15" t="e">
        <f>IF('Costi complessivi'!#REF!="G",'Costi complessivi'!#REF!*$C$452,IF('Costi complessivi'!#REF!=$B$452,'Costi complessivi'!#REF!,""))</f>
        <v>#REF!</v>
      </c>
      <c r="D68" s="15" t="e">
        <f>IF('Costi complessivi'!#REF!="G",'Costi complessivi'!#REF!*$C$452,IF('Costi complessivi'!#REF!=$B$452,'Costi complessivi'!#REF!,""))</f>
        <v>#REF!</v>
      </c>
      <c r="E68" s="30" t="e">
        <f>IF('Costi complessivi'!#REF!="G",'Costi complessivi'!#REF!*$C$452,IF('Costi complessivi'!#REF!=$B$452,'Costi complessivi'!#REF!,""))</f>
        <v>#REF!</v>
      </c>
      <c r="F68" s="115" t="e">
        <f>IF('Costi complessivi'!#REF!="G",'Costi complessivi'!C63*$C$452,IF('Costi complessivi'!#REF!=$B$452,'Costi complessivi'!C63,""))</f>
        <v>#REF!</v>
      </c>
      <c r="G68" s="44" t="e">
        <f>IF('Costi complessivi'!#REF!="G",'Costi complessivi'!#REF!*$C$452,IF('Costi complessivi'!#REF!=$B$452,'Costi complessivi'!#REF!,""))</f>
        <v>#REF!</v>
      </c>
      <c r="H68" s="44" t="e">
        <f>IF('Costi complessivi'!#REF!="G",'Costi complessivi'!#REF!*$C$452,IF('Costi complessivi'!#REF!=$B$452,'Costi complessivi'!#REF!,""))</f>
        <v>#REF!</v>
      </c>
      <c r="I68" s="115" t="e">
        <f>IF('Costi complessivi'!#REF!="G",'Costi complessivi'!D63*$C$452,IF('Costi complessivi'!#REF!=$B$452,'Costi complessivi'!D63,""))</f>
        <v>#REF!</v>
      </c>
      <c r="J68" s="14" t="e">
        <f>IF('Costi complessivi'!#REF!="G",'Costi complessivi'!E63*$C$452,IF('Costi complessivi'!#REF!=$B$452,'Costi complessivi'!E63,""))</f>
        <v>#REF!</v>
      </c>
      <c r="K68" s="14" t="e">
        <f>IF('Costi complessivi'!#REF!="G",'Costi complessivi'!F63*$C$452,IF('Costi complessivi'!#REF!=$B$452,'Costi complessivi'!F63,""))</f>
        <v>#REF!</v>
      </c>
      <c r="L68" s="29" t="e">
        <f>IF('Costi complessivi'!#REF!="G",'Costi complessivi'!#REF!*$C$452,IF('Costi complessivi'!#REF!=$B$452,'Costi complessivi'!#REF!,""))</f>
        <v>#REF!</v>
      </c>
      <c r="M68" s="23" t="e">
        <f>'Costi complessivi'!#REF!</f>
        <v>#REF!</v>
      </c>
      <c r="N68" s="69" t="e">
        <f>IF('Costi complessivi'!#REF!="G",'Costi complessivi'!#REF!,IF('Costi complessivi'!#REF!=$B$452,'Costi complessivi'!#REF!,0))</f>
        <v>#REF!</v>
      </c>
      <c r="P68" s="42">
        <v>101000</v>
      </c>
    </row>
    <row r="69" spans="1:18" ht="20.25" customHeight="1">
      <c r="A69" s="22" t="str">
        <f>IF('Costi complessivi'!A64="","",'Costi complessivi'!A64)</f>
        <v xml:space="preserve">  66/25/653  </v>
      </c>
      <c r="B69" s="61" t="str">
        <f>IF('Costi complessivi'!B64="","",'Costi complessivi'!B64)</f>
        <v>ASSIST. SCOLAST. MINORI MONTECH</v>
      </c>
      <c r="C69" s="15" t="e">
        <f>IF('Costi complessivi'!#REF!="G",'Costi complessivi'!#REF!*$C$452,IF('Costi complessivi'!#REF!=$B$452,'Costi complessivi'!#REF!,""))</f>
        <v>#REF!</v>
      </c>
      <c r="D69" s="15" t="e">
        <f>IF('Costi complessivi'!#REF!="G",'Costi complessivi'!#REF!*$C$452,IF('Costi complessivi'!#REF!=$B$452,'Costi complessivi'!#REF!,""))</f>
        <v>#REF!</v>
      </c>
      <c r="E69" s="30" t="e">
        <f>IF('Costi complessivi'!#REF!="G",'Costi complessivi'!#REF!*$C$452,IF('Costi complessivi'!#REF!=$B$452,'Costi complessivi'!#REF!,""))</f>
        <v>#REF!</v>
      </c>
      <c r="F69" s="115" t="e">
        <f>IF('Costi complessivi'!#REF!="G",'Costi complessivi'!C64*$C$452,IF('Costi complessivi'!#REF!=$B$452,'Costi complessivi'!C64,""))</f>
        <v>#REF!</v>
      </c>
      <c r="G69" s="44" t="e">
        <f>IF('Costi complessivi'!#REF!="G",'Costi complessivi'!#REF!*$C$452,IF('Costi complessivi'!#REF!=$B$452,'Costi complessivi'!#REF!,""))</f>
        <v>#REF!</v>
      </c>
      <c r="H69" s="44" t="e">
        <f>IF('Costi complessivi'!#REF!="G",'Costi complessivi'!#REF!*$C$452,IF('Costi complessivi'!#REF!=$B$452,'Costi complessivi'!#REF!,""))</f>
        <v>#REF!</v>
      </c>
      <c r="I69" s="115" t="e">
        <f>IF('Costi complessivi'!#REF!="G",'Costi complessivi'!D64*$C$452,IF('Costi complessivi'!#REF!=$B$452,'Costi complessivi'!D64,""))</f>
        <v>#REF!</v>
      </c>
      <c r="J69" s="14" t="e">
        <f>IF('Costi complessivi'!#REF!="G",'Costi complessivi'!E64*$C$452,IF('Costi complessivi'!#REF!=$B$452,'Costi complessivi'!E64,""))</f>
        <v>#REF!</v>
      </c>
      <c r="K69" s="14" t="e">
        <f>IF('Costi complessivi'!#REF!="G",'Costi complessivi'!F64*$C$452,IF('Costi complessivi'!#REF!=$B$452,'Costi complessivi'!F64,""))</f>
        <v>#REF!</v>
      </c>
      <c r="L69" s="29" t="e">
        <f>IF('Costi complessivi'!#REF!="G",'Costi complessivi'!#REF!*$C$452,IF('Costi complessivi'!#REF!=$B$452,'Costi complessivi'!#REF!,""))</f>
        <v>#REF!</v>
      </c>
      <c r="M69" s="23" t="e">
        <f>'Costi complessivi'!#REF!</f>
        <v>#REF!</v>
      </c>
      <c r="N69" s="69" t="e">
        <f>IF('Costi complessivi'!#REF!="G",'Costi complessivi'!#REF!,IF('Costi complessivi'!#REF!=$B$452,'Costi complessivi'!#REF!,0))</f>
        <v>#REF!</v>
      </c>
      <c r="P69" s="42">
        <v>111000</v>
      </c>
    </row>
    <row r="70" spans="1:18">
      <c r="A70" s="22" t="str">
        <f>IF('Costi complessivi'!A65="","",'Costi complessivi'!A65)</f>
        <v xml:space="preserve">  66/25/657  </v>
      </c>
      <c r="B70" s="61" t="str">
        <f>IF('Costi complessivi'!B65="","",'Costi complessivi'!B65)</f>
        <v xml:space="preserve">COORD. MINORI MONTECHIARUGULO  </v>
      </c>
      <c r="C70" s="15" t="e">
        <f>IF('Costi complessivi'!#REF!="G",'Costi complessivi'!#REF!*$C$452,IF('Costi complessivi'!#REF!=$B$452,'Costi complessivi'!#REF!,""))</f>
        <v>#REF!</v>
      </c>
      <c r="D70" s="15" t="e">
        <f>IF('Costi complessivi'!#REF!="G",'Costi complessivi'!#REF!*$C$452,IF('Costi complessivi'!#REF!=$B$452,'Costi complessivi'!#REF!,""))</f>
        <v>#REF!</v>
      </c>
      <c r="E70" s="30" t="e">
        <f>IF('Costi complessivi'!#REF!="G",'Costi complessivi'!#REF!*$C$452,IF('Costi complessivi'!#REF!=$B$452,'Costi complessivi'!#REF!,""))</f>
        <v>#REF!</v>
      </c>
      <c r="F70" s="115" t="e">
        <f>IF('Costi complessivi'!#REF!="G",'Costi complessivi'!C65*$C$452,IF('Costi complessivi'!#REF!=$B$452,'Costi complessivi'!C65,""))</f>
        <v>#REF!</v>
      </c>
      <c r="G70" s="44" t="e">
        <f>IF('Costi complessivi'!#REF!="G",'Costi complessivi'!#REF!*$C$452,IF('Costi complessivi'!#REF!=$B$452,'Costi complessivi'!#REF!,""))</f>
        <v>#REF!</v>
      </c>
      <c r="H70" s="44" t="e">
        <f>IF('Costi complessivi'!#REF!="G",'Costi complessivi'!#REF!*$C$452,IF('Costi complessivi'!#REF!=$B$452,'Costi complessivi'!#REF!,""))</f>
        <v>#REF!</v>
      </c>
      <c r="I70" s="115" t="e">
        <f>IF('Costi complessivi'!#REF!="G",'Costi complessivi'!D65*$C$452,IF('Costi complessivi'!#REF!=$B$452,'Costi complessivi'!D65,""))</f>
        <v>#REF!</v>
      </c>
      <c r="J70" s="14" t="e">
        <f>IF('Costi complessivi'!#REF!="G",'Costi complessivi'!E65*$C$452,IF('Costi complessivi'!#REF!=$B$452,'Costi complessivi'!E65,""))</f>
        <v>#REF!</v>
      </c>
      <c r="K70" s="14" t="e">
        <f>IF('Costi complessivi'!#REF!="G",'Costi complessivi'!F65*$C$452,IF('Costi complessivi'!#REF!=$B$452,'Costi complessivi'!F65,""))</f>
        <v>#REF!</v>
      </c>
      <c r="L70" s="29" t="e">
        <f>IF('Costi complessivi'!#REF!="G",'Costi complessivi'!#REF!*$C$452,IF('Costi complessivi'!#REF!=$B$452,'Costi complessivi'!#REF!,""))</f>
        <v>#REF!</v>
      </c>
      <c r="M70" s="23" t="e">
        <f>'Costi complessivi'!#REF!</f>
        <v>#REF!</v>
      </c>
      <c r="N70" s="69" t="e">
        <f>IF('Costi complessivi'!#REF!="G",'Costi complessivi'!#REF!,IF('Costi complessivi'!#REF!=$B$452,'Costi complessivi'!#REF!,0))</f>
        <v>#REF!</v>
      </c>
    </row>
    <row r="71" spans="1:18">
      <c r="A71" s="22" t="str">
        <f>IF('Costi complessivi'!A66="","",'Costi complessivi'!A66)</f>
        <v xml:space="preserve"> 68/05/959</v>
      </c>
      <c r="B71" s="61" t="str">
        <f>IF('Costi complessivi'!B66="","",'Costi complessivi'!B66)</f>
        <v>ON THE ROAD</v>
      </c>
      <c r="C71" s="15" t="e">
        <f>IF('Costi complessivi'!#REF!="G",'Costi complessivi'!#REF!*$C$452,IF('Costi complessivi'!#REF!=$B$452,'Costi complessivi'!#REF!,""))</f>
        <v>#REF!</v>
      </c>
      <c r="D71" s="15" t="e">
        <f>IF('Costi complessivi'!#REF!="G",'Costi complessivi'!#REF!*$C$452,IF('Costi complessivi'!#REF!=$B$452,'Costi complessivi'!#REF!,""))</f>
        <v>#REF!</v>
      </c>
      <c r="E71" s="30" t="e">
        <f>IF('Costi complessivi'!#REF!="G",'Costi complessivi'!#REF!*$C$452,IF('Costi complessivi'!#REF!=$B$452,'Costi complessivi'!#REF!,""))</f>
        <v>#REF!</v>
      </c>
      <c r="F71" s="115" t="e">
        <f>IF('Costi complessivi'!#REF!="G",'Costi complessivi'!C66*$C$452,IF('Costi complessivi'!#REF!=$B$452,'Costi complessivi'!C66,""))</f>
        <v>#REF!</v>
      </c>
      <c r="G71" s="44" t="e">
        <f>IF('Costi complessivi'!#REF!="G",'Costi complessivi'!#REF!*$C$452,IF('Costi complessivi'!#REF!=$B$452,'Costi complessivi'!#REF!,""))</f>
        <v>#REF!</v>
      </c>
      <c r="H71" s="44" t="e">
        <f>IF('Costi complessivi'!#REF!="G",'Costi complessivi'!#REF!*$C$452,IF('Costi complessivi'!#REF!=$B$452,'Costi complessivi'!#REF!,""))</f>
        <v>#REF!</v>
      </c>
      <c r="I71" s="115" t="e">
        <f>IF('Costi complessivi'!#REF!="G",'Costi complessivi'!D66*$C$452,IF('Costi complessivi'!#REF!=$B$452,'Costi complessivi'!D66,""))</f>
        <v>#REF!</v>
      </c>
      <c r="J71" s="14" t="e">
        <f>IF('Costi complessivi'!#REF!="G",'Costi complessivi'!E66*$C$452,IF('Costi complessivi'!#REF!=$B$452,'Costi complessivi'!E66,""))</f>
        <v>#REF!</v>
      </c>
      <c r="K71" s="14" t="e">
        <f>IF('Costi complessivi'!#REF!="G",'Costi complessivi'!F66*$C$452,IF('Costi complessivi'!#REF!=$B$452,'Costi complessivi'!F66,""))</f>
        <v>#REF!</v>
      </c>
      <c r="L71" s="29" t="e">
        <f>IF('Costi complessivi'!#REF!="G",'Costi complessivi'!#REF!*$C$452,IF('Costi complessivi'!#REF!=$B$452,'Costi complessivi'!#REF!,""))</f>
        <v>#REF!</v>
      </c>
      <c r="M71" s="23" t="e">
        <f>'Costi complessivi'!#REF!</f>
        <v>#REF!</v>
      </c>
      <c r="N71" s="69" t="e">
        <f>IF('Costi complessivi'!#REF!="G",'Costi complessivi'!#REF!,IF('Costi complessivi'!#REF!=$B$452,'Costi complessivi'!#REF!,0))</f>
        <v>#REF!</v>
      </c>
    </row>
    <row r="72" spans="1:18">
      <c r="A72" s="22" t="str">
        <f>IF('Costi complessivi'!A67="","",'Costi complessivi'!A67)</f>
        <v xml:space="preserve">  68/05/941  </v>
      </c>
      <c r="B72" s="61" t="str">
        <f>IF('Costi complessivi'!B67="","",'Costi complessivi'!B67)</f>
        <v>CONTRIBUTI AFFIDI MONTECHIARUGO</v>
      </c>
      <c r="C72" s="15" t="e">
        <f>IF('Costi complessivi'!#REF!="G",'Costi complessivi'!#REF!*$C$452,IF('Costi complessivi'!#REF!=$B$452,'Costi complessivi'!#REF!,""))</f>
        <v>#REF!</v>
      </c>
      <c r="D72" s="15" t="e">
        <f>IF('Costi complessivi'!#REF!="G",'Costi complessivi'!#REF!*$C$452,IF('Costi complessivi'!#REF!=$B$452,'Costi complessivi'!#REF!,""))</f>
        <v>#REF!</v>
      </c>
      <c r="E72" s="30" t="e">
        <f>IF('Costi complessivi'!#REF!="G",'Costi complessivi'!#REF!*$C$452,IF('Costi complessivi'!#REF!=$B$452,'Costi complessivi'!#REF!,""))</f>
        <v>#REF!</v>
      </c>
      <c r="F72" s="115" t="e">
        <f>IF('Costi complessivi'!#REF!="G",'Costi complessivi'!C67*$C$452,IF('Costi complessivi'!#REF!=$B$452,'Costi complessivi'!C67,""))</f>
        <v>#REF!</v>
      </c>
      <c r="G72" s="44" t="e">
        <f>IF('Costi complessivi'!#REF!="G",'Costi complessivi'!#REF!*$C$452,IF('Costi complessivi'!#REF!=$B$452,'Costi complessivi'!#REF!,""))</f>
        <v>#REF!</v>
      </c>
      <c r="H72" s="44" t="e">
        <f>IF('Costi complessivi'!#REF!="G",'Costi complessivi'!#REF!*$C$452,IF('Costi complessivi'!#REF!=$B$452,'Costi complessivi'!#REF!,""))</f>
        <v>#REF!</v>
      </c>
      <c r="I72" s="115" t="e">
        <f>IF('Costi complessivi'!#REF!="G",'Costi complessivi'!D67*$C$452,IF('Costi complessivi'!#REF!=$B$452,'Costi complessivi'!D67,""))</f>
        <v>#REF!</v>
      </c>
      <c r="J72" s="14" t="e">
        <f>IF('Costi complessivi'!#REF!="G",'Costi complessivi'!E67*$C$452,IF('Costi complessivi'!#REF!=$B$452,'Costi complessivi'!E67,""))</f>
        <v>#REF!</v>
      </c>
      <c r="K72" s="14" t="e">
        <f>IF('Costi complessivi'!#REF!="G",'Costi complessivi'!F67*$C$452,IF('Costi complessivi'!#REF!=$B$452,'Costi complessivi'!F67,""))</f>
        <v>#REF!</v>
      </c>
      <c r="L72" s="29" t="e">
        <f>IF('Costi complessivi'!#REF!="G",'Costi complessivi'!#REF!*$C$452,IF('Costi complessivi'!#REF!=$B$452,'Costi complessivi'!#REF!,""))</f>
        <v>#REF!</v>
      </c>
      <c r="M72" s="23" t="e">
        <f>'Costi complessivi'!#REF!</f>
        <v>#REF!</v>
      </c>
      <c r="N72" s="69" t="e">
        <f>IF('Costi complessivi'!#REF!="G",'Costi complessivi'!#REF!,IF('Costi complessivi'!#REF!=$B$452,'Costi complessivi'!#REF!,0))</f>
        <v>#REF!</v>
      </c>
    </row>
    <row r="73" spans="1:18" hidden="1">
      <c r="A73" s="22" t="e">
        <f>IF('Costi complessivi'!#REF!="","",'Costi complessivi'!#REF!)</f>
        <v>#REF!</v>
      </c>
      <c r="B73" s="61" t="e">
        <f>IF('Costi complessivi'!#REF!="","",'Costi complessivi'!#REF!)</f>
        <v>#REF!</v>
      </c>
      <c r="C73" s="15" t="e">
        <f>IF('Costi complessivi'!#REF!="G",'Costi complessivi'!#REF!*$C$452,IF('Costi complessivi'!#REF!=$B$452,'Costi complessivi'!#REF!,""))</f>
        <v>#REF!</v>
      </c>
      <c r="D73" s="15" t="e">
        <f>IF('Costi complessivi'!#REF!="G",'Costi complessivi'!#REF!*$C$452,IF('Costi complessivi'!#REF!=$B$452,'Costi complessivi'!#REF!,""))</f>
        <v>#REF!</v>
      </c>
      <c r="E73" s="30" t="e">
        <f>IF('Costi complessivi'!#REF!="G",'Costi complessivi'!#REF!*$C$452,IF('Costi complessivi'!#REF!=$B$452,'Costi complessivi'!#REF!,""))</f>
        <v>#REF!</v>
      </c>
      <c r="F73" s="115" t="e">
        <f>IF('Costi complessivi'!#REF!="G",'Costi complessivi'!#REF!*$C$452,IF('Costi complessivi'!#REF!=$B$452,'Costi complessivi'!#REF!,""))</f>
        <v>#REF!</v>
      </c>
      <c r="G73" s="44" t="e">
        <f>IF('Costi complessivi'!#REF!="G",'Costi complessivi'!#REF!*$C$452,IF('Costi complessivi'!#REF!=$B$452,'Costi complessivi'!#REF!,""))</f>
        <v>#REF!</v>
      </c>
      <c r="H73" s="44" t="e">
        <f>IF('Costi complessivi'!#REF!="G",'Costi complessivi'!#REF!*$C$452,IF('Costi complessivi'!#REF!=$B$452,'Costi complessivi'!#REF!,""))</f>
        <v>#REF!</v>
      </c>
      <c r="I73" s="115" t="e">
        <f>IF('Costi complessivi'!#REF!="G",'Costi complessivi'!#REF!*$C$452,IF('Costi complessivi'!#REF!=$B$452,'Costi complessivi'!#REF!,""))</f>
        <v>#REF!</v>
      </c>
      <c r="J73" s="14" t="e">
        <f>IF('Costi complessivi'!#REF!="G",'Costi complessivi'!#REF!*$C$452,IF('Costi complessivi'!#REF!=$B$452,'Costi complessivi'!#REF!,""))</f>
        <v>#REF!</v>
      </c>
      <c r="K73" s="14" t="e">
        <f>IF('Costi complessivi'!#REF!="G",'Costi complessivi'!#REF!*$C$452,IF('Costi complessivi'!#REF!=$B$452,'Costi complessivi'!#REF!,""))</f>
        <v>#REF!</v>
      </c>
      <c r="L73" s="29" t="e">
        <f>IF('Costi complessivi'!#REF!="G",'Costi complessivi'!#REF!*$C$452,IF('Costi complessivi'!#REF!=$B$452,'Costi complessivi'!#REF!,""))</f>
        <v>#REF!</v>
      </c>
      <c r="M73" s="23" t="e">
        <f>'Costi complessivi'!#REF!</f>
        <v>#REF!</v>
      </c>
      <c r="N73" s="69" t="e">
        <f>IF('Costi complessivi'!#REF!="G",'Costi complessivi'!#REF!,IF('Costi complessivi'!#REF!=$B$452,'Costi complessivi'!#REF!,0))</f>
        <v>#REF!</v>
      </c>
    </row>
    <row r="74" spans="1:18" hidden="1">
      <c r="A74" s="22" t="e">
        <f>IF('Costi complessivi'!#REF!="","",'Costi complessivi'!#REF!)</f>
        <v>#REF!</v>
      </c>
      <c r="B74" s="61" t="e">
        <f>IF('Costi complessivi'!#REF!="","",'Costi complessivi'!#REF!)</f>
        <v>#REF!</v>
      </c>
      <c r="C74" s="15" t="e">
        <f>IF('Costi complessivi'!#REF!="G",'Costi complessivi'!#REF!*$C$452,IF('Costi complessivi'!#REF!=$B$452,'Costi complessivi'!#REF!,""))</f>
        <v>#REF!</v>
      </c>
      <c r="D74" s="15" t="e">
        <f>IF('Costi complessivi'!#REF!="G",'Costi complessivi'!#REF!*$C$452,IF('Costi complessivi'!#REF!=$B$452,'Costi complessivi'!#REF!,""))</f>
        <v>#REF!</v>
      </c>
      <c r="E74" s="30" t="e">
        <f>IF('Costi complessivi'!#REF!="G",'Costi complessivi'!#REF!*$C$452,IF('Costi complessivi'!#REF!=$B$452,'Costi complessivi'!#REF!,""))</f>
        <v>#REF!</v>
      </c>
      <c r="F74" s="115" t="e">
        <f>IF('Costi complessivi'!#REF!="G",'Costi complessivi'!#REF!*$C$452,IF('Costi complessivi'!#REF!=$B$452,'Costi complessivi'!#REF!,""))</f>
        <v>#REF!</v>
      </c>
      <c r="G74" s="44" t="e">
        <f>IF('Costi complessivi'!#REF!="G",'Costi complessivi'!#REF!*$C$452,IF('Costi complessivi'!#REF!=$B$452,'Costi complessivi'!#REF!,""))</f>
        <v>#REF!</v>
      </c>
      <c r="H74" s="44" t="e">
        <f>IF('Costi complessivi'!#REF!="G",'Costi complessivi'!#REF!*$C$452,IF('Costi complessivi'!#REF!=$B$452,'Costi complessivi'!#REF!,""))</f>
        <v>#REF!</v>
      </c>
      <c r="I74" s="115" t="e">
        <f>IF('Costi complessivi'!#REF!="G",'Costi complessivi'!#REF!*$C$452,IF('Costi complessivi'!#REF!=$B$452,'Costi complessivi'!#REF!,""))</f>
        <v>#REF!</v>
      </c>
      <c r="J74" s="14" t="e">
        <f>IF('Costi complessivi'!#REF!="G",'Costi complessivi'!#REF!*$C$452,IF('Costi complessivi'!#REF!=$B$452,'Costi complessivi'!#REF!,""))</f>
        <v>#REF!</v>
      </c>
      <c r="K74" s="14" t="e">
        <f>IF('Costi complessivi'!#REF!="G",'Costi complessivi'!#REF!*$C$452,IF('Costi complessivi'!#REF!=$B$452,'Costi complessivi'!#REF!,""))</f>
        <v>#REF!</v>
      </c>
      <c r="L74" s="29" t="e">
        <f>IF('Costi complessivi'!#REF!="G",'Costi complessivi'!#REF!*$C$452,IF('Costi complessivi'!#REF!=$B$452,'Costi complessivi'!#REF!,""))</f>
        <v>#REF!</v>
      </c>
      <c r="M74" s="23" t="e">
        <f>'Costi complessivi'!#REF!</f>
        <v>#REF!</v>
      </c>
      <c r="N74" s="69" t="e">
        <f>IF('Costi complessivi'!#REF!="G",'Costi complessivi'!#REF!,IF('Costi complessivi'!#REF!=$B$452,'Costi complessivi'!#REF!,0))</f>
        <v>#REF!</v>
      </c>
    </row>
    <row r="75" spans="1:18" hidden="1">
      <c r="A75" s="49" t="s">
        <v>447</v>
      </c>
      <c r="B75" s="45"/>
      <c r="C75" s="46"/>
      <c r="D75" s="47"/>
      <c r="E75" s="47"/>
      <c r="F75" s="115"/>
      <c r="G75" s="47"/>
      <c r="H75" s="47"/>
      <c r="I75" s="47"/>
      <c r="J75" s="47"/>
      <c r="K75" s="47"/>
      <c r="L75" s="45"/>
      <c r="M75" s="48"/>
      <c r="N75" s="69" t="e">
        <f>IF('Costi complessivi'!#REF!="G",'Costi complessivi'!#REF!,IF('Costi complessivi'!#REF!=$B$452,'Costi complessivi'!#REF!,0))</f>
        <v>#REF!</v>
      </c>
    </row>
    <row r="76" spans="1:18" hidden="1">
      <c r="A76" s="22" t="str">
        <f>IF('Costi complessivi'!A69="","",'Costi complessivi'!A69)</f>
        <v xml:space="preserve">  66/25/670  </v>
      </c>
      <c r="B76" s="61" t="str">
        <f>IF('Costi complessivi'!B69="","",'Costi complessivi'!B69)</f>
        <v>EDUCAT. DOMIC. MINORI SALA BAG</v>
      </c>
      <c r="C76" s="15" t="e">
        <f>IF('Costi complessivi'!#REF!="G",'Costi complessivi'!#REF!*$C$452,IF('Costi complessivi'!#REF!=$B$452,'Costi complessivi'!#REF!,""))</f>
        <v>#REF!</v>
      </c>
      <c r="D76" s="15" t="e">
        <f>IF('Costi complessivi'!#REF!="G",'Costi complessivi'!#REF!*$C$452,IF('Costi complessivi'!#REF!=$B$452,'Costi complessivi'!#REF!,""))</f>
        <v>#REF!</v>
      </c>
      <c r="E76" s="30" t="e">
        <f>IF('Costi complessivi'!#REF!="G",'Costi complessivi'!#REF!*$C$452,IF('Costi complessivi'!#REF!=$B$452,'Costi complessivi'!#REF!,""))</f>
        <v>#REF!</v>
      </c>
      <c r="F76" s="115" t="e">
        <f>IF('Costi complessivi'!#REF!="G",'Costi complessivi'!C69*$C$452,IF('Costi complessivi'!#REF!=$B$452,'Costi complessivi'!C69,""))</f>
        <v>#REF!</v>
      </c>
      <c r="G76" s="44" t="e">
        <f>IF('Costi complessivi'!#REF!="G",'Costi complessivi'!#REF!*$C$452,IF('Costi complessivi'!#REF!=$B$452,'Costi complessivi'!#REF!,""))</f>
        <v>#REF!</v>
      </c>
      <c r="H76" s="44" t="e">
        <f>IF('Costi complessivi'!#REF!="G",'Costi complessivi'!#REF!*$C$452,IF('Costi complessivi'!#REF!=$B$452,'Costi complessivi'!#REF!,""))</f>
        <v>#REF!</v>
      </c>
      <c r="I76" s="115" t="e">
        <f>IF('Costi complessivi'!#REF!="G",'Costi complessivi'!D69*$C$452,IF('Costi complessivi'!#REF!=$B$452,'Costi complessivi'!D69,""))</f>
        <v>#REF!</v>
      </c>
      <c r="J76" s="14" t="e">
        <f>IF('Costi complessivi'!#REF!="G",'Costi complessivi'!E69*$C$452,IF('Costi complessivi'!#REF!=$B$452,'Costi complessivi'!E69,""))</f>
        <v>#REF!</v>
      </c>
      <c r="K76" s="14" t="e">
        <f>IF('Costi complessivi'!#REF!="G",'Costi complessivi'!F69*$C$452,IF('Costi complessivi'!#REF!=$B$452,'Costi complessivi'!F69,""))</f>
        <v>#REF!</v>
      </c>
      <c r="L76" s="29" t="e">
        <f>IF('Costi complessivi'!#REF!="G",'Costi complessivi'!#REF!*$C$452,IF('Costi complessivi'!#REF!=$B$452,'Costi complessivi'!#REF!,""))</f>
        <v>#REF!</v>
      </c>
      <c r="M76" s="23" t="e">
        <f>'Costi complessivi'!#REF!</f>
        <v>#REF!</v>
      </c>
      <c r="N76" s="69" t="e">
        <f>IF('Costi complessivi'!#REF!="G",'Costi complessivi'!#REF!,IF('Costi complessivi'!#REF!=$B$452,'Costi complessivi'!#REF!,0))</f>
        <v>#REF!</v>
      </c>
      <c r="O76" s="57">
        <v>18000</v>
      </c>
      <c r="P76" s="55">
        <v>15000</v>
      </c>
      <c r="Q76" s="42">
        <f>36000/2*LAVORO!$E$8</f>
        <v>2337.3576262363354</v>
      </c>
      <c r="R76" s="42">
        <f>SUM(P76:Q76)</f>
        <v>17337.357626236335</v>
      </c>
    </row>
    <row r="77" spans="1:18" hidden="1">
      <c r="A77" s="22" t="str">
        <f>IF('Costi complessivi'!A70="","",'Costi complessivi'!A70)</f>
        <v xml:space="preserve">  66/25/672  </v>
      </c>
      <c r="B77" s="61" t="str">
        <f>IF('Costi complessivi'!B70="","",'Costi complessivi'!B70)</f>
        <v xml:space="preserve">RETTE IST. MINORI SALA BAG.    </v>
      </c>
      <c r="C77" s="15" t="e">
        <f>IF('Costi complessivi'!#REF!="G",'Costi complessivi'!#REF!*$C$452,IF('Costi complessivi'!#REF!=$B$452,'Costi complessivi'!#REF!,""))</f>
        <v>#REF!</v>
      </c>
      <c r="D77" s="15" t="e">
        <f>IF('Costi complessivi'!#REF!="G",'Costi complessivi'!#REF!*$C$452,IF('Costi complessivi'!#REF!=$B$452,'Costi complessivi'!#REF!,""))</f>
        <v>#REF!</v>
      </c>
      <c r="E77" s="30" t="e">
        <f>IF('Costi complessivi'!#REF!="G",'Costi complessivi'!#REF!*$C$452,IF('Costi complessivi'!#REF!=$B$452,'Costi complessivi'!#REF!,""))</f>
        <v>#REF!</v>
      </c>
      <c r="F77" s="115" t="e">
        <f>IF('Costi complessivi'!#REF!="G",'Costi complessivi'!C70*$C$452,IF('Costi complessivi'!#REF!=$B$452,'Costi complessivi'!C70,""))</f>
        <v>#REF!</v>
      </c>
      <c r="G77" s="44" t="e">
        <f>IF('Costi complessivi'!#REF!="G",'Costi complessivi'!#REF!*$C$452,IF('Costi complessivi'!#REF!=$B$452,'Costi complessivi'!#REF!,""))</f>
        <v>#REF!</v>
      </c>
      <c r="H77" s="44" t="e">
        <f>IF('Costi complessivi'!#REF!="G",'Costi complessivi'!#REF!*$C$452,IF('Costi complessivi'!#REF!=$B$452,'Costi complessivi'!#REF!,""))</f>
        <v>#REF!</v>
      </c>
      <c r="I77" s="115" t="e">
        <f>IF('Costi complessivi'!#REF!="G",'Costi complessivi'!D70*$C$452,IF('Costi complessivi'!#REF!=$B$452,'Costi complessivi'!D70,""))</f>
        <v>#REF!</v>
      </c>
      <c r="J77" s="14" t="e">
        <f>IF('Costi complessivi'!#REF!="G",'Costi complessivi'!E70*$C$452,IF('Costi complessivi'!#REF!=$B$452,'Costi complessivi'!E70,""))</f>
        <v>#REF!</v>
      </c>
      <c r="K77" s="14" t="e">
        <f>IF('Costi complessivi'!#REF!="G",'Costi complessivi'!F70*$C$452,IF('Costi complessivi'!#REF!=$B$452,'Costi complessivi'!F70,""))</f>
        <v>#REF!</v>
      </c>
      <c r="L77" s="29" t="e">
        <f>IF('Costi complessivi'!#REF!="G",'Costi complessivi'!#REF!*$C$452,IF('Costi complessivi'!#REF!=$B$452,'Costi complessivi'!#REF!,""))</f>
        <v>#REF!</v>
      </c>
      <c r="M77" s="23" t="e">
        <f>'Costi complessivi'!#REF!</f>
        <v>#REF!</v>
      </c>
      <c r="N77" s="69" t="e">
        <f>IF('Costi complessivi'!#REF!="G",'Costi complessivi'!#REF!,IF('Costi complessivi'!#REF!=$B$452,'Costi complessivi'!#REF!,0))</f>
        <v>#REF!</v>
      </c>
      <c r="P77" s="42">
        <v>26000</v>
      </c>
    </row>
    <row r="78" spans="1:18" hidden="1">
      <c r="A78" s="22" t="str">
        <f>IF('Costi complessivi'!A71="","",'Costi complessivi'!A71)</f>
        <v xml:space="preserve">  66/25/673  </v>
      </c>
      <c r="B78" s="61" t="str">
        <f>IF('Costi complessivi'!B71="","",'Costi complessivi'!B71)</f>
        <v>ASSIST. SCOLAST. MINORI SALA B.</v>
      </c>
      <c r="C78" s="15" t="e">
        <f>IF('Costi complessivi'!#REF!="G",'Costi complessivi'!#REF!*$C$452,IF('Costi complessivi'!#REF!=$B$452,'Costi complessivi'!#REF!,""))</f>
        <v>#REF!</v>
      </c>
      <c r="D78" s="15" t="e">
        <f>IF('Costi complessivi'!#REF!="G",'Costi complessivi'!#REF!*$C$452,IF('Costi complessivi'!#REF!=$B$452,'Costi complessivi'!#REF!,""))</f>
        <v>#REF!</v>
      </c>
      <c r="E78" s="30" t="e">
        <f>IF('Costi complessivi'!#REF!="G",'Costi complessivi'!#REF!*$C$452,IF('Costi complessivi'!#REF!=$B$452,'Costi complessivi'!#REF!,""))</f>
        <v>#REF!</v>
      </c>
      <c r="F78" s="115" t="e">
        <f>IF('Costi complessivi'!#REF!="G",'Costi complessivi'!C71*$C$452,IF('Costi complessivi'!#REF!=$B$452,'Costi complessivi'!C71,""))</f>
        <v>#REF!</v>
      </c>
      <c r="G78" s="44" t="e">
        <f>IF('Costi complessivi'!#REF!="G",'Costi complessivi'!#REF!*$C$452,IF('Costi complessivi'!#REF!=$B$452,'Costi complessivi'!#REF!,""))</f>
        <v>#REF!</v>
      </c>
      <c r="H78" s="44" t="e">
        <f>IF('Costi complessivi'!#REF!="G",'Costi complessivi'!#REF!*$C$452,IF('Costi complessivi'!#REF!=$B$452,'Costi complessivi'!#REF!,""))</f>
        <v>#REF!</v>
      </c>
      <c r="I78" s="115" t="e">
        <f>IF('Costi complessivi'!#REF!="G",'Costi complessivi'!D71*$C$452,IF('Costi complessivi'!#REF!=$B$452,'Costi complessivi'!D71,""))</f>
        <v>#REF!</v>
      </c>
      <c r="J78" s="14" t="e">
        <f>IF('Costi complessivi'!#REF!="G",'Costi complessivi'!E71*$C$452,IF('Costi complessivi'!#REF!=$B$452,'Costi complessivi'!E71,""))</f>
        <v>#REF!</v>
      </c>
      <c r="K78" s="14" t="e">
        <f>IF('Costi complessivi'!#REF!="G",'Costi complessivi'!F71*$C$452,IF('Costi complessivi'!#REF!=$B$452,'Costi complessivi'!F71,""))</f>
        <v>#REF!</v>
      </c>
      <c r="L78" s="29" t="e">
        <f>IF('Costi complessivi'!#REF!="G",'Costi complessivi'!#REF!*$C$452,IF('Costi complessivi'!#REF!=$B$452,'Costi complessivi'!#REF!,""))</f>
        <v>#REF!</v>
      </c>
      <c r="M78" s="23" t="e">
        <f>'Costi complessivi'!#REF!</f>
        <v>#REF!</v>
      </c>
      <c r="N78" s="69" t="e">
        <f>IF('Costi complessivi'!#REF!="G",'Costi complessivi'!#REF!,IF('Costi complessivi'!#REF!=$B$452,'Costi complessivi'!#REF!,0))</f>
        <v>#REF!</v>
      </c>
      <c r="P78" s="42">
        <v>106000</v>
      </c>
    </row>
    <row r="79" spans="1:18" hidden="1">
      <c r="A79" s="22" t="str">
        <f>IF('Costi complessivi'!A72="","",'Costi complessivi'!A72)</f>
        <v xml:space="preserve">  66/25/677  </v>
      </c>
      <c r="B79" s="61" t="str">
        <f>IF('Costi complessivi'!B72="","",'Costi complessivi'!B72)</f>
        <v xml:space="preserve">COORDINAMENTO MINORI SALA B.   </v>
      </c>
      <c r="C79" s="15" t="e">
        <f>IF('Costi complessivi'!#REF!="G",'Costi complessivi'!#REF!*$C$452,IF('Costi complessivi'!#REF!=$B$452,'Costi complessivi'!#REF!,""))</f>
        <v>#REF!</v>
      </c>
      <c r="D79" s="15" t="e">
        <f>IF('Costi complessivi'!#REF!="G",'Costi complessivi'!#REF!*$C$452,IF('Costi complessivi'!#REF!=$B$452,'Costi complessivi'!#REF!,""))</f>
        <v>#REF!</v>
      </c>
      <c r="E79" s="30" t="e">
        <f>IF('Costi complessivi'!#REF!="G",'Costi complessivi'!#REF!*$C$452,IF('Costi complessivi'!#REF!=$B$452,'Costi complessivi'!#REF!,""))</f>
        <v>#REF!</v>
      </c>
      <c r="F79" s="115" t="e">
        <f>IF('Costi complessivi'!#REF!="G",'Costi complessivi'!C72*$C$452,IF('Costi complessivi'!#REF!=$B$452,'Costi complessivi'!C72,""))</f>
        <v>#REF!</v>
      </c>
      <c r="G79" s="44" t="e">
        <f>IF('Costi complessivi'!#REF!="G",'Costi complessivi'!#REF!*$C$452,IF('Costi complessivi'!#REF!=$B$452,'Costi complessivi'!#REF!,""))</f>
        <v>#REF!</v>
      </c>
      <c r="H79" s="44" t="e">
        <f>IF('Costi complessivi'!#REF!="G",'Costi complessivi'!#REF!*$C$452,IF('Costi complessivi'!#REF!=$B$452,'Costi complessivi'!#REF!,""))</f>
        <v>#REF!</v>
      </c>
      <c r="I79" s="115" t="e">
        <f>IF('Costi complessivi'!#REF!="G",'Costi complessivi'!D72*$C$452,IF('Costi complessivi'!#REF!=$B$452,'Costi complessivi'!D72,""))</f>
        <v>#REF!</v>
      </c>
      <c r="J79" s="14" t="e">
        <f>IF('Costi complessivi'!#REF!="G",'Costi complessivi'!E72*$C$452,IF('Costi complessivi'!#REF!=$B$452,'Costi complessivi'!E72,""))</f>
        <v>#REF!</v>
      </c>
      <c r="K79" s="14" t="e">
        <f>IF('Costi complessivi'!#REF!="G",'Costi complessivi'!F72*$C$452,IF('Costi complessivi'!#REF!=$B$452,'Costi complessivi'!F72,""))</f>
        <v>#REF!</v>
      </c>
      <c r="L79" s="29" t="e">
        <f>IF('Costi complessivi'!#REF!="G",'Costi complessivi'!#REF!*$C$452,IF('Costi complessivi'!#REF!=$B$452,'Costi complessivi'!#REF!,""))</f>
        <v>#REF!</v>
      </c>
      <c r="M79" s="23" t="e">
        <f>'Costi complessivi'!#REF!</f>
        <v>#REF!</v>
      </c>
      <c r="N79" s="69" t="e">
        <f>IF('Costi complessivi'!#REF!="G",'Costi complessivi'!#REF!,IF('Costi complessivi'!#REF!=$B$452,'Costi complessivi'!#REF!,0))</f>
        <v>#REF!</v>
      </c>
    </row>
    <row r="80" spans="1:18" hidden="1">
      <c r="A80" s="22" t="str">
        <f>IF('Costi complessivi'!A73="","",'Costi complessivi'!A73)</f>
        <v xml:space="preserve"> 68/05/978</v>
      </c>
      <c r="B80" s="61" t="str">
        <f>IF('Costi complessivi'!B73="","",'Costi complessivi'!B73)</f>
        <v>ON THE ROAD</v>
      </c>
      <c r="C80" s="15" t="e">
        <f>IF('Costi complessivi'!#REF!="G",'Costi complessivi'!#REF!*$C$452,IF('Costi complessivi'!#REF!=$B$452,'Costi complessivi'!#REF!,""))</f>
        <v>#REF!</v>
      </c>
      <c r="D80" s="15" t="e">
        <f>IF('Costi complessivi'!#REF!="G",'Costi complessivi'!#REF!*$C$452,IF('Costi complessivi'!#REF!=$B$452,'Costi complessivi'!#REF!,""))</f>
        <v>#REF!</v>
      </c>
      <c r="E80" s="30" t="e">
        <f>IF('Costi complessivi'!#REF!="G",'Costi complessivi'!#REF!*$C$452,IF('Costi complessivi'!#REF!=$B$452,'Costi complessivi'!#REF!,""))</f>
        <v>#REF!</v>
      </c>
      <c r="F80" s="115" t="e">
        <f>IF('Costi complessivi'!#REF!="G",'Costi complessivi'!C73*$C$452,IF('Costi complessivi'!#REF!=$B$452,'Costi complessivi'!C73,""))</f>
        <v>#REF!</v>
      </c>
      <c r="G80" s="44" t="e">
        <f>IF('Costi complessivi'!#REF!="G",'Costi complessivi'!#REF!*$C$452,IF('Costi complessivi'!#REF!=$B$452,'Costi complessivi'!#REF!,""))</f>
        <v>#REF!</v>
      </c>
      <c r="H80" s="44" t="e">
        <f>IF('Costi complessivi'!#REF!="G",'Costi complessivi'!#REF!*$C$452,IF('Costi complessivi'!#REF!=$B$452,'Costi complessivi'!#REF!,""))</f>
        <v>#REF!</v>
      </c>
      <c r="I80" s="115" t="e">
        <f>IF('Costi complessivi'!#REF!="G",'Costi complessivi'!D73*$C$452,IF('Costi complessivi'!#REF!=$B$452,'Costi complessivi'!D73,""))</f>
        <v>#REF!</v>
      </c>
      <c r="J80" s="14" t="e">
        <f>IF('Costi complessivi'!#REF!="G",'Costi complessivi'!E73*$C$452,IF('Costi complessivi'!#REF!=$B$452,'Costi complessivi'!E73,""))</f>
        <v>#REF!</v>
      </c>
      <c r="K80" s="14" t="e">
        <f>IF('Costi complessivi'!#REF!="G",'Costi complessivi'!F73*$C$452,IF('Costi complessivi'!#REF!=$B$452,'Costi complessivi'!F73,""))</f>
        <v>#REF!</v>
      </c>
      <c r="L80" s="29" t="e">
        <f>IF('Costi complessivi'!#REF!="G",'Costi complessivi'!#REF!*$C$452,IF('Costi complessivi'!#REF!=$B$452,'Costi complessivi'!#REF!,""))</f>
        <v>#REF!</v>
      </c>
      <c r="M80" s="23" t="e">
        <f>'Costi complessivi'!#REF!</f>
        <v>#REF!</v>
      </c>
      <c r="N80" s="69" t="e">
        <f>IF('Costi complessivi'!#REF!="G",'Costi complessivi'!#REF!,IF('Costi complessivi'!#REF!=$B$452,'Costi complessivi'!#REF!,0))</f>
        <v>#REF!</v>
      </c>
    </row>
    <row r="81" spans="1:18" hidden="1">
      <c r="A81" s="22" t="str">
        <f>IF('Costi complessivi'!A74="","",'Costi complessivi'!A74)</f>
        <v xml:space="preserve">  68/05/961  </v>
      </c>
      <c r="B81" s="61" t="str">
        <f>IF('Costi complessivi'!B74="","",'Costi complessivi'!B74)</f>
        <v xml:space="preserve">CONTRIBUTI AFFIDI SALA BAGANZA </v>
      </c>
      <c r="C81" s="15" t="e">
        <f>IF('Costi complessivi'!#REF!="G",'Costi complessivi'!#REF!*$C$452,IF('Costi complessivi'!#REF!=$B$452,'Costi complessivi'!#REF!,""))</f>
        <v>#REF!</v>
      </c>
      <c r="D81" s="15" t="e">
        <f>IF('Costi complessivi'!#REF!="G",'Costi complessivi'!#REF!*$C$452,IF('Costi complessivi'!#REF!=$B$452,'Costi complessivi'!#REF!,""))</f>
        <v>#REF!</v>
      </c>
      <c r="E81" s="30" t="e">
        <f>IF('Costi complessivi'!#REF!="G",'Costi complessivi'!#REF!*$C$452,IF('Costi complessivi'!#REF!=$B$452,'Costi complessivi'!#REF!,""))</f>
        <v>#REF!</v>
      </c>
      <c r="F81" s="115" t="e">
        <f>IF('Costi complessivi'!#REF!="G",'Costi complessivi'!C74*$C$452,IF('Costi complessivi'!#REF!=$B$452,'Costi complessivi'!C74,""))</f>
        <v>#REF!</v>
      </c>
      <c r="G81" s="44" t="e">
        <f>IF('Costi complessivi'!#REF!="G",'Costi complessivi'!#REF!*$C$452,IF('Costi complessivi'!#REF!=$B$452,'Costi complessivi'!#REF!,""))</f>
        <v>#REF!</v>
      </c>
      <c r="H81" s="44" t="e">
        <f>IF('Costi complessivi'!#REF!="G",'Costi complessivi'!#REF!*$C$452,IF('Costi complessivi'!#REF!=$B$452,'Costi complessivi'!#REF!,""))</f>
        <v>#REF!</v>
      </c>
      <c r="I81" s="115" t="e">
        <f>IF('Costi complessivi'!#REF!="G",'Costi complessivi'!D74*$C$452,IF('Costi complessivi'!#REF!=$B$452,'Costi complessivi'!D74,""))</f>
        <v>#REF!</v>
      </c>
      <c r="J81" s="14" t="e">
        <f>IF('Costi complessivi'!#REF!="G",'Costi complessivi'!E74*$C$452,IF('Costi complessivi'!#REF!=$B$452,'Costi complessivi'!E74,""))</f>
        <v>#REF!</v>
      </c>
      <c r="K81" s="14" t="e">
        <f>IF('Costi complessivi'!#REF!="G",'Costi complessivi'!F74*$C$452,IF('Costi complessivi'!#REF!=$B$452,'Costi complessivi'!F74,""))</f>
        <v>#REF!</v>
      </c>
      <c r="L81" s="29" t="e">
        <f>IF('Costi complessivi'!#REF!="G",'Costi complessivi'!#REF!*$C$452,IF('Costi complessivi'!#REF!=$B$452,'Costi complessivi'!#REF!,""))</f>
        <v>#REF!</v>
      </c>
      <c r="M81" s="23" t="e">
        <f>'Costi complessivi'!#REF!</f>
        <v>#REF!</v>
      </c>
      <c r="N81" s="69" t="e">
        <f>IF('Costi complessivi'!#REF!="G",'Costi complessivi'!#REF!,IF('Costi complessivi'!#REF!=$B$452,'Costi complessivi'!#REF!,0))</f>
        <v>#REF!</v>
      </c>
    </row>
    <row r="82" spans="1:18" hidden="1">
      <c r="A82" s="22" t="e">
        <f>IF('Costi complessivi'!#REF!="","",'Costi complessivi'!#REF!)</f>
        <v>#REF!</v>
      </c>
      <c r="B82" s="61" t="e">
        <f>IF('Costi complessivi'!#REF!="","",'Costi complessivi'!#REF!)</f>
        <v>#REF!</v>
      </c>
      <c r="C82" s="15" t="e">
        <f>IF('Costi complessivi'!#REF!="G",'Costi complessivi'!#REF!*$C$452,IF('Costi complessivi'!#REF!=$B$452,'Costi complessivi'!#REF!,""))</f>
        <v>#REF!</v>
      </c>
      <c r="D82" s="15" t="e">
        <f>IF('Costi complessivi'!#REF!="G",'Costi complessivi'!#REF!*$C$452,IF('Costi complessivi'!#REF!=$B$452,'Costi complessivi'!#REF!,""))</f>
        <v>#REF!</v>
      </c>
      <c r="E82" s="30" t="e">
        <f>IF('Costi complessivi'!#REF!="G",'Costi complessivi'!#REF!*$C$452,IF('Costi complessivi'!#REF!=$B$452,'Costi complessivi'!#REF!,""))</f>
        <v>#REF!</v>
      </c>
      <c r="F82" s="115" t="e">
        <f>IF('Costi complessivi'!#REF!="G",'Costi complessivi'!#REF!*$C$452,IF('Costi complessivi'!#REF!=$B$452,'Costi complessivi'!#REF!,""))</f>
        <v>#REF!</v>
      </c>
      <c r="G82" s="44" t="e">
        <f>IF('Costi complessivi'!#REF!="G",'Costi complessivi'!#REF!*$C$452,IF('Costi complessivi'!#REF!=$B$452,'Costi complessivi'!#REF!,""))</f>
        <v>#REF!</v>
      </c>
      <c r="H82" s="44" t="e">
        <f>IF('Costi complessivi'!#REF!="G",'Costi complessivi'!#REF!*$C$452,IF('Costi complessivi'!#REF!=$B$452,'Costi complessivi'!#REF!,""))</f>
        <v>#REF!</v>
      </c>
      <c r="I82" s="115" t="e">
        <f>IF('Costi complessivi'!#REF!="G",'Costi complessivi'!#REF!*$C$452,IF('Costi complessivi'!#REF!=$B$452,'Costi complessivi'!#REF!,""))</f>
        <v>#REF!</v>
      </c>
      <c r="J82" s="14" t="e">
        <f>IF('Costi complessivi'!#REF!="G",'Costi complessivi'!#REF!*$C$452,IF('Costi complessivi'!#REF!=$B$452,'Costi complessivi'!#REF!,""))</f>
        <v>#REF!</v>
      </c>
      <c r="K82" s="14" t="e">
        <f>IF('Costi complessivi'!#REF!="G",'Costi complessivi'!#REF!*$C$452,IF('Costi complessivi'!#REF!=$B$452,'Costi complessivi'!#REF!,""))</f>
        <v>#REF!</v>
      </c>
      <c r="L82" s="29" t="e">
        <f>IF('Costi complessivi'!#REF!="G",'Costi complessivi'!#REF!*$C$452,IF('Costi complessivi'!#REF!=$B$452,'Costi complessivi'!#REF!,""))</f>
        <v>#REF!</v>
      </c>
      <c r="M82" s="23" t="e">
        <f>'Costi complessivi'!#REF!</f>
        <v>#REF!</v>
      </c>
      <c r="N82" s="69" t="e">
        <f>IF('Costi complessivi'!#REF!="G",'Costi complessivi'!#REF!,IF('Costi complessivi'!#REF!=$B$452,'Costi complessivi'!#REF!,0))</f>
        <v>#REF!</v>
      </c>
    </row>
    <row r="83" spans="1:18" hidden="1">
      <c r="A83" s="22" t="e">
        <f>IF('Costi complessivi'!#REF!="","",'Costi complessivi'!#REF!)</f>
        <v>#REF!</v>
      </c>
      <c r="B83" s="61" t="e">
        <f>IF('Costi complessivi'!#REF!="","",'Costi complessivi'!#REF!)</f>
        <v>#REF!</v>
      </c>
      <c r="C83" s="15" t="e">
        <f>IF('Costi complessivi'!#REF!="G",'Costi complessivi'!#REF!*$C$452,IF('Costi complessivi'!#REF!=$B$452,'Costi complessivi'!#REF!,""))</f>
        <v>#REF!</v>
      </c>
      <c r="D83" s="15" t="e">
        <f>IF('Costi complessivi'!#REF!="G",'Costi complessivi'!#REF!*$C$452,IF('Costi complessivi'!#REF!=$B$452,'Costi complessivi'!#REF!,""))</f>
        <v>#REF!</v>
      </c>
      <c r="E83" s="30" t="e">
        <f>IF('Costi complessivi'!#REF!="G",'Costi complessivi'!#REF!*$C$452,IF('Costi complessivi'!#REF!=$B$452,'Costi complessivi'!#REF!,""))</f>
        <v>#REF!</v>
      </c>
      <c r="F83" s="115" t="e">
        <f>IF('Costi complessivi'!#REF!="G",'Costi complessivi'!#REF!*$C$452,IF('Costi complessivi'!#REF!=$B$452,'Costi complessivi'!#REF!,""))</f>
        <v>#REF!</v>
      </c>
      <c r="G83" s="44" t="e">
        <f>IF('Costi complessivi'!#REF!="G",'Costi complessivi'!#REF!*$C$452,IF('Costi complessivi'!#REF!=$B$452,'Costi complessivi'!#REF!,""))</f>
        <v>#REF!</v>
      </c>
      <c r="H83" s="44" t="e">
        <f>IF('Costi complessivi'!#REF!="G",'Costi complessivi'!#REF!*$C$452,IF('Costi complessivi'!#REF!=$B$452,'Costi complessivi'!#REF!,""))</f>
        <v>#REF!</v>
      </c>
      <c r="I83" s="115" t="e">
        <f>IF('Costi complessivi'!#REF!="G",'Costi complessivi'!#REF!*$C$452,IF('Costi complessivi'!#REF!=$B$452,'Costi complessivi'!#REF!,""))</f>
        <v>#REF!</v>
      </c>
      <c r="J83" s="14" t="e">
        <f>IF('Costi complessivi'!#REF!="G",'Costi complessivi'!#REF!*$C$452,IF('Costi complessivi'!#REF!=$B$452,'Costi complessivi'!#REF!,""))</f>
        <v>#REF!</v>
      </c>
      <c r="K83" s="14" t="e">
        <f>IF('Costi complessivi'!#REF!="G",'Costi complessivi'!#REF!*$C$452,IF('Costi complessivi'!#REF!=$B$452,'Costi complessivi'!#REF!,""))</f>
        <v>#REF!</v>
      </c>
      <c r="L83" s="29" t="e">
        <f>IF('Costi complessivi'!#REF!="G",'Costi complessivi'!#REF!*$C$452,IF('Costi complessivi'!#REF!=$B$452,'Costi complessivi'!#REF!,""))</f>
        <v>#REF!</v>
      </c>
      <c r="M83" s="23" t="e">
        <f>'Costi complessivi'!#REF!</f>
        <v>#REF!</v>
      </c>
      <c r="N83" s="69" t="e">
        <f>IF('Costi complessivi'!#REF!="G",'Costi complessivi'!#REF!,IF('Costi complessivi'!#REF!=$B$452,'Costi complessivi'!#REF!,0))</f>
        <v>#REF!</v>
      </c>
    </row>
    <row r="84" spans="1:18" hidden="1">
      <c r="A84" s="49" t="s">
        <v>448</v>
      </c>
      <c r="B84" s="45"/>
      <c r="C84" s="46"/>
      <c r="D84" s="47"/>
      <c r="E84" s="47"/>
      <c r="F84" s="115"/>
      <c r="G84" s="47"/>
      <c r="H84" s="47"/>
      <c r="I84" s="47"/>
      <c r="J84" s="47"/>
      <c r="K84" s="47"/>
      <c r="L84" s="45"/>
      <c r="M84" s="48"/>
      <c r="N84" s="69" t="e">
        <f>IF('Costi complessivi'!#REF!="G",'Costi complessivi'!#REF!,IF('Costi complessivi'!#REF!=$B$452,'Costi complessivi'!#REF!,0))</f>
        <v>#REF!</v>
      </c>
    </row>
    <row r="85" spans="1:18" ht="20.25" hidden="1" customHeight="1">
      <c r="A85" s="22" t="str">
        <f>IF('Costi complessivi'!A76="","",'Costi complessivi'!A76)</f>
        <v xml:space="preserve">  66/25/690  </v>
      </c>
      <c r="B85" s="61" t="str">
        <f>IF('Costi complessivi'!B76="","",'Costi complessivi'!B76)</f>
        <v>EDUCAT. DOMIC. MINORI TRAVERS.</v>
      </c>
      <c r="C85" s="15" t="e">
        <f>IF('Costi complessivi'!#REF!="G",'Costi complessivi'!#REF!*$C$452,IF('Costi complessivi'!#REF!=$B$452,'Costi complessivi'!#REF!,""))</f>
        <v>#REF!</v>
      </c>
      <c r="D85" s="15" t="e">
        <f>IF('Costi complessivi'!#REF!="G",'Costi complessivi'!#REF!*$C$452,IF('Costi complessivi'!#REF!=$B$452,'Costi complessivi'!#REF!,""))</f>
        <v>#REF!</v>
      </c>
      <c r="E85" s="30" t="e">
        <f>IF('Costi complessivi'!#REF!="G",'Costi complessivi'!#REF!*$C$452,IF('Costi complessivi'!#REF!=$B$452,'Costi complessivi'!#REF!,""))</f>
        <v>#REF!</v>
      </c>
      <c r="F85" s="115" t="e">
        <f>IF('Costi complessivi'!#REF!="G",'Costi complessivi'!C76*$C$452,IF('Costi complessivi'!#REF!=$B$452,'Costi complessivi'!C76,""))</f>
        <v>#REF!</v>
      </c>
      <c r="G85" s="44" t="e">
        <f>IF('Costi complessivi'!#REF!="G",'Costi complessivi'!#REF!*$C$452,IF('Costi complessivi'!#REF!=$B$452,'Costi complessivi'!#REF!,""))</f>
        <v>#REF!</v>
      </c>
      <c r="H85" s="44" t="e">
        <f>IF('Costi complessivi'!#REF!="G",'Costi complessivi'!#REF!*$C$452,IF('Costi complessivi'!#REF!=$B$452,'Costi complessivi'!#REF!,""))</f>
        <v>#REF!</v>
      </c>
      <c r="I85" s="115" t="e">
        <f>IF('Costi complessivi'!#REF!="G",'Costi complessivi'!D76*$C$452,IF('Costi complessivi'!#REF!=$B$452,'Costi complessivi'!D76,""))</f>
        <v>#REF!</v>
      </c>
      <c r="J85" s="14" t="e">
        <f>IF('Costi complessivi'!#REF!="G",'Costi complessivi'!E76*$C$452,IF('Costi complessivi'!#REF!=$B$452,'Costi complessivi'!E76,""))</f>
        <v>#REF!</v>
      </c>
      <c r="K85" s="14" t="e">
        <f>IF('Costi complessivi'!#REF!="G",'Costi complessivi'!F76*$C$452,IF('Costi complessivi'!#REF!=$B$452,'Costi complessivi'!F76,""))</f>
        <v>#REF!</v>
      </c>
      <c r="L85" s="29" t="e">
        <f>IF('Costi complessivi'!#REF!="G",'Costi complessivi'!#REF!*$C$452,IF('Costi complessivi'!#REF!=$B$452,'Costi complessivi'!#REF!,""))</f>
        <v>#REF!</v>
      </c>
      <c r="M85" s="23" t="e">
        <f>'Costi complessivi'!#REF!</f>
        <v>#REF!</v>
      </c>
      <c r="N85" s="69" t="e">
        <f>IF('Costi complessivi'!#REF!="G",'Costi complessivi'!#REF!,IF('Costi complessivi'!#REF!=$B$452,'Costi complessivi'!#REF!,0))</f>
        <v>#REF!</v>
      </c>
      <c r="O85" s="57">
        <v>80000</v>
      </c>
      <c r="P85" s="55">
        <v>77000</v>
      </c>
      <c r="Q85" s="42">
        <f>36000/2*LAVORO!$E$9</f>
        <v>3520.2415408641336</v>
      </c>
      <c r="R85" s="42">
        <f>SUM(P85:Q85)</f>
        <v>80520.241540864139</v>
      </c>
    </row>
    <row r="86" spans="1:18" ht="21" hidden="1" customHeight="1">
      <c r="A86" s="22" t="str">
        <f>IF('Costi complessivi'!A77="","",'Costi complessivi'!A77)</f>
        <v xml:space="preserve">  66/25/692  </v>
      </c>
      <c r="B86" s="61" t="str">
        <f>IF('Costi complessivi'!B77="","",'Costi complessivi'!B77)</f>
        <v>RETTE ISTIT. MINORI TRAVERSETOL</v>
      </c>
      <c r="C86" s="15" t="e">
        <f>IF('Costi complessivi'!#REF!="G",'Costi complessivi'!#REF!*$C$452,IF('Costi complessivi'!#REF!=$B$452,'Costi complessivi'!#REF!,""))</f>
        <v>#REF!</v>
      </c>
      <c r="D86" s="15" t="e">
        <f>IF('Costi complessivi'!#REF!="G",'Costi complessivi'!#REF!*$C$452,IF('Costi complessivi'!#REF!=$B$452,'Costi complessivi'!#REF!,""))</f>
        <v>#REF!</v>
      </c>
      <c r="E86" s="30" t="e">
        <f>IF('Costi complessivi'!#REF!="G",'Costi complessivi'!#REF!*$C$452,IF('Costi complessivi'!#REF!=$B$452,'Costi complessivi'!#REF!,""))</f>
        <v>#REF!</v>
      </c>
      <c r="F86" s="115" t="e">
        <f>IF('Costi complessivi'!#REF!="G",'Costi complessivi'!C77*$C$452,IF('Costi complessivi'!#REF!=$B$452,'Costi complessivi'!C77,""))</f>
        <v>#REF!</v>
      </c>
      <c r="G86" s="44" t="e">
        <f>IF('Costi complessivi'!#REF!="G",'Costi complessivi'!#REF!*$C$452,IF('Costi complessivi'!#REF!=$B$452,'Costi complessivi'!#REF!,""))</f>
        <v>#REF!</v>
      </c>
      <c r="H86" s="44" t="e">
        <f>IF('Costi complessivi'!#REF!="G",'Costi complessivi'!#REF!*$C$452,IF('Costi complessivi'!#REF!=$B$452,'Costi complessivi'!#REF!,""))</f>
        <v>#REF!</v>
      </c>
      <c r="I86" s="115" t="e">
        <f>IF('Costi complessivi'!#REF!="G",'Costi complessivi'!D77*$C$452,IF('Costi complessivi'!#REF!=$B$452,'Costi complessivi'!D77,""))</f>
        <v>#REF!</v>
      </c>
      <c r="J86" s="14" t="e">
        <f>IF('Costi complessivi'!#REF!="G",'Costi complessivi'!E77*$C$452,IF('Costi complessivi'!#REF!=$B$452,'Costi complessivi'!E77,""))</f>
        <v>#REF!</v>
      </c>
      <c r="K86" s="14" t="e">
        <f>IF('Costi complessivi'!#REF!="G",'Costi complessivi'!F77*$C$452,IF('Costi complessivi'!#REF!=$B$452,'Costi complessivi'!F77,""))</f>
        <v>#REF!</v>
      </c>
      <c r="L86" s="29" t="e">
        <f>IF('Costi complessivi'!#REF!="G",'Costi complessivi'!#REF!*$C$452,IF('Costi complessivi'!#REF!=$B$452,'Costi complessivi'!#REF!,""))</f>
        <v>#REF!</v>
      </c>
      <c r="M86" s="23" t="e">
        <f>'Costi complessivi'!#REF!</f>
        <v>#REF!</v>
      </c>
      <c r="N86" s="69" t="e">
        <f>IF('Costi complessivi'!#REF!="G",'Costi complessivi'!#REF!,IF('Costi complessivi'!#REF!=$B$452,'Costi complessivi'!#REF!,0))</f>
        <v>#REF!</v>
      </c>
      <c r="P86" s="42">
        <v>75000</v>
      </c>
    </row>
    <row r="87" spans="1:18" ht="18" hidden="1" customHeight="1">
      <c r="A87" s="22" t="str">
        <f>IF('Costi complessivi'!A78="","",'Costi complessivi'!A78)</f>
        <v xml:space="preserve">  66/25/693  </v>
      </c>
      <c r="B87" s="61" t="str">
        <f>IF('Costi complessivi'!B78="","",'Costi complessivi'!B78)</f>
        <v>ASSIST. SCOLAST. MINORI TRAVERS</v>
      </c>
      <c r="C87" s="15" t="e">
        <f>IF('Costi complessivi'!#REF!="G",'Costi complessivi'!#REF!*$C$452,IF('Costi complessivi'!#REF!=$B$452,'Costi complessivi'!#REF!,""))</f>
        <v>#REF!</v>
      </c>
      <c r="D87" s="15" t="e">
        <f>IF('Costi complessivi'!#REF!="G",'Costi complessivi'!#REF!*$C$452,IF('Costi complessivi'!#REF!=$B$452,'Costi complessivi'!#REF!,""))</f>
        <v>#REF!</v>
      </c>
      <c r="E87" s="30" t="e">
        <f>IF('Costi complessivi'!#REF!="G",'Costi complessivi'!#REF!*$C$452,IF('Costi complessivi'!#REF!=$B$452,'Costi complessivi'!#REF!,""))</f>
        <v>#REF!</v>
      </c>
      <c r="F87" s="115" t="e">
        <f>IF('Costi complessivi'!#REF!="G",'Costi complessivi'!C78*$C$452,IF('Costi complessivi'!#REF!=$B$452,'Costi complessivi'!C78,""))</f>
        <v>#REF!</v>
      </c>
      <c r="G87" s="44" t="e">
        <f>IF('Costi complessivi'!#REF!="G",'Costi complessivi'!#REF!*$C$452,IF('Costi complessivi'!#REF!=$B$452,'Costi complessivi'!#REF!,""))</f>
        <v>#REF!</v>
      </c>
      <c r="H87" s="44" t="e">
        <f>IF('Costi complessivi'!#REF!="G",'Costi complessivi'!#REF!*$C$452,IF('Costi complessivi'!#REF!=$B$452,'Costi complessivi'!#REF!,""))</f>
        <v>#REF!</v>
      </c>
      <c r="I87" s="115" t="e">
        <f>IF('Costi complessivi'!#REF!="G",'Costi complessivi'!D78*$C$452,IF('Costi complessivi'!#REF!=$B$452,'Costi complessivi'!D78,""))</f>
        <v>#REF!</v>
      </c>
      <c r="J87" s="14" t="e">
        <f>IF('Costi complessivi'!#REF!="G",'Costi complessivi'!E78*$C$452,IF('Costi complessivi'!#REF!=$B$452,'Costi complessivi'!E78,""))</f>
        <v>#REF!</v>
      </c>
      <c r="K87" s="14" t="e">
        <f>IF('Costi complessivi'!#REF!="G",'Costi complessivi'!F78*$C$452,IF('Costi complessivi'!#REF!=$B$452,'Costi complessivi'!F78,""))</f>
        <v>#REF!</v>
      </c>
      <c r="L87" s="29" t="e">
        <f>IF('Costi complessivi'!#REF!="G",'Costi complessivi'!#REF!*$C$452,IF('Costi complessivi'!#REF!=$B$452,'Costi complessivi'!#REF!,""))</f>
        <v>#REF!</v>
      </c>
      <c r="M87" s="23" t="e">
        <f>'Costi complessivi'!#REF!</f>
        <v>#REF!</v>
      </c>
      <c r="N87" s="69" t="e">
        <f>IF('Costi complessivi'!#REF!="G",'Costi complessivi'!#REF!,IF('Costi complessivi'!#REF!=$B$452,'Costi complessivi'!#REF!,0))</f>
        <v>#REF!</v>
      </c>
      <c r="P87" s="42">
        <v>152000</v>
      </c>
    </row>
    <row r="88" spans="1:18" hidden="1">
      <c r="A88" s="22" t="str">
        <f>IF('Costi complessivi'!A79="","",'Costi complessivi'!A79)</f>
        <v xml:space="preserve">  66/25/697  </v>
      </c>
      <c r="B88" s="61" t="str">
        <f>IF('Costi complessivi'!B79="","",'Costi complessivi'!B79)</f>
        <v xml:space="preserve">COORDINAM. MINORI TRAVERSETOLO </v>
      </c>
      <c r="C88" s="15" t="e">
        <f>IF('Costi complessivi'!#REF!="G",'Costi complessivi'!#REF!*$C$452,IF('Costi complessivi'!#REF!=$B$452,'Costi complessivi'!#REF!,""))</f>
        <v>#REF!</v>
      </c>
      <c r="D88" s="15" t="e">
        <f>IF('Costi complessivi'!#REF!="G",'Costi complessivi'!#REF!*$C$452,IF('Costi complessivi'!#REF!=$B$452,'Costi complessivi'!#REF!,""))</f>
        <v>#REF!</v>
      </c>
      <c r="E88" s="30" t="e">
        <f>IF('Costi complessivi'!#REF!="G",'Costi complessivi'!#REF!*$C$452,IF('Costi complessivi'!#REF!=$B$452,'Costi complessivi'!#REF!,""))</f>
        <v>#REF!</v>
      </c>
      <c r="F88" s="115" t="e">
        <f>IF('Costi complessivi'!#REF!="G",'Costi complessivi'!C79*$C$452,IF('Costi complessivi'!#REF!=$B$452,'Costi complessivi'!C79,""))</f>
        <v>#REF!</v>
      </c>
      <c r="G88" s="44" t="e">
        <f>IF('Costi complessivi'!#REF!="G",'Costi complessivi'!#REF!*$C$452,IF('Costi complessivi'!#REF!=$B$452,'Costi complessivi'!#REF!,""))</f>
        <v>#REF!</v>
      </c>
      <c r="H88" s="44" t="e">
        <f>IF('Costi complessivi'!#REF!="G",'Costi complessivi'!#REF!*$C$452,IF('Costi complessivi'!#REF!=$B$452,'Costi complessivi'!#REF!,""))</f>
        <v>#REF!</v>
      </c>
      <c r="I88" s="115" t="e">
        <f>IF('Costi complessivi'!#REF!="G",'Costi complessivi'!D79*$C$452,IF('Costi complessivi'!#REF!=$B$452,'Costi complessivi'!D79,""))</f>
        <v>#REF!</v>
      </c>
      <c r="J88" s="14" t="e">
        <f>IF('Costi complessivi'!#REF!="G",'Costi complessivi'!E79*$C$452,IF('Costi complessivi'!#REF!=$B$452,'Costi complessivi'!E79,""))</f>
        <v>#REF!</v>
      </c>
      <c r="K88" s="14" t="e">
        <f>IF('Costi complessivi'!#REF!="G",'Costi complessivi'!F79*$C$452,IF('Costi complessivi'!#REF!=$B$452,'Costi complessivi'!F79,""))</f>
        <v>#REF!</v>
      </c>
      <c r="L88" s="29" t="e">
        <f>IF('Costi complessivi'!#REF!="G",'Costi complessivi'!#REF!*$C$452,IF('Costi complessivi'!#REF!=$B$452,'Costi complessivi'!#REF!,""))</f>
        <v>#REF!</v>
      </c>
      <c r="M88" s="23" t="e">
        <f>'Costi complessivi'!#REF!</f>
        <v>#REF!</v>
      </c>
      <c r="N88" s="69" t="e">
        <f>IF('Costi complessivi'!#REF!="G",'Costi complessivi'!#REF!,IF('Costi complessivi'!#REF!=$B$452,'Costi complessivi'!#REF!,0))</f>
        <v>#REF!</v>
      </c>
    </row>
    <row r="89" spans="1:18" hidden="1">
      <c r="A89" s="22" t="str">
        <f>IF('Costi complessivi'!A80="","",'Costi complessivi'!A80)</f>
        <v xml:space="preserve"> 68/05/979</v>
      </c>
      <c r="B89" s="61" t="str">
        <f>IF('Costi complessivi'!B80="","",'Costi complessivi'!B80)</f>
        <v>ON THE ROAD (pdz Prog gioV e com edu)</v>
      </c>
      <c r="C89" s="15" t="e">
        <f>IF('Costi complessivi'!#REF!="G",'Costi complessivi'!#REF!*$C$452,IF('Costi complessivi'!#REF!=$B$452,'Costi complessivi'!#REF!,""))</f>
        <v>#REF!</v>
      </c>
      <c r="D89" s="15" t="e">
        <f>IF('Costi complessivi'!#REF!="G",'Costi complessivi'!#REF!*$C$452,IF('Costi complessivi'!#REF!=$B$452,'Costi complessivi'!#REF!,""))</f>
        <v>#REF!</v>
      </c>
      <c r="E89" s="30" t="e">
        <f>IF('Costi complessivi'!#REF!="G",'Costi complessivi'!#REF!*$C$452,IF('Costi complessivi'!#REF!=$B$452,'Costi complessivi'!#REF!,""))</f>
        <v>#REF!</v>
      </c>
      <c r="F89" s="115" t="e">
        <f>IF('Costi complessivi'!#REF!="G",'Costi complessivi'!C80*$C$452,IF('Costi complessivi'!#REF!=$B$452,'Costi complessivi'!C80,""))</f>
        <v>#REF!</v>
      </c>
      <c r="G89" s="44" t="e">
        <f>IF('Costi complessivi'!#REF!="G",'Costi complessivi'!#REF!*$C$452,IF('Costi complessivi'!#REF!=$B$452,'Costi complessivi'!#REF!,""))</f>
        <v>#REF!</v>
      </c>
      <c r="H89" s="44" t="e">
        <f>IF('Costi complessivi'!#REF!="G",'Costi complessivi'!#REF!*$C$452,IF('Costi complessivi'!#REF!=$B$452,'Costi complessivi'!#REF!,""))</f>
        <v>#REF!</v>
      </c>
      <c r="I89" s="115" t="e">
        <f>IF('Costi complessivi'!#REF!="G",'Costi complessivi'!D80*$C$452,IF('Costi complessivi'!#REF!=$B$452,'Costi complessivi'!D80,""))</f>
        <v>#REF!</v>
      </c>
      <c r="J89" s="14" t="e">
        <f>IF('Costi complessivi'!#REF!="G",'Costi complessivi'!E80*$C$452,IF('Costi complessivi'!#REF!=$B$452,'Costi complessivi'!E80,""))</f>
        <v>#REF!</v>
      </c>
      <c r="K89" s="14" t="e">
        <f>IF('Costi complessivi'!#REF!="G",'Costi complessivi'!F80*$C$452,IF('Costi complessivi'!#REF!=$B$452,'Costi complessivi'!F80,""))</f>
        <v>#REF!</v>
      </c>
      <c r="L89" s="29" t="e">
        <f>IF('Costi complessivi'!#REF!="G",'Costi complessivi'!#REF!*$C$452,IF('Costi complessivi'!#REF!=$B$452,'Costi complessivi'!#REF!,""))</f>
        <v>#REF!</v>
      </c>
      <c r="M89" s="23" t="e">
        <f>'Costi complessivi'!#REF!</f>
        <v>#REF!</v>
      </c>
      <c r="N89" s="69" t="e">
        <f>IF('Costi complessivi'!#REF!="G",'Costi complessivi'!#REF!,IF('Costi complessivi'!#REF!=$B$452,'Costi complessivi'!#REF!,0))</f>
        <v>#REF!</v>
      </c>
    </row>
    <row r="90" spans="1:18" hidden="1">
      <c r="A90" s="22" t="str">
        <f>IF('Costi complessivi'!A81="","",'Costi complessivi'!A81)</f>
        <v xml:space="preserve"> 66/25/695</v>
      </c>
      <c r="B90" s="61" t="str">
        <f>IF('Costi complessivi'!B81="","",'Costi complessivi'!B81)</f>
        <v>ADELANTE (Pdz com educ)</v>
      </c>
      <c r="C90" s="15" t="e">
        <f>IF('Costi complessivi'!#REF!="G",'Costi complessivi'!#REF!*$C$452,IF('Costi complessivi'!#REF!=$B$452,'Costi complessivi'!#REF!,""))</f>
        <v>#REF!</v>
      </c>
      <c r="D90" s="15" t="e">
        <f>IF('Costi complessivi'!#REF!="G",'Costi complessivi'!#REF!*$C$452,IF('Costi complessivi'!#REF!=$B$452,'Costi complessivi'!#REF!,""))</f>
        <v>#REF!</v>
      </c>
      <c r="E90" s="30" t="e">
        <f>IF('Costi complessivi'!#REF!="G",'Costi complessivi'!#REF!*$C$452,IF('Costi complessivi'!#REF!=$B$452,'Costi complessivi'!#REF!,""))</f>
        <v>#REF!</v>
      </c>
      <c r="F90" s="115" t="e">
        <f>IF('Costi complessivi'!#REF!="G",'Costi complessivi'!C81*$C$452,IF('Costi complessivi'!#REF!=$B$452,'Costi complessivi'!C81,""))</f>
        <v>#REF!</v>
      </c>
      <c r="G90" s="44" t="e">
        <f>IF('Costi complessivi'!#REF!="G",'Costi complessivi'!#REF!*$C$452,IF('Costi complessivi'!#REF!=$B$452,'Costi complessivi'!#REF!,""))</f>
        <v>#REF!</v>
      </c>
      <c r="H90" s="44" t="e">
        <f>IF('Costi complessivi'!#REF!="G",'Costi complessivi'!#REF!*$C$452,IF('Costi complessivi'!#REF!=$B$452,'Costi complessivi'!#REF!,""))</f>
        <v>#REF!</v>
      </c>
      <c r="I90" s="115" t="e">
        <f>IF('Costi complessivi'!#REF!="G",'Costi complessivi'!D81*$C$452,IF('Costi complessivi'!#REF!=$B$452,'Costi complessivi'!D81,""))</f>
        <v>#REF!</v>
      </c>
      <c r="J90" s="14" t="e">
        <f>IF('Costi complessivi'!#REF!="G",'Costi complessivi'!E81*$C$452,IF('Costi complessivi'!#REF!=$B$452,'Costi complessivi'!E81,""))</f>
        <v>#REF!</v>
      </c>
      <c r="K90" s="14" t="e">
        <f>IF('Costi complessivi'!#REF!="G",'Costi complessivi'!F81*$C$452,IF('Costi complessivi'!#REF!=$B$452,'Costi complessivi'!F81,""))</f>
        <v>#REF!</v>
      </c>
      <c r="L90" s="29" t="e">
        <f>IF('Costi complessivi'!#REF!="G",'Costi complessivi'!#REF!*$C$452,IF('Costi complessivi'!#REF!=$B$452,'Costi complessivi'!#REF!,""))</f>
        <v>#REF!</v>
      </c>
      <c r="M90" s="23" t="e">
        <f>'Costi complessivi'!#REF!</f>
        <v>#REF!</v>
      </c>
      <c r="N90" s="69" t="e">
        <f>IF('Costi complessivi'!#REF!="G",'Costi complessivi'!#REF!,IF('Costi complessivi'!#REF!=$B$452,'Costi complessivi'!#REF!,0))</f>
        <v>#REF!</v>
      </c>
    </row>
    <row r="91" spans="1:18" hidden="1">
      <c r="A91" s="22" t="str">
        <f>IF('Costi complessivi'!A82="","",'Costi complessivi'!A82)</f>
        <v xml:space="preserve"> 66/25/695</v>
      </c>
      <c r="B91" s="61" t="str">
        <f>IF('Costi complessivi'!B82="","",'Costi complessivi'!B82)</f>
        <v>ADELANTE ESTATE</v>
      </c>
      <c r="C91" s="15" t="e">
        <f>IF('Costi complessivi'!#REF!="G",'Costi complessivi'!#REF!*$C$452,IF('Costi complessivi'!#REF!=$B$452,'Costi complessivi'!#REF!,""))</f>
        <v>#REF!</v>
      </c>
      <c r="D91" s="15" t="e">
        <f>IF('Costi complessivi'!#REF!="G",'Costi complessivi'!#REF!*$C$452,IF('Costi complessivi'!#REF!=$B$452,'Costi complessivi'!#REF!,""))</f>
        <v>#REF!</v>
      </c>
      <c r="E91" s="30" t="e">
        <f>IF('Costi complessivi'!#REF!="G",'Costi complessivi'!#REF!*$C$452,IF('Costi complessivi'!#REF!=$B$452,'Costi complessivi'!#REF!,""))</f>
        <v>#REF!</v>
      </c>
      <c r="F91" s="115" t="e">
        <f>IF('Costi complessivi'!#REF!="G",'Costi complessivi'!C82*$C$452,IF('Costi complessivi'!#REF!=$B$452,'Costi complessivi'!C82,""))</f>
        <v>#REF!</v>
      </c>
      <c r="G91" s="44" t="e">
        <f>IF('Costi complessivi'!#REF!="G",'Costi complessivi'!#REF!*$C$452,IF('Costi complessivi'!#REF!=$B$452,'Costi complessivi'!#REF!,""))</f>
        <v>#REF!</v>
      </c>
      <c r="H91" s="44" t="e">
        <f>IF('Costi complessivi'!#REF!="G",'Costi complessivi'!#REF!*$C$452,IF('Costi complessivi'!#REF!=$B$452,'Costi complessivi'!#REF!,""))</f>
        <v>#REF!</v>
      </c>
      <c r="I91" s="115" t="e">
        <f>IF('Costi complessivi'!#REF!="G",'Costi complessivi'!D82*$C$452,IF('Costi complessivi'!#REF!=$B$452,'Costi complessivi'!D82,""))</f>
        <v>#REF!</v>
      </c>
      <c r="J91" s="14" t="e">
        <f>IF('Costi complessivi'!#REF!="G",'Costi complessivi'!E82*$C$452,IF('Costi complessivi'!#REF!=$B$452,'Costi complessivi'!E82,""))</f>
        <v>#REF!</v>
      </c>
      <c r="K91" s="14" t="e">
        <f>IF('Costi complessivi'!#REF!="G",'Costi complessivi'!F82*$C$452,IF('Costi complessivi'!#REF!=$B$452,'Costi complessivi'!F82,""))</f>
        <v>#REF!</v>
      </c>
      <c r="L91" s="29" t="e">
        <f>IF('Costi complessivi'!#REF!="G",'Costi complessivi'!#REF!*$C$452,IF('Costi complessivi'!#REF!=$B$452,'Costi complessivi'!#REF!,""))</f>
        <v>#REF!</v>
      </c>
      <c r="M91" s="23" t="e">
        <f>'Costi complessivi'!#REF!</f>
        <v>#REF!</v>
      </c>
      <c r="N91" s="69" t="e">
        <f>IF('Costi complessivi'!#REF!="G",'Costi complessivi'!#REF!,IF('Costi complessivi'!#REF!=$B$452,'Costi complessivi'!#REF!,0))</f>
        <v>#REF!</v>
      </c>
    </row>
    <row r="92" spans="1:18" hidden="1">
      <c r="A92" s="22" t="str">
        <f>IF('Costi complessivi'!A83="","",'Costi complessivi'!A83)</f>
        <v xml:space="preserve">  68/05/981  </v>
      </c>
      <c r="B92" s="61" t="str">
        <f>IF('Costi complessivi'!B83="","",'Costi complessivi'!B83)</f>
        <v xml:space="preserve">CONTRIBUTI AFFIDI TRAVERSETOLO </v>
      </c>
      <c r="C92" s="15" t="e">
        <f>IF('Costi complessivi'!#REF!="G",'Costi complessivi'!#REF!*$C$452,IF('Costi complessivi'!#REF!=$B$452,'Costi complessivi'!#REF!,""))</f>
        <v>#REF!</v>
      </c>
      <c r="D92" s="15" t="e">
        <f>IF('Costi complessivi'!#REF!="G",'Costi complessivi'!#REF!*$C$452,IF('Costi complessivi'!#REF!=$B$452,'Costi complessivi'!#REF!,""))</f>
        <v>#REF!</v>
      </c>
      <c r="E92" s="30" t="e">
        <f>IF('Costi complessivi'!#REF!="G",'Costi complessivi'!#REF!*$C$452,IF('Costi complessivi'!#REF!=$B$452,'Costi complessivi'!#REF!,""))</f>
        <v>#REF!</v>
      </c>
      <c r="F92" s="115" t="e">
        <f>IF('Costi complessivi'!#REF!="G",'Costi complessivi'!C83*$C$452,IF('Costi complessivi'!#REF!=$B$452,'Costi complessivi'!C83,""))</f>
        <v>#REF!</v>
      </c>
      <c r="G92" s="44" t="e">
        <f>IF('Costi complessivi'!#REF!="G",'Costi complessivi'!#REF!*$C$452,IF('Costi complessivi'!#REF!=$B$452,'Costi complessivi'!#REF!,""))</f>
        <v>#REF!</v>
      </c>
      <c r="H92" s="44" t="e">
        <f>IF('Costi complessivi'!#REF!="G",'Costi complessivi'!#REF!*$C$452,IF('Costi complessivi'!#REF!=$B$452,'Costi complessivi'!#REF!,""))</f>
        <v>#REF!</v>
      </c>
      <c r="I92" s="115" t="e">
        <f>IF('Costi complessivi'!#REF!="G",'Costi complessivi'!D83*$C$452,IF('Costi complessivi'!#REF!=$B$452,'Costi complessivi'!D83,""))</f>
        <v>#REF!</v>
      </c>
      <c r="J92" s="14" t="e">
        <f>IF('Costi complessivi'!#REF!="G",'Costi complessivi'!E83*$C$452,IF('Costi complessivi'!#REF!=$B$452,'Costi complessivi'!E83,""))</f>
        <v>#REF!</v>
      </c>
      <c r="K92" s="14" t="e">
        <f>IF('Costi complessivi'!#REF!="G",'Costi complessivi'!F83*$C$452,IF('Costi complessivi'!#REF!=$B$452,'Costi complessivi'!F83,""))</f>
        <v>#REF!</v>
      </c>
      <c r="L92" s="29" t="e">
        <f>IF('Costi complessivi'!#REF!="G",'Costi complessivi'!#REF!*$C$452,IF('Costi complessivi'!#REF!=$B$452,'Costi complessivi'!#REF!,""))</f>
        <v>#REF!</v>
      </c>
      <c r="M92" s="23" t="e">
        <f>'Costi complessivi'!#REF!</f>
        <v>#REF!</v>
      </c>
      <c r="N92" s="69" t="e">
        <f>IF('Costi complessivi'!#REF!="G",'Costi complessivi'!#REF!,IF('Costi complessivi'!#REF!=$B$452,'Costi complessivi'!#REF!,0))</f>
        <v>#REF!</v>
      </c>
    </row>
    <row r="93" spans="1:18">
      <c r="A93" s="49" t="s">
        <v>696</v>
      </c>
      <c r="B93" s="45"/>
      <c r="C93" s="46"/>
      <c r="D93" s="47"/>
      <c r="E93" s="47"/>
      <c r="F93" s="115"/>
      <c r="G93" s="47"/>
      <c r="H93" s="47"/>
      <c r="I93" s="47"/>
      <c r="J93" s="47"/>
      <c r="K93" s="47"/>
      <c r="L93" s="45"/>
      <c r="M93" s="48"/>
      <c r="N93" s="69">
        <v>1</v>
      </c>
    </row>
    <row r="94" spans="1:18" ht="20.25" customHeight="1">
      <c r="A94" s="22" t="str">
        <f>IF('Costi complessivi'!A85="","",'Costi complessivi'!A85)</f>
        <v xml:space="preserve">  68/05/919</v>
      </c>
      <c r="B94" s="61" t="str">
        <f>IF('Costi complessivi'!B85="","",'Costi complessivi'!B85)</f>
        <v>Progetto AMA neoMamme</v>
      </c>
      <c r="C94" s="15" t="e">
        <f>IF('Costi complessivi'!#REF!="G",'Costi complessivi'!#REF!*$C$452,IF('Costi complessivi'!#REF!=$B$452,'Costi complessivi'!#REF!,""))</f>
        <v>#REF!</v>
      </c>
      <c r="D94" s="15" t="e">
        <f>IF('Costi complessivi'!#REF!="G",'Costi complessivi'!#REF!*$C$452,IF('Costi complessivi'!#REF!=$B$452,'Costi complessivi'!#REF!,""))</f>
        <v>#REF!</v>
      </c>
      <c r="E94" s="30" t="e">
        <f>IF('Costi complessivi'!#REF!="G",'Costi complessivi'!#REF!*$C$452,IF('Costi complessivi'!#REF!=$B$452,'Costi complessivi'!#REF!,""))</f>
        <v>#REF!</v>
      </c>
      <c r="F94" s="115" t="e">
        <f>IF('Costi complessivi'!#REF!="G",'Costi complessivi'!C85*$C$452,IF('Costi complessivi'!#REF!=$B$452,'Costi complessivi'!C85,""))</f>
        <v>#REF!</v>
      </c>
      <c r="G94" s="44" t="e">
        <f>IF('Costi complessivi'!#REF!="G",'Costi complessivi'!#REF!*$C$452,IF('Costi complessivi'!#REF!=$B$452,'Costi complessivi'!#REF!,""))</f>
        <v>#REF!</v>
      </c>
      <c r="H94" s="44" t="e">
        <f>IF('Costi complessivi'!#REF!="G",'Costi complessivi'!#REF!*$C$452,IF('Costi complessivi'!#REF!=$B$452,'Costi complessivi'!#REF!,""))</f>
        <v>#REF!</v>
      </c>
      <c r="I94" s="115" t="e">
        <f>IF('Costi complessivi'!#REF!="G",'Costi complessivi'!D85*$C$452,IF('Costi complessivi'!#REF!=$B$452,'Costi complessivi'!D85,""))</f>
        <v>#REF!</v>
      </c>
      <c r="J94" s="14" t="e">
        <f>IF('Costi complessivi'!#REF!="G",'Costi complessivi'!E85*$C$452,IF('Costi complessivi'!#REF!=$B$452,'Costi complessivi'!E85,""))</f>
        <v>#REF!</v>
      </c>
      <c r="K94" s="14" t="e">
        <f>IF('Costi complessivi'!#REF!="G",'Costi complessivi'!F85*$C$452,IF('Costi complessivi'!#REF!=$B$452,'Costi complessivi'!F85,""))</f>
        <v>#REF!</v>
      </c>
      <c r="L94" s="29" t="e">
        <f>IF('Costi complessivi'!#REF!="G",'Costi complessivi'!#REF!*$C$452,IF('Costi complessivi'!#REF!=$B$452,'Costi complessivi'!#REF!,""))</f>
        <v>#REF!</v>
      </c>
      <c r="M94" s="23" t="e">
        <f>'Costi complessivi'!#REF!</f>
        <v>#REF!</v>
      </c>
      <c r="N94" s="69" t="e">
        <f>IF('Costi complessivi'!#REF!="G",'Costi complessivi'!#REF!,IF('Costi complessivi'!#REF!=$B$452,'Costi complessivi'!#REF!,0))</f>
        <v>#REF!</v>
      </c>
      <c r="O94" s="57">
        <v>80000</v>
      </c>
      <c r="P94" s="55">
        <v>77000</v>
      </c>
      <c r="Q94" s="42">
        <f>36000/2*LAVORO!$E$9</f>
        <v>3520.2415408641336</v>
      </c>
      <c r="R94" s="42">
        <f>SUM(P94:Q94)</f>
        <v>80520.241540864139</v>
      </c>
    </row>
    <row r="95" spans="1:18" ht="21" customHeight="1">
      <c r="A95" s="22" t="str">
        <f>IF('Costi complessivi'!A86="","",'Costi complessivi'!A86)</f>
        <v xml:space="preserve">  66/30/888  </v>
      </c>
      <c r="B95" s="61" t="str">
        <f>IF('Costi complessivi'!B86="","",'Costi complessivi'!B86)</f>
        <v>PROGETTO AMA  minori</v>
      </c>
      <c r="C95" s="15" t="e">
        <f>IF('Costi complessivi'!#REF!="G",'Costi complessivi'!#REF!*$C$452,IF('Costi complessivi'!#REF!=$B$452,'Costi complessivi'!#REF!,""))</f>
        <v>#REF!</v>
      </c>
      <c r="D95" s="15" t="e">
        <f>IF('Costi complessivi'!#REF!="G",'Costi complessivi'!#REF!*$C$452,IF('Costi complessivi'!#REF!=$B$452,'Costi complessivi'!#REF!,""))</f>
        <v>#REF!</v>
      </c>
      <c r="E95" s="30" t="e">
        <f>IF('Costi complessivi'!#REF!="G",'Costi complessivi'!#REF!*$C$452,IF('Costi complessivi'!#REF!=$B$452,'Costi complessivi'!#REF!,""))</f>
        <v>#REF!</v>
      </c>
      <c r="F95" s="115" t="e">
        <f>IF('Costi complessivi'!#REF!="G",'Costi complessivi'!C86*$C$452,IF('Costi complessivi'!#REF!=$B$452,'Costi complessivi'!C86,""))</f>
        <v>#REF!</v>
      </c>
      <c r="G95" s="44" t="e">
        <f>IF('Costi complessivi'!#REF!="G",'Costi complessivi'!#REF!*$C$452,IF('Costi complessivi'!#REF!=$B$452,'Costi complessivi'!#REF!,""))</f>
        <v>#REF!</v>
      </c>
      <c r="H95" s="44" t="e">
        <f>IF('Costi complessivi'!#REF!="G",'Costi complessivi'!#REF!*$C$452,IF('Costi complessivi'!#REF!=$B$452,'Costi complessivi'!#REF!,""))</f>
        <v>#REF!</v>
      </c>
      <c r="I95" s="115" t="e">
        <f>IF('Costi complessivi'!#REF!="G",'Costi complessivi'!D86*$C$452,IF('Costi complessivi'!#REF!=$B$452,'Costi complessivi'!D86,""))</f>
        <v>#REF!</v>
      </c>
      <c r="J95" s="14" t="e">
        <f>IF('Costi complessivi'!#REF!="G",'Costi complessivi'!E86*$C$452,IF('Costi complessivi'!#REF!=$B$452,'Costi complessivi'!E86,""))</f>
        <v>#REF!</v>
      </c>
      <c r="K95" s="14" t="e">
        <f>IF('Costi complessivi'!#REF!="G",'Costi complessivi'!F86*$C$452,IF('Costi complessivi'!#REF!=$B$452,'Costi complessivi'!F86,""))</f>
        <v>#REF!</v>
      </c>
      <c r="L95" s="29" t="e">
        <f>IF('Costi complessivi'!#REF!="G",'Costi complessivi'!#REF!*$C$452,IF('Costi complessivi'!#REF!=$B$452,'Costi complessivi'!#REF!,""))</f>
        <v>#REF!</v>
      </c>
      <c r="M95" s="23" t="e">
        <f>'Costi complessivi'!#REF!</f>
        <v>#REF!</v>
      </c>
      <c r="N95" s="69" t="e">
        <f>IF('Costi complessivi'!#REF!="G",'Costi complessivi'!#REF!,IF('Costi complessivi'!#REF!=$B$452,'Costi complessivi'!#REF!,0))</f>
        <v>#REF!</v>
      </c>
      <c r="P95" s="42">
        <v>75000</v>
      </c>
    </row>
    <row r="96" spans="1:18" ht="18" customHeight="1">
      <c r="A96" s="22" t="str">
        <f>IF('Costi complessivi'!A87="","",'Costi complessivi'!A87)</f>
        <v xml:space="preserve">  66/30/805  </v>
      </c>
      <c r="B96" s="61" t="str">
        <f>IF('Costi complessivi'!B87="","",'Costi complessivi'!B87)</f>
        <v xml:space="preserve">MEDIAZIONE FAMILIARE           </v>
      </c>
      <c r="C96" s="15" t="e">
        <f>IF('Costi complessivi'!#REF!="G",'Costi complessivi'!#REF!*$C$452,IF('Costi complessivi'!#REF!=$B$452,'Costi complessivi'!#REF!,""))</f>
        <v>#REF!</v>
      </c>
      <c r="D96" s="15" t="e">
        <f>IF('Costi complessivi'!#REF!="G",'Costi complessivi'!#REF!*$C$452,IF('Costi complessivi'!#REF!=$B$452,'Costi complessivi'!#REF!,""))</f>
        <v>#REF!</v>
      </c>
      <c r="E96" s="30" t="e">
        <f>IF('Costi complessivi'!#REF!="G",'Costi complessivi'!#REF!*$C$452,IF('Costi complessivi'!#REF!=$B$452,'Costi complessivi'!#REF!,""))</f>
        <v>#REF!</v>
      </c>
      <c r="F96" s="115" t="e">
        <f>IF('Costi complessivi'!#REF!="G",'Costi complessivi'!C87*$C$452,IF('Costi complessivi'!#REF!=$B$452,'Costi complessivi'!C87,""))</f>
        <v>#REF!</v>
      </c>
      <c r="G96" s="44" t="e">
        <f>IF('Costi complessivi'!#REF!="G",'Costi complessivi'!#REF!*$C$452,IF('Costi complessivi'!#REF!=$B$452,'Costi complessivi'!#REF!,""))</f>
        <v>#REF!</v>
      </c>
      <c r="H96" s="44" t="e">
        <f>IF('Costi complessivi'!#REF!="G",'Costi complessivi'!#REF!*$C$452,IF('Costi complessivi'!#REF!=$B$452,'Costi complessivi'!#REF!,""))</f>
        <v>#REF!</v>
      </c>
      <c r="I96" s="115" t="e">
        <f>IF('Costi complessivi'!#REF!="G",'Costi complessivi'!D87*$C$452,IF('Costi complessivi'!#REF!=$B$452,'Costi complessivi'!D87,""))</f>
        <v>#REF!</v>
      </c>
      <c r="J96" s="14" t="e">
        <f>IF('Costi complessivi'!#REF!="G",'Costi complessivi'!E87*$C$452,IF('Costi complessivi'!#REF!=$B$452,'Costi complessivi'!E87,""))</f>
        <v>#REF!</v>
      </c>
      <c r="K96" s="14" t="e">
        <f>IF('Costi complessivi'!#REF!="G",'Costi complessivi'!F87*$C$452,IF('Costi complessivi'!#REF!=$B$452,'Costi complessivi'!F87,""))</f>
        <v>#REF!</v>
      </c>
      <c r="L96" s="29" t="e">
        <f>IF('Costi complessivi'!#REF!="G",'Costi complessivi'!#REF!*$C$452,IF('Costi complessivi'!#REF!=$B$452,'Costi complessivi'!#REF!,""))</f>
        <v>#REF!</v>
      </c>
      <c r="M96" s="23" t="e">
        <f>'Costi complessivi'!#REF!</f>
        <v>#REF!</v>
      </c>
      <c r="N96" s="69" t="e">
        <f>IF('Costi complessivi'!#REF!="G",'Costi complessivi'!#REF!,IF('Costi complessivi'!#REF!=$B$452,'Costi complessivi'!#REF!,0))</f>
        <v>#REF!</v>
      </c>
      <c r="P96" s="42">
        <v>152000</v>
      </c>
    </row>
    <row r="97" spans="1:16" hidden="1">
      <c r="A97" s="22" t="str">
        <f>IF('Costi complessivi'!A88="","",'Costi complessivi'!A88)</f>
        <v>66/30/847</v>
      </c>
      <c r="B97" s="61" t="str">
        <f>IF('Costi complessivi'!B88="","",'Costi complessivi'!B88)</f>
        <v>GESTIONE EDUCATIVA CASA DONNE</v>
      </c>
      <c r="C97" s="15" t="e">
        <f>IF('Costi complessivi'!#REF!="G",'Costi complessivi'!#REF!*$C$452,IF('Costi complessivi'!#REF!=$B$452,'Costi complessivi'!#REF!,""))</f>
        <v>#REF!</v>
      </c>
      <c r="D97" s="15" t="e">
        <f>IF('Costi complessivi'!#REF!="G",'Costi complessivi'!#REF!*$C$452,IF('Costi complessivi'!#REF!=$B$452,'Costi complessivi'!#REF!,""))</f>
        <v>#REF!</v>
      </c>
      <c r="E97" s="30" t="e">
        <f>IF('Costi complessivi'!#REF!="G",'Costi complessivi'!#REF!*$C$452,IF('Costi complessivi'!#REF!=$B$452,'Costi complessivi'!#REF!,""))</f>
        <v>#REF!</v>
      </c>
      <c r="F97" s="115" t="e">
        <f>IF('Costi complessivi'!#REF!="G",'Costi complessivi'!C88*$C$452,IF('Costi complessivi'!#REF!=$B$452,'Costi complessivi'!C88,""))</f>
        <v>#REF!</v>
      </c>
      <c r="G97" s="44" t="e">
        <f>IF('Costi complessivi'!#REF!="G",'Costi complessivi'!#REF!*$C$452,IF('Costi complessivi'!#REF!=$B$452,'Costi complessivi'!#REF!,""))</f>
        <v>#REF!</v>
      </c>
      <c r="H97" s="44" t="e">
        <f>IF('Costi complessivi'!#REF!="G",'Costi complessivi'!#REF!*$C$452,IF('Costi complessivi'!#REF!=$B$452,'Costi complessivi'!#REF!,""))</f>
        <v>#REF!</v>
      </c>
      <c r="I97" s="115" t="e">
        <f>IF('Costi complessivi'!#REF!="G",'Costi complessivi'!D88*$C$452,IF('Costi complessivi'!#REF!=$B$452,'Costi complessivi'!D88,""))</f>
        <v>#REF!</v>
      </c>
      <c r="J97" s="14" t="e">
        <f>IF('Costi complessivi'!#REF!="G",'Costi complessivi'!E88*$C$452,IF('Costi complessivi'!#REF!=$B$452,'Costi complessivi'!E88,""))</f>
        <v>#REF!</v>
      </c>
      <c r="K97" s="14" t="e">
        <f>IF('Costi complessivi'!#REF!="G",'Costi complessivi'!F88*$C$452,IF('Costi complessivi'!#REF!=$B$452,'Costi complessivi'!F88,""))</f>
        <v>#REF!</v>
      </c>
      <c r="L97" s="29" t="e">
        <f>IF('Costi complessivi'!#REF!="G",'Costi complessivi'!#REF!*$C$452,IF('Costi complessivi'!#REF!=$B$452,'Costi complessivi'!#REF!,""))</f>
        <v>#REF!</v>
      </c>
      <c r="M97" s="23" t="e">
        <f>'Costi complessivi'!#REF!</f>
        <v>#REF!</v>
      </c>
      <c r="N97" s="69" t="e">
        <f>IF('Costi complessivi'!#REF!="G",'Costi complessivi'!#REF!,IF('Costi complessivi'!#REF!=$B$452,'Costi complessivi'!#REF!,0))</f>
        <v>#REF!</v>
      </c>
    </row>
    <row r="98" spans="1:16" hidden="1">
      <c r="A98" s="22" t="str">
        <f>IF('Costi complessivi'!A89="","",'Costi complessivi'!A89)</f>
        <v/>
      </c>
      <c r="B98" s="61" t="str">
        <f>IF('Costi complessivi'!B89="","",'Costi complessivi'!B89)</f>
        <v>CENTRO PER LE FAMIGLIE AVVIAMENTO</v>
      </c>
      <c r="C98" s="15" t="e">
        <f>IF('Costi complessivi'!#REF!="G",'Costi complessivi'!#REF!*$C$452,IF('Costi complessivi'!#REF!=$B$452,'Costi complessivi'!#REF!,""))</f>
        <v>#REF!</v>
      </c>
      <c r="D98" s="15" t="e">
        <f>IF('Costi complessivi'!#REF!="G",'Costi complessivi'!#REF!*$C$452,IF('Costi complessivi'!#REF!=$B$452,'Costi complessivi'!#REF!,""))</f>
        <v>#REF!</v>
      </c>
      <c r="E98" s="30" t="e">
        <f>IF('Costi complessivi'!#REF!="G",'Costi complessivi'!#REF!*$C$452,IF('Costi complessivi'!#REF!=$B$452,'Costi complessivi'!#REF!,""))</f>
        <v>#REF!</v>
      </c>
      <c r="F98" s="115" t="e">
        <f>IF('Costi complessivi'!#REF!="G",'Costi complessivi'!C89*$C$452,IF('Costi complessivi'!#REF!=$B$452,'Costi complessivi'!C89,""))</f>
        <v>#REF!</v>
      </c>
      <c r="G98" s="44" t="e">
        <f>IF('Costi complessivi'!#REF!="G",'Costi complessivi'!#REF!*$C$452,IF('Costi complessivi'!#REF!=$B$452,'Costi complessivi'!#REF!,""))</f>
        <v>#REF!</v>
      </c>
      <c r="H98" s="44" t="e">
        <f>IF('Costi complessivi'!#REF!="G",'Costi complessivi'!#REF!*$C$452,IF('Costi complessivi'!#REF!=$B$452,'Costi complessivi'!#REF!,""))</f>
        <v>#REF!</v>
      </c>
      <c r="I98" s="115" t="e">
        <f>IF('Costi complessivi'!#REF!="G",'Costi complessivi'!D89*$C$452,IF('Costi complessivi'!#REF!=$B$452,'Costi complessivi'!D89,""))</f>
        <v>#REF!</v>
      </c>
      <c r="J98" s="14" t="e">
        <f>IF('Costi complessivi'!#REF!="G",'Costi complessivi'!E89*$C$452,IF('Costi complessivi'!#REF!=$B$452,'Costi complessivi'!E89,""))</f>
        <v>#REF!</v>
      </c>
      <c r="K98" s="14" t="e">
        <f>IF('Costi complessivi'!#REF!="G",'Costi complessivi'!F89*$C$452,IF('Costi complessivi'!#REF!=$B$452,'Costi complessivi'!F89,""))</f>
        <v>#REF!</v>
      </c>
      <c r="L98" s="29" t="e">
        <f>IF('Costi complessivi'!#REF!="G",'Costi complessivi'!#REF!*$C$452,IF('Costi complessivi'!#REF!=$B$452,'Costi complessivi'!#REF!,""))</f>
        <v>#REF!</v>
      </c>
      <c r="M98" s="23" t="e">
        <f>'Costi complessivi'!#REF!</f>
        <v>#REF!</v>
      </c>
      <c r="N98" s="69" t="e">
        <f>IF('Costi complessivi'!#REF!="G",'Costi complessivi'!#REF!,IF('Costi complessivi'!#REF!=$B$452,'Costi complessivi'!#REF!,0))</f>
        <v>#REF!</v>
      </c>
    </row>
    <row r="99" spans="1:16" hidden="1">
      <c r="A99" s="22" t="str">
        <f>IF('Costi complessivi'!A90="","",'Costi complessivi'!A90)</f>
        <v xml:space="preserve"> 66/30/883</v>
      </c>
      <c r="B99" s="61" t="str">
        <f>IF('Costi complessivi'!B90="","",'Costi complessivi'!B90)</f>
        <v>NAVIGATE</v>
      </c>
      <c r="C99" s="15" t="e">
        <f>IF('Costi complessivi'!#REF!="G",'Costi complessivi'!#REF!*$C$452,IF('Costi complessivi'!#REF!=$B$452,'Costi complessivi'!#REF!,""))</f>
        <v>#REF!</v>
      </c>
      <c r="D99" s="15" t="e">
        <f>IF('Costi complessivi'!#REF!="G",'Costi complessivi'!#REF!*$C$452,IF('Costi complessivi'!#REF!=$B$452,'Costi complessivi'!#REF!,""))</f>
        <v>#REF!</v>
      </c>
      <c r="E99" s="30" t="e">
        <f>IF('Costi complessivi'!#REF!="G",'Costi complessivi'!#REF!*$C$452,IF('Costi complessivi'!#REF!=$B$452,'Costi complessivi'!#REF!,""))</f>
        <v>#REF!</v>
      </c>
      <c r="F99" s="115" t="e">
        <f>IF('Costi complessivi'!#REF!="G",'Costi complessivi'!C90*$C$452,IF('Costi complessivi'!#REF!=$B$452,'Costi complessivi'!C90,""))</f>
        <v>#REF!</v>
      </c>
      <c r="G99" s="44" t="e">
        <f>IF('Costi complessivi'!#REF!="G",'Costi complessivi'!#REF!*$C$452,IF('Costi complessivi'!#REF!=$B$452,'Costi complessivi'!#REF!,""))</f>
        <v>#REF!</v>
      </c>
      <c r="H99" s="44" t="e">
        <f>IF('Costi complessivi'!#REF!="G",'Costi complessivi'!#REF!*$C$452,IF('Costi complessivi'!#REF!=$B$452,'Costi complessivi'!#REF!,""))</f>
        <v>#REF!</v>
      </c>
      <c r="I99" s="115" t="e">
        <f>IF('Costi complessivi'!#REF!="G",'Costi complessivi'!D90*$C$452,IF('Costi complessivi'!#REF!=$B$452,'Costi complessivi'!D90,""))</f>
        <v>#REF!</v>
      </c>
      <c r="J99" s="14" t="e">
        <f>IF('Costi complessivi'!#REF!="G",'Costi complessivi'!E90*$C$452,IF('Costi complessivi'!#REF!=$B$452,'Costi complessivi'!E90,""))</f>
        <v>#REF!</v>
      </c>
      <c r="K99" s="14" t="e">
        <f>IF('Costi complessivi'!#REF!="G",'Costi complessivi'!F90*$C$452,IF('Costi complessivi'!#REF!=$B$452,'Costi complessivi'!F90,""))</f>
        <v>#REF!</v>
      </c>
      <c r="L99" s="29" t="e">
        <f>IF('Costi complessivi'!#REF!="G",'Costi complessivi'!#REF!*$C$452,IF('Costi complessivi'!#REF!=$B$452,'Costi complessivi'!#REF!,""))</f>
        <v>#REF!</v>
      </c>
      <c r="M99" s="23" t="e">
        <f>'Costi complessivi'!#REF!</f>
        <v>#REF!</v>
      </c>
      <c r="N99" s="69" t="e">
        <f>IF('Costi complessivi'!#REF!="G",'Costi complessivi'!#REF!,IF('Costi complessivi'!#REF!=$B$452,'Costi complessivi'!#REF!,0))</f>
        <v>#REF!</v>
      </c>
    </row>
    <row r="100" spans="1:16" hidden="1">
      <c r="A100" s="22" t="e">
        <f>IF('Costi complessivi'!#REF!="","",'Costi complessivi'!#REF!)</f>
        <v>#REF!</v>
      </c>
      <c r="B100" s="61" t="e">
        <f>IF('Costi complessivi'!#REF!="","",'Costi complessivi'!#REF!)</f>
        <v>#REF!</v>
      </c>
      <c r="C100" s="15" t="e">
        <f>IF('Costi complessivi'!#REF!="G",'Costi complessivi'!#REF!*$C$452,IF('Costi complessivi'!#REF!=$B$452,'Costi complessivi'!#REF!,""))</f>
        <v>#REF!</v>
      </c>
      <c r="D100" s="15" t="e">
        <f>IF('Costi complessivi'!#REF!="G",'Costi complessivi'!#REF!*$C$452,IF('Costi complessivi'!#REF!=$B$452,'Costi complessivi'!#REF!,""))</f>
        <v>#REF!</v>
      </c>
      <c r="E100" s="30" t="e">
        <f>IF('Costi complessivi'!#REF!="G",'Costi complessivi'!#REF!*$C$452,IF('Costi complessivi'!#REF!=$B$452,'Costi complessivi'!#REF!,""))</f>
        <v>#REF!</v>
      </c>
      <c r="F100" s="115" t="e">
        <f>IF('Costi complessivi'!#REF!="G",'Costi complessivi'!#REF!*$C$452,IF('Costi complessivi'!#REF!=$B$452,'Costi complessivi'!#REF!,""))</f>
        <v>#REF!</v>
      </c>
      <c r="G100" s="44" t="e">
        <f>IF('Costi complessivi'!#REF!="G",'Costi complessivi'!#REF!*$C$452,IF('Costi complessivi'!#REF!=$B$452,'Costi complessivi'!#REF!,""))</f>
        <v>#REF!</v>
      </c>
      <c r="H100" s="44" t="e">
        <f>IF('Costi complessivi'!#REF!="G",'Costi complessivi'!#REF!*$C$452,IF('Costi complessivi'!#REF!=$B$452,'Costi complessivi'!#REF!,""))</f>
        <v>#REF!</v>
      </c>
      <c r="I100" s="115" t="e">
        <f>IF('Costi complessivi'!#REF!="G",'Costi complessivi'!#REF!*$C$452,IF('Costi complessivi'!#REF!=$B$452,'Costi complessivi'!#REF!,""))</f>
        <v>#REF!</v>
      </c>
      <c r="J100" s="14" t="e">
        <f>IF('Costi complessivi'!#REF!="G",'Costi complessivi'!#REF!*$C$452,IF('Costi complessivi'!#REF!=$B$452,'Costi complessivi'!#REF!,""))</f>
        <v>#REF!</v>
      </c>
      <c r="K100" s="14" t="e">
        <f>IF('Costi complessivi'!#REF!="G",'Costi complessivi'!#REF!*$C$452,IF('Costi complessivi'!#REF!=$B$452,'Costi complessivi'!#REF!,""))</f>
        <v>#REF!</v>
      </c>
      <c r="L100" s="29" t="e">
        <f>IF('Costi complessivi'!#REF!="G",'Costi complessivi'!#REF!*$C$452,IF('Costi complessivi'!#REF!=$B$452,'Costi complessivi'!#REF!,""))</f>
        <v>#REF!</v>
      </c>
      <c r="M100" s="23" t="e">
        <f>'Costi complessivi'!#REF!</f>
        <v>#REF!</v>
      </c>
      <c r="N100" s="69" t="e">
        <f>IF('Costi complessivi'!#REF!="G",'Costi complessivi'!#REF!,IF('Costi complessivi'!#REF!=$B$452,'Costi complessivi'!#REF!,0))</f>
        <v>#REF!</v>
      </c>
    </row>
    <row r="101" spans="1:16" hidden="1">
      <c r="A101" s="22" t="e">
        <f>IF('Costi complessivi'!#REF!="","",'Costi complessivi'!#REF!)</f>
        <v>#REF!</v>
      </c>
      <c r="B101" s="61" t="e">
        <f>IF('Costi complessivi'!#REF!="","",'Costi complessivi'!#REF!)</f>
        <v>#REF!</v>
      </c>
      <c r="C101" s="15" t="e">
        <f>IF('Costi complessivi'!#REF!="G",'Costi complessivi'!#REF!*$C$452,IF('Costi complessivi'!#REF!=$B$452,'Costi complessivi'!#REF!,""))</f>
        <v>#REF!</v>
      </c>
      <c r="D101" s="15" t="e">
        <f>IF('Costi complessivi'!#REF!="G",'Costi complessivi'!#REF!*$C$452,IF('Costi complessivi'!#REF!=$B$452,'Costi complessivi'!#REF!,""))</f>
        <v>#REF!</v>
      </c>
      <c r="E101" s="30" t="e">
        <f>IF('Costi complessivi'!#REF!="G",'Costi complessivi'!#REF!*$C$452,IF('Costi complessivi'!#REF!=$B$452,'Costi complessivi'!#REF!,""))</f>
        <v>#REF!</v>
      </c>
      <c r="F101" s="115" t="e">
        <f>IF('Costi complessivi'!#REF!="G",'Costi complessivi'!#REF!*$C$452,IF('Costi complessivi'!#REF!=$B$452,'Costi complessivi'!#REF!,""))</f>
        <v>#REF!</v>
      </c>
      <c r="G101" s="44" t="e">
        <f>IF('Costi complessivi'!#REF!="G",'Costi complessivi'!#REF!*$C$452,IF('Costi complessivi'!#REF!=$B$452,'Costi complessivi'!#REF!,""))</f>
        <v>#REF!</v>
      </c>
      <c r="H101" s="44" t="e">
        <f>IF('Costi complessivi'!#REF!="G",'Costi complessivi'!#REF!*$C$452,IF('Costi complessivi'!#REF!=$B$452,'Costi complessivi'!#REF!,""))</f>
        <v>#REF!</v>
      </c>
      <c r="I101" s="115" t="e">
        <f>IF('Costi complessivi'!#REF!="G",'Costi complessivi'!#REF!*$C$452,IF('Costi complessivi'!#REF!=$B$452,'Costi complessivi'!#REF!,""))</f>
        <v>#REF!</v>
      </c>
      <c r="J101" s="14" t="e">
        <f>IF('Costi complessivi'!#REF!="G",'Costi complessivi'!#REF!*$C$452,IF('Costi complessivi'!#REF!=$B$452,'Costi complessivi'!#REF!,""))</f>
        <v>#REF!</v>
      </c>
      <c r="K101" s="14" t="e">
        <f>IF('Costi complessivi'!#REF!="G",'Costi complessivi'!#REF!*$C$452,IF('Costi complessivi'!#REF!=$B$452,'Costi complessivi'!#REF!,""))</f>
        <v>#REF!</v>
      </c>
      <c r="L101" s="29" t="e">
        <f>IF('Costi complessivi'!#REF!="G",'Costi complessivi'!#REF!*$C$452,IF('Costi complessivi'!#REF!=$B$452,'Costi complessivi'!#REF!,""))</f>
        <v>#REF!</v>
      </c>
      <c r="M101" s="23" t="e">
        <f>'Costi complessivi'!#REF!</f>
        <v>#REF!</v>
      </c>
      <c r="N101" s="69" t="e">
        <f>IF('Costi complessivi'!#REF!="G",'Costi complessivi'!#REF!,IF('Costi complessivi'!#REF!=$B$452,'Costi complessivi'!#REF!,0))</f>
        <v>#REF!</v>
      </c>
    </row>
    <row r="102" spans="1:16" s="6" customFormat="1">
      <c r="A102" s="19"/>
      <c r="B102" s="33" t="s">
        <v>406</v>
      </c>
      <c r="C102" s="33" t="e">
        <f>SUM(C49:C101)</f>
        <v>#REF!</v>
      </c>
      <c r="D102" s="33" t="e">
        <f t="shared" ref="D102:K102" si="2">SUM(D49:D101)</f>
        <v>#REF!</v>
      </c>
      <c r="E102" s="33" t="e">
        <f t="shared" si="2"/>
        <v>#REF!</v>
      </c>
      <c r="F102" s="33" t="e">
        <f t="shared" si="2"/>
        <v>#REF!</v>
      </c>
      <c r="G102" s="33" t="e">
        <f t="shared" si="2"/>
        <v>#REF!</v>
      </c>
      <c r="H102" s="33" t="e">
        <f t="shared" si="2"/>
        <v>#REF!</v>
      </c>
      <c r="I102" s="33" t="e">
        <f t="shared" si="2"/>
        <v>#REF!</v>
      </c>
      <c r="J102" s="33" t="e">
        <f t="shared" si="2"/>
        <v>#REF!</v>
      </c>
      <c r="K102" s="33" t="e">
        <f t="shared" si="2"/>
        <v>#REF!</v>
      </c>
      <c r="L102" s="12"/>
      <c r="M102" s="12"/>
      <c r="N102" s="69">
        <v>1</v>
      </c>
    </row>
    <row r="103" spans="1:16" ht="23.25">
      <c r="B103" s="50" t="str">
        <f>'Costi complessivi'!B92</f>
        <v>ASSISTENZA ANZIANI</v>
      </c>
      <c r="C103" s="11"/>
      <c r="D103" s="25"/>
      <c r="E103" s="11" t="e">
        <f>IF((#REF!+#REF!+#REF!+#REF!+#REF!-E102)&lt;0.02,"",(#REF!+#REF!+#REF!+#REF!+#REF!))</f>
        <v>#REF!</v>
      </c>
      <c r="F103" s="11"/>
      <c r="G103" s="11"/>
      <c r="H103" s="11"/>
      <c r="I103" s="11"/>
      <c r="J103" s="11"/>
      <c r="K103" s="11"/>
      <c r="N103" s="69">
        <v>1</v>
      </c>
    </row>
    <row r="104" spans="1:16">
      <c r="A104" s="2" t="s">
        <v>3</v>
      </c>
      <c r="B104" s="2" t="s">
        <v>2</v>
      </c>
      <c r="C104" s="26" t="str">
        <f t="shared" ref="C104:K104" si="3">C47</f>
        <v>Gestionale</v>
      </c>
      <c r="D104" s="26" t="str">
        <f t="shared" si="3"/>
        <v>RATEI E RISCONTI</v>
      </c>
      <c r="E104" s="26" t="str">
        <f t="shared" si="3"/>
        <v>STIMA</v>
      </c>
      <c r="F104" s="26" t="str">
        <f t="shared" si="3"/>
        <v>PREVENTIVO 2019</v>
      </c>
      <c r="G104" s="26" t="e">
        <f t="shared" si="3"/>
        <v>#REF!</v>
      </c>
      <c r="H104" s="26" t="e">
        <f t="shared" si="3"/>
        <v>#REF!</v>
      </c>
      <c r="I104" s="26" t="str">
        <f t="shared" si="3"/>
        <v>CONSUNTIVO 2019</v>
      </c>
      <c r="J104" s="26" t="str">
        <f t="shared" si="3"/>
        <v>INDICATORE ATTESO</v>
      </c>
      <c r="K104" s="26" t="str">
        <f t="shared" si="3"/>
        <v>INDICATORE CONS.</v>
      </c>
      <c r="L104" s="27"/>
      <c r="N104" s="69">
        <v>1</v>
      </c>
    </row>
    <row r="105" spans="1:16" hidden="1">
      <c r="A105" s="49" t="s">
        <v>472</v>
      </c>
      <c r="B105" s="45"/>
      <c r="C105" s="46"/>
      <c r="D105" s="47"/>
      <c r="E105" s="47"/>
      <c r="F105" s="47"/>
      <c r="G105" s="47"/>
      <c r="H105" s="47"/>
      <c r="I105" s="47"/>
      <c r="J105" s="47"/>
      <c r="K105" s="47"/>
      <c r="L105" s="45"/>
      <c r="M105" s="48"/>
      <c r="N105" s="69" t="e">
        <f>IF('Costi complessivi'!#REF!="G",'Costi complessivi'!#REF!,IF('Costi complessivi'!#REF!=$B$452,'Costi complessivi'!#REF!,0))</f>
        <v>#REF!</v>
      </c>
    </row>
    <row r="106" spans="1:16" hidden="1">
      <c r="A106" s="22" t="str">
        <f>IF('Costi complessivi'!A95="","",'Costi complessivi'!A95)</f>
        <v xml:space="preserve">  66/25/710  </v>
      </c>
      <c r="B106" s="61" t="str">
        <f>IF('Costi complessivi'!B95="","",'Costi complessivi'!B95)</f>
        <v xml:space="preserve">TRASFERIMENTO SAA COLLECCHIO   </v>
      </c>
      <c r="C106" s="15" t="e">
        <f>IF('Costi complessivi'!#REF!="G",'Costi complessivi'!#REF!*$C$452,IF('Costi complessivi'!#REF!=$B$452,'Costi complessivi'!#REF!,""))</f>
        <v>#REF!</v>
      </c>
      <c r="D106" s="15" t="e">
        <f>IF('Costi complessivi'!#REF!="G",'Costi complessivi'!#REF!*$C$452,IF('Costi complessivi'!#REF!=$B$452,'Costi complessivi'!#REF!,""))</f>
        <v>#REF!</v>
      </c>
      <c r="E106" s="30" t="e">
        <f>IF('Costi complessivi'!#REF!="G",'Costi complessivi'!#REF!*$C$452,IF('Costi complessivi'!#REF!=$B$452,'Costi complessivi'!#REF!,""))</f>
        <v>#REF!</v>
      </c>
      <c r="F106" s="115" t="e">
        <f>IF('Costi complessivi'!#REF!="G",'Costi complessivi'!C95*$C$452,IF('Costi complessivi'!#REF!=$B$452,'Costi complessivi'!C95,""))</f>
        <v>#REF!</v>
      </c>
      <c r="G106" s="44" t="e">
        <f>IF('Costi complessivi'!#REF!="G",'Costi complessivi'!#REF!*$C$452,IF('Costi complessivi'!#REF!=$B$452,'Costi complessivi'!#REF!,""))</f>
        <v>#REF!</v>
      </c>
      <c r="H106" s="44" t="e">
        <f>IF('Costi complessivi'!#REF!="G",'Costi complessivi'!#REF!*$C$452,IF('Costi complessivi'!#REF!=$B$452,'Costi complessivi'!#REF!,""))</f>
        <v>#REF!</v>
      </c>
      <c r="I106" s="115" t="e">
        <f>IF('Costi complessivi'!#REF!="G",'Costi complessivi'!D95*$C$452,IF('Costi complessivi'!#REF!=$B$452,'Costi complessivi'!D95,""))</f>
        <v>#REF!</v>
      </c>
      <c r="J106" s="14" t="e">
        <f>IF('Costi complessivi'!#REF!="G",'Costi complessivi'!E95*$C$452,IF('Costi complessivi'!#REF!=$B$452,'Costi complessivi'!E95,""))</f>
        <v>#REF!</v>
      </c>
      <c r="K106" s="14" t="e">
        <f>IF('Costi complessivi'!#REF!="G",'Costi complessivi'!F95*$C$452,IF('Costi complessivi'!#REF!=$B$452,'Costi complessivi'!F95,""))</f>
        <v>#REF!</v>
      </c>
      <c r="L106" s="29" t="e">
        <f>IF('Costi complessivi'!#REF!="G",'Costi complessivi'!#REF!*$C$452,IF('Costi complessivi'!#REF!=$B$452,'Costi complessivi'!#REF!,""))</f>
        <v>#REF!</v>
      </c>
      <c r="M106" s="23" t="e">
        <f>'Costi complessivi'!#REF!</f>
        <v>#REF!</v>
      </c>
      <c r="N106" s="69" t="e">
        <f>IF('Costi complessivi'!#REF!="G",'Costi complessivi'!#REF!,IF('Costi complessivi'!#REF!=$B$452,'Costi complessivi'!#REF!,0))</f>
        <v>#REF!</v>
      </c>
    </row>
    <row r="107" spans="1:16" hidden="1">
      <c r="A107" s="22" t="str">
        <f>IF('Costi complessivi'!A96="","",'Costi complessivi'!A96)</f>
        <v xml:space="preserve">  66/25/711  </v>
      </c>
      <c r="B107" s="61" t="str">
        <f>IF('Costi complessivi'!B96="","",'Costi complessivi'!B96)</f>
        <v xml:space="preserve">RETTE CASE RIPOSO COLLECCHIO   </v>
      </c>
      <c r="C107" s="15" t="e">
        <f>IF('Costi complessivi'!#REF!="G",'Costi complessivi'!#REF!*$C$452,IF('Costi complessivi'!#REF!=$B$452,'Costi complessivi'!#REF!,""))</f>
        <v>#REF!</v>
      </c>
      <c r="D107" s="15" t="e">
        <f>IF('Costi complessivi'!#REF!="G",'Costi complessivi'!#REF!*$C$452,IF('Costi complessivi'!#REF!=$B$452,'Costi complessivi'!#REF!,""))</f>
        <v>#REF!</v>
      </c>
      <c r="E107" s="30" t="e">
        <f>IF('Costi complessivi'!#REF!="G",'Costi complessivi'!#REF!*$C$452,IF('Costi complessivi'!#REF!=$B$452,'Costi complessivi'!#REF!,""))</f>
        <v>#REF!</v>
      </c>
      <c r="F107" s="115" t="e">
        <f>IF('Costi complessivi'!#REF!="G",'Costi complessivi'!C96*$C$452,IF('Costi complessivi'!#REF!=$B$452,'Costi complessivi'!C96,""))</f>
        <v>#REF!</v>
      </c>
      <c r="G107" s="44" t="e">
        <f>IF('Costi complessivi'!#REF!="G",'Costi complessivi'!#REF!*$C$452,IF('Costi complessivi'!#REF!=$B$452,'Costi complessivi'!#REF!,""))</f>
        <v>#REF!</v>
      </c>
      <c r="H107" s="44" t="e">
        <f>IF('Costi complessivi'!#REF!="G",'Costi complessivi'!#REF!*$C$452,IF('Costi complessivi'!#REF!=$B$452,'Costi complessivi'!#REF!,""))</f>
        <v>#REF!</v>
      </c>
      <c r="I107" s="115" t="e">
        <f>IF('Costi complessivi'!#REF!="G",'Costi complessivi'!D96*$C$452,IF('Costi complessivi'!#REF!=$B$452,'Costi complessivi'!D96,""))</f>
        <v>#REF!</v>
      </c>
      <c r="J107" s="14" t="e">
        <f>IF('Costi complessivi'!#REF!="G",'Costi complessivi'!E96*$C$452,IF('Costi complessivi'!#REF!=$B$452,'Costi complessivi'!E96,""))</f>
        <v>#REF!</v>
      </c>
      <c r="K107" s="14" t="e">
        <f>IF('Costi complessivi'!#REF!="G",'Costi complessivi'!F96*$C$452,IF('Costi complessivi'!#REF!=$B$452,'Costi complessivi'!F96,""))</f>
        <v>#REF!</v>
      </c>
      <c r="L107" s="29" t="e">
        <f>IF('Costi complessivi'!#REF!="G",'Costi complessivi'!#REF!*$C$452,IF('Costi complessivi'!#REF!=$B$452,'Costi complessivi'!#REF!,""))</f>
        <v>#REF!</v>
      </c>
      <c r="M107" s="23" t="e">
        <f>'Costi complessivi'!#REF!</f>
        <v>#REF!</v>
      </c>
      <c r="N107" s="69" t="e">
        <f>IF('Costi complessivi'!#REF!="G",'Costi complessivi'!#REF!,IF('Costi complessivi'!#REF!=$B$452,'Costi complessivi'!#REF!,0))</f>
        <v>#REF!</v>
      </c>
      <c r="P107" s="42">
        <v>90000</v>
      </c>
    </row>
    <row r="108" spans="1:16" hidden="1">
      <c r="A108" s="22" t="str">
        <f>IF('Costi complessivi'!A97="","",'Costi complessivi'!A97)</f>
        <v xml:space="preserve">  66/25/712  </v>
      </c>
      <c r="B108" s="61" t="str">
        <f>IF('Costi complessivi'!B97="","",'Costi complessivi'!B97)</f>
        <v xml:space="preserve">SOCIALIZZAZIONE COLLECCHIO     </v>
      </c>
      <c r="C108" s="15" t="e">
        <f>IF('Costi complessivi'!#REF!="G",'Costi complessivi'!#REF!*$C$452,IF('Costi complessivi'!#REF!=$B$452,'Costi complessivi'!#REF!,""))</f>
        <v>#REF!</v>
      </c>
      <c r="D108" s="15" t="e">
        <f>IF('Costi complessivi'!#REF!="G",'Costi complessivi'!#REF!*$C$452,IF('Costi complessivi'!#REF!=$B$452,'Costi complessivi'!#REF!,""))</f>
        <v>#REF!</v>
      </c>
      <c r="E108" s="30" t="e">
        <f>IF('Costi complessivi'!#REF!="G",'Costi complessivi'!#REF!*$C$452,IF('Costi complessivi'!#REF!=$B$452,'Costi complessivi'!#REF!,""))</f>
        <v>#REF!</v>
      </c>
      <c r="F108" s="115" t="e">
        <f>IF('Costi complessivi'!#REF!="G",'Costi complessivi'!C97*$C$452,IF('Costi complessivi'!#REF!=$B$452,'Costi complessivi'!C97,""))</f>
        <v>#REF!</v>
      </c>
      <c r="G108" s="44" t="e">
        <f>IF('Costi complessivi'!#REF!="G",'Costi complessivi'!#REF!*$C$452,IF('Costi complessivi'!#REF!=$B$452,'Costi complessivi'!#REF!,""))</f>
        <v>#REF!</v>
      </c>
      <c r="H108" s="44" t="e">
        <f>IF('Costi complessivi'!#REF!="G",'Costi complessivi'!#REF!*$C$452,IF('Costi complessivi'!#REF!=$B$452,'Costi complessivi'!#REF!,""))</f>
        <v>#REF!</v>
      </c>
      <c r="I108" s="115" t="e">
        <f>IF('Costi complessivi'!#REF!="G",'Costi complessivi'!D97*$C$452,IF('Costi complessivi'!#REF!=$B$452,'Costi complessivi'!D97,""))</f>
        <v>#REF!</v>
      </c>
      <c r="J108" s="14" t="e">
        <f>IF('Costi complessivi'!#REF!="G",'Costi complessivi'!E97*$C$452,IF('Costi complessivi'!#REF!=$B$452,'Costi complessivi'!E97,""))</f>
        <v>#REF!</v>
      </c>
      <c r="K108" s="14" t="e">
        <f>IF('Costi complessivi'!#REF!="G",'Costi complessivi'!F97*$C$452,IF('Costi complessivi'!#REF!=$B$452,'Costi complessivi'!F97,""))</f>
        <v>#REF!</v>
      </c>
      <c r="L108" s="29" t="e">
        <f>IF('Costi complessivi'!#REF!="G",'Costi complessivi'!#REF!*$C$452,IF('Costi complessivi'!#REF!=$B$452,'Costi complessivi'!#REF!,""))</f>
        <v>#REF!</v>
      </c>
      <c r="M108" s="23" t="e">
        <f>'Costi complessivi'!#REF!</f>
        <v>#REF!</v>
      </c>
      <c r="N108" s="69" t="e">
        <f>IF('Costi complessivi'!#REF!="G",'Costi complessivi'!#REF!,IF('Costi complessivi'!#REF!=$B$452,'Costi complessivi'!#REF!,0))</f>
        <v>#REF!</v>
      </c>
    </row>
    <row r="109" spans="1:16" hidden="1">
      <c r="A109" s="22" t="str">
        <f>IF('Costi complessivi'!A98="","",'Costi complessivi'!A98)</f>
        <v xml:space="preserve">  66/25/715  </v>
      </c>
      <c r="B109" s="61" t="str">
        <f>IF('Costi complessivi'!B98="","",'Costi complessivi'!B98)</f>
        <v xml:space="preserve">UTENZE CENTRI SOC. COLLECHIO   </v>
      </c>
      <c r="C109" s="15" t="e">
        <f>IF('Costi complessivi'!#REF!="G",'Costi complessivi'!#REF!*$C$452,IF('Costi complessivi'!#REF!=$B$452,'Costi complessivi'!#REF!,""))</f>
        <v>#REF!</v>
      </c>
      <c r="D109" s="15" t="e">
        <f>IF('Costi complessivi'!#REF!="G",'Costi complessivi'!#REF!*$C$452,IF('Costi complessivi'!#REF!=$B$452,'Costi complessivi'!#REF!,""))</f>
        <v>#REF!</v>
      </c>
      <c r="E109" s="30" t="e">
        <f>IF('Costi complessivi'!#REF!="G",'Costi complessivi'!#REF!*$C$452,IF('Costi complessivi'!#REF!=$B$452,'Costi complessivi'!#REF!,""))</f>
        <v>#REF!</v>
      </c>
      <c r="F109" s="115" t="e">
        <f>IF('Costi complessivi'!#REF!="G",'Costi complessivi'!C98*$C$452,IF('Costi complessivi'!#REF!=$B$452,'Costi complessivi'!C98,""))</f>
        <v>#REF!</v>
      </c>
      <c r="G109" s="44" t="e">
        <f>IF('Costi complessivi'!#REF!="G",'Costi complessivi'!#REF!*$C$452,IF('Costi complessivi'!#REF!=$B$452,'Costi complessivi'!#REF!,""))</f>
        <v>#REF!</v>
      </c>
      <c r="H109" s="44" t="e">
        <f>IF('Costi complessivi'!#REF!="G",'Costi complessivi'!#REF!*$C$452,IF('Costi complessivi'!#REF!=$B$452,'Costi complessivi'!#REF!,""))</f>
        <v>#REF!</v>
      </c>
      <c r="I109" s="115" t="e">
        <f>IF('Costi complessivi'!#REF!="G",'Costi complessivi'!D98*$C$452,IF('Costi complessivi'!#REF!=$B$452,'Costi complessivi'!D98,""))</f>
        <v>#REF!</v>
      </c>
      <c r="J109" s="14" t="e">
        <f>IF('Costi complessivi'!#REF!="G",'Costi complessivi'!E98*$C$452,IF('Costi complessivi'!#REF!=$B$452,'Costi complessivi'!E98,""))</f>
        <v>#REF!</v>
      </c>
      <c r="K109" s="14" t="e">
        <f>IF('Costi complessivi'!#REF!="G",'Costi complessivi'!F98*$C$452,IF('Costi complessivi'!#REF!=$B$452,'Costi complessivi'!F98,""))</f>
        <v>#REF!</v>
      </c>
      <c r="L109" s="29" t="e">
        <f>IF('Costi complessivi'!#REF!="G",'Costi complessivi'!#REF!*$C$452,IF('Costi complessivi'!#REF!=$B$452,'Costi complessivi'!#REF!,""))</f>
        <v>#REF!</v>
      </c>
      <c r="M109" s="23" t="e">
        <f>'Costi complessivi'!#REF!</f>
        <v>#REF!</v>
      </c>
      <c r="N109" s="69" t="e">
        <f>IF('Costi complessivi'!#REF!="G",'Costi complessivi'!#REF!,IF('Costi complessivi'!#REF!=$B$452,'Costi complessivi'!#REF!,0))</f>
        <v>#REF!</v>
      </c>
    </row>
    <row r="110" spans="1:16" hidden="1">
      <c r="A110" s="22" t="str">
        <f>IF('Costi complessivi'!A99="","",'Costi complessivi'!A99)</f>
        <v xml:space="preserve">  66/25/716  </v>
      </c>
      <c r="B110" s="61" t="str">
        <f>IF('Costi complessivi'!B99="","",'Costi complessivi'!B99)</f>
        <v xml:space="preserve">PULIZIE CENTRI SOC. COLLECCHIO </v>
      </c>
      <c r="C110" s="15" t="e">
        <f>IF('Costi complessivi'!#REF!="G",'Costi complessivi'!#REF!*$C$452,IF('Costi complessivi'!#REF!=$B$452,'Costi complessivi'!#REF!,""))</f>
        <v>#REF!</v>
      </c>
      <c r="D110" s="15" t="e">
        <f>IF('Costi complessivi'!#REF!="G",'Costi complessivi'!#REF!*$C$452,IF('Costi complessivi'!#REF!=$B$452,'Costi complessivi'!#REF!,""))</f>
        <v>#REF!</v>
      </c>
      <c r="E110" s="30" t="e">
        <f>IF('Costi complessivi'!#REF!="G",'Costi complessivi'!#REF!*$C$452,IF('Costi complessivi'!#REF!=$B$452,'Costi complessivi'!#REF!,""))</f>
        <v>#REF!</v>
      </c>
      <c r="F110" s="115" t="e">
        <f>IF('Costi complessivi'!#REF!="G",'Costi complessivi'!C99*$C$452,IF('Costi complessivi'!#REF!=$B$452,'Costi complessivi'!C99,""))</f>
        <v>#REF!</v>
      </c>
      <c r="G110" s="44" t="e">
        <f>IF('Costi complessivi'!#REF!="G",'Costi complessivi'!#REF!*$C$452,IF('Costi complessivi'!#REF!=$B$452,'Costi complessivi'!#REF!,""))</f>
        <v>#REF!</v>
      </c>
      <c r="H110" s="44" t="e">
        <f>IF('Costi complessivi'!#REF!="G",'Costi complessivi'!#REF!*$C$452,IF('Costi complessivi'!#REF!=$B$452,'Costi complessivi'!#REF!,""))</f>
        <v>#REF!</v>
      </c>
      <c r="I110" s="115" t="e">
        <f>IF('Costi complessivi'!#REF!="G",'Costi complessivi'!D99*$C$452,IF('Costi complessivi'!#REF!=$B$452,'Costi complessivi'!D99,""))</f>
        <v>#REF!</v>
      </c>
      <c r="J110" s="14" t="e">
        <f>IF('Costi complessivi'!#REF!="G",'Costi complessivi'!E99*$C$452,IF('Costi complessivi'!#REF!=$B$452,'Costi complessivi'!E99,""))</f>
        <v>#REF!</v>
      </c>
      <c r="K110" s="14" t="e">
        <f>IF('Costi complessivi'!#REF!="G",'Costi complessivi'!F99*$C$452,IF('Costi complessivi'!#REF!=$B$452,'Costi complessivi'!F99,""))</f>
        <v>#REF!</v>
      </c>
      <c r="L110" s="29" t="e">
        <f>IF('Costi complessivi'!#REF!="G",'Costi complessivi'!#REF!*$C$452,IF('Costi complessivi'!#REF!=$B$452,'Costi complessivi'!#REF!,""))</f>
        <v>#REF!</v>
      </c>
      <c r="M110" s="23" t="e">
        <f>'Costi complessivi'!#REF!</f>
        <v>#REF!</v>
      </c>
      <c r="N110" s="69" t="e">
        <f>IF('Costi complessivi'!#REF!="G",'Costi complessivi'!#REF!,IF('Costi complessivi'!#REF!=$B$452,'Costi complessivi'!#REF!,0))</f>
        <v>#REF!</v>
      </c>
    </row>
    <row r="111" spans="1:16" hidden="1">
      <c r="A111" s="49" t="s">
        <v>443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5"/>
      <c r="M111" s="48"/>
      <c r="N111" s="69" t="e">
        <f>IF('Costi complessivi'!#REF!="G",'Costi complessivi'!#REF!,IF('Costi complessivi'!#REF!=$B$452,'Costi complessivi'!#REF!,0))</f>
        <v>#REF!</v>
      </c>
    </row>
    <row r="112" spans="1:16" hidden="1">
      <c r="A112" s="22" t="str">
        <f>IF('Costi complessivi'!A101="","",'Costi complessivi'!A101)</f>
        <v xml:space="preserve">  66/25/725  </v>
      </c>
      <c r="B112" s="61" t="str">
        <f>IF('Costi complessivi'!B101="","",'Costi complessivi'!B101)</f>
        <v xml:space="preserve">TRASFERIMENTO SAA FELINO       </v>
      </c>
      <c r="C112" s="15" t="e">
        <f>IF('Costi complessivi'!#REF!="G",'Costi complessivi'!#REF!*$C$452,IF('Costi complessivi'!#REF!=$B$452,'Costi complessivi'!#REF!,""))</f>
        <v>#REF!</v>
      </c>
      <c r="D112" s="15" t="e">
        <f>IF('Costi complessivi'!#REF!="G",'Costi complessivi'!#REF!*$C$452,IF('Costi complessivi'!#REF!=$B$452,'Costi complessivi'!#REF!,""))</f>
        <v>#REF!</v>
      </c>
      <c r="E112" s="30" t="e">
        <f>IF('Costi complessivi'!#REF!="G",'Costi complessivi'!#REF!*$C$452,IF('Costi complessivi'!#REF!=$B$452,'Costi complessivi'!#REF!,""))</f>
        <v>#REF!</v>
      </c>
      <c r="F112" s="115" t="e">
        <f>IF('Costi complessivi'!#REF!="G",'Costi complessivi'!C101*$C$452,IF('Costi complessivi'!#REF!=$B$452,'Costi complessivi'!C101,""))</f>
        <v>#REF!</v>
      </c>
      <c r="G112" s="44" t="e">
        <f>IF('Costi complessivi'!#REF!="G",'Costi complessivi'!#REF!*$C$452,IF('Costi complessivi'!#REF!=$B$452,'Costi complessivi'!#REF!,""))</f>
        <v>#REF!</v>
      </c>
      <c r="H112" s="44" t="e">
        <f>IF('Costi complessivi'!#REF!="G",'Costi complessivi'!#REF!*$C$452,IF('Costi complessivi'!#REF!=$B$452,'Costi complessivi'!#REF!,""))</f>
        <v>#REF!</v>
      </c>
      <c r="I112" s="115" t="e">
        <f>IF('Costi complessivi'!#REF!="G",'Costi complessivi'!D101*$C$452,IF('Costi complessivi'!#REF!=$B$452,'Costi complessivi'!D101,""))</f>
        <v>#REF!</v>
      </c>
      <c r="J112" s="14" t="e">
        <f>IF('Costi complessivi'!#REF!="G",'Costi complessivi'!E101*$C$452,IF('Costi complessivi'!#REF!=$B$452,'Costi complessivi'!E101,""))</f>
        <v>#REF!</v>
      </c>
      <c r="K112" s="14" t="e">
        <f>IF('Costi complessivi'!#REF!="G",'Costi complessivi'!F101*$C$452,IF('Costi complessivi'!#REF!=$B$452,'Costi complessivi'!F101,""))</f>
        <v>#REF!</v>
      </c>
      <c r="L112" s="29" t="e">
        <f>IF('Costi complessivi'!#REF!="G",'Costi complessivi'!#REF!*$C$452,IF('Costi complessivi'!#REF!=$B$452,'Costi complessivi'!#REF!,""))</f>
        <v>#REF!</v>
      </c>
      <c r="M112" s="23" t="e">
        <f>'Costi complessivi'!#REF!</f>
        <v>#REF!</v>
      </c>
      <c r="N112" s="69" t="e">
        <f>IF('Costi complessivi'!#REF!="G",'Costi complessivi'!#REF!,IF('Costi complessivi'!#REF!=$B$452,'Costi complessivi'!#REF!,0))</f>
        <v>#REF!</v>
      </c>
    </row>
    <row r="113" spans="1:16" hidden="1">
      <c r="A113" s="22" t="str">
        <f>IF('Costi complessivi'!A102="","",'Costi complessivi'!A102)</f>
        <v xml:space="preserve">  66/25/726  </v>
      </c>
      <c r="B113" s="61" t="str">
        <f>IF('Costi complessivi'!B102="","",'Costi complessivi'!B102)</f>
        <v xml:space="preserve">RETTE CASE RIPOSO FELINO       </v>
      </c>
      <c r="C113" s="15" t="e">
        <f>IF('Costi complessivi'!#REF!="G",'Costi complessivi'!#REF!*$C$452,IF('Costi complessivi'!#REF!=$B$452,'Costi complessivi'!#REF!,""))</f>
        <v>#REF!</v>
      </c>
      <c r="D113" s="15" t="e">
        <f>IF('Costi complessivi'!#REF!="G",'Costi complessivi'!#REF!*$C$452,IF('Costi complessivi'!#REF!=$B$452,'Costi complessivi'!#REF!,""))</f>
        <v>#REF!</v>
      </c>
      <c r="E113" s="30" t="e">
        <f>IF('Costi complessivi'!#REF!="G",'Costi complessivi'!#REF!*$C$452,IF('Costi complessivi'!#REF!=$B$452,'Costi complessivi'!#REF!,""))</f>
        <v>#REF!</v>
      </c>
      <c r="F113" s="115" t="e">
        <f>IF('Costi complessivi'!#REF!="G",'Costi complessivi'!C102*$C$452,IF('Costi complessivi'!#REF!=$B$452,'Costi complessivi'!C102,""))</f>
        <v>#REF!</v>
      </c>
      <c r="G113" s="44" t="e">
        <f>IF('Costi complessivi'!#REF!="G",'Costi complessivi'!#REF!*$C$452,IF('Costi complessivi'!#REF!=$B$452,'Costi complessivi'!#REF!,""))</f>
        <v>#REF!</v>
      </c>
      <c r="H113" s="44" t="e">
        <f>IF('Costi complessivi'!#REF!="G",'Costi complessivi'!#REF!*$C$452,IF('Costi complessivi'!#REF!=$B$452,'Costi complessivi'!#REF!,""))</f>
        <v>#REF!</v>
      </c>
      <c r="I113" s="115" t="e">
        <f>IF('Costi complessivi'!#REF!="G",'Costi complessivi'!D102*$C$452,IF('Costi complessivi'!#REF!=$B$452,'Costi complessivi'!D102,""))</f>
        <v>#REF!</v>
      </c>
      <c r="J113" s="14" t="e">
        <f>IF('Costi complessivi'!#REF!="G",'Costi complessivi'!E102*$C$452,IF('Costi complessivi'!#REF!=$B$452,'Costi complessivi'!E102,""))</f>
        <v>#REF!</v>
      </c>
      <c r="K113" s="14" t="e">
        <f>IF('Costi complessivi'!#REF!="G",'Costi complessivi'!F102*$C$452,IF('Costi complessivi'!#REF!=$B$452,'Costi complessivi'!F102,""))</f>
        <v>#REF!</v>
      </c>
      <c r="L113" s="29" t="e">
        <f>IF('Costi complessivi'!#REF!="G",'Costi complessivi'!#REF!*$C$452,IF('Costi complessivi'!#REF!=$B$452,'Costi complessivi'!#REF!,""))</f>
        <v>#REF!</v>
      </c>
      <c r="M113" s="23" t="e">
        <f>'Costi complessivi'!#REF!</f>
        <v>#REF!</v>
      </c>
      <c r="N113" s="69" t="e">
        <f>IF('Costi complessivi'!#REF!="G",'Costi complessivi'!#REF!,IF('Costi complessivi'!#REF!=$B$452,'Costi complessivi'!#REF!,0))</f>
        <v>#REF!</v>
      </c>
      <c r="P113" s="42">
        <v>4500</v>
      </c>
    </row>
    <row r="114" spans="1:16" hidden="1">
      <c r="A114" s="22" t="str">
        <f>IF('Costi complessivi'!A103="","",'Costi complessivi'!A103)</f>
        <v xml:space="preserve">  66/25/727  </v>
      </c>
      <c r="B114" s="61" t="str">
        <f>IF('Costi complessivi'!B103="","",'Costi complessivi'!B103)</f>
        <v xml:space="preserve">SOCIALIZZAZIONE FELINO         </v>
      </c>
      <c r="C114" s="15" t="e">
        <f>IF('Costi complessivi'!#REF!="G",'Costi complessivi'!#REF!*$C$452,IF('Costi complessivi'!#REF!=$B$452,'Costi complessivi'!#REF!,""))</f>
        <v>#REF!</v>
      </c>
      <c r="D114" s="15" t="e">
        <f>IF('Costi complessivi'!#REF!="G",'Costi complessivi'!#REF!*$C$452,IF('Costi complessivi'!#REF!=$B$452,'Costi complessivi'!#REF!,""))</f>
        <v>#REF!</v>
      </c>
      <c r="E114" s="30" t="e">
        <f>IF('Costi complessivi'!#REF!="G",'Costi complessivi'!#REF!*$C$452,IF('Costi complessivi'!#REF!=$B$452,'Costi complessivi'!#REF!,""))</f>
        <v>#REF!</v>
      </c>
      <c r="F114" s="115" t="e">
        <f>IF('Costi complessivi'!#REF!="G",'Costi complessivi'!C103*$C$452,IF('Costi complessivi'!#REF!=$B$452,'Costi complessivi'!C103,""))</f>
        <v>#REF!</v>
      </c>
      <c r="G114" s="44" t="e">
        <f>IF('Costi complessivi'!#REF!="G",'Costi complessivi'!#REF!*$C$452,IF('Costi complessivi'!#REF!=$B$452,'Costi complessivi'!#REF!,""))</f>
        <v>#REF!</v>
      </c>
      <c r="H114" s="44" t="e">
        <f>IF('Costi complessivi'!#REF!="G",'Costi complessivi'!#REF!*$C$452,IF('Costi complessivi'!#REF!=$B$452,'Costi complessivi'!#REF!,""))</f>
        <v>#REF!</v>
      </c>
      <c r="I114" s="115" t="e">
        <f>IF('Costi complessivi'!#REF!="G",'Costi complessivi'!D103*$C$452,IF('Costi complessivi'!#REF!=$B$452,'Costi complessivi'!D103,""))</f>
        <v>#REF!</v>
      </c>
      <c r="J114" s="14" t="e">
        <f>IF('Costi complessivi'!#REF!="G",'Costi complessivi'!E103*$C$452,IF('Costi complessivi'!#REF!=$B$452,'Costi complessivi'!E103,""))</f>
        <v>#REF!</v>
      </c>
      <c r="K114" s="14" t="e">
        <f>IF('Costi complessivi'!#REF!="G",'Costi complessivi'!F103*$C$452,IF('Costi complessivi'!#REF!=$B$452,'Costi complessivi'!F103,""))</f>
        <v>#REF!</v>
      </c>
      <c r="L114" s="29" t="e">
        <f>IF('Costi complessivi'!#REF!="G",'Costi complessivi'!#REF!*$C$452,IF('Costi complessivi'!#REF!=$B$452,'Costi complessivi'!#REF!,""))</f>
        <v>#REF!</v>
      </c>
      <c r="M114" s="23" t="e">
        <f>'Costi complessivi'!#REF!</f>
        <v>#REF!</v>
      </c>
      <c r="N114" s="69" t="e">
        <f>IF('Costi complessivi'!#REF!="G",'Costi complessivi'!#REF!,IF('Costi complessivi'!#REF!=$B$452,'Costi complessivi'!#REF!,0))</f>
        <v>#REF!</v>
      </c>
    </row>
    <row r="115" spans="1:16">
      <c r="A115" s="49" t="s">
        <v>442</v>
      </c>
      <c r="B115" s="45"/>
      <c r="C115" s="46"/>
      <c r="D115" s="47"/>
      <c r="E115" s="47"/>
      <c r="F115" s="47"/>
      <c r="G115" s="47"/>
      <c r="H115" s="47"/>
      <c r="I115" s="47"/>
      <c r="J115" s="47"/>
      <c r="K115" s="47"/>
      <c r="L115" s="45"/>
      <c r="M115" s="48"/>
      <c r="N115" s="69" t="e">
        <f>IF('Costi complessivi'!#REF!="G",'Costi complessivi'!#REF!,IF('Costi complessivi'!#REF!=$B$452,'Costi complessivi'!#REF!,0))</f>
        <v>#REF!</v>
      </c>
    </row>
    <row r="116" spans="1:16">
      <c r="A116" s="22" t="str">
        <f>IF('Costi complessivi'!A105="","",'Costi complessivi'!A105)</f>
        <v xml:space="preserve">  66/25/745  </v>
      </c>
      <c r="B116" s="61" t="str">
        <f>IF('Costi complessivi'!B105="","",'Costi complessivi'!B105)</f>
        <v xml:space="preserve">TRASFERIM. SAA MONTECGIARUGOLO </v>
      </c>
      <c r="C116" s="15" t="e">
        <f>IF('Costi complessivi'!#REF!="G",'Costi complessivi'!#REF!*$C$452,IF('Costi complessivi'!#REF!=$B$452,'Costi complessivi'!#REF!,""))</f>
        <v>#REF!</v>
      </c>
      <c r="D116" s="15" t="e">
        <f>IF('Costi complessivi'!#REF!="G",'Costi complessivi'!#REF!*$C$452,IF('Costi complessivi'!#REF!=$B$452,'Costi complessivi'!#REF!,""))</f>
        <v>#REF!</v>
      </c>
      <c r="E116" s="30" t="e">
        <f>IF('Costi complessivi'!#REF!="G",'Costi complessivi'!#REF!*$C$452,IF('Costi complessivi'!#REF!=$B$452,'Costi complessivi'!#REF!,""))</f>
        <v>#REF!</v>
      </c>
      <c r="F116" s="115" t="e">
        <f>IF('Costi complessivi'!#REF!="G",'Costi complessivi'!C105*$C$452,IF('Costi complessivi'!#REF!=$B$452,'Costi complessivi'!C105,""))</f>
        <v>#REF!</v>
      </c>
      <c r="G116" s="44" t="e">
        <f>IF('Costi complessivi'!#REF!="G",'Costi complessivi'!#REF!*$C$452,IF('Costi complessivi'!#REF!=$B$452,'Costi complessivi'!#REF!,""))</f>
        <v>#REF!</v>
      </c>
      <c r="H116" s="44" t="e">
        <f>IF('Costi complessivi'!#REF!="G",'Costi complessivi'!#REF!*$C$452,IF('Costi complessivi'!#REF!=$B$452,'Costi complessivi'!#REF!,""))</f>
        <v>#REF!</v>
      </c>
      <c r="I116" s="115" t="e">
        <f>IF('Costi complessivi'!#REF!="G",'Costi complessivi'!D105*$C$452,IF('Costi complessivi'!#REF!=$B$452,'Costi complessivi'!D105,""))</f>
        <v>#REF!</v>
      </c>
      <c r="J116" s="14" t="e">
        <f>IF('Costi complessivi'!#REF!="G",'Costi complessivi'!E105*$C$452,IF('Costi complessivi'!#REF!=$B$452,'Costi complessivi'!E105,""))</f>
        <v>#REF!</v>
      </c>
      <c r="K116" s="14" t="e">
        <f>IF('Costi complessivi'!#REF!="G",'Costi complessivi'!F105*$C$452,IF('Costi complessivi'!#REF!=$B$452,'Costi complessivi'!F105,""))</f>
        <v>#REF!</v>
      </c>
      <c r="L116" s="29" t="e">
        <f>IF('Costi complessivi'!#REF!="G",'Costi complessivi'!#REF!*$C$452,IF('Costi complessivi'!#REF!=$B$452,'Costi complessivi'!#REF!,""))</f>
        <v>#REF!</v>
      </c>
      <c r="M116" s="23" t="e">
        <f>'Costi complessivi'!#REF!</f>
        <v>#REF!</v>
      </c>
      <c r="N116" s="69" t="e">
        <f>IF('Costi complessivi'!#REF!="G",'Costi complessivi'!#REF!,IF('Costi complessivi'!#REF!=$B$452,'Costi complessivi'!#REF!,0))</f>
        <v>#REF!</v>
      </c>
    </row>
    <row r="117" spans="1:16">
      <c r="A117" s="22" t="str">
        <f>IF('Costi complessivi'!A106="","",'Costi complessivi'!A106)</f>
        <v xml:space="preserve">  66/25/746  </v>
      </c>
      <c r="B117" s="61" t="str">
        <f>IF('Costi complessivi'!B106="","",'Costi complessivi'!B106)</f>
        <v>RETTE CASE RIPOSO MONTECHIARUGO</v>
      </c>
      <c r="C117" s="15" t="e">
        <f>IF('Costi complessivi'!#REF!="G",'Costi complessivi'!#REF!*$C$452,IF('Costi complessivi'!#REF!=$B$452,'Costi complessivi'!#REF!,""))</f>
        <v>#REF!</v>
      </c>
      <c r="D117" s="15" t="e">
        <f>IF('Costi complessivi'!#REF!="G",'Costi complessivi'!#REF!*$C$452,IF('Costi complessivi'!#REF!=$B$452,'Costi complessivi'!#REF!,""))</f>
        <v>#REF!</v>
      </c>
      <c r="E117" s="30" t="e">
        <f>IF('Costi complessivi'!#REF!="G",'Costi complessivi'!#REF!*$C$452,IF('Costi complessivi'!#REF!=$B$452,'Costi complessivi'!#REF!,""))</f>
        <v>#REF!</v>
      </c>
      <c r="F117" s="115" t="e">
        <f>IF('Costi complessivi'!#REF!="G",'Costi complessivi'!C106*$C$452,IF('Costi complessivi'!#REF!=$B$452,'Costi complessivi'!C106,""))</f>
        <v>#REF!</v>
      </c>
      <c r="G117" s="44" t="e">
        <f>IF('Costi complessivi'!#REF!="G",'Costi complessivi'!#REF!*$C$452,IF('Costi complessivi'!#REF!=$B$452,'Costi complessivi'!#REF!,""))</f>
        <v>#REF!</v>
      </c>
      <c r="H117" s="44" t="e">
        <f>IF('Costi complessivi'!#REF!="G",'Costi complessivi'!#REF!*$C$452,IF('Costi complessivi'!#REF!=$B$452,'Costi complessivi'!#REF!,""))</f>
        <v>#REF!</v>
      </c>
      <c r="I117" s="115" t="e">
        <f>IF('Costi complessivi'!#REF!="G",'Costi complessivi'!D106*$C$452,IF('Costi complessivi'!#REF!=$B$452,'Costi complessivi'!D106,""))</f>
        <v>#REF!</v>
      </c>
      <c r="J117" s="14" t="e">
        <f>IF('Costi complessivi'!#REF!="G",'Costi complessivi'!E106*$C$452,IF('Costi complessivi'!#REF!=$B$452,'Costi complessivi'!E106,""))</f>
        <v>#REF!</v>
      </c>
      <c r="K117" s="14" t="e">
        <f>IF('Costi complessivi'!#REF!="G",'Costi complessivi'!F106*$C$452,IF('Costi complessivi'!#REF!=$B$452,'Costi complessivi'!F106,""))</f>
        <v>#REF!</v>
      </c>
      <c r="L117" s="29" t="e">
        <f>IF('Costi complessivi'!#REF!="G",'Costi complessivi'!#REF!*$C$452,IF('Costi complessivi'!#REF!=$B$452,'Costi complessivi'!#REF!,""))</f>
        <v>#REF!</v>
      </c>
      <c r="M117" s="23" t="e">
        <f>'Costi complessivi'!#REF!</f>
        <v>#REF!</v>
      </c>
      <c r="N117" s="69" t="e">
        <f>IF('Costi complessivi'!#REF!="G",'Costi complessivi'!#REF!,IF('Costi complessivi'!#REF!=$B$452,'Costi complessivi'!#REF!,0))</f>
        <v>#REF!</v>
      </c>
      <c r="P117" s="42">
        <v>30000</v>
      </c>
    </row>
    <row r="118" spans="1:16">
      <c r="A118" s="22" t="str">
        <f>IF('Costi complessivi'!A107="","",'Costi complessivi'!A107)</f>
        <v xml:space="preserve">  66/25/747  </v>
      </c>
      <c r="B118" s="61" t="str">
        <f>IF('Costi complessivi'!B107="","",'Costi complessivi'!B107)</f>
        <v>SOCIALIZZAZIONE MONTECHIARUGOLO</v>
      </c>
      <c r="C118" s="15" t="e">
        <f>IF('Costi complessivi'!#REF!="G",'Costi complessivi'!#REF!*$C$452,IF('Costi complessivi'!#REF!=$B$452,'Costi complessivi'!#REF!,""))</f>
        <v>#REF!</v>
      </c>
      <c r="D118" s="15" t="e">
        <f>IF('Costi complessivi'!#REF!="G",'Costi complessivi'!#REF!*$C$452,IF('Costi complessivi'!#REF!=$B$452,'Costi complessivi'!#REF!,""))</f>
        <v>#REF!</v>
      </c>
      <c r="E118" s="30" t="e">
        <f>IF('Costi complessivi'!#REF!="G",'Costi complessivi'!#REF!*$C$452,IF('Costi complessivi'!#REF!=$B$452,'Costi complessivi'!#REF!,""))</f>
        <v>#REF!</v>
      </c>
      <c r="F118" s="115" t="e">
        <f>IF('Costi complessivi'!#REF!="G",'Costi complessivi'!C107*$C$452,IF('Costi complessivi'!#REF!=$B$452,'Costi complessivi'!C107,""))</f>
        <v>#REF!</v>
      </c>
      <c r="G118" s="44" t="e">
        <f>IF('Costi complessivi'!#REF!="G",'Costi complessivi'!#REF!*$C$452,IF('Costi complessivi'!#REF!=$B$452,'Costi complessivi'!#REF!,""))</f>
        <v>#REF!</v>
      </c>
      <c r="H118" s="44" t="e">
        <f>IF('Costi complessivi'!#REF!="G",'Costi complessivi'!#REF!*$C$452,IF('Costi complessivi'!#REF!=$B$452,'Costi complessivi'!#REF!,""))</f>
        <v>#REF!</v>
      </c>
      <c r="I118" s="115" t="e">
        <f>IF('Costi complessivi'!#REF!="G",'Costi complessivi'!D107*$C$452,IF('Costi complessivi'!#REF!=$B$452,'Costi complessivi'!D107,""))</f>
        <v>#REF!</v>
      </c>
      <c r="J118" s="14" t="e">
        <f>IF('Costi complessivi'!#REF!="G",'Costi complessivi'!E107*$C$452,IF('Costi complessivi'!#REF!=$B$452,'Costi complessivi'!E107,""))</f>
        <v>#REF!</v>
      </c>
      <c r="K118" s="14" t="e">
        <f>IF('Costi complessivi'!#REF!="G",'Costi complessivi'!F107*$C$452,IF('Costi complessivi'!#REF!=$B$452,'Costi complessivi'!F107,""))</f>
        <v>#REF!</v>
      </c>
      <c r="L118" s="29" t="e">
        <f>IF('Costi complessivi'!#REF!="G",'Costi complessivi'!#REF!*$C$452,IF('Costi complessivi'!#REF!=$B$452,'Costi complessivi'!#REF!,""))</f>
        <v>#REF!</v>
      </c>
      <c r="M118" s="23" t="e">
        <f>'Costi complessivi'!#REF!</f>
        <v>#REF!</v>
      </c>
      <c r="N118" s="69" t="e">
        <f>IF('Costi complessivi'!#REF!="G",'Costi complessivi'!#REF!,IF('Costi complessivi'!#REF!=$B$452,'Costi complessivi'!#REF!,0))</f>
        <v>#REF!</v>
      </c>
    </row>
    <row r="119" spans="1:16" hidden="1">
      <c r="A119" s="49" t="s">
        <v>473</v>
      </c>
      <c r="B119" s="45"/>
      <c r="C119" s="46"/>
      <c r="D119" s="47"/>
      <c r="E119" s="47"/>
      <c r="F119" s="47"/>
      <c r="G119" s="47"/>
      <c r="H119" s="47"/>
      <c r="I119" s="47"/>
      <c r="J119" s="47"/>
      <c r="K119" s="47"/>
      <c r="L119" s="45"/>
      <c r="M119" s="48"/>
      <c r="N119" s="69" t="e">
        <f>IF('Costi complessivi'!#REF!="G",'Costi complessivi'!#REF!,IF('Costi complessivi'!#REF!=$B$452,'Costi complessivi'!#REF!,0))</f>
        <v>#REF!</v>
      </c>
    </row>
    <row r="120" spans="1:16" hidden="1">
      <c r="A120" s="22" t="str">
        <f>IF('Costi complessivi'!A109="","",'Costi complessivi'!A109)</f>
        <v xml:space="preserve">  66/25/765  </v>
      </c>
      <c r="B120" s="61" t="str">
        <f>IF('Costi complessivi'!B109="","",'Costi complessivi'!B109)</f>
        <v xml:space="preserve">TRASFER. SAA SALA BAG.         </v>
      </c>
      <c r="C120" s="15" t="e">
        <f>IF('Costi complessivi'!#REF!="G",'Costi complessivi'!#REF!*$C$452,IF('Costi complessivi'!#REF!=$B$452,'Costi complessivi'!#REF!,""))</f>
        <v>#REF!</v>
      </c>
      <c r="D120" s="15" t="e">
        <f>IF('Costi complessivi'!#REF!="G",'Costi complessivi'!#REF!*$C$452,IF('Costi complessivi'!#REF!=$B$452,'Costi complessivi'!#REF!,""))</f>
        <v>#REF!</v>
      </c>
      <c r="E120" s="30" t="e">
        <f>IF('Costi complessivi'!#REF!="G",'Costi complessivi'!#REF!*$C$452,IF('Costi complessivi'!#REF!=$B$452,'Costi complessivi'!#REF!,""))</f>
        <v>#REF!</v>
      </c>
      <c r="F120" s="115" t="e">
        <f>IF('Costi complessivi'!#REF!="G",'Costi complessivi'!C109*$C$452,IF('Costi complessivi'!#REF!=$B$452,'Costi complessivi'!C109,""))</f>
        <v>#REF!</v>
      </c>
      <c r="G120" s="44" t="e">
        <f>IF('Costi complessivi'!#REF!="G",'Costi complessivi'!#REF!*$C$452,IF('Costi complessivi'!#REF!=$B$452,'Costi complessivi'!#REF!,""))</f>
        <v>#REF!</v>
      </c>
      <c r="H120" s="44" t="e">
        <f>IF('Costi complessivi'!#REF!="G",'Costi complessivi'!#REF!*$C$452,IF('Costi complessivi'!#REF!=$B$452,'Costi complessivi'!#REF!,""))</f>
        <v>#REF!</v>
      </c>
      <c r="I120" s="115" t="e">
        <f>IF('Costi complessivi'!#REF!="G",'Costi complessivi'!D109*$C$452,IF('Costi complessivi'!#REF!=$B$452,'Costi complessivi'!D109,""))</f>
        <v>#REF!</v>
      </c>
      <c r="J120" s="14" t="e">
        <f>IF('Costi complessivi'!#REF!="G",'Costi complessivi'!E109*$C$452,IF('Costi complessivi'!#REF!=$B$452,'Costi complessivi'!E109,""))</f>
        <v>#REF!</v>
      </c>
      <c r="K120" s="14" t="e">
        <f>IF('Costi complessivi'!#REF!="G",'Costi complessivi'!F109*$C$452,IF('Costi complessivi'!#REF!=$B$452,'Costi complessivi'!F109,""))</f>
        <v>#REF!</v>
      </c>
      <c r="L120" s="29" t="e">
        <f>IF('Costi complessivi'!#REF!="G",'Costi complessivi'!#REF!*$C$452,IF('Costi complessivi'!#REF!=$B$452,'Costi complessivi'!#REF!,""))</f>
        <v>#REF!</v>
      </c>
      <c r="M120" s="23" t="e">
        <f>'Costi complessivi'!#REF!</f>
        <v>#REF!</v>
      </c>
      <c r="N120" s="69" t="e">
        <f>IF('Costi complessivi'!#REF!="G",'Costi complessivi'!#REF!,IF('Costi complessivi'!#REF!=$B$452,'Costi complessivi'!#REF!,0))</f>
        <v>#REF!</v>
      </c>
    </row>
    <row r="121" spans="1:16" hidden="1">
      <c r="A121" s="22" t="str">
        <f>IF('Costi complessivi'!A110="","",'Costi complessivi'!A110)</f>
        <v xml:space="preserve">  66/25/766  </v>
      </c>
      <c r="B121" s="61" t="str">
        <f>IF('Costi complessivi'!B110="","",'Costi complessivi'!B110)</f>
        <v xml:space="preserve">RETTE CASE RIPOSO SALA BAGANZA </v>
      </c>
      <c r="C121" s="15" t="e">
        <f>IF('Costi complessivi'!#REF!="G",'Costi complessivi'!#REF!*$C$452,IF('Costi complessivi'!#REF!=$B$452,'Costi complessivi'!#REF!,""))</f>
        <v>#REF!</v>
      </c>
      <c r="D121" s="15" t="e">
        <f>IF('Costi complessivi'!#REF!="G",'Costi complessivi'!#REF!*$C$452,IF('Costi complessivi'!#REF!=$B$452,'Costi complessivi'!#REF!,""))</f>
        <v>#REF!</v>
      </c>
      <c r="E121" s="30" t="e">
        <f>IF('Costi complessivi'!#REF!="G",'Costi complessivi'!#REF!*$C$452,IF('Costi complessivi'!#REF!=$B$452,'Costi complessivi'!#REF!,""))</f>
        <v>#REF!</v>
      </c>
      <c r="F121" s="115" t="e">
        <f>IF('Costi complessivi'!#REF!="G",'Costi complessivi'!C110*$C$452,IF('Costi complessivi'!#REF!=$B$452,'Costi complessivi'!C110,""))</f>
        <v>#REF!</v>
      </c>
      <c r="G121" s="44" t="e">
        <f>IF('Costi complessivi'!#REF!="G",'Costi complessivi'!#REF!*$C$452,IF('Costi complessivi'!#REF!=$B$452,'Costi complessivi'!#REF!,""))</f>
        <v>#REF!</v>
      </c>
      <c r="H121" s="44" t="e">
        <f>IF('Costi complessivi'!#REF!="G",'Costi complessivi'!#REF!*$C$452,IF('Costi complessivi'!#REF!=$B$452,'Costi complessivi'!#REF!,""))</f>
        <v>#REF!</v>
      </c>
      <c r="I121" s="115" t="e">
        <f>IF('Costi complessivi'!#REF!="G",'Costi complessivi'!D110*$C$452,IF('Costi complessivi'!#REF!=$B$452,'Costi complessivi'!D110,""))</f>
        <v>#REF!</v>
      </c>
      <c r="J121" s="14" t="e">
        <f>IF('Costi complessivi'!#REF!="G",'Costi complessivi'!E110*$C$452,IF('Costi complessivi'!#REF!=$B$452,'Costi complessivi'!E110,""))</f>
        <v>#REF!</v>
      </c>
      <c r="K121" s="14" t="e">
        <f>IF('Costi complessivi'!#REF!="G",'Costi complessivi'!F110*$C$452,IF('Costi complessivi'!#REF!=$B$452,'Costi complessivi'!F110,""))</f>
        <v>#REF!</v>
      </c>
      <c r="L121" s="29" t="e">
        <f>IF('Costi complessivi'!#REF!="G",'Costi complessivi'!#REF!*$C$452,IF('Costi complessivi'!#REF!=$B$452,'Costi complessivi'!#REF!,""))</f>
        <v>#REF!</v>
      </c>
      <c r="M121" s="23" t="e">
        <f>'Costi complessivi'!#REF!</f>
        <v>#REF!</v>
      </c>
      <c r="N121" s="69" t="e">
        <f>IF('Costi complessivi'!#REF!="G",'Costi complessivi'!#REF!,IF('Costi complessivi'!#REF!=$B$452,'Costi complessivi'!#REF!,0))</f>
        <v>#REF!</v>
      </c>
      <c r="P121" s="42">
        <v>42000</v>
      </c>
    </row>
    <row r="122" spans="1:16" hidden="1">
      <c r="A122" s="22" t="str">
        <f>IF('Costi complessivi'!A111="","",'Costi complessivi'!A111)</f>
        <v xml:space="preserve">  66/25/767  </v>
      </c>
      <c r="B122" s="61" t="str">
        <f>IF('Costi complessivi'!B111="","",'Costi complessivi'!B111)</f>
        <v xml:space="preserve">SOCIALIZZIONE SALA BAGANZA     </v>
      </c>
      <c r="C122" s="15" t="e">
        <f>IF('Costi complessivi'!#REF!="G",'Costi complessivi'!#REF!*$C$452,IF('Costi complessivi'!#REF!=$B$452,'Costi complessivi'!#REF!,""))</f>
        <v>#REF!</v>
      </c>
      <c r="D122" s="15" t="e">
        <f>IF('Costi complessivi'!#REF!="G",'Costi complessivi'!#REF!*$C$452,IF('Costi complessivi'!#REF!=$B$452,'Costi complessivi'!#REF!,""))</f>
        <v>#REF!</v>
      </c>
      <c r="E122" s="30" t="e">
        <f>IF('Costi complessivi'!#REF!="G",'Costi complessivi'!#REF!*$C$452,IF('Costi complessivi'!#REF!=$B$452,'Costi complessivi'!#REF!,""))</f>
        <v>#REF!</v>
      </c>
      <c r="F122" s="115" t="e">
        <f>IF('Costi complessivi'!#REF!="G",'Costi complessivi'!C111*$C$452,IF('Costi complessivi'!#REF!=$B$452,'Costi complessivi'!C111,""))</f>
        <v>#REF!</v>
      </c>
      <c r="G122" s="44" t="e">
        <f>IF('Costi complessivi'!#REF!="G",'Costi complessivi'!#REF!*$C$452,IF('Costi complessivi'!#REF!=$B$452,'Costi complessivi'!#REF!,""))</f>
        <v>#REF!</v>
      </c>
      <c r="H122" s="44" t="e">
        <f>IF('Costi complessivi'!#REF!="G",'Costi complessivi'!#REF!*$C$452,IF('Costi complessivi'!#REF!=$B$452,'Costi complessivi'!#REF!,""))</f>
        <v>#REF!</v>
      </c>
      <c r="I122" s="115" t="e">
        <f>IF('Costi complessivi'!#REF!="G",'Costi complessivi'!D111*$C$452,IF('Costi complessivi'!#REF!=$B$452,'Costi complessivi'!D111,""))</f>
        <v>#REF!</v>
      </c>
      <c r="J122" s="14" t="e">
        <f>IF('Costi complessivi'!#REF!="G",'Costi complessivi'!E111*$C$452,IF('Costi complessivi'!#REF!=$B$452,'Costi complessivi'!E111,""))</f>
        <v>#REF!</v>
      </c>
      <c r="K122" s="14" t="e">
        <f>IF('Costi complessivi'!#REF!="G",'Costi complessivi'!F111*$C$452,IF('Costi complessivi'!#REF!=$B$452,'Costi complessivi'!F111,""))</f>
        <v>#REF!</v>
      </c>
      <c r="L122" s="29" t="e">
        <f>IF('Costi complessivi'!#REF!="G",'Costi complessivi'!#REF!*$C$452,IF('Costi complessivi'!#REF!=$B$452,'Costi complessivi'!#REF!,""))</f>
        <v>#REF!</v>
      </c>
      <c r="M122" s="23" t="e">
        <f>'Costi complessivi'!#REF!</f>
        <v>#REF!</v>
      </c>
      <c r="N122" s="69" t="e">
        <f>IF('Costi complessivi'!#REF!="G",'Costi complessivi'!#REF!,IF('Costi complessivi'!#REF!=$B$452,'Costi complessivi'!#REF!,0))</f>
        <v>#REF!</v>
      </c>
    </row>
    <row r="123" spans="1:16" hidden="1">
      <c r="A123" s="22" t="str">
        <f>IF('Costi complessivi'!A112="","",'Costi complessivi'!A112)</f>
        <v xml:space="preserve">  66/25/771  </v>
      </c>
      <c r="B123" s="61" t="str">
        <f>IF('Costi complessivi'!B112="","",'Costi complessivi'!B112)</f>
        <v>PULIZIE CENTRI SOCIALI SALA BAG</v>
      </c>
      <c r="C123" s="15" t="e">
        <f>IF('Costi complessivi'!#REF!="G",'Costi complessivi'!#REF!*$C$452,IF('Costi complessivi'!#REF!=$B$452,'Costi complessivi'!#REF!,""))</f>
        <v>#REF!</v>
      </c>
      <c r="D123" s="15" t="e">
        <f>IF('Costi complessivi'!#REF!="G",'Costi complessivi'!#REF!*$C$452,IF('Costi complessivi'!#REF!=$B$452,'Costi complessivi'!#REF!,""))</f>
        <v>#REF!</v>
      </c>
      <c r="E123" s="30" t="e">
        <f>IF('Costi complessivi'!#REF!="G",'Costi complessivi'!#REF!*$C$452,IF('Costi complessivi'!#REF!=$B$452,'Costi complessivi'!#REF!,""))</f>
        <v>#REF!</v>
      </c>
      <c r="F123" s="115" t="e">
        <f>IF('Costi complessivi'!#REF!="G",'Costi complessivi'!C112*$C$452,IF('Costi complessivi'!#REF!=$B$452,'Costi complessivi'!C112,""))</f>
        <v>#REF!</v>
      </c>
      <c r="G123" s="44" t="e">
        <f>IF('Costi complessivi'!#REF!="G",'Costi complessivi'!#REF!*$C$452,IF('Costi complessivi'!#REF!=$B$452,'Costi complessivi'!#REF!,""))</f>
        <v>#REF!</v>
      </c>
      <c r="H123" s="44" t="e">
        <f>IF('Costi complessivi'!#REF!="G",'Costi complessivi'!#REF!*$C$452,IF('Costi complessivi'!#REF!=$B$452,'Costi complessivi'!#REF!,""))</f>
        <v>#REF!</v>
      </c>
      <c r="I123" s="115" t="e">
        <f>IF('Costi complessivi'!#REF!="G",'Costi complessivi'!D112*$C$452,IF('Costi complessivi'!#REF!=$B$452,'Costi complessivi'!D112,""))</f>
        <v>#REF!</v>
      </c>
      <c r="J123" s="14" t="e">
        <f>IF('Costi complessivi'!#REF!="G",'Costi complessivi'!E112*$C$452,IF('Costi complessivi'!#REF!=$B$452,'Costi complessivi'!E112,""))</f>
        <v>#REF!</v>
      </c>
      <c r="K123" s="14" t="e">
        <f>IF('Costi complessivi'!#REF!="G",'Costi complessivi'!F112*$C$452,IF('Costi complessivi'!#REF!=$B$452,'Costi complessivi'!F112,""))</f>
        <v>#REF!</v>
      </c>
      <c r="L123" s="29" t="e">
        <f>IF('Costi complessivi'!#REF!="G",'Costi complessivi'!#REF!*$C$452,IF('Costi complessivi'!#REF!=$B$452,'Costi complessivi'!#REF!,""))</f>
        <v>#REF!</v>
      </c>
      <c r="M123" s="23" t="e">
        <f>'Costi complessivi'!#REF!</f>
        <v>#REF!</v>
      </c>
      <c r="N123" s="69" t="e">
        <f>IF('Costi complessivi'!#REF!="G",'Costi complessivi'!#REF!,IF('Costi complessivi'!#REF!=$B$452,'Costi complessivi'!#REF!,0))</f>
        <v>#REF!</v>
      </c>
    </row>
    <row r="124" spans="1:16" hidden="1">
      <c r="A124" s="49" t="s">
        <v>474</v>
      </c>
      <c r="B124" s="45"/>
      <c r="C124" s="46"/>
      <c r="D124" s="47"/>
      <c r="E124" s="47"/>
      <c r="F124" s="47"/>
      <c r="G124" s="47"/>
      <c r="H124" s="47"/>
      <c r="I124" s="47"/>
      <c r="J124" s="47"/>
      <c r="K124" s="47"/>
      <c r="L124" s="45"/>
      <c r="M124" s="48"/>
      <c r="N124" s="69" t="e">
        <f>IF('Costi complessivi'!#REF!="G",'Costi complessivi'!#REF!,IF('Costi complessivi'!#REF!=$B$452,'Costi complessivi'!#REF!,0))</f>
        <v>#REF!</v>
      </c>
    </row>
    <row r="125" spans="1:16" hidden="1">
      <c r="A125" s="22" t="str">
        <f>IF('Costi complessivi'!A114="","",'Costi complessivi'!A114)</f>
        <v xml:space="preserve">  66/25/785  </v>
      </c>
      <c r="B125" s="61" t="str">
        <f>IF('Costi complessivi'!B114="","",'Costi complessivi'!B114)</f>
        <v xml:space="preserve">TRASFERIMENTO SAA TRAVERSETOLO </v>
      </c>
      <c r="C125" s="15" t="e">
        <f>IF('Costi complessivi'!#REF!="G",'Costi complessivi'!#REF!*$C$452,IF('Costi complessivi'!#REF!=$B$452,'Costi complessivi'!#REF!,""))</f>
        <v>#REF!</v>
      </c>
      <c r="D125" s="15" t="e">
        <f>IF('Costi complessivi'!#REF!="G",'Costi complessivi'!#REF!*$C$452,IF('Costi complessivi'!#REF!=$B$452,'Costi complessivi'!#REF!,""))</f>
        <v>#REF!</v>
      </c>
      <c r="E125" s="30" t="e">
        <f>IF('Costi complessivi'!#REF!="G",'Costi complessivi'!#REF!*$C$452,IF('Costi complessivi'!#REF!=$B$452,'Costi complessivi'!#REF!,""))</f>
        <v>#REF!</v>
      </c>
      <c r="F125" s="115" t="e">
        <f>IF('Costi complessivi'!#REF!="G",'Costi complessivi'!C114*$C$452,IF('Costi complessivi'!#REF!=$B$452,'Costi complessivi'!C114,""))</f>
        <v>#REF!</v>
      </c>
      <c r="G125" s="44" t="e">
        <f>IF('Costi complessivi'!#REF!="G",'Costi complessivi'!#REF!*$C$452,IF('Costi complessivi'!#REF!=$B$452,'Costi complessivi'!#REF!,""))</f>
        <v>#REF!</v>
      </c>
      <c r="H125" s="44" t="e">
        <f>IF('Costi complessivi'!#REF!="G",'Costi complessivi'!#REF!*$C$452,IF('Costi complessivi'!#REF!=$B$452,'Costi complessivi'!#REF!,""))</f>
        <v>#REF!</v>
      </c>
      <c r="I125" s="115" t="e">
        <f>IF('Costi complessivi'!#REF!="G",'Costi complessivi'!D114*$C$452,IF('Costi complessivi'!#REF!=$B$452,'Costi complessivi'!D114,""))</f>
        <v>#REF!</v>
      </c>
      <c r="J125" s="14" t="e">
        <f>IF('Costi complessivi'!#REF!="G",'Costi complessivi'!E114*$C$452,IF('Costi complessivi'!#REF!=$B$452,'Costi complessivi'!E114,""))</f>
        <v>#REF!</v>
      </c>
      <c r="K125" s="14" t="e">
        <f>IF('Costi complessivi'!#REF!="G",'Costi complessivi'!F114*$C$452,IF('Costi complessivi'!#REF!=$B$452,'Costi complessivi'!F114,""))</f>
        <v>#REF!</v>
      </c>
      <c r="L125" s="29" t="e">
        <f>IF('Costi complessivi'!#REF!="G",'Costi complessivi'!#REF!*$C$452,IF('Costi complessivi'!#REF!=$B$452,'Costi complessivi'!#REF!,""))</f>
        <v>#REF!</v>
      </c>
      <c r="M125" s="23" t="e">
        <f>'Costi complessivi'!#REF!</f>
        <v>#REF!</v>
      </c>
      <c r="N125" s="69" t="e">
        <f>IF('Costi complessivi'!#REF!="G",'Costi complessivi'!#REF!,IF('Costi complessivi'!#REF!=$B$452,'Costi complessivi'!#REF!,0))</f>
        <v>#REF!</v>
      </c>
    </row>
    <row r="126" spans="1:16" hidden="1">
      <c r="A126" s="22" t="str">
        <f>IF('Costi complessivi'!A115="","",'Costi complessivi'!A115)</f>
        <v xml:space="preserve">  66/25/786  </v>
      </c>
      <c r="B126" s="61" t="str">
        <f>IF('Costi complessivi'!B115="","",'Costi complessivi'!B115)</f>
        <v xml:space="preserve">RETTE CASE RIPOSO TRAVERSETOLO </v>
      </c>
      <c r="C126" s="15" t="e">
        <f>IF('Costi complessivi'!#REF!="G",'Costi complessivi'!#REF!*$C$452,IF('Costi complessivi'!#REF!=$B$452,'Costi complessivi'!#REF!,""))</f>
        <v>#REF!</v>
      </c>
      <c r="D126" s="15" t="e">
        <f>IF('Costi complessivi'!#REF!="G",'Costi complessivi'!#REF!*$C$452,IF('Costi complessivi'!#REF!=$B$452,'Costi complessivi'!#REF!,""))</f>
        <v>#REF!</v>
      </c>
      <c r="E126" s="30" t="e">
        <f>IF('Costi complessivi'!#REF!="G",'Costi complessivi'!#REF!*$C$452,IF('Costi complessivi'!#REF!=$B$452,'Costi complessivi'!#REF!,""))</f>
        <v>#REF!</v>
      </c>
      <c r="F126" s="115" t="e">
        <f>IF('Costi complessivi'!#REF!="G",'Costi complessivi'!C115*$C$452,IF('Costi complessivi'!#REF!=$B$452,'Costi complessivi'!C115,""))</f>
        <v>#REF!</v>
      </c>
      <c r="G126" s="44" t="e">
        <f>IF('Costi complessivi'!#REF!="G",'Costi complessivi'!#REF!*$C$452,IF('Costi complessivi'!#REF!=$B$452,'Costi complessivi'!#REF!,""))</f>
        <v>#REF!</v>
      </c>
      <c r="H126" s="44" t="e">
        <f>IF('Costi complessivi'!#REF!="G",'Costi complessivi'!#REF!*$C$452,IF('Costi complessivi'!#REF!=$B$452,'Costi complessivi'!#REF!,""))</f>
        <v>#REF!</v>
      </c>
      <c r="I126" s="115" t="e">
        <f>IF('Costi complessivi'!#REF!="G",'Costi complessivi'!D115*$C$452,IF('Costi complessivi'!#REF!=$B$452,'Costi complessivi'!D115,""))</f>
        <v>#REF!</v>
      </c>
      <c r="J126" s="14" t="e">
        <f>IF('Costi complessivi'!#REF!="G",'Costi complessivi'!E115*$C$452,IF('Costi complessivi'!#REF!=$B$452,'Costi complessivi'!E115,""))</f>
        <v>#REF!</v>
      </c>
      <c r="K126" s="14" t="e">
        <f>IF('Costi complessivi'!#REF!="G",'Costi complessivi'!F115*$C$452,IF('Costi complessivi'!#REF!=$B$452,'Costi complessivi'!F115,""))</f>
        <v>#REF!</v>
      </c>
      <c r="L126" s="29" t="e">
        <f>IF('Costi complessivi'!#REF!="G",'Costi complessivi'!#REF!*$C$452,IF('Costi complessivi'!#REF!=$B$452,'Costi complessivi'!#REF!,""))</f>
        <v>#REF!</v>
      </c>
      <c r="M126" s="23" t="e">
        <f>'Costi complessivi'!#REF!</f>
        <v>#REF!</v>
      </c>
      <c r="N126" s="69" t="e">
        <f>IF('Costi complessivi'!#REF!="G",'Costi complessivi'!#REF!,IF('Costi complessivi'!#REF!=$B$452,'Costi complessivi'!#REF!,0))</f>
        <v>#REF!</v>
      </c>
      <c r="P126" s="42">
        <v>44000</v>
      </c>
    </row>
    <row r="127" spans="1:16" hidden="1">
      <c r="A127" s="22" t="str">
        <f>IF('Costi complessivi'!A116="","",'Costi complessivi'!A116)</f>
        <v xml:space="preserve">  66/25/787  </v>
      </c>
      <c r="B127" s="61" t="str">
        <f>IF('Costi complessivi'!B116="","",'Costi complessivi'!B116)</f>
        <v xml:space="preserve">SOCIALIZZAZIONE TRAVERSETOLO   </v>
      </c>
      <c r="C127" s="15" t="e">
        <f>IF('Costi complessivi'!#REF!="G",'Costi complessivi'!#REF!*$C$452,IF('Costi complessivi'!#REF!=$B$452,'Costi complessivi'!#REF!,""))</f>
        <v>#REF!</v>
      </c>
      <c r="D127" s="15" t="e">
        <f>IF('Costi complessivi'!#REF!="G",'Costi complessivi'!#REF!*$C$452,IF('Costi complessivi'!#REF!=$B$452,'Costi complessivi'!#REF!,""))</f>
        <v>#REF!</v>
      </c>
      <c r="E127" s="30" t="e">
        <f>IF('Costi complessivi'!#REF!="G",'Costi complessivi'!#REF!*$C$452,IF('Costi complessivi'!#REF!=$B$452,'Costi complessivi'!#REF!,""))</f>
        <v>#REF!</v>
      </c>
      <c r="F127" s="115" t="e">
        <f>IF('Costi complessivi'!#REF!="G",'Costi complessivi'!C116*$C$452,IF('Costi complessivi'!#REF!=$B$452,'Costi complessivi'!C116,""))</f>
        <v>#REF!</v>
      </c>
      <c r="G127" s="44" t="e">
        <f>IF('Costi complessivi'!#REF!="G",'Costi complessivi'!#REF!*$C$452,IF('Costi complessivi'!#REF!=$B$452,'Costi complessivi'!#REF!,""))</f>
        <v>#REF!</v>
      </c>
      <c r="H127" s="44" t="e">
        <f>IF('Costi complessivi'!#REF!="G",'Costi complessivi'!#REF!*$C$452,IF('Costi complessivi'!#REF!=$B$452,'Costi complessivi'!#REF!,""))</f>
        <v>#REF!</v>
      </c>
      <c r="I127" s="115" t="e">
        <f>IF('Costi complessivi'!#REF!="G",'Costi complessivi'!D116*$C$452,IF('Costi complessivi'!#REF!=$B$452,'Costi complessivi'!D116,""))</f>
        <v>#REF!</v>
      </c>
      <c r="J127" s="14" t="e">
        <f>IF('Costi complessivi'!#REF!="G",'Costi complessivi'!E116*$C$452,IF('Costi complessivi'!#REF!=$B$452,'Costi complessivi'!E116,""))</f>
        <v>#REF!</v>
      </c>
      <c r="K127" s="14" t="e">
        <f>IF('Costi complessivi'!#REF!="G",'Costi complessivi'!F116*$C$452,IF('Costi complessivi'!#REF!=$B$452,'Costi complessivi'!F116,""))</f>
        <v>#REF!</v>
      </c>
      <c r="L127" s="29" t="e">
        <f>IF('Costi complessivi'!#REF!="G",'Costi complessivi'!#REF!*$C$452,IF('Costi complessivi'!#REF!=$B$452,'Costi complessivi'!#REF!,""))</f>
        <v>#REF!</v>
      </c>
      <c r="M127" s="23" t="e">
        <f>'Costi complessivi'!#REF!</f>
        <v>#REF!</v>
      </c>
      <c r="N127" s="69" t="e">
        <f>IF('Costi complessivi'!#REF!="G",'Costi complessivi'!#REF!,IF('Costi complessivi'!#REF!=$B$452,'Costi complessivi'!#REF!,0))</f>
        <v>#REF!</v>
      </c>
    </row>
    <row r="128" spans="1:16" hidden="1">
      <c r="A128" s="22" t="e">
        <f>IF('Costi complessivi'!#REF!="","",'Costi complessivi'!#REF!)</f>
        <v>#REF!</v>
      </c>
      <c r="B128" s="61" t="e">
        <f>IF('Costi complessivi'!#REF!="","",'Costi complessivi'!#REF!)</f>
        <v>#REF!</v>
      </c>
      <c r="C128" s="15" t="e">
        <f>IF('Costi complessivi'!#REF!="G",'Costi complessivi'!#REF!*$C$452,IF('Costi complessivi'!#REF!=$B$452,'Costi complessivi'!#REF!,""))</f>
        <v>#REF!</v>
      </c>
      <c r="D128" s="15" t="e">
        <f>IF('Costi complessivi'!#REF!="G",'Costi complessivi'!#REF!*$C$452,IF('Costi complessivi'!#REF!=$B$452,'Costi complessivi'!#REF!,""))</f>
        <v>#REF!</v>
      </c>
      <c r="E128" s="30" t="e">
        <f>IF('Costi complessivi'!#REF!="G",'Costi complessivi'!#REF!*$C$452,IF('Costi complessivi'!#REF!=$B$452,'Costi complessivi'!#REF!,""))</f>
        <v>#REF!</v>
      </c>
      <c r="F128" s="115" t="e">
        <f>IF('Costi complessivi'!#REF!="G",'Costi complessivi'!#REF!*$C$452,IF('Costi complessivi'!#REF!=$B$452,'Costi complessivi'!#REF!,""))</f>
        <v>#REF!</v>
      </c>
      <c r="G128" s="44" t="e">
        <f>IF('Costi complessivi'!#REF!="G",'Costi complessivi'!#REF!*$C$452,IF('Costi complessivi'!#REF!=$B$452,'Costi complessivi'!#REF!,""))</f>
        <v>#REF!</v>
      </c>
      <c r="H128" s="44" t="e">
        <f>IF('Costi complessivi'!#REF!="G",'Costi complessivi'!#REF!*$C$452,IF('Costi complessivi'!#REF!=$B$452,'Costi complessivi'!#REF!,""))</f>
        <v>#REF!</v>
      </c>
      <c r="I128" s="115" t="e">
        <f>IF('Costi complessivi'!#REF!="G",'Costi complessivi'!#REF!*$C$452,IF('Costi complessivi'!#REF!=$B$452,'Costi complessivi'!#REF!,""))</f>
        <v>#REF!</v>
      </c>
      <c r="J128" s="14" t="e">
        <f>IF('Costi complessivi'!#REF!="G",'Costi complessivi'!#REF!*$C$452,IF('Costi complessivi'!#REF!=$B$452,'Costi complessivi'!#REF!,""))</f>
        <v>#REF!</v>
      </c>
      <c r="K128" s="14" t="e">
        <f>IF('Costi complessivi'!#REF!="G",'Costi complessivi'!#REF!*$C$452,IF('Costi complessivi'!#REF!=$B$452,'Costi complessivi'!#REF!,""))</f>
        <v>#REF!</v>
      </c>
      <c r="L128" s="29" t="e">
        <f>IF('Costi complessivi'!#REF!="G",'Costi complessivi'!#REF!*$C$452,IF('Costi complessivi'!#REF!=$B$452,'Costi complessivi'!#REF!,""))</f>
        <v>#REF!</v>
      </c>
      <c r="M128" s="23" t="e">
        <f>'Costi complessivi'!#REF!</f>
        <v>#REF!</v>
      </c>
      <c r="N128" s="69" t="e">
        <f>IF('Costi complessivi'!#REF!="G",'Costi complessivi'!#REF!,IF('Costi complessivi'!#REF!=$B$452,'Costi complessivi'!#REF!,0))</f>
        <v>#REF!</v>
      </c>
    </row>
    <row r="129" spans="1:16" hidden="1">
      <c r="A129" s="22" t="e">
        <f>IF('Costi complessivi'!#REF!="","",'Costi complessivi'!#REF!)</f>
        <v>#REF!</v>
      </c>
      <c r="B129" s="61" t="e">
        <f>IF('Costi complessivi'!#REF!="","",'Costi complessivi'!#REF!)</f>
        <v>#REF!</v>
      </c>
      <c r="C129" s="15" t="e">
        <f>IF('Costi complessivi'!#REF!="G",'Costi complessivi'!#REF!*$C$452,IF('Costi complessivi'!#REF!=$B$452,'Costi complessivi'!#REF!,""))</f>
        <v>#REF!</v>
      </c>
      <c r="D129" s="15" t="e">
        <f>IF('Costi complessivi'!#REF!="G",'Costi complessivi'!#REF!*$C$452,IF('Costi complessivi'!#REF!=$B$452,'Costi complessivi'!#REF!,""))</f>
        <v>#REF!</v>
      </c>
      <c r="E129" s="30" t="e">
        <f>IF('Costi complessivi'!#REF!="G",'Costi complessivi'!#REF!*$C$452,IF('Costi complessivi'!#REF!=$B$452,'Costi complessivi'!#REF!,""))</f>
        <v>#REF!</v>
      </c>
      <c r="F129" s="115" t="e">
        <f>IF('Costi complessivi'!#REF!="G",'Costi complessivi'!#REF!*$C$452,IF('Costi complessivi'!#REF!=$B$452,'Costi complessivi'!#REF!,""))</f>
        <v>#REF!</v>
      </c>
      <c r="G129" s="44" t="e">
        <f>IF('Costi complessivi'!#REF!="G",'Costi complessivi'!#REF!*$C$452,IF('Costi complessivi'!#REF!=$B$452,'Costi complessivi'!#REF!,""))</f>
        <v>#REF!</v>
      </c>
      <c r="H129" s="44" t="e">
        <f>IF('Costi complessivi'!#REF!="G",'Costi complessivi'!#REF!*$C$452,IF('Costi complessivi'!#REF!=$B$452,'Costi complessivi'!#REF!,""))</f>
        <v>#REF!</v>
      </c>
      <c r="I129" s="115" t="e">
        <f>IF('Costi complessivi'!#REF!="G",'Costi complessivi'!#REF!*$C$452,IF('Costi complessivi'!#REF!=$B$452,'Costi complessivi'!#REF!,""))</f>
        <v>#REF!</v>
      </c>
      <c r="J129" s="14" t="e">
        <f>IF('Costi complessivi'!#REF!="G",'Costi complessivi'!#REF!*$C$452,IF('Costi complessivi'!#REF!=$B$452,'Costi complessivi'!#REF!,""))</f>
        <v>#REF!</v>
      </c>
      <c r="K129" s="14" t="e">
        <f>IF('Costi complessivi'!#REF!="G",'Costi complessivi'!#REF!*$C$452,IF('Costi complessivi'!#REF!=$B$452,'Costi complessivi'!#REF!,""))</f>
        <v>#REF!</v>
      </c>
      <c r="L129" s="29" t="e">
        <f>IF('Costi complessivi'!#REF!="G",'Costi complessivi'!#REF!*$C$452,IF('Costi complessivi'!#REF!=$B$452,'Costi complessivi'!#REF!,""))</f>
        <v>#REF!</v>
      </c>
      <c r="M129" s="23" t="e">
        <f>'Costi complessivi'!#REF!</f>
        <v>#REF!</v>
      </c>
      <c r="N129" s="69" t="e">
        <f>IF('Costi complessivi'!#REF!="G",'Costi complessivi'!#REF!,IF('Costi complessivi'!#REF!=$B$452,'Costi complessivi'!#REF!,0))</f>
        <v>#REF!</v>
      </c>
    </row>
    <row r="130" spans="1:16" hidden="1">
      <c r="A130" s="22" t="e">
        <f>IF('Costi complessivi'!#REF!="","",'Costi complessivi'!#REF!)</f>
        <v>#REF!</v>
      </c>
      <c r="B130" s="61" t="e">
        <f>IF('Costi complessivi'!#REF!="","",'Costi complessivi'!#REF!)</f>
        <v>#REF!</v>
      </c>
      <c r="C130" s="15" t="e">
        <f>IF('Costi complessivi'!#REF!="G",'Costi complessivi'!#REF!*$C$452,IF('Costi complessivi'!#REF!=$B$452,'Costi complessivi'!#REF!,""))</f>
        <v>#REF!</v>
      </c>
      <c r="D130" s="15" t="e">
        <f>IF('Costi complessivi'!#REF!="G",'Costi complessivi'!#REF!*$C$452,IF('Costi complessivi'!#REF!=$B$452,'Costi complessivi'!#REF!,""))</f>
        <v>#REF!</v>
      </c>
      <c r="E130" s="30" t="e">
        <f>IF('Costi complessivi'!#REF!="G",'Costi complessivi'!#REF!*$C$452,IF('Costi complessivi'!#REF!=$B$452,'Costi complessivi'!#REF!,""))</f>
        <v>#REF!</v>
      </c>
      <c r="F130" s="115" t="e">
        <f>IF('Costi complessivi'!#REF!="G",'Costi complessivi'!#REF!*$C$452,IF('Costi complessivi'!#REF!=$B$452,'Costi complessivi'!#REF!,""))</f>
        <v>#REF!</v>
      </c>
      <c r="G130" s="44" t="e">
        <f>IF('Costi complessivi'!#REF!="G",'Costi complessivi'!#REF!*$C$452,IF('Costi complessivi'!#REF!=$B$452,'Costi complessivi'!#REF!,""))</f>
        <v>#REF!</v>
      </c>
      <c r="H130" s="44" t="e">
        <f>IF('Costi complessivi'!#REF!="G",'Costi complessivi'!#REF!*$C$452,IF('Costi complessivi'!#REF!=$B$452,'Costi complessivi'!#REF!,""))</f>
        <v>#REF!</v>
      </c>
      <c r="I130" s="115" t="e">
        <f>IF('Costi complessivi'!#REF!="G",'Costi complessivi'!#REF!*$C$452,IF('Costi complessivi'!#REF!=$B$452,'Costi complessivi'!#REF!,""))</f>
        <v>#REF!</v>
      </c>
      <c r="J130" s="14" t="e">
        <f>IF('Costi complessivi'!#REF!="G",'Costi complessivi'!#REF!*$C$452,IF('Costi complessivi'!#REF!=$B$452,'Costi complessivi'!#REF!,""))</f>
        <v>#REF!</v>
      </c>
      <c r="K130" s="14" t="e">
        <f>IF('Costi complessivi'!#REF!="G",'Costi complessivi'!#REF!*$C$452,IF('Costi complessivi'!#REF!=$B$452,'Costi complessivi'!#REF!,""))</f>
        <v>#REF!</v>
      </c>
      <c r="L130" s="29" t="e">
        <f>IF('Costi complessivi'!#REF!="G",'Costi complessivi'!#REF!*$C$452,IF('Costi complessivi'!#REF!=$B$452,'Costi complessivi'!#REF!,""))</f>
        <v>#REF!</v>
      </c>
      <c r="M130" s="23" t="e">
        <f>'Costi complessivi'!#REF!</f>
        <v>#REF!</v>
      </c>
      <c r="N130" s="69" t="e">
        <f>IF('Costi complessivi'!#REF!="G",'Costi complessivi'!#REF!,IF('Costi complessivi'!#REF!=$B$452,'Costi complessivi'!#REF!,0))</f>
        <v>#REF!</v>
      </c>
    </row>
    <row r="131" spans="1:16" ht="17.45" hidden="1" customHeight="1">
      <c r="A131" s="22" t="str">
        <f>IF('Costi complessivi'!A117="","",'Costi complessivi'!A117)</f>
        <v xml:space="preserve">  66/25/791  </v>
      </c>
      <c r="B131" s="61" t="str">
        <f>IF('Costi complessivi'!B117="","",'Costi complessivi'!B117)</f>
        <v>PULIZIE CENTRI SOCIALI TRAVERS.</v>
      </c>
      <c r="C131" s="15" t="e">
        <f>IF('Costi complessivi'!#REF!="G",'Costi complessivi'!#REF!*$C$452,IF('Costi complessivi'!#REF!=$B$452,'Costi complessivi'!#REF!,""))</f>
        <v>#REF!</v>
      </c>
      <c r="D131" s="15" t="e">
        <f>IF('Costi complessivi'!#REF!="G",'Costi complessivi'!#REF!*$C$452,IF('Costi complessivi'!#REF!=$B$452,'Costi complessivi'!#REF!,""))</f>
        <v>#REF!</v>
      </c>
      <c r="E131" s="30" t="e">
        <f>IF('Costi complessivi'!#REF!="G",'Costi complessivi'!#REF!*$C$452,IF('Costi complessivi'!#REF!=$B$452,'Costi complessivi'!#REF!,""))</f>
        <v>#REF!</v>
      </c>
      <c r="F131" s="115" t="e">
        <f>IF('Costi complessivi'!#REF!="G",'Costi complessivi'!C117*$C$452,IF('Costi complessivi'!#REF!=$B$452,'Costi complessivi'!C117,""))</f>
        <v>#REF!</v>
      </c>
      <c r="G131" s="44" t="e">
        <f>IF('Costi complessivi'!#REF!="G",'Costi complessivi'!#REF!*$C$452,IF('Costi complessivi'!#REF!=$B$452,'Costi complessivi'!#REF!,""))</f>
        <v>#REF!</v>
      </c>
      <c r="H131" s="44" t="e">
        <f>IF('Costi complessivi'!#REF!="G",'Costi complessivi'!#REF!*$C$452,IF('Costi complessivi'!#REF!=$B$452,'Costi complessivi'!#REF!,""))</f>
        <v>#REF!</v>
      </c>
      <c r="I131" s="115" t="e">
        <f>IF('Costi complessivi'!#REF!="G",'Costi complessivi'!D117*$C$452,IF('Costi complessivi'!#REF!=$B$452,'Costi complessivi'!D117,""))</f>
        <v>#REF!</v>
      </c>
      <c r="J131" s="14" t="e">
        <f>IF('Costi complessivi'!#REF!="G",'Costi complessivi'!E117*$C$452,IF('Costi complessivi'!#REF!=$B$452,'Costi complessivi'!E117,""))</f>
        <v>#REF!</v>
      </c>
      <c r="K131" s="14" t="e">
        <f>IF('Costi complessivi'!#REF!="G",'Costi complessivi'!F117*$C$452,IF('Costi complessivi'!#REF!=$B$452,'Costi complessivi'!F117,""))</f>
        <v>#REF!</v>
      </c>
      <c r="L131" s="29" t="e">
        <f>IF('Costi complessivi'!#REF!="G",'Costi complessivi'!#REF!*$C$452,IF('Costi complessivi'!#REF!=$B$452,'Costi complessivi'!#REF!,""))</f>
        <v>#REF!</v>
      </c>
      <c r="M131" s="23" t="e">
        <f>'Costi complessivi'!#REF!</f>
        <v>#REF!</v>
      </c>
      <c r="N131" s="69" t="e">
        <f>IF('Costi complessivi'!#REF!="G",'Costi complessivi'!#REF!,IF('Costi complessivi'!#REF!=$B$452,'Costi complessivi'!#REF!,0))</f>
        <v>#REF!</v>
      </c>
    </row>
    <row r="132" spans="1:16" hidden="1">
      <c r="A132" s="49" t="s">
        <v>475</v>
      </c>
      <c r="B132" s="45"/>
      <c r="C132" s="46"/>
      <c r="D132" s="47"/>
      <c r="E132" s="47"/>
      <c r="F132" s="47"/>
      <c r="G132" s="47"/>
      <c r="H132" s="47"/>
      <c r="I132" s="47"/>
      <c r="J132" s="47"/>
      <c r="K132" s="47"/>
      <c r="L132" s="45"/>
      <c r="M132" s="48"/>
      <c r="N132" s="69" t="e">
        <f>IF('Costi complessivi'!#REF!="G",'Costi complessivi'!#REF!,IF('Costi complessivi'!#REF!=$B$452,'Costi complessivi'!#REF!,0))</f>
        <v>#REF!</v>
      </c>
    </row>
    <row r="133" spans="1:16" hidden="1">
      <c r="A133" s="22" t="str">
        <f>IF('Costi complessivi'!A119="","",'Costi complessivi'!A119)</f>
        <v xml:space="preserve">  68/05/505  </v>
      </c>
      <c r="B133" s="61" t="str">
        <f>IF('Costi complessivi'!B119="","",'Costi complessivi'!B119)</f>
        <v xml:space="preserve">PRESTAZIONI SERVIZI CD COLLECC </v>
      </c>
      <c r="C133" s="15" t="e">
        <f>IF('Costi complessivi'!#REF!="G",'Costi complessivi'!#REF!*$C$452,IF('Costi complessivi'!#REF!=$B$452,'Costi complessivi'!#REF!,""))</f>
        <v>#REF!</v>
      </c>
      <c r="D133" s="15" t="e">
        <f>IF('Costi complessivi'!#REF!="G",'Costi complessivi'!#REF!*$C$452,IF('Costi complessivi'!#REF!=$B$452,'Costi complessivi'!#REF!,""))</f>
        <v>#REF!</v>
      </c>
      <c r="E133" s="30" t="e">
        <f>IF('Costi complessivi'!#REF!="G",'Costi complessivi'!#REF!*$C$452,IF('Costi complessivi'!#REF!=$B$452,'Costi complessivi'!#REF!,""))</f>
        <v>#REF!</v>
      </c>
      <c r="F133" s="115" t="e">
        <f>IF('Costi complessivi'!#REF!="G",'Costi complessivi'!C119*$C$452,IF('Costi complessivi'!#REF!=$B$452,'Costi complessivi'!C119,""))</f>
        <v>#REF!</v>
      </c>
      <c r="G133" s="44" t="e">
        <f>IF('Costi complessivi'!#REF!="G",'Costi complessivi'!#REF!*$C$452,IF('Costi complessivi'!#REF!=$B$452,'Costi complessivi'!#REF!,""))</f>
        <v>#REF!</v>
      </c>
      <c r="H133" s="44" t="e">
        <f>IF('Costi complessivi'!#REF!="G",'Costi complessivi'!#REF!*$C$452,IF('Costi complessivi'!#REF!=$B$452,'Costi complessivi'!#REF!,""))</f>
        <v>#REF!</v>
      </c>
      <c r="I133" s="115" t="e">
        <f>IF('Costi complessivi'!#REF!="G",'Costi complessivi'!D119*$C$452,IF('Costi complessivi'!#REF!=$B$452,'Costi complessivi'!D119,""))</f>
        <v>#REF!</v>
      </c>
      <c r="J133" s="14" t="e">
        <f>IF('Costi complessivi'!#REF!="G",'Costi complessivi'!E119*$C$452,IF('Costi complessivi'!#REF!=$B$452,'Costi complessivi'!E119,""))</f>
        <v>#REF!</v>
      </c>
      <c r="K133" s="14" t="e">
        <f>IF('Costi complessivi'!#REF!="G",'Costi complessivi'!F119*$C$452,IF('Costi complessivi'!#REF!=$B$452,'Costi complessivi'!F119,""))</f>
        <v>#REF!</v>
      </c>
      <c r="L133" s="29" t="e">
        <f>IF('Costi complessivi'!#REF!="G",'Costi complessivi'!#REF!*$C$452,IF('Costi complessivi'!#REF!=$B$452,'Costi complessivi'!#REF!,""))</f>
        <v>#REF!</v>
      </c>
      <c r="M133" s="23" t="e">
        <f>'Costi complessivi'!#REF!</f>
        <v>#REF!</v>
      </c>
      <c r="N133" s="69" t="e">
        <f>IF('Costi complessivi'!#REF!="G",'Costi complessivi'!#REF!,IF('Costi complessivi'!#REF!=$B$452,'Costi complessivi'!#REF!,0))</f>
        <v>#REF!</v>
      </c>
      <c r="O133" s="42">
        <v>3457</v>
      </c>
      <c r="P133" s="42">
        <f>O133/5*12</f>
        <v>8296.7999999999993</v>
      </c>
    </row>
    <row r="134" spans="1:16" hidden="1">
      <c r="A134" s="22" t="str">
        <f>IF('Costi complessivi'!A120="","",'Costi complessivi'!A120)</f>
        <v xml:space="preserve">  68/05/506  </v>
      </c>
      <c r="B134" s="61" t="str">
        <f>IF('Costi complessivi'!B120="","",'Costi complessivi'!B120)</f>
        <v xml:space="preserve">PASTI CD COLLECCHIO            </v>
      </c>
      <c r="C134" s="15" t="e">
        <f>IF('Costi complessivi'!#REF!="G",'Costi complessivi'!#REF!*$C$452,IF('Costi complessivi'!#REF!=$B$452,'Costi complessivi'!#REF!,""))</f>
        <v>#REF!</v>
      </c>
      <c r="D134" s="15" t="e">
        <f>IF('Costi complessivi'!#REF!="G",'Costi complessivi'!#REF!*$C$452,IF('Costi complessivi'!#REF!=$B$452,'Costi complessivi'!#REF!,""))</f>
        <v>#REF!</v>
      </c>
      <c r="E134" s="30" t="e">
        <f>IF('Costi complessivi'!#REF!="G",'Costi complessivi'!#REF!*$C$452,IF('Costi complessivi'!#REF!=$B$452,'Costi complessivi'!#REF!,""))</f>
        <v>#REF!</v>
      </c>
      <c r="F134" s="115" t="e">
        <f>IF('Costi complessivi'!#REF!="G",'Costi complessivi'!C120*$C$452,IF('Costi complessivi'!#REF!=$B$452,'Costi complessivi'!C120,""))</f>
        <v>#REF!</v>
      </c>
      <c r="G134" s="44" t="e">
        <f>IF('Costi complessivi'!#REF!="G",'Costi complessivi'!#REF!*$C$452,IF('Costi complessivi'!#REF!=$B$452,'Costi complessivi'!#REF!,""))</f>
        <v>#REF!</v>
      </c>
      <c r="H134" s="44" t="e">
        <f>IF('Costi complessivi'!#REF!="G",'Costi complessivi'!#REF!*$C$452,IF('Costi complessivi'!#REF!=$B$452,'Costi complessivi'!#REF!,""))</f>
        <v>#REF!</v>
      </c>
      <c r="I134" s="115" t="e">
        <f>IF('Costi complessivi'!#REF!="G",'Costi complessivi'!D120*$C$452,IF('Costi complessivi'!#REF!=$B$452,'Costi complessivi'!D120,""))</f>
        <v>#REF!</v>
      </c>
      <c r="J134" s="14" t="e">
        <f>IF('Costi complessivi'!#REF!="G",'Costi complessivi'!E120*$C$452,IF('Costi complessivi'!#REF!=$B$452,'Costi complessivi'!E120,""))</f>
        <v>#REF!</v>
      </c>
      <c r="K134" s="14" t="e">
        <f>IF('Costi complessivi'!#REF!="G",'Costi complessivi'!F120*$C$452,IF('Costi complessivi'!#REF!=$B$452,'Costi complessivi'!F120,""))</f>
        <v>#REF!</v>
      </c>
      <c r="L134" s="29" t="e">
        <f>IF('Costi complessivi'!#REF!="G",'Costi complessivi'!#REF!*$C$452,IF('Costi complessivi'!#REF!=$B$452,'Costi complessivi'!#REF!,""))</f>
        <v>#REF!</v>
      </c>
      <c r="M134" s="23" t="e">
        <f>'Costi complessivi'!#REF!</f>
        <v>#REF!</v>
      </c>
      <c r="N134" s="69" t="e">
        <f>IF('Costi complessivi'!#REF!="G",'Costi complessivi'!#REF!,IF('Costi complessivi'!#REF!=$B$452,'Costi complessivi'!#REF!,0))</f>
        <v>#REF!</v>
      </c>
      <c r="O134" s="42">
        <v>13439</v>
      </c>
      <c r="P134" s="42">
        <f>O134*2</f>
        <v>26878</v>
      </c>
    </row>
    <row r="135" spans="1:16" hidden="1">
      <c r="A135" s="22" t="str">
        <f>IF('Costi complessivi'!A121="","",'Costi complessivi'!A121)</f>
        <v xml:space="preserve">  68/05/507  </v>
      </c>
      <c r="B135" s="61" t="str">
        <f>IF('Costi complessivi'!B121="","",'Costi complessivi'!B121)</f>
        <v xml:space="preserve">MATERIALE CONSUMO CD COLLECCHI </v>
      </c>
      <c r="C135" s="15" t="e">
        <f>IF('Costi complessivi'!#REF!="G",'Costi complessivi'!#REF!*$C$452,IF('Costi complessivi'!#REF!=$B$452,'Costi complessivi'!#REF!,""))</f>
        <v>#REF!</v>
      </c>
      <c r="D135" s="15" t="e">
        <f>IF('Costi complessivi'!#REF!="G",'Costi complessivi'!#REF!*$C$452,IF('Costi complessivi'!#REF!=$B$452,'Costi complessivi'!#REF!,""))</f>
        <v>#REF!</v>
      </c>
      <c r="E135" s="30" t="e">
        <f>IF('Costi complessivi'!#REF!="G",'Costi complessivi'!#REF!*$C$452,IF('Costi complessivi'!#REF!=$B$452,'Costi complessivi'!#REF!,""))</f>
        <v>#REF!</v>
      </c>
      <c r="F135" s="115" t="e">
        <f>IF('Costi complessivi'!#REF!="G",'Costi complessivi'!C121*$C$452,IF('Costi complessivi'!#REF!=$B$452,'Costi complessivi'!C121,""))</f>
        <v>#REF!</v>
      </c>
      <c r="G135" s="44" t="e">
        <f>IF('Costi complessivi'!#REF!="G",'Costi complessivi'!#REF!*$C$452,IF('Costi complessivi'!#REF!=$B$452,'Costi complessivi'!#REF!,""))</f>
        <v>#REF!</v>
      </c>
      <c r="H135" s="44" t="e">
        <f>IF('Costi complessivi'!#REF!="G",'Costi complessivi'!#REF!*$C$452,IF('Costi complessivi'!#REF!=$B$452,'Costi complessivi'!#REF!,""))</f>
        <v>#REF!</v>
      </c>
      <c r="I135" s="115" t="e">
        <f>IF('Costi complessivi'!#REF!="G",'Costi complessivi'!D121*$C$452,IF('Costi complessivi'!#REF!=$B$452,'Costi complessivi'!D121,""))</f>
        <v>#REF!</v>
      </c>
      <c r="J135" s="14" t="e">
        <f>IF('Costi complessivi'!#REF!="G",'Costi complessivi'!E121*$C$452,IF('Costi complessivi'!#REF!=$B$452,'Costi complessivi'!E121,""))</f>
        <v>#REF!</v>
      </c>
      <c r="K135" s="14" t="e">
        <f>IF('Costi complessivi'!#REF!="G",'Costi complessivi'!F121*$C$452,IF('Costi complessivi'!#REF!=$B$452,'Costi complessivi'!F121,""))</f>
        <v>#REF!</v>
      </c>
      <c r="L135" s="29" t="e">
        <f>IF('Costi complessivi'!#REF!="G",'Costi complessivi'!#REF!*$C$452,IF('Costi complessivi'!#REF!=$B$452,'Costi complessivi'!#REF!,""))</f>
        <v>#REF!</v>
      </c>
      <c r="M135" s="23" t="e">
        <f>'Costi complessivi'!#REF!</f>
        <v>#REF!</v>
      </c>
      <c r="N135" s="69" t="e">
        <f>IF('Costi complessivi'!#REF!="G",'Costi complessivi'!#REF!,IF('Costi complessivi'!#REF!=$B$452,'Costi complessivi'!#REF!,0))</f>
        <v>#REF!</v>
      </c>
    </row>
    <row r="136" spans="1:16" hidden="1">
      <c r="A136" s="22" t="str">
        <f>IF('Costi complessivi'!A122="","",'Costi complessivi'!A122)</f>
        <v xml:space="preserve">  68/05/508  </v>
      </c>
      <c r="B136" s="61" t="str">
        <f>IF('Costi complessivi'!B122="","",'Costi complessivi'!B122)</f>
        <v xml:space="preserve">MATERIALE VARIO CD COLLECCHIO  </v>
      </c>
      <c r="C136" s="15" t="e">
        <f>IF('Costi complessivi'!#REF!="G",'Costi complessivi'!#REF!*$C$452,IF('Costi complessivi'!#REF!=$B$452,'Costi complessivi'!#REF!,""))</f>
        <v>#REF!</v>
      </c>
      <c r="D136" s="15" t="e">
        <f>IF('Costi complessivi'!#REF!="G",'Costi complessivi'!#REF!*$C$452,IF('Costi complessivi'!#REF!=$B$452,'Costi complessivi'!#REF!,""))</f>
        <v>#REF!</v>
      </c>
      <c r="E136" s="30" t="e">
        <f>IF('Costi complessivi'!#REF!="G",'Costi complessivi'!#REF!*$C$452,IF('Costi complessivi'!#REF!=$B$452,'Costi complessivi'!#REF!,""))</f>
        <v>#REF!</v>
      </c>
      <c r="F136" s="115" t="e">
        <f>IF('Costi complessivi'!#REF!="G",'Costi complessivi'!C122*$C$452,IF('Costi complessivi'!#REF!=$B$452,'Costi complessivi'!C122,""))</f>
        <v>#REF!</v>
      </c>
      <c r="G136" s="44" t="e">
        <f>IF('Costi complessivi'!#REF!="G",'Costi complessivi'!#REF!*$C$452,IF('Costi complessivi'!#REF!=$B$452,'Costi complessivi'!#REF!,""))</f>
        <v>#REF!</v>
      </c>
      <c r="H136" s="44" t="e">
        <f>IF('Costi complessivi'!#REF!="G",'Costi complessivi'!#REF!*$C$452,IF('Costi complessivi'!#REF!=$B$452,'Costi complessivi'!#REF!,""))</f>
        <v>#REF!</v>
      </c>
      <c r="I136" s="115" t="e">
        <f>IF('Costi complessivi'!#REF!="G",'Costi complessivi'!D122*$C$452,IF('Costi complessivi'!#REF!=$B$452,'Costi complessivi'!D122,""))</f>
        <v>#REF!</v>
      </c>
      <c r="J136" s="14" t="e">
        <f>IF('Costi complessivi'!#REF!="G",'Costi complessivi'!E122*$C$452,IF('Costi complessivi'!#REF!=$B$452,'Costi complessivi'!E122,""))</f>
        <v>#REF!</v>
      </c>
      <c r="K136" s="14" t="e">
        <f>IF('Costi complessivi'!#REF!="G",'Costi complessivi'!F122*$C$452,IF('Costi complessivi'!#REF!=$B$452,'Costi complessivi'!F122,""))</f>
        <v>#REF!</v>
      </c>
      <c r="L136" s="29" t="e">
        <f>IF('Costi complessivi'!#REF!="G",'Costi complessivi'!#REF!*$C$452,IF('Costi complessivi'!#REF!=$B$452,'Costi complessivi'!#REF!,""))</f>
        <v>#REF!</v>
      </c>
      <c r="M136" s="23" t="e">
        <f>'Costi complessivi'!#REF!</f>
        <v>#REF!</v>
      </c>
      <c r="N136" s="69" t="e">
        <f>IF('Costi complessivi'!#REF!="G",'Costi complessivi'!#REF!,IF('Costi complessivi'!#REF!=$B$452,'Costi complessivi'!#REF!,0))</f>
        <v>#REF!</v>
      </c>
    </row>
    <row r="137" spans="1:16" hidden="1">
      <c r="A137" s="22" t="str">
        <f>IF('Costi complessivi'!A123="","",'Costi complessivi'!A123)</f>
        <v xml:space="preserve">  68/05/509  </v>
      </c>
      <c r="B137" s="61" t="str">
        <f>IF('Costi complessivi'!B123="","",'Costi complessivi'!B123)</f>
        <v xml:space="preserve">SPESE LAVANDERIA CD COLLECCHIO </v>
      </c>
      <c r="C137" s="15" t="e">
        <f>IF('Costi complessivi'!#REF!="G",'Costi complessivi'!#REF!*$C$452,IF('Costi complessivi'!#REF!=$B$452,'Costi complessivi'!#REF!,""))</f>
        <v>#REF!</v>
      </c>
      <c r="D137" s="15" t="e">
        <f>IF('Costi complessivi'!#REF!="G",'Costi complessivi'!#REF!*$C$452,IF('Costi complessivi'!#REF!=$B$452,'Costi complessivi'!#REF!,""))</f>
        <v>#REF!</v>
      </c>
      <c r="E137" s="30" t="e">
        <f>IF('Costi complessivi'!#REF!="G",'Costi complessivi'!#REF!*$C$452,IF('Costi complessivi'!#REF!=$B$452,'Costi complessivi'!#REF!,""))</f>
        <v>#REF!</v>
      </c>
      <c r="F137" s="115" t="e">
        <f>IF('Costi complessivi'!#REF!="G",'Costi complessivi'!C123*$C$452,IF('Costi complessivi'!#REF!=$B$452,'Costi complessivi'!C123,""))</f>
        <v>#REF!</v>
      </c>
      <c r="G137" s="44" t="e">
        <f>IF('Costi complessivi'!#REF!="G",'Costi complessivi'!#REF!*$C$452,IF('Costi complessivi'!#REF!=$B$452,'Costi complessivi'!#REF!,""))</f>
        <v>#REF!</v>
      </c>
      <c r="H137" s="44" t="e">
        <f>IF('Costi complessivi'!#REF!="G",'Costi complessivi'!#REF!*$C$452,IF('Costi complessivi'!#REF!=$B$452,'Costi complessivi'!#REF!,""))</f>
        <v>#REF!</v>
      </c>
      <c r="I137" s="115" t="e">
        <f>IF('Costi complessivi'!#REF!="G",'Costi complessivi'!D123*$C$452,IF('Costi complessivi'!#REF!=$B$452,'Costi complessivi'!D123,""))</f>
        <v>#REF!</v>
      </c>
      <c r="J137" s="14" t="e">
        <f>IF('Costi complessivi'!#REF!="G",'Costi complessivi'!E123*$C$452,IF('Costi complessivi'!#REF!=$B$452,'Costi complessivi'!E123,""))</f>
        <v>#REF!</v>
      </c>
      <c r="K137" s="14" t="e">
        <f>IF('Costi complessivi'!#REF!="G",'Costi complessivi'!F123*$C$452,IF('Costi complessivi'!#REF!=$B$452,'Costi complessivi'!F123,""))</f>
        <v>#REF!</v>
      </c>
      <c r="L137" s="29" t="e">
        <f>IF('Costi complessivi'!#REF!="G",'Costi complessivi'!#REF!*$C$452,IF('Costi complessivi'!#REF!=$B$452,'Costi complessivi'!#REF!,""))</f>
        <v>#REF!</v>
      </c>
      <c r="M137" s="23" t="e">
        <f>'Costi complessivi'!#REF!</f>
        <v>#REF!</v>
      </c>
      <c r="N137" s="69" t="e">
        <f>IF('Costi complessivi'!#REF!="G",'Costi complessivi'!#REF!,IF('Costi complessivi'!#REF!=$B$452,'Costi complessivi'!#REF!,0))</f>
        <v>#REF!</v>
      </c>
    </row>
    <row r="138" spans="1:16" hidden="1">
      <c r="A138" s="22" t="str">
        <f>IF('Costi complessivi'!A124="","",'Costi complessivi'!A124)</f>
        <v xml:space="preserve">  68/05/513  </v>
      </c>
      <c r="B138" s="61" t="str">
        <f>IF('Costi complessivi'!B124="","",'Costi complessivi'!B124)</f>
        <v xml:space="preserve">FORZA MOTRICE CD COLLECCHIO    </v>
      </c>
      <c r="C138" s="15" t="e">
        <f>IF('Costi complessivi'!#REF!="G",'Costi complessivi'!#REF!*$C$452,IF('Costi complessivi'!#REF!=$B$452,'Costi complessivi'!#REF!,""))</f>
        <v>#REF!</v>
      </c>
      <c r="D138" s="15" t="e">
        <f>IF('Costi complessivi'!#REF!="G",'Costi complessivi'!#REF!*$C$452,IF('Costi complessivi'!#REF!=$B$452,'Costi complessivi'!#REF!,""))</f>
        <v>#REF!</v>
      </c>
      <c r="E138" s="30" t="e">
        <f>IF('Costi complessivi'!#REF!="G",'Costi complessivi'!#REF!*$C$452,IF('Costi complessivi'!#REF!=$B$452,'Costi complessivi'!#REF!,""))</f>
        <v>#REF!</v>
      </c>
      <c r="F138" s="115" t="e">
        <f>IF('Costi complessivi'!#REF!="G",'Costi complessivi'!C124*$C$452,IF('Costi complessivi'!#REF!=$B$452,'Costi complessivi'!C124,""))</f>
        <v>#REF!</v>
      </c>
      <c r="G138" s="44" t="e">
        <f>IF('Costi complessivi'!#REF!="G",'Costi complessivi'!#REF!*$C$452,IF('Costi complessivi'!#REF!=$B$452,'Costi complessivi'!#REF!,""))</f>
        <v>#REF!</v>
      </c>
      <c r="H138" s="44" t="e">
        <f>IF('Costi complessivi'!#REF!="G",'Costi complessivi'!#REF!*$C$452,IF('Costi complessivi'!#REF!=$B$452,'Costi complessivi'!#REF!,""))</f>
        <v>#REF!</v>
      </c>
      <c r="I138" s="115" t="e">
        <f>IF('Costi complessivi'!#REF!="G",'Costi complessivi'!D124*$C$452,IF('Costi complessivi'!#REF!=$B$452,'Costi complessivi'!D124,""))</f>
        <v>#REF!</v>
      </c>
      <c r="J138" s="14" t="e">
        <f>IF('Costi complessivi'!#REF!="G",'Costi complessivi'!E124*$C$452,IF('Costi complessivi'!#REF!=$B$452,'Costi complessivi'!E124,""))</f>
        <v>#REF!</v>
      </c>
      <c r="K138" s="14" t="e">
        <f>IF('Costi complessivi'!#REF!="G",'Costi complessivi'!F124*$C$452,IF('Costi complessivi'!#REF!=$B$452,'Costi complessivi'!F124,""))</f>
        <v>#REF!</v>
      </c>
      <c r="L138" s="29" t="e">
        <f>IF('Costi complessivi'!#REF!="G",'Costi complessivi'!#REF!*$C$452,IF('Costi complessivi'!#REF!=$B$452,'Costi complessivi'!#REF!,""))</f>
        <v>#REF!</v>
      </c>
      <c r="M138" s="23" t="e">
        <f>'Costi complessivi'!#REF!</f>
        <v>#REF!</v>
      </c>
      <c r="N138" s="69" t="e">
        <f>IF('Costi complessivi'!#REF!="G",'Costi complessivi'!#REF!,IF('Costi complessivi'!#REF!=$B$452,'Costi complessivi'!#REF!,0))</f>
        <v>#REF!</v>
      </c>
    </row>
    <row r="139" spans="1:16" hidden="1">
      <c r="A139" s="22" t="str">
        <f>IF('Costi complessivi'!A125="","",'Costi complessivi'!A125)</f>
        <v xml:space="preserve">  68/05/514  </v>
      </c>
      <c r="B139" s="61" t="str">
        <f>IF('Costi complessivi'!B125="","",'Costi complessivi'!B125)</f>
        <v xml:space="preserve">GAS CD COLLECCHIO              </v>
      </c>
      <c r="C139" s="15" t="e">
        <f>IF('Costi complessivi'!#REF!="G",'Costi complessivi'!#REF!*$C$452,IF('Costi complessivi'!#REF!=$B$452,'Costi complessivi'!#REF!,""))</f>
        <v>#REF!</v>
      </c>
      <c r="D139" s="15" t="e">
        <f>IF('Costi complessivi'!#REF!="G",'Costi complessivi'!#REF!*$C$452,IF('Costi complessivi'!#REF!=$B$452,'Costi complessivi'!#REF!,""))</f>
        <v>#REF!</v>
      </c>
      <c r="E139" s="30" t="e">
        <f>IF('Costi complessivi'!#REF!="G",'Costi complessivi'!#REF!*$C$452,IF('Costi complessivi'!#REF!=$B$452,'Costi complessivi'!#REF!,""))</f>
        <v>#REF!</v>
      </c>
      <c r="F139" s="115" t="e">
        <f>IF('Costi complessivi'!#REF!="G",'Costi complessivi'!C125*$C$452,IF('Costi complessivi'!#REF!=$B$452,'Costi complessivi'!C125,""))</f>
        <v>#REF!</v>
      </c>
      <c r="G139" s="44" t="e">
        <f>IF('Costi complessivi'!#REF!="G",'Costi complessivi'!#REF!*$C$452,IF('Costi complessivi'!#REF!=$B$452,'Costi complessivi'!#REF!,""))</f>
        <v>#REF!</v>
      </c>
      <c r="H139" s="44" t="e">
        <f>IF('Costi complessivi'!#REF!="G",'Costi complessivi'!#REF!*$C$452,IF('Costi complessivi'!#REF!=$B$452,'Costi complessivi'!#REF!,""))</f>
        <v>#REF!</v>
      </c>
      <c r="I139" s="115" t="e">
        <f>IF('Costi complessivi'!#REF!="G",'Costi complessivi'!D125*$C$452,IF('Costi complessivi'!#REF!=$B$452,'Costi complessivi'!D125,""))</f>
        <v>#REF!</v>
      </c>
      <c r="J139" s="14" t="e">
        <f>IF('Costi complessivi'!#REF!="G",'Costi complessivi'!E125*$C$452,IF('Costi complessivi'!#REF!=$B$452,'Costi complessivi'!E125,""))</f>
        <v>#REF!</v>
      </c>
      <c r="K139" s="14" t="e">
        <f>IF('Costi complessivi'!#REF!="G",'Costi complessivi'!F125*$C$452,IF('Costi complessivi'!#REF!=$B$452,'Costi complessivi'!F125,""))</f>
        <v>#REF!</v>
      </c>
      <c r="L139" s="29" t="e">
        <f>IF('Costi complessivi'!#REF!="G",'Costi complessivi'!#REF!*$C$452,IF('Costi complessivi'!#REF!=$B$452,'Costi complessivi'!#REF!,""))</f>
        <v>#REF!</v>
      </c>
      <c r="M139" s="23" t="e">
        <f>'Costi complessivi'!#REF!</f>
        <v>#REF!</v>
      </c>
      <c r="N139" s="69" t="e">
        <f>IF('Costi complessivi'!#REF!="G",'Costi complessivi'!#REF!,IF('Costi complessivi'!#REF!=$B$452,'Costi complessivi'!#REF!,0))</f>
        <v>#REF!</v>
      </c>
    </row>
    <row r="140" spans="1:16" hidden="1">
      <c r="A140" s="22" t="str">
        <f>IF('Costi complessivi'!A126="","",'Costi complessivi'!A126)</f>
        <v xml:space="preserve">  68/05/515  </v>
      </c>
      <c r="B140" s="61" t="str">
        <f>IF('Costi complessivi'!B126="","",'Costi complessivi'!B126)</f>
        <v xml:space="preserve">ACQUA CD COLLECCHIO            </v>
      </c>
      <c r="C140" s="15" t="e">
        <f>IF('Costi complessivi'!#REF!="G",'Costi complessivi'!#REF!*$C$452,IF('Costi complessivi'!#REF!=$B$452,'Costi complessivi'!#REF!,""))</f>
        <v>#REF!</v>
      </c>
      <c r="D140" s="15" t="e">
        <f>IF('Costi complessivi'!#REF!="G",'Costi complessivi'!#REF!*$C$452,IF('Costi complessivi'!#REF!=$B$452,'Costi complessivi'!#REF!,""))</f>
        <v>#REF!</v>
      </c>
      <c r="E140" s="30" t="e">
        <f>IF('Costi complessivi'!#REF!="G",'Costi complessivi'!#REF!*$C$452,IF('Costi complessivi'!#REF!=$B$452,'Costi complessivi'!#REF!,""))</f>
        <v>#REF!</v>
      </c>
      <c r="F140" s="115" t="e">
        <f>IF('Costi complessivi'!#REF!="G",'Costi complessivi'!C126*$C$452,IF('Costi complessivi'!#REF!=$B$452,'Costi complessivi'!C126,""))</f>
        <v>#REF!</v>
      </c>
      <c r="G140" s="44" t="e">
        <f>IF('Costi complessivi'!#REF!="G",'Costi complessivi'!#REF!*$C$452,IF('Costi complessivi'!#REF!=$B$452,'Costi complessivi'!#REF!,""))</f>
        <v>#REF!</v>
      </c>
      <c r="H140" s="44" t="e">
        <f>IF('Costi complessivi'!#REF!="G",'Costi complessivi'!#REF!*$C$452,IF('Costi complessivi'!#REF!=$B$452,'Costi complessivi'!#REF!,""))</f>
        <v>#REF!</v>
      </c>
      <c r="I140" s="115" t="e">
        <f>IF('Costi complessivi'!#REF!="G",'Costi complessivi'!D126*$C$452,IF('Costi complessivi'!#REF!=$B$452,'Costi complessivi'!D126,""))</f>
        <v>#REF!</v>
      </c>
      <c r="J140" s="14" t="e">
        <f>IF('Costi complessivi'!#REF!="G",'Costi complessivi'!E126*$C$452,IF('Costi complessivi'!#REF!=$B$452,'Costi complessivi'!E126,""))</f>
        <v>#REF!</v>
      </c>
      <c r="K140" s="14" t="e">
        <f>IF('Costi complessivi'!#REF!="G",'Costi complessivi'!F126*$C$452,IF('Costi complessivi'!#REF!=$B$452,'Costi complessivi'!F126,""))</f>
        <v>#REF!</v>
      </c>
      <c r="L140" s="29" t="e">
        <f>IF('Costi complessivi'!#REF!="G",'Costi complessivi'!#REF!*$C$452,IF('Costi complessivi'!#REF!=$B$452,'Costi complessivi'!#REF!,""))</f>
        <v>#REF!</v>
      </c>
      <c r="M140" s="23" t="e">
        <f>'Costi complessivi'!#REF!</f>
        <v>#REF!</v>
      </c>
      <c r="N140" s="69" t="e">
        <f>IF('Costi complessivi'!#REF!="G",'Costi complessivi'!#REF!,IF('Costi complessivi'!#REF!=$B$452,'Costi complessivi'!#REF!,0))</f>
        <v>#REF!</v>
      </c>
    </row>
    <row r="141" spans="1:16" hidden="1">
      <c r="A141" s="22" t="str">
        <f>IF('Costi complessivi'!A127="","",'Costi complessivi'!A127)</f>
        <v xml:space="preserve">  68/05/516  </v>
      </c>
      <c r="B141" s="61" t="str">
        <f>IF('Costi complessivi'!B127="","",'Costi complessivi'!B127)</f>
        <v xml:space="preserve">TELEFONO CD COLLECCHIO         </v>
      </c>
      <c r="C141" s="15" t="e">
        <f>IF('Costi complessivi'!#REF!="G",'Costi complessivi'!#REF!*$C$452,IF('Costi complessivi'!#REF!=$B$452,'Costi complessivi'!#REF!,""))</f>
        <v>#REF!</v>
      </c>
      <c r="D141" s="15" t="e">
        <f>IF('Costi complessivi'!#REF!="G",'Costi complessivi'!#REF!*$C$452,IF('Costi complessivi'!#REF!=$B$452,'Costi complessivi'!#REF!,""))</f>
        <v>#REF!</v>
      </c>
      <c r="E141" s="30" t="e">
        <f>IF('Costi complessivi'!#REF!="G",'Costi complessivi'!#REF!*$C$452,IF('Costi complessivi'!#REF!=$B$452,'Costi complessivi'!#REF!,""))</f>
        <v>#REF!</v>
      </c>
      <c r="F141" s="115" t="e">
        <f>IF('Costi complessivi'!#REF!="G",'Costi complessivi'!C127*$C$452,IF('Costi complessivi'!#REF!=$B$452,'Costi complessivi'!C127,""))</f>
        <v>#REF!</v>
      </c>
      <c r="G141" s="44" t="e">
        <f>IF('Costi complessivi'!#REF!="G",'Costi complessivi'!#REF!*$C$452,IF('Costi complessivi'!#REF!=$B$452,'Costi complessivi'!#REF!,""))</f>
        <v>#REF!</v>
      </c>
      <c r="H141" s="44" t="e">
        <f>IF('Costi complessivi'!#REF!="G",'Costi complessivi'!#REF!*$C$452,IF('Costi complessivi'!#REF!=$B$452,'Costi complessivi'!#REF!,""))</f>
        <v>#REF!</v>
      </c>
      <c r="I141" s="115" t="e">
        <f>IF('Costi complessivi'!#REF!="G",'Costi complessivi'!D127*$C$452,IF('Costi complessivi'!#REF!=$B$452,'Costi complessivi'!D127,""))</f>
        <v>#REF!</v>
      </c>
      <c r="J141" s="14" t="e">
        <f>IF('Costi complessivi'!#REF!="G",'Costi complessivi'!E127*$C$452,IF('Costi complessivi'!#REF!=$B$452,'Costi complessivi'!E127,""))</f>
        <v>#REF!</v>
      </c>
      <c r="K141" s="14" t="e">
        <f>IF('Costi complessivi'!#REF!="G",'Costi complessivi'!F127*$C$452,IF('Costi complessivi'!#REF!=$B$452,'Costi complessivi'!F127,""))</f>
        <v>#REF!</v>
      </c>
      <c r="L141" s="29" t="e">
        <f>IF('Costi complessivi'!#REF!="G",'Costi complessivi'!#REF!*$C$452,IF('Costi complessivi'!#REF!=$B$452,'Costi complessivi'!#REF!,""))</f>
        <v>#REF!</v>
      </c>
      <c r="M141" s="23" t="e">
        <f>'Costi complessivi'!#REF!</f>
        <v>#REF!</v>
      </c>
      <c r="N141" s="69" t="e">
        <f>IF('Costi complessivi'!#REF!="G",'Costi complessivi'!#REF!,IF('Costi complessivi'!#REF!=$B$452,'Costi complessivi'!#REF!,0))</f>
        <v>#REF!</v>
      </c>
    </row>
    <row r="142" spans="1:16" hidden="1">
      <c r="A142" s="22" t="str">
        <f>IF('Costi complessivi'!A128="","",'Costi complessivi'!A128)</f>
        <v xml:space="preserve">  68/05/517  </v>
      </c>
      <c r="B142" s="61" t="str">
        <f>IF('Costi complessivi'!B128="","",'Costi complessivi'!B128)</f>
        <v xml:space="preserve">RICARICA CELLULARE CD COLLECCH </v>
      </c>
      <c r="C142" s="15" t="e">
        <f>IF('Costi complessivi'!#REF!="G",'Costi complessivi'!#REF!*$C$452,IF('Costi complessivi'!#REF!=$B$452,'Costi complessivi'!#REF!,""))</f>
        <v>#REF!</v>
      </c>
      <c r="D142" s="15" t="e">
        <f>IF('Costi complessivi'!#REF!="G",'Costi complessivi'!#REF!*$C$452,IF('Costi complessivi'!#REF!=$B$452,'Costi complessivi'!#REF!,""))</f>
        <v>#REF!</v>
      </c>
      <c r="E142" s="30" t="e">
        <f>IF('Costi complessivi'!#REF!="G",'Costi complessivi'!#REF!*$C$452,IF('Costi complessivi'!#REF!=$B$452,'Costi complessivi'!#REF!,""))</f>
        <v>#REF!</v>
      </c>
      <c r="F142" s="115" t="e">
        <f>IF('Costi complessivi'!#REF!="G",'Costi complessivi'!C128*$C$452,IF('Costi complessivi'!#REF!=$B$452,'Costi complessivi'!C128,""))</f>
        <v>#REF!</v>
      </c>
      <c r="G142" s="44" t="e">
        <f>IF('Costi complessivi'!#REF!="G",'Costi complessivi'!#REF!*$C$452,IF('Costi complessivi'!#REF!=$B$452,'Costi complessivi'!#REF!,""))</f>
        <v>#REF!</v>
      </c>
      <c r="H142" s="44" t="e">
        <f>IF('Costi complessivi'!#REF!="G",'Costi complessivi'!#REF!*$C$452,IF('Costi complessivi'!#REF!=$B$452,'Costi complessivi'!#REF!,""))</f>
        <v>#REF!</v>
      </c>
      <c r="I142" s="115" t="e">
        <f>IF('Costi complessivi'!#REF!="G",'Costi complessivi'!D128*$C$452,IF('Costi complessivi'!#REF!=$B$452,'Costi complessivi'!D128,""))</f>
        <v>#REF!</v>
      </c>
      <c r="J142" s="14" t="e">
        <f>IF('Costi complessivi'!#REF!="G",'Costi complessivi'!E128*$C$452,IF('Costi complessivi'!#REF!=$B$452,'Costi complessivi'!E128,""))</f>
        <v>#REF!</v>
      </c>
      <c r="K142" s="14" t="e">
        <f>IF('Costi complessivi'!#REF!="G",'Costi complessivi'!F128*$C$452,IF('Costi complessivi'!#REF!=$B$452,'Costi complessivi'!F128,""))</f>
        <v>#REF!</v>
      </c>
      <c r="L142" s="29" t="e">
        <f>IF('Costi complessivi'!#REF!="G",'Costi complessivi'!#REF!*$C$452,IF('Costi complessivi'!#REF!=$B$452,'Costi complessivi'!#REF!,""))</f>
        <v>#REF!</v>
      </c>
      <c r="M142" s="23" t="e">
        <f>'Costi complessivi'!#REF!</f>
        <v>#REF!</v>
      </c>
      <c r="N142" s="69" t="e">
        <f>IF('Costi complessivi'!#REF!="G",'Costi complessivi'!#REF!,IF('Costi complessivi'!#REF!=$B$452,'Costi complessivi'!#REF!,0))</f>
        <v>#REF!</v>
      </c>
    </row>
    <row r="143" spans="1:16" hidden="1">
      <c r="A143" s="22" t="str">
        <f>IF('Costi complessivi'!A129="","",'Costi complessivi'!A129)</f>
        <v xml:space="preserve">  68/05/518  </v>
      </c>
      <c r="B143" s="61" t="str">
        <f>IF('Costi complessivi'!B129="","",'Costi complessivi'!B129)</f>
        <v xml:space="preserve">TASSA RIFIUTI CD COLLECCHIO    </v>
      </c>
      <c r="C143" s="15" t="e">
        <f>IF('Costi complessivi'!#REF!="G",'Costi complessivi'!#REF!*$C$452,IF('Costi complessivi'!#REF!=$B$452,'Costi complessivi'!#REF!,""))</f>
        <v>#REF!</v>
      </c>
      <c r="D143" s="15" t="e">
        <f>IF('Costi complessivi'!#REF!="G",'Costi complessivi'!#REF!*$C$452,IF('Costi complessivi'!#REF!=$B$452,'Costi complessivi'!#REF!,""))</f>
        <v>#REF!</v>
      </c>
      <c r="E143" s="30" t="e">
        <f>IF('Costi complessivi'!#REF!="G",'Costi complessivi'!#REF!*$C$452,IF('Costi complessivi'!#REF!=$B$452,'Costi complessivi'!#REF!,""))</f>
        <v>#REF!</v>
      </c>
      <c r="F143" s="115" t="e">
        <f>IF('Costi complessivi'!#REF!="G",'Costi complessivi'!C129*$C$452,IF('Costi complessivi'!#REF!=$B$452,'Costi complessivi'!C129,""))</f>
        <v>#REF!</v>
      </c>
      <c r="G143" s="44" t="e">
        <f>IF('Costi complessivi'!#REF!="G",'Costi complessivi'!#REF!*$C$452,IF('Costi complessivi'!#REF!=$B$452,'Costi complessivi'!#REF!,""))</f>
        <v>#REF!</v>
      </c>
      <c r="H143" s="44" t="e">
        <f>IF('Costi complessivi'!#REF!="G",'Costi complessivi'!#REF!*$C$452,IF('Costi complessivi'!#REF!=$B$452,'Costi complessivi'!#REF!,""))</f>
        <v>#REF!</v>
      </c>
      <c r="I143" s="115" t="e">
        <f>IF('Costi complessivi'!#REF!="G",'Costi complessivi'!D129*$C$452,IF('Costi complessivi'!#REF!=$B$452,'Costi complessivi'!D129,""))</f>
        <v>#REF!</v>
      </c>
      <c r="J143" s="14" t="e">
        <f>IF('Costi complessivi'!#REF!="G",'Costi complessivi'!E129*$C$452,IF('Costi complessivi'!#REF!=$B$452,'Costi complessivi'!E129,""))</f>
        <v>#REF!</v>
      </c>
      <c r="K143" s="14" t="e">
        <f>IF('Costi complessivi'!#REF!="G",'Costi complessivi'!F129*$C$452,IF('Costi complessivi'!#REF!=$B$452,'Costi complessivi'!F129,""))</f>
        <v>#REF!</v>
      </c>
      <c r="L143" s="29" t="e">
        <f>IF('Costi complessivi'!#REF!="G",'Costi complessivi'!#REF!*$C$452,IF('Costi complessivi'!#REF!=$B$452,'Costi complessivi'!#REF!,""))</f>
        <v>#REF!</v>
      </c>
      <c r="M143" s="23" t="e">
        <f>'Costi complessivi'!#REF!</f>
        <v>#REF!</v>
      </c>
      <c r="N143" s="69" t="e">
        <f>IF('Costi complessivi'!#REF!="G",'Costi complessivi'!#REF!,IF('Costi complessivi'!#REF!=$B$452,'Costi complessivi'!#REF!,0))</f>
        <v>#REF!</v>
      </c>
    </row>
    <row r="144" spans="1:16" hidden="1">
      <c r="A144" s="22" t="str">
        <f>IF('Costi complessivi'!A130="","",'Costi complessivi'!A130)</f>
        <v xml:space="preserve">  68/05/519  </v>
      </c>
      <c r="B144" s="61" t="str">
        <f>IF('Costi complessivi'!B130="","",'Costi complessivi'!B130)</f>
        <v xml:space="preserve">PULIZIE CD COLLECCHIO          </v>
      </c>
      <c r="C144" s="15" t="e">
        <f>IF('Costi complessivi'!#REF!="G",'Costi complessivi'!#REF!*$C$452,IF('Costi complessivi'!#REF!=$B$452,'Costi complessivi'!#REF!,""))</f>
        <v>#REF!</v>
      </c>
      <c r="D144" s="15" t="e">
        <f>IF('Costi complessivi'!#REF!="G",'Costi complessivi'!#REF!*$C$452,IF('Costi complessivi'!#REF!=$B$452,'Costi complessivi'!#REF!,""))</f>
        <v>#REF!</v>
      </c>
      <c r="E144" s="30" t="e">
        <f>IF('Costi complessivi'!#REF!="G",'Costi complessivi'!#REF!*$C$452,IF('Costi complessivi'!#REF!=$B$452,'Costi complessivi'!#REF!,""))</f>
        <v>#REF!</v>
      </c>
      <c r="F144" s="115" t="e">
        <f>IF('Costi complessivi'!#REF!="G",'Costi complessivi'!C130*$C$452,IF('Costi complessivi'!#REF!=$B$452,'Costi complessivi'!C130,""))</f>
        <v>#REF!</v>
      </c>
      <c r="G144" s="44" t="e">
        <f>IF('Costi complessivi'!#REF!="G",'Costi complessivi'!#REF!*$C$452,IF('Costi complessivi'!#REF!=$B$452,'Costi complessivi'!#REF!,""))</f>
        <v>#REF!</v>
      </c>
      <c r="H144" s="44" t="e">
        <f>IF('Costi complessivi'!#REF!="G",'Costi complessivi'!#REF!*$C$452,IF('Costi complessivi'!#REF!=$B$452,'Costi complessivi'!#REF!,""))</f>
        <v>#REF!</v>
      </c>
      <c r="I144" s="115" t="e">
        <f>IF('Costi complessivi'!#REF!="G",'Costi complessivi'!D130*$C$452,IF('Costi complessivi'!#REF!=$B$452,'Costi complessivi'!D130,""))</f>
        <v>#REF!</v>
      </c>
      <c r="J144" s="14" t="e">
        <f>IF('Costi complessivi'!#REF!="G",'Costi complessivi'!E130*$C$452,IF('Costi complessivi'!#REF!=$B$452,'Costi complessivi'!E130,""))</f>
        <v>#REF!</v>
      </c>
      <c r="K144" s="14" t="e">
        <f>IF('Costi complessivi'!#REF!="G",'Costi complessivi'!F130*$C$452,IF('Costi complessivi'!#REF!=$B$452,'Costi complessivi'!F130,""))</f>
        <v>#REF!</v>
      </c>
      <c r="L144" s="29" t="e">
        <f>IF('Costi complessivi'!#REF!="G",'Costi complessivi'!#REF!*$C$452,IF('Costi complessivi'!#REF!=$B$452,'Costi complessivi'!#REF!,""))</f>
        <v>#REF!</v>
      </c>
      <c r="M144" s="23" t="e">
        <f>'Costi complessivi'!#REF!</f>
        <v>#REF!</v>
      </c>
      <c r="N144" s="69" t="e">
        <f>IF('Costi complessivi'!#REF!="G",'Costi complessivi'!#REF!,IF('Costi complessivi'!#REF!=$B$452,'Costi complessivi'!#REF!,0))</f>
        <v>#REF!</v>
      </c>
    </row>
    <row r="145" spans="1:16" hidden="1">
      <c r="A145" s="22" t="e">
        <f>IF('Costi complessivi'!#REF!="","",'Costi complessivi'!#REF!)</f>
        <v>#REF!</v>
      </c>
      <c r="B145" s="61" t="e">
        <f>IF('Costi complessivi'!#REF!="","",'Costi complessivi'!#REF!)</f>
        <v>#REF!</v>
      </c>
      <c r="C145" s="15" t="e">
        <f>IF('Costi complessivi'!#REF!="G",'Costi complessivi'!#REF!*$C$452,IF('Costi complessivi'!#REF!=$B$452,'Costi complessivi'!#REF!,""))</f>
        <v>#REF!</v>
      </c>
      <c r="D145" s="15" t="e">
        <f>IF('Costi complessivi'!#REF!="G",'Costi complessivi'!#REF!*$C$452,IF('Costi complessivi'!#REF!=$B$452,'Costi complessivi'!#REF!,""))</f>
        <v>#REF!</v>
      </c>
      <c r="E145" s="30" t="e">
        <f>IF('Costi complessivi'!#REF!="G",'Costi complessivi'!#REF!*$C$452,IF('Costi complessivi'!#REF!=$B$452,'Costi complessivi'!#REF!,""))</f>
        <v>#REF!</v>
      </c>
      <c r="F145" s="115" t="e">
        <f>IF('Costi complessivi'!#REF!="G",'Costi complessivi'!#REF!*$C$452,IF('Costi complessivi'!#REF!=$B$452,'Costi complessivi'!#REF!,""))</f>
        <v>#REF!</v>
      </c>
      <c r="G145" s="44" t="e">
        <f>IF('Costi complessivi'!#REF!="G",'Costi complessivi'!#REF!*$C$452,IF('Costi complessivi'!#REF!=$B$452,'Costi complessivi'!#REF!,""))</f>
        <v>#REF!</v>
      </c>
      <c r="H145" s="44" t="e">
        <f>IF('Costi complessivi'!#REF!="G",'Costi complessivi'!#REF!*$C$452,IF('Costi complessivi'!#REF!=$B$452,'Costi complessivi'!#REF!,""))</f>
        <v>#REF!</v>
      </c>
      <c r="I145" s="115" t="e">
        <f>IF('Costi complessivi'!#REF!="G",'Costi complessivi'!#REF!*$C$452,IF('Costi complessivi'!#REF!=$B$452,'Costi complessivi'!#REF!,""))</f>
        <v>#REF!</v>
      </c>
      <c r="J145" s="14" t="e">
        <f>IF('Costi complessivi'!#REF!="G",'Costi complessivi'!#REF!*$C$452,IF('Costi complessivi'!#REF!=$B$452,'Costi complessivi'!#REF!,""))</f>
        <v>#REF!</v>
      </c>
      <c r="K145" s="14" t="e">
        <f>IF('Costi complessivi'!#REF!="G",'Costi complessivi'!#REF!*$C$452,IF('Costi complessivi'!#REF!=$B$452,'Costi complessivi'!#REF!,""))</f>
        <v>#REF!</v>
      </c>
      <c r="L145" s="29" t="e">
        <f>IF('Costi complessivi'!#REF!="G",'Costi complessivi'!#REF!*$C$452,IF('Costi complessivi'!#REF!=$B$452,'Costi complessivi'!#REF!,""))</f>
        <v>#REF!</v>
      </c>
      <c r="M145" s="23" t="e">
        <f>'Costi complessivi'!#REF!</f>
        <v>#REF!</v>
      </c>
      <c r="N145" s="69" t="e">
        <f>IF('Costi complessivi'!#REF!="G",'Costi complessivi'!#REF!,IF('Costi complessivi'!#REF!=$B$452,'Costi complessivi'!#REF!,0))</f>
        <v>#REF!</v>
      </c>
    </row>
    <row r="146" spans="1:16" hidden="1">
      <c r="A146" s="22" t="str">
        <f>IF('Costi complessivi'!A131="","",'Costi complessivi'!A131)</f>
        <v xml:space="preserve">  68/05/522  </v>
      </c>
      <c r="B146" s="61" t="str">
        <f>IF('Costi complessivi'!B131="","",'Costi complessivi'!B131)</f>
        <v xml:space="preserve">MANUTENZIONE CD COLLECCHIO     </v>
      </c>
      <c r="C146" s="15" t="e">
        <f>IF('Costi complessivi'!#REF!="G",'Costi complessivi'!#REF!*$C$452,IF('Costi complessivi'!#REF!=$B$452,'Costi complessivi'!#REF!,""))</f>
        <v>#REF!</v>
      </c>
      <c r="D146" s="15" t="e">
        <f>IF('Costi complessivi'!#REF!="G",'Costi complessivi'!#REF!*$C$452,IF('Costi complessivi'!#REF!=$B$452,'Costi complessivi'!#REF!,""))</f>
        <v>#REF!</v>
      </c>
      <c r="E146" s="30" t="e">
        <f>IF('Costi complessivi'!#REF!="G",'Costi complessivi'!#REF!*$C$452,IF('Costi complessivi'!#REF!=$B$452,'Costi complessivi'!#REF!,""))</f>
        <v>#REF!</v>
      </c>
      <c r="F146" s="115" t="e">
        <f>IF('Costi complessivi'!#REF!="G",'Costi complessivi'!C131*$C$452,IF('Costi complessivi'!#REF!=$B$452,'Costi complessivi'!C131,""))</f>
        <v>#REF!</v>
      </c>
      <c r="G146" s="44" t="e">
        <f>IF('Costi complessivi'!#REF!="G",'Costi complessivi'!#REF!*$C$452,IF('Costi complessivi'!#REF!=$B$452,'Costi complessivi'!#REF!,""))</f>
        <v>#REF!</v>
      </c>
      <c r="H146" s="44" t="e">
        <f>IF('Costi complessivi'!#REF!="G",'Costi complessivi'!#REF!*$C$452,IF('Costi complessivi'!#REF!=$B$452,'Costi complessivi'!#REF!,""))</f>
        <v>#REF!</v>
      </c>
      <c r="I146" s="115" t="e">
        <f>IF('Costi complessivi'!#REF!="G",'Costi complessivi'!D131*$C$452,IF('Costi complessivi'!#REF!=$B$452,'Costi complessivi'!D131,""))</f>
        <v>#REF!</v>
      </c>
      <c r="J146" s="14" t="e">
        <f>IF('Costi complessivi'!#REF!="G",'Costi complessivi'!E131*$C$452,IF('Costi complessivi'!#REF!=$B$452,'Costi complessivi'!E131,""))</f>
        <v>#REF!</v>
      </c>
      <c r="K146" s="14" t="e">
        <f>IF('Costi complessivi'!#REF!="G",'Costi complessivi'!F131*$C$452,IF('Costi complessivi'!#REF!=$B$452,'Costi complessivi'!F131,""))</f>
        <v>#REF!</v>
      </c>
      <c r="L146" s="29" t="e">
        <f>IF('Costi complessivi'!#REF!="G",'Costi complessivi'!#REF!*$C$452,IF('Costi complessivi'!#REF!=$B$452,'Costi complessivi'!#REF!,""))</f>
        <v>#REF!</v>
      </c>
      <c r="M146" s="23" t="e">
        <f>'Costi complessivi'!#REF!</f>
        <v>#REF!</v>
      </c>
      <c r="N146" s="69" t="e">
        <f>IF('Costi complessivi'!#REF!="G",'Costi complessivi'!#REF!,IF('Costi complessivi'!#REF!=$B$452,'Costi complessivi'!#REF!,0))</f>
        <v>#REF!</v>
      </c>
    </row>
    <row r="147" spans="1:16" hidden="1">
      <c r="A147" s="22" t="e">
        <f>IF('Costi complessivi'!#REF!="","",'Costi complessivi'!#REF!)</f>
        <v>#REF!</v>
      </c>
      <c r="B147" s="61" t="e">
        <f>IF('Costi complessivi'!#REF!="","",'Costi complessivi'!#REF!)</f>
        <v>#REF!</v>
      </c>
      <c r="C147" s="15" t="e">
        <f>IF('Costi complessivi'!#REF!="G",'Costi complessivi'!#REF!*$C$452,IF('Costi complessivi'!#REF!=$B$452,'Costi complessivi'!#REF!,""))</f>
        <v>#REF!</v>
      </c>
      <c r="D147" s="15" t="e">
        <f>IF('Costi complessivi'!#REF!="G",'Costi complessivi'!#REF!*$C$452,IF('Costi complessivi'!#REF!=$B$452,'Costi complessivi'!#REF!,""))</f>
        <v>#REF!</v>
      </c>
      <c r="E147" s="30" t="e">
        <f>IF('Costi complessivi'!#REF!="G",'Costi complessivi'!#REF!*$C$452,IF('Costi complessivi'!#REF!=$B$452,'Costi complessivi'!#REF!,""))</f>
        <v>#REF!</v>
      </c>
      <c r="F147" s="115" t="e">
        <f>IF('Costi complessivi'!#REF!="G",'Costi complessivi'!#REF!*$C$452,IF('Costi complessivi'!#REF!=$B$452,'Costi complessivi'!#REF!,""))</f>
        <v>#REF!</v>
      </c>
      <c r="G147" s="44" t="e">
        <f>IF('Costi complessivi'!#REF!="G",'Costi complessivi'!#REF!*$C$452,IF('Costi complessivi'!#REF!=$B$452,'Costi complessivi'!#REF!,""))</f>
        <v>#REF!</v>
      </c>
      <c r="H147" s="44" t="e">
        <f>IF('Costi complessivi'!#REF!="G",'Costi complessivi'!#REF!*$C$452,IF('Costi complessivi'!#REF!=$B$452,'Costi complessivi'!#REF!,""))</f>
        <v>#REF!</v>
      </c>
      <c r="I147" s="115" t="e">
        <f>IF('Costi complessivi'!#REF!="G",'Costi complessivi'!#REF!*$C$452,IF('Costi complessivi'!#REF!=$B$452,'Costi complessivi'!#REF!,""))</f>
        <v>#REF!</v>
      </c>
      <c r="J147" s="14" t="e">
        <f>IF('Costi complessivi'!#REF!="G",'Costi complessivi'!#REF!*$C$452,IF('Costi complessivi'!#REF!=$B$452,'Costi complessivi'!#REF!,""))</f>
        <v>#REF!</v>
      </c>
      <c r="K147" s="14" t="e">
        <f>IF('Costi complessivi'!#REF!="G",'Costi complessivi'!#REF!*$C$452,IF('Costi complessivi'!#REF!=$B$452,'Costi complessivi'!#REF!,""))</f>
        <v>#REF!</v>
      </c>
      <c r="L147" s="29" t="e">
        <f>IF('Costi complessivi'!#REF!="G",'Costi complessivi'!#REF!*$C$452,IF('Costi complessivi'!#REF!=$B$452,'Costi complessivi'!#REF!,""))</f>
        <v>#REF!</v>
      </c>
      <c r="M147" s="23" t="e">
        <f>'Costi complessivi'!#REF!</f>
        <v>#REF!</v>
      </c>
      <c r="N147" s="69" t="e">
        <f>IF('Costi complessivi'!#REF!="G",'Costi complessivi'!#REF!,IF('Costi complessivi'!#REF!=$B$452,'Costi complessivi'!#REF!,0))</f>
        <v>#REF!</v>
      </c>
    </row>
    <row r="148" spans="1:16" hidden="1">
      <c r="A148" s="22" t="str">
        <f>IF('Costi complessivi'!A132="","",'Costi complessivi'!A132)</f>
        <v xml:space="preserve">  68/05/532  </v>
      </c>
      <c r="B148" s="61" t="str">
        <f>IF('Costi complessivi'!B132="","",'Costi complessivi'!B132)</f>
        <v xml:space="preserve">VESTIARIO DIP. CD COLLECCHIO   </v>
      </c>
      <c r="C148" s="15" t="e">
        <f>IF('Costi complessivi'!#REF!="G",'Costi complessivi'!#REF!*$C$452,IF('Costi complessivi'!#REF!=$B$452,'Costi complessivi'!#REF!,""))</f>
        <v>#REF!</v>
      </c>
      <c r="D148" s="15" t="e">
        <f>IF('Costi complessivi'!#REF!="G",'Costi complessivi'!#REF!*$C$452,IF('Costi complessivi'!#REF!=$B$452,'Costi complessivi'!#REF!,""))</f>
        <v>#REF!</v>
      </c>
      <c r="E148" s="30" t="e">
        <f>IF('Costi complessivi'!#REF!="G",'Costi complessivi'!#REF!*$C$452,IF('Costi complessivi'!#REF!=$B$452,'Costi complessivi'!#REF!,""))</f>
        <v>#REF!</v>
      </c>
      <c r="F148" s="115" t="e">
        <f>IF('Costi complessivi'!#REF!="G",'Costi complessivi'!C132*$C$452,IF('Costi complessivi'!#REF!=$B$452,'Costi complessivi'!C132,""))</f>
        <v>#REF!</v>
      </c>
      <c r="G148" s="44" t="e">
        <f>IF('Costi complessivi'!#REF!="G",'Costi complessivi'!#REF!*$C$452,IF('Costi complessivi'!#REF!=$B$452,'Costi complessivi'!#REF!,""))</f>
        <v>#REF!</v>
      </c>
      <c r="H148" s="44" t="e">
        <f>IF('Costi complessivi'!#REF!="G",'Costi complessivi'!#REF!*$C$452,IF('Costi complessivi'!#REF!=$B$452,'Costi complessivi'!#REF!,""))</f>
        <v>#REF!</v>
      </c>
      <c r="I148" s="115" t="e">
        <f>IF('Costi complessivi'!#REF!="G",'Costi complessivi'!D132*$C$452,IF('Costi complessivi'!#REF!=$B$452,'Costi complessivi'!D132,""))</f>
        <v>#REF!</v>
      </c>
      <c r="J148" s="14" t="e">
        <f>IF('Costi complessivi'!#REF!="G",'Costi complessivi'!E132*$C$452,IF('Costi complessivi'!#REF!=$B$452,'Costi complessivi'!E132,""))</f>
        <v>#REF!</v>
      </c>
      <c r="K148" s="14" t="e">
        <f>IF('Costi complessivi'!#REF!="G",'Costi complessivi'!F132*$C$452,IF('Costi complessivi'!#REF!=$B$452,'Costi complessivi'!F132,""))</f>
        <v>#REF!</v>
      </c>
      <c r="L148" s="29" t="e">
        <f>IF('Costi complessivi'!#REF!="G",'Costi complessivi'!#REF!*$C$452,IF('Costi complessivi'!#REF!=$B$452,'Costi complessivi'!#REF!,""))</f>
        <v>#REF!</v>
      </c>
      <c r="M148" s="23" t="e">
        <f>'Costi complessivi'!#REF!</f>
        <v>#REF!</v>
      </c>
      <c r="N148" s="69" t="e">
        <f>IF('Costi complessivi'!#REF!="G",'Costi complessivi'!#REF!,IF('Costi complessivi'!#REF!=$B$452,'Costi complessivi'!#REF!,0))</f>
        <v>#REF!</v>
      </c>
    </row>
    <row r="149" spans="1:16" hidden="1">
      <c r="A149" s="49" t="s">
        <v>436</v>
      </c>
      <c r="B149" s="45"/>
      <c r="C149" s="46"/>
      <c r="D149" s="47"/>
      <c r="E149" s="47"/>
      <c r="F149" s="47"/>
      <c r="G149" s="47"/>
      <c r="H149" s="47"/>
      <c r="I149" s="47"/>
      <c r="J149" s="47"/>
      <c r="K149" s="47"/>
      <c r="L149" s="45"/>
      <c r="M149" s="48"/>
      <c r="N149" s="69" t="e">
        <f>IF('Costi complessivi'!#REF!="G",'Costi complessivi'!#REF!,IF('Costi complessivi'!#REF!=$B$452,'Costi complessivi'!#REF!,0))</f>
        <v>#REF!</v>
      </c>
    </row>
    <row r="150" spans="1:16" hidden="1">
      <c r="A150" s="22" t="str">
        <f>IF('Costi complessivi'!A134="","",'Costi complessivi'!A134)</f>
        <v xml:space="preserve">  68/05/552  </v>
      </c>
      <c r="B150" s="61" t="str">
        <f>IF('Costi complessivi'!B134="","",'Costi complessivi'!B134)</f>
        <v xml:space="preserve">PRESTAZIONI SERVIZI CD FELINO  </v>
      </c>
      <c r="C150" s="15" t="e">
        <f>IF('Costi complessivi'!#REF!="G",'Costi complessivi'!#REF!*$C$452,IF('Costi complessivi'!#REF!=$B$452,'Costi complessivi'!#REF!,""))</f>
        <v>#REF!</v>
      </c>
      <c r="D150" s="15" t="e">
        <f>IF('Costi complessivi'!#REF!="G",'Costi complessivi'!#REF!*$C$452,IF('Costi complessivi'!#REF!=$B$452,'Costi complessivi'!#REF!,""))</f>
        <v>#REF!</v>
      </c>
      <c r="E150" s="30" t="e">
        <f>IF('Costi complessivi'!#REF!="G",'Costi complessivi'!#REF!*$C$452,IF('Costi complessivi'!#REF!=$B$452,'Costi complessivi'!#REF!,""))</f>
        <v>#REF!</v>
      </c>
      <c r="F150" s="115" t="e">
        <f>IF('Costi complessivi'!#REF!="G",'Costi complessivi'!C134*$C$452,IF('Costi complessivi'!#REF!=$B$452,'Costi complessivi'!C134,""))</f>
        <v>#REF!</v>
      </c>
      <c r="G150" s="44" t="e">
        <f>IF('Costi complessivi'!#REF!="G",'Costi complessivi'!#REF!*$C$452,IF('Costi complessivi'!#REF!=$B$452,'Costi complessivi'!#REF!,""))</f>
        <v>#REF!</v>
      </c>
      <c r="H150" s="44" t="e">
        <f>IF('Costi complessivi'!#REF!="G",'Costi complessivi'!#REF!*$C$452,IF('Costi complessivi'!#REF!=$B$452,'Costi complessivi'!#REF!,""))</f>
        <v>#REF!</v>
      </c>
      <c r="I150" s="115" t="e">
        <f>IF('Costi complessivi'!#REF!="G",'Costi complessivi'!D134*$C$452,IF('Costi complessivi'!#REF!=$B$452,'Costi complessivi'!D134,""))</f>
        <v>#REF!</v>
      </c>
      <c r="J150" s="14" t="e">
        <f>IF('Costi complessivi'!#REF!="G",'Costi complessivi'!E134*$C$452,IF('Costi complessivi'!#REF!=$B$452,'Costi complessivi'!E134,""))</f>
        <v>#REF!</v>
      </c>
      <c r="K150" s="14" t="e">
        <f>IF('Costi complessivi'!#REF!="G",'Costi complessivi'!F134*$C$452,IF('Costi complessivi'!#REF!=$B$452,'Costi complessivi'!F134,""))</f>
        <v>#REF!</v>
      </c>
      <c r="L150" s="29" t="e">
        <f>IF('Costi complessivi'!#REF!="G",'Costi complessivi'!#REF!*$C$452,IF('Costi complessivi'!#REF!=$B$452,'Costi complessivi'!#REF!,""))</f>
        <v>#REF!</v>
      </c>
      <c r="M150" s="23" t="e">
        <f>'Costi complessivi'!#REF!</f>
        <v>#REF!</v>
      </c>
      <c r="N150" s="69" t="e">
        <f>IF('Costi complessivi'!#REF!="G",'Costi complessivi'!#REF!,IF('Costi complessivi'!#REF!=$B$452,'Costi complessivi'!#REF!,0))</f>
        <v>#REF!</v>
      </c>
      <c r="O150" s="42">
        <v>35063</v>
      </c>
      <c r="P150" s="42">
        <f>O150*2</f>
        <v>70126</v>
      </c>
    </row>
    <row r="151" spans="1:16">
      <c r="A151" s="49" t="s">
        <v>434</v>
      </c>
      <c r="B151" s="45"/>
      <c r="C151" s="46"/>
      <c r="D151" s="47"/>
      <c r="E151" s="47"/>
      <c r="F151" s="47"/>
      <c r="G151" s="47"/>
      <c r="H151" s="47"/>
      <c r="I151" s="47"/>
      <c r="J151" s="47"/>
      <c r="K151" s="47"/>
      <c r="L151" s="45"/>
      <c r="M151" s="48"/>
      <c r="N151" s="69" t="e">
        <f>IF('Costi complessivi'!#REF!="G",'Costi complessivi'!#REF!,IF('Costi complessivi'!#REF!=$B$452,'Costi complessivi'!#REF!,0))</f>
        <v>#REF!</v>
      </c>
    </row>
    <row r="152" spans="1:16">
      <c r="A152" s="22" t="str">
        <f>IF('Costi complessivi'!A136="","",'Costi complessivi'!A136)</f>
        <v xml:space="preserve">  68/05/602  </v>
      </c>
      <c r="B152" s="61" t="str">
        <f>IF('Costi complessivi'!B136="","",'Costi complessivi'!B136)</f>
        <v xml:space="preserve">PRESTAZ. SERVIZI CD MONTEC     </v>
      </c>
      <c r="C152" s="15" t="e">
        <f>IF('Costi complessivi'!#REF!="G",'Costi complessivi'!#REF!*$C$452,IF('Costi complessivi'!#REF!=$B$452,'Costi complessivi'!#REF!,""))</f>
        <v>#REF!</v>
      </c>
      <c r="D152" s="15" t="e">
        <f>IF('Costi complessivi'!#REF!="G",'Costi complessivi'!#REF!*$C$452,IF('Costi complessivi'!#REF!=$B$452,'Costi complessivi'!#REF!,""))</f>
        <v>#REF!</v>
      </c>
      <c r="E152" s="30" t="e">
        <f>IF('Costi complessivi'!#REF!="G",'Costi complessivi'!#REF!*$C$452,IF('Costi complessivi'!#REF!=$B$452,'Costi complessivi'!#REF!,""))</f>
        <v>#REF!</v>
      </c>
      <c r="F152" s="115" t="e">
        <f>IF('Costi complessivi'!#REF!="G",'Costi complessivi'!C136*$C$452,IF('Costi complessivi'!#REF!=$B$452,'Costi complessivi'!C136,""))</f>
        <v>#REF!</v>
      </c>
      <c r="G152" s="44" t="e">
        <f>IF('Costi complessivi'!#REF!="G",'Costi complessivi'!#REF!*$C$452,IF('Costi complessivi'!#REF!=$B$452,'Costi complessivi'!#REF!,""))</f>
        <v>#REF!</v>
      </c>
      <c r="H152" s="44" t="e">
        <f>IF('Costi complessivi'!#REF!="G",'Costi complessivi'!#REF!*$C$452,IF('Costi complessivi'!#REF!=$B$452,'Costi complessivi'!#REF!,""))</f>
        <v>#REF!</v>
      </c>
      <c r="I152" s="115" t="e">
        <f>IF('Costi complessivi'!#REF!="G",'Costi complessivi'!D136*$C$452,IF('Costi complessivi'!#REF!=$B$452,'Costi complessivi'!D136,""))</f>
        <v>#REF!</v>
      </c>
      <c r="J152" s="14" t="e">
        <f>IF('Costi complessivi'!#REF!="G",'Costi complessivi'!E136*$C$452,IF('Costi complessivi'!#REF!=$B$452,'Costi complessivi'!E136,""))</f>
        <v>#REF!</v>
      </c>
      <c r="K152" s="14" t="e">
        <f>IF('Costi complessivi'!#REF!="G",'Costi complessivi'!F136*$C$452,IF('Costi complessivi'!#REF!=$B$452,'Costi complessivi'!F136,""))</f>
        <v>#REF!</v>
      </c>
      <c r="L152" s="29" t="e">
        <f>IF('Costi complessivi'!#REF!="G",'Costi complessivi'!#REF!*$C$452,IF('Costi complessivi'!#REF!=$B$452,'Costi complessivi'!#REF!,""))</f>
        <v>#REF!</v>
      </c>
      <c r="M152" s="23" t="e">
        <f>'Costi complessivi'!#REF!</f>
        <v>#REF!</v>
      </c>
      <c r="N152" s="69" t="e">
        <f>IF('Costi complessivi'!#REF!="G",'Costi complessivi'!#REF!,IF('Costi complessivi'!#REF!=$B$452,'Costi complessivi'!#REF!,0))</f>
        <v>#REF!</v>
      </c>
      <c r="O152" s="42">
        <v>2260</v>
      </c>
      <c r="P152" s="42">
        <f>O152/5*12</f>
        <v>5424</v>
      </c>
    </row>
    <row r="153" spans="1:16">
      <c r="A153" s="22" t="str">
        <f>IF('Costi complessivi'!A137="","",'Costi complessivi'!A137)</f>
        <v xml:space="preserve">  68/05/603  </v>
      </c>
      <c r="B153" s="61" t="str">
        <f>IF('Costi complessivi'!B137="","",'Costi complessivi'!B137)</f>
        <v xml:space="preserve">PASTI CD MONTECHIARUGOLO       </v>
      </c>
      <c r="C153" s="15" t="e">
        <f>IF('Costi complessivi'!#REF!="G",'Costi complessivi'!#REF!*$C$452,IF('Costi complessivi'!#REF!=$B$452,'Costi complessivi'!#REF!,""))</f>
        <v>#REF!</v>
      </c>
      <c r="D153" s="15" t="e">
        <f>IF('Costi complessivi'!#REF!="G",'Costi complessivi'!#REF!*$C$452,IF('Costi complessivi'!#REF!=$B$452,'Costi complessivi'!#REF!,""))</f>
        <v>#REF!</v>
      </c>
      <c r="E153" s="30" t="e">
        <f>IF('Costi complessivi'!#REF!="G",'Costi complessivi'!#REF!*$C$452,IF('Costi complessivi'!#REF!=$B$452,'Costi complessivi'!#REF!,""))</f>
        <v>#REF!</v>
      </c>
      <c r="F153" s="115" t="e">
        <f>IF('Costi complessivi'!#REF!="G",'Costi complessivi'!C137*$C$452,IF('Costi complessivi'!#REF!=$B$452,'Costi complessivi'!C137,""))</f>
        <v>#REF!</v>
      </c>
      <c r="G153" s="44" t="e">
        <f>IF('Costi complessivi'!#REF!="G",'Costi complessivi'!#REF!*$C$452,IF('Costi complessivi'!#REF!=$B$452,'Costi complessivi'!#REF!,""))</f>
        <v>#REF!</v>
      </c>
      <c r="H153" s="44" t="e">
        <f>IF('Costi complessivi'!#REF!="G",'Costi complessivi'!#REF!*$C$452,IF('Costi complessivi'!#REF!=$B$452,'Costi complessivi'!#REF!,""))</f>
        <v>#REF!</v>
      </c>
      <c r="I153" s="115" t="e">
        <f>IF('Costi complessivi'!#REF!="G",'Costi complessivi'!D137*$C$452,IF('Costi complessivi'!#REF!=$B$452,'Costi complessivi'!D137,""))</f>
        <v>#REF!</v>
      </c>
      <c r="J153" s="14" t="e">
        <f>IF('Costi complessivi'!#REF!="G",'Costi complessivi'!E137*$C$452,IF('Costi complessivi'!#REF!=$B$452,'Costi complessivi'!E137,""))</f>
        <v>#REF!</v>
      </c>
      <c r="K153" s="14" t="e">
        <f>IF('Costi complessivi'!#REF!="G",'Costi complessivi'!F137*$C$452,IF('Costi complessivi'!#REF!=$B$452,'Costi complessivi'!F137,""))</f>
        <v>#REF!</v>
      </c>
      <c r="L153" s="29" t="e">
        <f>IF('Costi complessivi'!#REF!="G",'Costi complessivi'!#REF!*$C$452,IF('Costi complessivi'!#REF!=$B$452,'Costi complessivi'!#REF!,""))</f>
        <v>#REF!</v>
      </c>
      <c r="M153" s="23" t="e">
        <f>'Costi complessivi'!#REF!</f>
        <v>#REF!</v>
      </c>
      <c r="N153" s="69" t="e">
        <f>IF('Costi complessivi'!#REF!="G",'Costi complessivi'!#REF!,IF('Costi complessivi'!#REF!=$B$452,'Costi complessivi'!#REF!,0))</f>
        <v>#REF!</v>
      </c>
      <c r="O153" s="42">
        <v>5250</v>
      </c>
      <c r="P153" s="42">
        <f>O153*2</f>
        <v>10500</v>
      </c>
    </row>
    <row r="154" spans="1:16">
      <c r="A154" s="22" t="str">
        <f>IF('Costi complessivi'!A138="","",'Costi complessivi'!A138)</f>
        <v xml:space="preserve">  68/05/604  </v>
      </c>
      <c r="B154" s="61" t="str">
        <f>IF('Costi complessivi'!B138="","",'Costi complessivi'!B138)</f>
        <v xml:space="preserve">MATERIALE CONSUMO CD MONTECH.  </v>
      </c>
      <c r="C154" s="15" t="e">
        <f>IF('Costi complessivi'!#REF!="G",'Costi complessivi'!#REF!*$C$452,IF('Costi complessivi'!#REF!=$B$452,'Costi complessivi'!#REF!,""))</f>
        <v>#REF!</v>
      </c>
      <c r="D154" s="15" t="e">
        <f>IF('Costi complessivi'!#REF!="G",'Costi complessivi'!#REF!*$C$452,IF('Costi complessivi'!#REF!=$B$452,'Costi complessivi'!#REF!,""))</f>
        <v>#REF!</v>
      </c>
      <c r="E154" s="30" t="e">
        <f>IF('Costi complessivi'!#REF!="G",'Costi complessivi'!#REF!*$C$452,IF('Costi complessivi'!#REF!=$B$452,'Costi complessivi'!#REF!,""))</f>
        <v>#REF!</v>
      </c>
      <c r="F154" s="115" t="e">
        <f>IF('Costi complessivi'!#REF!="G",'Costi complessivi'!C138*$C$452,IF('Costi complessivi'!#REF!=$B$452,'Costi complessivi'!C138,""))</f>
        <v>#REF!</v>
      </c>
      <c r="G154" s="44" t="e">
        <f>IF('Costi complessivi'!#REF!="G",'Costi complessivi'!#REF!*$C$452,IF('Costi complessivi'!#REF!=$B$452,'Costi complessivi'!#REF!,""))</f>
        <v>#REF!</v>
      </c>
      <c r="H154" s="44" t="e">
        <f>IF('Costi complessivi'!#REF!="G",'Costi complessivi'!#REF!*$C$452,IF('Costi complessivi'!#REF!=$B$452,'Costi complessivi'!#REF!,""))</f>
        <v>#REF!</v>
      </c>
      <c r="I154" s="115" t="e">
        <f>IF('Costi complessivi'!#REF!="G",'Costi complessivi'!D138*$C$452,IF('Costi complessivi'!#REF!=$B$452,'Costi complessivi'!D138,""))</f>
        <v>#REF!</v>
      </c>
      <c r="J154" s="14" t="e">
        <f>IF('Costi complessivi'!#REF!="G",'Costi complessivi'!E138*$C$452,IF('Costi complessivi'!#REF!=$B$452,'Costi complessivi'!E138,""))</f>
        <v>#REF!</v>
      </c>
      <c r="K154" s="14" t="e">
        <f>IF('Costi complessivi'!#REF!="G",'Costi complessivi'!F138*$C$452,IF('Costi complessivi'!#REF!=$B$452,'Costi complessivi'!F138,""))</f>
        <v>#REF!</v>
      </c>
      <c r="L154" s="29" t="e">
        <f>IF('Costi complessivi'!#REF!="G",'Costi complessivi'!#REF!*$C$452,IF('Costi complessivi'!#REF!=$B$452,'Costi complessivi'!#REF!,""))</f>
        <v>#REF!</v>
      </c>
      <c r="M154" s="23" t="e">
        <f>'Costi complessivi'!#REF!</f>
        <v>#REF!</v>
      </c>
      <c r="N154" s="69" t="e">
        <f>IF('Costi complessivi'!#REF!="G",'Costi complessivi'!#REF!,IF('Costi complessivi'!#REF!=$B$452,'Costi complessivi'!#REF!,0))</f>
        <v>#REF!</v>
      </c>
    </row>
    <row r="155" spans="1:16">
      <c r="A155" s="22" t="str">
        <f>IF('Costi complessivi'!A139="","",'Costi complessivi'!A139)</f>
        <v xml:space="preserve">  68/05/605  </v>
      </c>
      <c r="B155" s="61" t="str">
        <f>IF('Costi complessivi'!B139="","",'Costi complessivi'!B139)</f>
        <v>MATERIALE VARIO CD MOTNECHIARUG</v>
      </c>
      <c r="C155" s="15" t="e">
        <f>IF('Costi complessivi'!#REF!="G",'Costi complessivi'!#REF!*$C$452,IF('Costi complessivi'!#REF!=$B$452,'Costi complessivi'!#REF!,""))</f>
        <v>#REF!</v>
      </c>
      <c r="D155" s="15" t="e">
        <f>IF('Costi complessivi'!#REF!="G",'Costi complessivi'!#REF!*$C$452,IF('Costi complessivi'!#REF!=$B$452,'Costi complessivi'!#REF!,""))</f>
        <v>#REF!</v>
      </c>
      <c r="E155" s="30" t="e">
        <f>IF('Costi complessivi'!#REF!="G",'Costi complessivi'!#REF!*$C$452,IF('Costi complessivi'!#REF!=$B$452,'Costi complessivi'!#REF!,""))</f>
        <v>#REF!</v>
      </c>
      <c r="F155" s="115" t="e">
        <f>IF('Costi complessivi'!#REF!="G",'Costi complessivi'!C139*$C$452,IF('Costi complessivi'!#REF!=$B$452,'Costi complessivi'!C139,""))</f>
        <v>#REF!</v>
      </c>
      <c r="G155" s="44" t="e">
        <f>IF('Costi complessivi'!#REF!="G",'Costi complessivi'!#REF!*$C$452,IF('Costi complessivi'!#REF!=$B$452,'Costi complessivi'!#REF!,""))</f>
        <v>#REF!</v>
      </c>
      <c r="H155" s="44" t="e">
        <f>IF('Costi complessivi'!#REF!="G",'Costi complessivi'!#REF!*$C$452,IF('Costi complessivi'!#REF!=$B$452,'Costi complessivi'!#REF!,""))</f>
        <v>#REF!</v>
      </c>
      <c r="I155" s="115" t="e">
        <f>IF('Costi complessivi'!#REF!="G",'Costi complessivi'!D139*$C$452,IF('Costi complessivi'!#REF!=$B$452,'Costi complessivi'!D139,""))</f>
        <v>#REF!</v>
      </c>
      <c r="J155" s="14" t="e">
        <f>IF('Costi complessivi'!#REF!="G",'Costi complessivi'!E139*$C$452,IF('Costi complessivi'!#REF!=$B$452,'Costi complessivi'!E139,""))</f>
        <v>#REF!</v>
      </c>
      <c r="K155" s="14" t="e">
        <f>IF('Costi complessivi'!#REF!="G",'Costi complessivi'!F139*$C$452,IF('Costi complessivi'!#REF!=$B$452,'Costi complessivi'!F139,""))</f>
        <v>#REF!</v>
      </c>
      <c r="L155" s="29" t="e">
        <f>IF('Costi complessivi'!#REF!="G",'Costi complessivi'!#REF!*$C$452,IF('Costi complessivi'!#REF!=$B$452,'Costi complessivi'!#REF!,""))</f>
        <v>#REF!</v>
      </c>
      <c r="M155" s="23" t="e">
        <f>'Costi complessivi'!#REF!</f>
        <v>#REF!</v>
      </c>
      <c r="N155" s="69" t="e">
        <f>IF('Costi complessivi'!#REF!="G",'Costi complessivi'!#REF!,IF('Costi complessivi'!#REF!=$B$452,'Costi complessivi'!#REF!,0))</f>
        <v>#REF!</v>
      </c>
    </row>
    <row r="156" spans="1:16">
      <c r="A156" s="22" t="str">
        <f>IF('Costi complessivi'!A140="","",'Costi complessivi'!A140)</f>
        <v xml:space="preserve">  68/05/606  </v>
      </c>
      <c r="B156" s="61" t="str">
        <f>IF('Costi complessivi'!B140="","",'Costi complessivi'!B140)</f>
        <v xml:space="preserve">SPESE LAVAND. CD MONTEC.       </v>
      </c>
      <c r="C156" s="15" t="e">
        <f>IF('Costi complessivi'!#REF!="G",'Costi complessivi'!#REF!*$C$452,IF('Costi complessivi'!#REF!=$B$452,'Costi complessivi'!#REF!,""))</f>
        <v>#REF!</v>
      </c>
      <c r="D156" s="15" t="e">
        <f>IF('Costi complessivi'!#REF!="G",'Costi complessivi'!#REF!*$C$452,IF('Costi complessivi'!#REF!=$B$452,'Costi complessivi'!#REF!,""))</f>
        <v>#REF!</v>
      </c>
      <c r="E156" s="30" t="e">
        <f>IF('Costi complessivi'!#REF!="G",'Costi complessivi'!#REF!*$C$452,IF('Costi complessivi'!#REF!=$B$452,'Costi complessivi'!#REF!,""))</f>
        <v>#REF!</v>
      </c>
      <c r="F156" s="115" t="e">
        <f>IF('Costi complessivi'!#REF!="G",'Costi complessivi'!C140*$C$452,IF('Costi complessivi'!#REF!=$B$452,'Costi complessivi'!C140,""))</f>
        <v>#REF!</v>
      </c>
      <c r="G156" s="44" t="e">
        <f>IF('Costi complessivi'!#REF!="G",'Costi complessivi'!#REF!*$C$452,IF('Costi complessivi'!#REF!=$B$452,'Costi complessivi'!#REF!,""))</f>
        <v>#REF!</v>
      </c>
      <c r="H156" s="44" t="e">
        <f>IF('Costi complessivi'!#REF!="G",'Costi complessivi'!#REF!*$C$452,IF('Costi complessivi'!#REF!=$B$452,'Costi complessivi'!#REF!,""))</f>
        <v>#REF!</v>
      </c>
      <c r="I156" s="115" t="e">
        <f>IF('Costi complessivi'!#REF!="G",'Costi complessivi'!D140*$C$452,IF('Costi complessivi'!#REF!=$B$452,'Costi complessivi'!D140,""))</f>
        <v>#REF!</v>
      </c>
      <c r="J156" s="14" t="e">
        <f>IF('Costi complessivi'!#REF!="G",'Costi complessivi'!E140*$C$452,IF('Costi complessivi'!#REF!=$B$452,'Costi complessivi'!E140,""))</f>
        <v>#REF!</v>
      </c>
      <c r="K156" s="14" t="e">
        <f>IF('Costi complessivi'!#REF!="G",'Costi complessivi'!F140*$C$452,IF('Costi complessivi'!#REF!=$B$452,'Costi complessivi'!F140,""))</f>
        <v>#REF!</v>
      </c>
      <c r="L156" s="29" t="e">
        <f>IF('Costi complessivi'!#REF!="G",'Costi complessivi'!#REF!*$C$452,IF('Costi complessivi'!#REF!=$B$452,'Costi complessivi'!#REF!,""))</f>
        <v>#REF!</v>
      </c>
      <c r="M156" s="23" t="e">
        <f>'Costi complessivi'!#REF!</f>
        <v>#REF!</v>
      </c>
      <c r="N156" s="69" t="e">
        <f>IF('Costi complessivi'!#REF!="G",'Costi complessivi'!#REF!,IF('Costi complessivi'!#REF!=$B$452,'Costi complessivi'!#REF!,0))</f>
        <v>#REF!</v>
      </c>
    </row>
    <row r="157" spans="1:16">
      <c r="A157" s="22" t="str">
        <f>IF('Costi complessivi'!A141="","",'Costi complessivi'!A141)</f>
        <v xml:space="preserve">  68/05/607  </v>
      </c>
      <c r="B157" s="61" t="str">
        <f>IF('Costi complessivi'!B141="","",'Costi complessivi'!B141)</f>
        <v xml:space="preserve">FORZA MOTRICE CD MONTEC.       </v>
      </c>
      <c r="C157" s="15" t="e">
        <f>IF('Costi complessivi'!#REF!="G",'Costi complessivi'!#REF!*$C$452,IF('Costi complessivi'!#REF!=$B$452,'Costi complessivi'!#REF!,""))</f>
        <v>#REF!</v>
      </c>
      <c r="D157" s="15" t="e">
        <f>IF('Costi complessivi'!#REF!="G",'Costi complessivi'!#REF!*$C$452,IF('Costi complessivi'!#REF!=$B$452,'Costi complessivi'!#REF!,""))</f>
        <v>#REF!</v>
      </c>
      <c r="E157" s="30" t="e">
        <f>IF('Costi complessivi'!#REF!="G",'Costi complessivi'!#REF!*$C$452,IF('Costi complessivi'!#REF!=$B$452,'Costi complessivi'!#REF!,""))</f>
        <v>#REF!</v>
      </c>
      <c r="F157" s="115" t="e">
        <f>IF('Costi complessivi'!#REF!="G",'Costi complessivi'!C141*$C$452,IF('Costi complessivi'!#REF!=$B$452,'Costi complessivi'!C141,""))</f>
        <v>#REF!</v>
      </c>
      <c r="G157" s="44" t="e">
        <f>IF('Costi complessivi'!#REF!="G",'Costi complessivi'!#REF!*$C$452,IF('Costi complessivi'!#REF!=$B$452,'Costi complessivi'!#REF!,""))</f>
        <v>#REF!</v>
      </c>
      <c r="H157" s="44" t="e">
        <f>IF('Costi complessivi'!#REF!="G",'Costi complessivi'!#REF!*$C$452,IF('Costi complessivi'!#REF!=$B$452,'Costi complessivi'!#REF!,""))</f>
        <v>#REF!</v>
      </c>
      <c r="I157" s="115" t="e">
        <f>IF('Costi complessivi'!#REF!="G",'Costi complessivi'!D141*$C$452,IF('Costi complessivi'!#REF!=$B$452,'Costi complessivi'!D141,""))</f>
        <v>#REF!</v>
      </c>
      <c r="J157" s="14" t="e">
        <f>IF('Costi complessivi'!#REF!="G",'Costi complessivi'!E141*$C$452,IF('Costi complessivi'!#REF!=$B$452,'Costi complessivi'!E141,""))</f>
        <v>#REF!</v>
      </c>
      <c r="K157" s="14" t="e">
        <f>IF('Costi complessivi'!#REF!="G",'Costi complessivi'!F141*$C$452,IF('Costi complessivi'!#REF!=$B$452,'Costi complessivi'!F141,""))</f>
        <v>#REF!</v>
      </c>
      <c r="L157" s="29" t="e">
        <f>IF('Costi complessivi'!#REF!="G",'Costi complessivi'!#REF!*$C$452,IF('Costi complessivi'!#REF!=$B$452,'Costi complessivi'!#REF!,""))</f>
        <v>#REF!</v>
      </c>
      <c r="M157" s="23" t="e">
        <f>'Costi complessivi'!#REF!</f>
        <v>#REF!</v>
      </c>
      <c r="N157" s="69" t="e">
        <f>IF('Costi complessivi'!#REF!="G",'Costi complessivi'!#REF!,IF('Costi complessivi'!#REF!=$B$452,'Costi complessivi'!#REF!,0))</f>
        <v>#REF!</v>
      </c>
    </row>
    <row r="158" spans="1:16">
      <c r="A158" s="22" t="str">
        <f>IF('Costi complessivi'!A142="","",'Costi complessivi'!A142)</f>
        <v xml:space="preserve">  68/05/608  </v>
      </c>
      <c r="B158" s="61" t="str">
        <f>IF('Costi complessivi'!B142="","",'Costi complessivi'!B142)</f>
        <v xml:space="preserve">GAS CD MONTECHIARUGOLO         </v>
      </c>
      <c r="C158" s="15" t="e">
        <f>IF('Costi complessivi'!#REF!="G",'Costi complessivi'!#REF!*$C$452,IF('Costi complessivi'!#REF!=$B$452,'Costi complessivi'!#REF!,""))</f>
        <v>#REF!</v>
      </c>
      <c r="D158" s="15" t="e">
        <f>IF('Costi complessivi'!#REF!="G",'Costi complessivi'!#REF!*$C$452,IF('Costi complessivi'!#REF!=$B$452,'Costi complessivi'!#REF!,""))</f>
        <v>#REF!</v>
      </c>
      <c r="E158" s="30" t="e">
        <f>IF('Costi complessivi'!#REF!="G",'Costi complessivi'!#REF!*$C$452,IF('Costi complessivi'!#REF!=$B$452,'Costi complessivi'!#REF!,""))</f>
        <v>#REF!</v>
      </c>
      <c r="F158" s="115" t="e">
        <f>IF('Costi complessivi'!#REF!="G",'Costi complessivi'!C142*$C$452,IF('Costi complessivi'!#REF!=$B$452,'Costi complessivi'!C142,""))</f>
        <v>#REF!</v>
      </c>
      <c r="G158" s="44" t="e">
        <f>IF('Costi complessivi'!#REF!="G",'Costi complessivi'!#REF!*$C$452,IF('Costi complessivi'!#REF!=$B$452,'Costi complessivi'!#REF!,""))</f>
        <v>#REF!</v>
      </c>
      <c r="H158" s="44" t="e">
        <f>IF('Costi complessivi'!#REF!="G",'Costi complessivi'!#REF!*$C$452,IF('Costi complessivi'!#REF!=$B$452,'Costi complessivi'!#REF!,""))</f>
        <v>#REF!</v>
      </c>
      <c r="I158" s="115" t="e">
        <f>IF('Costi complessivi'!#REF!="G",'Costi complessivi'!D142*$C$452,IF('Costi complessivi'!#REF!=$B$452,'Costi complessivi'!D142,""))</f>
        <v>#REF!</v>
      </c>
      <c r="J158" s="14" t="e">
        <f>IF('Costi complessivi'!#REF!="G",'Costi complessivi'!E142*$C$452,IF('Costi complessivi'!#REF!=$B$452,'Costi complessivi'!E142,""))</f>
        <v>#REF!</v>
      </c>
      <c r="K158" s="14" t="e">
        <f>IF('Costi complessivi'!#REF!="G",'Costi complessivi'!F142*$C$452,IF('Costi complessivi'!#REF!=$B$452,'Costi complessivi'!F142,""))</f>
        <v>#REF!</v>
      </c>
      <c r="L158" s="29" t="e">
        <f>IF('Costi complessivi'!#REF!="G",'Costi complessivi'!#REF!*$C$452,IF('Costi complessivi'!#REF!=$B$452,'Costi complessivi'!#REF!,""))</f>
        <v>#REF!</v>
      </c>
      <c r="M158" s="23" t="e">
        <f>'Costi complessivi'!#REF!</f>
        <v>#REF!</v>
      </c>
      <c r="N158" s="69" t="e">
        <f>IF('Costi complessivi'!#REF!="G",'Costi complessivi'!#REF!,IF('Costi complessivi'!#REF!=$B$452,'Costi complessivi'!#REF!,0))</f>
        <v>#REF!</v>
      </c>
    </row>
    <row r="159" spans="1:16">
      <c r="A159" s="22" t="str">
        <f>IF('Costi complessivi'!A143="","",'Costi complessivi'!A143)</f>
        <v xml:space="preserve">  68/05/609  </v>
      </c>
      <c r="B159" s="61" t="str">
        <f>IF('Costi complessivi'!B143="","",'Costi complessivi'!B143)</f>
        <v xml:space="preserve">ACQUA CD MONTECHIARUGOLO       </v>
      </c>
      <c r="C159" s="15" t="e">
        <f>IF('Costi complessivi'!#REF!="G",'Costi complessivi'!#REF!*$C$452,IF('Costi complessivi'!#REF!=$B$452,'Costi complessivi'!#REF!,""))</f>
        <v>#REF!</v>
      </c>
      <c r="D159" s="15" t="e">
        <f>IF('Costi complessivi'!#REF!="G",'Costi complessivi'!#REF!*$C$452,IF('Costi complessivi'!#REF!=$B$452,'Costi complessivi'!#REF!,""))</f>
        <v>#REF!</v>
      </c>
      <c r="E159" s="30" t="e">
        <f>IF('Costi complessivi'!#REF!="G",'Costi complessivi'!#REF!*$C$452,IF('Costi complessivi'!#REF!=$B$452,'Costi complessivi'!#REF!,""))</f>
        <v>#REF!</v>
      </c>
      <c r="F159" s="115" t="e">
        <f>IF('Costi complessivi'!#REF!="G",'Costi complessivi'!C143*$C$452,IF('Costi complessivi'!#REF!=$B$452,'Costi complessivi'!C143,""))</f>
        <v>#REF!</v>
      </c>
      <c r="G159" s="44" t="e">
        <f>IF('Costi complessivi'!#REF!="G",'Costi complessivi'!#REF!*$C$452,IF('Costi complessivi'!#REF!=$B$452,'Costi complessivi'!#REF!,""))</f>
        <v>#REF!</v>
      </c>
      <c r="H159" s="44" t="e">
        <f>IF('Costi complessivi'!#REF!="G",'Costi complessivi'!#REF!*$C$452,IF('Costi complessivi'!#REF!=$B$452,'Costi complessivi'!#REF!,""))</f>
        <v>#REF!</v>
      </c>
      <c r="I159" s="115" t="e">
        <f>IF('Costi complessivi'!#REF!="G",'Costi complessivi'!D143*$C$452,IF('Costi complessivi'!#REF!=$B$452,'Costi complessivi'!D143,""))</f>
        <v>#REF!</v>
      </c>
      <c r="J159" s="14" t="e">
        <f>IF('Costi complessivi'!#REF!="G",'Costi complessivi'!E143*$C$452,IF('Costi complessivi'!#REF!=$B$452,'Costi complessivi'!E143,""))</f>
        <v>#REF!</v>
      </c>
      <c r="K159" s="14" t="e">
        <f>IF('Costi complessivi'!#REF!="G",'Costi complessivi'!F143*$C$452,IF('Costi complessivi'!#REF!=$B$452,'Costi complessivi'!F143,""))</f>
        <v>#REF!</v>
      </c>
      <c r="L159" s="29" t="e">
        <f>IF('Costi complessivi'!#REF!="G",'Costi complessivi'!#REF!*$C$452,IF('Costi complessivi'!#REF!=$B$452,'Costi complessivi'!#REF!,""))</f>
        <v>#REF!</v>
      </c>
      <c r="M159" s="23" t="e">
        <f>'Costi complessivi'!#REF!</f>
        <v>#REF!</v>
      </c>
      <c r="N159" s="69" t="e">
        <f>IF('Costi complessivi'!#REF!="G",'Costi complessivi'!#REF!,IF('Costi complessivi'!#REF!=$B$452,'Costi complessivi'!#REF!,0))</f>
        <v>#REF!</v>
      </c>
    </row>
    <row r="160" spans="1:16">
      <c r="A160" s="22" t="str">
        <f>IF('Costi complessivi'!A144="","",'Costi complessivi'!A144)</f>
        <v xml:space="preserve">  68/05/610  </v>
      </c>
      <c r="B160" s="61" t="str">
        <f>IF('Costi complessivi'!B144="","",'Costi complessivi'!B144)</f>
        <v xml:space="preserve">TELEFONO CD MONTECH.           </v>
      </c>
      <c r="C160" s="15" t="e">
        <f>IF('Costi complessivi'!#REF!="G",'Costi complessivi'!#REF!*$C$452,IF('Costi complessivi'!#REF!=$B$452,'Costi complessivi'!#REF!,""))</f>
        <v>#REF!</v>
      </c>
      <c r="D160" s="15" t="e">
        <f>IF('Costi complessivi'!#REF!="G",'Costi complessivi'!#REF!*$C$452,IF('Costi complessivi'!#REF!=$B$452,'Costi complessivi'!#REF!,""))</f>
        <v>#REF!</v>
      </c>
      <c r="E160" s="30" t="e">
        <f>IF('Costi complessivi'!#REF!="G",'Costi complessivi'!#REF!*$C$452,IF('Costi complessivi'!#REF!=$B$452,'Costi complessivi'!#REF!,""))</f>
        <v>#REF!</v>
      </c>
      <c r="F160" s="115" t="e">
        <f>IF('Costi complessivi'!#REF!="G",'Costi complessivi'!C144*$C$452,IF('Costi complessivi'!#REF!=$B$452,'Costi complessivi'!C144,""))</f>
        <v>#REF!</v>
      </c>
      <c r="G160" s="44" t="e">
        <f>IF('Costi complessivi'!#REF!="G",'Costi complessivi'!#REF!*$C$452,IF('Costi complessivi'!#REF!=$B$452,'Costi complessivi'!#REF!,""))</f>
        <v>#REF!</v>
      </c>
      <c r="H160" s="44" t="e">
        <f>IF('Costi complessivi'!#REF!="G",'Costi complessivi'!#REF!*$C$452,IF('Costi complessivi'!#REF!=$B$452,'Costi complessivi'!#REF!,""))</f>
        <v>#REF!</v>
      </c>
      <c r="I160" s="115" t="e">
        <f>IF('Costi complessivi'!#REF!="G",'Costi complessivi'!D144*$C$452,IF('Costi complessivi'!#REF!=$B$452,'Costi complessivi'!D144,""))</f>
        <v>#REF!</v>
      </c>
      <c r="J160" s="14" t="e">
        <f>IF('Costi complessivi'!#REF!="G",'Costi complessivi'!E144*$C$452,IF('Costi complessivi'!#REF!=$B$452,'Costi complessivi'!E144,""))</f>
        <v>#REF!</v>
      </c>
      <c r="K160" s="14" t="e">
        <f>IF('Costi complessivi'!#REF!="G",'Costi complessivi'!F144*$C$452,IF('Costi complessivi'!#REF!=$B$452,'Costi complessivi'!F144,""))</f>
        <v>#REF!</v>
      </c>
      <c r="L160" s="29" t="e">
        <f>IF('Costi complessivi'!#REF!="G",'Costi complessivi'!#REF!*$C$452,IF('Costi complessivi'!#REF!=$B$452,'Costi complessivi'!#REF!,""))</f>
        <v>#REF!</v>
      </c>
      <c r="M160" s="23" t="e">
        <f>'Costi complessivi'!#REF!</f>
        <v>#REF!</v>
      </c>
      <c r="N160" s="69" t="e">
        <f>IF('Costi complessivi'!#REF!="G",'Costi complessivi'!#REF!,IF('Costi complessivi'!#REF!=$B$452,'Costi complessivi'!#REF!,0))</f>
        <v>#REF!</v>
      </c>
    </row>
    <row r="161" spans="1:16">
      <c r="A161" s="22" t="str">
        <f>IF('Costi complessivi'!A145="","",'Costi complessivi'!A145)</f>
        <v xml:space="preserve">  68/05/611  </v>
      </c>
      <c r="B161" s="61" t="str">
        <f>IF('Costi complessivi'!B145="","",'Costi complessivi'!B145)</f>
        <v xml:space="preserve">RICARICA CELLULARE CD MONTEC.  </v>
      </c>
      <c r="C161" s="15" t="e">
        <f>IF('Costi complessivi'!#REF!="G",'Costi complessivi'!#REF!*$C$452,IF('Costi complessivi'!#REF!=$B$452,'Costi complessivi'!#REF!,""))</f>
        <v>#REF!</v>
      </c>
      <c r="D161" s="15" t="e">
        <f>IF('Costi complessivi'!#REF!="G",'Costi complessivi'!#REF!*$C$452,IF('Costi complessivi'!#REF!=$B$452,'Costi complessivi'!#REF!,""))</f>
        <v>#REF!</v>
      </c>
      <c r="E161" s="30" t="e">
        <f>IF('Costi complessivi'!#REF!="G",'Costi complessivi'!#REF!*$C$452,IF('Costi complessivi'!#REF!=$B$452,'Costi complessivi'!#REF!,""))</f>
        <v>#REF!</v>
      </c>
      <c r="F161" s="115" t="e">
        <f>IF('Costi complessivi'!#REF!="G",'Costi complessivi'!C145*$C$452,IF('Costi complessivi'!#REF!=$B$452,'Costi complessivi'!C145,""))</f>
        <v>#REF!</v>
      </c>
      <c r="G161" s="44" t="e">
        <f>IF('Costi complessivi'!#REF!="G",'Costi complessivi'!#REF!*$C$452,IF('Costi complessivi'!#REF!=$B$452,'Costi complessivi'!#REF!,""))</f>
        <v>#REF!</v>
      </c>
      <c r="H161" s="44" t="e">
        <f>IF('Costi complessivi'!#REF!="G",'Costi complessivi'!#REF!*$C$452,IF('Costi complessivi'!#REF!=$B$452,'Costi complessivi'!#REF!,""))</f>
        <v>#REF!</v>
      </c>
      <c r="I161" s="115" t="e">
        <f>IF('Costi complessivi'!#REF!="G",'Costi complessivi'!D145*$C$452,IF('Costi complessivi'!#REF!=$B$452,'Costi complessivi'!D145,""))</f>
        <v>#REF!</v>
      </c>
      <c r="J161" s="14" t="e">
        <f>IF('Costi complessivi'!#REF!="G",'Costi complessivi'!E145*$C$452,IF('Costi complessivi'!#REF!=$B$452,'Costi complessivi'!E145,""))</f>
        <v>#REF!</v>
      </c>
      <c r="K161" s="14" t="e">
        <f>IF('Costi complessivi'!#REF!="G",'Costi complessivi'!F145*$C$452,IF('Costi complessivi'!#REF!=$B$452,'Costi complessivi'!F145,""))</f>
        <v>#REF!</v>
      </c>
      <c r="L161" s="29" t="e">
        <f>IF('Costi complessivi'!#REF!="G",'Costi complessivi'!#REF!*$C$452,IF('Costi complessivi'!#REF!=$B$452,'Costi complessivi'!#REF!,""))</f>
        <v>#REF!</v>
      </c>
      <c r="M161" s="23" t="e">
        <f>'Costi complessivi'!#REF!</f>
        <v>#REF!</v>
      </c>
      <c r="N161" s="69" t="e">
        <f>IF('Costi complessivi'!#REF!="G",'Costi complessivi'!#REF!,IF('Costi complessivi'!#REF!=$B$452,'Costi complessivi'!#REF!,0))</f>
        <v>#REF!</v>
      </c>
    </row>
    <row r="162" spans="1:16">
      <c r="A162" s="22" t="str">
        <f>IF('Costi complessivi'!A146="","",'Costi complessivi'!A146)</f>
        <v xml:space="preserve">  68/05/612  </v>
      </c>
      <c r="B162" s="61" t="str">
        <f>IF('Costi complessivi'!B146="","",'Costi complessivi'!B146)</f>
        <v xml:space="preserve">TASSA RIFIUTI CD MONTECH.      </v>
      </c>
      <c r="C162" s="15" t="e">
        <f>IF('Costi complessivi'!#REF!="G",'Costi complessivi'!#REF!*$C$452,IF('Costi complessivi'!#REF!=$B$452,'Costi complessivi'!#REF!,""))</f>
        <v>#REF!</v>
      </c>
      <c r="D162" s="15" t="e">
        <f>IF('Costi complessivi'!#REF!="G",'Costi complessivi'!#REF!*$C$452,IF('Costi complessivi'!#REF!=$B$452,'Costi complessivi'!#REF!,""))</f>
        <v>#REF!</v>
      </c>
      <c r="E162" s="30" t="e">
        <f>IF('Costi complessivi'!#REF!="G",'Costi complessivi'!#REF!*$C$452,IF('Costi complessivi'!#REF!=$B$452,'Costi complessivi'!#REF!,""))</f>
        <v>#REF!</v>
      </c>
      <c r="F162" s="115" t="e">
        <f>IF('Costi complessivi'!#REF!="G",'Costi complessivi'!C146*$C$452,IF('Costi complessivi'!#REF!=$B$452,'Costi complessivi'!C146,""))</f>
        <v>#REF!</v>
      </c>
      <c r="G162" s="44" t="e">
        <f>IF('Costi complessivi'!#REF!="G",'Costi complessivi'!#REF!*$C$452,IF('Costi complessivi'!#REF!=$B$452,'Costi complessivi'!#REF!,""))</f>
        <v>#REF!</v>
      </c>
      <c r="H162" s="44" t="e">
        <f>IF('Costi complessivi'!#REF!="G",'Costi complessivi'!#REF!*$C$452,IF('Costi complessivi'!#REF!=$B$452,'Costi complessivi'!#REF!,""))</f>
        <v>#REF!</v>
      </c>
      <c r="I162" s="115" t="e">
        <f>IF('Costi complessivi'!#REF!="G",'Costi complessivi'!D146*$C$452,IF('Costi complessivi'!#REF!=$B$452,'Costi complessivi'!D146,""))</f>
        <v>#REF!</v>
      </c>
      <c r="J162" s="14" t="e">
        <f>IF('Costi complessivi'!#REF!="G",'Costi complessivi'!E146*$C$452,IF('Costi complessivi'!#REF!=$B$452,'Costi complessivi'!E146,""))</f>
        <v>#REF!</v>
      </c>
      <c r="K162" s="14" t="e">
        <f>IF('Costi complessivi'!#REF!="G",'Costi complessivi'!F146*$C$452,IF('Costi complessivi'!#REF!=$B$452,'Costi complessivi'!F146,""))</f>
        <v>#REF!</v>
      </c>
      <c r="L162" s="29" t="e">
        <f>IF('Costi complessivi'!#REF!="G",'Costi complessivi'!#REF!*$C$452,IF('Costi complessivi'!#REF!=$B$452,'Costi complessivi'!#REF!,""))</f>
        <v>#REF!</v>
      </c>
      <c r="M162" s="23" t="e">
        <f>'Costi complessivi'!#REF!</f>
        <v>#REF!</v>
      </c>
      <c r="N162" s="69" t="e">
        <f>IF('Costi complessivi'!#REF!="G",'Costi complessivi'!#REF!,IF('Costi complessivi'!#REF!=$B$452,'Costi complessivi'!#REF!,0))</f>
        <v>#REF!</v>
      </c>
    </row>
    <row r="163" spans="1:16">
      <c r="A163" s="22" t="str">
        <f>IF('Costi complessivi'!A147="","",'Costi complessivi'!A147)</f>
        <v xml:space="preserve">  68/05/613  </v>
      </c>
      <c r="B163" s="61" t="str">
        <f>IF('Costi complessivi'!B147="","",'Costi complessivi'!B147)</f>
        <v xml:space="preserve">PULIZIE CD MONTECH.            </v>
      </c>
      <c r="C163" s="15" t="e">
        <f>IF('Costi complessivi'!#REF!="G",'Costi complessivi'!#REF!*$C$452,IF('Costi complessivi'!#REF!=$B$452,'Costi complessivi'!#REF!,""))</f>
        <v>#REF!</v>
      </c>
      <c r="D163" s="15" t="e">
        <f>IF('Costi complessivi'!#REF!="G",'Costi complessivi'!#REF!*$C$452,IF('Costi complessivi'!#REF!=$B$452,'Costi complessivi'!#REF!,""))</f>
        <v>#REF!</v>
      </c>
      <c r="E163" s="30" t="e">
        <f>IF('Costi complessivi'!#REF!="G",'Costi complessivi'!#REF!*$C$452,IF('Costi complessivi'!#REF!=$B$452,'Costi complessivi'!#REF!,""))</f>
        <v>#REF!</v>
      </c>
      <c r="F163" s="115" t="e">
        <f>IF('Costi complessivi'!#REF!="G",'Costi complessivi'!C147*$C$452,IF('Costi complessivi'!#REF!=$B$452,'Costi complessivi'!C147,""))</f>
        <v>#REF!</v>
      </c>
      <c r="G163" s="44" t="e">
        <f>IF('Costi complessivi'!#REF!="G",'Costi complessivi'!#REF!*$C$452,IF('Costi complessivi'!#REF!=$B$452,'Costi complessivi'!#REF!,""))</f>
        <v>#REF!</v>
      </c>
      <c r="H163" s="44" t="e">
        <f>IF('Costi complessivi'!#REF!="G",'Costi complessivi'!#REF!*$C$452,IF('Costi complessivi'!#REF!=$B$452,'Costi complessivi'!#REF!,""))</f>
        <v>#REF!</v>
      </c>
      <c r="I163" s="115" t="e">
        <f>IF('Costi complessivi'!#REF!="G",'Costi complessivi'!D147*$C$452,IF('Costi complessivi'!#REF!=$B$452,'Costi complessivi'!D147,""))</f>
        <v>#REF!</v>
      </c>
      <c r="J163" s="14" t="e">
        <f>IF('Costi complessivi'!#REF!="G",'Costi complessivi'!E147*$C$452,IF('Costi complessivi'!#REF!=$B$452,'Costi complessivi'!E147,""))</f>
        <v>#REF!</v>
      </c>
      <c r="K163" s="14" t="e">
        <f>IF('Costi complessivi'!#REF!="G",'Costi complessivi'!F147*$C$452,IF('Costi complessivi'!#REF!=$B$452,'Costi complessivi'!F147,""))</f>
        <v>#REF!</v>
      </c>
      <c r="L163" s="29" t="e">
        <f>IF('Costi complessivi'!#REF!="G",'Costi complessivi'!#REF!*$C$452,IF('Costi complessivi'!#REF!=$B$452,'Costi complessivi'!#REF!,""))</f>
        <v>#REF!</v>
      </c>
      <c r="M163" s="23" t="e">
        <f>'Costi complessivi'!#REF!</f>
        <v>#REF!</v>
      </c>
      <c r="N163" s="69" t="e">
        <f>IF('Costi complessivi'!#REF!="G",'Costi complessivi'!#REF!,IF('Costi complessivi'!#REF!=$B$452,'Costi complessivi'!#REF!,0))</f>
        <v>#REF!</v>
      </c>
    </row>
    <row r="164" spans="1:16">
      <c r="A164" s="22" t="str">
        <f>IF('Costi complessivi'!A148="","",'Costi complessivi'!A148)</f>
        <v xml:space="preserve">  68/05/615  </v>
      </c>
      <c r="B164" s="61" t="str">
        <f>IF('Costi complessivi'!B148="","",'Costi complessivi'!B148)</f>
        <v xml:space="preserve">MANUTENZ. CD MONTECHIAR        </v>
      </c>
      <c r="C164" s="15" t="e">
        <f>IF('Costi complessivi'!#REF!="G",'Costi complessivi'!#REF!*$C$452,IF('Costi complessivi'!#REF!=$B$452,'Costi complessivi'!#REF!,""))</f>
        <v>#REF!</v>
      </c>
      <c r="D164" s="15" t="e">
        <f>IF('Costi complessivi'!#REF!="G",'Costi complessivi'!#REF!*$C$452,IF('Costi complessivi'!#REF!=$B$452,'Costi complessivi'!#REF!,""))</f>
        <v>#REF!</v>
      </c>
      <c r="E164" s="30" t="e">
        <f>IF('Costi complessivi'!#REF!="G",'Costi complessivi'!#REF!*$C$452,IF('Costi complessivi'!#REF!=$B$452,'Costi complessivi'!#REF!,""))</f>
        <v>#REF!</v>
      </c>
      <c r="F164" s="115" t="e">
        <f>IF('Costi complessivi'!#REF!="G",'Costi complessivi'!C148*$C$452,IF('Costi complessivi'!#REF!=$B$452,'Costi complessivi'!C148,""))</f>
        <v>#REF!</v>
      </c>
      <c r="G164" s="44" t="e">
        <f>IF('Costi complessivi'!#REF!="G",'Costi complessivi'!#REF!*$C$452,IF('Costi complessivi'!#REF!=$B$452,'Costi complessivi'!#REF!,""))</f>
        <v>#REF!</v>
      </c>
      <c r="H164" s="44" t="e">
        <f>IF('Costi complessivi'!#REF!="G",'Costi complessivi'!#REF!*$C$452,IF('Costi complessivi'!#REF!=$B$452,'Costi complessivi'!#REF!,""))</f>
        <v>#REF!</v>
      </c>
      <c r="I164" s="115" t="e">
        <f>IF('Costi complessivi'!#REF!="G",'Costi complessivi'!D148*$C$452,IF('Costi complessivi'!#REF!=$B$452,'Costi complessivi'!D148,""))</f>
        <v>#REF!</v>
      </c>
      <c r="J164" s="14" t="e">
        <f>IF('Costi complessivi'!#REF!="G",'Costi complessivi'!E148*$C$452,IF('Costi complessivi'!#REF!=$B$452,'Costi complessivi'!E148,""))</f>
        <v>#REF!</v>
      </c>
      <c r="K164" s="14" t="e">
        <f>IF('Costi complessivi'!#REF!="G",'Costi complessivi'!F148*$C$452,IF('Costi complessivi'!#REF!=$B$452,'Costi complessivi'!F148,""))</f>
        <v>#REF!</v>
      </c>
      <c r="L164" s="29" t="e">
        <f>IF('Costi complessivi'!#REF!="G",'Costi complessivi'!#REF!*$C$452,IF('Costi complessivi'!#REF!=$B$452,'Costi complessivi'!#REF!,""))</f>
        <v>#REF!</v>
      </c>
      <c r="M164" s="23" t="e">
        <f>'Costi complessivi'!#REF!</f>
        <v>#REF!</v>
      </c>
      <c r="N164" s="69" t="e">
        <f>IF('Costi complessivi'!#REF!="G",'Costi complessivi'!#REF!,IF('Costi complessivi'!#REF!=$B$452,'Costi complessivi'!#REF!,0))</f>
        <v>#REF!</v>
      </c>
    </row>
    <row r="165" spans="1:16">
      <c r="A165" s="22" t="str">
        <f>IF('Costi complessivi'!A149="","",'Costi complessivi'!A149)</f>
        <v xml:space="preserve">  68/05/625  </v>
      </c>
      <c r="B165" s="61" t="str">
        <f>IF('Costi complessivi'!B149="","",'Costi complessivi'!B149)</f>
        <v>VESTIARIO DIP.CD MONTECHIARUGOL</v>
      </c>
      <c r="C165" s="15" t="e">
        <f>IF('Costi complessivi'!#REF!="G",'Costi complessivi'!#REF!*$C$452,IF('Costi complessivi'!#REF!=$B$452,'Costi complessivi'!#REF!,""))</f>
        <v>#REF!</v>
      </c>
      <c r="D165" s="15" t="e">
        <f>IF('Costi complessivi'!#REF!="G",'Costi complessivi'!#REF!*$C$452,IF('Costi complessivi'!#REF!=$B$452,'Costi complessivi'!#REF!,""))</f>
        <v>#REF!</v>
      </c>
      <c r="E165" s="30" t="e">
        <f>IF('Costi complessivi'!#REF!="G",'Costi complessivi'!#REF!*$C$452,IF('Costi complessivi'!#REF!=$B$452,'Costi complessivi'!#REF!,""))</f>
        <v>#REF!</v>
      </c>
      <c r="F165" s="115" t="e">
        <f>IF('Costi complessivi'!#REF!="G",'Costi complessivi'!C149*$C$452,IF('Costi complessivi'!#REF!=$B$452,'Costi complessivi'!C149,""))</f>
        <v>#REF!</v>
      </c>
      <c r="G165" s="44" t="e">
        <f>IF('Costi complessivi'!#REF!="G",'Costi complessivi'!#REF!*$C$452,IF('Costi complessivi'!#REF!=$B$452,'Costi complessivi'!#REF!,""))</f>
        <v>#REF!</v>
      </c>
      <c r="H165" s="44" t="e">
        <f>IF('Costi complessivi'!#REF!="G",'Costi complessivi'!#REF!*$C$452,IF('Costi complessivi'!#REF!=$B$452,'Costi complessivi'!#REF!,""))</f>
        <v>#REF!</v>
      </c>
      <c r="I165" s="115" t="e">
        <f>IF('Costi complessivi'!#REF!="G",'Costi complessivi'!D149*$C$452,IF('Costi complessivi'!#REF!=$B$452,'Costi complessivi'!D149,""))</f>
        <v>#REF!</v>
      </c>
      <c r="J165" s="14" t="e">
        <f>IF('Costi complessivi'!#REF!="G",'Costi complessivi'!E149*$C$452,IF('Costi complessivi'!#REF!=$B$452,'Costi complessivi'!E149,""))</f>
        <v>#REF!</v>
      </c>
      <c r="K165" s="14" t="e">
        <f>IF('Costi complessivi'!#REF!="G",'Costi complessivi'!F149*$C$452,IF('Costi complessivi'!#REF!=$B$452,'Costi complessivi'!F149,""))</f>
        <v>#REF!</v>
      </c>
      <c r="L165" s="29" t="e">
        <f>IF('Costi complessivi'!#REF!="G",'Costi complessivi'!#REF!*$C$452,IF('Costi complessivi'!#REF!=$B$452,'Costi complessivi'!#REF!,""))</f>
        <v>#REF!</v>
      </c>
      <c r="M165" s="23" t="e">
        <f>'Costi complessivi'!#REF!</f>
        <v>#REF!</v>
      </c>
      <c r="N165" s="69" t="e">
        <f>IF('Costi complessivi'!#REF!="G",'Costi complessivi'!#REF!,IF('Costi complessivi'!#REF!=$B$452,'Costi complessivi'!#REF!,0))</f>
        <v>#REF!</v>
      </c>
    </row>
    <row r="166" spans="1:16" hidden="1">
      <c r="A166" s="49" t="s">
        <v>435</v>
      </c>
      <c r="B166" s="45"/>
      <c r="C166" s="46"/>
      <c r="D166" s="47"/>
      <c r="E166" s="47"/>
      <c r="F166" s="47"/>
      <c r="G166" s="47"/>
      <c r="H166" s="47"/>
      <c r="I166" s="47"/>
      <c r="J166" s="47"/>
      <c r="K166" s="47"/>
      <c r="L166" s="45"/>
      <c r="M166" s="48"/>
      <c r="N166" s="69" t="e">
        <f>IF('Costi complessivi'!#REF!="G",'Costi complessivi'!#REF!,IF('Costi complessivi'!#REF!=$B$452,'Costi complessivi'!#REF!,0))</f>
        <v>#REF!</v>
      </c>
    </row>
    <row r="167" spans="1:16" hidden="1">
      <c r="A167" s="22" t="str">
        <f>IF('Costi complessivi'!A151="","",'Costi complessivi'!A151)</f>
        <v xml:space="preserve">  68/05/652  </v>
      </c>
      <c r="B167" s="61" t="str">
        <f>IF('Costi complessivi'!B151="","",'Costi complessivi'!B151)</f>
        <v xml:space="preserve">PRESTAZ. SERV. CD SALA BAGANZA </v>
      </c>
      <c r="C167" s="15" t="e">
        <f>IF('Costi complessivi'!#REF!="G",'Costi complessivi'!#REF!*$C$452,IF('Costi complessivi'!#REF!=$B$452,'Costi complessivi'!#REF!,""))</f>
        <v>#REF!</v>
      </c>
      <c r="D167" s="15" t="e">
        <f>IF('Costi complessivi'!#REF!="G",'Costi complessivi'!#REF!*$C$452,IF('Costi complessivi'!#REF!=$B$452,'Costi complessivi'!#REF!,""))</f>
        <v>#REF!</v>
      </c>
      <c r="E167" s="30" t="e">
        <f>IF('Costi complessivi'!#REF!="G",'Costi complessivi'!#REF!*$C$452,IF('Costi complessivi'!#REF!=$B$452,'Costi complessivi'!#REF!,""))</f>
        <v>#REF!</v>
      </c>
      <c r="F167" s="115" t="e">
        <f>IF('Costi complessivi'!#REF!="G",'Costi complessivi'!C151*$C$452,IF('Costi complessivi'!#REF!=$B$452,'Costi complessivi'!C151,""))</f>
        <v>#REF!</v>
      </c>
      <c r="G167" s="44" t="e">
        <f>IF('Costi complessivi'!#REF!="G",'Costi complessivi'!#REF!*$C$452,IF('Costi complessivi'!#REF!=$B$452,'Costi complessivi'!#REF!,""))</f>
        <v>#REF!</v>
      </c>
      <c r="H167" s="44" t="e">
        <f>IF('Costi complessivi'!#REF!="G",'Costi complessivi'!#REF!*$C$452,IF('Costi complessivi'!#REF!=$B$452,'Costi complessivi'!#REF!,""))</f>
        <v>#REF!</v>
      </c>
      <c r="I167" s="115" t="e">
        <f>IF('Costi complessivi'!#REF!="G",'Costi complessivi'!D151*$C$452,IF('Costi complessivi'!#REF!=$B$452,'Costi complessivi'!D151,""))</f>
        <v>#REF!</v>
      </c>
      <c r="J167" s="14" t="e">
        <f>IF('Costi complessivi'!#REF!="G",'Costi complessivi'!E151*$C$452,IF('Costi complessivi'!#REF!=$B$452,'Costi complessivi'!E151,""))</f>
        <v>#REF!</v>
      </c>
      <c r="K167" s="14" t="e">
        <f>IF('Costi complessivi'!#REF!="G",'Costi complessivi'!F151*$C$452,IF('Costi complessivi'!#REF!=$B$452,'Costi complessivi'!F151,""))</f>
        <v>#REF!</v>
      </c>
      <c r="L167" s="29" t="e">
        <f>IF('Costi complessivi'!#REF!="G",'Costi complessivi'!#REF!*$C$452,IF('Costi complessivi'!#REF!=$B$452,'Costi complessivi'!#REF!,""))</f>
        <v>#REF!</v>
      </c>
      <c r="M167" s="23" t="e">
        <f>'Costi complessivi'!#REF!</f>
        <v>#REF!</v>
      </c>
      <c r="N167" s="69" t="e">
        <f>IF('Costi complessivi'!#REF!="G",'Costi complessivi'!#REF!,IF('Costi complessivi'!#REF!=$B$452,'Costi complessivi'!#REF!,0))</f>
        <v>#REF!</v>
      </c>
      <c r="O167" s="42">
        <v>23657</v>
      </c>
      <c r="P167" s="42">
        <f>O167/5*12</f>
        <v>56776.799999999996</v>
      </c>
    </row>
    <row r="168" spans="1:16" hidden="1">
      <c r="A168" s="49" t="s">
        <v>476</v>
      </c>
      <c r="B168" s="45"/>
      <c r="C168" s="46"/>
      <c r="D168" s="47"/>
      <c r="E168" s="47"/>
      <c r="F168" s="47"/>
      <c r="G168" s="47"/>
      <c r="H168" s="47"/>
      <c r="I168" s="47"/>
      <c r="J168" s="47"/>
      <c r="K168" s="47"/>
      <c r="L168" s="45"/>
      <c r="M168" s="48"/>
      <c r="N168" s="69" t="e">
        <f>IF('Costi complessivi'!#REF!="G",'Costi complessivi'!#REF!,IF('Costi complessivi'!#REF!=$B$452,'Costi complessivi'!#REF!,0))</f>
        <v>#REF!</v>
      </c>
    </row>
    <row r="169" spans="1:16" hidden="1">
      <c r="A169" s="22" t="str">
        <f>IF('Costi complessivi'!A153="","",'Costi complessivi'!A153)</f>
        <v xml:space="preserve">  68/05/702  </v>
      </c>
      <c r="B169" s="61" t="str">
        <f>IF('Costi complessivi'!B153="","",'Costi complessivi'!B153)</f>
        <v xml:space="preserve">PRESTAZ. SERV. CD TRAVERSETOLO </v>
      </c>
      <c r="C169" s="15" t="e">
        <f>IF('Costi complessivi'!#REF!="G",'Costi complessivi'!#REF!*$C$452,IF('Costi complessivi'!#REF!=$B$452,'Costi complessivi'!#REF!,""))</f>
        <v>#REF!</v>
      </c>
      <c r="D169" s="15" t="e">
        <f>IF('Costi complessivi'!#REF!="G",'Costi complessivi'!#REF!*$C$452,IF('Costi complessivi'!#REF!=$B$452,'Costi complessivi'!#REF!,""))</f>
        <v>#REF!</v>
      </c>
      <c r="E169" s="30" t="e">
        <f>IF('Costi complessivi'!#REF!="G",'Costi complessivi'!#REF!*$C$452,IF('Costi complessivi'!#REF!=$B$452,'Costi complessivi'!#REF!,""))</f>
        <v>#REF!</v>
      </c>
      <c r="F169" s="115" t="e">
        <f>IF('Costi complessivi'!#REF!="G",'Costi complessivi'!C153*$C$452,IF('Costi complessivi'!#REF!=$B$452,'Costi complessivi'!C153,""))</f>
        <v>#REF!</v>
      </c>
      <c r="G169" s="44" t="e">
        <f>IF('Costi complessivi'!#REF!="G",'Costi complessivi'!#REF!*$C$452,IF('Costi complessivi'!#REF!=$B$452,'Costi complessivi'!#REF!,""))</f>
        <v>#REF!</v>
      </c>
      <c r="H169" s="44" t="e">
        <f>IF('Costi complessivi'!#REF!="G",'Costi complessivi'!#REF!*$C$452,IF('Costi complessivi'!#REF!=$B$452,'Costi complessivi'!#REF!,""))</f>
        <v>#REF!</v>
      </c>
      <c r="I169" s="115" t="e">
        <f>IF('Costi complessivi'!#REF!="G",'Costi complessivi'!D153*$C$452,IF('Costi complessivi'!#REF!=$B$452,'Costi complessivi'!D153,""))</f>
        <v>#REF!</v>
      </c>
      <c r="J169" s="14" t="e">
        <f>IF('Costi complessivi'!#REF!="G",'Costi complessivi'!E153*$C$452,IF('Costi complessivi'!#REF!=$B$452,'Costi complessivi'!E153,""))</f>
        <v>#REF!</v>
      </c>
      <c r="K169" s="14" t="e">
        <f>IF('Costi complessivi'!#REF!="G",'Costi complessivi'!F153*$C$452,IF('Costi complessivi'!#REF!=$B$452,'Costi complessivi'!F153,""))</f>
        <v>#REF!</v>
      </c>
      <c r="L169" s="29" t="e">
        <f>IF('Costi complessivi'!#REF!="G",'Costi complessivi'!#REF!*$C$452,IF('Costi complessivi'!#REF!=$B$452,'Costi complessivi'!#REF!,""))</f>
        <v>#REF!</v>
      </c>
      <c r="M169" s="23" t="e">
        <f>'Costi complessivi'!#REF!</f>
        <v>#REF!</v>
      </c>
      <c r="N169" s="69" t="e">
        <f>IF('Costi complessivi'!#REF!="G",'Costi complessivi'!#REF!,IF('Costi complessivi'!#REF!=$B$452,'Costi complessivi'!#REF!,0))</f>
        <v>#REF!</v>
      </c>
      <c r="O169" s="42">
        <v>12893</v>
      </c>
      <c r="P169" s="42">
        <f>O169/5*12</f>
        <v>30943.199999999997</v>
      </c>
    </row>
    <row r="170" spans="1:16" hidden="1">
      <c r="A170" s="22" t="str">
        <f>IF('Costi complessivi'!A154="","",'Costi complessivi'!A154)</f>
        <v xml:space="preserve">  68/05/703  </v>
      </c>
      <c r="B170" s="61" t="str">
        <f>IF('Costi complessivi'!B154="","",'Costi complessivi'!B154)</f>
        <v xml:space="preserve">PASTI CD TRAVERSETOLO          </v>
      </c>
      <c r="C170" s="15" t="e">
        <f>IF('Costi complessivi'!#REF!="G",'Costi complessivi'!#REF!*$C$452,IF('Costi complessivi'!#REF!=$B$452,'Costi complessivi'!#REF!,""))</f>
        <v>#REF!</v>
      </c>
      <c r="D170" s="15" t="e">
        <f>IF('Costi complessivi'!#REF!="G",'Costi complessivi'!#REF!*$C$452,IF('Costi complessivi'!#REF!=$B$452,'Costi complessivi'!#REF!,""))</f>
        <v>#REF!</v>
      </c>
      <c r="E170" s="30" t="e">
        <f>IF('Costi complessivi'!#REF!="G",'Costi complessivi'!#REF!*$C$452,IF('Costi complessivi'!#REF!=$B$452,'Costi complessivi'!#REF!,""))</f>
        <v>#REF!</v>
      </c>
      <c r="F170" s="115" t="e">
        <f>IF('Costi complessivi'!#REF!="G",'Costi complessivi'!C154*$C$452,IF('Costi complessivi'!#REF!=$B$452,'Costi complessivi'!C154,""))</f>
        <v>#REF!</v>
      </c>
      <c r="G170" s="44" t="e">
        <f>IF('Costi complessivi'!#REF!="G",'Costi complessivi'!#REF!*$C$452,IF('Costi complessivi'!#REF!=$B$452,'Costi complessivi'!#REF!,""))</f>
        <v>#REF!</v>
      </c>
      <c r="H170" s="44" t="e">
        <f>IF('Costi complessivi'!#REF!="G",'Costi complessivi'!#REF!*$C$452,IF('Costi complessivi'!#REF!=$B$452,'Costi complessivi'!#REF!,""))</f>
        <v>#REF!</v>
      </c>
      <c r="I170" s="115" t="e">
        <f>IF('Costi complessivi'!#REF!="G",'Costi complessivi'!D154*$C$452,IF('Costi complessivi'!#REF!=$B$452,'Costi complessivi'!D154,""))</f>
        <v>#REF!</v>
      </c>
      <c r="J170" s="14" t="e">
        <f>IF('Costi complessivi'!#REF!="G",'Costi complessivi'!E154*$C$452,IF('Costi complessivi'!#REF!=$B$452,'Costi complessivi'!E154,""))</f>
        <v>#REF!</v>
      </c>
      <c r="K170" s="14" t="e">
        <f>IF('Costi complessivi'!#REF!="G",'Costi complessivi'!F154*$C$452,IF('Costi complessivi'!#REF!=$B$452,'Costi complessivi'!F154,""))</f>
        <v>#REF!</v>
      </c>
      <c r="L170" s="29" t="e">
        <f>IF('Costi complessivi'!#REF!="G",'Costi complessivi'!#REF!*$C$452,IF('Costi complessivi'!#REF!=$B$452,'Costi complessivi'!#REF!,""))</f>
        <v>#REF!</v>
      </c>
      <c r="M170" s="23" t="e">
        <f>'Costi complessivi'!#REF!</f>
        <v>#REF!</v>
      </c>
      <c r="N170" s="69" t="e">
        <f>IF('Costi complessivi'!#REF!="G",'Costi complessivi'!#REF!,IF('Costi complessivi'!#REF!=$B$452,'Costi complessivi'!#REF!,0))</f>
        <v>#REF!</v>
      </c>
      <c r="O170" s="42">
        <v>10600</v>
      </c>
      <c r="P170" s="42">
        <f>O170*2</f>
        <v>21200</v>
      </c>
    </row>
    <row r="171" spans="1:16" hidden="1">
      <c r="A171" s="22" t="str">
        <f>IF('Costi complessivi'!A155="","",'Costi complessivi'!A155)</f>
        <v xml:space="preserve">  68/05/704  </v>
      </c>
      <c r="B171" s="61" t="str">
        <f>IF('Costi complessivi'!B155="","",'Costi complessivi'!B155)</f>
        <v xml:space="preserve">MATERIALE CONSUMO CD TRAVERS.  </v>
      </c>
      <c r="C171" s="15" t="e">
        <f>IF('Costi complessivi'!#REF!="G",'Costi complessivi'!#REF!*$C$452,IF('Costi complessivi'!#REF!=$B$452,'Costi complessivi'!#REF!,""))</f>
        <v>#REF!</v>
      </c>
      <c r="D171" s="15" t="e">
        <f>IF('Costi complessivi'!#REF!="G",'Costi complessivi'!#REF!*$C$452,IF('Costi complessivi'!#REF!=$B$452,'Costi complessivi'!#REF!,""))</f>
        <v>#REF!</v>
      </c>
      <c r="E171" s="30" t="e">
        <f>IF('Costi complessivi'!#REF!="G",'Costi complessivi'!#REF!*$C$452,IF('Costi complessivi'!#REF!=$B$452,'Costi complessivi'!#REF!,""))</f>
        <v>#REF!</v>
      </c>
      <c r="F171" s="115" t="e">
        <f>IF('Costi complessivi'!#REF!="G",'Costi complessivi'!C155*$C$452,IF('Costi complessivi'!#REF!=$B$452,'Costi complessivi'!C155,""))</f>
        <v>#REF!</v>
      </c>
      <c r="G171" s="44" t="e">
        <f>IF('Costi complessivi'!#REF!="G",'Costi complessivi'!#REF!*$C$452,IF('Costi complessivi'!#REF!=$B$452,'Costi complessivi'!#REF!,""))</f>
        <v>#REF!</v>
      </c>
      <c r="H171" s="44" t="e">
        <f>IF('Costi complessivi'!#REF!="G",'Costi complessivi'!#REF!*$C$452,IF('Costi complessivi'!#REF!=$B$452,'Costi complessivi'!#REF!,""))</f>
        <v>#REF!</v>
      </c>
      <c r="I171" s="115" t="e">
        <f>IF('Costi complessivi'!#REF!="G",'Costi complessivi'!D155*$C$452,IF('Costi complessivi'!#REF!=$B$452,'Costi complessivi'!D155,""))</f>
        <v>#REF!</v>
      </c>
      <c r="J171" s="14" t="e">
        <f>IF('Costi complessivi'!#REF!="G",'Costi complessivi'!E155*$C$452,IF('Costi complessivi'!#REF!=$B$452,'Costi complessivi'!E155,""))</f>
        <v>#REF!</v>
      </c>
      <c r="K171" s="14" t="e">
        <f>IF('Costi complessivi'!#REF!="G",'Costi complessivi'!F155*$C$452,IF('Costi complessivi'!#REF!=$B$452,'Costi complessivi'!F155,""))</f>
        <v>#REF!</v>
      </c>
      <c r="L171" s="29" t="e">
        <f>IF('Costi complessivi'!#REF!="G",'Costi complessivi'!#REF!*$C$452,IF('Costi complessivi'!#REF!=$B$452,'Costi complessivi'!#REF!,""))</f>
        <v>#REF!</v>
      </c>
      <c r="M171" s="23" t="e">
        <f>'Costi complessivi'!#REF!</f>
        <v>#REF!</v>
      </c>
      <c r="N171" s="69" t="e">
        <f>IF('Costi complessivi'!#REF!="G",'Costi complessivi'!#REF!,IF('Costi complessivi'!#REF!=$B$452,'Costi complessivi'!#REF!,0))</f>
        <v>#REF!</v>
      </c>
    </row>
    <row r="172" spans="1:16" hidden="1">
      <c r="A172" s="22" t="str">
        <f>IF('Costi complessivi'!A156="","",'Costi complessivi'!A156)</f>
        <v xml:space="preserve">  68/05/705  </v>
      </c>
      <c r="B172" s="61" t="str">
        <f>IF('Costi complessivi'!B156="","",'Costi complessivi'!B156)</f>
        <v xml:space="preserve">MATERIALE VARIO CD TRAVERS.    </v>
      </c>
      <c r="C172" s="15" t="e">
        <f>IF('Costi complessivi'!#REF!="G",'Costi complessivi'!#REF!*$C$452,IF('Costi complessivi'!#REF!=$B$452,'Costi complessivi'!#REF!,""))</f>
        <v>#REF!</v>
      </c>
      <c r="D172" s="15" t="e">
        <f>IF('Costi complessivi'!#REF!="G",'Costi complessivi'!#REF!*$C$452,IF('Costi complessivi'!#REF!=$B$452,'Costi complessivi'!#REF!,""))</f>
        <v>#REF!</v>
      </c>
      <c r="E172" s="30" t="e">
        <f>IF('Costi complessivi'!#REF!="G",'Costi complessivi'!#REF!*$C$452,IF('Costi complessivi'!#REF!=$B$452,'Costi complessivi'!#REF!,""))</f>
        <v>#REF!</v>
      </c>
      <c r="F172" s="115" t="e">
        <f>IF('Costi complessivi'!#REF!="G",'Costi complessivi'!C156*$C$452,IF('Costi complessivi'!#REF!=$B$452,'Costi complessivi'!C156,""))</f>
        <v>#REF!</v>
      </c>
      <c r="G172" s="44" t="e">
        <f>IF('Costi complessivi'!#REF!="G",'Costi complessivi'!#REF!*$C$452,IF('Costi complessivi'!#REF!=$B$452,'Costi complessivi'!#REF!,""))</f>
        <v>#REF!</v>
      </c>
      <c r="H172" s="44" t="e">
        <f>IF('Costi complessivi'!#REF!="G",'Costi complessivi'!#REF!*$C$452,IF('Costi complessivi'!#REF!=$B$452,'Costi complessivi'!#REF!,""))</f>
        <v>#REF!</v>
      </c>
      <c r="I172" s="115" t="e">
        <f>IF('Costi complessivi'!#REF!="G",'Costi complessivi'!D156*$C$452,IF('Costi complessivi'!#REF!=$B$452,'Costi complessivi'!D156,""))</f>
        <v>#REF!</v>
      </c>
      <c r="J172" s="14" t="e">
        <f>IF('Costi complessivi'!#REF!="G",'Costi complessivi'!E156*$C$452,IF('Costi complessivi'!#REF!=$B$452,'Costi complessivi'!E156,""))</f>
        <v>#REF!</v>
      </c>
      <c r="K172" s="14" t="e">
        <f>IF('Costi complessivi'!#REF!="G",'Costi complessivi'!F156*$C$452,IF('Costi complessivi'!#REF!=$B$452,'Costi complessivi'!F156,""))</f>
        <v>#REF!</v>
      </c>
      <c r="L172" s="29" t="e">
        <f>IF('Costi complessivi'!#REF!="G",'Costi complessivi'!#REF!*$C$452,IF('Costi complessivi'!#REF!=$B$452,'Costi complessivi'!#REF!,""))</f>
        <v>#REF!</v>
      </c>
      <c r="M172" s="23" t="e">
        <f>'Costi complessivi'!#REF!</f>
        <v>#REF!</v>
      </c>
      <c r="N172" s="69" t="e">
        <f>IF('Costi complessivi'!#REF!="G",'Costi complessivi'!#REF!,IF('Costi complessivi'!#REF!=$B$452,'Costi complessivi'!#REF!,0))</f>
        <v>#REF!</v>
      </c>
    </row>
    <row r="173" spans="1:16" hidden="1">
      <c r="A173" s="22" t="str">
        <f>IF('Costi complessivi'!A157="","",'Costi complessivi'!A157)</f>
        <v xml:space="preserve">  68/05/706  </v>
      </c>
      <c r="B173" s="61" t="str">
        <f>IF('Costi complessivi'!B157="","",'Costi complessivi'!B157)</f>
        <v>SPESE LAVANDERIA CD TRAVERSETOL</v>
      </c>
      <c r="C173" s="15" t="e">
        <f>IF('Costi complessivi'!#REF!="G",'Costi complessivi'!#REF!*$C$452,IF('Costi complessivi'!#REF!=$B$452,'Costi complessivi'!#REF!,""))</f>
        <v>#REF!</v>
      </c>
      <c r="D173" s="15" t="e">
        <f>IF('Costi complessivi'!#REF!="G",'Costi complessivi'!#REF!*$C$452,IF('Costi complessivi'!#REF!=$B$452,'Costi complessivi'!#REF!,""))</f>
        <v>#REF!</v>
      </c>
      <c r="E173" s="30" t="e">
        <f>IF('Costi complessivi'!#REF!="G",'Costi complessivi'!#REF!*$C$452,IF('Costi complessivi'!#REF!=$B$452,'Costi complessivi'!#REF!,""))</f>
        <v>#REF!</v>
      </c>
      <c r="F173" s="115" t="e">
        <f>IF('Costi complessivi'!#REF!="G",'Costi complessivi'!C157*$C$452,IF('Costi complessivi'!#REF!=$B$452,'Costi complessivi'!C157,""))</f>
        <v>#REF!</v>
      </c>
      <c r="G173" s="44" t="e">
        <f>IF('Costi complessivi'!#REF!="G",'Costi complessivi'!#REF!*$C$452,IF('Costi complessivi'!#REF!=$B$452,'Costi complessivi'!#REF!,""))</f>
        <v>#REF!</v>
      </c>
      <c r="H173" s="44" t="e">
        <f>IF('Costi complessivi'!#REF!="G",'Costi complessivi'!#REF!*$C$452,IF('Costi complessivi'!#REF!=$B$452,'Costi complessivi'!#REF!,""))</f>
        <v>#REF!</v>
      </c>
      <c r="I173" s="115" t="e">
        <f>IF('Costi complessivi'!#REF!="G",'Costi complessivi'!D157*$C$452,IF('Costi complessivi'!#REF!=$B$452,'Costi complessivi'!D157,""))</f>
        <v>#REF!</v>
      </c>
      <c r="J173" s="14" t="e">
        <f>IF('Costi complessivi'!#REF!="G",'Costi complessivi'!E157*$C$452,IF('Costi complessivi'!#REF!=$B$452,'Costi complessivi'!E157,""))</f>
        <v>#REF!</v>
      </c>
      <c r="K173" s="14" t="e">
        <f>IF('Costi complessivi'!#REF!="G",'Costi complessivi'!F157*$C$452,IF('Costi complessivi'!#REF!=$B$452,'Costi complessivi'!F157,""))</f>
        <v>#REF!</v>
      </c>
      <c r="L173" s="29" t="e">
        <f>IF('Costi complessivi'!#REF!="G",'Costi complessivi'!#REF!*$C$452,IF('Costi complessivi'!#REF!=$B$452,'Costi complessivi'!#REF!,""))</f>
        <v>#REF!</v>
      </c>
      <c r="M173" s="23" t="e">
        <f>'Costi complessivi'!#REF!</f>
        <v>#REF!</v>
      </c>
      <c r="N173" s="69" t="e">
        <f>IF('Costi complessivi'!#REF!="G",'Costi complessivi'!#REF!,IF('Costi complessivi'!#REF!=$B$452,'Costi complessivi'!#REF!,0))</f>
        <v>#REF!</v>
      </c>
    </row>
    <row r="174" spans="1:16" hidden="1">
      <c r="A174" s="22" t="str">
        <f>IF('Costi complessivi'!A158="","",'Costi complessivi'!A158)</f>
        <v xml:space="preserve">  68/05/707  </v>
      </c>
      <c r="B174" s="61" t="str">
        <f>IF('Costi complessivi'!B158="","",'Costi complessivi'!B158)</f>
        <v xml:space="preserve">FORZA MOTRICE CD TRAVERSETOLO  </v>
      </c>
      <c r="C174" s="15" t="e">
        <f>IF('Costi complessivi'!#REF!="G",'Costi complessivi'!#REF!*$C$452,IF('Costi complessivi'!#REF!=$B$452,'Costi complessivi'!#REF!,""))</f>
        <v>#REF!</v>
      </c>
      <c r="D174" s="15" t="e">
        <f>IF('Costi complessivi'!#REF!="G",'Costi complessivi'!#REF!*$C$452,IF('Costi complessivi'!#REF!=$B$452,'Costi complessivi'!#REF!,""))</f>
        <v>#REF!</v>
      </c>
      <c r="E174" s="30" t="e">
        <f>IF('Costi complessivi'!#REF!="G",'Costi complessivi'!#REF!*$C$452,IF('Costi complessivi'!#REF!=$B$452,'Costi complessivi'!#REF!,""))</f>
        <v>#REF!</v>
      </c>
      <c r="F174" s="115" t="e">
        <f>IF('Costi complessivi'!#REF!="G",'Costi complessivi'!C158*$C$452,IF('Costi complessivi'!#REF!=$B$452,'Costi complessivi'!C158,""))</f>
        <v>#REF!</v>
      </c>
      <c r="G174" s="44" t="e">
        <f>IF('Costi complessivi'!#REF!="G",'Costi complessivi'!#REF!*$C$452,IF('Costi complessivi'!#REF!=$B$452,'Costi complessivi'!#REF!,""))</f>
        <v>#REF!</v>
      </c>
      <c r="H174" s="44" t="e">
        <f>IF('Costi complessivi'!#REF!="G",'Costi complessivi'!#REF!*$C$452,IF('Costi complessivi'!#REF!=$B$452,'Costi complessivi'!#REF!,""))</f>
        <v>#REF!</v>
      </c>
      <c r="I174" s="115" t="e">
        <f>IF('Costi complessivi'!#REF!="G",'Costi complessivi'!D158*$C$452,IF('Costi complessivi'!#REF!=$B$452,'Costi complessivi'!D158,""))</f>
        <v>#REF!</v>
      </c>
      <c r="J174" s="14" t="e">
        <f>IF('Costi complessivi'!#REF!="G",'Costi complessivi'!E158*$C$452,IF('Costi complessivi'!#REF!=$B$452,'Costi complessivi'!E158,""))</f>
        <v>#REF!</v>
      </c>
      <c r="K174" s="14" t="e">
        <f>IF('Costi complessivi'!#REF!="G",'Costi complessivi'!F158*$C$452,IF('Costi complessivi'!#REF!=$B$452,'Costi complessivi'!F158,""))</f>
        <v>#REF!</v>
      </c>
      <c r="L174" s="29" t="e">
        <f>IF('Costi complessivi'!#REF!="G",'Costi complessivi'!#REF!*$C$452,IF('Costi complessivi'!#REF!=$B$452,'Costi complessivi'!#REF!,""))</f>
        <v>#REF!</v>
      </c>
      <c r="M174" s="23" t="e">
        <f>'Costi complessivi'!#REF!</f>
        <v>#REF!</v>
      </c>
      <c r="N174" s="69" t="e">
        <f>IF('Costi complessivi'!#REF!="G",'Costi complessivi'!#REF!,IF('Costi complessivi'!#REF!=$B$452,'Costi complessivi'!#REF!,0))</f>
        <v>#REF!</v>
      </c>
    </row>
    <row r="175" spans="1:16" hidden="1">
      <c r="A175" s="22" t="str">
        <f>IF('Costi complessivi'!A159="","",'Costi complessivi'!A159)</f>
        <v xml:space="preserve">  68/05/708  </v>
      </c>
      <c r="B175" s="61" t="str">
        <f>IF('Costi complessivi'!B159="","",'Costi complessivi'!B159)</f>
        <v xml:space="preserve">GAS CD TRAVERSETOLO            </v>
      </c>
      <c r="C175" s="15" t="e">
        <f>IF('Costi complessivi'!#REF!="G",'Costi complessivi'!#REF!*$C$452,IF('Costi complessivi'!#REF!=$B$452,'Costi complessivi'!#REF!,""))</f>
        <v>#REF!</v>
      </c>
      <c r="D175" s="15" t="e">
        <f>IF('Costi complessivi'!#REF!="G",'Costi complessivi'!#REF!*$C$452,IF('Costi complessivi'!#REF!=$B$452,'Costi complessivi'!#REF!,""))</f>
        <v>#REF!</v>
      </c>
      <c r="E175" s="30" t="e">
        <f>IF('Costi complessivi'!#REF!="G",'Costi complessivi'!#REF!*$C$452,IF('Costi complessivi'!#REF!=$B$452,'Costi complessivi'!#REF!,""))</f>
        <v>#REF!</v>
      </c>
      <c r="F175" s="115" t="e">
        <f>IF('Costi complessivi'!#REF!="G",'Costi complessivi'!C159*$C$452,IF('Costi complessivi'!#REF!=$B$452,'Costi complessivi'!C159,""))</f>
        <v>#REF!</v>
      </c>
      <c r="G175" s="44" t="e">
        <f>IF('Costi complessivi'!#REF!="G",'Costi complessivi'!#REF!*$C$452,IF('Costi complessivi'!#REF!=$B$452,'Costi complessivi'!#REF!,""))</f>
        <v>#REF!</v>
      </c>
      <c r="H175" s="44" t="e">
        <f>IF('Costi complessivi'!#REF!="G",'Costi complessivi'!#REF!*$C$452,IF('Costi complessivi'!#REF!=$B$452,'Costi complessivi'!#REF!,""))</f>
        <v>#REF!</v>
      </c>
      <c r="I175" s="115" t="e">
        <f>IF('Costi complessivi'!#REF!="G",'Costi complessivi'!D159*$C$452,IF('Costi complessivi'!#REF!=$B$452,'Costi complessivi'!D159,""))</f>
        <v>#REF!</v>
      </c>
      <c r="J175" s="14" t="e">
        <f>IF('Costi complessivi'!#REF!="G",'Costi complessivi'!E159*$C$452,IF('Costi complessivi'!#REF!=$B$452,'Costi complessivi'!E159,""))</f>
        <v>#REF!</v>
      </c>
      <c r="K175" s="14" t="e">
        <f>IF('Costi complessivi'!#REF!="G",'Costi complessivi'!F159*$C$452,IF('Costi complessivi'!#REF!=$B$452,'Costi complessivi'!F159,""))</f>
        <v>#REF!</v>
      </c>
      <c r="L175" s="29" t="e">
        <f>IF('Costi complessivi'!#REF!="G",'Costi complessivi'!#REF!*$C$452,IF('Costi complessivi'!#REF!=$B$452,'Costi complessivi'!#REF!,""))</f>
        <v>#REF!</v>
      </c>
      <c r="M175" s="23" t="e">
        <f>'Costi complessivi'!#REF!</f>
        <v>#REF!</v>
      </c>
      <c r="N175" s="69" t="e">
        <f>IF('Costi complessivi'!#REF!="G",'Costi complessivi'!#REF!,IF('Costi complessivi'!#REF!=$B$452,'Costi complessivi'!#REF!,0))</f>
        <v>#REF!</v>
      </c>
    </row>
    <row r="176" spans="1:16" hidden="1">
      <c r="A176" s="22" t="str">
        <f>IF('Costi complessivi'!A160="","",'Costi complessivi'!A160)</f>
        <v xml:space="preserve">  68/05/709  </v>
      </c>
      <c r="B176" s="61" t="str">
        <f>IF('Costi complessivi'!B160="","",'Costi complessivi'!B160)</f>
        <v xml:space="preserve">ACQUA CD TRAVERSETOLO          </v>
      </c>
      <c r="C176" s="15" t="e">
        <f>IF('Costi complessivi'!#REF!="G",'Costi complessivi'!#REF!*$C$452,IF('Costi complessivi'!#REF!=$B$452,'Costi complessivi'!#REF!,""))</f>
        <v>#REF!</v>
      </c>
      <c r="D176" s="15" t="e">
        <f>IF('Costi complessivi'!#REF!="G",'Costi complessivi'!#REF!*$C$452,IF('Costi complessivi'!#REF!=$B$452,'Costi complessivi'!#REF!,""))</f>
        <v>#REF!</v>
      </c>
      <c r="E176" s="30" t="e">
        <f>IF('Costi complessivi'!#REF!="G",'Costi complessivi'!#REF!*$C$452,IF('Costi complessivi'!#REF!=$B$452,'Costi complessivi'!#REF!,""))</f>
        <v>#REF!</v>
      </c>
      <c r="F176" s="115" t="e">
        <f>IF('Costi complessivi'!#REF!="G",'Costi complessivi'!C160*$C$452,IF('Costi complessivi'!#REF!=$B$452,'Costi complessivi'!C160,""))</f>
        <v>#REF!</v>
      </c>
      <c r="G176" s="44" t="e">
        <f>IF('Costi complessivi'!#REF!="G",'Costi complessivi'!#REF!*$C$452,IF('Costi complessivi'!#REF!=$B$452,'Costi complessivi'!#REF!,""))</f>
        <v>#REF!</v>
      </c>
      <c r="H176" s="44" t="e">
        <f>IF('Costi complessivi'!#REF!="G",'Costi complessivi'!#REF!*$C$452,IF('Costi complessivi'!#REF!=$B$452,'Costi complessivi'!#REF!,""))</f>
        <v>#REF!</v>
      </c>
      <c r="I176" s="115" t="e">
        <f>IF('Costi complessivi'!#REF!="G",'Costi complessivi'!D160*$C$452,IF('Costi complessivi'!#REF!=$B$452,'Costi complessivi'!D160,""))</f>
        <v>#REF!</v>
      </c>
      <c r="J176" s="14" t="e">
        <f>IF('Costi complessivi'!#REF!="G",'Costi complessivi'!E160*$C$452,IF('Costi complessivi'!#REF!=$B$452,'Costi complessivi'!E160,""))</f>
        <v>#REF!</v>
      </c>
      <c r="K176" s="14" t="e">
        <f>IF('Costi complessivi'!#REF!="G",'Costi complessivi'!F160*$C$452,IF('Costi complessivi'!#REF!=$B$452,'Costi complessivi'!F160,""))</f>
        <v>#REF!</v>
      </c>
      <c r="L176" s="29" t="e">
        <f>IF('Costi complessivi'!#REF!="G",'Costi complessivi'!#REF!*$C$452,IF('Costi complessivi'!#REF!=$B$452,'Costi complessivi'!#REF!,""))</f>
        <v>#REF!</v>
      </c>
      <c r="M176" s="23" t="e">
        <f>'Costi complessivi'!#REF!</f>
        <v>#REF!</v>
      </c>
      <c r="N176" s="69" t="e">
        <f>IF('Costi complessivi'!#REF!="G",'Costi complessivi'!#REF!,IF('Costi complessivi'!#REF!=$B$452,'Costi complessivi'!#REF!,0))</f>
        <v>#REF!</v>
      </c>
    </row>
    <row r="177" spans="1:25" hidden="1">
      <c r="A177" s="22" t="str">
        <f>IF('Costi complessivi'!A161="","",'Costi complessivi'!A161)</f>
        <v xml:space="preserve">  68/05/710  </v>
      </c>
      <c r="B177" s="61" t="str">
        <f>IF('Costi complessivi'!B161="","",'Costi complessivi'!B161)</f>
        <v xml:space="preserve">TELEFONO CD TRAVERSETOLO       </v>
      </c>
      <c r="C177" s="15" t="e">
        <f>IF('Costi complessivi'!#REF!="G",'Costi complessivi'!#REF!*$C$452,IF('Costi complessivi'!#REF!=$B$452,'Costi complessivi'!#REF!,""))</f>
        <v>#REF!</v>
      </c>
      <c r="D177" s="15" t="e">
        <f>IF('Costi complessivi'!#REF!="G",'Costi complessivi'!#REF!*$C$452,IF('Costi complessivi'!#REF!=$B$452,'Costi complessivi'!#REF!,""))</f>
        <v>#REF!</v>
      </c>
      <c r="E177" s="30" t="e">
        <f>IF('Costi complessivi'!#REF!="G",'Costi complessivi'!#REF!*$C$452,IF('Costi complessivi'!#REF!=$B$452,'Costi complessivi'!#REF!,""))</f>
        <v>#REF!</v>
      </c>
      <c r="F177" s="115" t="e">
        <f>IF('Costi complessivi'!#REF!="G",'Costi complessivi'!C161*$C$452,IF('Costi complessivi'!#REF!=$B$452,'Costi complessivi'!C161,""))</f>
        <v>#REF!</v>
      </c>
      <c r="G177" s="44" t="e">
        <f>IF('Costi complessivi'!#REF!="G",'Costi complessivi'!#REF!*$C$452,IF('Costi complessivi'!#REF!=$B$452,'Costi complessivi'!#REF!,""))</f>
        <v>#REF!</v>
      </c>
      <c r="H177" s="44" t="e">
        <f>IF('Costi complessivi'!#REF!="G",'Costi complessivi'!#REF!*$C$452,IF('Costi complessivi'!#REF!=$B$452,'Costi complessivi'!#REF!,""))</f>
        <v>#REF!</v>
      </c>
      <c r="I177" s="115" t="e">
        <f>IF('Costi complessivi'!#REF!="G",'Costi complessivi'!D161*$C$452,IF('Costi complessivi'!#REF!=$B$452,'Costi complessivi'!D161,""))</f>
        <v>#REF!</v>
      </c>
      <c r="J177" s="14" t="e">
        <f>IF('Costi complessivi'!#REF!="G",'Costi complessivi'!E161*$C$452,IF('Costi complessivi'!#REF!=$B$452,'Costi complessivi'!E161,""))</f>
        <v>#REF!</v>
      </c>
      <c r="K177" s="14" t="e">
        <f>IF('Costi complessivi'!#REF!="G",'Costi complessivi'!F161*$C$452,IF('Costi complessivi'!#REF!=$B$452,'Costi complessivi'!F161,""))</f>
        <v>#REF!</v>
      </c>
      <c r="L177" s="29" t="e">
        <f>IF('Costi complessivi'!#REF!="G",'Costi complessivi'!#REF!*$C$452,IF('Costi complessivi'!#REF!=$B$452,'Costi complessivi'!#REF!,""))</f>
        <v>#REF!</v>
      </c>
      <c r="M177" s="23" t="e">
        <f>'Costi complessivi'!#REF!</f>
        <v>#REF!</v>
      </c>
      <c r="N177" s="69" t="e">
        <f>IF('Costi complessivi'!#REF!="G",'Costi complessivi'!#REF!,IF('Costi complessivi'!#REF!=$B$452,'Costi complessivi'!#REF!,0))</f>
        <v>#REF!</v>
      </c>
    </row>
    <row r="178" spans="1:25" hidden="1">
      <c r="A178" s="22" t="str">
        <f>IF('Costi complessivi'!A162="","",'Costi complessivi'!A162)</f>
        <v xml:space="preserve">  68/05/711  </v>
      </c>
      <c r="B178" s="61" t="str">
        <f>IF('Costi complessivi'!B162="","",'Costi complessivi'!B162)</f>
        <v>RICARICA CELLULARE CD TRAVERSET</v>
      </c>
      <c r="C178" s="15" t="e">
        <f>IF('Costi complessivi'!#REF!="G",'Costi complessivi'!#REF!*$C$452,IF('Costi complessivi'!#REF!=$B$452,'Costi complessivi'!#REF!,""))</f>
        <v>#REF!</v>
      </c>
      <c r="D178" s="15" t="e">
        <f>IF('Costi complessivi'!#REF!="G",'Costi complessivi'!#REF!*$C$452,IF('Costi complessivi'!#REF!=$B$452,'Costi complessivi'!#REF!,""))</f>
        <v>#REF!</v>
      </c>
      <c r="E178" s="30" t="e">
        <f>IF('Costi complessivi'!#REF!="G",'Costi complessivi'!#REF!*$C$452,IF('Costi complessivi'!#REF!=$B$452,'Costi complessivi'!#REF!,""))</f>
        <v>#REF!</v>
      </c>
      <c r="F178" s="115" t="e">
        <f>IF('Costi complessivi'!#REF!="G",'Costi complessivi'!C162*$C$452,IF('Costi complessivi'!#REF!=$B$452,'Costi complessivi'!C162,""))</f>
        <v>#REF!</v>
      </c>
      <c r="G178" s="44" t="e">
        <f>IF('Costi complessivi'!#REF!="G",'Costi complessivi'!#REF!*$C$452,IF('Costi complessivi'!#REF!=$B$452,'Costi complessivi'!#REF!,""))</f>
        <v>#REF!</v>
      </c>
      <c r="H178" s="44" t="e">
        <f>IF('Costi complessivi'!#REF!="G",'Costi complessivi'!#REF!*$C$452,IF('Costi complessivi'!#REF!=$B$452,'Costi complessivi'!#REF!,""))</f>
        <v>#REF!</v>
      </c>
      <c r="I178" s="115" t="e">
        <f>IF('Costi complessivi'!#REF!="G",'Costi complessivi'!D162*$C$452,IF('Costi complessivi'!#REF!=$B$452,'Costi complessivi'!D162,""))</f>
        <v>#REF!</v>
      </c>
      <c r="J178" s="14" t="e">
        <f>IF('Costi complessivi'!#REF!="G",'Costi complessivi'!E162*$C$452,IF('Costi complessivi'!#REF!=$B$452,'Costi complessivi'!E162,""))</f>
        <v>#REF!</v>
      </c>
      <c r="K178" s="14" t="e">
        <f>IF('Costi complessivi'!#REF!="G",'Costi complessivi'!F162*$C$452,IF('Costi complessivi'!#REF!=$B$452,'Costi complessivi'!F162,""))</f>
        <v>#REF!</v>
      </c>
      <c r="L178" s="29" t="e">
        <f>IF('Costi complessivi'!#REF!="G",'Costi complessivi'!#REF!*$C$452,IF('Costi complessivi'!#REF!=$B$452,'Costi complessivi'!#REF!,""))</f>
        <v>#REF!</v>
      </c>
      <c r="M178" s="23" t="e">
        <f>'Costi complessivi'!#REF!</f>
        <v>#REF!</v>
      </c>
      <c r="N178" s="69" t="e">
        <f>IF('Costi complessivi'!#REF!="G",'Costi complessivi'!#REF!,IF('Costi complessivi'!#REF!=$B$452,'Costi complessivi'!#REF!,0))</f>
        <v>#REF!</v>
      </c>
    </row>
    <row r="179" spans="1:25" hidden="1">
      <c r="A179" s="22" t="str">
        <f>IF('Costi complessivi'!A163="","",'Costi complessivi'!A163)</f>
        <v xml:space="preserve">  68/05/712  </v>
      </c>
      <c r="B179" s="61" t="str">
        <f>IF('Costi complessivi'!B163="","",'Costi complessivi'!B163)</f>
        <v xml:space="preserve">TASSA RIFIUTI CD TRAVERSETOLO  </v>
      </c>
      <c r="C179" s="15" t="e">
        <f>IF('Costi complessivi'!#REF!="G",'Costi complessivi'!#REF!*$C$452,IF('Costi complessivi'!#REF!=$B$452,'Costi complessivi'!#REF!,""))</f>
        <v>#REF!</v>
      </c>
      <c r="D179" s="15" t="e">
        <f>IF('Costi complessivi'!#REF!="G",'Costi complessivi'!#REF!*$C$452,IF('Costi complessivi'!#REF!=$B$452,'Costi complessivi'!#REF!,""))</f>
        <v>#REF!</v>
      </c>
      <c r="E179" s="30" t="e">
        <f>IF('Costi complessivi'!#REF!="G",'Costi complessivi'!#REF!*$C$452,IF('Costi complessivi'!#REF!=$B$452,'Costi complessivi'!#REF!,""))</f>
        <v>#REF!</v>
      </c>
      <c r="F179" s="115" t="e">
        <f>IF('Costi complessivi'!#REF!="G",'Costi complessivi'!C163*$C$452,IF('Costi complessivi'!#REF!=$B$452,'Costi complessivi'!C163,""))</f>
        <v>#REF!</v>
      </c>
      <c r="G179" s="44" t="e">
        <f>IF('Costi complessivi'!#REF!="G",'Costi complessivi'!#REF!*$C$452,IF('Costi complessivi'!#REF!=$B$452,'Costi complessivi'!#REF!,""))</f>
        <v>#REF!</v>
      </c>
      <c r="H179" s="44" t="e">
        <f>IF('Costi complessivi'!#REF!="G",'Costi complessivi'!#REF!*$C$452,IF('Costi complessivi'!#REF!=$B$452,'Costi complessivi'!#REF!,""))</f>
        <v>#REF!</v>
      </c>
      <c r="I179" s="115" t="e">
        <f>IF('Costi complessivi'!#REF!="G",'Costi complessivi'!D163*$C$452,IF('Costi complessivi'!#REF!=$B$452,'Costi complessivi'!D163,""))</f>
        <v>#REF!</v>
      </c>
      <c r="J179" s="14" t="e">
        <f>IF('Costi complessivi'!#REF!="G",'Costi complessivi'!E163*$C$452,IF('Costi complessivi'!#REF!=$B$452,'Costi complessivi'!E163,""))</f>
        <v>#REF!</v>
      </c>
      <c r="K179" s="14" t="e">
        <f>IF('Costi complessivi'!#REF!="G",'Costi complessivi'!F163*$C$452,IF('Costi complessivi'!#REF!=$B$452,'Costi complessivi'!F163,""))</f>
        <v>#REF!</v>
      </c>
      <c r="L179" s="29" t="e">
        <f>IF('Costi complessivi'!#REF!="G",'Costi complessivi'!#REF!*$C$452,IF('Costi complessivi'!#REF!=$B$452,'Costi complessivi'!#REF!,""))</f>
        <v>#REF!</v>
      </c>
      <c r="M179" s="23" t="e">
        <f>'Costi complessivi'!#REF!</f>
        <v>#REF!</v>
      </c>
      <c r="N179" s="69" t="e">
        <f>IF('Costi complessivi'!#REF!="G",'Costi complessivi'!#REF!,IF('Costi complessivi'!#REF!=$B$452,'Costi complessivi'!#REF!,0))</f>
        <v>#REF!</v>
      </c>
    </row>
    <row r="180" spans="1:25" hidden="1">
      <c r="A180" s="22" t="str">
        <f>IF('Costi complessivi'!A164="","",'Costi complessivi'!A164)</f>
        <v xml:space="preserve">  68/05/713  </v>
      </c>
      <c r="B180" s="61" t="str">
        <f>IF('Costi complessivi'!B164="","",'Costi complessivi'!B164)</f>
        <v xml:space="preserve">PULIZIE CD TRAVERSETOLO        </v>
      </c>
      <c r="C180" s="15" t="e">
        <f>IF('Costi complessivi'!#REF!="G",'Costi complessivi'!#REF!*$C$452,IF('Costi complessivi'!#REF!=$B$452,'Costi complessivi'!#REF!,""))</f>
        <v>#REF!</v>
      </c>
      <c r="D180" s="15" t="e">
        <f>IF('Costi complessivi'!#REF!="G",'Costi complessivi'!#REF!*$C$452,IF('Costi complessivi'!#REF!=$B$452,'Costi complessivi'!#REF!,""))</f>
        <v>#REF!</v>
      </c>
      <c r="E180" s="30" t="e">
        <f>IF('Costi complessivi'!#REF!="G",'Costi complessivi'!#REF!*$C$452,IF('Costi complessivi'!#REF!=$B$452,'Costi complessivi'!#REF!,""))</f>
        <v>#REF!</v>
      </c>
      <c r="F180" s="115" t="e">
        <f>IF('Costi complessivi'!#REF!="G",'Costi complessivi'!C164*$C$452,IF('Costi complessivi'!#REF!=$B$452,'Costi complessivi'!C164,""))</f>
        <v>#REF!</v>
      </c>
      <c r="G180" s="44" t="e">
        <f>IF('Costi complessivi'!#REF!="G",'Costi complessivi'!#REF!*$C$452,IF('Costi complessivi'!#REF!=$B$452,'Costi complessivi'!#REF!,""))</f>
        <v>#REF!</v>
      </c>
      <c r="H180" s="44" t="e">
        <f>IF('Costi complessivi'!#REF!="G",'Costi complessivi'!#REF!*$C$452,IF('Costi complessivi'!#REF!=$B$452,'Costi complessivi'!#REF!,""))</f>
        <v>#REF!</v>
      </c>
      <c r="I180" s="115" t="e">
        <f>IF('Costi complessivi'!#REF!="G",'Costi complessivi'!D164*$C$452,IF('Costi complessivi'!#REF!=$B$452,'Costi complessivi'!D164,""))</f>
        <v>#REF!</v>
      </c>
      <c r="J180" s="14" t="e">
        <f>IF('Costi complessivi'!#REF!="G",'Costi complessivi'!E164*$C$452,IF('Costi complessivi'!#REF!=$B$452,'Costi complessivi'!E164,""))</f>
        <v>#REF!</v>
      </c>
      <c r="K180" s="14" t="e">
        <f>IF('Costi complessivi'!#REF!="G",'Costi complessivi'!F164*$C$452,IF('Costi complessivi'!#REF!=$B$452,'Costi complessivi'!F164,""))</f>
        <v>#REF!</v>
      </c>
      <c r="L180" s="29" t="e">
        <f>IF('Costi complessivi'!#REF!="G",'Costi complessivi'!#REF!*$C$452,IF('Costi complessivi'!#REF!=$B$452,'Costi complessivi'!#REF!,""))</f>
        <v>#REF!</v>
      </c>
      <c r="M180" s="23" t="e">
        <f>'Costi complessivi'!#REF!</f>
        <v>#REF!</v>
      </c>
      <c r="N180" s="69" t="e">
        <f>IF('Costi complessivi'!#REF!="G",'Costi complessivi'!#REF!,IF('Costi complessivi'!#REF!=$B$452,'Costi complessivi'!#REF!,0))</f>
        <v>#REF!</v>
      </c>
    </row>
    <row r="181" spans="1:25" hidden="1">
      <c r="A181" s="22" t="str">
        <f>IF('Costi complessivi'!A165="","",'Costi complessivi'!A165)</f>
        <v xml:space="preserve">  68/05/715  </v>
      </c>
      <c r="B181" s="61" t="str">
        <f>IF('Costi complessivi'!B165="","",'Costi complessivi'!B165)</f>
        <v xml:space="preserve">MANUTENZ. CD TRAVERSETOLO      </v>
      </c>
      <c r="C181" s="15" t="e">
        <f>IF('Costi complessivi'!#REF!="G",'Costi complessivi'!#REF!*$C$452,IF('Costi complessivi'!#REF!=$B$452,'Costi complessivi'!#REF!,""))</f>
        <v>#REF!</v>
      </c>
      <c r="D181" s="15" t="e">
        <f>IF('Costi complessivi'!#REF!="G",'Costi complessivi'!#REF!*$C$452,IF('Costi complessivi'!#REF!=$B$452,'Costi complessivi'!#REF!,""))</f>
        <v>#REF!</v>
      </c>
      <c r="E181" s="30" t="e">
        <f>IF('Costi complessivi'!#REF!="G",'Costi complessivi'!#REF!*$C$452,IF('Costi complessivi'!#REF!=$B$452,'Costi complessivi'!#REF!,""))</f>
        <v>#REF!</v>
      </c>
      <c r="F181" s="115" t="e">
        <f>IF('Costi complessivi'!#REF!="G",'Costi complessivi'!C165*$C$452,IF('Costi complessivi'!#REF!=$B$452,'Costi complessivi'!C165,""))</f>
        <v>#REF!</v>
      </c>
      <c r="G181" s="44" t="e">
        <f>IF('Costi complessivi'!#REF!="G",'Costi complessivi'!#REF!*$C$452,IF('Costi complessivi'!#REF!=$B$452,'Costi complessivi'!#REF!,""))</f>
        <v>#REF!</v>
      </c>
      <c r="H181" s="44" t="e">
        <f>IF('Costi complessivi'!#REF!="G",'Costi complessivi'!#REF!*$C$452,IF('Costi complessivi'!#REF!=$B$452,'Costi complessivi'!#REF!,""))</f>
        <v>#REF!</v>
      </c>
      <c r="I181" s="115" t="e">
        <f>IF('Costi complessivi'!#REF!="G",'Costi complessivi'!D165*$C$452,IF('Costi complessivi'!#REF!=$B$452,'Costi complessivi'!D165,""))</f>
        <v>#REF!</v>
      </c>
      <c r="J181" s="14" t="e">
        <f>IF('Costi complessivi'!#REF!="G",'Costi complessivi'!E165*$C$452,IF('Costi complessivi'!#REF!=$B$452,'Costi complessivi'!E165,""))</f>
        <v>#REF!</v>
      </c>
      <c r="K181" s="14" t="e">
        <f>IF('Costi complessivi'!#REF!="G",'Costi complessivi'!F165*$C$452,IF('Costi complessivi'!#REF!=$B$452,'Costi complessivi'!F165,""))</f>
        <v>#REF!</v>
      </c>
      <c r="L181" s="29" t="e">
        <f>IF('Costi complessivi'!#REF!="G",'Costi complessivi'!#REF!*$C$452,IF('Costi complessivi'!#REF!=$B$452,'Costi complessivi'!#REF!,""))</f>
        <v>#REF!</v>
      </c>
      <c r="M181" s="23" t="e">
        <f>'Costi complessivi'!#REF!</f>
        <v>#REF!</v>
      </c>
      <c r="N181" s="69" t="e">
        <f>IF('Costi complessivi'!#REF!="G",'Costi complessivi'!#REF!,IF('Costi complessivi'!#REF!=$B$452,'Costi complessivi'!#REF!,0))</f>
        <v>#REF!</v>
      </c>
    </row>
    <row r="182" spans="1:25" hidden="1">
      <c r="A182" s="22" t="e">
        <f>IF('Costi complessivi'!#REF!="","",'Costi complessivi'!#REF!)</f>
        <v>#REF!</v>
      </c>
      <c r="B182" s="61" t="e">
        <f>IF('Costi complessivi'!#REF!="","",'Costi complessivi'!#REF!)</f>
        <v>#REF!</v>
      </c>
      <c r="C182" s="15" t="e">
        <f>IF('Costi complessivi'!#REF!="G",'Costi complessivi'!#REF!*$C$452,IF('Costi complessivi'!#REF!=$B$452,'Costi complessivi'!#REF!,""))</f>
        <v>#REF!</v>
      </c>
      <c r="D182" s="15" t="e">
        <f>IF('Costi complessivi'!#REF!="G",'Costi complessivi'!#REF!*$C$452,IF('Costi complessivi'!#REF!=$B$452,'Costi complessivi'!#REF!,""))</f>
        <v>#REF!</v>
      </c>
      <c r="E182" s="30" t="e">
        <f>IF('Costi complessivi'!#REF!="G",'Costi complessivi'!#REF!*$C$452,IF('Costi complessivi'!#REF!=$B$452,'Costi complessivi'!#REF!,""))</f>
        <v>#REF!</v>
      </c>
      <c r="F182" s="115" t="e">
        <f>IF('Costi complessivi'!#REF!="G",'Costi complessivi'!#REF!*$C$452,IF('Costi complessivi'!#REF!=$B$452,'Costi complessivi'!#REF!,""))</f>
        <v>#REF!</v>
      </c>
      <c r="G182" s="44" t="e">
        <f>IF('Costi complessivi'!#REF!="G",'Costi complessivi'!#REF!*$C$452,IF('Costi complessivi'!#REF!=$B$452,'Costi complessivi'!#REF!,""))</f>
        <v>#REF!</v>
      </c>
      <c r="H182" s="44" t="e">
        <f>IF('Costi complessivi'!#REF!="G",'Costi complessivi'!#REF!*$C$452,IF('Costi complessivi'!#REF!=$B$452,'Costi complessivi'!#REF!,""))</f>
        <v>#REF!</v>
      </c>
      <c r="I182" s="115" t="e">
        <f>IF('Costi complessivi'!#REF!="G",'Costi complessivi'!#REF!*$C$452,IF('Costi complessivi'!#REF!=$B$452,'Costi complessivi'!#REF!,""))</f>
        <v>#REF!</v>
      </c>
      <c r="J182" s="14" t="e">
        <f>IF('Costi complessivi'!#REF!="G",'Costi complessivi'!#REF!*$C$452,IF('Costi complessivi'!#REF!=$B$452,'Costi complessivi'!#REF!,""))</f>
        <v>#REF!</v>
      </c>
      <c r="K182" s="14" t="e">
        <f>IF('Costi complessivi'!#REF!="G",'Costi complessivi'!#REF!*$C$452,IF('Costi complessivi'!#REF!=$B$452,'Costi complessivi'!#REF!,""))</f>
        <v>#REF!</v>
      </c>
      <c r="L182" s="29" t="e">
        <f>IF('Costi complessivi'!#REF!="G",'Costi complessivi'!#REF!*$C$452,IF('Costi complessivi'!#REF!=$B$452,'Costi complessivi'!#REF!,""))</f>
        <v>#REF!</v>
      </c>
      <c r="M182" s="23" t="e">
        <f>'Costi complessivi'!#REF!</f>
        <v>#REF!</v>
      </c>
      <c r="N182" s="69" t="e">
        <f>IF('Costi complessivi'!#REF!="G",'Costi complessivi'!#REF!,IF('Costi complessivi'!#REF!=$B$452,'Costi complessivi'!#REF!,0))</f>
        <v>#REF!</v>
      </c>
    </row>
    <row r="183" spans="1:25" hidden="1">
      <c r="A183" s="49" t="s">
        <v>477</v>
      </c>
      <c r="B183" s="45"/>
      <c r="C183" s="46"/>
      <c r="D183" s="47"/>
      <c r="E183" s="47"/>
      <c r="F183" s="47"/>
      <c r="G183" s="47"/>
      <c r="H183" s="47"/>
      <c r="I183" s="47"/>
      <c r="J183" s="47"/>
      <c r="K183" s="47"/>
      <c r="L183" s="45"/>
      <c r="M183" s="48"/>
      <c r="N183" s="69" t="e">
        <f>IF('Costi complessivi'!#REF!="G",'Costi complessivi'!#REF!,IF('Costi complessivi'!#REF!=$B$452,'Costi complessivi'!#REF!,0))</f>
        <v>#REF!</v>
      </c>
      <c r="U183" s="42" t="s">
        <v>503</v>
      </c>
      <c r="V183" s="42" t="s">
        <v>505</v>
      </c>
      <c r="W183" s="42" t="s">
        <v>504</v>
      </c>
      <c r="Y183" s="42" t="s">
        <v>506</v>
      </c>
    </row>
    <row r="184" spans="1:25" hidden="1">
      <c r="A184" s="22" t="str">
        <f>IF('Costi complessivi'!A167="","",'Costi complessivi'!A167)</f>
        <v xml:space="preserve">  68/05/751  </v>
      </c>
      <c r="B184" s="61" t="str">
        <f>IF('Costi complessivi'!B167="","",'Costi complessivi'!B167)</f>
        <v xml:space="preserve">PRESTAZ. SERV. SAD COLLECCHIO  </v>
      </c>
      <c r="C184" s="15" t="e">
        <f>IF('Costi complessivi'!#REF!="G",'Costi complessivi'!#REF!*$C$452,IF('Costi complessivi'!#REF!=$B$452,'Costi complessivi'!#REF!,""))</f>
        <v>#REF!</v>
      </c>
      <c r="D184" s="15" t="e">
        <f>IF('Costi complessivi'!#REF!="G",'Costi complessivi'!#REF!*$C$452,IF('Costi complessivi'!#REF!=$B$452,'Costi complessivi'!#REF!,""))</f>
        <v>#REF!</v>
      </c>
      <c r="E184" s="30" t="e">
        <f>IF('Costi complessivi'!#REF!="G",'Costi complessivi'!#REF!*$C$452,IF('Costi complessivi'!#REF!=$B$452,'Costi complessivi'!#REF!,""))</f>
        <v>#REF!</v>
      </c>
      <c r="F184" s="115" t="e">
        <f>IF('Costi complessivi'!#REF!="G",'Costi complessivi'!C167*$C$452,IF('Costi complessivi'!#REF!=$B$452,'Costi complessivi'!C167,""))</f>
        <v>#REF!</v>
      </c>
      <c r="G184" s="44" t="e">
        <f>IF('Costi complessivi'!#REF!="G",'Costi complessivi'!#REF!*$C$452,IF('Costi complessivi'!#REF!=$B$452,'Costi complessivi'!#REF!,""))</f>
        <v>#REF!</v>
      </c>
      <c r="H184" s="44" t="e">
        <f>IF('Costi complessivi'!#REF!="G",'Costi complessivi'!#REF!*$C$452,IF('Costi complessivi'!#REF!=$B$452,'Costi complessivi'!#REF!,""))</f>
        <v>#REF!</v>
      </c>
      <c r="I184" s="115" t="e">
        <f>IF('Costi complessivi'!#REF!="G",'Costi complessivi'!D167*$C$452,IF('Costi complessivi'!#REF!=$B$452,'Costi complessivi'!D167,""))</f>
        <v>#REF!</v>
      </c>
      <c r="J184" s="14" t="e">
        <f>IF('Costi complessivi'!#REF!="G",'Costi complessivi'!E167*$C$452,IF('Costi complessivi'!#REF!=$B$452,'Costi complessivi'!E167,""))</f>
        <v>#REF!</v>
      </c>
      <c r="K184" s="14" t="e">
        <f>IF('Costi complessivi'!#REF!="G",'Costi complessivi'!F167*$C$452,IF('Costi complessivi'!#REF!=$B$452,'Costi complessivi'!F167,""))</f>
        <v>#REF!</v>
      </c>
      <c r="L184" s="29" t="e">
        <f>IF('Costi complessivi'!#REF!="G",'Costi complessivi'!#REF!*$C$452,IF('Costi complessivi'!#REF!=$B$452,'Costi complessivi'!#REF!,""))</f>
        <v>#REF!</v>
      </c>
      <c r="M184" s="23" t="e">
        <f>'Costi complessivi'!#REF!</f>
        <v>#REF!</v>
      </c>
      <c r="N184" s="69" t="e">
        <f>IF('Costi complessivi'!#REF!="G",'Costi complessivi'!#REF!,IF('Costi complessivi'!#REF!=$B$452,'Costi complessivi'!#REF!,0))</f>
        <v>#REF!</v>
      </c>
      <c r="O184" s="42">
        <v>147000</v>
      </c>
      <c r="P184" s="42">
        <f>O184*2</f>
        <v>294000</v>
      </c>
      <c r="T184" s="42">
        <f>P184/12*4</f>
        <v>98000</v>
      </c>
      <c r="U184" s="42">
        <v>30000</v>
      </c>
      <c r="V184" s="42">
        <v>32666.666669999999</v>
      </c>
      <c r="W184" s="42">
        <v>8666.6666669999995</v>
      </c>
      <c r="X184" s="42">
        <f>T184-U184-V184-W184</f>
        <v>26666.666663000004</v>
      </c>
      <c r="Y184" s="32">
        <f>P184-T184+X184</f>
        <v>222666.66666300001</v>
      </c>
    </row>
    <row r="185" spans="1:25" hidden="1">
      <c r="A185" s="22" t="e">
        <f>IF('Costi complessivi'!#REF!="","",'Costi complessivi'!#REF!)</f>
        <v>#REF!</v>
      </c>
      <c r="B185" s="61" t="e">
        <f>IF('Costi complessivi'!#REF!="","",'Costi complessivi'!#REF!)</f>
        <v>#REF!</v>
      </c>
      <c r="C185" s="15" t="e">
        <f>IF('Costi complessivi'!#REF!="G",'Costi complessivi'!#REF!*$C$452,IF('Costi complessivi'!#REF!=$B$452,'Costi complessivi'!#REF!,""))</f>
        <v>#REF!</v>
      </c>
      <c r="D185" s="15" t="e">
        <f>IF('Costi complessivi'!#REF!="G",'Costi complessivi'!#REF!*$C$452,IF('Costi complessivi'!#REF!=$B$452,'Costi complessivi'!#REF!,""))</f>
        <v>#REF!</v>
      </c>
      <c r="E185" s="30" t="e">
        <f>IF('Costi complessivi'!#REF!="G",'Costi complessivi'!#REF!*$C$452,IF('Costi complessivi'!#REF!=$B$452,'Costi complessivi'!#REF!,""))</f>
        <v>#REF!</v>
      </c>
      <c r="F185" s="115" t="e">
        <f>IF('Costi complessivi'!#REF!="G",'Costi complessivi'!#REF!*$C$452,IF('Costi complessivi'!#REF!=$B$452,'Costi complessivi'!#REF!,""))</f>
        <v>#REF!</v>
      </c>
      <c r="G185" s="44" t="e">
        <f>IF('Costi complessivi'!#REF!="G",'Costi complessivi'!#REF!*$C$452,IF('Costi complessivi'!#REF!=$B$452,'Costi complessivi'!#REF!,""))</f>
        <v>#REF!</v>
      </c>
      <c r="H185" s="44" t="e">
        <f>IF('Costi complessivi'!#REF!="G",'Costi complessivi'!#REF!*$C$452,IF('Costi complessivi'!#REF!=$B$452,'Costi complessivi'!#REF!,""))</f>
        <v>#REF!</v>
      </c>
      <c r="I185" s="115" t="e">
        <f>IF('Costi complessivi'!#REF!="G",'Costi complessivi'!#REF!*$C$452,IF('Costi complessivi'!#REF!=$B$452,'Costi complessivi'!#REF!,""))</f>
        <v>#REF!</v>
      </c>
      <c r="J185" s="14" t="e">
        <f>IF('Costi complessivi'!#REF!="G",'Costi complessivi'!#REF!*$C$452,IF('Costi complessivi'!#REF!=$B$452,'Costi complessivi'!#REF!,""))</f>
        <v>#REF!</v>
      </c>
      <c r="K185" s="14" t="e">
        <f>IF('Costi complessivi'!#REF!="G",'Costi complessivi'!#REF!*$C$452,IF('Costi complessivi'!#REF!=$B$452,'Costi complessivi'!#REF!,""))</f>
        <v>#REF!</v>
      </c>
      <c r="L185" s="29" t="e">
        <f>IF('Costi complessivi'!#REF!="G",'Costi complessivi'!#REF!*$C$452,IF('Costi complessivi'!#REF!=$B$452,'Costi complessivi'!#REF!,""))</f>
        <v>#REF!</v>
      </c>
      <c r="M185" s="23" t="e">
        <f>'Costi complessivi'!#REF!</f>
        <v>#REF!</v>
      </c>
      <c r="N185" s="69" t="e">
        <f>IF('Costi complessivi'!#REF!="G",'Costi complessivi'!#REF!,IF('Costi complessivi'!#REF!=$B$452,'Costi complessivi'!#REF!,0))</f>
        <v>#REF!</v>
      </c>
      <c r="O185" s="42">
        <v>23000</v>
      </c>
      <c r="P185" s="42">
        <f>O185/7*12</f>
        <v>39428.571428571428</v>
      </c>
      <c r="Y185" s="32"/>
    </row>
    <row r="186" spans="1:25" hidden="1">
      <c r="A186" s="22" t="e">
        <f>IF('Costi complessivi'!#REF!="","",'Costi complessivi'!#REF!)</f>
        <v>#REF!</v>
      </c>
      <c r="B186" s="61" t="e">
        <f>IF('Costi complessivi'!#REF!="","",'Costi complessivi'!#REF!)</f>
        <v>#REF!</v>
      </c>
      <c r="C186" s="15" t="e">
        <f>IF('Costi complessivi'!#REF!="G",'Costi complessivi'!#REF!*$C$452,IF('Costi complessivi'!#REF!=$B$452,'Costi complessivi'!#REF!,""))</f>
        <v>#REF!</v>
      </c>
      <c r="D186" s="15" t="e">
        <f>IF('Costi complessivi'!#REF!="G",'Costi complessivi'!#REF!*$C$452,IF('Costi complessivi'!#REF!=$B$452,'Costi complessivi'!#REF!,""))</f>
        <v>#REF!</v>
      </c>
      <c r="E186" s="30" t="e">
        <f>IF('Costi complessivi'!#REF!="G",'Costi complessivi'!#REF!*$C$452,IF('Costi complessivi'!#REF!=$B$452,'Costi complessivi'!#REF!,""))</f>
        <v>#REF!</v>
      </c>
      <c r="F186" s="115" t="e">
        <f>IF('Costi complessivi'!#REF!="G",'Costi complessivi'!#REF!*$C$452,IF('Costi complessivi'!#REF!=$B$452,'Costi complessivi'!#REF!,""))</f>
        <v>#REF!</v>
      </c>
      <c r="G186" s="44" t="e">
        <f>IF('Costi complessivi'!#REF!="G",'Costi complessivi'!#REF!*$C$452,IF('Costi complessivi'!#REF!=$B$452,'Costi complessivi'!#REF!,""))</f>
        <v>#REF!</v>
      </c>
      <c r="H186" s="44" t="e">
        <f>IF('Costi complessivi'!#REF!="G",'Costi complessivi'!#REF!*$C$452,IF('Costi complessivi'!#REF!=$B$452,'Costi complessivi'!#REF!,""))</f>
        <v>#REF!</v>
      </c>
      <c r="I186" s="115" t="e">
        <f>IF('Costi complessivi'!#REF!="G",'Costi complessivi'!#REF!*$C$452,IF('Costi complessivi'!#REF!=$B$452,'Costi complessivi'!#REF!,""))</f>
        <v>#REF!</v>
      </c>
      <c r="J186" s="14" t="e">
        <f>IF('Costi complessivi'!#REF!="G",'Costi complessivi'!#REF!*$C$452,IF('Costi complessivi'!#REF!=$B$452,'Costi complessivi'!#REF!,""))</f>
        <v>#REF!</v>
      </c>
      <c r="K186" s="14" t="e">
        <f>IF('Costi complessivi'!#REF!="G",'Costi complessivi'!#REF!*$C$452,IF('Costi complessivi'!#REF!=$B$452,'Costi complessivi'!#REF!,""))</f>
        <v>#REF!</v>
      </c>
      <c r="L186" s="29" t="e">
        <f>IF('Costi complessivi'!#REF!="G",'Costi complessivi'!#REF!*$C$452,IF('Costi complessivi'!#REF!=$B$452,'Costi complessivi'!#REF!,""))</f>
        <v>#REF!</v>
      </c>
      <c r="M186" s="23" t="e">
        <f>'Costi complessivi'!#REF!</f>
        <v>#REF!</v>
      </c>
      <c r="N186" s="69" t="e">
        <f>IF('Costi complessivi'!#REF!="G",'Costi complessivi'!#REF!,IF('Costi complessivi'!#REF!=$B$452,'Costi complessivi'!#REF!,0))</f>
        <v>#REF!</v>
      </c>
      <c r="Y186" s="32"/>
    </row>
    <row r="187" spans="1:25" hidden="1">
      <c r="A187" s="22" t="e">
        <f>IF('Costi complessivi'!#REF!="","",'Costi complessivi'!#REF!)</f>
        <v>#REF!</v>
      </c>
      <c r="B187" s="61" t="e">
        <f>IF('Costi complessivi'!#REF!="","",'Costi complessivi'!#REF!)</f>
        <v>#REF!</v>
      </c>
      <c r="C187" s="15" t="e">
        <f>IF('Costi complessivi'!#REF!="G",'Costi complessivi'!#REF!*$C$452,IF('Costi complessivi'!#REF!=$B$452,'Costi complessivi'!#REF!,""))</f>
        <v>#REF!</v>
      </c>
      <c r="D187" s="15" t="e">
        <f>IF('Costi complessivi'!#REF!="G",'Costi complessivi'!#REF!*$C$452,IF('Costi complessivi'!#REF!=$B$452,'Costi complessivi'!#REF!,""))</f>
        <v>#REF!</v>
      </c>
      <c r="E187" s="30" t="e">
        <f>IF('Costi complessivi'!#REF!="G",'Costi complessivi'!#REF!*$C$452,IF('Costi complessivi'!#REF!=$B$452,'Costi complessivi'!#REF!,""))</f>
        <v>#REF!</v>
      </c>
      <c r="F187" s="115" t="e">
        <f>IF('Costi complessivi'!#REF!="G",'Costi complessivi'!#REF!*$C$452,IF('Costi complessivi'!#REF!=$B$452,'Costi complessivi'!#REF!,""))</f>
        <v>#REF!</v>
      </c>
      <c r="G187" s="44" t="e">
        <f>IF('Costi complessivi'!#REF!="G",'Costi complessivi'!#REF!*$C$452,IF('Costi complessivi'!#REF!=$B$452,'Costi complessivi'!#REF!,""))</f>
        <v>#REF!</v>
      </c>
      <c r="H187" s="44" t="e">
        <f>IF('Costi complessivi'!#REF!="G",'Costi complessivi'!#REF!*$C$452,IF('Costi complessivi'!#REF!=$B$452,'Costi complessivi'!#REF!,""))</f>
        <v>#REF!</v>
      </c>
      <c r="I187" s="115" t="e">
        <f>IF('Costi complessivi'!#REF!="G",'Costi complessivi'!#REF!*$C$452,IF('Costi complessivi'!#REF!=$B$452,'Costi complessivi'!#REF!,""))</f>
        <v>#REF!</v>
      </c>
      <c r="J187" s="14" t="e">
        <f>IF('Costi complessivi'!#REF!="G",'Costi complessivi'!#REF!*$C$452,IF('Costi complessivi'!#REF!=$B$452,'Costi complessivi'!#REF!,""))</f>
        <v>#REF!</v>
      </c>
      <c r="K187" s="14" t="e">
        <f>IF('Costi complessivi'!#REF!="G",'Costi complessivi'!#REF!*$C$452,IF('Costi complessivi'!#REF!=$B$452,'Costi complessivi'!#REF!,""))</f>
        <v>#REF!</v>
      </c>
      <c r="L187" s="29" t="e">
        <f>IF('Costi complessivi'!#REF!="G",'Costi complessivi'!#REF!*$C$452,IF('Costi complessivi'!#REF!=$B$452,'Costi complessivi'!#REF!,""))</f>
        <v>#REF!</v>
      </c>
      <c r="M187" s="23" t="e">
        <f>'Costi complessivi'!#REF!</f>
        <v>#REF!</v>
      </c>
      <c r="N187" s="69" t="e">
        <f>IF('Costi complessivi'!#REF!="G",'Costi complessivi'!#REF!,IF('Costi complessivi'!#REF!=$B$452,'Costi complessivi'!#REF!,0))</f>
        <v>#REF!</v>
      </c>
      <c r="Y187" s="32"/>
    </row>
    <row r="188" spans="1:25" hidden="1">
      <c r="A188" s="22" t="e">
        <f>IF('Costi complessivi'!#REF!="","",'Costi complessivi'!#REF!)</f>
        <v>#REF!</v>
      </c>
      <c r="B188" s="61" t="e">
        <f>IF('Costi complessivi'!#REF!="","",'Costi complessivi'!#REF!)</f>
        <v>#REF!</v>
      </c>
      <c r="C188" s="15" t="e">
        <f>IF('Costi complessivi'!#REF!="G",'Costi complessivi'!#REF!*$C$452,IF('Costi complessivi'!#REF!=$B$452,'Costi complessivi'!#REF!,""))</f>
        <v>#REF!</v>
      </c>
      <c r="D188" s="15" t="e">
        <f>IF('Costi complessivi'!#REF!="G",'Costi complessivi'!#REF!*$C$452,IF('Costi complessivi'!#REF!=$B$452,'Costi complessivi'!#REF!,""))</f>
        <v>#REF!</v>
      </c>
      <c r="E188" s="30" t="e">
        <f>IF('Costi complessivi'!#REF!="G",'Costi complessivi'!#REF!*$C$452,IF('Costi complessivi'!#REF!=$B$452,'Costi complessivi'!#REF!,""))</f>
        <v>#REF!</v>
      </c>
      <c r="F188" s="115" t="e">
        <f>IF('Costi complessivi'!#REF!="G",'Costi complessivi'!#REF!*$C$452,IF('Costi complessivi'!#REF!=$B$452,'Costi complessivi'!#REF!,""))</f>
        <v>#REF!</v>
      </c>
      <c r="G188" s="44" t="e">
        <f>IF('Costi complessivi'!#REF!="G",'Costi complessivi'!#REF!*$C$452,IF('Costi complessivi'!#REF!=$B$452,'Costi complessivi'!#REF!,""))</f>
        <v>#REF!</v>
      </c>
      <c r="H188" s="44" t="e">
        <f>IF('Costi complessivi'!#REF!="G",'Costi complessivi'!#REF!*$C$452,IF('Costi complessivi'!#REF!=$B$452,'Costi complessivi'!#REF!,""))</f>
        <v>#REF!</v>
      </c>
      <c r="I188" s="115" t="e">
        <f>IF('Costi complessivi'!#REF!="G",'Costi complessivi'!#REF!*$C$452,IF('Costi complessivi'!#REF!=$B$452,'Costi complessivi'!#REF!,""))</f>
        <v>#REF!</v>
      </c>
      <c r="J188" s="14" t="e">
        <f>IF('Costi complessivi'!#REF!="G",'Costi complessivi'!#REF!*$C$452,IF('Costi complessivi'!#REF!=$B$452,'Costi complessivi'!#REF!,""))</f>
        <v>#REF!</v>
      </c>
      <c r="K188" s="14" t="e">
        <f>IF('Costi complessivi'!#REF!="G",'Costi complessivi'!#REF!*$C$452,IF('Costi complessivi'!#REF!=$B$452,'Costi complessivi'!#REF!,""))</f>
        <v>#REF!</v>
      </c>
      <c r="L188" s="29" t="e">
        <f>IF('Costi complessivi'!#REF!="G",'Costi complessivi'!#REF!*$C$452,IF('Costi complessivi'!#REF!=$B$452,'Costi complessivi'!#REF!,""))</f>
        <v>#REF!</v>
      </c>
      <c r="M188" s="23" t="e">
        <f>'Costi complessivi'!#REF!</f>
        <v>#REF!</v>
      </c>
      <c r="N188" s="69" t="e">
        <f>IF('Costi complessivi'!#REF!="G",'Costi complessivi'!#REF!,IF('Costi complessivi'!#REF!=$B$452,'Costi complessivi'!#REF!,0))</f>
        <v>#REF!</v>
      </c>
      <c r="Y188" s="32"/>
    </row>
    <row r="189" spans="1:25" hidden="1">
      <c r="A189" s="49" t="s">
        <v>478</v>
      </c>
      <c r="B189" s="45"/>
      <c r="C189" s="46"/>
      <c r="D189" s="47"/>
      <c r="E189" s="47"/>
      <c r="F189" s="47"/>
      <c r="G189" s="47"/>
      <c r="H189" s="47"/>
      <c r="I189" s="47"/>
      <c r="J189" s="47"/>
      <c r="K189" s="47"/>
      <c r="L189" s="45"/>
      <c r="M189" s="48"/>
      <c r="N189" s="69" t="e">
        <f>IF('Costi complessivi'!#REF!="G",'Costi complessivi'!#REF!,IF('Costi complessivi'!#REF!=$B$452,'Costi complessivi'!#REF!,0))</f>
        <v>#REF!</v>
      </c>
      <c r="Y189" s="32"/>
    </row>
    <row r="190" spans="1:25" ht="21" hidden="1" customHeight="1">
      <c r="A190" s="22" t="str">
        <f>IF('Costi complessivi'!A169="","",'Costi complessivi'!A169)</f>
        <v xml:space="preserve">  68/05/781  </v>
      </c>
      <c r="B190" s="61" t="str">
        <f>IF('Costi complessivi'!B169="","",'Costi complessivi'!B169)</f>
        <v xml:space="preserve">PRESTAZ. SERVIZI SAD FELINO    </v>
      </c>
      <c r="C190" s="15" t="e">
        <f>IF('Costi complessivi'!#REF!="G",'Costi complessivi'!#REF!*$C$452,IF('Costi complessivi'!#REF!=$B$452,'Costi complessivi'!#REF!,""))</f>
        <v>#REF!</v>
      </c>
      <c r="D190" s="15" t="e">
        <f>IF('Costi complessivi'!#REF!="G",'Costi complessivi'!#REF!*$C$452,IF('Costi complessivi'!#REF!=$B$452,'Costi complessivi'!#REF!,""))</f>
        <v>#REF!</v>
      </c>
      <c r="E190" s="30" t="e">
        <f>IF('Costi complessivi'!#REF!="G",'Costi complessivi'!#REF!*$C$452,IF('Costi complessivi'!#REF!=$B$452,'Costi complessivi'!#REF!,""))</f>
        <v>#REF!</v>
      </c>
      <c r="F190" s="115" t="e">
        <f>IF('Costi complessivi'!#REF!="G",'Costi complessivi'!C169*$C$452,IF('Costi complessivi'!#REF!=$B$452,'Costi complessivi'!C169,""))</f>
        <v>#REF!</v>
      </c>
      <c r="G190" s="44" t="e">
        <f>IF('Costi complessivi'!#REF!="G",'Costi complessivi'!#REF!*$C$452,IF('Costi complessivi'!#REF!=$B$452,'Costi complessivi'!#REF!,""))</f>
        <v>#REF!</v>
      </c>
      <c r="H190" s="44" t="e">
        <f>IF('Costi complessivi'!#REF!="G",'Costi complessivi'!#REF!*$C$452,IF('Costi complessivi'!#REF!=$B$452,'Costi complessivi'!#REF!,""))</f>
        <v>#REF!</v>
      </c>
      <c r="I190" s="115" t="e">
        <f>IF('Costi complessivi'!#REF!="G",'Costi complessivi'!D169*$C$452,IF('Costi complessivi'!#REF!=$B$452,'Costi complessivi'!D169,""))</f>
        <v>#REF!</v>
      </c>
      <c r="J190" s="14" t="e">
        <f>IF('Costi complessivi'!#REF!="G",'Costi complessivi'!E169*$C$452,IF('Costi complessivi'!#REF!=$B$452,'Costi complessivi'!E169,""))</f>
        <v>#REF!</v>
      </c>
      <c r="K190" s="14" t="e">
        <f>IF('Costi complessivi'!#REF!="G",'Costi complessivi'!F169*$C$452,IF('Costi complessivi'!#REF!=$B$452,'Costi complessivi'!F169,""))</f>
        <v>#REF!</v>
      </c>
      <c r="L190" s="29" t="e">
        <f>IF('Costi complessivi'!#REF!="G",'Costi complessivi'!#REF!*$C$452,IF('Costi complessivi'!#REF!=$B$452,'Costi complessivi'!#REF!,""))</f>
        <v>#REF!</v>
      </c>
      <c r="M190" s="23" t="e">
        <f>'Costi complessivi'!#REF!</f>
        <v>#REF!</v>
      </c>
      <c r="N190" s="69" t="e">
        <f>IF('Costi complessivi'!#REF!="G",'Costi complessivi'!#REF!,IF('Costi complessivi'!#REF!=$B$452,'Costi complessivi'!#REF!,0))</f>
        <v>#REF!</v>
      </c>
      <c r="O190" s="42">
        <v>69219</v>
      </c>
      <c r="P190" s="42">
        <f>O190*2</f>
        <v>138438</v>
      </c>
      <c r="T190" s="42">
        <f>P190/12*4</f>
        <v>46146</v>
      </c>
      <c r="U190" s="42">
        <v>19000</v>
      </c>
      <c r="V190" s="42">
        <v>17333.333330000001</v>
      </c>
      <c r="W190" s="42">
        <v>1666.666667</v>
      </c>
      <c r="X190" s="42">
        <f>T190-U190-V190-W190</f>
        <v>8146.0000029999992</v>
      </c>
      <c r="Y190" s="32">
        <f>P190-T190+X190</f>
        <v>100438.00000299999</v>
      </c>
    </row>
    <row r="191" spans="1:25" hidden="1">
      <c r="A191" s="22" t="e">
        <f>IF('Costi complessivi'!#REF!="","",'Costi complessivi'!#REF!)</f>
        <v>#REF!</v>
      </c>
      <c r="B191" s="61" t="e">
        <f>IF('Costi complessivi'!#REF!="","",'Costi complessivi'!#REF!)</f>
        <v>#REF!</v>
      </c>
      <c r="C191" s="15" t="e">
        <f>IF('Costi complessivi'!#REF!="G",'Costi complessivi'!#REF!*$C$452,IF('Costi complessivi'!#REF!=$B$452,'Costi complessivi'!#REF!,""))</f>
        <v>#REF!</v>
      </c>
      <c r="D191" s="15" t="e">
        <f>IF('Costi complessivi'!#REF!="G",'Costi complessivi'!#REF!*$C$452,IF('Costi complessivi'!#REF!=$B$452,'Costi complessivi'!#REF!,""))</f>
        <v>#REF!</v>
      </c>
      <c r="E191" s="30" t="e">
        <f>IF('Costi complessivi'!#REF!="G",'Costi complessivi'!#REF!*$C$452,IF('Costi complessivi'!#REF!=$B$452,'Costi complessivi'!#REF!,""))</f>
        <v>#REF!</v>
      </c>
      <c r="F191" s="115" t="e">
        <f>IF('Costi complessivi'!#REF!="G",'Costi complessivi'!#REF!*$C$452,IF('Costi complessivi'!#REF!=$B$452,'Costi complessivi'!#REF!,""))</f>
        <v>#REF!</v>
      </c>
      <c r="G191" s="44" t="e">
        <f>IF('Costi complessivi'!#REF!="G",'Costi complessivi'!#REF!*$C$452,IF('Costi complessivi'!#REF!=$B$452,'Costi complessivi'!#REF!,""))</f>
        <v>#REF!</v>
      </c>
      <c r="H191" s="44" t="e">
        <f>IF('Costi complessivi'!#REF!="G",'Costi complessivi'!#REF!*$C$452,IF('Costi complessivi'!#REF!=$B$452,'Costi complessivi'!#REF!,""))</f>
        <v>#REF!</v>
      </c>
      <c r="I191" s="115" t="e">
        <f>IF('Costi complessivi'!#REF!="G",'Costi complessivi'!#REF!*$C$452,IF('Costi complessivi'!#REF!=$B$452,'Costi complessivi'!#REF!,""))</f>
        <v>#REF!</v>
      </c>
      <c r="J191" s="14" t="e">
        <f>IF('Costi complessivi'!#REF!="G",'Costi complessivi'!#REF!*$C$452,IF('Costi complessivi'!#REF!=$B$452,'Costi complessivi'!#REF!,""))</f>
        <v>#REF!</v>
      </c>
      <c r="K191" s="14" t="e">
        <f>IF('Costi complessivi'!#REF!="G",'Costi complessivi'!#REF!*$C$452,IF('Costi complessivi'!#REF!=$B$452,'Costi complessivi'!#REF!,""))</f>
        <v>#REF!</v>
      </c>
      <c r="L191" s="29" t="e">
        <f>IF('Costi complessivi'!#REF!="G",'Costi complessivi'!#REF!*$C$452,IF('Costi complessivi'!#REF!=$B$452,'Costi complessivi'!#REF!,""))</f>
        <v>#REF!</v>
      </c>
      <c r="M191" s="23" t="e">
        <f>'Costi complessivi'!#REF!</f>
        <v>#REF!</v>
      </c>
      <c r="N191" s="69" t="e">
        <f>IF('Costi complessivi'!#REF!="G",'Costi complessivi'!#REF!,IF('Costi complessivi'!#REF!=$B$452,'Costi complessivi'!#REF!,0))</f>
        <v>#REF!</v>
      </c>
      <c r="O191" s="42">
        <v>12900</v>
      </c>
      <c r="P191" s="42">
        <f>O191/7*12</f>
        <v>22114.285714285714</v>
      </c>
      <c r="Y191" s="32"/>
    </row>
    <row r="192" spans="1:25" hidden="1">
      <c r="A192" s="22" t="e">
        <f>IF('Costi complessivi'!#REF!="","",'Costi complessivi'!#REF!)</f>
        <v>#REF!</v>
      </c>
      <c r="B192" s="61" t="e">
        <f>IF('Costi complessivi'!#REF!="","",'Costi complessivi'!#REF!)</f>
        <v>#REF!</v>
      </c>
      <c r="C192" s="15" t="e">
        <f>IF('Costi complessivi'!#REF!="G",'Costi complessivi'!#REF!*$C$452,IF('Costi complessivi'!#REF!=$B$452,'Costi complessivi'!#REF!,""))</f>
        <v>#REF!</v>
      </c>
      <c r="D192" s="15" t="e">
        <f>IF('Costi complessivi'!#REF!="G",'Costi complessivi'!#REF!*$C$452,IF('Costi complessivi'!#REF!=$B$452,'Costi complessivi'!#REF!,""))</f>
        <v>#REF!</v>
      </c>
      <c r="E192" s="30" t="e">
        <f>IF('Costi complessivi'!#REF!="G",'Costi complessivi'!#REF!*$C$452,IF('Costi complessivi'!#REF!=$B$452,'Costi complessivi'!#REF!,""))</f>
        <v>#REF!</v>
      </c>
      <c r="F192" s="115" t="e">
        <f>IF('Costi complessivi'!#REF!="G",'Costi complessivi'!#REF!*$C$452,IF('Costi complessivi'!#REF!=$B$452,'Costi complessivi'!#REF!,""))</f>
        <v>#REF!</v>
      </c>
      <c r="G192" s="44" t="e">
        <f>IF('Costi complessivi'!#REF!="G",'Costi complessivi'!#REF!*$C$452,IF('Costi complessivi'!#REF!=$B$452,'Costi complessivi'!#REF!,""))</f>
        <v>#REF!</v>
      </c>
      <c r="H192" s="44" t="e">
        <f>IF('Costi complessivi'!#REF!="G",'Costi complessivi'!#REF!*$C$452,IF('Costi complessivi'!#REF!=$B$452,'Costi complessivi'!#REF!,""))</f>
        <v>#REF!</v>
      </c>
      <c r="I192" s="115" t="e">
        <f>IF('Costi complessivi'!#REF!="G",'Costi complessivi'!#REF!*$C$452,IF('Costi complessivi'!#REF!=$B$452,'Costi complessivi'!#REF!,""))</f>
        <v>#REF!</v>
      </c>
      <c r="J192" s="14" t="e">
        <f>IF('Costi complessivi'!#REF!="G",'Costi complessivi'!#REF!*$C$452,IF('Costi complessivi'!#REF!=$B$452,'Costi complessivi'!#REF!,""))</f>
        <v>#REF!</v>
      </c>
      <c r="K192" s="14" t="e">
        <f>IF('Costi complessivi'!#REF!="G",'Costi complessivi'!#REF!*$C$452,IF('Costi complessivi'!#REF!=$B$452,'Costi complessivi'!#REF!,""))</f>
        <v>#REF!</v>
      </c>
      <c r="L192" s="29" t="e">
        <f>IF('Costi complessivi'!#REF!="G",'Costi complessivi'!#REF!*$C$452,IF('Costi complessivi'!#REF!=$B$452,'Costi complessivi'!#REF!,""))</f>
        <v>#REF!</v>
      </c>
      <c r="M192" s="23" t="e">
        <f>'Costi complessivi'!#REF!</f>
        <v>#REF!</v>
      </c>
      <c r="N192" s="69" t="e">
        <f>IF('Costi complessivi'!#REF!="G",'Costi complessivi'!#REF!,IF('Costi complessivi'!#REF!=$B$452,'Costi complessivi'!#REF!,0))</f>
        <v>#REF!</v>
      </c>
      <c r="Y192" s="32"/>
    </row>
    <row r="193" spans="1:25" hidden="1">
      <c r="A193" s="22" t="e">
        <f>IF('Costi complessivi'!#REF!="","",'Costi complessivi'!#REF!)</f>
        <v>#REF!</v>
      </c>
      <c r="B193" s="61" t="e">
        <f>IF('Costi complessivi'!#REF!="","",'Costi complessivi'!#REF!)</f>
        <v>#REF!</v>
      </c>
      <c r="C193" s="15" t="e">
        <f>IF('Costi complessivi'!#REF!="G",'Costi complessivi'!#REF!*$C$452,IF('Costi complessivi'!#REF!=$B$452,'Costi complessivi'!#REF!,""))</f>
        <v>#REF!</v>
      </c>
      <c r="D193" s="15" t="e">
        <f>IF('Costi complessivi'!#REF!="G",'Costi complessivi'!#REF!*$C$452,IF('Costi complessivi'!#REF!=$B$452,'Costi complessivi'!#REF!,""))</f>
        <v>#REF!</v>
      </c>
      <c r="E193" s="30" t="e">
        <f>IF('Costi complessivi'!#REF!="G",'Costi complessivi'!#REF!*$C$452,IF('Costi complessivi'!#REF!=$B$452,'Costi complessivi'!#REF!,""))</f>
        <v>#REF!</v>
      </c>
      <c r="F193" s="115" t="e">
        <f>IF('Costi complessivi'!#REF!="G",'Costi complessivi'!#REF!*$C$452,IF('Costi complessivi'!#REF!=$B$452,'Costi complessivi'!#REF!,""))</f>
        <v>#REF!</v>
      </c>
      <c r="G193" s="44" t="e">
        <f>IF('Costi complessivi'!#REF!="G",'Costi complessivi'!#REF!*$C$452,IF('Costi complessivi'!#REF!=$B$452,'Costi complessivi'!#REF!,""))</f>
        <v>#REF!</v>
      </c>
      <c r="H193" s="44" t="e">
        <f>IF('Costi complessivi'!#REF!="G",'Costi complessivi'!#REF!*$C$452,IF('Costi complessivi'!#REF!=$B$452,'Costi complessivi'!#REF!,""))</f>
        <v>#REF!</v>
      </c>
      <c r="I193" s="115" t="e">
        <f>IF('Costi complessivi'!#REF!="G",'Costi complessivi'!#REF!*$C$452,IF('Costi complessivi'!#REF!=$B$452,'Costi complessivi'!#REF!,""))</f>
        <v>#REF!</v>
      </c>
      <c r="J193" s="14" t="e">
        <f>IF('Costi complessivi'!#REF!="G",'Costi complessivi'!#REF!*$C$452,IF('Costi complessivi'!#REF!=$B$452,'Costi complessivi'!#REF!,""))</f>
        <v>#REF!</v>
      </c>
      <c r="K193" s="14" t="e">
        <f>IF('Costi complessivi'!#REF!="G",'Costi complessivi'!#REF!*$C$452,IF('Costi complessivi'!#REF!=$B$452,'Costi complessivi'!#REF!,""))</f>
        <v>#REF!</v>
      </c>
      <c r="L193" s="29" t="e">
        <f>IF('Costi complessivi'!#REF!="G",'Costi complessivi'!#REF!*$C$452,IF('Costi complessivi'!#REF!=$B$452,'Costi complessivi'!#REF!,""))</f>
        <v>#REF!</v>
      </c>
      <c r="M193" s="23" t="e">
        <f>'Costi complessivi'!#REF!</f>
        <v>#REF!</v>
      </c>
      <c r="N193" s="69" t="e">
        <f>IF('Costi complessivi'!#REF!="G",'Costi complessivi'!#REF!,IF('Costi complessivi'!#REF!=$B$452,'Costi complessivi'!#REF!,0))</f>
        <v>#REF!</v>
      </c>
      <c r="Y193" s="32"/>
    </row>
    <row r="194" spans="1:25">
      <c r="A194" s="49" t="s">
        <v>479</v>
      </c>
      <c r="B194" s="45"/>
      <c r="C194" s="46"/>
      <c r="D194" s="47"/>
      <c r="E194" s="47"/>
      <c r="F194" s="47"/>
      <c r="G194" s="47"/>
      <c r="H194" s="47"/>
      <c r="I194" s="47"/>
      <c r="J194" s="47"/>
      <c r="K194" s="47"/>
      <c r="L194" s="45"/>
      <c r="M194" s="48"/>
      <c r="N194" s="69" t="e">
        <f>IF('Costi complessivi'!#REF!="G",'Costi complessivi'!#REF!,IF('Costi complessivi'!#REF!=$B$452,'Costi complessivi'!#REF!,0))</f>
        <v>#REF!</v>
      </c>
      <c r="Y194" s="32"/>
    </row>
    <row r="195" spans="1:25" ht="16.149999999999999" customHeight="1">
      <c r="A195" s="22" t="str">
        <f>IF('Costi complessivi'!A171="","",'Costi complessivi'!A171)</f>
        <v xml:space="preserve">  68/05/811  </v>
      </c>
      <c r="B195" s="61" t="str">
        <f>IF('Costi complessivi'!B171="","",'Costi complessivi'!B171)</f>
        <v>PRESTAZ. SERVIZI SAD MONTECHIAR</v>
      </c>
      <c r="C195" s="15" t="e">
        <f>IF('Costi complessivi'!#REF!="G",'Costi complessivi'!#REF!*$C$452,IF('Costi complessivi'!#REF!=$B$452,'Costi complessivi'!#REF!,""))</f>
        <v>#REF!</v>
      </c>
      <c r="D195" s="15" t="e">
        <f>IF('Costi complessivi'!#REF!="G",'Costi complessivi'!#REF!*$C$452,IF('Costi complessivi'!#REF!=$B$452,'Costi complessivi'!#REF!,""))</f>
        <v>#REF!</v>
      </c>
      <c r="E195" s="30" t="e">
        <f>IF('Costi complessivi'!#REF!="G",'Costi complessivi'!#REF!*$C$452,IF('Costi complessivi'!#REF!=$B$452,'Costi complessivi'!#REF!,""))</f>
        <v>#REF!</v>
      </c>
      <c r="F195" s="115" t="e">
        <f>IF('Costi complessivi'!#REF!="G",'Costi complessivi'!C171*$C$452,IF('Costi complessivi'!#REF!=$B$452,'Costi complessivi'!C171,""))</f>
        <v>#REF!</v>
      </c>
      <c r="G195" s="44" t="e">
        <f>IF('Costi complessivi'!#REF!="G",'Costi complessivi'!#REF!*$C$452,IF('Costi complessivi'!#REF!=$B$452,'Costi complessivi'!#REF!,""))</f>
        <v>#REF!</v>
      </c>
      <c r="H195" s="44" t="e">
        <f>IF('Costi complessivi'!#REF!="G",'Costi complessivi'!#REF!*$C$452,IF('Costi complessivi'!#REF!=$B$452,'Costi complessivi'!#REF!,""))</f>
        <v>#REF!</v>
      </c>
      <c r="I195" s="115" t="e">
        <f>IF('Costi complessivi'!#REF!="G",'Costi complessivi'!D171*$C$452,IF('Costi complessivi'!#REF!=$B$452,'Costi complessivi'!D171,""))</f>
        <v>#REF!</v>
      </c>
      <c r="J195" s="14" t="e">
        <f>IF('Costi complessivi'!#REF!="G",'Costi complessivi'!E171*$C$452,IF('Costi complessivi'!#REF!=$B$452,'Costi complessivi'!E171,""))</f>
        <v>#REF!</v>
      </c>
      <c r="K195" s="14" t="e">
        <f>IF('Costi complessivi'!#REF!="G",'Costi complessivi'!F171*$C$452,IF('Costi complessivi'!#REF!=$B$452,'Costi complessivi'!F171,""))</f>
        <v>#REF!</v>
      </c>
      <c r="L195" s="29" t="e">
        <f>IF('Costi complessivi'!#REF!="G",'Costi complessivi'!#REF!*$C$452,IF('Costi complessivi'!#REF!=$B$452,'Costi complessivi'!#REF!,""))</f>
        <v>#REF!</v>
      </c>
      <c r="M195" s="23" t="e">
        <f>'Costi complessivi'!#REF!</f>
        <v>#REF!</v>
      </c>
      <c r="N195" s="69" t="e">
        <f>IF('Costi complessivi'!#REF!="G",'Costi complessivi'!#REF!,IF('Costi complessivi'!#REF!=$B$452,'Costi complessivi'!#REF!,0))</f>
        <v>#REF!</v>
      </c>
      <c r="O195" s="42">
        <v>130717</v>
      </c>
      <c r="P195" s="42">
        <f>O195*2</f>
        <v>261434</v>
      </c>
      <c r="T195" s="42">
        <f>P195/12*4</f>
        <v>87144.666666666672</v>
      </c>
      <c r="U195" s="42">
        <v>25000</v>
      </c>
      <c r="V195" s="42">
        <v>18333.333330000001</v>
      </c>
      <c r="W195" s="42">
        <v>11666.666670000001</v>
      </c>
      <c r="X195" s="42">
        <f>T195-U195-V195-W195</f>
        <v>32144.666666666672</v>
      </c>
      <c r="Y195" s="32">
        <f>P195-T195+X195</f>
        <v>206434</v>
      </c>
    </row>
    <row r="196" spans="1:25" hidden="1">
      <c r="A196" s="22" t="e">
        <f>IF('Costi complessivi'!#REF!="","",'Costi complessivi'!#REF!)</f>
        <v>#REF!</v>
      </c>
      <c r="B196" s="61" t="e">
        <f>IF('Costi complessivi'!#REF!="","",'Costi complessivi'!#REF!)</f>
        <v>#REF!</v>
      </c>
      <c r="C196" s="15" t="e">
        <f>IF('Costi complessivi'!#REF!="G",'Costi complessivi'!#REF!*$C$452,IF('Costi complessivi'!#REF!=$B$452,'Costi complessivi'!#REF!,""))</f>
        <v>#REF!</v>
      </c>
      <c r="D196" s="15" t="e">
        <f>IF('Costi complessivi'!#REF!="G",'Costi complessivi'!#REF!*$C$452,IF('Costi complessivi'!#REF!=$B$452,'Costi complessivi'!#REF!,""))</f>
        <v>#REF!</v>
      </c>
      <c r="E196" s="30" t="e">
        <f>IF('Costi complessivi'!#REF!="G",'Costi complessivi'!#REF!*$C$452,IF('Costi complessivi'!#REF!=$B$452,'Costi complessivi'!#REF!,""))</f>
        <v>#REF!</v>
      </c>
      <c r="F196" s="115" t="e">
        <f>IF('Costi complessivi'!#REF!="G",'Costi complessivi'!#REF!*$C$452,IF('Costi complessivi'!#REF!=$B$452,'Costi complessivi'!#REF!,""))</f>
        <v>#REF!</v>
      </c>
      <c r="G196" s="44" t="e">
        <f>IF('Costi complessivi'!#REF!="G",'Costi complessivi'!#REF!*$C$452,IF('Costi complessivi'!#REF!=$B$452,'Costi complessivi'!#REF!,""))</f>
        <v>#REF!</v>
      </c>
      <c r="H196" s="44" t="e">
        <f>IF('Costi complessivi'!#REF!="G",'Costi complessivi'!#REF!*$C$452,IF('Costi complessivi'!#REF!=$B$452,'Costi complessivi'!#REF!,""))</f>
        <v>#REF!</v>
      </c>
      <c r="I196" s="115" t="e">
        <f>IF('Costi complessivi'!#REF!="G",'Costi complessivi'!#REF!*$C$452,IF('Costi complessivi'!#REF!=$B$452,'Costi complessivi'!#REF!,""))</f>
        <v>#REF!</v>
      </c>
      <c r="J196" s="14" t="e">
        <f>IF('Costi complessivi'!#REF!="G",'Costi complessivi'!#REF!*$C$452,IF('Costi complessivi'!#REF!=$B$452,'Costi complessivi'!#REF!,""))</f>
        <v>#REF!</v>
      </c>
      <c r="K196" s="14" t="e">
        <f>IF('Costi complessivi'!#REF!="G",'Costi complessivi'!#REF!*$C$452,IF('Costi complessivi'!#REF!=$B$452,'Costi complessivi'!#REF!,""))</f>
        <v>#REF!</v>
      </c>
      <c r="L196" s="29" t="e">
        <f>IF('Costi complessivi'!#REF!="G",'Costi complessivi'!#REF!*$C$452,IF('Costi complessivi'!#REF!=$B$452,'Costi complessivi'!#REF!,""))</f>
        <v>#REF!</v>
      </c>
      <c r="M196" s="23" t="e">
        <f>'Costi complessivi'!#REF!</f>
        <v>#REF!</v>
      </c>
      <c r="N196" s="69" t="e">
        <f>IF('Costi complessivi'!#REF!="G",'Costi complessivi'!#REF!,IF('Costi complessivi'!#REF!=$B$452,'Costi complessivi'!#REF!,0))</f>
        <v>#REF!</v>
      </c>
      <c r="O196" s="42">
        <v>5300</v>
      </c>
      <c r="P196" s="42">
        <f>O196/7*12</f>
        <v>9085.7142857142862</v>
      </c>
      <c r="Y196" s="32"/>
    </row>
    <row r="197" spans="1:25" hidden="1">
      <c r="A197" s="22" t="e">
        <f>IF('Costi complessivi'!#REF!="","",'Costi complessivi'!#REF!)</f>
        <v>#REF!</v>
      </c>
      <c r="B197" s="61" t="e">
        <f>IF('Costi complessivi'!#REF!="","",'Costi complessivi'!#REF!)</f>
        <v>#REF!</v>
      </c>
      <c r="C197" s="15" t="e">
        <f>IF('Costi complessivi'!#REF!="G",'Costi complessivi'!#REF!*$C$452,IF('Costi complessivi'!#REF!=$B$452,'Costi complessivi'!#REF!,""))</f>
        <v>#REF!</v>
      </c>
      <c r="D197" s="15" t="e">
        <f>IF('Costi complessivi'!#REF!="G",'Costi complessivi'!#REF!*$C$452,IF('Costi complessivi'!#REF!=$B$452,'Costi complessivi'!#REF!,""))</f>
        <v>#REF!</v>
      </c>
      <c r="E197" s="30" t="e">
        <f>IF('Costi complessivi'!#REF!="G",'Costi complessivi'!#REF!*$C$452,IF('Costi complessivi'!#REF!=$B$452,'Costi complessivi'!#REF!,""))</f>
        <v>#REF!</v>
      </c>
      <c r="F197" s="115" t="e">
        <f>IF('Costi complessivi'!#REF!="G",'Costi complessivi'!#REF!*$C$452,IF('Costi complessivi'!#REF!=$B$452,'Costi complessivi'!#REF!,""))</f>
        <v>#REF!</v>
      </c>
      <c r="G197" s="44" t="e">
        <f>IF('Costi complessivi'!#REF!="G",'Costi complessivi'!#REF!*$C$452,IF('Costi complessivi'!#REF!=$B$452,'Costi complessivi'!#REF!,""))</f>
        <v>#REF!</v>
      </c>
      <c r="H197" s="44" t="e">
        <f>IF('Costi complessivi'!#REF!="G",'Costi complessivi'!#REF!*$C$452,IF('Costi complessivi'!#REF!=$B$452,'Costi complessivi'!#REF!,""))</f>
        <v>#REF!</v>
      </c>
      <c r="I197" s="115" t="e">
        <f>IF('Costi complessivi'!#REF!="G",'Costi complessivi'!#REF!*$C$452,IF('Costi complessivi'!#REF!=$B$452,'Costi complessivi'!#REF!,""))</f>
        <v>#REF!</v>
      </c>
      <c r="J197" s="14" t="e">
        <f>IF('Costi complessivi'!#REF!="G",'Costi complessivi'!#REF!*$C$452,IF('Costi complessivi'!#REF!=$B$452,'Costi complessivi'!#REF!,""))</f>
        <v>#REF!</v>
      </c>
      <c r="K197" s="14" t="e">
        <f>IF('Costi complessivi'!#REF!="G",'Costi complessivi'!#REF!*$C$452,IF('Costi complessivi'!#REF!=$B$452,'Costi complessivi'!#REF!,""))</f>
        <v>#REF!</v>
      </c>
      <c r="L197" s="29" t="e">
        <f>IF('Costi complessivi'!#REF!="G",'Costi complessivi'!#REF!*$C$452,IF('Costi complessivi'!#REF!=$B$452,'Costi complessivi'!#REF!,""))</f>
        <v>#REF!</v>
      </c>
      <c r="M197" s="23" t="e">
        <f>'Costi complessivi'!#REF!</f>
        <v>#REF!</v>
      </c>
      <c r="N197" s="69" t="e">
        <f>IF('Costi complessivi'!#REF!="G",'Costi complessivi'!#REF!,IF('Costi complessivi'!#REF!=$B$452,'Costi complessivi'!#REF!,0))</f>
        <v>#REF!</v>
      </c>
      <c r="Y197" s="32"/>
    </row>
    <row r="198" spans="1:25" hidden="1">
      <c r="A198" s="22" t="e">
        <f>IF('Costi complessivi'!#REF!="","",'Costi complessivi'!#REF!)</f>
        <v>#REF!</v>
      </c>
      <c r="B198" s="61" t="e">
        <f>IF('Costi complessivi'!#REF!="","",'Costi complessivi'!#REF!)</f>
        <v>#REF!</v>
      </c>
      <c r="C198" s="15" t="e">
        <f>IF('Costi complessivi'!#REF!="G",'Costi complessivi'!#REF!*$C$452,IF('Costi complessivi'!#REF!=$B$452,'Costi complessivi'!#REF!,""))</f>
        <v>#REF!</v>
      </c>
      <c r="D198" s="15" t="e">
        <f>IF('Costi complessivi'!#REF!="G",'Costi complessivi'!#REF!*$C$452,IF('Costi complessivi'!#REF!=$B$452,'Costi complessivi'!#REF!,""))</f>
        <v>#REF!</v>
      </c>
      <c r="E198" s="30" t="e">
        <f>IF('Costi complessivi'!#REF!="G",'Costi complessivi'!#REF!*$C$452,IF('Costi complessivi'!#REF!=$B$452,'Costi complessivi'!#REF!,""))</f>
        <v>#REF!</v>
      </c>
      <c r="F198" s="115" t="e">
        <f>IF('Costi complessivi'!#REF!="G",'Costi complessivi'!#REF!*$C$452,IF('Costi complessivi'!#REF!=$B$452,'Costi complessivi'!#REF!,""))</f>
        <v>#REF!</v>
      </c>
      <c r="G198" s="44" t="e">
        <f>IF('Costi complessivi'!#REF!="G",'Costi complessivi'!#REF!*$C$452,IF('Costi complessivi'!#REF!=$B$452,'Costi complessivi'!#REF!,""))</f>
        <v>#REF!</v>
      </c>
      <c r="H198" s="44" t="e">
        <f>IF('Costi complessivi'!#REF!="G",'Costi complessivi'!#REF!*$C$452,IF('Costi complessivi'!#REF!=$B$452,'Costi complessivi'!#REF!,""))</f>
        <v>#REF!</v>
      </c>
      <c r="I198" s="115" t="e">
        <f>IF('Costi complessivi'!#REF!="G",'Costi complessivi'!#REF!*$C$452,IF('Costi complessivi'!#REF!=$B$452,'Costi complessivi'!#REF!,""))</f>
        <v>#REF!</v>
      </c>
      <c r="J198" s="14" t="e">
        <f>IF('Costi complessivi'!#REF!="G",'Costi complessivi'!#REF!*$C$452,IF('Costi complessivi'!#REF!=$B$452,'Costi complessivi'!#REF!,""))</f>
        <v>#REF!</v>
      </c>
      <c r="K198" s="14" t="e">
        <f>IF('Costi complessivi'!#REF!="G",'Costi complessivi'!#REF!*$C$452,IF('Costi complessivi'!#REF!=$B$452,'Costi complessivi'!#REF!,""))</f>
        <v>#REF!</v>
      </c>
      <c r="L198" s="29" t="e">
        <f>IF('Costi complessivi'!#REF!="G",'Costi complessivi'!#REF!*$C$452,IF('Costi complessivi'!#REF!=$B$452,'Costi complessivi'!#REF!,""))</f>
        <v>#REF!</v>
      </c>
      <c r="M198" s="23" t="e">
        <f>'Costi complessivi'!#REF!</f>
        <v>#REF!</v>
      </c>
      <c r="N198" s="69" t="e">
        <f>IF('Costi complessivi'!#REF!="G",'Costi complessivi'!#REF!,IF('Costi complessivi'!#REF!=$B$452,'Costi complessivi'!#REF!,0))</f>
        <v>#REF!</v>
      </c>
      <c r="Y198" s="32"/>
    </row>
    <row r="199" spans="1:25" hidden="1">
      <c r="A199" s="49" t="s">
        <v>480</v>
      </c>
      <c r="B199" s="45"/>
      <c r="C199" s="46"/>
      <c r="D199" s="47"/>
      <c r="E199" s="47"/>
      <c r="F199" s="47"/>
      <c r="G199" s="47"/>
      <c r="H199" s="47"/>
      <c r="I199" s="47"/>
      <c r="J199" s="47"/>
      <c r="K199" s="47"/>
      <c r="L199" s="45"/>
      <c r="M199" s="48"/>
      <c r="N199" s="69" t="e">
        <f>IF('Costi complessivi'!#REF!="G",'Costi complessivi'!#REF!,IF('Costi complessivi'!#REF!=$B$452,'Costi complessivi'!#REF!,0))</f>
        <v>#REF!</v>
      </c>
      <c r="Y199" s="32"/>
    </row>
    <row r="200" spans="1:25" hidden="1">
      <c r="A200" s="22" t="str">
        <f>IF('Costi complessivi'!A173="","",'Costi complessivi'!A173)</f>
        <v xml:space="preserve">  68/05/841  </v>
      </c>
      <c r="B200" s="61" t="str">
        <f>IF('Costi complessivi'!B173="","",'Costi complessivi'!B173)</f>
        <v xml:space="preserve">PRESTAZ. SERVIZ. SAD SALA B.   </v>
      </c>
      <c r="C200" s="15" t="e">
        <f>IF('Costi complessivi'!#REF!="G",'Costi complessivi'!#REF!*$C$452,IF('Costi complessivi'!#REF!=$B$452,'Costi complessivi'!#REF!,""))</f>
        <v>#REF!</v>
      </c>
      <c r="D200" s="15" t="e">
        <f>IF('Costi complessivi'!#REF!="G",'Costi complessivi'!#REF!*$C$452,IF('Costi complessivi'!#REF!=$B$452,'Costi complessivi'!#REF!,""))</f>
        <v>#REF!</v>
      </c>
      <c r="E200" s="30" t="e">
        <f>IF('Costi complessivi'!#REF!="G",'Costi complessivi'!#REF!*$C$452,IF('Costi complessivi'!#REF!=$B$452,'Costi complessivi'!#REF!,""))</f>
        <v>#REF!</v>
      </c>
      <c r="F200" s="115" t="e">
        <f>IF('Costi complessivi'!#REF!="G",'Costi complessivi'!C173*$C$452,IF('Costi complessivi'!#REF!=$B$452,'Costi complessivi'!C173,""))</f>
        <v>#REF!</v>
      </c>
      <c r="G200" s="44" t="e">
        <f>IF('Costi complessivi'!#REF!="G",'Costi complessivi'!#REF!*$C$452,IF('Costi complessivi'!#REF!=$B$452,'Costi complessivi'!#REF!,""))</f>
        <v>#REF!</v>
      </c>
      <c r="H200" s="44" t="e">
        <f>IF('Costi complessivi'!#REF!="G",'Costi complessivi'!#REF!*$C$452,IF('Costi complessivi'!#REF!=$B$452,'Costi complessivi'!#REF!,""))</f>
        <v>#REF!</v>
      </c>
      <c r="I200" s="115" t="e">
        <f>IF('Costi complessivi'!#REF!="G",'Costi complessivi'!D173*$C$452,IF('Costi complessivi'!#REF!=$B$452,'Costi complessivi'!D173,""))</f>
        <v>#REF!</v>
      </c>
      <c r="J200" s="14" t="e">
        <f>IF('Costi complessivi'!#REF!="G",'Costi complessivi'!E173*$C$452,IF('Costi complessivi'!#REF!=$B$452,'Costi complessivi'!E173,""))</f>
        <v>#REF!</v>
      </c>
      <c r="K200" s="14" t="e">
        <f>IF('Costi complessivi'!#REF!="G",'Costi complessivi'!F173*$C$452,IF('Costi complessivi'!#REF!=$B$452,'Costi complessivi'!F173,""))</f>
        <v>#REF!</v>
      </c>
      <c r="L200" s="29" t="e">
        <f>IF('Costi complessivi'!#REF!="G",'Costi complessivi'!#REF!*$C$452,IF('Costi complessivi'!#REF!=$B$452,'Costi complessivi'!#REF!,""))</f>
        <v>#REF!</v>
      </c>
      <c r="M200" s="23" t="e">
        <f>'Costi complessivi'!#REF!</f>
        <v>#REF!</v>
      </c>
      <c r="N200" s="69" t="e">
        <f>IF('Costi complessivi'!#REF!="G",'Costi complessivi'!#REF!,IF('Costi complessivi'!#REF!=$B$452,'Costi complessivi'!#REF!,0))</f>
        <v>#REF!</v>
      </c>
      <c r="O200" s="42">
        <v>32664</v>
      </c>
      <c r="P200" s="42">
        <f>O200*2</f>
        <v>65328</v>
      </c>
      <c r="T200" s="42">
        <f>P200/12*4</f>
        <v>21776</v>
      </c>
      <c r="U200" s="42">
        <v>3000</v>
      </c>
      <c r="V200" s="42">
        <v>3333.333333</v>
      </c>
      <c r="W200" s="42">
        <v>6666.6666670000004</v>
      </c>
      <c r="X200" s="42">
        <f>T200-U200-V200-W200</f>
        <v>8776</v>
      </c>
      <c r="Y200" s="32">
        <f>P200-T200+X200</f>
        <v>52328</v>
      </c>
    </row>
    <row r="201" spans="1:25" hidden="1">
      <c r="A201" s="22" t="e">
        <f>IF('Costi complessivi'!#REF!="","",'Costi complessivi'!#REF!)</f>
        <v>#REF!</v>
      </c>
      <c r="B201" s="61" t="e">
        <f>IF('Costi complessivi'!#REF!="","",'Costi complessivi'!#REF!)</f>
        <v>#REF!</v>
      </c>
      <c r="C201" s="15" t="e">
        <f>IF('Costi complessivi'!#REF!="G",'Costi complessivi'!#REF!*$C$452,IF('Costi complessivi'!#REF!=$B$452,'Costi complessivi'!#REF!,""))</f>
        <v>#REF!</v>
      </c>
      <c r="D201" s="15" t="e">
        <f>IF('Costi complessivi'!#REF!="G",'Costi complessivi'!#REF!*$C$452,IF('Costi complessivi'!#REF!=$B$452,'Costi complessivi'!#REF!,""))</f>
        <v>#REF!</v>
      </c>
      <c r="E201" s="30" t="e">
        <f>IF('Costi complessivi'!#REF!="G",'Costi complessivi'!#REF!*$C$452,IF('Costi complessivi'!#REF!=$B$452,'Costi complessivi'!#REF!,""))</f>
        <v>#REF!</v>
      </c>
      <c r="F201" s="115" t="e">
        <f>IF('Costi complessivi'!#REF!="G",'Costi complessivi'!#REF!*$C$452,IF('Costi complessivi'!#REF!=$B$452,'Costi complessivi'!#REF!,""))</f>
        <v>#REF!</v>
      </c>
      <c r="G201" s="44" t="e">
        <f>IF('Costi complessivi'!#REF!="G",'Costi complessivi'!#REF!*$C$452,IF('Costi complessivi'!#REF!=$B$452,'Costi complessivi'!#REF!,""))</f>
        <v>#REF!</v>
      </c>
      <c r="H201" s="44" t="e">
        <f>IF('Costi complessivi'!#REF!="G",'Costi complessivi'!#REF!*$C$452,IF('Costi complessivi'!#REF!=$B$452,'Costi complessivi'!#REF!,""))</f>
        <v>#REF!</v>
      </c>
      <c r="I201" s="115" t="e">
        <f>IF('Costi complessivi'!#REF!="G",'Costi complessivi'!#REF!*$C$452,IF('Costi complessivi'!#REF!=$B$452,'Costi complessivi'!#REF!,""))</f>
        <v>#REF!</v>
      </c>
      <c r="J201" s="14" t="e">
        <f>IF('Costi complessivi'!#REF!="G",'Costi complessivi'!#REF!*$C$452,IF('Costi complessivi'!#REF!=$B$452,'Costi complessivi'!#REF!,""))</f>
        <v>#REF!</v>
      </c>
      <c r="K201" s="14" t="e">
        <f>IF('Costi complessivi'!#REF!="G",'Costi complessivi'!#REF!*$C$452,IF('Costi complessivi'!#REF!=$B$452,'Costi complessivi'!#REF!,""))</f>
        <v>#REF!</v>
      </c>
      <c r="L201" s="29" t="e">
        <f>IF('Costi complessivi'!#REF!="G",'Costi complessivi'!#REF!*$C$452,IF('Costi complessivi'!#REF!=$B$452,'Costi complessivi'!#REF!,""))</f>
        <v>#REF!</v>
      </c>
      <c r="M201" s="23" t="e">
        <f>'Costi complessivi'!#REF!</f>
        <v>#REF!</v>
      </c>
      <c r="N201" s="69" t="e">
        <f>IF('Costi complessivi'!#REF!="G",'Costi complessivi'!#REF!,IF('Costi complessivi'!#REF!=$B$452,'Costi complessivi'!#REF!,0))</f>
        <v>#REF!</v>
      </c>
      <c r="O201" s="42">
        <v>2700</v>
      </c>
      <c r="P201" s="42">
        <f>O201/7*12</f>
        <v>4628.5714285714284</v>
      </c>
      <c r="Y201" s="32"/>
    </row>
    <row r="202" spans="1:25" hidden="1">
      <c r="A202" s="22" t="e">
        <f>IF('Costi complessivi'!#REF!="","",'Costi complessivi'!#REF!)</f>
        <v>#REF!</v>
      </c>
      <c r="B202" s="61" t="e">
        <f>IF('Costi complessivi'!#REF!="","",'Costi complessivi'!#REF!)</f>
        <v>#REF!</v>
      </c>
      <c r="C202" s="15" t="e">
        <f>IF('Costi complessivi'!#REF!="G",'Costi complessivi'!#REF!*$C$452,IF('Costi complessivi'!#REF!=$B$452,'Costi complessivi'!#REF!,""))</f>
        <v>#REF!</v>
      </c>
      <c r="D202" s="15" t="e">
        <f>IF('Costi complessivi'!#REF!="G",'Costi complessivi'!#REF!*$C$452,IF('Costi complessivi'!#REF!=$B$452,'Costi complessivi'!#REF!,""))</f>
        <v>#REF!</v>
      </c>
      <c r="E202" s="30" t="e">
        <f>IF('Costi complessivi'!#REF!="G",'Costi complessivi'!#REF!*$C$452,IF('Costi complessivi'!#REF!=$B$452,'Costi complessivi'!#REF!,""))</f>
        <v>#REF!</v>
      </c>
      <c r="F202" s="115" t="e">
        <f>IF('Costi complessivi'!#REF!="G",'Costi complessivi'!#REF!*$C$452,IF('Costi complessivi'!#REF!=$B$452,'Costi complessivi'!#REF!,""))</f>
        <v>#REF!</v>
      </c>
      <c r="G202" s="44" t="e">
        <f>IF('Costi complessivi'!#REF!="G",'Costi complessivi'!#REF!*$C$452,IF('Costi complessivi'!#REF!=$B$452,'Costi complessivi'!#REF!,""))</f>
        <v>#REF!</v>
      </c>
      <c r="H202" s="44" t="e">
        <f>IF('Costi complessivi'!#REF!="G",'Costi complessivi'!#REF!*$C$452,IF('Costi complessivi'!#REF!=$B$452,'Costi complessivi'!#REF!,""))</f>
        <v>#REF!</v>
      </c>
      <c r="I202" s="115" t="e">
        <f>IF('Costi complessivi'!#REF!="G",'Costi complessivi'!#REF!*$C$452,IF('Costi complessivi'!#REF!=$B$452,'Costi complessivi'!#REF!,""))</f>
        <v>#REF!</v>
      </c>
      <c r="J202" s="14" t="e">
        <f>IF('Costi complessivi'!#REF!="G",'Costi complessivi'!#REF!*$C$452,IF('Costi complessivi'!#REF!=$B$452,'Costi complessivi'!#REF!,""))</f>
        <v>#REF!</v>
      </c>
      <c r="K202" s="14" t="e">
        <f>IF('Costi complessivi'!#REF!="G",'Costi complessivi'!#REF!*$C$452,IF('Costi complessivi'!#REF!=$B$452,'Costi complessivi'!#REF!,""))</f>
        <v>#REF!</v>
      </c>
      <c r="L202" s="29" t="e">
        <f>IF('Costi complessivi'!#REF!="G",'Costi complessivi'!#REF!*$C$452,IF('Costi complessivi'!#REF!=$B$452,'Costi complessivi'!#REF!,""))</f>
        <v>#REF!</v>
      </c>
      <c r="M202" s="23" t="e">
        <f>'Costi complessivi'!#REF!</f>
        <v>#REF!</v>
      </c>
      <c r="N202" s="69" t="e">
        <f>IF('Costi complessivi'!#REF!="G",'Costi complessivi'!#REF!,IF('Costi complessivi'!#REF!=$B$452,'Costi complessivi'!#REF!,0))</f>
        <v>#REF!</v>
      </c>
      <c r="Y202" s="32"/>
    </row>
    <row r="203" spans="1:25" hidden="1">
      <c r="A203" s="22" t="e">
        <f>IF('Costi complessivi'!#REF!="","",'Costi complessivi'!#REF!)</f>
        <v>#REF!</v>
      </c>
      <c r="B203" s="61" t="e">
        <f>IF('Costi complessivi'!#REF!="","",'Costi complessivi'!#REF!)</f>
        <v>#REF!</v>
      </c>
      <c r="C203" s="15" t="e">
        <f>IF('Costi complessivi'!#REF!="G",'Costi complessivi'!#REF!*$C$452,IF('Costi complessivi'!#REF!=$B$452,'Costi complessivi'!#REF!,""))</f>
        <v>#REF!</v>
      </c>
      <c r="D203" s="15" t="e">
        <f>IF('Costi complessivi'!#REF!="G",'Costi complessivi'!#REF!*$C$452,IF('Costi complessivi'!#REF!=$B$452,'Costi complessivi'!#REF!,""))</f>
        <v>#REF!</v>
      </c>
      <c r="E203" s="30" t="e">
        <f>IF('Costi complessivi'!#REF!="G",'Costi complessivi'!#REF!*$C$452,IF('Costi complessivi'!#REF!=$B$452,'Costi complessivi'!#REF!,""))</f>
        <v>#REF!</v>
      </c>
      <c r="F203" s="115" t="e">
        <f>IF('Costi complessivi'!#REF!="G",'Costi complessivi'!#REF!*$C$452,IF('Costi complessivi'!#REF!=$B$452,'Costi complessivi'!#REF!,""))</f>
        <v>#REF!</v>
      </c>
      <c r="G203" s="44" t="e">
        <f>IF('Costi complessivi'!#REF!="G",'Costi complessivi'!#REF!*$C$452,IF('Costi complessivi'!#REF!=$B$452,'Costi complessivi'!#REF!,""))</f>
        <v>#REF!</v>
      </c>
      <c r="H203" s="44" t="e">
        <f>IF('Costi complessivi'!#REF!="G",'Costi complessivi'!#REF!*$C$452,IF('Costi complessivi'!#REF!=$B$452,'Costi complessivi'!#REF!,""))</f>
        <v>#REF!</v>
      </c>
      <c r="I203" s="115" t="e">
        <f>IF('Costi complessivi'!#REF!="G",'Costi complessivi'!#REF!*$C$452,IF('Costi complessivi'!#REF!=$B$452,'Costi complessivi'!#REF!,""))</f>
        <v>#REF!</v>
      </c>
      <c r="J203" s="14" t="e">
        <f>IF('Costi complessivi'!#REF!="G",'Costi complessivi'!#REF!*$C$452,IF('Costi complessivi'!#REF!=$B$452,'Costi complessivi'!#REF!,""))</f>
        <v>#REF!</v>
      </c>
      <c r="K203" s="14" t="e">
        <f>IF('Costi complessivi'!#REF!="G",'Costi complessivi'!#REF!*$C$452,IF('Costi complessivi'!#REF!=$B$452,'Costi complessivi'!#REF!,""))</f>
        <v>#REF!</v>
      </c>
      <c r="L203" s="29" t="e">
        <f>IF('Costi complessivi'!#REF!="G",'Costi complessivi'!#REF!*$C$452,IF('Costi complessivi'!#REF!=$B$452,'Costi complessivi'!#REF!,""))</f>
        <v>#REF!</v>
      </c>
      <c r="M203" s="23" t="e">
        <f>'Costi complessivi'!#REF!</f>
        <v>#REF!</v>
      </c>
      <c r="N203" s="69" t="e">
        <f>IF('Costi complessivi'!#REF!="G",'Costi complessivi'!#REF!,IF('Costi complessivi'!#REF!=$B$452,'Costi complessivi'!#REF!,0))</f>
        <v>#REF!</v>
      </c>
      <c r="Y203" s="32"/>
    </row>
    <row r="204" spans="1:25" hidden="1">
      <c r="A204" s="49" t="s">
        <v>481</v>
      </c>
      <c r="B204" s="45"/>
      <c r="C204" s="46"/>
      <c r="D204" s="47"/>
      <c r="E204" s="47"/>
      <c r="F204" s="47"/>
      <c r="G204" s="47"/>
      <c r="H204" s="47"/>
      <c r="I204" s="47"/>
      <c r="J204" s="47"/>
      <c r="K204" s="47"/>
      <c r="L204" s="45"/>
      <c r="M204" s="48"/>
      <c r="N204" s="69" t="e">
        <f>IF('Costi complessivi'!#REF!="G",'Costi complessivi'!#REF!,IF('Costi complessivi'!#REF!=$B$452,'Costi complessivi'!#REF!,0))</f>
        <v>#REF!</v>
      </c>
      <c r="Y204" s="32"/>
    </row>
    <row r="205" spans="1:25" hidden="1">
      <c r="A205" s="22" t="str">
        <f>IF('Costi complessivi'!A175="","",'Costi complessivi'!A175)</f>
        <v xml:space="preserve">  68/05/871  </v>
      </c>
      <c r="B205" s="61" t="str">
        <f>IF('Costi complessivi'!B175="","",'Costi complessivi'!B175)</f>
        <v>PRESTAZ. SERVIZI SAD TRAVERSETO</v>
      </c>
      <c r="C205" s="15" t="e">
        <f>IF('Costi complessivi'!#REF!="G",'Costi complessivi'!#REF!*$C$452,IF('Costi complessivi'!#REF!=$B$452,'Costi complessivi'!#REF!,""))</f>
        <v>#REF!</v>
      </c>
      <c r="D205" s="15" t="e">
        <f>IF('Costi complessivi'!#REF!="G",'Costi complessivi'!#REF!*$C$452,IF('Costi complessivi'!#REF!=$B$452,'Costi complessivi'!#REF!,""))</f>
        <v>#REF!</v>
      </c>
      <c r="E205" s="30" t="e">
        <f>IF('Costi complessivi'!#REF!="G",'Costi complessivi'!#REF!*$C$452,IF('Costi complessivi'!#REF!=$B$452,'Costi complessivi'!#REF!,""))</f>
        <v>#REF!</v>
      </c>
      <c r="F205" s="115" t="e">
        <f>IF('Costi complessivi'!#REF!="G",'Costi complessivi'!C175*$C$452,IF('Costi complessivi'!#REF!=$B$452,'Costi complessivi'!C175,""))</f>
        <v>#REF!</v>
      </c>
      <c r="G205" s="44" t="e">
        <f>IF('Costi complessivi'!#REF!="G",'Costi complessivi'!#REF!*$C$452,IF('Costi complessivi'!#REF!=$B$452,'Costi complessivi'!#REF!,""))</f>
        <v>#REF!</v>
      </c>
      <c r="H205" s="44" t="e">
        <f>IF('Costi complessivi'!#REF!="G",'Costi complessivi'!#REF!*$C$452,IF('Costi complessivi'!#REF!=$B$452,'Costi complessivi'!#REF!,""))</f>
        <v>#REF!</v>
      </c>
      <c r="I205" s="115" t="e">
        <f>IF('Costi complessivi'!#REF!="G",'Costi complessivi'!D175*$C$452,IF('Costi complessivi'!#REF!=$B$452,'Costi complessivi'!D175,""))</f>
        <v>#REF!</v>
      </c>
      <c r="J205" s="14" t="e">
        <f>IF('Costi complessivi'!#REF!="G",'Costi complessivi'!E175*$C$452,IF('Costi complessivi'!#REF!=$B$452,'Costi complessivi'!E175,""))</f>
        <v>#REF!</v>
      </c>
      <c r="K205" s="14" t="e">
        <f>IF('Costi complessivi'!#REF!="G",'Costi complessivi'!F175*$C$452,IF('Costi complessivi'!#REF!=$B$452,'Costi complessivi'!F175,""))</f>
        <v>#REF!</v>
      </c>
      <c r="L205" s="29" t="e">
        <f>IF('Costi complessivi'!#REF!="G",'Costi complessivi'!#REF!*$C$452,IF('Costi complessivi'!#REF!=$B$452,'Costi complessivi'!#REF!,""))</f>
        <v>#REF!</v>
      </c>
      <c r="M205" s="23" t="e">
        <f>'Costi complessivi'!#REF!</f>
        <v>#REF!</v>
      </c>
      <c r="N205" s="69" t="e">
        <f>IF('Costi complessivi'!#REF!="G",'Costi complessivi'!#REF!,IF('Costi complessivi'!#REF!=$B$452,'Costi complessivi'!#REF!,0))</f>
        <v>#REF!</v>
      </c>
      <c r="O205" s="42">
        <v>58903</v>
      </c>
      <c r="P205" s="42">
        <f>O205*2</f>
        <v>117806</v>
      </c>
      <c r="T205" s="42">
        <f>P205/12*4</f>
        <v>39268.666666666664</v>
      </c>
      <c r="U205" s="42">
        <v>16666.666669999999</v>
      </c>
      <c r="V205" s="42">
        <v>11000</v>
      </c>
      <c r="W205" s="42">
        <v>1666.666667</v>
      </c>
      <c r="X205" s="42">
        <f>T205-U205-V205-W205</f>
        <v>9935.333329666666</v>
      </c>
      <c r="Y205" s="32">
        <f>P205-T205+X205</f>
        <v>88472.666663000011</v>
      </c>
    </row>
    <row r="206" spans="1:25" hidden="1">
      <c r="A206" s="22" t="e">
        <f>IF('Costi complessivi'!#REF!="","",'Costi complessivi'!#REF!)</f>
        <v>#REF!</v>
      </c>
      <c r="B206" s="61" t="e">
        <f>IF('Costi complessivi'!#REF!="","",'Costi complessivi'!#REF!)</f>
        <v>#REF!</v>
      </c>
      <c r="C206" s="15" t="e">
        <f>IF('Costi complessivi'!#REF!="G",'Costi complessivi'!#REF!*$C$452,IF('Costi complessivi'!#REF!=$B$452,'Costi complessivi'!#REF!,""))</f>
        <v>#REF!</v>
      </c>
      <c r="D206" s="15" t="e">
        <f>IF('Costi complessivi'!#REF!="G",'Costi complessivi'!#REF!*$C$452,IF('Costi complessivi'!#REF!=$B$452,'Costi complessivi'!#REF!,""))</f>
        <v>#REF!</v>
      </c>
      <c r="E206" s="30" t="e">
        <f>IF('Costi complessivi'!#REF!="G",'Costi complessivi'!#REF!*$C$452,IF('Costi complessivi'!#REF!=$B$452,'Costi complessivi'!#REF!,""))</f>
        <v>#REF!</v>
      </c>
      <c r="F206" s="115" t="e">
        <f>IF('Costi complessivi'!#REF!="G",'Costi complessivi'!#REF!*$C$452,IF('Costi complessivi'!#REF!=$B$452,'Costi complessivi'!#REF!,""))</f>
        <v>#REF!</v>
      </c>
      <c r="G206" s="44" t="e">
        <f>IF('Costi complessivi'!#REF!="G",'Costi complessivi'!#REF!*$C$452,IF('Costi complessivi'!#REF!=$B$452,'Costi complessivi'!#REF!,""))</f>
        <v>#REF!</v>
      </c>
      <c r="H206" s="44" t="e">
        <f>IF('Costi complessivi'!#REF!="G",'Costi complessivi'!#REF!*$C$452,IF('Costi complessivi'!#REF!=$B$452,'Costi complessivi'!#REF!,""))</f>
        <v>#REF!</v>
      </c>
      <c r="I206" s="115" t="e">
        <f>IF('Costi complessivi'!#REF!="G",'Costi complessivi'!#REF!*$C$452,IF('Costi complessivi'!#REF!=$B$452,'Costi complessivi'!#REF!,""))</f>
        <v>#REF!</v>
      </c>
      <c r="J206" s="14" t="e">
        <f>IF('Costi complessivi'!#REF!="G",'Costi complessivi'!#REF!*$C$452,IF('Costi complessivi'!#REF!=$B$452,'Costi complessivi'!#REF!,""))</f>
        <v>#REF!</v>
      </c>
      <c r="K206" s="14" t="e">
        <f>IF('Costi complessivi'!#REF!="G",'Costi complessivi'!#REF!*$C$452,IF('Costi complessivi'!#REF!=$B$452,'Costi complessivi'!#REF!,""))</f>
        <v>#REF!</v>
      </c>
      <c r="L206" s="29" t="e">
        <f>IF('Costi complessivi'!#REF!="G",'Costi complessivi'!#REF!*$C$452,IF('Costi complessivi'!#REF!=$B$452,'Costi complessivi'!#REF!,""))</f>
        <v>#REF!</v>
      </c>
      <c r="M206" s="23" t="e">
        <f>'Costi complessivi'!#REF!</f>
        <v>#REF!</v>
      </c>
      <c r="N206" s="69" t="e">
        <f>IF('Costi complessivi'!#REF!="G",'Costi complessivi'!#REF!,IF('Costi complessivi'!#REF!=$B$452,'Costi complessivi'!#REF!,0))</f>
        <v>#REF!</v>
      </c>
      <c r="O206" s="42">
        <v>9200</v>
      </c>
      <c r="P206" s="42">
        <f>O206/7*12</f>
        <v>15771.428571428571</v>
      </c>
    </row>
    <row r="207" spans="1:25" hidden="1">
      <c r="A207" s="22" t="e">
        <f>IF('Costi complessivi'!#REF!="","",'Costi complessivi'!#REF!)</f>
        <v>#REF!</v>
      </c>
      <c r="B207" s="61" t="e">
        <f>IF('Costi complessivi'!#REF!="","",'Costi complessivi'!#REF!)</f>
        <v>#REF!</v>
      </c>
      <c r="C207" s="15" t="e">
        <f>IF('Costi complessivi'!#REF!="G",'Costi complessivi'!#REF!*$C$452,IF('Costi complessivi'!#REF!=$B$452,'Costi complessivi'!#REF!,""))</f>
        <v>#REF!</v>
      </c>
      <c r="D207" s="15" t="e">
        <f>IF('Costi complessivi'!#REF!="G",'Costi complessivi'!#REF!*$C$452,IF('Costi complessivi'!#REF!=$B$452,'Costi complessivi'!#REF!,""))</f>
        <v>#REF!</v>
      </c>
      <c r="E207" s="30" t="e">
        <f>IF('Costi complessivi'!#REF!="G",'Costi complessivi'!#REF!*$C$452,IF('Costi complessivi'!#REF!=$B$452,'Costi complessivi'!#REF!,""))</f>
        <v>#REF!</v>
      </c>
      <c r="F207" s="115" t="e">
        <f>IF('Costi complessivi'!#REF!="G",'Costi complessivi'!#REF!*$C$452,IF('Costi complessivi'!#REF!=$B$452,'Costi complessivi'!#REF!,""))</f>
        <v>#REF!</v>
      </c>
      <c r="G207" s="44" t="e">
        <f>IF('Costi complessivi'!#REF!="G",'Costi complessivi'!#REF!*$C$452,IF('Costi complessivi'!#REF!=$B$452,'Costi complessivi'!#REF!,""))</f>
        <v>#REF!</v>
      </c>
      <c r="H207" s="44" t="e">
        <f>IF('Costi complessivi'!#REF!="G",'Costi complessivi'!#REF!*$C$452,IF('Costi complessivi'!#REF!=$B$452,'Costi complessivi'!#REF!,""))</f>
        <v>#REF!</v>
      </c>
      <c r="I207" s="115" t="e">
        <f>IF('Costi complessivi'!#REF!="G",'Costi complessivi'!#REF!*$C$452,IF('Costi complessivi'!#REF!=$B$452,'Costi complessivi'!#REF!,""))</f>
        <v>#REF!</v>
      </c>
      <c r="J207" s="14" t="e">
        <f>IF('Costi complessivi'!#REF!="G",'Costi complessivi'!#REF!*$C$452,IF('Costi complessivi'!#REF!=$B$452,'Costi complessivi'!#REF!,""))</f>
        <v>#REF!</v>
      </c>
      <c r="K207" s="14" t="e">
        <f>IF('Costi complessivi'!#REF!="G",'Costi complessivi'!#REF!*$C$452,IF('Costi complessivi'!#REF!=$B$452,'Costi complessivi'!#REF!,""))</f>
        <v>#REF!</v>
      </c>
      <c r="L207" s="29" t="e">
        <f>IF('Costi complessivi'!#REF!="G",'Costi complessivi'!#REF!*$C$452,IF('Costi complessivi'!#REF!=$B$452,'Costi complessivi'!#REF!,""))</f>
        <v>#REF!</v>
      </c>
      <c r="M207" s="23" t="e">
        <f>'Costi complessivi'!#REF!</f>
        <v>#REF!</v>
      </c>
      <c r="N207" s="69" t="e">
        <f>IF('Costi complessivi'!#REF!="G",'Costi complessivi'!#REF!,IF('Costi complessivi'!#REF!=$B$452,'Costi complessivi'!#REF!,0))</f>
        <v>#REF!</v>
      </c>
    </row>
    <row r="208" spans="1:25" ht="15.75" hidden="1" customHeight="1">
      <c r="A208" s="22" t="e">
        <f>IF('Costi complessivi'!#REF!="","",'Costi complessivi'!#REF!)</f>
        <v>#REF!</v>
      </c>
      <c r="B208" s="61" t="e">
        <f>IF('Costi complessivi'!#REF!="","",'Costi complessivi'!#REF!)</f>
        <v>#REF!</v>
      </c>
      <c r="C208" s="15" t="e">
        <f>IF('Costi complessivi'!#REF!="G",'Costi complessivi'!#REF!*$C$452,IF('Costi complessivi'!#REF!=$B$452,'Costi complessivi'!#REF!,""))</f>
        <v>#REF!</v>
      </c>
      <c r="D208" s="15" t="e">
        <f>IF('Costi complessivi'!#REF!="G",'Costi complessivi'!#REF!*$C$452,IF('Costi complessivi'!#REF!=$B$452,'Costi complessivi'!#REF!,""))</f>
        <v>#REF!</v>
      </c>
      <c r="E208" s="30" t="e">
        <f>IF('Costi complessivi'!#REF!="G",'Costi complessivi'!#REF!*$C$452,IF('Costi complessivi'!#REF!=$B$452,'Costi complessivi'!#REF!,""))</f>
        <v>#REF!</v>
      </c>
      <c r="F208" s="115" t="e">
        <f>IF('Costi complessivi'!#REF!="G",'Costi complessivi'!#REF!*$C$452,IF('Costi complessivi'!#REF!=$B$452,'Costi complessivi'!#REF!,""))</f>
        <v>#REF!</v>
      </c>
      <c r="G208" s="44" t="e">
        <f>IF('Costi complessivi'!#REF!="G",'Costi complessivi'!#REF!*$C$452,IF('Costi complessivi'!#REF!=$B$452,'Costi complessivi'!#REF!,""))</f>
        <v>#REF!</v>
      </c>
      <c r="H208" s="44" t="e">
        <f>IF('Costi complessivi'!#REF!="G",'Costi complessivi'!#REF!*$C$452,IF('Costi complessivi'!#REF!=$B$452,'Costi complessivi'!#REF!,""))</f>
        <v>#REF!</v>
      </c>
      <c r="I208" s="115" t="e">
        <f>IF('Costi complessivi'!#REF!="G",'Costi complessivi'!#REF!*$C$452,IF('Costi complessivi'!#REF!=$B$452,'Costi complessivi'!#REF!,""))</f>
        <v>#REF!</v>
      </c>
      <c r="J208" s="14" t="e">
        <f>IF('Costi complessivi'!#REF!="G",'Costi complessivi'!#REF!*$C$452,IF('Costi complessivi'!#REF!=$B$452,'Costi complessivi'!#REF!,""))</f>
        <v>#REF!</v>
      </c>
      <c r="K208" s="14" t="e">
        <f>IF('Costi complessivi'!#REF!="G",'Costi complessivi'!#REF!*$C$452,IF('Costi complessivi'!#REF!=$B$452,'Costi complessivi'!#REF!,""))</f>
        <v>#REF!</v>
      </c>
      <c r="L208" s="29" t="e">
        <f>IF('Costi complessivi'!#REF!="G",'Costi complessivi'!#REF!*$C$452,IF('Costi complessivi'!#REF!=$B$452,'Costi complessivi'!#REF!,""))</f>
        <v>#REF!</v>
      </c>
      <c r="M208" s="23" t="e">
        <f>'Costi complessivi'!#REF!</f>
        <v>#REF!</v>
      </c>
      <c r="N208" s="69" t="e">
        <f>IF('Costi complessivi'!#REF!="G",'Costi complessivi'!#REF!,IF('Costi complessivi'!#REF!=$B$452,'Costi complessivi'!#REF!,0))</f>
        <v>#REF!</v>
      </c>
    </row>
    <row r="209" spans="1:17" hidden="1">
      <c r="A209" s="22" t="e">
        <f>IF('Costi complessivi'!#REF!="","",'Costi complessivi'!#REF!)</f>
        <v>#REF!</v>
      </c>
      <c r="B209" s="61" t="e">
        <f>IF('Costi complessivi'!#REF!="","",'Costi complessivi'!#REF!)</f>
        <v>#REF!</v>
      </c>
      <c r="C209" s="15" t="e">
        <f>IF('Costi complessivi'!#REF!="G",'Costi complessivi'!#REF!*$C$452,IF('Costi complessivi'!#REF!=$B$452,'Costi complessivi'!#REF!,""))</f>
        <v>#REF!</v>
      </c>
      <c r="D209" s="15" t="e">
        <f>IF('Costi complessivi'!#REF!="G",'Costi complessivi'!#REF!*$C$452,IF('Costi complessivi'!#REF!=$B$452,'Costi complessivi'!#REF!,""))</f>
        <v>#REF!</v>
      </c>
      <c r="E209" s="30" t="e">
        <f>IF('Costi complessivi'!#REF!="G",'Costi complessivi'!#REF!*$C$452,IF('Costi complessivi'!#REF!=$B$452,'Costi complessivi'!#REF!,""))</f>
        <v>#REF!</v>
      </c>
      <c r="F209" s="115" t="e">
        <f>IF('Costi complessivi'!#REF!="G",'Costi complessivi'!#REF!*$C$452,IF('Costi complessivi'!#REF!=$B$452,'Costi complessivi'!#REF!,""))</f>
        <v>#REF!</v>
      </c>
      <c r="G209" s="44" t="e">
        <f>IF('Costi complessivi'!#REF!="G",'Costi complessivi'!#REF!*$C$452,IF('Costi complessivi'!#REF!=$B$452,'Costi complessivi'!#REF!,""))</f>
        <v>#REF!</v>
      </c>
      <c r="H209" s="44" t="e">
        <f>IF('Costi complessivi'!#REF!="G",'Costi complessivi'!#REF!*$C$452,IF('Costi complessivi'!#REF!=$B$452,'Costi complessivi'!#REF!,""))</f>
        <v>#REF!</v>
      </c>
      <c r="I209" s="115" t="e">
        <f>IF('Costi complessivi'!#REF!="G",'Costi complessivi'!#REF!*$C$452,IF('Costi complessivi'!#REF!=$B$452,'Costi complessivi'!#REF!,""))</f>
        <v>#REF!</v>
      </c>
      <c r="J209" s="14" t="e">
        <f>IF('Costi complessivi'!#REF!="G",'Costi complessivi'!#REF!*$C$452,IF('Costi complessivi'!#REF!=$B$452,'Costi complessivi'!#REF!,""))</f>
        <v>#REF!</v>
      </c>
      <c r="K209" s="14" t="e">
        <f>IF('Costi complessivi'!#REF!="G",'Costi complessivi'!#REF!*$C$452,IF('Costi complessivi'!#REF!=$B$452,'Costi complessivi'!#REF!,""))</f>
        <v>#REF!</v>
      </c>
      <c r="L209" s="29" t="e">
        <f>IF('Costi complessivi'!#REF!="G",'Costi complessivi'!#REF!*$C$452,IF('Costi complessivi'!#REF!=$B$452,'Costi complessivi'!#REF!,""))</f>
        <v>#REF!</v>
      </c>
      <c r="M209" s="23" t="e">
        <f>'Costi complessivi'!#REF!</f>
        <v>#REF!</v>
      </c>
      <c r="N209" s="69" t="e">
        <f>IF('Costi complessivi'!#REF!="G",'Costi complessivi'!#REF!,IF('Costi complessivi'!#REF!=$B$452,'Costi complessivi'!#REF!,0))</f>
        <v>#REF!</v>
      </c>
    </row>
    <row r="210" spans="1:17" hidden="1">
      <c r="A210" s="22"/>
      <c r="B210" s="61"/>
      <c r="C210" s="15"/>
      <c r="D210" s="15"/>
      <c r="E210" s="30"/>
      <c r="F210" s="115"/>
      <c r="G210" s="44"/>
      <c r="H210" s="44"/>
      <c r="I210" s="115"/>
      <c r="J210" s="14"/>
      <c r="K210" s="14"/>
      <c r="L210" s="29"/>
      <c r="M210" s="23"/>
      <c r="N210" s="42">
        <v>1</v>
      </c>
      <c r="Q210" s="1">
        <f>P210-I210</f>
        <v>0</v>
      </c>
    </row>
    <row r="211" spans="1:17">
      <c r="A211" s="49" t="str">
        <f>'Costi complessivi'!A176</f>
        <v>TRASVERSALI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5"/>
      <c r="M211" s="48"/>
      <c r="N211" s="69" t="e">
        <f>IF('Costi complessivi'!#REF!="G",'Costi complessivi'!#REF!,IF('Costi complessivi'!#REF!=$B$452,'Costi complessivi'!#REF!,0))</f>
        <v>#REF!</v>
      </c>
    </row>
    <row r="212" spans="1:17">
      <c r="A212" s="22">
        <f>'Costi complessivi'!A177</f>
        <v>0</v>
      </c>
      <c r="B212" s="61" t="str">
        <f>'Costi complessivi'!B177</f>
        <v>STAFF</v>
      </c>
      <c r="C212" s="15" t="e">
        <f>IF('Costi complessivi'!#REF!="G",'Costi complessivi'!#REF!*$C$452,IF('Costi complessivi'!#REF!=$B$452,'Costi complessivi'!#REF!,""))</f>
        <v>#REF!</v>
      </c>
      <c r="D212" s="15" t="e">
        <f>IF('Costi complessivi'!#REF!="G",'Costi complessivi'!#REF!*$C$452,IF('Costi complessivi'!#REF!=$B$452,'Costi complessivi'!#REF!,""))</f>
        <v>#REF!</v>
      </c>
      <c r="E212" s="30" t="e">
        <f>IF('Costi complessivi'!#REF!="G",'Costi complessivi'!#REF!*$C$452,IF('Costi complessivi'!#REF!=$B$452,'Costi complessivi'!#REF!,""))</f>
        <v>#REF!</v>
      </c>
      <c r="F212" s="115" t="e">
        <f>IF('Costi complessivi'!#REF!="G",'Costi complessivi'!C177*$C$452,IF('Costi complessivi'!#REF!=$B$452,'Costi complessivi'!C177,""))</f>
        <v>#REF!</v>
      </c>
      <c r="G212" s="44" t="e">
        <f>IF('Costi complessivi'!#REF!="G",'Costi complessivi'!#REF!*$C$452,IF('Costi complessivi'!#REF!=$B$452,'Costi complessivi'!#REF!,""))</f>
        <v>#REF!</v>
      </c>
      <c r="H212" s="44" t="e">
        <f>IF('Costi complessivi'!#REF!="G",'Costi complessivi'!#REF!*$C$452,IF('Costi complessivi'!#REF!=$B$452,'Costi complessivi'!#REF!,""))</f>
        <v>#REF!</v>
      </c>
      <c r="I212" s="115" t="e">
        <f>IF('Costi complessivi'!#REF!="G",'Costi complessivi'!D177*$C$452,IF('Costi complessivi'!#REF!=$B$452,'Costi complessivi'!D177,""))</f>
        <v>#REF!</v>
      </c>
      <c r="J212" s="14" t="e">
        <f>IF('Costi complessivi'!#REF!="G",'Costi complessivi'!E177*$C$452,IF('Costi complessivi'!#REF!=$B$452,'Costi complessivi'!E177,""))</f>
        <v>#REF!</v>
      </c>
      <c r="K212" s="14" t="e">
        <f>IF('Costi complessivi'!#REF!="G",'Costi complessivi'!F177*$C$452,IF('Costi complessivi'!#REF!=$B$452,'Costi complessivi'!F177,""))</f>
        <v>#REF!</v>
      </c>
      <c r="L212" s="29" t="e">
        <f>IF('Costi complessivi'!#REF!="G",'Costi complessivi'!#REF!*$C$452,IF('Costi complessivi'!#REF!=$B$452,'Costi complessivi'!#REF!,""))</f>
        <v>#REF!</v>
      </c>
      <c r="M212" s="23" t="e">
        <f>'Costi complessivi'!#REF!</f>
        <v>#REF!</v>
      </c>
      <c r="N212" s="69" t="e">
        <f>IF('Costi complessivi'!#REF!="G",'Costi complessivi'!#REF!,IF('Costi complessivi'!#REF!=$B$452,'Costi complessivi'!#REF!,0))</f>
        <v>#REF!</v>
      </c>
    </row>
    <row r="213" spans="1:17" hidden="1">
      <c r="A213" s="22" t="e">
        <f>'Costi complessivi'!#REF!</f>
        <v>#REF!</v>
      </c>
      <c r="B213" s="61" t="e">
        <f>'Costi complessivi'!#REF!</f>
        <v>#REF!</v>
      </c>
      <c r="C213" s="15" t="e">
        <f>IF('Costi complessivi'!#REF!="G",'Costi complessivi'!#REF!*$C$452,IF('Costi complessivi'!#REF!=$B$452,'Costi complessivi'!#REF!,""))</f>
        <v>#REF!</v>
      </c>
      <c r="D213" s="15" t="e">
        <f>IF('Costi complessivi'!#REF!="G",'Costi complessivi'!#REF!*$C$452,IF('Costi complessivi'!#REF!=$B$452,'Costi complessivi'!#REF!,""))</f>
        <v>#REF!</v>
      </c>
      <c r="E213" s="30" t="e">
        <f>IF('Costi complessivi'!#REF!="G",'Costi complessivi'!#REF!*$C$452,IF('Costi complessivi'!#REF!=$B$452,'Costi complessivi'!#REF!,""))</f>
        <v>#REF!</v>
      </c>
      <c r="F213" s="115" t="e">
        <f>IF('Costi complessivi'!#REF!="G",'Costi complessivi'!#REF!*$C$452,IF('Costi complessivi'!#REF!=$B$452,'Costi complessivi'!#REF!,""))</f>
        <v>#REF!</v>
      </c>
      <c r="G213" s="44" t="e">
        <f>IF('Costi complessivi'!#REF!="G",'Costi complessivi'!#REF!*$C$452,IF('Costi complessivi'!#REF!=$B$452,'Costi complessivi'!#REF!,""))</f>
        <v>#REF!</v>
      </c>
      <c r="H213" s="44" t="e">
        <f>IF('Costi complessivi'!#REF!="G",'Costi complessivi'!#REF!*$C$452,IF('Costi complessivi'!#REF!=$B$452,'Costi complessivi'!#REF!,""))</f>
        <v>#REF!</v>
      </c>
      <c r="I213" s="115" t="e">
        <f>IF('Costi complessivi'!#REF!="G",'Costi complessivi'!#REF!*$C$452,IF('Costi complessivi'!#REF!=$B$452,'Costi complessivi'!#REF!,""))</f>
        <v>#REF!</v>
      </c>
      <c r="J213" s="14" t="e">
        <f>IF('Costi complessivi'!#REF!="G",'Costi complessivi'!#REF!*$C$452,IF('Costi complessivi'!#REF!=$B$452,'Costi complessivi'!#REF!,""))</f>
        <v>#REF!</v>
      </c>
      <c r="K213" s="14" t="e">
        <f>IF('Costi complessivi'!#REF!="G",'Costi complessivi'!#REF!*$C$452,IF('Costi complessivi'!#REF!=$B$452,'Costi complessivi'!#REF!,""))</f>
        <v>#REF!</v>
      </c>
      <c r="L213" s="29" t="e">
        <f>IF('Costi complessivi'!#REF!="G",'Costi complessivi'!#REF!*$C$452,IF('Costi complessivi'!#REF!=$B$452,'Costi complessivi'!#REF!,""))</f>
        <v>#REF!</v>
      </c>
      <c r="M213" s="23" t="e">
        <f>'Costi complessivi'!#REF!</f>
        <v>#REF!</v>
      </c>
      <c r="N213" s="69" t="e">
        <f>IF('Costi complessivi'!#REF!="G",'Costi complessivi'!#REF!,IF('Costi complessivi'!#REF!=$B$452,'Costi complessivi'!#REF!,0))</f>
        <v>#REF!</v>
      </c>
    </row>
    <row r="214" spans="1:17" hidden="1">
      <c r="A214" s="22" t="e">
        <f>'Costi complessivi'!#REF!</f>
        <v>#REF!</v>
      </c>
      <c r="B214" s="61" t="e">
        <f>'Costi complessivi'!#REF!</f>
        <v>#REF!</v>
      </c>
      <c r="C214" s="15" t="e">
        <f>IF('Costi complessivi'!#REF!="G",'Costi complessivi'!#REF!*$C$452,IF('Costi complessivi'!#REF!=$B$452,'Costi complessivi'!#REF!,""))</f>
        <v>#REF!</v>
      </c>
      <c r="D214" s="15" t="e">
        <f>IF('Costi complessivi'!#REF!="G",'Costi complessivi'!#REF!*$C$452,IF('Costi complessivi'!#REF!=$B$452,'Costi complessivi'!#REF!,""))</f>
        <v>#REF!</v>
      </c>
      <c r="E214" s="30" t="e">
        <f>IF('Costi complessivi'!#REF!="G",'Costi complessivi'!#REF!*$C$452,IF('Costi complessivi'!#REF!=$B$452,'Costi complessivi'!#REF!,""))</f>
        <v>#REF!</v>
      </c>
      <c r="F214" s="115" t="e">
        <f>IF('Costi complessivi'!#REF!="G",'Costi complessivi'!#REF!*$C$452,IF('Costi complessivi'!#REF!=$B$452,'Costi complessivi'!#REF!,""))</f>
        <v>#REF!</v>
      </c>
      <c r="G214" s="44" t="e">
        <f>IF('Costi complessivi'!#REF!="G",'Costi complessivi'!#REF!*$C$452,IF('Costi complessivi'!#REF!=$B$452,'Costi complessivi'!#REF!,""))</f>
        <v>#REF!</v>
      </c>
      <c r="H214" s="44" t="e">
        <f>IF('Costi complessivi'!#REF!="G",'Costi complessivi'!#REF!*$C$452,IF('Costi complessivi'!#REF!=$B$452,'Costi complessivi'!#REF!,""))</f>
        <v>#REF!</v>
      </c>
      <c r="I214" s="115" t="e">
        <f>IF('Costi complessivi'!#REF!="G",'Costi complessivi'!#REF!*$C$452,IF('Costi complessivi'!#REF!=$B$452,'Costi complessivi'!#REF!,""))</f>
        <v>#REF!</v>
      </c>
      <c r="J214" s="14" t="e">
        <f>IF('Costi complessivi'!#REF!="G",'Costi complessivi'!#REF!*$C$452,IF('Costi complessivi'!#REF!=$B$452,'Costi complessivi'!#REF!,""))</f>
        <v>#REF!</v>
      </c>
      <c r="K214" s="14" t="e">
        <f>IF('Costi complessivi'!#REF!="G",'Costi complessivi'!#REF!*$C$452,IF('Costi complessivi'!#REF!=$B$452,'Costi complessivi'!#REF!,""))</f>
        <v>#REF!</v>
      </c>
      <c r="L214" s="29" t="e">
        <f>IF('Costi complessivi'!#REF!="G",'Costi complessivi'!#REF!*$C$452,IF('Costi complessivi'!#REF!=$B$452,'Costi complessivi'!#REF!,""))</f>
        <v>#REF!</v>
      </c>
      <c r="M214" s="23" t="e">
        <f>'Costi complessivi'!#REF!</f>
        <v>#REF!</v>
      </c>
      <c r="N214" s="69" t="e">
        <f>IF('Costi complessivi'!#REF!="G",'Costi complessivi'!#REF!,IF('Costi complessivi'!#REF!=$B$452,'Costi complessivi'!#REF!,0))</f>
        <v>#REF!</v>
      </c>
    </row>
    <row r="215" spans="1:17" hidden="1">
      <c r="A215" s="22" t="e">
        <f>'Costi complessivi'!#REF!</f>
        <v>#REF!</v>
      </c>
      <c r="B215" s="61" t="e">
        <f>'Costi complessivi'!#REF!</f>
        <v>#REF!</v>
      </c>
      <c r="C215" s="15" t="e">
        <f>IF('Costi complessivi'!#REF!="G",'Costi complessivi'!#REF!*$C$452,IF('Costi complessivi'!#REF!=$B$452,'Costi complessivi'!#REF!,""))</f>
        <v>#REF!</v>
      </c>
      <c r="D215" s="15" t="e">
        <f>IF('Costi complessivi'!#REF!="G",'Costi complessivi'!#REF!*$C$452,IF('Costi complessivi'!#REF!=$B$452,'Costi complessivi'!#REF!,""))</f>
        <v>#REF!</v>
      </c>
      <c r="E215" s="30" t="e">
        <f>IF('Costi complessivi'!#REF!="G",'Costi complessivi'!#REF!*$C$452,IF('Costi complessivi'!#REF!=$B$452,'Costi complessivi'!#REF!,""))</f>
        <v>#REF!</v>
      </c>
      <c r="F215" s="115" t="e">
        <f>IF('Costi complessivi'!#REF!="G",'Costi complessivi'!#REF!*$C$452,IF('Costi complessivi'!#REF!=$B$452,'Costi complessivi'!#REF!,""))</f>
        <v>#REF!</v>
      </c>
      <c r="G215" s="44" t="e">
        <f>IF('Costi complessivi'!#REF!="G",'Costi complessivi'!#REF!*$C$452,IF('Costi complessivi'!#REF!=$B$452,'Costi complessivi'!#REF!,""))</f>
        <v>#REF!</v>
      </c>
      <c r="H215" s="44" t="e">
        <f>IF('Costi complessivi'!#REF!="G",'Costi complessivi'!#REF!*$C$452,IF('Costi complessivi'!#REF!=$B$452,'Costi complessivi'!#REF!,""))</f>
        <v>#REF!</v>
      </c>
      <c r="I215" s="115" t="e">
        <f>IF('Costi complessivi'!#REF!="G",'Costi complessivi'!#REF!*$C$452,IF('Costi complessivi'!#REF!=$B$452,'Costi complessivi'!#REF!,""))</f>
        <v>#REF!</v>
      </c>
      <c r="J215" s="14" t="e">
        <f>IF('Costi complessivi'!#REF!="G",'Costi complessivi'!#REF!*$C$452,IF('Costi complessivi'!#REF!=$B$452,'Costi complessivi'!#REF!,""))</f>
        <v>#REF!</v>
      </c>
      <c r="K215" s="14" t="e">
        <f>IF('Costi complessivi'!#REF!="G",'Costi complessivi'!#REF!*$C$452,IF('Costi complessivi'!#REF!=$B$452,'Costi complessivi'!#REF!,""))</f>
        <v>#REF!</v>
      </c>
      <c r="L215" s="29" t="e">
        <f>IF('Costi complessivi'!#REF!="G",'Costi complessivi'!#REF!*$C$452,IF('Costi complessivi'!#REF!=$B$452,'Costi complessivi'!#REF!,""))</f>
        <v>#REF!</v>
      </c>
      <c r="M215" s="23" t="e">
        <f>'Costi complessivi'!#REF!</f>
        <v>#REF!</v>
      </c>
      <c r="N215" s="69" t="e">
        <f>IF('Costi complessivi'!#REF!="G",'Costi complessivi'!#REF!,IF('Costi complessivi'!#REF!=$B$452,'Costi complessivi'!#REF!,0))</f>
        <v>#REF!</v>
      </c>
    </row>
    <row r="216" spans="1:17" s="6" customFormat="1">
      <c r="A216" s="19"/>
      <c r="B216" s="33" t="s">
        <v>407</v>
      </c>
      <c r="C216" s="33" t="e">
        <f>SUM(C106:C209)</f>
        <v>#REF!</v>
      </c>
      <c r="D216" s="33" t="e">
        <f>SUM(D106:D209)</f>
        <v>#REF!</v>
      </c>
      <c r="E216" s="33" t="e">
        <f>SUM(E106:E209)</f>
        <v>#REF!</v>
      </c>
      <c r="F216" s="33" t="e">
        <f t="shared" ref="F216:K216" si="4">SUM(F106:F215)</f>
        <v>#REF!</v>
      </c>
      <c r="G216" s="33" t="e">
        <f t="shared" si="4"/>
        <v>#REF!</v>
      </c>
      <c r="H216" s="33" t="e">
        <f t="shared" si="4"/>
        <v>#REF!</v>
      </c>
      <c r="I216" s="33" t="e">
        <f t="shared" si="4"/>
        <v>#REF!</v>
      </c>
      <c r="J216" s="33" t="e">
        <f t="shared" si="4"/>
        <v>#REF!</v>
      </c>
      <c r="K216" s="33" t="e">
        <f t="shared" si="4"/>
        <v>#REF!</v>
      </c>
      <c r="L216" s="12"/>
      <c r="M216" s="12"/>
      <c r="N216" s="69" t="e">
        <f>IF('Costi complessivi'!#REF!="G",'Costi complessivi'!#REF!,IF('Costi complessivi'!#REF!=$B$452,'Costi complessivi'!#REF!,0))</f>
        <v>#REF!</v>
      </c>
    </row>
    <row r="217" spans="1:17" ht="23.25">
      <c r="B217" s="50" t="str">
        <f>'Costi complessivi'!B179</f>
        <v>TAXI SOCIALE</v>
      </c>
      <c r="C217" s="11"/>
      <c r="D217" s="25"/>
      <c r="E217" s="11" t="e">
        <f>IF((#REF!+#REF!+#REF!+#REF!+#REF!-E216)&lt;0.02,"",(#REF!+#REF!+#REF!+#REF!+#REF!))</f>
        <v>#REF!</v>
      </c>
      <c r="F217" s="11"/>
      <c r="G217" s="11"/>
      <c r="H217" s="11"/>
      <c r="I217" s="11"/>
      <c r="J217" s="11"/>
      <c r="K217" s="11"/>
      <c r="N217" s="69">
        <v>1</v>
      </c>
    </row>
    <row r="218" spans="1:17">
      <c r="A218" s="2" t="s">
        <v>3</v>
      </c>
      <c r="B218" s="2" t="s">
        <v>2</v>
      </c>
      <c r="C218" s="26" t="str">
        <f t="shared" ref="C218:K218" si="5">C104</f>
        <v>Gestionale</v>
      </c>
      <c r="D218" s="26" t="str">
        <f t="shared" si="5"/>
        <v>RATEI E RISCONTI</v>
      </c>
      <c r="E218" s="26" t="str">
        <f t="shared" si="5"/>
        <v>STIMA</v>
      </c>
      <c r="F218" s="26" t="str">
        <f t="shared" si="5"/>
        <v>PREVENTIVO 2019</v>
      </c>
      <c r="G218" s="26" t="e">
        <f t="shared" si="5"/>
        <v>#REF!</v>
      </c>
      <c r="H218" s="26" t="e">
        <f t="shared" si="5"/>
        <v>#REF!</v>
      </c>
      <c r="I218" s="26" t="str">
        <f t="shared" si="5"/>
        <v>CONSUNTIVO 2019</v>
      </c>
      <c r="J218" s="26" t="str">
        <f t="shared" si="5"/>
        <v>INDICATORE ATTESO</v>
      </c>
      <c r="K218" s="26" t="str">
        <f t="shared" si="5"/>
        <v>INDICATORE CONS.</v>
      </c>
      <c r="L218" s="27"/>
      <c r="N218" s="69">
        <v>1</v>
      </c>
    </row>
    <row r="219" spans="1:17" hidden="1">
      <c r="A219" s="49" t="s">
        <v>444</v>
      </c>
      <c r="B219" s="45"/>
      <c r="C219" s="46"/>
      <c r="D219" s="47"/>
      <c r="E219" s="47"/>
      <c r="F219" s="47"/>
      <c r="G219" s="47"/>
      <c r="H219" s="47"/>
      <c r="I219" s="47"/>
      <c r="J219" s="47"/>
      <c r="K219" s="47"/>
      <c r="L219" s="45"/>
      <c r="M219" s="48"/>
      <c r="N219" s="69">
        <v>0</v>
      </c>
    </row>
    <row r="220" spans="1:17" hidden="1">
      <c r="A220" s="22" t="str">
        <f>IF('Costi complessivi'!A182="","",'Costi complessivi'!A182)</f>
        <v xml:space="preserve">  66/30/501  </v>
      </c>
      <c r="B220" s="61" t="str">
        <f>IF('Costi complessivi'!B182="","",'Costi complessivi'!B182)</f>
        <v xml:space="preserve">TAXI SOCIALE COLLECCHIO        </v>
      </c>
      <c r="C220" s="15" t="e">
        <f>IF('Costi complessivi'!#REF!="G",'Costi complessivi'!#REF!*$C$452,IF('Costi complessivi'!#REF!=$B$452,'Costi complessivi'!#REF!,""))</f>
        <v>#REF!</v>
      </c>
      <c r="D220" s="15" t="e">
        <f>IF('Costi complessivi'!#REF!="G",'Costi complessivi'!#REF!*$C$452,IF('Costi complessivi'!#REF!=$B$452,'Costi complessivi'!#REF!,""))</f>
        <v>#REF!</v>
      </c>
      <c r="E220" s="30" t="e">
        <f>IF('Costi complessivi'!#REF!="G",'Costi complessivi'!#REF!*$C$452,IF('Costi complessivi'!#REF!=$B$452,'Costi complessivi'!#REF!,""))</f>
        <v>#REF!</v>
      </c>
      <c r="F220" s="115" t="e">
        <f>IF('Costi complessivi'!#REF!="G",'Costi complessivi'!C182*$C$452,IF('Costi complessivi'!#REF!=$B$452,'Costi complessivi'!C182,""))</f>
        <v>#REF!</v>
      </c>
      <c r="G220" s="44" t="e">
        <f>IF('Costi complessivi'!#REF!="G",'Costi complessivi'!#REF!*$C$452,IF('Costi complessivi'!#REF!=$B$452,'Costi complessivi'!#REF!,""))</f>
        <v>#REF!</v>
      </c>
      <c r="H220" s="44" t="e">
        <f>IF('Costi complessivi'!#REF!="G",'Costi complessivi'!#REF!*$C$452,IF('Costi complessivi'!#REF!=$B$452,'Costi complessivi'!#REF!,""))</f>
        <v>#REF!</v>
      </c>
      <c r="I220" s="115" t="e">
        <f>IF('Costi complessivi'!#REF!="G",'Costi complessivi'!D182*$C$452,IF('Costi complessivi'!#REF!=$B$452,'Costi complessivi'!D182,""))</f>
        <v>#REF!</v>
      </c>
      <c r="J220" s="14" t="e">
        <f>IF('Costi complessivi'!#REF!="G",'Costi complessivi'!E182*$C$452,IF('Costi complessivi'!#REF!=$B$452,'Costi complessivi'!E182,""))</f>
        <v>#REF!</v>
      </c>
      <c r="K220" s="14" t="e">
        <f>IF('Costi complessivi'!#REF!="G",'Costi complessivi'!F182*$C$452,IF('Costi complessivi'!#REF!=$B$452,'Costi complessivi'!F182,""))</f>
        <v>#REF!</v>
      </c>
      <c r="L220" s="29" t="e">
        <f>IF('Costi complessivi'!#REF!="G",'Costi complessivi'!#REF!*$C$452,IF('Costi complessivi'!#REF!=$B$452,'Costi complessivi'!#REF!,""))</f>
        <v>#REF!</v>
      </c>
      <c r="M220" s="23" t="e">
        <f>'Costi complessivi'!#REF!</f>
        <v>#REF!</v>
      </c>
      <c r="N220" s="69" t="e">
        <f>IF('Costi complessivi'!#REF!="G",'Costi complessivi'!#REF!,IF('Costi complessivi'!#REF!=$B$452,'Costi complessivi'!#REF!,0))</f>
        <v>#REF!</v>
      </c>
    </row>
    <row r="221" spans="1:17" hidden="1">
      <c r="A221" s="22" t="str">
        <f>IF('Costi complessivi'!A183="","",'Costi complessivi'!A183)</f>
        <v xml:space="preserve">  66/30/502  </v>
      </c>
      <c r="B221" s="61" t="str">
        <f>IF('Costi complessivi'!B183="","",'Costi complessivi'!B183)</f>
        <v xml:space="preserve">CARBURANTE COLLECCHIO          </v>
      </c>
      <c r="C221" s="15" t="e">
        <f>IF('Costi complessivi'!#REF!="G",'Costi complessivi'!#REF!*$C$452,IF('Costi complessivi'!#REF!=$B$452,'Costi complessivi'!#REF!,""))</f>
        <v>#REF!</v>
      </c>
      <c r="D221" s="15" t="e">
        <f>IF('Costi complessivi'!#REF!="G",'Costi complessivi'!#REF!*$C$452,IF('Costi complessivi'!#REF!=$B$452,'Costi complessivi'!#REF!,""))</f>
        <v>#REF!</v>
      </c>
      <c r="E221" s="30" t="e">
        <f>IF('Costi complessivi'!#REF!="G",'Costi complessivi'!#REF!*$C$452,IF('Costi complessivi'!#REF!=$B$452,'Costi complessivi'!#REF!,""))</f>
        <v>#REF!</v>
      </c>
      <c r="F221" s="115" t="e">
        <f>IF('Costi complessivi'!#REF!="G",'Costi complessivi'!C183*$C$452,IF('Costi complessivi'!#REF!=$B$452,'Costi complessivi'!C183,""))</f>
        <v>#REF!</v>
      </c>
      <c r="G221" s="44" t="e">
        <f>IF('Costi complessivi'!#REF!="G",'Costi complessivi'!#REF!*$C$452,IF('Costi complessivi'!#REF!=$B$452,'Costi complessivi'!#REF!,""))</f>
        <v>#REF!</v>
      </c>
      <c r="H221" s="44" t="e">
        <f>IF('Costi complessivi'!#REF!="G",'Costi complessivi'!#REF!*$C$452,IF('Costi complessivi'!#REF!=$B$452,'Costi complessivi'!#REF!,""))</f>
        <v>#REF!</v>
      </c>
      <c r="I221" s="115" t="e">
        <f>IF('Costi complessivi'!#REF!="G",'Costi complessivi'!D183*$C$452,IF('Costi complessivi'!#REF!=$B$452,'Costi complessivi'!D183,""))</f>
        <v>#REF!</v>
      </c>
      <c r="J221" s="14" t="e">
        <f>IF('Costi complessivi'!#REF!="G",'Costi complessivi'!E183*$C$452,IF('Costi complessivi'!#REF!=$B$452,'Costi complessivi'!E183,""))</f>
        <v>#REF!</v>
      </c>
      <c r="K221" s="14" t="e">
        <f>IF('Costi complessivi'!#REF!="G",'Costi complessivi'!F183*$C$452,IF('Costi complessivi'!#REF!=$B$452,'Costi complessivi'!F183,""))</f>
        <v>#REF!</v>
      </c>
      <c r="L221" s="29" t="e">
        <f>IF('Costi complessivi'!#REF!="G",'Costi complessivi'!#REF!*$C$452,IF('Costi complessivi'!#REF!=$B$452,'Costi complessivi'!#REF!,""))</f>
        <v>#REF!</v>
      </c>
      <c r="M221" s="23" t="e">
        <f>'Costi complessivi'!#REF!</f>
        <v>#REF!</v>
      </c>
      <c r="N221" s="69" t="e">
        <f>IF('Costi complessivi'!#REF!="G",'Costi complessivi'!#REF!,IF('Costi complessivi'!#REF!=$B$452,'Costi complessivi'!#REF!,0))</f>
        <v>#REF!</v>
      </c>
    </row>
    <row r="222" spans="1:17" hidden="1">
      <c r="A222" s="22" t="str">
        <f>IF('Costi complessivi'!A184="","",'Costi complessivi'!A184)</f>
        <v xml:space="preserve">  66/30/503  </v>
      </c>
      <c r="B222" s="61" t="str">
        <f>IF('Costi complessivi'!B184="","",'Costi complessivi'!B184)</f>
        <v xml:space="preserve">MANUTENZIONE AUTOM. COLLECCHIO </v>
      </c>
      <c r="C222" s="15" t="e">
        <f>IF('Costi complessivi'!#REF!="G",'Costi complessivi'!#REF!*$C$452,IF('Costi complessivi'!#REF!=$B$452,'Costi complessivi'!#REF!,""))</f>
        <v>#REF!</v>
      </c>
      <c r="D222" s="15" t="e">
        <f>IF('Costi complessivi'!#REF!="G",'Costi complessivi'!#REF!*$C$452,IF('Costi complessivi'!#REF!=$B$452,'Costi complessivi'!#REF!,""))</f>
        <v>#REF!</v>
      </c>
      <c r="E222" s="30" t="e">
        <f>IF('Costi complessivi'!#REF!="G",'Costi complessivi'!#REF!*$C$452,IF('Costi complessivi'!#REF!=$B$452,'Costi complessivi'!#REF!,""))</f>
        <v>#REF!</v>
      </c>
      <c r="F222" s="115" t="e">
        <f>IF('Costi complessivi'!#REF!="G",'Costi complessivi'!C184*$C$452,IF('Costi complessivi'!#REF!=$B$452,'Costi complessivi'!C184,""))</f>
        <v>#REF!</v>
      </c>
      <c r="G222" s="44" t="e">
        <f>IF('Costi complessivi'!#REF!="G",'Costi complessivi'!#REF!*$C$452,IF('Costi complessivi'!#REF!=$B$452,'Costi complessivi'!#REF!,""))</f>
        <v>#REF!</v>
      </c>
      <c r="H222" s="44" t="e">
        <f>IF('Costi complessivi'!#REF!="G",'Costi complessivi'!#REF!*$C$452,IF('Costi complessivi'!#REF!=$B$452,'Costi complessivi'!#REF!,""))</f>
        <v>#REF!</v>
      </c>
      <c r="I222" s="115" t="e">
        <f>IF('Costi complessivi'!#REF!="G",'Costi complessivi'!D184*$C$452,IF('Costi complessivi'!#REF!=$B$452,'Costi complessivi'!D184,""))</f>
        <v>#REF!</v>
      </c>
      <c r="J222" s="14" t="e">
        <f>IF('Costi complessivi'!#REF!="G",'Costi complessivi'!E184*$C$452,IF('Costi complessivi'!#REF!=$B$452,'Costi complessivi'!E184,""))</f>
        <v>#REF!</v>
      </c>
      <c r="K222" s="14" t="e">
        <f>IF('Costi complessivi'!#REF!="G",'Costi complessivi'!F184*$C$452,IF('Costi complessivi'!#REF!=$B$452,'Costi complessivi'!F184,""))</f>
        <v>#REF!</v>
      </c>
      <c r="L222" s="29" t="e">
        <f>IF('Costi complessivi'!#REF!="G",'Costi complessivi'!#REF!*$C$452,IF('Costi complessivi'!#REF!=$B$452,'Costi complessivi'!#REF!,""))</f>
        <v>#REF!</v>
      </c>
      <c r="M222" s="23" t="e">
        <f>'Costi complessivi'!#REF!</f>
        <v>#REF!</v>
      </c>
      <c r="N222" s="69" t="e">
        <f>IF('Costi complessivi'!#REF!="G",'Costi complessivi'!#REF!,IF('Costi complessivi'!#REF!=$B$452,'Costi complessivi'!#REF!,0))</f>
        <v>#REF!</v>
      </c>
    </row>
    <row r="223" spans="1:17" hidden="1">
      <c r="A223" s="22" t="str">
        <f>IF('Costi complessivi'!A185="","",'Costi complessivi'!A185)</f>
        <v xml:space="preserve">  66/30/504  </v>
      </c>
      <c r="B223" s="61" t="str">
        <f>IF('Costi complessivi'!B185="","",'Costi complessivi'!B185)</f>
        <v>ASSICURAZ. AUTOMEZZI COLLECCHIO</v>
      </c>
      <c r="C223" s="15" t="e">
        <f>IF('Costi complessivi'!#REF!="G",'Costi complessivi'!#REF!*$C$452,IF('Costi complessivi'!#REF!=$B$452,'Costi complessivi'!#REF!,""))</f>
        <v>#REF!</v>
      </c>
      <c r="D223" s="15" t="e">
        <f>IF('Costi complessivi'!#REF!="G",'Costi complessivi'!#REF!*$C$452,IF('Costi complessivi'!#REF!=$B$452,'Costi complessivi'!#REF!,""))</f>
        <v>#REF!</v>
      </c>
      <c r="E223" s="30" t="e">
        <f>IF('Costi complessivi'!#REF!="G",'Costi complessivi'!#REF!*$C$452,IF('Costi complessivi'!#REF!=$B$452,'Costi complessivi'!#REF!,""))</f>
        <v>#REF!</v>
      </c>
      <c r="F223" s="115" t="e">
        <f>IF('Costi complessivi'!#REF!="G",'Costi complessivi'!C185*$C$452,IF('Costi complessivi'!#REF!=$B$452,'Costi complessivi'!C185,""))</f>
        <v>#REF!</v>
      </c>
      <c r="G223" s="44" t="e">
        <f>IF('Costi complessivi'!#REF!="G",'Costi complessivi'!#REF!*$C$452,IF('Costi complessivi'!#REF!=$B$452,'Costi complessivi'!#REF!,""))</f>
        <v>#REF!</v>
      </c>
      <c r="H223" s="44" t="e">
        <f>IF('Costi complessivi'!#REF!="G",'Costi complessivi'!#REF!*$C$452,IF('Costi complessivi'!#REF!=$B$452,'Costi complessivi'!#REF!,""))</f>
        <v>#REF!</v>
      </c>
      <c r="I223" s="115" t="e">
        <f>IF('Costi complessivi'!#REF!="G",'Costi complessivi'!D185*$C$452,IF('Costi complessivi'!#REF!=$B$452,'Costi complessivi'!D185,""))</f>
        <v>#REF!</v>
      </c>
      <c r="J223" s="14" t="e">
        <f>IF('Costi complessivi'!#REF!="G",'Costi complessivi'!E185*$C$452,IF('Costi complessivi'!#REF!=$B$452,'Costi complessivi'!E185,""))</f>
        <v>#REF!</v>
      </c>
      <c r="K223" s="14" t="e">
        <f>IF('Costi complessivi'!#REF!="G",'Costi complessivi'!F185*$C$452,IF('Costi complessivi'!#REF!=$B$452,'Costi complessivi'!F185,""))</f>
        <v>#REF!</v>
      </c>
      <c r="L223" s="29" t="e">
        <f>IF('Costi complessivi'!#REF!="G",'Costi complessivi'!#REF!*$C$452,IF('Costi complessivi'!#REF!=$B$452,'Costi complessivi'!#REF!,""))</f>
        <v>#REF!</v>
      </c>
      <c r="M223" s="23" t="e">
        <f>'Costi complessivi'!#REF!</f>
        <v>#REF!</v>
      </c>
      <c r="N223" s="69" t="e">
        <f>IF('Costi complessivi'!#REF!="G",'Costi complessivi'!#REF!,IF('Costi complessivi'!#REF!=$B$452,'Costi complessivi'!#REF!,0))</f>
        <v>#REF!</v>
      </c>
    </row>
    <row r="224" spans="1:17" hidden="1">
      <c r="A224" s="22" t="str">
        <f>IF('Costi complessivi'!A186="","",'Costi complessivi'!A186)</f>
        <v xml:space="preserve">  66/30/505  </v>
      </c>
      <c r="B224" s="61" t="str">
        <f>IF('Costi complessivi'!B186="","",'Costi complessivi'!B186)</f>
        <v xml:space="preserve">TASSA PROPR. AUTOM. COLLECCHIO </v>
      </c>
      <c r="C224" s="15" t="e">
        <f>IF('Costi complessivi'!#REF!="G",'Costi complessivi'!#REF!*$C$452,IF('Costi complessivi'!#REF!=$B$452,'Costi complessivi'!#REF!,""))</f>
        <v>#REF!</v>
      </c>
      <c r="D224" s="15" t="e">
        <f>IF('Costi complessivi'!#REF!="G",'Costi complessivi'!#REF!*$C$452,IF('Costi complessivi'!#REF!=$B$452,'Costi complessivi'!#REF!,""))</f>
        <v>#REF!</v>
      </c>
      <c r="E224" s="30" t="e">
        <f>IF('Costi complessivi'!#REF!="G",'Costi complessivi'!#REF!*$C$452,IF('Costi complessivi'!#REF!=$B$452,'Costi complessivi'!#REF!,""))</f>
        <v>#REF!</v>
      </c>
      <c r="F224" s="115" t="e">
        <f>IF('Costi complessivi'!#REF!="G",'Costi complessivi'!C186*$C$452,IF('Costi complessivi'!#REF!=$B$452,'Costi complessivi'!C186,""))</f>
        <v>#REF!</v>
      </c>
      <c r="G224" s="44" t="e">
        <f>IF('Costi complessivi'!#REF!="G",'Costi complessivi'!#REF!*$C$452,IF('Costi complessivi'!#REF!=$B$452,'Costi complessivi'!#REF!,""))</f>
        <v>#REF!</v>
      </c>
      <c r="H224" s="44" t="e">
        <f>IF('Costi complessivi'!#REF!="G",'Costi complessivi'!#REF!*$C$452,IF('Costi complessivi'!#REF!=$B$452,'Costi complessivi'!#REF!,""))</f>
        <v>#REF!</v>
      </c>
      <c r="I224" s="115" t="e">
        <f>IF('Costi complessivi'!#REF!="G",'Costi complessivi'!D186*$C$452,IF('Costi complessivi'!#REF!=$B$452,'Costi complessivi'!D186,""))</f>
        <v>#REF!</v>
      </c>
      <c r="J224" s="14" t="e">
        <f>IF('Costi complessivi'!#REF!="G",'Costi complessivi'!E186*$C$452,IF('Costi complessivi'!#REF!=$B$452,'Costi complessivi'!E186,""))</f>
        <v>#REF!</v>
      </c>
      <c r="K224" s="14" t="e">
        <f>IF('Costi complessivi'!#REF!="G",'Costi complessivi'!F186*$C$452,IF('Costi complessivi'!#REF!=$B$452,'Costi complessivi'!F186,""))</f>
        <v>#REF!</v>
      </c>
      <c r="L224" s="29" t="e">
        <f>IF('Costi complessivi'!#REF!="G",'Costi complessivi'!#REF!*$C$452,IF('Costi complessivi'!#REF!=$B$452,'Costi complessivi'!#REF!,""))</f>
        <v>#REF!</v>
      </c>
      <c r="M224" s="23" t="e">
        <f>'Costi complessivi'!#REF!</f>
        <v>#REF!</v>
      </c>
      <c r="N224" s="69" t="e">
        <f>IF('Costi complessivi'!#REF!="G",'Costi complessivi'!#REF!,IF('Costi complessivi'!#REF!=$B$452,'Costi complessivi'!#REF!,0))</f>
        <v>#REF!</v>
      </c>
    </row>
    <row r="225" spans="1:14" hidden="1">
      <c r="A225" s="22" t="str">
        <f>IF('Costi complessivi'!A187="","",'Costi complessivi'!A187)</f>
        <v xml:space="preserve">  66/30/506  </v>
      </c>
      <c r="B225" s="61" t="str">
        <f>IF('Costi complessivi'!B187="","",'Costi complessivi'!B187)</f>
        <v xml:space="preserve">NOLEGGIO AUTOMEZZI COLLECCHIO  </v>
      </c>
      <c r="C225" s="15" t="e">
        <f>IF('Costi complessivi'!#REF!="G",'Costi complessivi'!#REF!*$C$452,IF('Costi complessivi'!#REF!=$B$452,'Costi complessivi'!#REF!,""))</f>
        <v>#REF!</v>
      </c>
      <c r="D225" s="15" t="e">
        <f>IF('Costi complessivi'!#REF!="G",'Costi complessivi'!#REF!*$C$452,IF('Costi complessivi'!#REF!=$B$452,'Costi complessivi'!#REF!,""))</f>
        <v>#REF!</v>
      </c>
      <c r="E225" s="30" t="e">
        <f>IF('Costi complessivi'!#REF!="G",'Costi complessivi'!#REF!*$C$452,IF('Costi complessivi'!#REF!=$B$452,'Costi complessivi'!#REF!,""))</f>
        <v>#REF!</v>
      </c>
      <c r="F225" s="115" t="e">
        <f>IF('Costi complessivi'!#REF!="G",'Costi complessivi'!C187*$C$452,IF('Costi complessivi'!#REF!=$B$452,'Costi complessivi'!C187,""))</f>
        <v>#REF!</v>
      </c>
      <c r="G225" s="44" t="e">
        <f>IF('Costi complessivi'!#REF!="G",'Costi complessivi'!#REF!*$C$452,IF('Costi complessivi'!#REF!=$B$452,'Costi complessivi'!#REF!,""))</f>
        <v>#REF!</v>
      </c>
      <c r="H225" s="44" t="e">
        <f>IF('Costi complessivi'!#REF!="G",'Costi complessivi'!#REF!*$C$452,IF('Costi complessivi'!#REF!=$B$452,'Costi complessivi'!#REF!,""))</f>
        <v>#REF!</v>
      </c>
      <c r="I225" s="115" t="e">
        <f>IF('Costi complessivi'!#REF!="G",'Costi complessivi'!D187*$C$452,IF('Costi complessivi'!#REF!=$B$452,'Costi complessivi'!D187,""))</f>
        <v>#REF!</v>
      </c>
      <c r="J225" s="14" t="e">
        <f>IF('Costi complessivi'!#REF!="G",'Costi complessivi'!E187*$C$452,IF('Costi complessivi'!#REF!=$B$452,'Costi complessivi'!E187,""))</f>
        <v>#REF!</v>
      </c>
      <c r="K225" s="14" t="e">
        <f>IF('Costi complessivi'!#REF!="G",'Costi complessivi'!F187*$C$452,IF('Costi complessivi'!#REF!=$B$452,'Costi complessivi'!F187,""))</f>
        <v>#REF!</v>
      </c>
      <c r="L225" s="29" t="e">
        <f>IF('Costi complessivi'!#REF!="G",'Costi complessivi'!#REF!*$C$452,IF('Costi complessivi'!#REF!=$B$452,'Costi complessivi'!#REF!,""))</f>
        <v>#REF!</v>
      </c>
      <c r="M225" s="23" t="e">
        <f>'Costi complessivi'!#REF!</f>
        <v>#REF!</v>
      </c>
      <c r="N225" s="69" t="e">
        <f>IF('Costi complessivi'!#REF!="G",'Costi complessivi'!#REF!,IF('Costi complessivi'!#REF!=$B$452,'Costi complessivi'!#REF!,0))</f>
        <v>#REF!</v>
      </c>
    </row>
    <row r="226" spans="1:14" hidden="1">
      <c r="A226" s="49" t="s">
        <v>445</v>
      </c>
      <c r="B226" s="45"/>
      <c r="C226" s="46"/>
      <c r="D226" s="47"/>
      <c r="E226" s="47"/>
      <c r="F226" s="47"/>
      <c r="G226" s="47"/>
      <c r="H226" s="47"/>
      <c r="I226" s="47"/>
      <c r="J226" s="47"/>
      <c r="K226" s="47"/>
      <c r="L226" s="45"/>
      <c r="M226" s="48"/>
      <c r="N226" s="69" t="e">
        <f>IF('Costi complessivi'!#REF!="G",'Costi complessivi'!#REF!,IF('Costi complessivi'!#REF!=$B$452,'Costi complessivi'!#REF!,0))</f>
        <v>#REF!</v>
      </c>
    </row>
    <row r="227" spans="1:14" hidden="1">
      <c r="A227" s="22" t="str">
        <f>IF('Costi complessivi'!A189="","",'Costi complessivi'!A189)</f>
        <v xml:space="preserve">  66/30/510  </v>
      </c>
      <c r="B227" s="61" t="str">
        <f>IF('Costi complessivi'!B189="","",'Costi complessivi'!B189)</f>
        <v xml:space="preserve">TAXI SOCIALE FELINO            </v>
      </c>
      <c r="C227" s="15" t="e">
        <f>IF('Costi complessivi'!#REF!="G",'Costi complessivi'!#REF!*$C$452,IF('Costi complessivi'!#REF!=$B$452,'Costi complessivi'!#REF!,""))</f>
        <v>#REF!</v>
      </c>
      <c r="D227" s="15" t="e">
        <f>IF('Costi complessivi'!#REF!="G",'Costi complessivi'!#REF!*$C$452,IF('Costi complessivi'!#REF!=$B$452,'Costi complessivi'!#REF!,""))</f>
        <v>#REF!</v>
      </c>
      <c r="E227" s="30" t="e">
        <f>IF('Costi complessivi'!#REF!="G",'Costi complessivi'!#REF!*$C$452,IF('Costi complessivi'!#REF!=$B$452,'Costi complessivi'!#REF!,""))</f>
        <v>#REF!</v>
      </c>
      <c r="F227" s="115" t="e">
        <f>IF('Costi complessivi'!#REF!="G",'Costi complessivi'!C189*$C$452,IF('Costi complessivi'!#REF!=$B$452,'Costi complessivi'!C189,""))</f>
        <v>#REF!</v>
      </c>
      <c r="G227" s="44" t="e">
        <f>IF('Costi complessivi'!#REF!="G",'Costi complessivi'!#REF!*$C$452,IF('Costi complessivi'!#REF!=$B$452,'Costi complessivi'!#REF!,""))</f>
        <v>#REF!</v>
      </c>
      <c r="H227" s="44" t="e">
        <f>IF('Costi complessivi'!#REF!="G",'Costi complessivi'!#REF!*$C$452,IF('Costi complessivi'!#REF!=$B$452,'Costi complessivi'!#REF!,""))</f>
        <v>#REF!</v>
      </c>
      <c r="I227" s="115" t="e">
        <f>IF('Costi complessivi'!#REF!="G",'Costi complessivi'!D189*$C$452,IF('Costi complessivi'!#REF!=$B$452,'Costi complessivi'!D189,""))</f>
        <v>#REF!</v>
      </c>
      <c r="J227" s="14" t="e">
        <f>IF('Costi complessivi'!#REF!="G",'Costi complessivi'!E189*$C$452,IF('Costi complessivi'!#REF!=$B$452,'Costi complessivi'!E189,""))</f>
        <v>#REF!</v>
      </c>
      <c r="K227" s="14" t="e">
        <f>IF('Costi complessivi'!#REF!="G",'Costi complessivi'!F189*$C$452,IF('Costi complessivi'!#REF!=$B$452,'Costi complessivi'!F189,""))</f>
        <v>#REF!</v>
      </c>
      <c r="L227" s="29" t="e">
        <f>IF('Costi complessivi'!#REF!="G",'Costi complessivi'!#REF!*$C$452,IF('Costi complessivi'!#REF!=$B$452,'Costi complessivi'!#REF!,""))</f>
        <v>#REF!</v>
      </c>
      <c r="M227" s="23" t="e">
        <f>'Costi complessivi'!#REF!</f>
        <v>#REF!</v>
      </c>
      <c r="N227" s="69" t="e">
        <f>IF('Costi complessivi'!#REF!="G",'Costi complessivi'!#REF!,IF('Costi complessivi'!#REF!=$B$452,'Costi complessivi'!#REF!,0))</f>
        <v>#REF!</v>
      </c>
    </row>
    <row r="228" spans="1:14" hidden="1">
      <c r="A228" s="22" t="str">
        <f>IF('Costi complessivi'!A190="","",'Costi complessivi'!A190)</f>
        <v xml:space="preserve">  66/30/511  </v>
      </c>
      <c r="B228" s="61" t="str">
        <f>IF('Costi complessivi'!B190="","",'Costi complessivi'!B190)</f>
        <v xml:space="preserve">CARBURANTE FELINO              </v>
      </c>
      <c r="C228" s="15" t="e">
        <f>IF('Costi complessivi'!#REF!="G",'Costi complessivi'!#REF!*$C$452,IF('Costi complessivi'!#REF!=$B$452,'Costi complessivi'!#REF!,""))</f>
        <v>#REF!</v>
      </c>
      <c r="D228" s="15" t="e">
        <f>IF('Costi complessivi'!#REF!="G",'Costi complessivi'!#REF!*$C$452,IF('Costi complessivi'!#REF!=$B$452,'Costi complessivi'!#REF!,""))</f>
        <v>#REF!</v>
      </c>
      <c r="E228" s="30" t="e">
        <f>IF('Costi complessivi'!#REF!="G",'Costi complessivi'!#REF!*$C$452,IF('Costi complessivi'!#REF!=$B$452,'Costi complessivi'!#REF!,""))</f>
        <v>#REF!</v>
      </c>
      <c r="F228" s="115" t="e">
        <f>IF('Costi complessivi'!#REF!="G",'Costi complessivi'!C190*$C$452,IF('Costi complessivi'!#REF!=$B$452,'Costi complessivi'!C190,""))</f>
        <v>#REF!</v>
      </c>
      <c r="G228" s="44" t="e">
        <f>IF('Costi complessivi'!#REF!="G",'Costi complessivi'!#REF!*$C$452,IF('Costi complessivi'!#REF!=$B$452,'Costi complessivi'!#REF!,""))</f>
        <v>#REF!</v>
      </c>
      <c r="H228" s="44" t="e">
        <f>IF('Costi complessivi'!#REF!="G",'Costi complessivi'!#REF!*$C$452,IF('Costi complessivi'!#REF!=$B$452,'Costi complessivi'!#REF!,""))</f>
        <v>#REF!</v>
      </c>
      <c r="I228" s="115" t="e">
        <f>IF('Costi complessivi'!#REF!="G",'Costi complessivi'!D190*$C$452,IF('Costi complessivi'!#REF!=$B$452,'Costi complessivi'!D190,""))</f>
        <v>#REF!</v>
      </c>
      <c r="J228" s="14" t="e">
        <f>IF('Costi complessivi'!#REF!="G",'Costi complessivi'!E190*$C$452,IF('Costi complessivi'!#REF!=$B$452,'Costi complessivi'!E190,""))</f>
        <v>#REF!</v>
      </c>
      <c r="K228" s="14" t="e">
        <f>IF('Costi complessivi'!#REF!="G",'Costi complessivi'!F190*$C$452,IF('Costi complessivi'!#REF!=$B$452,'Costi complessivi'!F190,""))</f>
        <v>#REF!</v>
      </c>
      <c r="L228" s="29" t="e">
        <f>IF('Costi complessivi'!#REF!="G",'Costi complessivi'!#REF!*$C$452,IF('Costi complessivi'!#REF!=$B$452,'Costi complessivi'!#REF!,""))</f>
        <v>#REF!</v>
      </c>
      <c r="M228" s="23" t="e">
        <f>'Costi complessivi'!#REF!</f>
        <v>#REF!</v>
      </c>
      <c r="N228" s="69" t="e">
        <f>IF('Costi complessivi'!#REF!="G",'Costi complessivi'!#REF!,IF('Costi complessivi'!#REF!=$B$452,'Costi complessivi'!#REF!,0))</f>
        <v>#REF!</v>
      </c>
    </row>
    <row r="229" spans="1:14" hidden="1">
      <c r="A229" s="22" t="str">
        <f>IF('Costi complessivi'!A191="","",'Costi complessivi'!A191)</f>
        <v xml:space="preserve">  66/30/512  </v>
      </c>
      <c r="B229" s="61" t="str">
        <f>IF('Costi complessivi'!B191="","",'Costi complessivi'!B191)</f>
        <v xml:space="preserve">MANUTENZ. AUTOMEZZI FELINO     </v>
      </c>
      <c r="C229" s="15" t="e">
        <f>IF('Costi complessivi'!#REF!="G",'Costi complessivi'!#REF!*$C$452,IF('Costi complessivi'!#REF!=$B$452,'Costi complessivi'!#REF!,""))</f>
        <v>#REF!</v>
      </c>
      <c r="D229" s="15" t="e">
        <f>IF('Costi complessivi'!#REF!="G",'Costi complessivi'!#REF!*$C$452,IF('Costi complessivi'!#REF!=$B$452,'Costi complessivi'!#REF!,""))</f>
        <v>#REF!</v>
      </c>
      <c r="E229" s="30" t="e">
        <f>IF('Costi complessivi'!#REF!="G",'Costi complessivi'!#REF!*$C$452,IF('Costi complessivi'!#REF!=$B$452,'Costi complessivi'!#REF!,""))</f>
        <v>#REF!</v>
      </c>
      <c r="F229" s="115" t="e">
        <f>IF('Costi complessivi'!#REF!="G",'Costi complessivi'!C191*$C$452,IF('Costi complessivi'!#REF!=$B$452,'Costi complessivi'!C191,""))</f>
        <v>#REF!</v>
      </c>
      <c r="G229" s="44" t="e">
        <f>IF('Costi complessivi'!#REF!="G",'Costi complessivi'!#REF!*$C$452,IF('Costi complessivi'!#REF!=$B$452,'Costi complessivi'!#REF!,""))</f>
        <v>#REF!</v>
      </c>
      <c r="H229" s="44" t="e">
        <f>IF('Costi complessivi'!#REF!="G",'Costi complessivi'!#REF!*$C$452,IF('Costi complessivi'!#REF!=$B$452,'Costi complessivi'!#REF!,""))</f>
        <v>#REF!</v>
      </c>
      <c r="I229" s="115" t="e">
        <f>IF('Costi complessivi'!#REF!="G",'Costi complessivi'!D191*$C$452,IF('Costi complessivi'!#REF!=$B$452,'Costi complessivi'!D191,""))</f>
        <v>#REF!</v>
      </c>
      <c r="J229" s="14" t="e">
        <f>IF('Costi complessivi'!#REF!="G",'Costi complessivi'!E191*$C$452,IF('Costi complessivi'!#REF!=$B$452,'Costi complessivi'!E191,""))</f>
        <v>#REF!</v>
      </c>
      <c r="K229" s="14" t="e">
        <f>IF('Costi complessivi'!#REF!="G",'Costi complessivi'!F191*$C$452,IF('Costi complessivi'!#REF!=$B$452,'Costi complessivi'!F191,""))</f>
        <v>#REF!</v>
      </c>
      <c r="L229" s="29" t="e">
        <f>IF('Costi complessivi'!#REF!="G",'Costi complessivi'!#REF!*$C$452,IF('Costi complessivi'!#REF!=$B$452,'Costi complessivi'!#REF!,""))</f>
        <v>#REF!</v>
      </c>
      <c r="M229" s="23" t="e">
        <f>'Costi complessivi'!#REF!</f>
        <v>#REF!</v>
      </c>
      <c r="N229" s="69" t="e">
        <f>IF('Costi complessivi'!#REF!="G",'Costi complessivi'!#REF!,IF('Costi complessivi'!#REF!=$B$452,'Costi complessivi'!#REF!,0))</f>
        <v>#REF!</v>
      </c>
    </row>
    <row r="230" spans="1:14" hidden="1">
      <c r="A230" s="22" t="str">
        <f>IF('Costi complessivi'!A192="","",'Costi complessivi'!A192)</f>
        <v xml:space="preserve">  66/30/513  </v>
      </c>
      <c r="B230" s="61" t="str">
        <f>IF('Costi complessivi'!B192="","",'Costi complessivi'!B192)</f>
        <v xml:space="preserve">ASSICURAZ. AUTOMEZZI FELINO    </v>
      </c>
      <c r="C230" s="15" t="e">
        <f>IF('Costi complessivi'!#REF!="G",'Costi complessivi'!#REF!*$C$452,IF('Costi complessivi'!#REF!=$B$452,'Costi complessivi'!#REF!,""))</f>
        <v>#REF!</v>
      </c>
      <c r="D230" s="15" t="e">
        <f>IF('Costi complessivi'!#REF!="G",'Costi complessivi'!#REF!*$C$452,IF('Costi complessivi'!#REF!=$B$452,'Costi complessivi'!#REF!,""))</f>
        <v>#REF!</v>
      </c>
      <c r="E230" s="30" t="e">
        <f>IF('Costi complessivi'!#REF!="G",'Costi complessivi'!#REF!*$C$452,IF('Costi complessivi'!#REF!=$B$452,'Costi complessivi'!#REF!,""))</f>
        <v>#REF!</v>
      </c>
      <c r="F230" s="115" t="e">
        <f>IF('Costi complessivi'!#REF!="G",'Costi complessivi'!C192*$C$452,IF('Costi complessivi'!#REF!=$B$452,'Costi complessivi'!C192,""))</f>
        <v>#REF!</v>
      </c>
      <c r="G230" s="44" t="e">
        <f>IF('Costi complessivi'!#REF!="G",'Costi complessivi'!#REF!*$C$452,IF('Costi complessivi'!#REF!=$B$452,'Costi complessivi'!#REF!,""))</f>
        <v>#REF!</v>
      </c>
      <c r="H230" s="44" t="e">
        <f>IF('Costi complessivi'!#REF!="G",'Costi complessivi'!#REF!*$C$452,IF('Costi complessivi'!#REF!=$B$452,'Costi complessivi'!#REF!,""))</f>
        <v>#REF!</v>
      </c>
      <c r="I230" s="115" t="e">
        <f>IF('Costi complessivi'!#REF!="G",'Costi complessivi'!D192*$C$452,IF('Costi complessivi'!#REF!=$B$452,'Costi complessivi'!D192,""))</f>
        <v>#REF!</v>
      </c>
      <c r="J230" s="14" t="e">
        <f>IF('Costi complessivi'!#REF!="G",'Costi complessivi'!E192*$C$452,IF('Costi complessivi'!#REF!=$B$452,'Costi complessivi'!E192,""))</f>
        <v>#REF!</v>
      </c>
      <c r="K230" s="14" t="e">
        <f>IF('Costi complessivi'!#REF!="G",'Costi complessivi'!F192*$C$452,IF('Costi complessivi'!#REF!=$B$452,'Costi complessivi'!F192,""))</f>
        <v>#REF!</v>
      </c>
      <c r="L230" s="29" t="e">
        <f>IF('Costi complessivi'!#REF!="G",'Costi complessivi'!#REF!*$C$452,IF('Costi complessivi'!#REF!=$B$452,'Costi complessivi'!#REF!,""))</f>
        <v>#REF!</v>
      </c>
      <c r="M230" s="23" t="e">
        <f>'Costi complessivi'!#REF!</f>
        <v>#REF!</v>
      </c>
      <c r="N230" s="69" t="e">
        <f>IF('Costi complessivi'!#REF!="G",'Costi complessivi'!#REF!,IF('Costi complessivi'!#REF!=$B$452,'Costi complessivi'!#REF!,0))</f>
        <v>#REF!</v>
      </c>
    </row>
    <row r="231" spans="1:14" hidden="1">
      <c r="A231" s="22" t="str">
        <f>IF('Costi complessivi'!A193="","",'Costi complessivi'!A193)</f>
        <v xml:space="preserve">  66/30/514  </v>
      </c>
      <c r="B231" s="61" t="str">
        <f>IF('Costi complessivi'!B193="","",'Costi complessivi'!B193)</f>
        <v xml:space="preserve">TASSA PROPR. AUTOMEZZI FELINO  </v>
      </c>
      <c r="C231" s="15" t="e">
        <f>IF('Costi complessivi'!#REF!="G",'Costi complessivi'!#REF!*$C$452,IF('Costi complessivi'!#REF!=$B$452,'Costi complessivi'!#REF!,""))</f>
        <v>#REF!</v>
      </c>
      <c r="D231" s="15" t="e">
        <f>IF('Costi complessivi'!#REF!="G",'Costi complessivi'!#REF!*$C$452,IF('Costi complessivi'!#REF!=$B$452,'Costi complessivi'!#REF!,""))</f>
        <v>#REF!</v>
      </c>
      <c r="E231" s="30" t="e">
        <f>IF('Costi complessivi'!#REF!="G",'Costi complessivi'!#REF!*$C$452,IF('Costi complessivi'!#REF!=$B$452,'Costi complessivi'!#REF!,""))</f>
        <v>#REF!</v>
      </c>
      <c r="F231" s="115" t="e">
        <f>IF('Costi complessivi'!#REF!="G",'Costi complessivi'!C193*$C$452,IF('Costi complessivi'!#REF!=$B$452,'Costi complessivi'!C193,""))</f>
        <v>#REF!</v>
      </c>
      <c r="G231" s="44" t="e">
        <f>IF('Costi complessivi'!#REF!="G",'Costi complessivi'!#REF!*$C$452,IF('Costi complessivi'!#REF!=$B$452,'Costi complessivi'!#REF!,""))</f>
        <v>#REF!</v>
      </c>
      <c r="H231" s="44" t="e">
        <f>IF('Costi complessivi'!#REF!="G",'Costi complessivi'!#REF!*$C$452,IF('Costi complessivi'!#REF!=$B$452,'Costi complessivi'!#REF!,""))</f>
        <v>#REF!</v>
      </c>
      <c r="I231" s="115" t="e">
        <f>IF('Costi complessivi'!#REF!="G",'Costi complessivi'!D193*$C$452,IF('Costi complessivi'!#REF!=$B$452,'Costi complessivi'!D193,""))</f>
        <v>#REF!</v>
      </c>
      <c r="J231" s="14" t="e">
        <f>IF('Costi complessivi'!#REF!="G",'Costi complessivi'!E193*$C$452,IF('Costi complessivi'!#REF!=$B$452,'Costi complessivi'!E193,""))</f>
        <v>#REF!</v>
      </c>
      <c r="K231" s="14" t="e">
        <f>IF('Costi complessivi'!#REF!="G",'Costi complessivi'!F193*$C$452,IF('Costi complessivi'!#REF!=$B$452,'Costi complessivi'!F193,""))</f>
        <v>#REF!</v>
      </c>
      <c r="L231" s="29" t="e">
        <f>IF('Costi complessivi'!#REF!="G",'Costi complessivi'!#REF!*$C$452,IF('Costi complessivi'!#REF!=$B$452,'Costi complessivi'!#REF!,""))</f>
        <v>#REF!</v>
      </c>
      <c r="M231" s="23" t="e">
        <f>'Costi complessivi'!#REF!</f>
        <v>#REF!</v>
      </c>
      <c r="N231" s="69" t="e">
        <f>IF('Costi complessivi'!#REF!="G",'Costi complessivi'!#REF!,IF('Costi complessivi'!#REF!=$B$452,'Costi complessivi'!#REF!,0))</f>
        <v>#REF!</v>
      </c>
    </row>
    <row r="232" spans="1:14" hidden="1">
      <c r="A232" s="49" t="s">
        <v>446</v>
      </c>
      <c r="B232" s="45"/>
      <c r="C232" s="46"/>
      <c r="D232" s="47"/>
      <c r="E232" s="47"/>
      <c r="F232" s="47"/>
      <c r="G232" s="47"/>
      <c r="H232" s="47"/>
      <c r="I232" s="47"/>
      <c r="J232" s="47"/>
      <c r="K232" s="47"/>
      <c r="L232" s="45"/>
      <c r="M232" s="48"/>
      <c r="N232" s="69" t="e">
        <f>IF('Costi complessivi'!#REF!="G",'Costi complessivi'!#REF!,IF('Costi complessivi'!#REF!=$B$452,'Costi complessivi'!#REF!,0))</f>
        <v>#REF!</v>
      </c>
    </row>
    <row r="233" spans="1:14">
      <c r="A233" s="22" t="str">
        <f>IF('Costi complessivi'!A195="","",'Costi complessivi'!A195)</f>
        <v xml:space="preserve">  66/30/520  </v>
      </c>
      <c r="B233" s="61" t="str">
        <f>IF('Costi complessivi'!B195="","",'Costi complessivi'!B195)</f>
        <v xml:space="preserve">TAXI SOCIALE MONTECHIARUGOLO   </v>
      </c>
      <c r="C233" s="15" t="e">
        <f>IF('Costi complessivi'!#REF!="G",'Costi complessivi'!#REF!*$C$452,IF('Costi complessivi'!#REF!=$B$452,'Costi complessivi'!#REF!,""))</f>
        <v>#REF!</v>
      </c>
      <c r="D233" s="15" t="e">
        <f>IF('Costi complessivi'!#REF!="G",'Costi complessivi'!#REF!*$C$452,IF('Costi complessivi'!#REF!=$B$452,'Costi complessivi'!#REF!,""))</f>
        <v>#REF!</v>
      </c>
      <c r="E233" s="30" t="e">
        <f>IF('Costi complessivi'!#REF!="G",'Costi complessivi'!#REF!*$C$452,IF('Costi complessivi'!#REF!=$B$452,'Costi complessivi'!#REF!,""))</f>
        <v>#REF!</v>
      </c>
      <c r="F233" s="115" t="e">
        <f>IF('Costi complessivi'!#REF!="G",'Costi complessivi'!C195*$C$452,IF('Costi complessivi'!#REF!=$B$452,'Costi complessivi'!C195,""))</f>
        <v>#REF!</v>
      </c>
      <c r="G233" s="44" t="e">
        <f>IF('Costi complessivi'!#REF!="G",'Costi complessivi'!#REF!*$C$452,IF('Costi complessivi'!#REF!=$B$452,'Costi complessivi'!#REF!,""))</f>
        <v>#REF!</v>
      </c>
      <c r="H233" s="44" t="e">
        <f>IF('Costi complessivi'!#REF!="G",'Costi complessivi'!#REF!*$C$452,IF('Costi complessivi'!#REF!=$B$452,'Costi complessivi'!#REF!,""))</f>
        <v>#REF!</v>
      </c>
      <c r="I233" s="115" t="e">
        <f>IF('Costi complessivi'!#REF!="G",'Costi complessivi'!D195*$C$452,IF('Costi complessivi'!#REF!=$B$452,'Costi complessivi'!D195,""))</f>
        <v>#REF!</v>
      </c>
      <c r="J233" s="14" t="e">
        <f>IF('Costi complessivi'!#REF!="G",'Costi complessivi'!E195*$C$452,IF('Costi complessivi'!#REF!=$B$452,'Costi complessivi'!E195,""))</f>
        <v>#REF!</v>
      </c>
      <c r="K233" s="14" t="e">
        <f>IF('Costi complessivi'!#REF!="G",'Costi complessivi'!F195*$C$452,IF('Costi complessivi'!#REF!=$B$452,'Costi complessivi'!F195,""))</f>
        <v>#REF!</v>
      </c>
      <c r="L233" s="29" t="e">
        <f>IF('Costi complessivi'!#REF!="G",'Costi complessivi'!#REF!*$C$452,IF('Costi complessivi'!#REF!=$B$452,'Costi complessivi'!#REF!,""))</f>
        <v>#REF!</v>
      </c>
      <c r="M233" s="23" t="e">
        <f>'Costi complessivi'!#REF!</f>
        <v>#REF!</v>
      </c>
      <c r="N233" s="69" t="e">
        <f>IF('Costi complessivi'!#REF!="G",'Costi complessivi'!#REF!,IF('Costi complessivi'!#REF!=$B$452,'Costi complessivi'!#REF!,0))</f>
        <v>#REF!</v>
      </c>
    </row>
    <row r="234" spans="1:14">
      <c r="A234" s="22" t="str">
        <f>IF('Costi complessivi'!A196="","",'Costi complessivi'!A196)</f>
        <v xml:space="preserve">  66/30/521  </v>
      </c>
      <c r="B234" s="61" t="str">
        <f>IF('Costi complessivi'!B196="","",'Costi complessivi'!B196)</f>
        <v xml:space="preserve">CARBURANTE MONTECHIARUGOLO     </v>
      </c>
      <c r="C234" s="15" t="e">
        <f>IF('Costi complessivi'!#REF!="G",'Costi complessivi'!#REF!*$C$452,IF('Costi complessivi'!#REF!=$B$452,'Costi complessivi'!#REF!,""))</f>
        <v>#REF!</v>
      </c>
      <c r="D234" s="15" t="e">
        <f>IF('Costi complessivi'!#REF!="G",'Costi complessivi'!#REF!*$C$452,IF('Costi complessivi'!#REF!=$B$452,'Costi complessivi'!#REF!,""))</f>
        <v>#REF!</v>
      </c>
      <c r="E234" s="30" t="e">
        <f>IF('Costi complessivi'!#REF!="G",'Costi complessivi'!#REF!*$C$452,IF('Costi complessivi'!#REF!=$B$452,'Costi complessivi'!#REF!,""))</f>
        <v>#REF!</v>
      </c>
      <c r="F234" s="115" t="e">
        <f>IF('Costi complessivi'!#REF!="G",'Costi complessivi'!C196*$C$452,IF('Costi complessivi'!#REF!=$B$452,'Costi complessivi'!C196,""))</f>
        <v>#REF!</v>
      </c>
      <c r="G234" s="44" t="e">
        <f>IF('Costi complessivi'!#REF!="G",'Costi complessivi'!#REF!*$C$452,IF('Costi complessivi'!#REF!=$B$452,'Costi complessivi'!#REF!,""))</f>
        <v>#REF!</v>
      </c>
      <c r="H234" s="44" t="e">
        <f>IF('Costi complessivi'!#REF!="G",'Costi complessivi'!#REF!*$C$452,IF('Costi complessivi'!#REF!=$B$452,'Costi complessivi'!#REF!,""))</f>
        <v>#REF!</v>
      </c>
      <c r="I234" s="115" t="e">
        <f>IF('Costi complessivi'!#REF!="G",'Costi complessivi'!D196*$C$452,IF('Costi complessivi'!#REF!=$B$452,'Costi complessivi'!D196,""))</f>
        <v>#REF!</v>
      </c>
      <c r="J234" s="14" t="e">
        <f>IF('Costi complessivi'!#REF!="G",'Costi complessivi'!E196*$C$452,IF('Costi complessivi'!#REF!=$B$452,'Costi complessivi'!E196,""))</f>
        <v>#REF!</v>
      </c>
      <c r="K234" s="14" t="e">
        <f>IF('Costi complessivi'!#REF!="G",'Costi complessivi'!F196*$C$452,IF('Costi complessivi'!#REF!=$B$452,'Costi complessivi'!F196,""))</f>
        <v>#REF!</v>
      </c>
      <c r="L234" s="29" t="e">
        <f>IF('Costi complessivi'!#REF!="G",'Costi complessivi'!#REF!*$C$452,IF('Costi complessivi'!#REF!=$B$452,'Costi complessivi'!#REF!,""))</f>
        <v>#REF!</v>
      </c>
      <c r="M234" s="23" t="e">
        <f>'Costi complessivi'!#REF!</f>
        <v>#REF!</v>
      </c>
      <c r="N234" s="69" t="e">
        <f>IF('Costi complessivi'!#REF!="G",'Costi complessivi'!#REF!,IF('Costi complessivi'!#REF!=$B$452,'Costi complessivi'!#REF!,0))</f>
        <v>#REF!</v>
      </c>
    </row>
    <row r="235" spans="1:14">
      <c r="A235" s="22" t="str">
        <f>IF('Costi complessivi'!A197="","",'Costi complessivi'!A197)</f>
        <v xml:space="preserve">  66/30/522  </v>
      </c>
      <c r="B235" s="61" t="str">
        <f>IF('Costi complessivi'!B197="","",'Costi complessivi'!B197)</f>
        <v>MANUTENZ. AUTOMEZ. MONTECHIARUG</v>
      </c>
      <c r="C235" s="15" t="e">
        <f>IF('Costi complessivi'!#REF!="G",'Costi complessivi'!#REF!*$C$452,IF('Costi complessivi'!#REF!=$B$452,'Costi complessivi'!#REF!,""))</f>
        <v>#REF!</v>
      </c>
      <c r="D235" s="15" t="e">
        <f>IF('Costi complessivi'!#REF!="G",'Costi complessivi'!#REF!*$C$452,IF('Costi complessivi'!#REF!=$B$452,'Costi complessivi'!#REF!,""))</f>
        <v>#REF!</v>
      </c>
      <c r="E235" s="30" t="e">
        <f>IF('Costi complessivi'!#REF!="G",'Costi complessivi'!#REF!*$C$452,IF('Costi complessivi'!#REF!=$B$452,'Costi complessivi'!#REF!,""))</f>
        <v>#REF!</v>
      </c>
      <c r="F235" s="115" t="e">
        <f>IF('Costi complessivi'!#REF!="G",'Costi complessivi'!C197*$C$452,IF('Costi complessivi'!#REF!=$B$452,'Costi complessivi'!C197,""))</f>
        <v>#REF!</v>
      </c>
      <c r="G235" s="44" t="e">
        <f>IF('Costi complessivi'!#REF!="G",'Costi complessivi'!#REF!*$C$452,IF('Costi complessivi'!#REF!=$B$452,'Costi complessivi'!#REF!,""))</f>
        <v>#REF!</v>
      </c>
      <c r="H235" s="44" t="e">
        <f>IF('Costi complessivi'!#REF!="G",'Costi complessivi'!#REF!*$C$452,IF('Costi complessivi'!#REF!=$B$452,'Costi complessivi'!#REF!,""))</f>
        <v>#REF!</v>
      </c>
      <c r="I235" s="115" t="e">
        <f>IF('Costi complessivi'!#REF!="G",'Costi complessivi'!D197*$C$452,IF('Costi complessivi'!#REF!=$B$452,'Costi complessivi'!D197,""))</f>
        <v>#REF!</v>
      </c>
      <c r="J235" s="14" t="e">
        <f>IF('Costi complessivi'!#REF!="G",'Costi complessivi'!E197*$C$452,IF('Costi complessivi'!#REF!=$B$452,'Costi complessivi'!E197,""))</f>
        <v>#REF!</v>
      </c>
      <c r="K235" s="14" t="e">
        <f>IF('Costi complessivi'!#REF!="G",'Costi complessivi'!F197*$C$452,IF('Costi complessivi'!#REF!=$B$452,'Costi complessivi'!F197,""))</f>
        <v>#REF!</v>
      </c>
      <c r="L235" s="29" t="e">
        <f>IF('Costi complessivi'!#REF!="G",'Costi complessivi'!#REF!*$C$452,IF('Costi complessivi'!#REF!=$B$452,'Costi complessivi'!#REF!,""))</f>
        <v>#REF!</v>
      </c>
      <c r="M235" s="23" t="e">
        <f>'Costi complessivi'!#REF!</f>
        <v>#REF!</v>
      </c>
      <c r="N235" s="69" t="e">
        <f>IF('Costi complessivi'!#REF!="G",'Costi complessivi'!#REF!,IF('Costi complessivi'!#REF!=$B$452,'Costi complessivi'!#REF!,0))</f>
        <v>#REF!</v>
      </c>
    </row>
    <row r="236" spans="1:14">
      <c r="A236" s="22" t="str">
        <f>IF('Costi complessivi'!A198="","",'Costi complessivi'!A198)</f>
        <v xml:space="preserve">  66/30/523  </v>
      </c>
      <c r="B236" s="61" t="str">
        <f>IF('Costi complessivi'!B198="","",'Costi complessivi'!B198)</f>
        <v>ASSICURAZ. AUTOM. MONTECHIARUGO</v>
      </c>
      <c r="C236" s="15" t="e">
        <f>IF('Costi complessivi'!#REF!="G",'Costi complessivi'!#REF!*$C$452,IF('Costi complessivi'!#REF!=$B$452,'Costi complessivi'!#REF!,""))</f>
        <v>#REF!</v>
      </c>
      <c r="D236" s="15" t="e">
        <f>IF('Costi complessivi'!#REF!="G",'Costi complessivi'!#REF!*$C$452,IF('Costi complessivi'!#REF!=$B$452,'Costi complessivi'!#REF!,""))</f>
        <v>#REF!</v>
      </c>
      <c r="E236" s="30" t="e">
        <f>IF('Costi complessivi'!#REF!="G",'Costi complessivi'!#REF!*$C$452,IF('Costi complessivi'!#REF!=$B$452,'Costi complessivi'!#REF!,""))</f>
        <v>#REF!</v>
      </c>
      <c r="F236" s="115" t="e">
        <f>IF('Costi complessivi'!#REF!="G",'Costi complessivi'!C198*$C$452,IF('Costi complessivi'!#REF!=$B$452,'Costi complessivi'!C198,""))</f>
        <v>#REF!</v>
      </c>
      <c r="G236" s="44" t="e">
        <f>IF('Costi complessivi'!#REF!="G",'Costi complessivi'!#REF!*$C$452,IF('Costi complessivi'!#REF!=$B$452,'Costi complessivi'!#REF!,""))</f>
        <v>#REF!</v>
      </c>
      <c r="H236" s="44" t="e">
        <f>IF('Costi complessivi'!#REF!="G",'Costi complessivi'!#REF!*$C$452,IF('Costi complessivi'!#REF!=$B$452,'Costi complessivi'!#REF!,""))</f>
        <v>#REF!</v>
      </c>
      <c r="I236" s="115" t="e">
        <f>IF('Costi complessivi'!#REF!="G",'Costi complessivi'!D198*$C$452,IF('Costi complessivi'!#REF!=$B$452,'Costi complessivi'!D198,""))</f>
        <v>#REF!</v>
      </c>
      <c r="J236" s="14" t="e">
        <f>IF('Costi complessivi'!#REF!="G",'Costi complessivi'!E198*$C$452,IF('Costi complessivi'!#REF!=$B$452,'Costi complessivi'!E198,""))</f>
        <v>#REF!</v>
      </c>
      <c r="K236" s="14" t="e">
        <f>IF('Costi complessivi'!#REF!="G",'Costi complessivi'!F198*$C$452,IF('Costi complessivi'!#REF!=$B$452,'Costi complessivi'!F198,""))</f>
        <v>#REF!</v>
      </c>
      <c r="L236" s="29" t="e">
        <f>IF('Costi complessivi'!#REF!="G",'Costi complessivi'!#REF!*$C$452,IF('Costi complessivi'!#REF!=$B$452,'Costi complessivi'!#REF!,""))</f>
        <v>#REF!</v>
      </c>
      <c r="M236" s="23" t="e">
        <f>'Costi complessivi'!#REF!</f>
        <v>#REF!</v>
      </c>
      <c r="N236" s="69" t="e">
        <f>IF('Costi complessivi'!#REF!="G",'Costi complessivi'!#REF!,IF('Costi complessivi'!#REF!=$B$452,'Costi complessivi'!#REF!,0))</f>
        <v>#REF!</v>
      </c>
    </row>
    <row r="237" spans="1:14">
      <c r="A237" s="22" t="str">
        <f>IF('Costi complessivi'!A199="","",'Costi complessivi'!A199)</f>
        <v xml:space="preserve">  66/30/524  </v>
      </c>
      <c r="B237" s="61" t="str">
        <f>IF('Costi complessivi'!B199="","",'Costi complessivi'!B199)</f>
        <v>TASSA PROPR. AUTOM. MONTECHIARU</v>
      </c>
      <c r="C237" s="15" t="e">
        <f>IF('Costi complessivi'!#REF!="G",'Costi complessivi'!#REF!*$C$452,IF('Costi complessivi'!#REF!=$B$452,'Costi complessivi'!#REF!,""))</f>
        <v>#REF!</v>
      </c>
      <c r="D237" s="15" t="e">
        <f>IF('Costi complessivi'!#REF!="G",'Costi complessivi'!#REF!*$C$452,IF('Costi complessivi'!#REF!=$B$452,'Costi complessivi'!#REF!,""))</f>
        <v>#REF!</v>
      </c>
      <c r="E237" s="30" t="e">
        <f>IF('Costi complessivi'!#REF!="G",'Costi complessivi'!#REF!*$C$452,IF('Costi complessivi'!#REF!=$B$452,'Costi complessivi'!#REF!,""))</f>
        <v>#REF!</v>
      </c>
      <c r="F237" s="115" t="e">
        <f>IF('Costi complessivi'!#REF!="G",'Costi complessivi'!C199*$C$452,IF('Costi complessivi'!#REF!=$B$452,'Costi complessivi'!C199,""))</f>
        <v>#REF!</v>
      </c>
      <c r="G237" s="44" t="e">
        <f>IF('Costi complessivi'!#REF!="G",'Costi complessivi'!#REF!*$C$452,IF('Costi complessivi'!#REF!=$B$452,'Costi complessivi'!#REF!,""))</f>
        <v>#REF!</v>
      </c>
      <c r="H237" s="44" t="e">
        <f>IF('Costi complessivi'!#REF!="G",'Costi complessivi'!#REF!*$C$452,IF('Costi complessivi'!#REF!=$B$452,'Costi complessivi'!#REF!,""))</f>
        <v>#REF!</v>
      </c>
      <c r="I237" s="115" t="e">
        <f>IF('Costi complessivi'!#REF!="G",'Costi complessivi'!D199*$C$452,IF('Costi complessivi'!#REF!=$B$452,'Costi complessivi'!D199,""))</f>
        <v>#REF!</v>
      </c>
      <c r="J237" s="14" t="e">
        <f>IF('Costi complessivi'!#REF!="G",'Costi complessivi'!E199*$C$452,IF('Costi complessivi'!#REF!=$B$452,'Costi complessivi'!E199,""))</f>
        <v>#REF!</v>
      </c>
      <c r="K237" s="14" t="e">
        <f>IF('Costi complessivi'!#REF!="G",'Costi complessivi'!F199*$C$452,IF('Costi complessivi'!#REF!=$B$452,'Costi complessivi'!F199,""))</f>
        <v>#REF!</v>
      </c>
      <c r="L237" s="29" t="e">
        <f>IF('Costi complessivi'!#REF!="G",'Costi complessivi'!#REF!*$C$452,IF('Costi complessivi'!#REF!=$B$452,'Costi complessivi'!#REF!,""))</f>
        <v>#REF!</v>
      </c>
      <c r="M237" s="23" t="e">
        <f>'Costi complessivi'!#REF!</f>
        <v>#REF!</v>
      </c>
      <c r="N237" s="69" t="e">
        <f>IF('Costi complessivi'!#REF!="G",'Costi complessivi'!#REF!,IF('Costi complessivi'!#REF!=$B$452,'Costi complessivi'!#REF!,0))</f>
        <v>#REF!</v>
      </c>
    </row>
    <row r="238" spans="1:14">
      <c r="A238" s="22" t="str">
        <f>IF('Costi complessivi'!A200="","",'Costi complessivi'!A200)</f>
        <v xml:space="preserve">  66/30/525  </v>
      </c>
      <c r="B238" s="61" t="str">
        <f>IF('Costi complessivi'!B200="","",'Costi complessivi'!B200)</f>
        <v>NOLEGGIO AUTOM. MONTECHIARUGOLO</v>
      </c>
      <c r="C238" s="15" t="e">
        <f>IF('Costi complessivi'!#REF!="G",'Costi complessivi'!#REF!*$C$452,IF('Costi complessivi'!#REF!=$B$452,'Costi complessivi'!#REF!,""))</f>
        <v>#REF!</v>
      </c>
      <c r="D238" s="15" t="e">
        <f>IF('Costi complessivi'!#REF!="G",'Costi complessivi'!#REF!*$C$452,IF('Costi complessivi'!#REF!=$B$452,'Costi complessivi'!#REF!,""))</f>
        <v>#REF!</v>
      </c>
      <c r="E238" s="30" t="e">
        <f>IF('Costi complessivi'!#REF!="G",'Costi complessivi'!#REF!*$C$452,IF('Costi complessivi'!#REF!=$B$452,'Costi complessivi'!#REF!,""))</f>
        <v>#REF!</v>
      </c>
      <c r="F238" s="115" t="e">
        <f>IF('Costi complessivi'!#REF!="G",'Costi complessivi'!C200*$C$452,IF('Costi complessivi'!#REF!=$B$452,'Costi complessivi'!C200,""))</f>
        <v>#REF!</v>
      </c>
      <c r="G238" s="44" t="e">
        <f>IF('Costi complessivi'!#REF!="G",'Costi complessivi'!#REF!*$C$452,IF('Costi complessivi'!#REF!=$B$452,'Costi complessivi'!#REF!,""))</f>
        <v>#REF!</v>
      </c>
      <c r="H238" s="44" t="e">
        <f>IF('Costi complessivi'!#REF!="G",'Costi complessivi'!#REF!*$C$452,IF('Costi complessivi'!#REF!=$B$452,'Costi complessivi'!#REF!,""))</f>
        <v>#REF!</v>
      </c>
      <c r="I238" s="115" t="e">
        <f>IF('Costi complessivi'!#REF!="G",'Costi complessivi'!D200*$C$452,IF('Costi complessivi'!#REF!=$B$452,'Costi complessivi'!D200,""))</f>
        <v>#REF!</v>
      </c>
      <c r="J238" s="14" t="e">
        <f>IF('Costi complessivi'!#REF!="G",'Costi complessivi'!E200*$C$452,IF('Costi complessivi'!#REF!=$B$452,'Costi complessivi'!E200,""))</f>
        <v>#REF!</v>
      </c>
      <c r="K238" s="14" t="e">
        <f>IF('Costi complessivi'!#REF!="G",'Costi complessivi'!F200*$C$452,IF('Costi complessivi'!#REF!=$B$452,'Costi complessivi'!F200,""))</f>
        <v>#REF!</v>
      </c>
      <c r="L238" s="29" t="e">
        <f>IF('Costi complessivi'!#REF!="G",'Costi complessivi'!#REF!*$C$452,IF('Costi complessivi'!#REF!=$B$452,'Costi complessivi'!#REF!,""))</f>
        <v>#REF!</v>
      </c>
      <c r="M238" s="23" t="e">
        <f>'Costi complessivi'!#REF!</f>
        <v>#REF!</v>
      </c>
      <c r="N238" s="69" t="e">
        <f>IF('Costi complessivi'!#REF!="G",'Costi complessivi'!#REF!,IF('Costi complessivi'!#REF!=$B$452,'Costi complessivi'!#REF!,0))</f>
        <v>#REF!</v>
      </c>
    </row>
    <row r="239" spans="1:14" hidden="1">
      <c r="A239" s="49" t="s">
        <v>447</v>
      </c>
      <c r="B239" s="45"/>
      <c r="C239" s="46"/>
      <c r="D239" s="47"/>
      <c r="E239" s="47"/>
      <c r="F239" s="47"/>
      <c r="G239" s="47"/>
      <c r="H239" s="47"/>
      <c r="I239" s="47"/>
      <c r="J239" s="47"/>
      <c r="K239" s="47"/>
      <c r="L239" s="45"/>
      <c r="M239" s="48"/>
      <c r="N239" s="69" t="e">
        <f>IF('Costi complessivi'!#REF!="G",'Costi complessivi'!#REF!,IF('Costi complessivi'!#REF!=$B$452,'Costi complessivi'!#REF!,0))</f>
        <v>#REF!</v>
      </c>
    </row>
    <row r="240" spans="1:14" hidden="1">
      <c r="A240" s="22" t="s">
        <v>748</v>
      </c>
      <c r="B240" s="23" t="s">
        <v>749</v>
      </c>
      <c r="C240" s="15" t="e">
        <f>IF('Costi complessivi'!#REF!="G",'Costi complessivi'!#REF!*$C$452,IF('Costi complessivi'!#REF!=$B$452,'Costi complessivi'!#REF!,""))</f>
        <v>#REF!</v>
      </c>
      <c r="D240" s="15" t="e">
        <f>IF('Costi complessivi'!#REF!="G",'Costi complessivi'!#REF!*$C$452,IF('Costi complessivi'!#REF!=$B$452,'Costi complessivi'!#REF!,""))</f>
        <v>#REF!</v>
      </c>
      <c r="E240" s="15" t="e">
        <f>IF('Costi complessivi'!#REF!="G",'Costi complessivi'!#REF!*$C$452,IF('Costi complessivi'!#REF!=$B$452,'Costi complessivi'!#REF!,""))</f>
        <v>#REF!</v>
      </c>
      <c r="F240" s="115" t="e">
        <f>IF('Costi complessivi'!#REF!="G",'Costi complessivi'!C202*$C$452,IF('Costi complessivi'!#REF!=$B$452,'Costi complessivi'!C202,""))</f>
        <v>#REF!</v>
      </c>
      <c r="G240" s="44" t="e">
        <f>IF('Costi complessivi'!#REF!="G",'Costi complessivi'!#REF!*$C$452,IF('Costi complessivi'!#REF!=$B$452,'Costi complessivi'!#REF!,""))</f>
        <v>#REF!</v>
      </c>
      <c r="H240" s="44" t="e">
        <f>IF('Costi complessivi'!#REF!="G",'Costi complessivi'!#REF!*$C$452,IF('Costi complessivi'!#REF!=$B$452,'Costi complessivi'!#REF!,""))</f>
        <v>#REF!</v>
      </c>
      <c r="I240" s="115" t="e">
        <f>IF('Costi complessivi'!#REF!="G",'Costi complessivi'!D202*$C$452,IF('Costi complessivi'!#REF!=$B$452,'Costi complessivi'!D202,""))</f>
        <v>#REF!</v>
      </c>
      <c r="J240" s="14" t="e">
        <f>IF('Costi complessivi'!#REF!="G",'Costi complessivi'!E202*$C$452,IF('Costi complessivi'!#REF!=$B$452,'Costi complessivi'!E202,""))</f>
        <v>#REF!</v>
      </c>
      <c r="K240" s="14" t="e">
        <f>IF('Costi complessivi'!#REF!="G",'Costi complessivi'!F202*$C$452,IF('Costi complessivi'!#REF!=$B$452,'Costi complessivi'!F202,""))</f>
        <v>#REF!</v>
      </c>
      <c r="L240" s="29" t="e">
        <f>IF('Costi complessivi'!#REF!="G",'Costi complessivi'!#REF!*$C$452,IF('Costi complessivi'!#REF!=$B$452,'Costi complessivi'!#REF!,""))</f>
        <v>#REF!</v>
      </c>
      <c r="M240" s="23" t="e">
        <f>'Costi complessivi'!#REF!</f>
        <v>#REF!</v>
      </c>
      <c r="N240" s="69" t="e">
        <f>IF('Costi complessivi'!#REF!="G",'Costi complessivi'!#REF!,IF('Costi complessivi'!#REF!=$B$452,'Costi complessivi'!#REF!,0))</f>
        <v>#REF!</v>
      </c>
    </row>
    <row r="241" spans="1:14" hidden="1">
      <c r="A241" s="22" t="s">
        <v>750</v>
      </c>
      <c r="B241" s="23" t="s">
        <v>751</v>
      </c>
      <c r="C241" s="15" t="e">
        <f>IF('Costi complessivi'!#REF!="G",'Costi complessivi'!#REF!*$C$452,IF('Costi complessivi'!#REF!=$B$452,'Costi complessivi'!#REF!,""))</f>
        <v>#REF!</v>
      </c>
      <c r="D241" s="15" t="e">
        <f>IF('Costi complessivi'!#REF!="G",'Costi complessivi'!#REF!*$C$452,IF('Costi complessivi'!#REF!=$B$452,'Costi complessivi'!#REF!,""))</f>
        <v>#REF!</v>
      </c>
      <c r="E241" s="15" t="e">
        <f>IF('Costi complessivi'!#REF!="G",'Costi complessivi'!#REF!*$C$452,IF('Costi complessivi'!#REF!=$B$452,'Costi complessivi'!#REF!,""))</f>
        <v>#REF!</v>
      </c>
      <c r="F241" s="115" t="e">
        <f>IF('Costi complessivi'!#REF!="G",'Costi complessivi'!C203*$C$452,IF('Costi complessivi'!#REF!=$B$452,'Costi complessivi'!C203,""))</f>
        <v>#REF!</v>
      </c>
      <c r="G241" s="44" t="e">
        <f>IF('Costi complessivi'!#REF!="G",'Costi complessivi'!#REF!*$C$452,IF('Costi complessivi'!#REF!=$B$452,'Costi complessivi'!#REF!,""))</f>
        <v>#REF!</v>
      </c>
      <c r="H241" s="44" t="e">
        <f>IF('Costi complessivi'!#REF!="G",'Costi complessivi'!#REF!*$C$452,IF('Costi complessivi'!#REF!=$B$452,'Costi complessivi'!#REF!,""))</f>
        <v>#REF!</v>
      </c>
      <c r="I241" s="115" t="e">
        <f>IF('Costi complessivi'!#REF!="G",'Costi complessivi'!D203*$C$452,IF('Costi complessivi'!#REF!=$B$452,'Costi complessivi'!D203,""))</f>
        <v>#REF!</v>
      </c>
      <c r="J241" s="14" t="e">
        <f>IF('Costi complessivi'!#REF!="G",'Costi complessivi'!E203*$C$452,IF('Costi complessivi'!#REF!=$B$452,'Costi complessivi'!E203,""))</f>
        <v>#REF!</v>
      </c>
      <c r="K241" s="14" t="e">
        <f>IF('Costi complessivi'!#REF!="G",'Costi complessivi'!F203*$C$452,IF('Costi complessivi'!#REF!=$B$452,'Costi complessivi'!F203,""))</f>
        <v>#REF!</v>
      </c>
      <c r="L241" s="29" t="e">
        <f>IF('Costi complessivi'!#REF!="G",'Costi complessivi'!#REF!*$C$452,IF('Costi complessivi'!#REF!=$B$452,'Costi complessivi'!#REF!,""))</f>
        <v>#REF!</v>
      </c>
      <c r="M241" s="23" t="e">
        <f>'Costi complessivi'!#REF!</f>
        <v>#REF!</v>
      </c>
      <c r="N241" s="69" t="e">
        <f>IF('Costi complessivi'!#REF!="G",'Costi complessivi'!#REF!,IF('Costi complessivi'!#REF!=$B$452,'Costi complessivi'!#REF!,0))</f>
        <v>#REF!</v>
      </c>
    </row>
    <row r="242" spans="1:14" hidden="1">
      <c r="A242" s="22" t="s">
        <v>752</v>
      </c>
      <c r="B242" s="23" t="s">
        <v>753</v>
      </c>
      <c r="C242" s="15" t="e">
        <f>IF('Costi complessivi'!#REF!="G",'Costi complessivi'!#REF!*$C$452,IF('Costi complessivi'!#REF!=$B$452,'Costi complessivi'!#REF!,""))</f>
        <v>#REF!</v>
      </c>
      <c r="D242" s="15" t="e">
        <f>IF('Costi complessivi'!#REF!="G",'Costi complessivi'!#REF!*$C$452,IF('Costi complessivi'!#REF!=$B$452,'Costi complessivi'!#REF!,""))</f>
        <v>#REF!</v>
      </c>
      <c r="E242" s="15" t="e">
        <f>IF('Costi complessivi'!#REF!="G",'Costi complessivi'!#REF!*$C$452,IF('Costi complessivi'!#REF!=$B$452,'Costi complessivi'!#REF!,""))</f>
        <v>#REF!</v>
      </c>
      <c r="F242" s="115" t="e">
        <f>IF('Costi complessivi'!#REF!="G",'Costi complessivi'!C204*$C$452,IF('Costi complessivi'!#REF!=$B$452,'Costi complessivi'!C204,""))</f>
        <v>#REF!</v>
      </c>
      <c r="G242" s="44" t="e">
        <f>IF('Costi complessivi'!#REF!="G",'Costi complessivi'!#REF!*$C$452,IF('Costi complessivi'!#REF!=$B$452,'Costi complessivi'!#REF!,""))</f>
        <v>#REF!</v>
      </c>
      <c r="H242" s="44" t="e">
        <f>IF('Costi complessivi'!#REF!="G",'Costi complessivi'!#REF!*$C$452,IF('Costi complessivi'!#REF!=$B$452,'Costi complessivi'!#REF!,""))</f>
        <v>#REF!</v>
      </c>
      <c r="I242" s="115" t="e">
        <f>IF('Costi complessivi'!#REF!="G",'Costi complessivi'!D204*$C$452,IF('Costi complessivi'!#REF!=$B$452,'Costi complessivi'!D204,""))</f>
        <v>#REF!</v>
      </c>
      <c r="J242" s="14" t="e">
        <f>IF('Costi complessivi'!#REF!="G",'Costi complessivi'!E204*$C$452,IF('Costi complessivi'!#REF!=$B$452,'Costi complessivi'!E204,""))</f>
        <v>#REF!</v>
      </c>
      <c r="K242" s="14" t="e">
        <f>IF('Costi complessivi'!#REF!="G",'Costi complessivi'!F204*$C$452,IF('Costi complessivi'!#REF!=$B$452,'Costi complessivi'!F204,""))</f>
        <v>#REF!</v>
      </c>
      <c r="L242" s="29" t="e">
        <f>IF('Costi complessivi'!#REF!="G",'Costi complessivi'!#REF!*$C$452,IF('Costi complessivi'!#REF!=$B$452,'Costi complessivi'!#REF!,""))</f>
        <v>#REF!</v>
      </c>
      <c r="M242" s="23" t="e">
        <f>'Costi complessivi'!#REF!</f>
        <v>#REF!</v>
      </c>
      <c r="N242" s="69" t="e">
        <f>IF('Costi complessivi'!#REF!="G",'Costi complessivi'!#REF!,IF('Costi complessivi'!#REF!=$B$452,'Costi complessivi'!#REF!,0))</f>
        <v>#REF!</v>
      </c>
    </row>
    <row r="243" spans="1:14" hidden="1">
      <c r="A243" s="22" t="s">
        <v>754</v>
      </c>
      <c r="B243" s="23" t="s">
        <v>755</v>
      </c>
      <c r="C243" s="15" t="e">
        <f>IF('Costi complessivi'!#REF!="G",'Costi complessivi'!#REF!*$C$452,IF('Costi complessivi'!#REF!=$B$452,'Costi complessivi'!#REF!,""))</f>
        <v>#REF!</v>
      </c>
      <c r="D243" s="15" t="e">
        <f>IF('Costi complessivi'!#REF!="G",'Costi complessivi'!#REF!*$C$452,IF('Costi complessivi'!#REF!=$B$452,'Costi complessivi'!#REF!,""))</f>
        <v>#REF!</v>
      </c>
      <c r="E243" s="15" t="e">
        <f>IF('Costi complessivi'!#REF!="G",'Costi complessivi'!#REF!*$C$452,IF('Costi complessivi'!#REF!=$B$452,'Costi complessivi'!#REF!,""))</f>
        <v>#REF!</v>
      </c>
      <c r="F243" s="115" t="e">
        <f>IF('Costi complessivi'!#REF!="G",'Costi complessivi'!C205*$C$452,IF('Costi complessivi'!#REF!=$B$452,'Costi complessivi'!C205,""))</f>
        <v>#REF!</v>
      </c>
      <c r="G243" s="44" t="e">
        <f>IF('Costi complessivi'!#REF!="G",'Costi complessivi'!#REF!*$C$452,IF('Costi complessivi'!#REF!=$B$452,'Costi complessivi'!#REF!,""))</f>
        <v>#REF!</v>
      </c>
      <c r="H243" s="44" t="e">
        <f>IF('Costi complessivi'!#REF!="G",'Costi complessivi'!#REF!*$C$452,IF('Costi complessivi'!#REF!=$B$452,'Costi complessivi'!#REF!,""))</f>
        <v>#REF!</v>
      </c>
      <c r="I243" s="115" t="e">
        <f>IF('Costi complessivi'!#REF!="G",'Costi complessivi'!D205*$C$452,IF('Costi complessivi'!#REF!=$B$452,'Costi complessivi'!D205,""))</f>
        <v>#REF!</v>
      </c>
      <c r="J243" s="14" t="e">
        <f>IF('Costi complessivi'!#REF!="G",'Costi complessivi'!E205*$C$452,IF('Costi complessivi'!#REF!=$B$452,'Costi complessivi'!E205,""))</f>
        <v>#REF!</v>
      </c>
      <c r="K243" s="14" t="e">
        <f>IF('Costi complessivi'!#REF!="G",'Costi complessivi'!F205*$C$452,IF('Costi complessivi'!#REF!=$B$452,'Costi complessivi'!F205,""))</f>
        <v>#REF!</v>
      </c>
      <c r="L243" s="29" t="e">
        <f>IF('Costi complessivi'!#REF!="G",'Costi complessivi'!#REF!*$C$452,IF('Costi complessivi'!#REF!=$B$452,'Costi complessivi'!#REF!,""))</f>
        <v>#REF!</v>
      </c>
      <c r="M243" s="23" t="e">
        <f>'Costi complessivi'!#REF!</f>
        <v>#REF!</v>
      </c>
      <c r="N243" s="69" t="e">
        <f>IF('Costi complessivi'!#REF!="G",'Costi complessivi'!#REF!,IF('Costi complessivi'!#REF!=$B$452,'Costi complessivi'!#REF!,0))</f>
        <v>#REF!</v>
      </c>
    </row>
    <row r="244" spans="1:14" hidden="1">
      <c r="A244" s="22" t="s">
        <v>756</v>
      </c>
      <c r="B244" s="23" t="s">
        <v>757</v>
      </c>
      <c r="C244" s="15" t="e">
        <f>IF('Costi complessivi'!#REF!="G",'Costi complessivi'!#REF!*$C$452,IF('Costi complessivi'!#REF!=$B$452,'Costi complessivi'!#REF!,""))</f>
        <v>#REF!</v>
      </c>
      <c r="D244" s="15" t="e">
        <f>IF('Costi complessivi'!#REF!="G",'Costi complessivi'!#REF!*$C$452,IF('Costi complessivi'!#REF!=$B$452,'Costi complessivi'!#REF!,""))</f>
        <v>#REF!</v>
      </c>
      <c r="E244" s="15" t="e">
        <f>IF('Costi complessivi'!#REF!="G",'Costi complessivi'!#REF!*$C$452,IF('Costi complessivi'!#REF!=$B$452,'Costi complessivi'!#REF!,""))</f>
        <v>#REF!</v>
      </c>
      <c r="F244" s="115" t="e">
        <f>IF('Costi complessivi'!#REF!="G",'Costi complessivi'!C206*$C$452,IF('Costi complessivi'!#REF!=$B$452,'Costi complessivi'!C206,""))</f>
        <v>#REF!</v>
      </c>
      <c r="G244" s="44" t="e">
        <f>IF('Costi complessivi'!#REF!="G",'Costi complessivi'!#REF!*$C$452,IF('Costi complessivi'!#REF!=$B$452,'Costi complessivi'!#REF!,""))</f>
        <v>#REF!</v>
      </c>
      <c r="H244" s="44" t="e">
        <f>IF('Costi complessivi'!#REF!="G",'Costi complessivi'!#REF!*$C$452,IF('Costi complessivi'!#REF!=$B$452,'Costi complessivi'!#REF!,""))</f>
        <v>#REF!</v>
      </c>
      <c r="I244" s="115" t="e">
        <f>IF('Costi complessivi'!#REF!="G",'Costi complessivi'!D206*$C$452,IF('Costi complessivi'!#REF!=$B$452,'Costi complessivi'!D206,""))</f>
        <v>#REF!</v>
      </c>
      <c r="J244" s="14" t="e">
        <f>IF('Costi complessivi'!#REF!="G",'Costi complessivi'!E206*$C$452,IF('Costi complessivi'!#REF!=$B$452,'Costi complessivi'!E206,""))</f>
        <v>#REF!</v>
      </c>
      <c r="K244" s="14" t="e">
        <f>IF('Costi complessivi'!#REF!="G",'Costi complessivi'!F206*$C$452,IF('Costi complessivi'!#REF!=$B$452,'Costi complessivi'!F206,""))</f>
        <v>#REF!</v>
      </c>
      <c r="L244" s="29" t="e">
        <f>IF('Costi complessivi'!#REF!="G",'Costi complessivi'!#REF!*$C$452,IF('Costi complessivi'!#REF!=$B$452,'Costi complessivi'!#REF!,""))</f>
        <v>#REF!</v>
      </c>
      <c r="M244" s="23" t="e">
        <f>'Costi complessivi'!#REF!</f>
        <v>#REF!</v>
      </c>
      <c r="N244" s="69" t="e">
        <f>IF('Costi complessivi'!#REF!="G",'Costi complessivi'!#REF!,IF('Costi complessivi'!#REF!=$B$452,'Costi complessivi'!#REF!,0))</f>
        <v>#REF!</v>
      </c>
    </row>
    <row r="245" spans="1:14" hidden="1">
      <c r="A245" s="22" t="s">
        <v>758</v>
      </c>
      <c r="B245" s="23" t="s">
        <v>759</v>
      </c>
      <c r="C245" s="15" t="e">
        <f>IF('Costi complessivi'!#REF!="G",'Costi complessivi'!#REF!*$C$452,IF('Costi complessivi'!#REF!=$B$452,'Costi complessivi'!#REF!,""))</f>
        <v>#REF!</v>
      </c>
      <c r="D245" s="15" t="e">
        <f>IF('Costi complessivi'!#REF!="G",'Costi complessivi'!#REF!*$C$452,IF('Costi complessivi'!#REF!=$B$452,'Costi complessivi'!#REF!,""))</f>
        <v>#REF!</v>
      </c>
      <c r="E245" s="15" t="e">
        <f>IF('Costi complessivi'!#REF!="G",'Costi complessivi'!#REF!*$C$452,IF('Costi complessivi'!#REF!=$B$452,'Costi complessivi'!#REF!,""))</f>
        <v>#REF!</v>
      </c>
      <c r="F245" s="115" t="e">
        <f>IF('Costi complessivi'!#REF!="G",'Costi complessivi'!#REF!*$C$452,IF('Costi complessivi'!#REF!=$B$452,'Costi complessivi'!#REF!,""))</f>
        <v>#REF!</v>
      </c>
      <c r="G245" s="44" t="e">
        <f>IF('Costi complessivi'!#REF!="G",'Costi complessivi'!#REF!*$C$452,IF('Costi complessivi'!#REF!=$B$452,'Costi complessivi'!#REF!,""))</f>
        <v>#REF!</v>
      </c>
      <c r="H245" s="44" t="e">
        <f>IF('Costi complessivi'!#REF!="G",'Costi complessivi'!#REF!*$C$452,IF('Costi complessivi'!#REF!=$B$452,'Costi complessivi'!#REF!,""))</f>
        <v>#REF!</v>
      </c>
      <c r="I245" s="115" t="e">
        <f>IF('Costi complessivi'!#REF!="G",'Costi complessivi'!#REF!*$C$452,IF('Costi complessivi'!#REF!=$B$452,'Costi complessivi'!#REF!,""))</f>
        <v>#REF!</v>
      </c>
      <c r="J245" s="14" t="e">
        <f>IF('Costi complessivi'!#REF!="G",'Costi complessivi'!#REF!*$C$452,IF('Costi complessivi'!#REF!=$B$452,'Costi complessivi'!#REF!,""))</f>
        <v>#REF!</v>
      </c>
      <c r="K245" s="14" t="e">
        <f>IF('Costi complessivi'!#REF!="G",'Costi complessivi'!#REF!*$C$452,IF('Costi complessivi'!#REF!=$B$452,'Costi complessivi'!#REF!,""))</f>
        <v>#REF!</v>
      </c>
      <c r="L245" s="29" t="e">
        <f>IF('Costi complessivi'!#REF!="G",'Costi complessivi'!#REF!*$C$452,IF('Costi complessivi'!#REF!=$B$452,'Costi complessivi'!#REF!,""))</f>
        <v>#REF!</v>
      </c>
      <c r="M245" s="23" t="e">
        <f>'Costi complessivi'!#REF!</f>
        <v>#REF!</v>
      </c>
      <c r="N245" s="69" t="e">
        <f>IF('Costi complessivi'!#REF!="G",'Costi complessivi'!#REF!,IF('Costi complessivi'!#REF!=$B$452,'Costi complessivi'!#REF!,0))</f>
        <v>#REF!</v>
      </c>
    </row>
    <row r="246" spans="1:14" hidden="1">
      <c r="A246" s="49" t="s">
        <v>448</v>
      </c>
      <c r="B246" s="45"/>
      <c r="C246" s="46"/>
      <c r="D246" s="47"/>
      <c r="E246" s="47"/>
      <c r="F246" s="47"/>
      <c r="G246" s="47"/>
      <c r="H246" s="47"/>
      <c r="I246" s="47"/>
      <c r="J246" s="47"/>
      <c r="K246" s="47"/>
      <c r="L246" s="45"/>
      <c r="M246" s="48"/>
      <c r="N246" s="69" t="e">
        <f>IF('Costi complessivi'!#REF!="G",'Costi complessivi'!#REF!,IF('Costi complessivi'!#REF!=$B$452,'Costi complessivi'!#REF!,0))</f>
        <v>#REF!</v>
      </c>
    </row>
    <row r="247" spans="1:14" hidden="1">
      <c r="A247" s="22" t="str">
        <f>IF('Costi complessivi'!A208="","",'Costi complessivi'!A208)</f>
        <v xml:space="preserve">  66/30/540  </v>
      </c>
      <c r="B247" s="61" t="str">
        <f>IF('Costi complessivi'!B208="","",'Costi complessivi'!B208)</f>
        <v xml:space="preserve">TAXI SOCIALE TRAVERSETOLO      </v>
      </c>
      <c r="C247" s="15" t="e">
        <f>IF('Costi complessivi'!#REF!="G",'Costi complessivi'!#REF!*$C$452,IF('Costi complessivi'!#REF!=$B$452,'Costi complessivi'!#REF!,""))</f>
        <v>#REF!</v>
      </c>
      <c r="D247" s="15" t="e">
        <f>IF('Costi complessivi'!#REF!="G",'Costi complessivi'!#REF!*$C$452,IF('Costi complessivi'!#REF!=$B$452,'Costi complessivi'!#REF!,""))</f>
        <v>#REF!</v>
      </c>
      <c r="E247" s="30" t="e">
        <f>IF('Costi complessivi'!#REF!="G",'Costi complessivi'!#REF!*$C$452,IF('Costi complessivi'!#REF!=$B$452,'Costi complessivi'!#REF!,""))</f>
        <v>#REF!</v>
      </c>
      <c r="F247" s="115" t="e">
        <f>IF('Costi complessivi'!#REF!="G",'Costi complessivi'!C208*$C$452,IF('Costi complessivi'!#REF!=$B$452,'Costi complessivi'!C208,""))</f>
        <v>#REF!</v>
      </c>
      <c r="G247" s="44" t="e">
        <f>IF('Costi complessivi'!#REF!="G",'Costi complessivi'!#REF!*$C$452,IF('Costi complessivi'!#REF!=$B$452,'Costi complessivi'!#REF!,""))</f>
        <v>#REF!</v>
      </c>
      <c r="H247" s="44" t="e">
        <f>IF('Costi complessivi'!#REF!="G",'Costi complessivi'!#REF!*$C$452,IF('Costi complessivi'!#REF!=$B$452,'Costi complessivi'!#REF!,""))</f>
        <v>#REF!</v>
      </c>
      <c r="I247" s="115" t="e">
        <f>IF('Costi complessivi'!#REF!="G",'Costi complessivi'!D208*$C$452,IF('Costi complessivi'!#REF!=$B$452,'Costi complessivi'!D208,""))</f>
        <v>#REF!</v>
      </c>
      <c r="J247" s="14" t="e">
        <f>IF('Costi complessivi'!#REF!="G",'Costi complessivi'!E208*$C$452,IF('Costi complessivi'!#REF!=$B$452,'Costi complessivi'!E208,""))</f>
        <v>#REF!</v>
      </c>
      <c r="K247" s="14" t="e">
        <f>IF('Costi complessivi'!#REF!="G",'Costi complessivi'!F208*$C$452,IF('Costi complessivi'!#REF!=$B$452,'Costi complessivi'!F208,""))</f>
        <v>#REF!</v>
      </c>
      <c r="L247" s="29" t="e">
        <f>IF('Costi complessivi'!#REF!="G",'Costi complessivi'!#REF!*$C$452,IF('Costi complessivi'!#REF!=$B$452,'Costi complessivi'!#REF!,""))</f>
        <v>#REF!</v>
      </c>
      <c r="M247" s="23" t="e">
        <f>'Costi complessivi'!#REF!</f>
        <v>#REF!</v>
      </c>
      <c r="N247" s="69" t="e">
        <f>IF('Costi complessivi'!#REF!="G",'Costi complessivi'!#REF!,IF('Costi complessivi'!#REF!=$B$452,'Costi complessivi'!#REF!,0))</f>
        <v>#REF!</v>
      </c>
    </row>
    <row r="248" spans="1:14" hidden="1">
      <c r="A248" s="22" t="str">
        <f>IF('Costi complessivi'!A209="","",'Costi complessivi'!A209)</f>
        <v xml:space="preserve">  66/30/541  </v>
      </c>
      <c r="B248" s="61" t="str">
        <f>IF('Costi complessivi'!B209="","",'Costi complessivi'!B209)</f>
        <v xml:space="preserve">CARBURANTE TRAVERSETOLO        </v>
      </c>
      <c r="C248" s="15" t="e">
        <f>IF('Costi complessivi'!#REF!="G",'Costi complessivi'!#REF!*$C$452,IF('Costi complessivi'!#REF!=$B$452,'Costi complessivi'!#REF!,""))</f>
        <v>#REF!</v>
      </c>
      <c r="D248" s="15" t="e">
        <f>IF('Costi complessivi'!#REF!="G",'Costi complessivi'!#REF!*$C$452,IF('Costi complessivi'!#REF!=$B$452,'Costi complessivi'!#REF!,""))</f>
        <v>#REF!</v>
      </c>
      <c r="E248" s="30" t="e">
        <f>IF('Costi complessivi'!#REF!="G",'Costi complessivi'!#REF!*$C$452,IF('Costi complessivi'!#REF!=$B$452,'Costi complessivi'!#REF!,""))</f>
        <v>#REF!</v>
      </c>
      <c r="F248" s="115" t="e">
        <f>IF('Costi complessivi'!#REF!="G",'Costi complessivi'!C209*$C$452,IF('Costi complessivi'!#REF!=$B$452,'Costi complessivi'!C209,""))</f>
        <v>#REF!</v>
      </c>
      <c r="G248" s="44" t="e">
        <f>IF('Costi complessivi'!#REF!="G",'Costi complessivi'!#REF!*$C$452,IF('Costi complessivi'!#REF!=$B$452,'Costi complessivi'!#REF!,""))</f>
        <v>#REF!</v>
      </c>
      <c r="H248" s="44" t="e">
        <f>IF('Costi complessivi'!#REF!="G",'Costi complessivi'!#REF!*$C$452,IF('Costi complessivi'!#REF!=$B$452,'Costi complessivi'!#REF!,""))</f>
        <v>#REF!</v>
      </c>
      <c r="I248" s="115" t="e">
        <f>IF('Costi complessivi'!#REF!="G",'Costi complessivi'!D209*$C$452,IF('Costi complessivi'!#REF!=$B$452,'Costi complessivi'!D209,""))</f>
        <v>#REF!</v>
      </c>
      <c r="J248" s="14" t="e">
        <f>IF('Costi complessivi'!#REF!="G",'Costi complessivi'!E209*$C$452,IF('Costi complessivi'!#REF!=$B$452,'Costi complessivi'!E209,""))</f>
        <v>#REF!</v>
      </c>
      <c r="K248" s="14" t="e">
        <f>IF('Costi complessivi'!#REF!="G",'Costi complessivi'!F209*$C$452,IF('Costi complessivi'!#REF!=$B$452,'Costi complessivi'!F209,""))</f>
        <v>#REF!</v>
      </c>
      <c r="L248" s="29" t="e">
        <f>IF('Costi complessivi'!#REF!="G",'Costi complessivi'!#REF!*$C$452,IF('Costi complessivi'!#REF!=$B$452,'Costi complessivi'!#REF!,""))</f>
        <v>#REF!</v>
      </c>
      <c r="M248" s="23" t="e">
        <f>'Costi complessivi'!#REF!</f>
        <v>#REF!</v>
      </c>
      <c r="N248" s="69" t="e">
        <f>IF('Costi complessivi'!#REF!="G",'Costi complessivi'!#REF!,IF('Costi complessivi'!#REF!=$B$452,'Costi complessivi'!#REF!,0))</f>
        <v>#REF!</v>
      </c>
    </row>
    <row r="249" spans="1:14" hidden="1">
      <c r="A249" s="22" t="str">
        <f>IF('Costi complessivi'!A210="","",'Costi complessivi'!A210)</f>
        <v xml:space="preserve">  66/30/542  </v>
      </c>
      <c r="B249" s="61" t="str">
        <f>IF('Costi complessivi'!B210="","",'Costi complessivi'!B210)</f>
        <v xml:space="preserve">MANUTENZ. AUTOM. TRAVERSETOLO  </v>
      </c>
      <c r="C249" s="15" t="e">
        <f>IF('Costi complessivi'!#REF!="G",'Costi complessivi'!#REF!*$C$452,IF('Costi complessivi'!#REF!=$B$452,'Costi complessivi'!#REF!,""))</f>
        <v>#REF!</v>
      </c>
      <c r="D249" s="15" t="e">
        <f>IF('Costi complessivi'!#REF!="G",'Costi complessivi'!#REF!*$C$452,IF('Costi complessivi'!#REF!=$B$452,'Costi complessivi'!#REF!,""))</f>
        <v>#REF!</v>
      </c>
      <c r="E249" s="30" t="e">
        <f>IF('Costi complessivi'!#REF!="G",'Costi complessivi'!#REF!*$C$452,IF('Costi complessivi'!#REF!=$B$452,'Costi complessivi'!#REF!,""))</f>
        <v>#REF!</v>
      </c>
      <c r="F249" s="115" t="e">
        <f>IF('Costi complessivi'!#REF!="G",'Costi complessivi'!C210*$C$452,IF('Costi complessivi'!#REF!=$B$452,'Costi complessivi'!C210,""))</f>
        <v>#REF!</v>
      </c>
      <c r="G249" s="44" t="e">
        <f>IF('Costi complessivi'!#REF!="G",'Costi complessivi'!#REF!*$C$452,IF('Costi complessivi'!#REF!=$B$452,'Costi complessivi'!#REF!,""))</f>
        <v>#REF!</v>
      </c>
      <c r="H249" s="44" t="e">
        <f>IF('Costi complessivi'!#REF!="G",'Costi complessivi'!#REF!*$C$452,IF('Costi complessivi'!#REF!=$B$452,'Costi complessivi'!#REF!,""))</f>
        <v>#REF!</v>
      </c>
      <c r="I249" s="115" t="e">
        <f>IF('Costi complessivi'!#REF!="G",'Costi complessivi'!D210*$C$452,IF('Costi complessivi'!#REF!=$B$452,'Costi complessivi'!D210,""))</f>
        <v>#REF!</v>
      </c>
      <c r="J249" s="14" t="e">
        <f>IF('Costi complessivi'!#REF!="G",'Costi complessivi'!E210*$C$452,IF('Costi complessivi'!#REF!=$B$452,'Costi complessivi'!E210,""))</f>
        <v>#REF!</v>
      </c>
      <c r="K249" s="14" t="e">
        <f>IF('Costi complessivi'!#REF!="G",'Costi complessivi'!F210*$C$452,IF('Costi complessivi'!#REF!=$B$452,'Costi complessivi'!F210,""))</f>
        <v>#REF!</v>
      </c>
      <c r="L249" s="29" t="e">
        <f>IF('Costi complessivi'!#REF!="G",'Costi complessivi'!#REF!*$C$452,IF('Costi complessivi'!#REF!=$B$452,'Costi complessivi'!#REF!,""))</f>
        <v>#REF!</v>
      </c>
      <c r="M249" s="23" t="e">
        <f>'Costi complessivi'!#REF!</f>
        <v>#REF!</v>
      </c>
      <c r="N249" s="69" t="e">
        <f>IF('Costi complessivi'!#REF!="G",'Costi complessivi'!#REF!,IF('Costi complessivi'!#REF!=$B$452,'Costi complessivi'!#REF!,0))</f>
        <v>#REF!</v>
      </c>
    </row>
    <row r="250" spans="1:14" hidden="1">
      <c r="A250" s="22" t="str">
        <f>IF('Costi complessivi'!A211="","",'Costi complessivi'!A211)</f>
        <v xml:space="preserve">  66/30/543  </v>
      </c>
      <c r="B250" s="61" t="str">
        <f>IF('Costi complessivi'!B211="","",'Costi complessivi'!B211)</f>
        <v>ASSICURAZ. AUTOMEZZI TRAVERSETO</v>
      </c>
      <c r="C250" s="15" t="e">
        <f>IF('Costi complessivi'!#REF!="G",'Costi complessivi'!#REF!*$C$452,IF('Costi complessivi'!#REF!=$B$452,'Costi complessivi'!#REF!,""))</f>
        <v>#REF!</v>
      </c>
      <c r="D250" s="15" t="e">
        <f>IF('Costi complessivi'!#REF!="G",'Costi complessivi'!#REF!*$C$452,IF('Costi complessivi'!#REF!=$B$452,'Costi complessivi'!#REF!,""))</f>
        <v>#REF!</v>
      </c>
      <c r="E250" s="30" t="e">
        <f>IF('Costi complessivi'!#REF!="G",'Costi complessivi'!#REF!*$C$452,IF('Costi complessivi'!#REF!=$B$452,'Costi complessivi'!#REF!,""))</f>
        <v>#REF!</v>
      </c>
      <c r="F250" s="115" t="e">
        <f>IF('Costi complessivi'!#REF!="G",'Costi complessivi'!C211*$C$452,IF('Costi complessivi'!#REF!=$B$452,'Costi complessivi'!C211,""))</f>
        <v>#REF!</v>
      </c>
      <c r="G250" s="44" t="e">
        <f>IF('Costi complessivi'!#REF!="G",'Costi complessivi'!#REF!*$C$452,IF('Costi complessivi'!#REF!=$B$452,'Costi complessivi'!#REF!,""))</f>
        <v>#REF!</v>
      </c>
      <c r="H250" s="44" t="e">
        <f>IF('Costi complessivi'!#REF!="G",'Costi complessivi'!#REF!*$C$452,IF('Costi complessivi'!#REF!=$B$452,'Costi complessivi'!#REF!,""))</f>
        <v>#REF!</v>
      </c>
      <c r="I250" s="115" t="e">
        <f>IF('Costi complessivi'!#REF!="G",'Costi complessivi'!D211*$C$452,IF('Costi complessivi'!#REF!=$B$452,'Costi complessivi'!D211,""))</f>
        <v>#REF!</v>
      </c>
      <c r="J250" s="14" t="e">
        <f>IF('Costi complessivi'!#REF!="G",'Costi complessivi'!E211*$C$452,IF('Costi complessivi'!#REF!=$B$452,'Costi complessivi'!E211,""))</f>
        <v>#REF!</v>
      </c>
      <c r="K250" s="14" t="e">
        <f>IF('Costi complessivi'!#REF!="G",'Costi complessivi'!F211*$C$452,IF('Costi complessivi'!#REF!=$B$452,'Costi complessivi'!F211,""))</f>
        <v>#REF!</v>
      </c>
      <c r="L250" s="29" t="e">
        <f>IF('Costi complessivi'!#REF!="G",'Costi complessivi'!#REF!*$C$452,IF('Costi complessivi'!#REF!=$B$452,'Costi complessivi'!#REF!,""))</f>
        <v>#REF!</v>
      </c>
      <c r="M250" s="23" t="e">
        <f>'Costi complessivi'!#REF!</f>
        <v>#REF!</v>
      </c>
      <c r="N250" s="69" t="e">
        <f>IF('Costi complessivi'!#REF!="G",'Costi complessivi'!#REF!,IF('Costi complessivi'!#REF!=$B$452,'Costi complessivi'!#REF!,0))</f>
        <v>#REF!</v>
      </c>
    </row>
    <row r="251" spans="1:14" hidden="1">
      <c r="A251" s="22" t="str">
        <f>IF('Costi complessivi'!A212="","",'Costi complessivi'!A212)</f>
        <v xml:space="preserve">  66/30/544  </v>
      </c>
      <c r="B251" s="61" t="str">
        <f>IF('Costi complessivi'!B212="","",'Costi complessivi'!B212)</f>
        <v>TASSA PROPR. AUTOM. TRAVERSETOL</v>
      </c>
      <c r="C251" s="15" t="e">
        <f>IF('Costi complessivi'!#REF!="G",'Costi complessivi'!#REF!*$C$452,IF('Costi complessivi'!#REF!=$B$452,'Costi complessivi'!#REF!,""))</f>
        <v>#REF!</v>
      </c>
      <c r="D251" s="15" t="e">
        <f>IF('Costi complessivi'!#REF!="G",'Costi complessivi'!#REF!*$C$452,IF('Costi complessivi'!#REF!=$B$452,'Costi complessivi'!#REF!,""))</f>
        <v>#REF!</v>
      </c>
      <c r="E251" s="30" t="e">
        <f>IF('Costi complessivi'!#REF!="G",'Costi complessivi'!#REF!*$C$452,IF('Costi complessivi'!#REF!=$B$452,'Costi complessivi'!#REF!,""))</f>
        <v>#REF!</v>
      </c>
      <c r="F251" s="115" t="e">
        <f>IF('Costi complessivi'!#REF!="G",'Costi complessivi'!C212*$C$452,IF('Costi complessivi'!#REF!=$B$452,'Costi complessivi'!C212,""))</f>
        <v>#REF!</v>
      </c>
      <c r="G251" s="44" t="e">
        <f>IF('Costi complessivi'!#REF!="G",'Costi complessivi'!#REF!*$C$452,IF('Costi complessivi'!#REF!=$B$452,'Costi complessivi'!#REF!,""))</f>
        <v>#REF!</v>
      </c>
      <c r="H251" s="44" t="e">
        <f>IF('Costi complessivi'!#REF!="G",'Costi complessivi'!#REF!*$C$452,IF('Costi complessivi'!#REF!=$B$452,'Costi complessivi'!#REF!,""))</f>
        <v>#REF!</v>
      </c>
      <c r="I251" s="115" t="e">
        <f>IF('Costi complessivi'!#REF!="G",'Costi complessivi'!D212*$C$452,IF('Costi complessivi'!#REF!=$B$452,'Costi complessivi'!D212,""))</f>
        <v>#REF!</v>
      </c>
      <c r="J251" s="14" t="e">
        <f>IF('Costi complessivi'!#REF!="G",'Costi complessivi'!E212*$C$452,IF('Costi complessivi'!#REF!=$B$452,'Costi complessivi'!E212,""))</f>
        <v>#REF!</v>
      </c>
      <c r="K251" s="14" t="e">
        <f>IF('Costi complessivi'!#REF!="G",'Costi complessivi'!F212*$C$452,IF('Costi complessivi'!#REF!=$B$452,'Costi complessivi'!F212,""))</f>
        <v>#REF!</v>
      </c>
      <c r="L251" s="29" t="e">
        <f>IF('Costi complessivi'!#REF!="G",'Costi complessivi'!#REF!*$C$452,IF('Costi complessivi'!#REF!=$B$452,'Costi complessivi'!#REF!,""))</f>
        <v>#REF!</v>
      </c>
      <c r="M251" s="23" t="e">
        <f>'Costi complessivi'!#REF!</f>
        <v>#REF!</v>
      </c>
      <c r="N251" s="69" t="e">
        <f>IF('Costi complessivi'!#REF!="G",'Costi complessivi'!#REF!,IF('Costi complessivi'!#REF!=$B$452,'Costi complessivi'!#REF!,0))</f>
        <v>#REF!</v>
      </c>
    </row>
    <row r="252" spans="1:14" hidden="1">
      <c r="A252" s="22" t="str">
        <f>IF('Costi complessivi'!A213="","",'Costi complessivi'!A213)</f>
        <v xml:space="preserve">  66/30/545  </v>
      </c>
      <c r="B252" s="61" t="str">
        <f>IF('Costi complessivi'!B213="","",'Costi complessivi'!B213)</f>
        <v>NOLEGGIO AUTOMEZZI TRAVERSETOLO</v>
      </c>
      <c r="C252" s="15" t="e">
        <f>IF('Costi complessivi'!#REF!="G",'Costi complessivi'!#REF!*$C$452,IF('Costi complessivi'!#REF!=$B$452,'Costi complessivi'!#REF!,""))</f>
        <v>#REF!</v>
      </c>
      <c r="D252" s="15" t="e">
        <f>IF('Costi complessivi'!#REF!="G",'Costi complessivi'!#REF!*$C$452,IF('Costi complessivi'!#REF!=$B$452,'Costi complessivi'!#REF!,""))</f>
        <v>#REF!</v>
      </c>
      <c r="E252" s="30" t="e">
        <f>IF('Costi complessivi'!#REF!="G",'Costi complessivi'!#REF!*$C$452,IF('Costi complessivi'!#REF!=$B$452,'Costi complessivi'!#REF!,""))</f>
        <v>#REF!</v>
      </c>
      <c r="F252" s="115" t="e">
        <f>IF('Costi complessivi'!#REF!="G",'Costi complessivi'!C213*$C$452,IF('Costi complessivi'!#REF!=$B$452,'Costi complessivi'!C213,""))</f>
        <v>#REF!</v>
      </c>
      <c r="G252" s="44" t="e">
        <f>IF('Costi complessivi'!#REF!="G",'Costi complessivi'!#REF!*$C$452,IF('Costi complessivi'!#REF!=$B$452,'Costi complessivi'!#REF!,""))</f>
        <v>#REF!</v>
      </c>
      <c r="H252" s="44" t="e">
        <f>IF('Costi complessivi'!#REF!="G",'Costi complessivi'!#REF!*$C$452,IF('Costi complessivi'!#REF!=$B$452,'Costi complessivi'!#REF!,""))</f>
        <v>#REF!</v>
      </c>
      <c r="I252" s="115" t="e">
        <f>IF('Costi complessivi'!#REF!="G",'Costi complessivi'!D213*$C$452,IF('Costi complessivi'!#REF!=$B$452,'Costi complessivi'!D213,""))</f>
        <v>#REF!</v>
      </c>
      <c r="J252" s="14" t="e">
        <f>IF('Costi complessivi'!#REF!="G",'Costi complessivi'!E213*$C$452,IF('Costi complessivi'!#REF!=$B$452,'Costi complessivi'!E213,""))</f>
        <v>#REF!</v>
      </c>
      <c r="K252" s="14" t="e">
        <f>IF('Costi complessivi'!#REF!="G",'Costi complessivi'!F213*$C$452,IF('Costi complessivi'!#REF!=$B$452,'Costi complessivi'!F213,""))</f>
        <v>#REF!</v>
      </c>
      <c r="L252" s="29" t="e">
        <f>IF('Costi complessivi'!#REF!="G",'Costi complessivi'!#REF!*$C$452,IF('Costi complessivi'!#REF!=$B$452,'Costi complessivi'!#REF!,""))</f>
        <v>#REF!</v>
      </c>
      <c r="M252" s="23" t="e">
        <f>'Costi complessivi'!#REF!</f>
        <v>#REF!</v>
      </c>
      <c r="N252" s="69" t="e">
        <f>IF('Costi complessivi'!#REF!="G",'Costi complessivi'!#REF!,IF('Costi complessivi'!#REF!=$B$452,'Costi complessivi'!#REF!,0))</f>
        <v>#REF!</v>
      </c>
    </row>
    <row r="253" spans="1:14" s="6" customFormat="1">
      <c r="A253" s="19"/>
      <c r="B253" s="33" t="s">
        <v>408</v>
      </c>
      <c r="C253" s="34" t="e">
        <f t="shared" ref="C253:K253" si="6">SUM(C220:C252)</f>
        <v>#REF!</v>
      </c>
      <c r="D253" s="34" t="e">
        <f t="shared" si="6"/>
        <v>#REF!</v>
      </c>
      <c r="E253" s="34" t="e">
        <f t="shared" si="6"/>
        <v>#REF!</v>
      </c>
      <c r="F253" s="34" t="e">
        <f t="shared" si="6"/>
        <v>#REF!</v>
      </c>
      <c r="G253" s="34" t="e">
        <f t="shared" si="6"/>
        <v>#REF!</v>
      </c>
      <c r="H253" s="34" t="e">
        <f t="shared" si="6"/>
        <v>#REF!</v>
      </c>
      <c r="I253" s="34" t="e">
        <f t="shared" si="6"/>
        <v>#REF!</v>
      </c>
      <c r="J253" s="34" t="e">
        <f t="shared" si="6"/>
        <v>#REF!</v>
      </c>
      <c r="K253" s="34" t="e">
        <f t="shared" si="6"/>
        <v>#REF!</v>
      </c>
      <c r="L253" s="12"/>
      <c r="M253" s="12"/>
      <c r="N253" s="69">
        <v>1</v>
      </c>
    </row>
    <row r="254" spans="1:14" ht="23.25">
      <c r="B254" s="50" t="str">
        <f>'Costi complessivi'!B215</f>
        <v>GENERALI</v>
      </c>
      <c r="C254" s="11"/>
      <c r="D254" s="25"/>
      <c r="E254" s="25" t="e">
        <f>IF((#REF!+#REF!+#REF!+#REF!-E253)&lt;0.02,"",(#REF!+#REF!+#REF!+#REF!))</f>
        <v>#REF!</v>
      </c>
      <c r="F254" s="25"/>
      <c r="G254" s="25"/>
      <c r="H254" s="25"/>
      <c r="J254" s="25"/>
      <c r="K254" s="25"/>
      <c r="N254" s="69">
        <v>1</v>
      </c>
    </row>
    <row r="255" spans="1:14">
      <c r="A255" s="2" t="s">
        <v>3</v>
      </c>
      <c r="B255" s="2" t="s">
        <v>2</v>
      </c>
      <c r="C255" s="26" t="str">
        <f t="shared" ref="C255:K255" si="7">C218</f>
        <v>Gestionale</v>
      </c>
      <c r="D255" s="26" t="str">
        <f t="shared" si="7"/>
        <v>RATEI E RISCONTI</v>
      </c>
      <c r="E255" s="26" t="str">
        <f t="shared" si="7"/>
        <v>STIMA</v>
      </c>
      <c r="F255" s="26" t="str">
        <f t="shared" si="7"/>
        <v>PREVENTIVO 2019</v>
      </c>
      <c r="G255" s="26" t="e">
        <f t="shared" si="7"/>
        <v>#REF!</v>
      </c>
      <c r="H255" s="26" t="e">
        <f t="shared" si="7"/>
        <v>#REF!</v>
      </c>
      <c r="I255" s="26" t="str">
        <f t="shared" si="7"/>
        <v>CONSUNTIVO 2019</v>
      </c>
      <c r="J255" s="26" t="str">
        <f t="shared" si="7"/>
        <v>INDICATORE ATTESO</v>
      </c>
      <c r="K255" s="26" t="str">
        <f t="shared" si="7"/>
        <v>INDICATORE CONS.</v>
      </c>
      <c r="L255" s="27"/>
      <c r="N255" s="69">
        <v>1</v>
      </c>
    </row>
    <row r="256" spans="1:14">
      <c r="A256" s="22" t="str">
        <f>IF('Costi complessivi'!A217="","",'Costi complessivi'!A217)</f>
        <v xml:space="preserve">  66/30/800  </v>
      </c>
      <c r="B256" s="61" t="str">
        <f>IF('Costi complessivi'!B217="","",'Costi complessivi'!B217)</f>
        <v xml:space="preserve">ASSICURAZIONE RC - RCD         </v>
      </c>
      <c r="C256" s="15" t="e">
        <f>IF('Costi complessivi'!#REF!="G",'Costi complessivi'!#REF!*$C$452,IF('Costi complessivi'!#REF!=$B$452,'Costi complessivi'!#REF!,""))</f>
        <v>#REF!</v>
      </c>
      <c r="D256" s="15" t="e">
        <f>IF('Costi complessivi'!#REF!="G",'Costi complessivi'!#REF!*$C$452,IF('Costi complessivi'!#REF!=$B$452,'Costi complessivi'!#REF!,""))</f>
        <v>#REF!</v>
      </c>
      <c r="E256" s="30" t="e">
        <f>IF('Costi complessivi'!#REF!="G",'Costi complessivi'!#REF!*$C$452,IF('Costi complessivi'!#REF!=$B$452,'Costi complessivi'!#REF!,""))</f>
        <v>#REF!</v>
      </c>
      <c r="F256" s="115" t="e">
        <f>IF('Costi complessivi'!#REF!="G",'Costi complessivi'!C217*$C$452,IF('Costi complessivi'!#REF!=$B$452,'Costi complessivi'!C217,""))</f>
        <v>#REF!</v>
      </c>
      <c r="G256" s="44" t="e">
        <f>IF('Costi complessivi'!#REF!="G",'Costi complessivi'!#REF!*$C$452,IF('Costi complessivi'!#REF!=$B$452,'Costi complessivi'!#REF!,""))</f>
        <v>#REF!</v>
      </c>
      <c r="H256" s="44" t="e">
        <f>IF('Costi complessivi'!#REF!="G",'Costi complessivi'!#REF!*$C$452,IF('Costi complessivi'!#REF!=$B$452,'Costi complessivi'!#REF!,""))</f>
        <v>#REF!</v>
      </c>
      <c r="I256" s="115" t="e">
        <f>IF('Costi complessivi'!#REF!="G",'Costi complessivi'!D217*$C$452,IF('Costi complessivi'!#REF!=$B$452,'Costi complessivi'!D217,""))</f>
        <v>#REF!</v>
      </c>
      <c r="J256" s="14" t="e">
        <f>IF('Costi complessivi'!#REF!="G",'Costi complessivi'!E217*$C$452,IF('Costi complessivi'!#REF!=$B$452,'Costi complessivi'!E217,""))</f>
        <v>#REF!</v>
      </c>
      <c r="K256" s="14" t="e">
        <f>IF('Costi complessivi'!#REF!="G",'Costi complessivi'!F217*$C$452,IF('Costi complessivi'!#REF!=$B$452,'Costi complessivi'!F217,""))</f>
        <v>#REF!</v>
      </c>
      <c r="L256" s="29" t="e">
        <f>IF('Costi complessivi'!#REF!="G",'Costi complessivi'!#REF!*$C$452,IF('Costi complessivi'!#REF!=$B$452,'Costi complessivi'!#REF!,""))</f>
        <v>#REF!</v>
      </c>
      <c r="M256" s="23" t="e">
        <f>'Costi complessivi'!#REF!</f>
        <v>#REF!</v>
      </c>
      <c r="N256" s="69" t="e">
        <f>IF('Costi complessivi'!#REF!="G",'Costi complessivi'!#REF!,IF('Costi complessivi'!#REF!=$B$452,'Costi complessivi'!#REF!,0))</f>
        <v>#REF!</v>
      </c>
    </row>
    <row r="257" spans="1:14">
      <c r="A257" s="22" t="str">
        <f>IF('Costi complessivi'!A218="","",'Costi complessivi'!A218)</f>
        <v xml:space="preserve">  66/30/802  </v>
      </c>
      <c r="B257" s="61" t="str">
        <f>IF('Costi complessivi'!B218="","",'Costi complessivi'!B218)</f>
        <v xml:space="preserve">CANCELLERIA E STAMPATI         </v>
      </c>
      <c r="C257" s="15" t="e">
        <f>IF('Costi complessivi'!#REF!="G",'Costi complessivi'!#REF!*$C$452,IF('Costi complessivi'!#REF!=$B$452,'Costi complessivi'!#REF!,""))</f>
        <v>#REF!</v>
      </c>
      <c r="D257" s="15" t="e">
        <f>IF('Costi complessivi'!#REF!="G",'Costi complessivi'!#REF!*$C$452,IF('Costi complessivi'!#REF!=$B$452,'Costi complessivi'!#REF!,""))</f>
        <v>#REF!</v>
      </c>
      <c r="E257" s="30" t="e">
        <f>IF('Costi complessivi'!#REF!="G",'Costi complessivi'!#REF!*$C$452,IF('Costi complessivi'!#REF!=$B$452,'Costi complessivi'!#REF!,""))</f>
        <v>#REF!</v>
      </c>
      <c r="F257" s="115" t="e">
        <f>IF('Costi complessivi'!#REF!="G",'Costi complessivi'!C218*$C$452,IF('Costi complessivi'!#REF!=$B$452,'Costi complessivi'!C218,""))</f>
        <v>#REF!</v>
      </c>
      <c r="G257" s="44" t="e">
        <f>IF('Costi complessivi'!#REF!="G",'Costi complessivi'!#REF!*$C$452,IF('Costi complessivi'!#REF!=$B$452,'Costi complessivi'!#REF!,""))</f>
        <v>#REF!</v>
      </c>
      <c r="H257" s="44" t="e">
        <f>IF('Costi complessivi'!#REF!="G",'Costi complessivi'!#REF!*$C$452,IF('Costi complessivi'!#REF!=$B$452,'Costi complessivi'!#REF!,""))</f>
        <v>#REF!</v>
      </c>
      <c r="I257" s="115" t="e">
        <f>IF('Costi complessivi'!#REF!="G",'Costi complessivi'!D218*$C$452,IF('Costi complessivi'!#REF!=$B$452,'Costi complessivi'!D218,""))</f>
        <v>#REF!</v>
      </c>
      <c r="J257" s="14" t="e">
        <f>IF('Costi complessivi'!#REF!="G",'Costi complessivi'!E218*$C$452,IF('Costi complessivi'!#REF!=$B$452,'Costi complessivi'!E218,""))</f>
        <v>#REF!</v>
      </c>
      <c r="K257" s="14" t="e">
        <f>IF('Costi complessivi'!#REF!="G",'Costi complessivi'!F218*$C$452,IF('Costi complessivi'!#REF!=$B$452,'Costi complessivi'!F218,""))</f>
        <v>#REF!</v>
      </c>
      <c r="L257" s="29" t="e">
        <f>IF('Costi complessivi'!#REF!="G",'Costi complessivi'!#REF!*$C$452,IF('Costi complessivi'!#REF!=$B$452,'Costi complessivi'!#REF!,""))</f>
        <v>#REF!</v>
      </c>
      <c r="M257" s="23" t="e">
        <f>'Costi complessivi'!#REF!</f>
        <v>#REF!</v>
      </c>
      <c r="N257" s="69" t="e">
        <f>IF('Costi complessivi'!#REF!="G",'Costi complessivi'!#REF!,IF('Costi complessivi'!#REF!=$B$452,'Costi complessivi'!#REF!,0))</f>
        <v>#REF!</v>
      </c>
    </row>
    <row r="258" spans="1:14">
      <c r="A258" s="22" t="str">
        <f>IF('Costi complessivi'!A219="","",'Costi complessivi'!A219)</f>
        <v xml:space="preserve">  66/30/803  </v>
      </c>
      <c r="B258" s="61" t="str">
        <f>IF('Costi complessivi'!B219="","",'Costi complessivi'!B219)</f>
        <v xml:space="preserve">STAMPE DIVULGATIVE             </v>
      </c>
      <c r="C258" s="15" t="e">
        <f>IF('Costi complessivi'!#REF!="G",'Costi complessivi'!#REF!*$C$452,IF('Costi complessivi'!#REF!=$B$452,'Costi complessivi'!#REF!,""))</f>
        <v>#REF!</v>
      </c>
      <c r="D258" s="15" t="e">
        <f>IF('Costi complessivi'!#REF!="G",'Costi complessivi'!#REF!*$C$452,IF('Costi complessivi'!#REF!=$B$452,'Costi complessivi'!#REF!,""))</f>
        <v>#REF!</v>
      </c>
      <c r="E258" s="30" t="e">
        <f>IF('Costi complessivi'!#REF!="G",'Costi complessivi'!#REF!*$C$452,IF('Costi complessivi'!#REF!=$B$452,'Costi complessivi'!#REF!,""))</f>
        <v>#REF!</v>
      </c>
      <c r="F258" s="115" t="e">
        <f>IF('Costi complessivi'!#REF!="G",'Costi complessivi'!C219*$C$452,IF('Costi complessivi'!#REF!=$B$452,'Costi complessivi'!C219,""))</f>
        <v>#REF!</v>
      </c>
      <c r="G258" s="44" t="e">
        <f>IF('Costi complessivi'!#REF!="G",'Costi complessivi'!#REF!*$C$452,IF('Costi complessivi'!#REF!=$B$452,'Costi complessivi'!#REF!,""))</f>
        <v>#REF!</v>
      </c>
      <c r="H258" s="44" t="e">
        <f>IF('Costi complessivi'!#REF!="G",'Costi complessivi'!#REF!*$C$452,IF('Costi complessivi'!#REF!=$B$452,'Costi complessivi'!#REF!,""))</f>
        <v>#REF!</v>
      </c>
      <c r="I258" s="115" t="e">
        <f>IF('Costi complessivi'!#REF!="G",'Costi complessivi'!D219*$C$452,IF('Costi complessivi'!#REF!=$B$452,'Costi complessivi'!D219,""))</f>
        <v>#REF!</v>
      </c>
      <c r="J258" s="14" t="e">
        <f>IF('Costi complessivi'!#REF!="G",'Costi complessivi'!E219*$C$452,IF('Costi complessivi'!#REF!=$B$452,'Costi complessivi'!E219,""))</f>
        <v>#REF!</v>
      </c>
      <c r="K258" s="14" t="e">
        <f>IF('Costi complessivi'!#REF!="G",'Costi complessivi'!F219*$C$452,IF('Costi complessivi'!#REF!=$B$452,'Costi complessivi'!F219,""))</f>
        <v>#REF!</v>
      </c>
      <c r="L258" s="29" t="e">
        <f>IF('Costi complessivi'!#REF!="G",'Costi complessivi'!#REF!*$C$452,IF('Costi complessivi'!#REF!=$B$452,'Costi complessivi'!#REF!,""))</f>
        <v>#REF!</v>
      </c>
      <c r="M258" s="23" t="e">
        <f>'Costi complessivi'!#REF!</f>
        <v>#REF!</v>
      </c>
      <c r="N258" s="69" t="e">
        <f>IF('Costi complessivi'!#REF!="G",'Costi complessivi'!#REF!,IF('Costi complessivi'!#REF!=$B$452,'Costi complessivi'!#REF!,0))</f>
        <v>#REF!</v>
      </c>
    </row>
    <row r="259" spans="1:14">
      <c r="A259" s="22" t="str">
        <f>IF('Costi complessivi'!A220="","",'Costi complessivi'!A220)</f>
        <v xml:space="preserve">  66/30/811  </v>
      </c>
      <c r="B259" s="61" t="str">
        <f>IF('Costi complessivi'!B220="","",'Costi complessivi'!B220)</f>
        <v xml:space="preserve">CONSULENZE PAGHE               </v>
      </c>
      <c r="C259" s="15" t="e">
        <f>IF('Costi complessivi'!#REF!="G",'Costi complessivi'!#REF!*$C$452,IF('Costi complessivi'!#REF!=$B$452,'Costi complessivi'!#REF!,""))</f>
        <v>#REF!</v>
      </c>
      <c r="D259" s="15" t="e">
        <f>IF('Costi complessivi'!#REF!="G",'Costi complessivi'!#REF!*$C$452,IF('Costi complessivi'!#REF!=$B$452,'Costi complessivi'!#REF!,""))</f>
        <v>#REF!</v>
      </c>
      <c r="E259" s="30" t="e">
        <f>IF('Costi complessivi'!#REF!="G",'Costi complessivi'!#REF!*$C$452,IF('Costi complessivi'!#REF!=$B$452,'Costi complessivi'!#REF!,""))</f>
        <v>#REF!</v>
      </c>
      <c r="F259" s="115" t="e">
        <f>IF('Costi complessivi'!#REF!="G",'Costi complessivi'!C220*$C$452,IF('Costi complessivi'!#REF!=$B$452,'Costi complessivi'!C220,""))</f>
        <v>#REF!</v>
      </c>
      <c r="G259" s="44" t="e">
        <f>IF('Costi complessivi'!#REF!="G",'Costi complessivi'!#REF!*$C$452,IF('Costi complessivi'!#REF!=$B$452,'Costi complessivi'!#REF!,""))</f>
        <v>#REF!</v>
      </c>
      <c r="H259" s="44" t="e">
        <f>IF('Costi complessivi'!#REF!="G",'Costi complessivi'!#REF!*$C$452,IF('Costi complessivi'!#REF!=$B$452,'Costi complessivi'!#REF!,""))</f>
        <v>#REF!</v>
      </c>
      <c r="I259" s="115" t="e">
        <f>IF('Costi complessivi'!#REF!="G",'Costi complessivi'!D220*$C$452,IF('Costi complessivi'!#REF!=$B$452,'Costi complessivi'!D220,""))</f>
        <v>#REF!</v>
      </c>
      <c r="J259" s="14" t="e">
        <f>IF('Costi complessivi'!#REF!="G",'Costi complessivi'!E220*$C$452,IF('Costi complessivi'!#REF!=$B$452,'Costi complessivi'!E220,""))</f>
        <v>#REF!</v>
      </c>
      <c r="K259" s="14" t="e">
        <f>IF('Costi complessivi'!#REF!="G",'Costi complessivi'!F220*$C$452,IF('Costi complessivi'!#REF!=$B$452,'Costi complessivi'!F220,""))</f>
        <v>#REF!</v>
      </c>
      <c r="L259" s="29" t="e">
        <f>IF('Costi complessivi'!#REF!="G",'Costi complessivi'!#REF!*$C$452,IF('Costi complessivi'!#REF!=$B$452,'Costi complessivi'!#REF!,""))</f>
        <v>#REF!</v>
      </c>
      <c r="M259" s="23" t="e">
        <f>'Costi complessivi'!#REF!</f>
        <v>#REF!</v>
      </c>
      <c r="N259" s="69" t="e">
        <f>IF('Costi complessivi'!#REF!="G",'Costi complessivi'!#REF!,IF('Costi complessivi'!#REF!=$B$452,'Costi complessivi'!#REF!,0))</f>
        <v>#REF!</v>
      </c>
    </row>
    <row r="260" spans="1:14">
      <c r="A260" s="22" t="str">
        <f>IF('Costi complessivi'!A221="","",'Costi complessivi'!A221)</f>
        <v xml:space="preserve">  66/30/810  </v>
      </c>
      <c r="B260" s="61" t="str">
        <f>IF('Costi complessivi'!B221="","",'Costi complessivi'!B221)</f>
        <v>COLLEGIO DEI REVISORI</v>
      </c>
      <c r="C260" s="15" t="e">
        <f>IF('Costi complessivi'!#REF!="G",'Costi complessivi'!#REF!*$C$452,IF('Costi complessivi'!#REF!=$B$452,'Costi complessivi'!#REF!,""))</f>
        <v>#REF!</v>
      </c>
      <c r="D260" s="15" t="e">
        <f>IF('Costi complessivi'!#REF!="G",'Costi complessivi'!#REF!*$C$452,IF('Costi complessivi'!#REF!=$B$452,'Costi complessivi'!#REF!,""))</f>
        <v>#REF!</v>
      </c>
      <c r="E260" s="30" t="e">
        <f>IF('Costi complessivi'!#REF!="G",'Costi complessivi'!#REF!*$C$452,IF('Costi complessivi'!#REF!=$B$452,'Costi complessivi'!#REF!,""))</f>
        <v>#REF!</v>
      </c>
      <c r="F260" s="115" t="e">
        <f>IF('Costi complessivi'!#REF!="G",'Costi complessivi'!C221*$C$452,IF('Costi complessivi'!#REF!=$B$452,'Costi complessivi'!C221,""))</f>
        <v>#REF!</v>
      </c>
      <c r="G260" s="44" t="e">
        <f>IF('Costi complessivi'!#REF!="G",'Costi complessivi'!#REF!*$C$452,IF('Costi complessivi'!#REF!=$B$452,'Costi complessivi'!#REF!,""))</f>
        <v>#REF!</v>
      </c>
      <c r="H260" s="44" t="e">
        <f>IF('Costi complessivi'!#REF!="G",'Costi complessivi'!#REF!*$C$452,IF('Costi complessivi'!#REF!=$B$452,'Costi complessivi'!#REF!,""))</f>
        <v>#REF!</v>
      </c>
      <c r="I260" s="115" t="e">
        <f>IF('Costi complessivi'!#REF!="G",'Costi complessivi'!D221*$C$452,IF('Costi complessivi'!#REF!=$B$452,'Costi complessivi'!D221,""))</f>
        <v>#REF!</v>
      </c>
      <c r="J260" s="14" t="e">
        <f>IF('Costi complessivi'!#REF!="G",'Costi complessivi'!E221*$C$452,IF('Costi complessivi'!#REF!=$B$452,'Costi complessivi'!E221,""))</f>
        <v>#REF!</v>
      </c>
      <c r="K260" s="14" t="e">
        <f>IF('Costi complessivi'!#REF!="G",'Costi complessivi'!F221*$C$452,IF('Costi complessivi'!#REF!=$B$452,'Costi complessivi'!F221,""))</f>
        <v>#REF!</v>
      </c>
      <c r="L260" s="29" t="e">
        <f>IF('Costi complessivi'!#REF!="G",'Costi complessivi'!#REF!*$C$452,IF('Costi complessivi'!#REF!=$B$452,'Costi complessivi'!#REF!,""))</f>
        <v>#REF!</v>
      </c>
      <c r="M260" s="23" t="e">
        <f>'Costi complessivi'!#REF!</f>
        <v>#REF!</v>
      </c>
      <c r="N260" s="69" t="e">
        <f>IF('Costi complessivi'!#REF!="G",'Costi complessivi'!#REF!,IF('Costi complessivi'!#REF!=$B$452,'Costi complessivi'!#REF!,0))</f>
        <v>#REF!</v>
      </c>
    </row>
    <row r="261" spans="1:14">
      <c r="A261" s="22" t="str">
        <f>IF('Costi complessivi'!A222="","",'Costi complessivi'!A222)</f>
        <v xml:space="preserve">  66/30/877  </v>
      </c>
      <c r="B261" s="61" t="str">
        <f>IF('Costi complessivi'!B222="","",'Costi complessivi'!B222)</f>
        <v>CED</v>
      </c>
      <c r="C261" s="15" t="e">
        <f>IF('Costi complessivi'!#REF!="G",'Costi complessivi'!#REF!*$C$452,IF('Costi complessivi'!#REF!=$B$452,'Costi complessivi'!#REF!,""))</f>
        <v>#REF!</v>
      </c>
      <c r="D261" s="15" t="e">
        <f>IF('Costi complessivi'!#REF!="G",'Costi complessivi'!#REF!*$C$452,IF('Costi complessivi'!#REF!=$B$452,'Costi complessivi'!#REF!,""))</f>
        <v>#REF!</v>
      </c>
      <c r="E261" s="30" t="e">
        <f>IF('Costi complessivi'!#REF!="G",'Costi complessivi'!#REF!*$C$452,IF('Costi complessivi'!#REF!=$B$452,'Costi complessivi'!#REF!,""))</f>
        <v>#REF!</v>
      </c>
      <c r="F261" s="115" t="e">
        <f>IF('Costi complessivi'!#REF!="G",'Costi complessivi'!C222*$C$452,IF('Costi complessivi'!#REF!=$B$452,'Costi complessivi'!C222,""))</f>
        <v>#REF!</v>
      </c>
      <c r="G261" s="44" t="e">
        <f>IF('Costi complessivi'!#REF!="G",'Costi complessivi'!#REF!*$C$452,IF('Costi complessivi'!#REF!=$B$452,'Costi complessivi'!#REF!,""))</f>
        <v>#REF!</v>
      </c>
      <c r="H261" s="44" t="e">
        <f>IF('Costi complessivi'!#REF!="G",'Costi complessivi'!#REF!*$C$452,IF('Costi complessivi'!#REF!=$B$452,'Costi complessivi'!#REF!,""))</f>
        <v>#REF!</v>
      </c>
      <c r="I261" s="115" t="e">
        <f>IF('Costi complessivi'!#REF!="G",'Costi complessivi'!D222*$C$452,IF('Costi complessivi'!#REF!=$B$452,'Costi complessivi'!D222,""))</f>
        <v>#REF!</v>
      </c>
      <c r="J261" s="14" t="e">
        <f>IF('Costi complessivi'!#REF!="G",'Costi complessivi'!E222*$C$452,IF('Costi complessivi'!#REF!=$B$452,'Costi complessivi'!E222,""))</f>
        <v>#REF!</v>
      </c>
      <c r="K261" s="14" t="e">
        <f>IF('Costi complessivi'!#REF!="G",'Costi complessivi'!F222*$C$452,IF('Costi complessivi'!#REF!=$B$452,'Costi complessivi'!F222,""))</f>
        <v>#REF!</v>
      </c>
      <c r="L261" s="29" t="e">
        <f>IF('Costi complessivi'!#REF!="G",'Costi complessivi'!#REF!*$C$452,IF('Costi complessivi'!#REF!=$B$452,'Costi complessivi'!#REF!,""))</f>
        <v>#REF!</v>
      </c>
      <c r="M261" s="23" t="e">
        <f>'Costi complessivi'!#REF!</f>
        <v>#REF!</v>
      </c>
      <c r="N261" s="69" t="e">
        <f>IF('Costi complessivi'!#REF!="G",'Costi complessivi'!#REF!,IF('Costi complessivi'!#REF!=$B$452,'Costi complessivi'!#REF!,0))</f>
        <v>#REF!</v>
      </c>
    </row>
    <row r="262" spans="1:14">
      <c r="A262" s="22" t="str">
        <f>IF('Costi complessivi'!A223="","",'Costi complessivi'!A223)</f>
        <v xml:space="preserve">  66/30/810  </v>
      </c>
      <c r="B262" s="61" t="str">
        <f>IF('Costi complessivi'!B223="","",'Costi complessivi'!B223)</f>
        <v>MEDICINA DEL LAVORO</v>
      </c>
      <c r="C262" s="15" t="e">
        <f>IF('Costi complessivi'!#REF!="G",'Costi complessivi'!#REF!*$C$452,IF('Costi complessivi'!#REF!=$B$452,'Costi complessivi'!#REF!,""))</f>
        <v>#REF!</v>
      </c>
      <c r="D262" s="15" t="e">
        <f>IF('Costi complessivi'!#REF!="G",'Costi complessivi'!#REF!*$C$452,IF('Costi complessivi'!#REF!=$B$452,'Costi complessivi'!#REF!,""))</f>
        <v>#REF!</v>
      </c>
      <c r="E262" s="30" t="e">
        <f>IF('Costi complessivi'!#REF!="G",'Costi complessivi'!#REF!*$C$452,IF('Costi complessivi'!#REF!=$B$452,'Costi complessivi'!#REF!,""))</f>
        <v>#REF!</v>
      </c>
      <c r="F262" s="115" t="e">
        <f>IF('Costi complessivi'!#REF!="G",'Costi complessivi'!C223*$C$452,IF('Costi complessivi'!#REF!=$B$452,'Costi complessivi'!C223,""))</f>
        <v>#REF!</v>
      </c>
      <c r="G262" s="44" t="e">
        <f>IF('Costi complessivi'!#REF!="G",'Costi complessivi'!#REF!*$C$452,IF('Costi complessivi'!#REF!=$B$452,'Costi complessivi'!#REF!,""))</f>
        <v>#REF!</v>
      </c>
      <c r="H262" s="44" t="e">
        <f>IF('Costi complessivi'!#REF!="G",'Costi complessivi'!#REF!*$C$452,IF('Costi complessivi'!#REF!=$B$452,'Costi complessivi'!#REF!,""))</f>
        <v>#REF!</v>
      </c>
      <c r="I262" s="115" t="e">
        <f>IF('Costi complessivi'!#REF!="G",'Costi complessivi'!D223*$C$452,IF('Costi complessivi'!#REF!=$B$452,'Costi complessivi'!D223,""))</f>
        <v>#REF!</v>
      </c>
      <c r="J262" s="14" t="e">
        <f>IF('Costi complessivi'!#REF!="G",'Costi complessivi'!E223*$C$452,IF('Costi complessivi'!#REF!=$B$452,'Costi complessivi'!E223,""))</f>
        <v>#REF!</v>
      </c>
      <c r="K262" s="14" t="e">
        <f>IF('Costi complessivi'!#REF!="G",'Costi complessivi'!F223*$C$452,IF('Costi complessivi'!#REF!=$B$452,'Costi complessivi'!F223,""))</f>
        <v>#REF!</v>
      </c>
      <c r="L262" s="29" t="e">
        <f>IF('Costi complessivi'!#REF!="G",'Costi complessivi'!#REF!*$C$452,IF('Costi complessivi'!#REF!=$B$452,'Costi complessivi'!#REF!,""))</f>
        <v>#REF!</v>
      </c>
      <c r="M262" s="23" t="e">
        <f>'Costi complessivi'!#REF!</f>
        <v>#REF!</v>
      </c>
      <c r="N262" s="69" t="e">
        <f>IF('Costi complessivi'!#REF!="G",'Costi complessivi'!#REF!,IF('Costi complessivi'!#REF!=$B$452,'Costi complessivi'!#REF!,0))</f>
        <v>#REF!</v>
      </c>
    </row>
    <row r="263" spans="1:14">
      <c r="A263" s="22" t="str">
        <f>IF('Costi complessivi'!A224="","",'Costi complessivi'!A224)</f>
        <v xml:space="preserve">  66/30/810  </v>
      </c>
      <c r="B263" s="61" t="str">
        <f>IF('Costi complessivi'!B224="","",'Costi complessivi'!B224)</f>
        <v>CONSULENTE COMMERCIALISTA</v>
      </c>
      <c r="C263" s="15" t="e">
        <f>IF('Costi complessivi'!#REF!="G",'Costi complessivi'!#REF!*$C$452,IF('Costi complessivi'!#REF!=$B$452,'Costi complessivi'!#REF!,""))</f>
        <v>#REF!</v>
      </c>
      <c r="D263" s="15" t="e">
        <f>IF('Costi complessivi'!#REF!="G",'Costi complessivi'!#REF!*$C$452,IF('Costi complessivi'!#REF!=$B$452,'Costi complessivi'!#REF!,""))</f>
        <v>#REF!</v>
      </c>
      <c r="E263" s="30" t="e">
        <f>IF('Costi complessivi'!#REF!="G",'Costi complessivi'!#REF!*$C$452,IF('Costi complessivi'!#REF!=$B$452,'Costi complessivi'!#REF!,""))</f>
        <v>#REF!</v>
      </c>
      <c r="F263" s="115" t="e">
        <f>IF('Costi complessivi'!#REF!="G",'Costi complessivi'!C224*$C$452,IF('Costi complessivi'!#REF!=$B$452,'Costi complessivi'!C224,""))</f>
        <v>#REF!</v>
      </c>
      <c r="G263" s="44" t="e">
        <f>IF('Costi complessivi'!#REF!="G",'Costi complessivi'!#REF!*$C$452,IF('Costi complessivi'!#REF!=$B$452,'Costi complessivi'!#REF!,""))</f>
        <v>#REF!</v>
      </c>
      <c r="H263" s="44" t="e">
        <f>IF('Costi complessivi'!#REF!="G",'Costi complessivi'!#REF!*$C$452,IF('Costi complessivi'!#REF!=$B$452,'Costi complessivi'!#REF!,""))</f>
        <v>#REF!</v>
      </c>
      <c r="I263" s="115" t="e">
        <f>IF('Costi complessivi'!#REF!="G",'Costi complessivi'!D224*$C$452,IF('Costi complessivi'!#REF!=$B$452,'Costi complessivi'!D224,""))</f>
        <v>#REF!</v>
      </c>
      <c r="J263" s="14" t="e">
        <f>IF('Costi complessivi'!#REF!="G",'Costi complessivi'!E224*$C$452,IF('Costi complessivi'!#REF!=$B$452,'Costi complessivi'!E224,""))</f>
        <v>#REF!</v>
      </c>
      <c r="K263" s="14" t="e">
        <f>IF('Costi complessivi'!#REF!="G",'Costi complessivi'!F224*$C$452,IF('Costi complessivi'!#REF!=$B$452,'Costi complessivi'!F224,""))</f>
        <v>#REF!</v>
      </c>
      <c r="L263" s="29" t="e">
        <f>IF('Costi complessivi'!#REF!="G",'Costi complessivi'!#REF!*$C$452,IF('Costi complessivi'!#REF!=$B$452,'Costi complessivi'!#REF!,""))</f>
        <v>#REF!</v>
      </c>
      <c r="M263" s="23" t="e">
        <f>'Costi complessivi'!#REF!</f>
        <v>#REF!</v>
      </c>
      <c r="N263" s="69" t="e">
        <f>IF('Costi complessivi'!#REF!="G",'Costi complessivi'!#REF!,IF('Costi complessivi'!#REF!=$B$452,'Costi complessivi'!#REF!,0))</f>
        <v>#REF!</v>
      </c>
    </row>
    <row r="264" spans="1:14">
      <c r="A264" s="22" t="str">
        <f>IF('Costi complessivi'!A225="","",'Costi complessivi'!A225)</f>
        <v xml:space="preserve">  66/30/810  </v>
      </c>
      <c r="B264" s="61" t="str">
        <f>IF('Costi complessivi'!B225="","",'Costi complessivi'!B225)</f>
        <v>CONSULENZA GIURIDICA</v>
      </c>
      <c r="C264" s="15" t="e">
        <f>IF('Costi complessivi'!#REF!="G",'Costi complessivi'!#REF!*$C$452,IF('Costi complessivi'!#REF!=$B$452,'Costi complessivi'!#REF!,""))</f>
        <v>#REF!</v>
      </c>
      <c r="D264" s="15" t="e">
        <f>IF('Costi complessivi'!#REF!="G",'Costi complessivi'!#REF!*$C$452,IF('Costi complessivi'!#REF!=$B$452,'Costi complessivi'!#REF!,""))</f>
        <v>#REF!</v>
      </c>
      <c r="E264" s="30" t="e">
        <f>IF('Costi complessivi'!#REF!="G",'Costi complessivi'!#REF!*$C$452,IF('Costi complessivi'!#REF!=$B$452,'Costi complessivi'!#REF!,""))</f>
        <v>#REF!</v>
      </c>
      <c r="F264" s="115" t="e">
        <f>IF('Costi complessivi'!#REF!="G",'Costi complessivi'!C225*$C$452,IF('Costi complessivi'!#REF!=$B$452,'Costi complessivi'!C225,""))</f>
        <v>#REF!</v>
      </c>
      <c r="G264" s="44" t="e">
        <f>IF('Costi complessivi'!#REF!="G",'Costi complessivi'!#REF!*$C$452,IF('Costi complessivi'!#REF!=$B$452,'Costi complessivi'!#REF!,""))</f>
        <v>#REF!</v>
      </c>
      <c r="H264" s="44" t="e">
        <f>IF('Costi complessivi'!#REF!="G",'Costi complessivi'!#REF!*$C$452,IF('Costi complessivi'!#REF!=$B$452,'Costi complessivi'!#REF!,""))</f>
        <v>#REF!</v>
      </c>
      <c r="I264" s="115" t="e">
        <f>IF('Costi complessivi'!#REF!="G",'Costi complessivi'!D225*$C$452,IF('Costi complessivi'!#REF!=$B$452,'Costi complessivi'!D225,""))</f>
        <v>#REF!</v>
      </c>
      <c r="J264" s="14" t="e">
        <f>IF('Costi complessivi'!#REF!="G",'Costi complessivi'!E225*$C$452,IF('Costi complessivi'!#REF!=$B$452,'Costi complessivi'!E225,""))</f>
        <v>#REF!</v>
      </c>
      <c r="K264" s="14" t="e">
        <f>IF('Costi complessivi'!#REF!="G",'Costi complessivi'!F225*$C$452,IF('Costi complessivi'!#REF!=$B$452,'Costi complessivi'!F225,""))</f>
        <v>#REF!</v>
      </c>
      <c r="L264" s="29" t="e">
        <f>IF('Costi complessivi'!#REF!="G",'Costi complessivi'!#REF!*$C$452,IF('Costi complessivi'!#REF!=$B$452,'Costi complessivi'!#REF!,""))</f>
        <v>#REF!</v>
      </c>
      <c r="M264" s="23" t="e">
        <f>'Costi complessivi'!#REF!</f>
        <v>#REF!</v>
      </c>
      <c r="N264" s="69" t="e">
        <f>IF('Costi complessivi'!#REF!="G",'Costi complessivi'!#REF!,IF('Costi complessivi'!#REF!=$B$452,'Costi complessivi'!#REF!,0))</f>
        <v>#REF!</v>
      </c>
    </row>
    <row r="265" spans="1:14">
      <c r="A265" s="22" t="str">
        <f>IF('Costi complessivi'!A226="","",'Costi complessivi'!A226)</f>
        <v xml:space="preserve">  66/30/827  </v>
      </c>
      <c r="B265" s="61" t="str">
        <f>IF('Costi complessivi'!B226="","",'Costi complessivi'!B226)</f>
        <v>SERVIZIO COMUNICAZIONE</v>
      </c>
      <c r="C265" s="15" t="e">
        <f>IF('Costi complessivi'!#REF!="G",'Costi complessivi'!#REF!*$C$452,IF('Costi complessivi'!#REF!=$B$452,'Costi complessivi'!#REF!,""))</f>
        <v>#REF!</v>
      </c>
      <c r="D265" s="15" t="e">
        <f>IF('Costi complessivi'!#REF!="G",'Costi complessivi'!#REF!*$C$452,IF('Costi complessivi'!#REF!=$B$452,'Costi complessivi'!#REF!,""))</f>
        <v>#REF!</v>
      </c>
      <c r="E265" s="30" t="e">
        <f>IF('Costi complessivi'!#REF!="G",'Costi complessivi'!#REF!*$C$452,IF('Costi complessivi'!#REF!=$B$452,'Costi complessivi'!#REF!,""))</f>
        <v>#REF!</v>
      </c>
      <c r="F265" s="115" t="e">
        <f>IF('Costi complessivi'!#REF!="G",'Costi complessivi'!C226*$C$452,IF('Costi complessivi'!#REF!=$B$452,'Costi complessivi'!C226,""))</f>
        <v>#REF!</v>
      </c>
      <c r="G265" s="44" t="e">
        <f>IF('Costi complessivi'!#REF!="G",'Costi complessivi'!#REF!*$C$452,IF('Costi complessivi'!#REF!=$B$452,'Costi complessivi'!#REF!,""))</f>
        <v>#REF!</v>
      </c>
      <c r="H265" s="44" t="e">
        <f>IF('Costi complessivi'!#REF!="G",'Costi complessivi'!#REF!*$C$452,IF('Costi complessivi'!#REF!=$B$452,'Costi complessivi'!#REF!,""))</f>
        <v>#REF!</v>
      </c>
      <c r="I265" s="115" t="e">
        <f>IF('Costi complessivi'!#REF!="G",'Costi complessivi'!D226*$C$452,IF('Costi complessivi'!#REF!=$B$452,'Costi complessivi'!D226,""))</f>
        <v>#REF!</v>
      </c>
      <c r="J265" s="14" t="e">
        <f>IF('Costi complessivi'!#REF!="G",'Costi complessivi'!E226*$C$452,IF('Costi complessivi'!#REF!=$B$452,'Costi complessivi'!E226,""))</f>
        <v>#REF!</v>
      </c>
      <c r="K265" s="14" t="e">
        <f>IF('Costi complessivi'!#REF!="G",'Costi complessivi'!F226*$C$452,IF('Costi complessivi'!#REF!=$B$452,'Costi complessivi'!F226,""))</f>
        <v>#REF!</v>
      </c>
      <c r="L265" s="29" t="e">
        <f>IF('Costi complessivi'!#REF!="G",'Costi complessivi'!#REF!*$C$452,IF('Costi complessivi'!#REF!=$B$452,'Costi complessivi'!#REF!,""))</f>
        <v>#REF!</v>
      </c>
      <c r="M265" s="23" t="e">
        <f>'Costi complessivi'!#REF!</f>
        <v>#REF!</v>
      </c>
      <c r="N265" s="69" t="e">
        <f>IF('Costi complessivi'!#REF!="G",'Costi complessivi'!#REF!,IF('Costi complessivi'!#REF!=$B$452,'Costi complessivi'!#REF!,0))</f>
        <v>#REF!</v>
      </c>
    </row>
    <row r="266" spans="1:14">
      <c r="A266" s="22" t="str">
        <f>IF('Costi complessivi'!A227="","",'Costi complessivi'!A227)</f>
        <v xml:space="preserve">  66/30/815  </v>
      </c>
      <c r="B266" s="61" t="str">
        <f>IF('Costi complessivi'!B227="","",'Costi complessivi'!B227)</f>
        <v xml:space="preserve">ONERI POSTALI                  </v>
      </c>
      <c r="C266" s="15" t="e">
        <f>IF('Costi complessivi'!#REF!="G",'Costi complessivi'!#REF!*$C$452,IF('Costi complessivi'!#REF!=$B$452,'Costi complessivi'!#REF!,""))</f>
        <v>#REF!</v>
      </c>
      <c r="D266" s="15" t="e">
        <f>IF('Costi complessivi'!#REF!="G",'Costi complessivi'!#REF!*$C$452,IF('Costi complessivi'!#REF!=$B$452,'Costi complessivi'!#REF!,""))</f>
        <v>#REF!</v>
      </c>
      <c r="E266" s="30" t="e">
        <f>IF('Costi complessivi'!#REF!="G",'Costi complessivi'!#REF!*$C$452,IF('Costi complessivi'!#REF!=$B$452,'Costi complessivi'!#REF!,""))</f>
        <v>#REF!</v>
      </c>
      <c r="F266" s="115" t="e">
        <f>IF('Costi complessivi'!#REF!="G",'Costi complessivi'!C227*$C$452,IF('Costi complessivi'!#REF!=$B$452,'Costi complessivi'!C227,""))</f>
        <v>#REF!</v>
      </c>
      <c r="G266" s="44" t="e">
        <f>IF('Costi complessivi'!#REF!="G",'Costi complessivi'!#REF!*$C$452,IF('Costi complessivi'!#REF!=$B$452,'Costi complessivi'!#REF!,""))</f>
        <v>#REF!</v>
      </c>
      <c r="H266" s="44" t="e">
        <f>IF('Costi complessivi'!#REF!="G",'Costi complessivi'!#REF!*$C$452,IF('Costi complessivi'!#REF!=$B$452,'Costi complessivi'!#REF!,""))</f>
        <v>#REF!</v>
      </c>
      <c r="I266" s="115" t="e">
        <f>IF('Costi complessivi'!#REF!="G",'Costi complessivi'!D227*$C$452,IF('Costi complessivi'!#REF!=$B$452,'Costi complessivi'!D227,""))</f>
        <v>#REF!</v>
      </c>
      <c r="J266" s="14" t="e">
        <f>IF('Costi complessivi'!#REF!="G",'Costi complessivi'!E227*$C$452,IF('Costi complessivi'!#REF!=$B$452,'Costi complessivi'!E227,""))</f>
        <v>#REF!</v>
      </c>
      <c r="K266" s="14" t="e">
        <f>IF('Costi complessivi'!#REF!="G",'Costi complessivi'!F227*$C$452,IF('Costi complessivi'!#REF!=$B$452,'Costi complessivi'!F227,""))</f>
        <v>#REF!</v>
      </c>
      <c r="L266" s="29" t="e">
        <f>IF('Costi complessivi'!#REF!="G",'Costi complessivi'!#REF!*$C$452,IF('Costi complessivi'!#REF!=$B$452,'Costi complessivi'!#REF!,""))</f>
        <v>#REF!</v>
      </c>
      <c r="M266" s="23" t="e">
        <f>'Costi complessivi'!#REF!</f>
        <v>#REF!</v>
      </c>
      <c r="N266" s="69" t="e">
        <f>IF('Costi complessivi'!#REF!="G",'Costi complessivi'!#REF!,IF('Costi complessivi'!#REF!=$B$452,'Costi complessivi'!#REF!,0))</f>
        <v>#REF!</v>
      </c>
    </row>
    <row r="267" spans="1:14">
      <c r="A267" s="22" t="str">
        <f>IF('Costi complessivi'!A228="","",'Costi complessivi'!A228)</f>
        <v xml:space="preserve">  66/30/816  </v>
      </c>
      <c r="B267" s="61" t="str">
        <f>IF('Costi complessivi'!B228="","",'Costi complessivi'!B228)</f>
        <v xml:space="preserve">ONERI BANCARI                  </v>
      </c>
      <c r="C267" s="15" t="e">
        <f>IF('Costi complessivi'!#REF!="G",'Costi complessivi'!#REF!*$C$452,IF('Costi complessivi'!#REF!=$B$452,'Costi complessivi'!#REF!,""))</f>
        <v>#REF!</v>
      </c>
      <c r="D267" s="15" t="e">
        <f>IF('Costi complessivi'!#REF!="G",'Costi complessivi'!#REF!*$C$452,IF('Costi complessivi'!#REF!=$B$452,'Costi complessivi'!#REF!,""))</f>
        <v>#REF!</v>
      </c>
      <c r="E267" s="30" t="e">
        <f>IF('Costi complessivi'!#REF!="G",'Costi complessivi'!#REF!*$C$452,IF('Costi complessivi'!#REF!=$B$452,'Costi complessivi'!#REF!,""))</f>
        <v>#REF!</v>
      </c>
      <c r="F267" s="115" t="e">
        <f>IF('Costi complessivi'!#REF!="G",'Costi complessivi'!C228*$C$452,IF('Costi complessivi'!#REF!=$B$452,'Costi complessivi'!C228,""))</f>
        <v>#REF!</v>
      </c>
      <c r="G267" s="44" t="e">
        <f>IF('Costi complessivi'!#REF!="G",'Costi complessivi'!#REF!*$C$452,IF('Costi complessivi'!#REF!=$B$452,'Costi complessivi'!#REF!,""))</f>
        <v>#REF!</v>
      </c>
      <c r="H267" s="44" t="e">
        <f>IF('Costi complessivi'!#REF!="G",'Costi complessivi'!#REF!*$C$452,IF('Costi complessivi'!#REF!=$B$452,'Costi complessivi'!#REF!,""))</f>
        <v>#REF!</v>
      </c>
      <c r="I267" s="115" t="e">
        <f>IF('Costi complessivi'!#REF!="G",'Costi complessivi'!D228*$C$452,IF('Costi complessivi'!#REF!=$B$452,'Costi complessivi'!D228,""))</f>
        <v>#REF!</v>
      </c>
      <c r="J267" s="14" t="e">
        <f>IF('Costi complessivi'!#REF!="G",'Costi complessivi'!E228*$C$452,IF('Costi complessivi'!#REF!=$B$452,'Costi complessivi'!E228,""))</f>
        <v>#REF!</v>
      </c>
      <c r="K267" s="14" t="e">
        <f>IF('Costi complessivi'!#REF!="G",'Costi complessivi'!F228*$C$452,IF('Costi complessivi'!#REF!=$B$452,'Costi complessivi'!F228,""))</f>
        <v>#REF!</v>
      </c>
      <c r="L267" s="29" t="e">
        <f>IF('Costi complessivi'!#REF!="G",'Costi complessivi'!#REF!*$C$452,IF('Costi complessivi'!#REF!=$B$452,'Costi complessivi'!#REF!,""))</f>
        <v>#REF!</v>
      </c>
      <c r="M267" s="23" t="e">
        <f>'Costi complessivi'!#REF!</f>
        <v>#REF!</v>
      </c>
      <c r="N267" s="69" t="e">
        <f>IF('Costi complessivi'!#REF!="G",'Costi complessivi'!#REF!,IF('Costi complessivi'!#REF!=$B$452,'Costi complessivi'!#REF!,0))</f>
        <v>#REF!</v>
      </c>
    </row>
    <row r="268" spans="1:14" ht="14.25" customHeight="1">
      <c r="A268" s="22" t="str">
        <f>IF('Costi complessivi'!A229="","",'Costi complessivi'!A229)</f>
        <v xml:space="preserve">  66/30/827  </v>
      </c>
      <c r="B268" s="61" t="str">
        <f>IF('Costi complessivi'!B229="","",'Costi complessivi'!B229)</f>
        <v xml:space="preserve">FORMAZIONE PERSONALE           </v>
      </c>
      <c r="C268" s="15" t="e">
        <f>IF('Costi complessivi'!#REF!="G",'Costi complessivi'!#REF!*$C$452,IF('Costi complessivi'!#REF!=$B$452,'Costi complessivi'!#REF!,""))</f>
        <v>#REF!</v>
      </c>
      <c r="D268" s="15" t="e">
        <f>IF('Costi complessivi'!#REF!="G",'Costi complessivi'!#REF!*$C$452,IF('Costi complessivi'!#REF!=$B$452,'Costi complessivi'!#REF!,""))</f>
        <v>#REF!</v>
      </c>
      <c r="E268" s="30" t="e">
        <f>IF('Costi complessivi'!#REF!="G",'Costi complessivi'!#REF!*$C$452,IF('Costi complessivi'!#REF!=$B$452,'Costi complessivi'!#REF!,""))</f>
        <v>#REF!</v>
      </c>
      <c r="F268" s="115" t="e">
        <f>IF('Costi complessivi'!#REF!="G",'Costi complessivi'!C229*$C$452,IF('Costi complessivi'!#REF!=$B$452,'Costi complessivi'!C229,""))</f>
        <v>#REF!</v>
      </c>
      <c r="G268" s="44" t="e">
        <f>IF('Costi complessivi'!#REF!="G",'Costi complessivi'!#REF!*$C$452,IF('Costi complessivi'!#REF!=$B$452,'Costi complessivi'!#REF!,""))</f>
        <v>#REF!</v>
      </c>
      <c r="H268" s="44" t="e">
        <f>IF('Costi complessivi'!#REF!="G",'Costi complessivi'!#REF!*$C$452,IF('Costi complessivi'!#REF!=$B$452,'Costi complessivi'!#REF!,""))</f>
        <v>#REF!</v>
      </c>
      <c r="I268" s="115" t="e">
        <f>IF('Costi complessivi'!#REF!="G",'Costi complessivi'!D229*$C$452,IF('Costi complessivi'!#REF!=$B$452,'Costi complessivi'!D229,""))</f>
        <v>#REF!</v>
      </c>
      <c r="J268" s="14" t="e">
        <f>IF('Costi complessivi'!#REF!="G",'Costi complessivi'!E229*$C$452,IF('Costi complessivi'!#REF!=$B$452,'Costi complessivi'!E229,""))</f>
        <v>#REF!</v>
      </c>
      <c r="K268" s="14" t="e">
        <f>IF('Costi complessivi'!#REF!="G",'Costi complessivi'!F229*$C$452,IF('Costi complessivi'!#REF!=$B$452,'Costi complessivi'!F229,""))</f>
        <v>#REF!</v>
      </c>
      <c r="L268" s="29" t="e">
        <f>IF('Costi complessivi'!#REF!="G",'Costi complessivi'!#REF!*$C$452,IF('Costi complessivi'!#REF!=$B$452,'Costi complessivi'!#REF!,""))</f>
        <v>#REF!</v>
      </c>
      <c r="M268" s="23" t="e">
        <f>'Costi complessivi'!#REF!</f>
        <v>#REF!</v>
      </c>
      <c r="N268" s="69" t="e">
        <f>IF('Costi complessivi'!#REF!="G",'Costi complessivi'!#REF!,IF('Costi complessivi'!#REF!=$B$452,'Costi complessivi'!#REF!,0))</f>
        <v>#REF!</v>
      </c>
    </row>
    <row r="269" spans="1:14">
      <c r="A269" s="22" t="str">
        <f>IF('Costi complessivi'!A230="","",'Costi complessivi'!A230)</f>
        <v xml:space="preserve">  66/30/837  </v>
      </c>
      <c r="B269" s="61" t="str">
        <f>IF('Costi complessivi'!B230="","",'Costi complessivi'!B230)</f>
        <v xml:space="preserve">FORZA MOTRICE SEDE             </v>
      </c>
      <c r="C269" s="15" t="e">
        <f>IF('Costi complessivi'!#REF!="G",'Costi complessivi'!#REF!*$C$452,IF('Costi complessivi'!#REF!=$B$452,'Costi complessivi'!#REF!,""))</f>
        <v>#REF!</v>
      </c>
      <c r="D269" s="15" t="e">
        <f>IF('Costi complessivi'!#REF!="G",'Costi complessivi'!#REF!*$C$452,IF('Costi complessivi'!#REF!=$B$452,'Costi complessivi'!#REF!,""))</f>
        <v>#REF!</v>
      </c>
      <c r="E269" s="30" t="e">
        <f>IF('Costi complessivi'!#REF!="G",'Costi complessivi'!#REF!*$C$452,IF('Costi complessivi'!#REF!=$B$452,'Costi complessivi'!#REF!,""))</f>
        <v>#REF!</v>
      </c>
      <c r="F269" s="115" t="e">
        <f>IF('Costi complessivi'!#REF!="G",'Costi complessivi'!C230*$C$452,IF('Costi complessivi'!#REF!=$B$452,'Costi complessivi'!C230,""))</f>
        <v>#REF!</v>
      </c>
      <c r="G269" s="44" t="e">
        <f>IF('Costi complessivi'!#REF!="G",'Costi complessivi'!#REF!*$C$452,IF('Costi complessivi'!#REF!=$B$452,'Costi complessivi'!#REF!,""))</f>
        <v>#REF!</v>
      </c>
      <c r="H269" s="44" t="e">
        <f>IF('Costi complessivi'!#REF!="G",'Costi complessivi'!#REF!*$C$452,IF('Costi complessivi'!#REF!=$B$452,'Costi complessivi'!#REF!,""))</f>
        <v>#REF!</v>
      </c>
      <c r="I269" s="115" t="e">
        <f>IF('Costi complessivi'!#REF!="G",'Costi complessivi'!D230*$C$452,IF('Costi complessivi'!#REF!=$B$452,'Costi complessivi'!D230,""))</f>
        <v>#REF!</v>
      </c>
      <c r="J269" s="14" t="e">
        <f>IF('Costi complessivi'!#REF!="G",'Costi complessivi'!E230*$C$452,IF('Costi complessivi'!#REF!=$B$452,'Costi complessivi'!E230,""))</f>
        <v>#REF!</v>
      </c>
      <c r="K269" s="14" t="e">
        <f>IF('Costi complessivi'!#REF!="G",'Costi complessivi'!F230*$C$452,IF('Costi complessivi'!#REF!=$B$452,'Costi complessivi'!F230,""))</f>
        <v>#REF!</v>
      </c>
      <c r="L269" s="29" t="e">
        <f>IF('Costi complessivi'!#REF!="G",'Costi complessivi'!#REF!*$C$452,IF('Costi complessivi'!#REF!=$B$452,'Costi complessivi'!#REF!,""))</f>
        <v>#REF!</v>
      </c>
      <c r="M269" s="23" t="e">
        <f>'Costi complessivi'!#REF!</f>
        <v>#REF!</v>
      </c>
      <c r="N269" s="69" t="e">
        <f>IF('Costi complessivi'!#REF!="G",'Costi complessivi'!#REF!,IF('Costi complessivi'!#REF!=$B$452,'Costi complessivi'!#REF!,0))</f>
        <v>#REF!</v>
      </c>
    </row>
    <row r="270" spans="1:14">
      <c r="A270" s="22" t="str">
        <f>IF('Costi complessivi'!A231="","",'Costi complessivi'!A231)</f>
        <v xml:space="preserve">  66/30/838  </v>
      </c>
      <c r="B270" s="61" t="str">
        <f>IF('Costi complessivi'!B231="","",'Costi complessivi'!B231)</f>
        <v xml:space="preserve">GAS SEDE                       </v>
      </c>
      <c r="C270" s="15" t="e">
        <f>IF('Costi complessivi'!#REF!="G",'Costi complessivi'!#REF!*$C$452,IF('Costi complessivi'!#REF!=$B$452,'Costi complessivi'!#REF!,""))</f>
        <v>#REF!</v>
      </c>
      <c r="D270" s="15" t="e">
        <f>IF('Costi complessivi'!#REF!="G",'Costi complessivi'!#REF!*$C$452,IF('Costi complessivi'!#REF!=$B$452,'Costi complessivi'!#REF!,""))</f>
        <v>#REF!</v>
      </c>
      <c r="E270" s="30" t="e">
        <f>IF('Costi complessivi'!#REF!="G",'Costi complessivi'!#REF!*$C$452,IF('Costi complessivi'!#REF!=$B$452,'Costi complessivi'!#REF!,""))</f>
        <v>#REF!</v>
      </c>
      <c r="F270" s="115" t="e">
        <f>IF('Costi complessivi'!#REF!="G",'Costi complessivi'!C231*$C$452,IF('Costi complessivi'!#REF!=$B$452,'Costi complessivi'!C231,""))</f>
        <v>#REF!</v>
      </c>
      <c r="G270" s="44" t="e">
        <f>IF('Costi complessivi'!#REF!="G",'Costi complessivi'!#REF!*$C$452,IF('Costi complessivi'!#REF!=$B$452,'Costi complessivi'!#REF!,""))</f>
        <v>#REF!</v>
      </c>
      <c r="H270" s="44" t="e">
        <f>IF('Costi complessivi'!#REF!="G",'Costi complessivi'!#REF!*$C$452,IF('Costi complessivi'!#REF!=$B$452,'Costi complessivi'!#REF!,""))</f>
        <v>#REF!</v>
      </c>
      <c r="I270" s="115" t="e">
        <f>IF('Costi complessivi'!#REF!="G",'Costi complessivi'!D231*$C$452,IF('Costi complessivi'!#REF!=$B$452,'Costi complessivi'!D231,""))</f>
        <v>#REF!</v>
      </c>
      <c r="J270" s="14" t="e">
        <f>IF('Costi complessivi'!#REF!="G",'Costi complessivi'!E231*$C$452,IF('Costi complessivi'!#REF!=$B$452,'Costi complessivi'!E231,""))</f>
        <v>#REF!</v>
      </c>
      <c r="K270" s="14" t="e">
        <f>IF('Costi complessivi'!#REF!="G",'Costi complessivi'!F231*$C$452,IF('Costi complessivi'!#REF!=$B$452,'Costi complessivi'!F231,""))</f>
        <v>#REF!</v>
      </c>
      <c r="L270" s="29" t="e">
        <f>IF('Costi complessivi'!#REF!="G",'Costi complessivi'!#REF!*$C$452,IF('Costi complessivi'!#REF!=$B$452,'Costi complessivi'!#REF!,""))</f>
        <v>#REF!</v>
      </c>
      <c r="M270" s="23" t="e">
        <f>'Costi complessivi'!#REF!</f>
        <v>#REF!</v>
      </c>
      <c r="N270" s="69" t="e">
        <f>IF('Costi complessivi'!#REF!="G",'Costi complessivi'!#REF!,IF('Costi complessivi'!#REF!=$B$452,'Costi complessivi'!#REF!,0))</f>
        <v>#REF!</v>
      </c>
    </row>
    <row r="271" spans="1:14">
      <c r="A271" s="22" t="str">
        <f>IF('Costi complessivi'!A232="","",'Costi complessivi'!A232)</f>
        <v xml:space="preserve">  66/30/839  </v>
      </c>
      <c r="B271" s="61" t="str">
        <f>IF('Costi complessivi'!B232="","",'Costi complessivi'!B232)</f>
        <v xml:space="preserve">ACQUA SEDE                     </v>
      </c>
      <c r="C271" s="15" t="e">
        <f>IF('Costi complessivi'!#REF!="G",'Costi complessivi'!#REF!*$C$452,IF('Costi complessivi'!#REF!=$B$452,'Costi complessivi'!#REF!,""))</f>
        <v>#REF!</v>
      </c>
      <c r="D271" s="15" t="e">
        <f>IF('Costi complessivi'!#REF!="G",'Costi complessivi'!#REF!*$C$452,IF('Costi complessivi'!#REF!=$B$452,'Costi complessivi'!#REF!,""))</f>
        <v>#REF!</v>
      </c>
      <c r="E271" s="30" t="e">
        <f>IF('Costi complessivi'!#REF!="G",'Costi complessivi'!#REF!*$C$452,IF('Costi complessivi'!#REF!=$B$452,'Costi complessivi'!#REF!,""))</f>
        <v>#REF!</v>
      </c>
      <c r="F271" s="115" t="e">
        <f>IF('Costi complessivi'!#REF!="G",'Costi complessivi'!C232*$C$452,IF('Costi complessivi'!#REF!=$B$452,'Costi complessivi'!C232,""))</f>
        <v>#REF!</v>
      </c>
      <c r="G271" s="44" t="e">
        <f>IF('Costi complessivi'!#REF!="G",'Costi complessivi'!#REF!*$C$452,IF('Costi complessivi'!#REF!=$B$452,'Costi complessivi'!#REF!,""))</f>
        <v>#REF!</v>
      </c>
      <c r="H271" s="44" t="e">
        <f>IF('Costi complessivi'!#REF!="G",'Costi complessivi'!#REF!*$C$452,IF('Costi complessivi'!#REF!=$B$452,'Costi complessivi'!#REF!,""))</f>
        <v>#REF!</v>
      </c>
      <c r="I271" s="115" t="e">
        <f>IF('Costi complessivi'!#REF!="G",'Costi complessivi'!D232*$C$452,IF('Costi complessivi'!#REF!=$B$452,'Costi complessivi'!D232,""))</f>
        <v>#REF!</v>
      </c>
      <c r="J271" s="14" t="e">
        <f>IF('Costi complessivi'!#REF!="G",'Costi complessivi'!E232*$C$452,IF('Costi complessivi'!#REF!=$B$452,'Costi complessivi'!E232,""))</f>
        <v>#REF!</v>
      </c>
      <c r="K271" s="14" t="e">
        <f>IF('Costi complessivi'!#REF!="G",'Costi complessivi'!F232*$C$452,IF('Costi complessivi'!#REF!=$B$452,'Costi complessivi'!F232,""))</f>
        <v>#REF!</v>
      </c>
      <c r="L271" s="29" t="e">
        <f>IF('Costi complessivi'!#REF!="G",'Costi complessivi'!#REF!*$C$452,IF('Costi complessivi'!#REF!=$B$452,'Costi complessivi'!#REF!,""))</f>
        <v>#REF!</v>
      </c>
      <c r="M271" s="23" t="e">
        <f>'Costi complessivi'!#REF!</f>
        <v>#REF!</v>
      </c>
      <c r="N271" s="69" t="e">
        <f>IF('Costi complessivi'!#REF!="G",'Costi complessivi'!#REF!,IF('Costi complessivi'!#REF!=$B$452,'Costi complessivi'!#REF!,0))</f>
        <v>#REF!</v>
      </c>
    </row>
    <row r="272" spans="1:14">
      <c r="A272" s="22" t="str">
        <f>IF('Costi complessivi'!A233="","",'Costi complessivi'!A233)</f>
        <v xml:space="preserve">  66/30/840  </v>
      </c>
      <c r="B272" s="61" t="str">
        <f>IF('Costi complessivi'!B233="","",'Costi complessivi'!B233)</f>
        <v xml:space="preserve">TELEFONO SEDE                  </v>
      </c>
      <c r="C272" s="15" t="e">
        <f>IF('Costi complessivi'!#REF!="G",'Costi complessivi'!#REF!*$C$452,IF('Costi complessivi'!#REF!=$B$452,'Costi complessivi'!#REF!,""))</f>
        <v>#REF!</v>
      </c>
      <c r="D272" s="15" t="e">
        <f>IF('Costi complessivi'!#REF!="G",'Costi complessivi'!#REF!*$C$452,IF('Costi complessivi'!#REF!=$B$452,'Costi complessivi'!#REF!,""))</f>
        <v>#REF!</v>
      </c>
      <c r="E272" s="30" t="e">
        <f>IF('Costi complessivi'!#REF!="G",'Costi complessivi'!#REF!*$C$452,IF('Costi complessivi'!#REF!=$B$452,'Costi complessivi'!#REF!,""))</f>
        <v>#REF!</v>
      </c>
      <c r="F272" s="115" t="e">
        <f>IF('Costi complessivi'!#REF!="G",'Costi complessivi'!C233*$C$452,IF('Costi complessivi'!#REF!=$B$452,'Costi complessivi'!C233,""))</f>
        <v>#REF!</v>
      </c>
      <c r="G272" s="44" t="e">
        <f>IF('Costi complessivi'!#REF!="G",'Costi complessivi'!#REF!*$C$452,IF('Costi complessivi'!#REF!=$B$452,'Costi complessivi'!#REF!,""))</f>
        <v>#REF!</v>
      </c>
      <c r="H272" s="44" t="e">
        <f>IF('Costi complessivi'!#REF!="G",'Costi complessivi'!#REF!*$C$452,IF('Costi complessivi'!#REF!=$B$452,'Costi complessivi'!#REF!,""))</f>
        <v>#REF!</v>
      </c>
      <c r="I272" s="115" t="e">
        <f>IF('Costi complessivi'!#REF!="G",'Costi complessivi'!D233*$C$452,IF('Costi complessivi'!#REF!=$B$452,'Costi complessivi'!D233,""))</f>
        <v>#REF!</v>
      </c>
      <c r="J272" s="14" t="e">
        <f>IF('Costi complessivi'!#REF!="G",'Costi complessivi'!E233*$C$452,IF('Costi complessivi'!#REF!=$B$452,'Costi complessivi'!E233,""))</f>
        <v>#REF!</v>
      </c>
      <c r="K272" s="14" t="e">
        <f>IF('Costi complessivi'!#REF!="G",'Costi complessivi'!F233*$C$452,IF('Costi complessivi'!#REF!=$B$452,'Costi complessivi'!F233,""))</f>
        <v>#REF!</v>
      </c>
      <c r="L272" s="29" t="e">
        <f>IF('Costi complessivi'!#REF!="G",'Costi complessivi'!#REF!*$C$452,IF('Costi complessivi'!#REF!=$B$452,'Costi complessivi'!#REF!,""))</f>
        <v>#REF!</v>
      </c>
      <c r="M272" s="23" t="e">
        <f>'Costi complessivi'!#REF!</f>
        <v>#REF!</v>
      </c>
      <c r="N272" s="69" t="e">
        <f>IF('Costi complessivi'!#REF!="G",'Costi complessivi'!#REF!,IF('Costi complessivi'!#REF!=$B$452,'Costi complessivi'!#REF!,0))</f>
        <v>#REF!</v>
      </c>
    </row>
    <row r="273" spans="1:19">
      <c r="A273" s="22" t="str">
        <f>IF('Costi complessivi'!A234="","",'Costi complessivi'!A234)</f>
        <v xml:space="preserve">  66/30/841  </v>
      </c>
      <c r="B273" s="61" t="str">
        <f>IF('Costi complessivi'!B234="","",'Costi complessivi'!B234)</f>
        <v xml:space="preserve">CELLULARI SEDE                 </v>
      </c>
      <c r="C273" s="15" t="e">
        <f>IF('Costi complessivi'!#REF!="G",'Costi complessivi'!#REF!*$C$452,IF('Costi complessivi'!#REF!=$B$452,'Costi complessivi'!#REF!,""))</f>
        <v>#REF!</v>
      </c>
      <c r="D273" s="15" t="e">
        <f>IF('Costi complessivi'!#REF!="G",'Costi complessivi'!#REF!*$C$452,IF('Costi complessivi'!#REF!=$B$452,'Costi complessivi'!#REF!,""))</f>
        <v>#REF!</v>
      </c>
      <c r="E273" s="30" t="e">
        <f>IF('Costi complessivi'!#REF!="G",'Costi complessivi'!#REF!*$C$452,IF('Costi complessivi'!#REF!=$B$452,'Costi complessivi'!#REF!,""))</f>
        <v>#REF!</v>
      </c>
      <c r="F273" s="115" t="e">
        <f>IF('Costi complessivi'!#REF!="G",'Costi complessivi'!C234*$C$452,IF('Costi complessivi'!#REF!=$B$452,'Costi complessivi'!C234,""))</f>
        <v>#REF!</v>
      </c>
      <c r="G273" s="44" t="e">
        <f>IF('Costi complessivi'!#REF!="G",'Costi complessivi'!#REF!*$C$452,IF('Costi complessivi'!#REF!=$B$452,'Costi complessivi'!#REF!,""))</f>
        <v>#REF!</v>
      </c>
      <c r="H273" s="44" t="e">
        <f>IF('Costi complessivi'!#REF!="G",'Costi complessivi'!#REF!*$C$452,IF('Costi complessivi'!#REF!=$B$452,'Costi complessivi'!#REF!,""))</f>
        <v>#REF!</v>
      </c>
      <c r="I273" s="115" t="e">
        <f>IF('Costi complessivi'!#REF!="G",'Costi complessivi'!D234*$C$452,IF('Costi complessivi'!#REF!=$B$452,'Costi complessivi'!D234,""))</f>
        <v>#REF!</v>
      </c>
      <c r="J273" s="14" t="e">
        <f>IF('Costi complessivi'!#REF!="G",'Costi complessivi'!E234*$C$452,IF('Costi complessivi'!#REF!=$B$452,'Costi complessivi'!E234,""))</f>
        <v>#REF!</v>
      </c>
      <c r="K273" s="14" t="e">
        <f>IF('Costi complessivi'!#REF!="G",'Costi complessivi'!F234*$C$452,IF('Costi complessivi'!#REF!=$B$452,'Costi complessivi'!F234,""))</f>
        <v>#REF!</v>
      </c>
      <c r="L273" s="29" t="e">
        <f>IF('Costi complessivi'!#REF!="G",'Costi complessivi'!#REF!*$C$452,IF('Costi complessivi'!#REF!=$B$452,'Costi complessivi'!#REF!,""))</f>
        <v>#REF!</v>
      </c>
      <c r="M273" s="23" t="e">
        <f>'Costi complessivi'!#REF!</f>
        <v>#REF!</v>
      </c>
      <c r="N273" s="69" t="e">
        <f>IF('Costi complessivi'!#REF!="G",'Costi complessivi'!#REF!,IF('Costi complessivi'!#REF!=$B$452,'Costi complessivi'!#REF!,0))</f>
        <v>#REF!</v>
      </c>
    </row>
    <row r="274" spans="1:19">
      <c r="A274" s="22" t="str">
        <f>IF('Costi complessivi'!A235="","",'Costi complessivi'!A235)</f>
        <v xml:space="preserve">  66/30/842  </v>
      </c>
      <c r="B274" s="61" t="str">
        <f>IF('Costi complessivi'!B235="","",'Costi complessivi'!B235)</f>
        <v xml:space="preserve">TASSA RIFIUTI SEDE             </v>
      </c>
      <c r="C274" s="15" t="e">
        <f>IF('Costi complessivi'!#REF!="G",'Costi complessivi'!#REF!*$C$452,IF('Costi complessivi'!#REF!=$B$452,'Costi complessivi'!#REF!,""))</f>
        <v>#REF!</v>
      </c>
      <c r="D274" s="15" t="e">
        <f>IF('Costi complessivi'!#REF!="G",'Costi complessivi'!#REF!*$C$452,IF('Costi complessivi'!#REF!=$B$452,'Costi complessivi'!#REF!,""))</f>
        <v>#REF!</v>
      </c>
      <c r="E274" s="30" t="e">
        <f>IF('Costi complessivi'!#REF!="G",'Costi complessivi'!#REF!*$C$452,IF('Costi complessivi'!#REF!=$B$452,'Costi complessivi'!#REF!,""))</f>
        <v>#REF!</v>
      </c>
      <c r="F274" s="115" t="e">
        <f>IF('Costi complessivi'!#REF!="G",'Costi complessivi'!C235*$C$452,IF('Costi complessivi'!#REF!=$B$452,'Costi complessivi'!C235,""))</f>
        <v>#REF!</v>
      </c>
      <c r="G274" s="44" t="e">
        <f>IF('Costi complessivi'!#REF!="G",'Costi complessivi'!#REF!*$C$452,IF('Costi complessivi'!#REF!=$B$452,'Costi complessivi'!#REF!,""))</f>
        <v>#REF!</v>
      </c>
      <c r="H274" s="44" t="e">
        <f>IF('Costi complessivi'!#REF!="G",'Costi complessivi'!#REF!*$C$452,IF('Costi complessivi'!#REF!=$B$452,'Costi complessivi'!#REF!,""))</f>
        <v>#REF!</v>
      </c>
      <c r="I274" s="115" t="e">
        <f>IF('Costi complessivi'!#REF!="G",'Costi complessivi'!D235*$C$452,IF('Costi complessivi'!#REF!=$B$452,'Costi complessivi'!D235,""))</f>
        <v>#REF!</v>
      </c>
      <c r="J274" s="14" t="e">
        <f>IF('Costi complessivi'!#REF!="G",'Costi complessivi'!E235*$C$452,IF('Costi complessivi'!#REF!=$B$452,'Costi complessivi'!E235,""))</f>
        <v>#REF!</v>
      </c>
      <c r="K274" s="14" t="e">
        <f>IF('Costi complessivi'!#REF!="G",'Costi complessivi'!F235*$C$452,IF('Costi complessivi'!#REF!=$B$452,'Costi complessivi'!F235,""))</f>
        <v>#REF!</v>
      </c>
      <c r="L274" s="29" t="e">
        <f>IF('Costi complessivi'!#REF!="G",'Costi complessivi'!#REF!*$C$452,IF('Costi complessivi'!#REF!=$B$452,'Costi complessivi'!#REF!,""))</f>
        <v>#REF!</v>
      </c>
      <c r="M274" s="23" t="e">
        <f>'Costi complessivi'!#REF!</f>
        <v>#REF!</v>
      </c>
      <c r="N274" s="69" t="e">
        <f>IF('Costi complessivi'!#REF!="G",'Costi complessivi'!#REF!,IF('Costi complessivi'!#REF!=$B$452,'Costi complessivi'!#REF!,0))</f>
        <v>#REF!</v>
      </c>
    </row>
    <row r="275" spans="1:19">
      <c r="A275" s="22" t="str">
        <f>IF('Costi complessivi'!A236="","",'Costi complessivi'!A236)</f>
        <v xml:space="preserve">  66/30/843  </v>
      </c>
      <c r="B275" s="61" t="str">
        <f>IF('Costi complessivi'!B236="","",'Costi complessivi'!B236)</f>
        <v xml:space="preserve">PULIZIE SEDE                   </v>
      </c>
      <c r="C275" s="15" t="e">
        <f>IF('Costi complessivi'!#REF!="G",'Costi complessivi'!#REF!*$C$452,IF('Costi complessivi'!#REF!=$B$452,'Costi complessivi'!#REF!,""))</f>
        <v>#REF!</v>
      </c>
      <c r="D275" s="15" t="e">
        <f>IF('Costi complessivi'!#REF!="G",'Costi complessivi'!#REF!*$C$452,IF('Costi complessivi'!#REF!=$B$452,'Costi complessivi'!#REF!,""))</f>
        <v>#REF!</v>
      </c>
      <c r="E275" s="30" t="e">
        <f>IF('Costi complessivi'!#REF!="G",'Costi complessivi'!#REF!*$C$452,IF('Costi complessivi'!#REF!=$B$452,'Costi complessivi'!#REF!,""))</f>
        <v>#REF!</v>
      </c>
      <c r="F275" s="115" t="e">
        <f>IF('Costi complessivi'!#REF!="G",'Costi complessivi'!C236*$C$452,IF('Costi complessivi'!#REF!=$B$452,'Costi complessivi'!C236,""))</f>
        <v>#REF!</v>
      </c>
      <c r="G275" s="44" t="e">
        <f>IF('Costi complessivi'!#REF!="G",'Costi complessivi'!#REF!*$C$452,IF('Costi complessivi'!#REF!=$B$452,'Costi complessivi'!#REF!,""))</f>
        <v>#REF!</v>
      </c>
      <c r="H275" s="44" t="e">
        <f>IF('Costi complessivi'!#REF!="G",'Costi complessivi'!#REF!*$C$452,IF('Costi complessivi'!#REF!=$B$452,'Costi complessivi'!#REF!,""))</f>
        <v>#REF!</v>
      </c>
      <c r="I275" s="115" t="e">
        <f>IF('Costi complessivi'!#REF!="G",'Costi complessivi'!D236*$C$452,IF('Costi complessivi'!#REF!=$B$452,'Costi complessivi'!D236,""))</f>
        <v>#REF!</v>
      </c>
      <c r="J275" s="14" t="e">
        <f>IF('Costi complessivi'!#REF!="G",'Costi complessivi'!E236*$C$452,IF('Costi complessivi'!#REF!=$B$452,'Costi complessivi'!E236,""))</f>
        <v>#REF!</v>
      </c>
      <c r="K275" s="14" t="e">
        <f>IF('Costi complessivi'!#REF!="G",'Costi complessivi'!F236*$C$452,IF('Costi complessivi'!#REF!=$B$452,'Costi complessivi'!F236,""))</f>
        <v>#REF!</v>
      </c>
      <c r="L275" s="29" t="e">
        <f>IF('Costi complessivi'!#REF!="G",'Costi complessivi'!#REF!*$C$452,IF('Costi complessivi'!#REF!=$B$452,'Costi complessivi'!#REF!,""))</f>
        <v>#REF!</v>
      </c>
      <c r="M275" s="23" t="e">
        <f>'Costi complessivi'!#REF!</f>
        <v>#REF!</v>
      </c>
      <c r="N275" s="69" t="e">
        <f>IF('Costi complessivi'!#REF!="G",'Costi complessivi'!#REF!,IF('Costi complessivi'!#REF!=$B$452,'Costi complessivi'!#REF!,0))</f>
        <v>#REF!</v>
      </c>
    </row>
    <row r="276" spans="1:19">
      <c r="A276" s="22" t="str">
        <f>IF('Costi complessivi'!A237="","",'Costi complessivi'!A237)</f>
        <v xml:space="preserve">  66/30/844  </v>
      </c>
      <c r="B276" s="61" t="str">
        <f>IF('Costi complessivi'!B237="","",'Costi complessivi'!B237)</f>
        <v xml:space="preserve">RAPPRESENTANZA                 </v>
      </c>
      <c r="C276" s="15" t="e">
        <f>IF('Costi complessivi'!#REF!="G",'Costi complessivi'!#REF!*$C$452,IF('Costi complessivi'!#REF!=$B$452,'Costi complessivi'!#REF!,""))</f>
        <v>#REF!</v>
      </c>
      <c r="D276" s="15" t="e">
        <f>IF('Costi complessivi'!#REF!="G",'Costi complessivi'!#REF!*$C$452,IF('Costi complessivi'!#REF!=$B$452,'Costi complessivi'!#REF!,""))</f>
        <v>#REF!</v>
      </c>
      <c r="E276" s="30" t="e">
        <f>IF('Costi complessivi'!#REF!="G",'Costi complessivi'!#REF!*$C$452,IF('Costi complessivi'!#REF!=$B$452,'Costi complessivi'!#REF!,""))</f>
        <v>#REF!</v>
      </c>
      <c r="F276" s="115" t="e">
        <f>IF('Costi complessivi'!#REF!="G",'Costi complessivi'!C237*$C$452,IF('Costi complessivi'!#REF!=$B$452,'Costi complessivi'!C237,""))</f>
        <v>#REF!</v>
      </c>
      <c r="G276" s="44" t="e">
        <f>IF('Costi complessivi'!#REF!="G",'Costi complessivi'!#REF!*$C$452,IF('Costi complessivi'!#REF!=$B$452,'Costi complessivi'!#REF!,""))</f>
        <v>#REF!</v>
      </c>
      <c r="H276" s="44" t="e">
        <f>IF('Costi complessivi'!#REF!="G",'Costi complessivi'!#REF!*$C$452,IF('Costi complessivi'!#REF!=$B$452,'Costi complessivi'!#REF!,""))</f>
        <v>#REF!</v>
      </c>
      <c r="I276" s="115" t="e">
        <f>IF('Costi complessivi'!#REF!="G",'Costi complessivi'!D237*$C$452,IF('Costi complessivi'!#REF!=$B$452,'Costi complessivi'!D237,""))</f>
        <v>#REF!</v>
      </c>
      <c r="J276" s="14" t="e">
        <f>IF('Costi complessivi'!#REF!="G",'Costi complessivi'!E237*$C$452,IF('Costi complessivi'!#REF!=$B$452,'Costi complessivi'!E237,""))</f>
        <v>#REF!</v>
      </c>
      <c r="K276" s="14" t="e">
        <f>IF('Costi complessivi'!#REF!="G",'Costi complessivi'!F237*$C$452,IF('Costi complessivi'!#REF!=$B$452,'Costi complessivi'!F237,""))</f>
        <v>#REF!</v>
      </c>
      <c r="L276" s="29" t="e">
        <f>IF('Costi complessivi'!#REF!="G",'Costi complessivi'!#REF!*$C$452,IF('Costi complessivi'!#REF!=$B$452,'Costi complessivi'!#REF!,""))</f>
        <v>#REF!</v>
      </c>
      <c r="M276" s="23" t="e">
        <f>'Costi complessivi'!#REF!</f>
        <v>#REF!</v>
      </c>
      <c r="N276" s="69" t="e">
        <f>IF('Costi complessivi'!#REF!="G",'Costi complessivi'!#REF!,IF('Costi complessivi'!#REF!=$B$452,'Costi complessivi'!#REF!,0))</f>
        <v>#REF!</v>
      </c>
    </row>
    <row r="277" spans="1:19">
      <c r="A277" s="22" t="str">
        <f>IF('Costi complessivi'!A238="","",'Costi complessivi'!A238)</f>
        <v xml:space="preserve">  66/30/846  </v>
      </c>
      <c r="B277" s="61" t="str">
        <f>IF('Costi complessivi'!B238="","",'Costi complessivi'!B238)</f>
        <v xml:space="preserve">COSTI ACCESSORI                </v>
      </c>
      <c r="C277" s="15" t="e">
        <f>IF('Costi complessivi'!#REF!="G",'Costi complessivi'!#REF!*$C$452,IF('Costi complessivi'!#REF!=$B$452,'Costi complessivi'!#REF!,""))</f>
        <v>#REF!</v>
      </c>
      <c r="D277" s="15" t="e">
        <f>IF('Costi complessivi'!#REF!="G",'Costi complessivi'!#REF!*$C$452,IF('Costi complessivi'!#REF!=$B$452,'Costi complessivi'!#REF!,""))</f>
        <v>#REF!</v>
      </c>
      <c r="E277" s="30" t="e">
        <f>IF('Costi complessivi'!#REF!="G",'Costi complessivi'!#REF!*$C$452,IF('Costi complessivi'!#REF!=$B$452,'Costi complessivi'!#REF!,""))</f>
        <v>#REF!</v>
      </c>
      <c r="F277" s="115" t="e">
        <f>IF('Costi complessivi'!#REF!="G",'Costi complessivi'!C238*$C$452,IF('Costi complessivi'!#REF!=$B$452,'Costi complessivi'!C238,""))</f>
        <v>#REF!</v>
      </c>
      <c r="G277" s="44" t="e">
        <f>IF('Costi complessivi'!#REF!="G",'Costi complessivi'!#REF!*$C$452,IF('Costi complessivi'!#REF!=$B$452,'Costi complessivi'!#REF!,""))</f>
        <v>#REF!</v>
      </c>
      <c r="H277" s="44" t="e">
        <f>IF('Costi complessivi'!#REF!="G",'Costi complessivi'!#REF!*$C$452,IF('Costi complessivi'!#REF!=$B$452,'Costi complessivi'!#REF!,""))</f>
        <v>#REF!</v>
      </c>
      <c r="I277" s="115" t="e">
        <f>IF('Costi complessivi'!#REF!="G",'Costi complessivi'!D238*$C$452,IF('Costi complessivi'!#REF!=$B$452,'Costi complessivi'!D238,""))</f>
        <v>#REF!</v>
      </c>
      <c r="J277" s="14" t="e">
        <f>IF('Costi complessivi'!#REF!="G",'Costi complessivi'!E238*$C$452,IF('Costi complessivi'!#REF!=$B$452,'Costi complessivi'!E238,""))</f>
        <v>#REF!</v>
      </c>
      <c r="K277" s="14" t="e">
        <f>IF('Costi complessivi'!#REF!="G",'Costi complessivi'!F238*$C$452,IF('Costi complessivi'!#REF!=$B$452,'Costi complessivi'!F238,""))</f>
        <v>#REF!</v>
      </c>
      <c r="L277" s="29" t="e">
        <f>IF('Costi complessivi'!#REF!="G",'Costi complessivi'!#REF!*$C$452,IF('Costi complessivi'!#REF!=$B$452,'Costi complessivi'!#REF!,""))</f>
        <v>#REF!</v>
      </c>
      <c r="M277" s="23" t="e">
        <f>'Costi complessivi'!#REF!</f>
        <v>#REF!</v>
      </c>
      <c r="N277" s="69" t="e">
        <f>IF('Costi complessivi'!#REF!="G",'Costi complessivi'!#REF!,IF('Costi complessivi'!#REF!=$B$452,'Costi complessivi'!#REF!,0))</f>
        <v>#REF!</v>
      </c>
    </row>
    <row r="278" spans="1:19">
      <c r="A278" s="22" t="str">
        <f>IF('Costi complessivi'!A239="","",'Costi complessivi'!A239)</f>
        <v xml:space="preserve">  66/30/851  </v>
      </c>
      <c r="B278" s="61" t="str">
        <f>IF('Costi complessivi'!B239="","",'Costi complessivi'!B239)</f>
        <v xml:space="preserve">MANUTENZIONE SEDE              </v>
      </c>
      <c r="C278" s="15" t="e">
        <f>IF('Costi complessivi'!#REF!="G",'Costi complessivi'!#REF!*$C$452,IF('Costi complessivi'!#REF!=$B$452,'Costi complessivi'!#REF!,""))</f>
        <v>#REF!</v>
      </c>
      <c r="D278" s="15" t="e">
        <f>IF('Costi complessivi'!#REF!="G",'Costi complessivi'!#REF!*$C$452,IF('Costi complessivi'!#REF!=$B$452,'Costi complessivi'!#REF!,""))</f>
        <v>#REF!</v>
      </c>
      <c r="E278" s="30" t="e">
        <f>IF('Costi complessivi'!#REF!="G",'Costi complessivi'!#REF!*$C$452,IF('Costi complessivi'!#REF!=$B$452,'Costi complessivi'!#REF!,""))</f>
        <v>#REF!</v>
      </c>
      <c r="F278" s="115" t="e">
        <f>IF('Costi complessivi'!#REF!="G",'Costi complessivi'!C239*$C$452,IF('Costi complessivi'!#REF!=$B$452,'Costi complessivi'!C239,""))</f>
        <v>#REF!</v>
      </c>
      <c r="G278" s="44" t="e">
        <f>IF('Costi complessivi'!#REF!="G",'Costi complessivi'!#REF!*$C$452,IF('Costi complessivi'!#REF!=$B$452,'Costi complessivi'!#REF!,""))</f>
        <v>#REF!</v>
      </c>
      <c r="H278" s="44" t="e">
        <f>IF('Costi complessivi'!#REF!="G",'Costi complessivi'!#REF!*$C$452,IF('Costi complessivi'!#REF!=$B$452,'Costi complessivi'!#REF!,""))</f>
        <v>#REF!</v>
      </c>
      <c r="I278" s="115" t="e">
        <f>IF('Costi complessivi'!#REF!="G",'Costi complessivi'!D239*$C$452,IF('Costi complessivi'!#REF!=$B$452,'Costi complessivi'!D239,""))</f>
        <v>#REF!</v>
      </c>
      <c r="J278" s="14" t="e">
        <f>IF('Costi complessivi'!#REF!="G",'Costi complessivi'!E239*$C$452,IF('Costi complessivi'!#REF!=$B$452,'Costi complessivi'!E239,""))</f>
        <v>#REF!</v>
      </c>
      <c r="K278" s="14" t="e">
        <f>IF('Costi complessivi'!#REF!="G",'Costi complessivi'!F239*$C$452,IF('Costi complessivi'!#REF!=$B$452,'Costi complessivi'!F239,""))</f>
        <v>#REF!</v>
      </c>
      <c r="L278" s="29" t="e">
        <f>IF('Costi complessivi'!#REF!="G",'Costi complessivi'!#REF!*$C$452,IF('Costi complessivi'!#REF!=$B$452,'Costi complessivi'!#REF!,""))</f>
        <v>#REF!</v>
      </c>
      <c r="M278" s="23" t="e">
        <f>'Costi complessivi'!#REF!</f>
        <v>#REF!</v>
      </c>
      <c r="N278" s="69" t="e">
        <f>IF('Costi complessivi'!#REF!="G",'Costi complessivi'!#REF!,IF('Costi complessivi'!#REF!=$B$452,'Costi complessivi'!#REF!,0))</f>
        <v>#REF!</v>
      </c>
    </row>
    <row r="279" spans="1:19">
      <c r="A279" s="22" t="str">
        <f>IF('Costi complessivi'!A240="","",'Costi complessivi'!A240)</f>
        <v xml:space="preserve">  66/30/853  </v>
      </c>
      <c r="B279" s="61" t="str">
        <f>IF('Costi complessivi'!B240="","",'Costi complessivi'!B240)</f>
        <v>MANUTENZIONE ORDINARIE SPORTELL</v>
      </c>
      <c r="C279" s="15" t="e">
        <f>IF('Costi complessivi'!#REF!="G",'Costi complessivi'!#REF!*$C$452,IF('Costi complessivi'!#REF!=$B$452,'Costi complessivi'!#REF!,""))</f>
        <v>#REF!</v>
      </c>
      <c r="D279" s="15" t="e">
        <f>IF('Costi complessivi'!#REF!="G",'Costi complessivi'!#REF!*$C$452,IF('Costi complessivi'!#REF!=$B$452,'Costi complessivi'!#REF!,""))</f>
        <v>#REF!</v>
      </c>
      <c r="E279" s="30" t="e">
        <f>IF('Costi complessivi'!#REF!="G",'Costi complessivi'!#REF!*$C$452,IF('Costi complessivi'!#REF!=$B$452,'Costi complessivi'!#REF!,""))</f>
        <v>#REF!</v>
      </c>
      <c r="F279" s="115" t="e">
        <f>IF('Costi complessivi'!#REF!="G",'Costi complessivi'!C240*$C$452,IF('Costi complessivi'!#REF!=$B$452,'Costi complessivi'!C240,""))</f>
        <v>#REF!</v>
      </c>
      <c r="G279" s="44" t="e">
        <f>IF('Costi complessivi'!#REF!="G",'Costi complessivi'!#REF!*$C$452,IF('Costi complessivi'!#REF!=$B$452,'Costi complessivi'!#REF!,""))</f>
        <v>#REF!</v>
      </c>
      <c r="H279" s="44" t="e">
        <f>IF('Costi complessivi'!#REF!="G",'Costi complessivi'!#REF!*$C$452,IF('Costi complessivi'!#REF!=$B$452,'Costi complessivi'!#REF!,""))</f>
        <v>#REF!</v>
      </c>
      <c r="I279" s="115" t="e">
        <f>IF('Costi complessivi'!#REF!="G",'Costi complessivi'!D240*$C$452,IF('Costi complessivi'!#REF!=$B$452,'Costi complessivi'!D240,""))</f>
        <v>#REF!</v>
      </c>
      <c r="J279" s="14" t="e">
        <f>IF('Costi complessivi'!#REF!="G",'Costi complessivi'!E240*$C$452,IF('Costi complessivi'!#REF!=$B$452,'Costi complessivi'!E240,""))</f>
        <v>#REF!</v>
      </c>
      <c r="K279" s="14" t="e">
        <f>IF('Costi complessivi'!#REF!="G",'Costi complessivi'!F240*$C$452,IF('Costi complessivi'!#REF!=$B$452,'Costi complessivi'!F240,""))</f>
        <v>#REF!</v>
      </c>
      <c r="L279" s="29" t="e">
        <f>IF('Costi complessivi'!#REF!="G",'Costi complessivi'!#REF!*$C$452,IF('Costi complessivi'!#REF!=$B$452,'Costi complessivi'!#REF!,""))</f>
        <v>#REF!</v>
      </c>
      <c r="M279" s="23" t="e">
        <f>'Costi complessivi'!#REF!</f>
        <v>#REF!</v>
      </c>
      <c r="N279" s="69" t="e">
        <f>IF('Costi complessivi'!#REF!="G",'Costi complessivi'!#REF!,IF('Costi complessivi'!#REF!=$B$452,'Costi complessivi'!#REF!,0))</f>
        <v>#REF!</v>
      </c>
    </row>
    <row r="280" spans="1:19" hidden="1">
      <c r="A280" s="22" t="str">
        <f>IF('Costi complessivi'!A241="","",'Costi complessivi'!A241)</f>
        <v xml:space="preserve">  68/05/992  </v>
      </c>
      <c r="B280" s="61" t="str">
        <f>IF('Costi complessivi'!B241="","",'Costi complessivi'!B241)</f>
        <v xml:space="preserve">FITTI PASSIVI TRAVERSETOLO     </v>
      </c>
      <c r="C280" s="15" t="e">
        <f>IF('Costi complessivi'!#REF!="G",'Costi complessivi'!#REF!*$C$452,IF('Costi complessivi'!#REF!=$B$452,'Costi complessivi'!#REF!,""))</f>
        <v>#REF!</v>
      </c>
      <c r="D280" s="15" t="e">
        <f>IF('Costi complessivi'!#REF!="G",'Costi complessivi'!#REF!*$C$452,IF('Costi complessivi'!#REF!=$B$452,'Costi complessivi'!#REF!,""))</f>
        <v>#REF!</v>
      </c>
      <c r="E280" s="30" t="e">
        <f>IF('Costi complessivi'!#REF!="G",'Costi complessivi'!#REF!*$C$452,IF('Costi complessivi'!#REF!=$B$452,'Costi complessivi'!#REF!,""))</f>
        <v>#REF!</v>
      </c>
      <c r="F280" s="115" t="e">
        <f>IF('Costi complessivi'!#REF!="G",'Costi complessivi'!C241*$C$452,IF('Costi complessivi'!#REF!=$B$452,'Costi complessivi'!C241,""))</f>
        <v>#REF!</v>
      </c>
      <c r="G280" s="44" t="e">
        <f>IF('Costi complessivi'!#REF!="G",'Costi complessivi'!#REF!*$C$452,IF('Costi complessivi'!#REF!=$B$452,'Costi complessivi'!#REF!,""))</f>
        <v>#REF!</v>
      </c>
      <c r="H280" s="44" t="e">
        <f>IF('Costi complessivi'!#REF!="G",'Costi complessivi'!#REF!*$C$452,IF('Costi complessivi'!#REF!=$B$452,'Costi complessivi'!#REF!,""))</f>
        <v>#REF!</v>
      </c>
      <c r="I280" s="115" t="e">
        <f>IF('Costi complessivi'!#REF!="G",'Costi complessivi'!D241*$C$452,IF('Costi complessivi'!#REF!=$B$452,'Costi complessivi'!D241,""))</f>
        <v>#REF!</v>
      </c>
      <c r="J280" s="14" t="e">
        <f>IF('Costi complessivi'!#REF!="G",'Costi complessivi'!E241*$C$452,IF('Costi complessivi'!#REF!=$B$452,'Costi complessivi'!E241,""))</f>
        <v>#REF!</v>
      </c>
      <c r="K280" s="14" t="e">
        <f>IF('Costi complessivi'!#REF!="G",'Costi complessivi'!F241*$C$452,IF('Costi complessivi'!#REF!=$B$452,'Costi complessivi'!F241,""))</f>
        <v>#REF!</v>
      </c>
      <c r="L280" s="29" t="e">
        <f>IF('Costi complessivi'!#REF!="G",'Costi complessivi'!#REF!*$C$452,IF('Costi complessivi'!#REF!=$B$452,'Costi complessivi'!#REF!,""))</f>
        <v>#REF!</v>
      </c>
      <c r="M280" s="23" t="e">
        <f>'Costi complessivi'!#REF!</f>
        <v>#REF!</v>
      </c>
      <c r="N280" s="69" t="e">
        <f>IF('Costi complessivi'!#REF!="G",'Costi complessivi'!#REF!,IF('Costi complessivi'!#REF!=$B$452,'Costi complessivi'!#REF!,0))</f>
        <v>#REF!</v>
      </c>
    </row>
    <row r="281" spans="1:19">
      <c r="A281" s="22" t="str">
        <f>IF('Costi complessivi'!A242="","",'Costi complessivi'!A242)</f>
        <v xml:space="preserve"> 68/05/601</v>
      </c>
      <c r="B281" s="61" t="str">
        <f>IF('Costi complessivi'!B242="","",'Costi complessivi'!B242)</f>
        <v>FITTI PASSIVI MONTECHIARUGOLO</v>
      </c>
      <c r="C281" s="15" t="e">
        <f>IF('Costi complessivi'!#REF!="G",'Costi complessivi'!#REF!*$C$452,IF('Costi complessivi'!#REF!=$B$452,'Costi complessivi'!#REF!,""))</f>
        <v>#REF!</v>
      </c>
      <c r="D281" s="15" t="e">
        <f>IF('Costi complessivi'!#REF!="G",'Costi complessivi'!#REF!*$C$452,IF('Costi complessivi'!#REF!=$B$452,'Costi complessivi'!#REF!,""))</f>
        <v>#REF!</v>
      </c>
      <c r="E281" s="30" t="e">
        <f>IF('Costi complessivi'!#REF!="G",'Costi complessivi'!#REF!*$C$452,IF('Costi complessivi'!#REF!=$B$452,'Costi complessivi'!#REF!,""))</f>
        <v>#REF!</v>
      </c>
      <c r="F281" s="115" t="e">
        <f>IF('Costi complessivi'!#REF!="G",'Costi complessivi'!C242*$C$452,IF('Costi complessivi'!#REF!=$B$452,'Costi complessivi'!C242,""))</f>
        <v>#REF!</v>
      </c>
      <c r="G281" s="44" t="e">
        <f>IF('Costi complessivi'!#REF!="G",'Costi complessivi'!#REF!*$C$452,IF('Costi complessivi'!#REF!=$B$452,'Costi complessivi'!#REF!,""))</f>
        <v>#REF!</v>
      </c>
      <c r="H281" s="44" t="e">
        <f>IF('Costi complessivi'!#REF!="G",'Costi complessivi'!#REF!*$C$452,IF('Costi complessivi'!#REF!=$B$452,'Costi complessivi'!#REF!,""))</f>
        <v>#REF!</v>
      </c>
      <c r="I281" s="115" t="e">
        <f>IF('Costi complessivi'!#REF!="G",'Costi complessivi'!D242*$C$452,IF('Costi complessivi'!#REF!=$B$452,'Costi complessivi'!D242,""))</f>
        <v>#REF!</v>
      </c>
      <c r="J281" s="14" t="e">
        <f>IF('Costi complessivi'!#REF!="G",'Costi complessivi'!E242*$C$452,IF('Costi complessivi'!#REF!=$B$452,'Costi complessivi'!E242,""))</f>
        <v>#REF!</v>
      </c>
      <c r="K281" s="14" t="e">
        <f>IF('Costi complessivi'!#REF!="G",'Costi complessivi'!F242*$C$452,IF('Costi complessivi'!#REF!=$B$452,'Costi complessivi'!F242,""))</f>
        <v>#REF!</v>
      </c>
      <c r="L281" s="29" t="e">
        <f>IF('Costi complessivi'!#REF!="G",'Costi complessivi'!#REF!*$C$452,IF('Costi complessivi'!#REF!=$B$452,'Costi complessivi'!#REF!,""))</f>
        <v>#REF!</v>
      </c>
      <c r="M281" s="23" t="e">
        <f>'Costi complessivi'!#REF!</f>
        <v>#REF!</v>
      </c>
      <c r="N281" s="69" t="e">
        <f>IF('Costi complessivi'!#REF!="G",'Costi complessivi'!#REF!,IF('Costi complessivi'!#REF!=$B$452,'Costi complessivi'!#REF!,0))</f>
        <v>#REF!</v>
      </c>
    </row>
    <row r="282" spans="1:19">
      <c r="A282" s="22" t="str">
        <f>IF('Costi complessivi'!A243="","",'Costi complessivi'!A243)</f>
        <v>68/30/877</v>
      </c>
      <c r="B282" s="61" t="str">
        <f>IF('Costi complessivi'!B243="","",'Costi complessivi'!B243)</f>
        <v>PROTOCOLLO</v>
      </c>
      <c r="C282" s="15" t="e">
        <f>IF('Costi complessivi'!#REF!="G",'Costi complessivi'!#REF!*$C$452,IF('Costi complessivi'!#REF!=$B$452,'Costi complessivi'!#REF!,""))</f>
        <v>#REF!</v>
      </c>
      <c r="D282" s="15" t="e">
        <f>IF('Costi complessivi'!#REF!="G",'Costi complessivi'!#REF!*$C$452,IF('Costi complessivi'!#REF!=$B$452,'Costi complessivi'!#REF!,""))</f>
        <v>#REF!</v>
      </c>
      <c r="E282" s="30" t="e">
        <f>IF('Costi complessivi'!#REF!="G",'Costi complessivi'!#REF!*$C$452,IF('Costi complessivi'!#REF!=$B$452,'Costi complessivi'!#REF!,""))</f>
        <v>#REF!</v>
      </c>
      <c r="F282" s="115" t="e">
        <f>IF('Costi complessivi'!#REF!="G",'Costi complessivi'!C243*$C$452,IF('Costi complessivi'!#REF!=$B$452,'Costi complessivi'!C243,""))</f>
        <v>#REF!</v>
      </c>
      <c r="G282" s="44" t="e">
        <f>IF('Costi complessivi'!#REF!="G",'Costi complessivi'!#REF!*$C$452,IF('Costi complessivi'!#REF!=$B$452,'Costi complessivi'!#REF!,""))</f>
        <v>#REF!</v>
      </c>
      <c r="H282" s="44" t="e">
        <f>IF('Costi complessivi'!#REF!="G",'Costi complessivi'!#REF!*$C$452,IF('Costi complessivi'!#REF!=$B$452,'Costi complessivi'!#REF!,""))</f>
        <v>#REF!</v>
      </c>
      <c r="I282" s="115" t="e">
        <f>IF('Costi complessivi'!#REF!="G",'Costi complessivi'!D243*$C$452,IF('Costi complessivi'!#REF!=$B$452,'Costi complessivi'!D243,""))</f>
        <v>#REF!</v>
      </c>
      <c r="J282" s="14" t="e">
        <f>IF('Costi complessivi'!#REF!="G",'Costi complessivi'!E243*$C$452,IF('Costi complessivi'!#REF!=$B$452,'Costi complessivi'!E243,""))</f>
        <v>#REF!</v>
      </c>
      <c r="K282" s="14" t="e">
        <f>IF('Costi complessivi'!#REF!="G",'Costi complessivi'!F243*$C$452,IF('Costi complessivi'!#REF!=$B$452,'Costi complessivi'!F243,""))</f>
        <v>#REF!</v>
      </c>
      <c r="L282" s="29" t="e">
        <f>IF('Costi complessivi'!#REF!="G",'Costi complessivi'!#REF!*$C$452,IF('Costi complessivi'!#REF!=$B$452,'Costi complessivi'!#REF!,""))</f>
        <v>#REF!</v>
      </c>
      <c r="M282" s="23" t="e">
        <f>'Costi complessivi'!#REF!</f>
        <v>#REF!</v>
      </c>
      <c r="N282" s="69" t="e">
        <f>IF('Costi complessivi'!#REF!="G",'Costi complessivi'!#REF!,IF('Costi complessivi'!#REF!=$B$452,'Costi complessivi'!#REF!,0))</f>
        <v>#REF!</v>
      </c>
    </row>
    <row r="283" spans="1:19" hidden="1">
      <c r="A283" s="22" t="str">
        <f>IF('Costi complessivi'!A244="","",'Costi complessivi'!A244)</f>
        <v xml:space="preserve">  66/30/877  </v>
      </c>
      <c r="B283" s="61" t="str">
        <f>IF('Costi complessivi'!B244="","",'Costi complessivi'!B244)</f>
        <v>PAGO PA</v>
      </c>
      <c r="C283" s="15" t="e">
        <f>IF('Costi complessivi'!#REF!="G",'Costi complessivi'!#REF!*$C$452,IF('Costi complessivi'!#REF!=$B$452,'Costi complessivi'!#REF!,""))</f>
        <v>#REF!</v>
      </c>
      <c r="D283" s="15" t="e">
        <f>IF('Costi complessivi'!#REF!="G",'Costi complessivi'!#REF!*$C$452,IF('Costi complessivi'!#REF!=$B$452,'Costi complessivi'!#REF!,""))</f>
        <v>#REF!</v>
      </c>
      <c r="E283" s="30" t="e">
        <f>IF('Costi complessivi'!#REF!="G",'Costi complessivi'!#REF!*$C$452,IF('Costi complessivi'!#REF!=$B$452,'Costi complessivi'!#REF!,""))</f>
        <v>#REF!</v>
      </c>
      <c r="F283" s="115" t="e">
        <f>IF('Costi complessivi'!#REF!="G",'Costi complessivi'!C244*$C$452,IF('Costi complessivi'!#REF!=$B$452,'Costi complessivi'!C244,""))</f>
        <v>#REF!</v>
      </c>
      <c r="G283" s="44" t="e">
        <f>IF('Costi complessivi'!#REF!="G",'Costi complessivi'!#REF!*$C$452,IF('Costi complessivi'!#REF!=$B$452,'Costi complessivi'!#REF!,""))</f>
        <v>#REF!</v>
      </c>
      <c r="H283" s="44" t="e">
        <f>IF('Costi complessivi'!#REF!="G",'Costi complessivi'!#REF!*$C$452,IF('Costi complessivi'!#REF!=$B$452,'Costi complessivi'!#REF!,""))</f>
        <v>#REF!</v>
      </c>
      <c r="I283" s="115" t="e">
        <f>IF('Costi complessivi'!#REF!="G",'Costi complessivi'!D244*$C$452,IF('Costi complessivi'!#REF!=$B$452,'Costi complessivi'!D244,""))</f>
        <v>#REF!</v>
      </c>
      <c r="J283" s="14" t="e">
        <f>IF('Costi complessivi'!#REF!="G",'Costi complessivi'!E244*$C$452,IF('Costi complessivi'!#REF!=$B$452,'Costi complessivi'!E244,""))</f>
        <v>#REF!</v>
      </c>
      <c r="K283" s="14" t="e">
        <f>IF('Costi complessivi'!#REF!="G",'Costi complessivi'!F244*$C$452,IF('Costi complessivi'!#REF!=$B$452,'Costi complessivi'!F244,""))</f>
        <v>#REF!</v>
      </c>
      <c r="L283" s="29" t="e">
        <f>IF('Costi complessivi'!#REF!="G",'Costi complessivi'!#REF!*$C$452,IF('Costi complessivi'!#REF!=$B$452,'Costi complessivi'!#REF!,""))</f>
        <v>#REF!</v>
      </c>
      <c r="M283" s="23" t="e">
        <f>'Costi complessivi'!#REF!</f>
        <v>#REF!</v>
      </c>
      <c r="N283" s="69" t="e">
        <f>IF('Costi complessivi'!#REF!="G",'Costi complessivi'!#REF!,IF('Costi complessivi'!#REF!=$B$452,'Costi complessivi'!#REF!,0))</f>
        <v>#REF!</v>
      </c>
    </row>
    <row r="284" spans="1:19">
      <c r="A284" s="22" t="str">
        <f>IF('Costi complessivi'!A245="","",'Costi complessivi'!A245)</f>
        <v xml:space="preserve"> 66/30/894</v>
      </c>
      <c r="B284" s="61" t="str">
        <f>IF('Costi complessivi'!B245="","",'Costi complessivi'!B245)</f>
        <v>COSTI SPORTELLO MONTECHIRUGOLO</v>
      </c>
      <c r="C284" s="15" t="e">
        <f>IF('Costi complessivi'!#REF!="G",'Costi complessivi'!#REF!*$C$452,IF('Costi complessivi'!#REF!=$B$452,'Costi complessivi'!#REF!,""))</f>
        <v>#REF!</v>
      </c>
      <c r="D284" s="15" t="e">
        <f>IF('Costi complessivi'!#REF!="G",'Costi complessivi'!#REF!*$C$452,IF('Costi complessivi'!#REF!=$B$452,'Costi complessivi'!#REF!,""))</f>
        <v>#REF!</v>
      </c>
      <c r="E284" s="30" t="e">
        <f>IF('Costi complessivi'!#REF!="G",'Costi complessivi'!#REF!*$C$452,IF('Costi complessivi'!#REF!=$B$452,'Costi complessivi'!#REF!,""))</f>
        <v>#REF!</v>
      </c>
      <c r="F284" s="115" t="e">
        <f>IF('Costi complessivi'!#REF!="G",'Costi complessivi'!C245*$C$452,IF('Costi complessivi'!#REF!=$B$452,'Costi complessivi'!C245,""))</f>
        <v>#REF!</v>
      </c>
      <c r="G284" s="44" t="e">
        <f>IF('Costi complessivi'!#REF!="G",'Costi complessivi'!#REF!*$C$452,IF('Costi complessivi'!#REF!=$B$452,'Costi complessivi'!#REF!,""))</f>
        <v>#REF!</v>
      </c>
      <c r="H284" s="44" t="e">
        <f>IF('Costi complessivi'!#REF!="G",'Costi complessivi'!#REF!*$C$452,IF('Costi complessivi'!#REF!=$B$452,'Costi complessivi'!#REF!,""))</f>
        <v>#REF!</v>
      </c>
      <c r="I284" s="115" t="e">
        <f>IF('Costi complessivi'!#REF!="G",'Costi complessivi'!D245*$C$452,IF('Costi complessivi'!#REF!=$B$452,'Costi complessivi'!D245,""))</f>
        <v>#REF!</v>
      </c>
      <c r="J284" s="14" t="e">
        <f>IF('Costi complessivi'!#REF!="G",'Costi complessivi'!E245*$C$452,IF('Costi complessivi'!#REF!=$B$452,'Costi complessivi'!E245,""))</f>
        <v>#REF!</v>
      </c>
      <c r="K284" s="14" t="e">
        <f>IF('Costi complessivi'!#REF!="G",'Costi complessivi'!F245*$C$452,IF('Costi complessivi'!#REF!=$B$452,'Costi complessivi'!F245,""))</f>
        <v>#REF!</v>
      </c>
      <c r="L284" s="29" t="e">
        <f>IF('Costi complessivi'!#REF!="G",'Costi complessivi'!#REF!*$C$452,IF('Costi complessivi'!#REF!=$B$452,'Costi complessivi'!#REF!,""))</f>
        <v>#REF!</v>
      </c>
      <c r="M284" s="23" t="e">
        <f>'Costi complessivi'!#REF!</f>
        <v>#REF!</v>
      </c>
      <c r="N284" s="69" t="e">
        <f>IF('Costi complessivi'!#REF!="G",'Costi complessivi'!#REF!,IF('Costi complessivi'!#REF!=$B$452,'Costi complessivi'!#REF!,0))</f>
        <v>#REF!</v>
      </c>
    </row>
    <row r="285" spans="1:19">
      <c r="A285" s="22" t="str">
        <f>IF('Costi complessivi'!A246="","",'Costi complessivi'!A246)</f>
        <v xml:space="preserve"> 68/05/727</v>
      </c>
      <c r="B285" s="61" t="str">
        <f>IF('Costi complessivi'!B246="","",'Costi complessivi'!B246)</f>
        <v>SOPRAVVENIENZE PASSIVE</v>
      </c>
      <c r="C285" s="15" t="e">
        <f>IF('Costi complessivi'!#REF!="G",'Costi complessivi'!#REF!*$C$452,IF('Costi complessivi'!#REF!=$B$452,'Costi complessivi'!#REF!,""))</f>
        <v>#REF!</v>
      </c>
      <c r="D285" s="15" t="e">
        <f>IF('Costi complessivi'!#REF!="G",'Costi complessivi'!#REF!*$C$452,IF('Costi complessivi'!#REF!=$B$452,'Costi complessivi'!#REF!,""))</f>
        <v>#REF!</v>
      </c>
      <c r="E285" s="30" t="e">
        <f>IF('Costi complessivi'!#REF!="G",'Costi complessivi'!#REF!*$C$452,IF('Costi complessivi'!#REF!=$B$452,'Costi complessivi'!#REF!,""))</f>
        <v>#REF!</v>
      </c>
      <c r="F285" s="115" t="e">
        <f>IF('Costi complessivi'!#REF!="G",'Costi complessivi'!C246*$C$452,IF('Costi complessivi'!#REF!=$B$452,'Costi complessivi'!C246,""))</f>
        <v>#REF!</v>
      </c>
      <c r="G285" s="44" t="e">
        <f>IF('Costi complessivi'!#REF!="G",'Costi complessivi'!#REF!*$C$452,IF('Costi complessivi'!#REF!=$B$452,'Costi complessivi'!#REF!,""))</f>
        <v>#REF!</v>
      </c>
      <c r="H285" s="44" t="e">
        <f>IF('Costi complessivi'!#REF!="G",'Costi complessivi'!#REF!*$C$452,IF('Costi complessivi'!#REF!=$B$452,'Costi complessivi'!#REF!,""))</f>
        <v>#REF!</v>
      </c>
      <c r="I285" s="115" t="e">
        <f>IF('Costi complessivi'!#REF!="G",'Costi complessivi'!D246*$C$452,IF('Costi complessivi'!#REF!=$B$452,'Costi complessivi'!D246,""))</f>
        <v>#REF!</v>
      </c>
      <c r="J285" s="14" t="e">
        <f>IF('Costi complessivi'!#REF!="G",'Costi complessivi'!E246*$C$452,IF('Costi complessivi'!#REF!=$B$452,'Costi complessivi'!E246,""))</f>
        <v>#REF!</v>
      </c>
      <c r="K285" s="14" t="e">
        <f>IF('Costi complessivi'!#REF!="G",'Costi complessivi'!F246*$C$452,IF('Costi complessivi'!#REF!=$B$452,'Costi complessivi'!F246,""))</f>
        <v>#REF!</v>
      </c>
      <c r="L285" s="29" t="e">
        <f>IF('Costi complessivi'!#REF!="G",'Costi complessivi'!#REF!*$C$452,IF('Costi complessivi'!#REF!=$B$452,'Costi complessivi'!#REF!,""))</f>
        <v>#REF!</v>
      </c>
      <c r="M285" s="23" t="e">
        <f>'Costi complessivi'!#REF!</f>
        <v>#REF!</v>
      </c>
      <c r="N285" s="69" t="e">
        <f>IF('Costi complessivi'!#REF!="G",'Costi complessivi'!#REF!,IF('Costi complessivi'!#REF!=$B$452,'Costi complessivi'!#REF!,0))</f>
        <v>#REF!</v>
      </c>
    </row>
    <row r="286" spans="1:19" hidden="1">
      <c r="A286" s="22" t="s">
        <v>1234</v>
      </c>
      <c r="B286" s="23" t="s">
        <v>1737</v>
      </c>
      <c r="C286" s="15" t="e">
        <f>IF('Costi complessivi'!#REF!="G",'Costi complessivi'!#REF!*$C$452,IF('Costi complessivi'!#REF!=$B$452,'Costi complessivi'!#REF!,""))</f>
        <v>#REF!</v>
      </c>
      <c r="D286" s="15" t="e">
        <f>IF('Costi complessivi'!#REF!="G",'Costi complessivi'!#REF!*$C$452,IF('Costi complessivi'!#REF!=$B$452,'Costi complessivi'!#REF!,""))</f>
        <v>#REF!</v>
      </c>
      <c r="E286" s="30" t="e">
        <f>IF('Costi complessivi'!#REF!="G",'Costi complessivi'!#REF!*$C$452,IF('Costi complessivi'!#REF!=$B$452,'Costi complessivi'!#REF!,""))</f>
        <v>#REF!</v>
      </c>
      <c r="F286" s="115" t="e">
        <f>IF('Costi complessivi'!#REF!="G",'Costi complessivi'!#REF!*$C$452,IF('Costi complessivi'!#REF!=$B$452,'Costi complessivi'!#REF!,""))</f>
        <v>#REF!</v>
      </c>
      <c r="G286" s="44" t="e">
        <f>IF('Costi complessivi'!#REF!="G",'Costi complessivi'!#REF!*$C$452,IF('Costi complessivi'!#REF!=$B$452,'Costi complessivi'!#REF!,""))</f>
        <v>#REF!</v>
      </c>
      <c r="H286" s="44" t="e">
        <f>IF('Costi complessivi'!#REF!="G",'Costi complessivi'!#REF!*$C$452,IF('Costi complessivi'!#REF!=$B$452,'Costi complessivi'!#REF!,""))</f>
        <v>#REF!</v>
      </c>
      <c r="I286" s="115" t="e">
        <f>IF('Costi complessivi'!#REF!="G",'Costi complessivi'!#REF!*$C$452,IF('Costi complessivi'!#REF!=$B$452,'Costi complessivi'!#REF!,""))</f>
        <v>#REF!</v>
      </c>
      <c r="J286" s="14" t="e">
        <f>IF('Costi complessivi'!#REF!="G",'Costi complessivi'!#REF!*$C$452,IF('Costi complessivi'!#REF!=$B$452,'Costi complessivi'!#REF!,""))</f>
        <v>#REF!</v>
      </c>
      <c r="K286" s="14" t="e">
        <f>IF('Costi complessivi'!#REF!="G",'Costi complessivi'!#REF!*$C$452,IF('Costi complessivi'!#REF!=$B$452,'Costi complessivi'!#REF!,""))</f>
        <v>#REF!</v>
      </c>
      <c r="L286" s="29" t="e">
        <f>IF('Costi complessivi'!#REF!="G",'Costi complessivi'!#REF!*$C$452,IF('Costi complessivi'!#REF!=$B$452,'Costi complessivi'!#REF!,""))</f>
        <v>#REF!</v>
      </c>
      <c r="M286" s="23" t="e">
        <f>'Costi complessivi'!#REF!</f>
        <v>#REF!</v>
      </c>
      <c r="N286" s="69">
        <v>0</v>
      </c>
      <c r="Q286" s="1"/>
      <c r="S286" s="206"/>
    </row>
    <row r="287" spans="1:19" hidden="1">
      <c r="A287" s="22" t="s">
        <v>1234</v>
      </c>
      <c r="B287" s="23" t="s">
        <v>1738</v>
      </c>
      <c r="C287" s="15" t="e">
        <f>IF('Costi complessivi'!#REF!="G",'Costi complessivi'!#REF!*$C$452,IF('Costi complessivi'!#REF!=$B$452,'Costi complessivi'!#REF!,""))</f>
        <v>#REF!</v>
      </c>
      <c r="D287" s="15" t="e">
        <f>IF('Costi complessivi'!#REF!="G",'Costi complessivi'!#REF!*$C$452,IF('Costi complessivi'!#REF!=$B$452,'Costi complessivi'!#REF!,""))</f>
        <v>#REF!</v>
      </c>
      <c r="E287" s="30" t="e">
        <f>IF('Costi complessivi'!#REF!="G",'Costi complessivi'!#REF!*$C$452,IF('Costi complessivi'!#REF!=$B$452,'Costi complessivi'!#REF!,""))</f>
        <v>#REF!</v>
      </c>
      <c r="F287" s="115" t="e">
        <f>IF('Costi complessivi'!#REF!="G",'Costi complessivi'!#REF!*$C$452,IF('Costi complessivi'!#REF!=$B$452,'Costi complessivi'!#REF!,""))</f>
        <v>#REF!</v>
      </c>
      <c r="G287" s="44" t="e">
        <f>IF('Costi complessivi'!#REF!="G",'Costi complessivi'!#REF!*$C$452,IF('Costi complessivi'!#REF!=$B$452,'Costi complessivi'!#REF!,""))</f>
        <v>#REF!</v>
      </c>
      <c r="H287" s="44" t="e">
        <f>IF('Costi complessivi'!#REF!="G",'Costi complessivi'!#REF!*$C$452,IF('Costi complessivi'!#REF!=$B$452,'Costi complessivi'!#REF!,""))</f>
        <v>#REF!</v>
      </c>
      <c r="I287" s="115" t="e">
        <f>IF('Costi complessivi'!#REF!="G",'Costi complessivi'!#REF!*$C$452,IF('Costi complessivi'!#REF!=$B$452,'Costi complessivi'!#REF!,""))</f>
        <v>#REF!</v>
      </c>
      <c r="J287" s="14" t="e">
        <f>IF('Costi complessivi'!#REF!="G",'Costi complessivi'!#REF!*$C$452,IF('Costi complessivi'!#REF!=$B$452,'Costi complessivi'!#REF!,""))</f>
        <v>#REF!</v>
      </c>
      <c r="K287" s="14" t="e">
        <f>IF('Costi complessivi'!#REF!="G",'Costi complessivi'!#REF!*$C$452,IF('Costi complessivi'!#REF!=$B$452,'Costi complessivi'!#REF!,""))</f>
        <v>#REF!</v>
      </c>
      <c r="L287" s="29" t="e">
        <f>IF('Costi complessivi'!#REF!="G",'Costi complessivi'!#REF!*$C$452,IF('Costi complessivi'!#REF!=$B$452,'Costi complessivi'!#REF!,""))</f>
        <v>#REF!</v>
      </c>
      <c r="M287" s="23" t="e">
        <f>'Costi complessivi'!#REF!</f>
        <v>#REF!</v>
      </c>
      <c r="N287" s="69">
        <v>0</v>
      </c>
      <c r="Q287" s="1"/>
      <c r="S287" s="206"/>
    </row>
    <row r="288" spans="1:19">
      <c r="A288" s="22" t="s">
        <v>1234</v>
      </c>
      <c r="B288" s="23" t="s">
        <v>1739</v>
      </c>
      <c r="C288" s="15" t="e">
        <f>IF('Costi complessivi'!#REF!="G",'Costi complessivi'!#REF!*$C$452,IF('Costi complessivi'!#REF!=$B$452,'Costi complessivi'!#REF!,""))</f>
        <v>#REF!</v>
      </c>
      <c r="D288" s="15" t="e">
        <f>IF('Costi complessivi'!#REF!="G",'Costi complessivi'!#REF!*$C$452,IF('Costi complessivi'!#REF!=$B$452,'Costi complessivi'!#REF!,""))</f>
        <v>#REF!</v>
      </c>
      <c r="E288" s="30" t="e">
        <f>IF('Costi complessivi'!#REF!="G",'Costi complessivi'!#REF!*$C$452,IF('Costi complessivi'!#REF!=$B$452,'Costi complessivi'!#REF!,""))</f>
        <v>#REF!</v>
      </c>
      <c r="F288" s="115" t="e">
        <f>IF('Costi complessivi'!#REF!="G",'Costi complessivi'!C247*$C$452,IF('Costi complessivi'!#REF!=$B$452,'Costi complessivi'!C247,""))</f>
        <v>#REF!</v>
      </c>
      <c r="G288" s="44" t="e">
        <f>IF('Costi complessivi'!#REF!="G",'Costi complessivi'!#REF!*$C$452,IF('Costi complessivi'!#REF!=$B$452,'Costi complessivi'!#REF!,""))</f>
        <v>#REF!</v>
      </c>
      <c r="H288" s="44" t="e">
        <f>IF('Costi complessivi'!#REF!="G",'Costi complessivi'!#REF!*$C$452,IF('Costi complessivi'!#REF!=$B$452,'Costi complessivi'!#REF!,""))</f>
        <v>#REF!</v>
      </c>
      <c r="I288" s="115" t="e">
        <f>IF('Costi complessivi'!#REF!="G",'Costi complessivi'!D247*$C$452,IF('Costi complessivi'!#REF!=$B$452,'Costi complessivi'!D247,""))</f>
        <v>#REF!</v>
      </c>
      <c r="J288" s="14" t="e">
        <f>IF('Costi complessivi'!#REF!="G",'Costi complessivi'!E247*$C$452,IF('Costi complessivi'!#REF!=$B$452,'Costi complessivi'!E247,""))</f>
        <v>#REF!</v>
      </c>
      <c r="K288" s="14" t="e">
        <f>IF('Costi complessivi'!#REF!="G",'Costi complessivi'!F247*$C$452,IF('Costi complessivi'!#REF!=$B$452,'Costi complessivi'!F247,""))</f>
        <v>#REF!</v>
      </c>
      <c r="L288" s="29" t="e">
        <f>IF('Costi complessivi'!#REF!="G",'Costi complessivi'!#REF!*$C$452,IF('Costi complessivi'!#REF!=$B$452,'Costi complessivi'!#REF!,""))</f>
        <v>#REF!</v>
      </c>
      <c r="M288" s="23" t="e">
        <f>'Costi complessivi'!#REF!</f>
        <v>#REF!</v>
      </c>
      <c r="N288" s="69">
        <v>1</v>
      </c>
      <c r="Q288" s="1"/>
      <c r="S288" s="206"/>
    </row>
    <row r="289" spans="1:20" hidden="1">
      <c r="A289" s="22" t="s">
        <v>1234</v>
      </c>
      <c r="B289" s="23" t="s">
        <v>1740</v>
      </c>
      <c r="C289" s="15" t="e">
        <f>IF('Costi complessivi'!#REF!="G",'Costi complessivi'!#REF!*$C$452,IF('Costi complessivi'!#REF!=$B$452,'Costi complessivi'!#REF!,""))</f>
        <v>#REF!</v>
      </c>
      <c r="D289" s="15" t="e">
        <f>IF('Costi complessivi'!#REF!="G",'Costi complessivi'!#REF!*$C$452,IF('Costi complessivi'!#REF!=$B$452,'Costi complessivi'!#REF!,""))</f>
        <v>#REF!</v>
      </c>
      <c r="E289" s="30" t="e">
        <f>IF('Costi complessivi'!#REF!="G",'Costi complessivi'!#REF!*$C$452,IF('Costi complessivi'!#REF!=$B$452,'Costi complessivi'!#REF!,""))</f>
        <v>#REF!</v>
      </c>
      <c r="F289" s="115" t="e">
        <f>IF('Costi complessivi'!#REF!="G",'Costi complessivi'!C248*$C$452,IF('Costi complessivi'!#REF!=$B$452,'Costi complessivi'!C248,""))</f>
        <v>#REF!</v>
      </c>
      <c r="G289" s="44" t="e">
        <f>IF('Costi complessivi'!#REF!="G",'Costi complessivi'!#REF!*$C$452,IF('Costi complessivi'!#REF!=$B$452,'Costi complessivi'!#REF!,""))</f>
        <v>#REF!</v>
      </c>
      <c r="H289" s="44" t="e">
        <f>IF('Costi complessivi'!#REF!="G",'Costi complessivi'!#REF!*$C$452,IF('Costi complessivi'!#REF!=$B$452,'Costi complessivi'!#REF!,""))</f>
        <v>#REF!</v>
      </c>
      <c r="I289" s="115" t="e">
        <f>IF('Costi complessivi'!#REF!="G",'Costi complessivi'!D248*$C$452,IF('Costi complessivi'!#REF!=$B$452,'Costi complessivi'!D248,""))</f>
        <v>#REF!</v>
      </c>
      <c r="J289" s="14" t="e">
        <f>IF('Costi complessivi'!#REF!="G",'Costi complessivi'!E248*$C$452,IF('Costi complessivi'!#REF!=$B$452,'Costi complessivi'!E248,""))</f>
        <v>#REF!</v>
      </c>
      <c r="K289" s="14" t="e">
        <f>IF('Costi complessivi'!#REF!="G",'Costi complessivi'!F248*$C$452,IF('Costi complessivi'!#REF!=$B$452,'Costi complessivi'!F248,""))</f>
        <v>#REF!</v>
      </c>
      <c r="L289" s="29" t="e">
        <f>IF('Costi complessivi'!#REF!="G",'Costi complessivi'!#REF!*$C$452,IF('Costi complessivi'!#REF!=$B$452,'Costi complessivi'!#REF!,""))</f>
        <v>#REF!</v>
      </c>
      <c r="M289" s="23" t="e">
        <f>'Costi complessivi'!#REF!</f>
        <v>#REF!</v>
      </c>
      <c r="N289" s="69" t="e">
        <f>IF('Costi complessivi'!#REF!="G",'Costi complessivi'!#REF!,IF('Costi complessivi'!#REF!=$B$452,'Costi complessivi'!#REF!,0))</f>
        <v>#REF!</v>
      </c>
      <c r="Q289" s="1"/>
      <c r="S289" s="206"/>
    </row>
    <row r="290" spans="1:20" hidden="1">
      <c r="A290" s="22" t="s">
        <v>1234</v>
      </c>
      <c r="B290" s="23" t="s">
        <v>1741</v>
      </c>
      <c r="C290" s="15" t="e">
        <f>IF('Costi complessivi'!#REF!="G",'Costi complessivi'!#REF!*$C$452,IF('Costi complessivi'!#REF!=$B$452,'Costi complessivi'!#REF!,""))</f>
        <v>#REF!</v>
      </c>
      <c r="D290" s="15" t="e">
        <f>IF('Costi complessivi'!#REF!="G",'Costi complessivi'!#REF!*$C$452,IF('Costi complessivi'!#REF!=$B$452,'Costi complessivi'!#REF!,""))</f>
        <v>#REF!</v>
      </c>
      <c r="E290" s="30" t="e">
        <f>IF('Costi complessivi'!#REF!="G",'Costi complessivi'!#REF!*$C$452,IF('Costi complessivi'!#REF!=$B$452,'Costi complessivi'!#REF!,""))</f>
        <v>#REF!</v>
      </c>
      <c r="F290" s="115" t="e">
        <f>IF('Costi complessivi'!#REF!="G",'Costi complessivi'!C249*$C$452,IF('Costi complessivi'!#REF!=$B$452,'Costi complessivi'!C249,""))</f>
        <v>#REF!</v>
      </c>
      <c r="G290" s="44" t="e">
        <f>IF('Costi complessivi'!#REF!="G",'Costi complessivi'!#REF!*$C$452,IF('Costi complessivi'!#REF!=$B$452,'Costi complessivi'!#REF!,""))</f>
        <v>#REF!</v>
      </c>
      <c r="H290" s="44" t="e">
        <f>IF('Costi complessivi'!#REF!="G",'Costi complessivi'!#REF!*$C$452,IF('Costi complessivi'!#REF!=$B$452,'Costi complessivi'!#REF!,""))</f>
        <v>#REF!</v>
      </c>
      <c r="I290" s="115" t="e">
        <f>IF('Costi complessivi'!#REF!="G",'Costi complessivi'!D249*$C$452,IF('Costi complessivi'!#REF!=$B$452,'Costi complessivi'!D249,""))</f>
        <v>#REF!</v>
      </c>
      <c r="J290" s="14" t="e">
        <f>IF('Costi complessivi'!#REF!="G",'Costi complessivi'!E249*$C$452,IF('Costi complessivi'!#REF!=$B$452,'Costi complessivi'!E249,""))</f>
        <v>#REF!</v>
      </c>
      <c r="K290" s="14" t="e">
        <f>IF('Costi complessivi'!#REF!="G",'Costi complessivi'!F249*$C$452,IF('Costi complessivi'!#REF!=$B$452,'Costi complessivi'!F249,""))</f>
        <v>#REF!</v>
      </c>
      <c r="L290" s="29" t="e">
        <f>IF('Costi complessivi'!#REF!="G",'Costi complessivi'!#REF!*$C$452,IF('Costi complessivi'!#REF!=$B$452,'Costi complessivi'!#REF!,""))</f>
        <v>#REF!</v>
      </c>
      <c r="M290" s="23" t="e">
        <f>'Costi complessivi'!#REF!</f>
        <v>#REF!</v>
      </c>
      <c r="N290" s="69" t="e">
        <f>IF('Costi complessivi'!#REF!="G",'Costi complessivi'!#REF!,IF('Costi complessivi'!#REF!=$B$452,'Costi complessivi'!#REF!,0))</f>
        <v>#REF!</v>
      </c>
      <c r="Q290" s="1"/>
      <c r="S290" s="206"/>
    </row>
    <row r="291" spans="1:20">
      <c r="A291" s="22" t="str">
        <f>IF('Costi complessivi'!A250="","",'Costi complessivi'!A250)</f>
        <v>68/30/877</v>
      </c>
      <c r="B291" s="61" t="str">
        <f>IF('Costi complessivi'!B250="","",'Costi complessivi'!B250)</f>
        <v>PRIVACY</v>
      </c>
      <c r="C291" s="15" t="e">
        <f>IF('Costi complessivi'!#REF!="G",'Costi complessivi'!#REF!*$C$452,IF('Costi complessivi'!#REF!=$B$452,'Costi complessivi'!#REF!,""))</f>
        <v>#REF!</v>
      </c>
      <c r="D291" s="15" t="e">
        <f>IF('Costi complessivi'!#REF!="G",'Costi complessivi'!#REF!*$C$452,IF('Costi complessivi'!#REF!=$B$452,'Costi complessivi'!#REF!,""))</f>
        <v>#REF!</v>
      </c>
      <c r="E291" s="30" t="e">
        <f>IF('Costi complessivi'!#REF!="G",'Costi complessivi'!#REF!*$C$452,IF('Costi complessivi'!#REF!=$B$452,'Costi complessivi'!#REF!,""))</f>
        <v>#REF!</v>
      </c>
      <c r="F291" s="115" t="e">
        <f>IF('Costi complessivi'!#REF!="G",'Costi complessivi'!C250*$C$452,IF('Costi complessivi'!#REF!=$B$452,'Costi complessivi'!C250,""))</f>
        <v>#REF!</v>
      </c>
      <c r="G291" s="44" t="e">
        <f>IF('Costi complessivi'!#REF!="G",'Costi complessivi'!#REF!*$C$452,IF('Costi complessivi'!#REF!=$B$452,'Costi complessivi'!#REF!,""))</f>
        <v>#REF!</v>
      </c>
      <c r="H291" s="44" t="e">
        <f>IF('Costi complessivi'!#REF!="G",'Costi complessivi'!#REF!*$C$452,IF('Costi complessivi'!#REF!=$B$452,'Costi complessivi'!#REF!,""))</f>
        <v>#REF!</v>
      </c>
      <c r="I291" s="115" t="e">
        <f>IF('Costi complessivi'!#REF!="G",'Costi complessivi'!D250*$C$452,IF('Costi complessivi'!#REF!=$B$452,'Costi complessivi'!D250,""))</f>
        <v>#REF!</v>
      </c>
      <c r="J291" s="14" t="e">
        <f>IF('Costi complessivi'!#REF!="G",'Costi complessivi'!E250*$C$452,IF('Costi complessivi'!#REF!=$B$452,'Costi complessivi'!E250,""))</f>
        <v>#REF!</v>
      </c>
      <c r="K291" s="14" t="e">
        <f>IF('Costi complessivi'!#REF!="G",'Costi complessivi'!F250*$C$452,IF('Costi complessivi'!#REF!=$B$452,'Costi complessivi'!F250,""))</f>
        <v>#REF!</v>
      </c>
      <c r="L291" s="29" t="e">
        <f>IF('Costi complessivi'!#REF!="G",'Costi complessivi'!#REF!*$C$452,IF('Costi complessivi'!#REF!=$B$452,'Costi complessivi'!#REF!,""))</f>
        <v>#REF!</v>
      </c>
      <c r="M291" s="23" t="e">
        <f>'Costi complessivi'!#REF!</f>
        <v>#REF!</v>
      </c>
      <c r="N291" s="69" t="e">
        <f>IF('Costi complessivi'!#REF!="G",'Costi complessivi'!#REF!,IF('Costi complessivi'!#REF!=$B$452,'Costi complessivi'!#REF!,0))</f>
        <v>#REF!</v>
      </c>
    </row>
    <row r="292" spans="1:20" s="6" customFormat="1">
      <c r="A292" s="19"/>
      <c r="B292" s="33" t="s">
        <v>409</v>
      </c>
      <c r="C292" s="33" t="e">
        <f t="shared" ref="C292:K292" si="8">SUM(C256:C291)</f>
        <v>#REF!</v>
      </c>
      <c r="D292" s="33" t="e">
        <f t="shared" si="8"/>
        <v>#REF!</v>
      </c>
      <c r="E292" s="33" t="e">
        <f t="shared" si="8"/>
        <v>#REF!</v>
      </c>
      <c r="F292" s="33" t="e">
        <f t="shared" si="8"/>
        <v>#REF!</v>
      </c>
      <c r="G292" s="33" t="e">
        <f t="shared" si="8"/>
        <v>#REF!</v>
      </c>
      <c r="H292" s="33" t="e">
        <f t="shared" si="8"/>
        <v>#REF!</v>
      </c>
      <c r="I292" s="33" t="e">
        <f t="shared" si="8"/>
        <v>#REF!</v>
      </c>
      <c r="J292" s="33" t="e">
        <f t="shared" si="8"/>
        <v>#REF!</v>
      </c>
      <c r="K292" s="33" t="e">
        <f t="shared" si="8"/>
        <v>#REF!</v>
      </c>
      <c r="L292" s="12"/>
      <c r="M292" s="12"/>
      <c r="N292" s="69">
        <v>1</v>
      </c>
    </row>
    <row r="293" spans="1:20" ht="23.25">
      <c r="B293" s="50" t="str">
        <f>'Costi complessivi'!B252</f>
        <v>AMMORTAMENTI</v>
      </c>
      <c r="C293" s="11"/>
      <c r="D293" s="25"/>
      <c r="E293" s="25" t="e">
        <f>IF((#REF!+#REF!+#REF!+#REF!+#REF!-E292)&lt;0.02,"",(#REF!+#REF!+#REF!+#REF!+#REF!))</f>
        <v>#REF!</v>
      </c>
      <c r="F293" s="25"/>
      <c r="G293" s="25"/>
      <c r="H293" s="25"/>
      <c r="J293" s="25"/>
      <c r="K293" s="25"/>
      <c r="N293" s="69">
        <v>1</v>
      </c>
    </row>
    <row r="294" spans="1:20">
      <c r="A294" s="2" t="s">
        <v>3</v>
      </c>
      <c r="B294" s="2" t="s">
        <v>2</v>
      </c>
      <c r="C294" s="26" t="e">
        <f>C180</f>
        <v>#REF!</v>
      </c>
      <c r="D294" s="26" t="e">
        <f>D180</f>
        <v>#REF!</v>
      </c>
      <c r="E294" s="26" t="e">
        <f>E180</f>
        <v>#REF!</v>
      </c>
      <c r="F294" s="26" t="str">
        <f>'Costi complessivi'!C253</f>
        <v>PREVENTIVO 2019</v>
      </c>
      <c r="G294" s="26" t="e">
        <f>'Costi complessivi'!#REF!</f>
        <v>#REF!</v>
      </c>
      <c r="H294" s="26" t="e">
        <f>'Costi complessivi'!#REF!</f>
        <v>#REF!</v>
      </c>
      <c r="I294" s="26" t="str">
        <f>'Costi complessivi'!D253</f>
        <v>CONSUNTIVO 2019</v>
      </c>
      <c r="J294" s="26" t="str">
        <f>'Costi complessivi'!E253</f>
        <v>INDICATORE ATTESO</v>
      </c>
      <c r="K294" s="26" t="str">
        <f>'Costi complessivi'!F253</f>
        <v>INDICATORE CONS.</v>
      </c>
      <c r="L294" s="27"/>
      <c r="N294" s="69">
        <v>1</v>
      </c>
    </row>
    <row r="295" spans="1:20" hidden="1">
      <c r="A295" s="22" t="str">
        <f>IF('Costi complessivi'!A254="","",'Costi complessivi'!A254)</f>
        <v>75/**/***</v>
      </c>
      <c r="B295" s="61" t="str">
        <f>IF('Costi complessivi'!B254="","",'Costi complessivi'!B254)</f>
        <v>COLLECCHIO</v>
      </c>
      <c r="C295" s="15" t="e">
        <f>IF('Costi complessivi'!#REF!="G",'Costi complessivi'!#REF!*$C$452,IF('Costi complessivi'!#REF!=$B$452,'Costi complessivi'!#REF!,""))</f>
        <v>#REF!</v>
      </c>
      <c r="D295" s="15" t="e">
        <f>IF('Costi complessivi'!#REF!="G",'Costi complessivi'!#REF!*$C$452,IF('Costi complessivi'!#REF!=$B$452,'Costi complessivi'!#REF!,""))</f>
        <v>#REF!</v>
      </c>
      <c r="E295" s="30" t="e">
        <f>IF('Costi complessivi'!#REF!="G",'Costi complessivi'!#REF!*$C$452,IF('Costi complessivi'!#REF!=$B$452,'Costi complessivi'!#REF!,""))</f>
        <v>#REF!</v>
      </c>
      <c r="F295" s="115" t="e">
        <f>IF('Costi complessivi'!#REF!="G",'Costi complessivi'!C254*$C$452,IF('Costi complessivi'!#REF!=$B$452,'Costi complessivi'!C254,""))</f>
        <v>#REF!</v>
      </c>
      <c r="G295" s="44" t="e">
        <f>IF('Costi complessivi'!#REF!="G",'Costi complessivi'!#REF!*$C$452,IF('Costi complessivi'!#REF!=$B$452,'Costi complessivi'!#REF!,""))</f>
        <v>#REF!</v>
      </c>
      <c r="H295" s="44" t="e">
        <f>IF('Costi complessivi'!#REF!="G",'Costi complessivi'!#REF!*$C$452,IF('Costi complessivi'!#REF!=$B$452,'Costi complessivi'!#REF!,""))</f>
        <v>#REF!</v>
      </c>
      <c r="I295" s="115" t="e">
        <f>IF('Costi complessivi'!#REF!="G",'Costi complessivi'!D254*$C$452,IF('Costi complessivi'!#REF!=$B$452,'Costi complessivi'!D254,""))</f>
        <v>#REF!</v>
      </c>
      <c r="J295" s="14" t="e">
        <f>IF('Costi complessivi'!#REF!="G",'Costi complessivi'!E254*$C$452,IF('Costi complessivi'!#REF!=$B$452,'Costi complessivi'!E254,""))</f>
        <v>#REF!</v>
      </c>
      <c r="K295" s="14" t="e">
        <f>IF('Costi complessivi'!#REF!="G",'Costi complessivi'!F254*$C$452,IF('Costi complessivi'!#REF!=$B$452,'Costi complessivi'!F254,""))</f>
        <v>#REF!</v>
      </c>
      <c r="L295" s="29" t="e">
        <f>IF('Costi complessivi'!#REF!="G",'Costi complessivi'!#REF!*$C$452,IF('Costi complessivi'!#REF!=$B$452,'Costi complessivi'!#REF!,""))</f>
        <v>#REF!</v>
      </c>
      <c r="M295" s="23" t="e">
        <f>'Costi complessivi'!#REF!</f>
        <v>#REF!</v>
      </c>
      <c r="N295" s="69" t="e">
        <f>IF('Costi complessivi'!#REF!="G",'Costi complessivi'!#REF!,IF('Costi complessivi'!#REF!=$B$452,'Costi complessivi'!#REF!,0))</f>
        <v>#REF!</v>
      </c>
    </row>
    <row r="296" spans="1:20" hidden="1">
      <c r="A296" s="22" t="str">
        <f>IF('Costi complessivi'!A255="","",'Costi complessivi'!A255)</f>
        <v>75/**/***</v>
      </c>
      <c r="B296" s="61" t="str">
        <f>IF('Costi complessivi'!B255="","",'Costi complessivi'!B255)</f>
        <v>FELINO</v>
      </c>
      <c r="C296" s="15" t="e">
        <f>IF('Costi complessivi'!#REF!="G",'Costi complessivi'!#REF!*$C$452,IF('Costi complessivi'!#REF!=$B$452,'Costi complessivi'!#REF!,""))</f>
        <v>#REF!</v>
      </c>
      <c r="D296" s="15" t="e">
        <f>IF('Costi complessivi'!#REF!="G",'Costi complessivi'!#REF!*$C$452,IF('Costi complessivi'!#REF!=$B$452,'Costi complessivi'!#REF!,""))</f>
        <v>#REF!</v>
      </c>
      <c r="E296" s="30" t="e">
        <f>IF('Costi complessivi'!#REF!="G",'Costi complessivi'!#REF!*$C$452,IF('Costi complessivi'!#REF!=$B$452,'Costi complessivi'!#REF!,""))</f>
        <v>#REF!</v>
      </c>
      <c r="F296" s="115" t="e">
        <f>IF('Costi complessivi'!#REF!="G",'Costi complessivi'!C255*$C$452,IF('Costi complessivi'!#REF!=$B$452,'Costi complessivi'!C255,""))</f>
        <v>#REF!</v>
      </c>
      <c r="G296" s="44" t="e">
        <f>IF('Costi complessivi'!#REF!="G",'Costi complessivi'!#REF!*$C$452,IF('Costi complessivi'!#REF!=$B$452,'Costi complessivi'!#REF!,""))</f>
        <v>#REF!</v>
      </c>
      <c r="H296" s="44" t="e">
        <f>IF('Costi complessivi'!#REF!="G",'Costi complessivi'!#REF!*$C$452,IF('Costi complessivi'!#REF!=$B$452,'Costi complessivi'!#REF!,""))</f>
        <v>#REF!</v>
      </c>
      <c r="I296" s="115" t="e">
        <f>IF('Costi complessivi'!#REF!="G",'Costi complessivi'!D255*$C$452,IF('Costi complessivi'!#REF!=$B$452,'Costi complessivi'!D255,""))</f>
        <v>#REF!</v>
      </c>
      <c r="J296" s="14" t="e">
        <f>IF('Costi complessivi'!#REF!="G",'Costi complessivi'!E255*$C$452,IF('Costi complessivi'!#REF!=$B$452,'Costi complessivi'!E255,""))</f>
        <v>#REF!</v>
      </c>
      <c r="K296" s="14" t="e">
        <f>IF('Costi complessivi'!#REF!="G",'Costi complessivi'!F255*$C$452,IF('Costi complessivi'!#REF!=$B$452,'Costi complessivi'!F255,""))</f>
        <v>#REF!</v>
      </c>
      <c r="L296" s="29" t="e">
        <f>IF('Costi complessivi'!#REF!="G",'Costi complessivi'!#REF!*$C$452,IF('Costi complessivi'!#REF!=$B$452,'Costi complessivi'!#REF!,""))</f>
        <v>#REF!</v>
      </c>
      <c r="M296" s="23" t="e">
        <f>'Costi complessivi'!#REF!</f>
        <v>#REF!</v>
      </c>
      <c r="N296" s="69" t="e">
        <f>IF('Costi complessivi'!#REF!="G",'Costi complessivi'!#REF!,IF('Costi complessivi'!#REF!=$B$452,'Costi complessivi'!#REF!,0))</f>
        <v>#REF!</v>
      </c>
    </row>
    <row r="297" spans="1:20">
      <c r="A297" s="22" t="str">
        <f>IF('Costi complessivi'!A256="","",'Costi complessivi'!A256)</f>
        <v>75/**/***</v>
      </c>
      <c r="B297" s="61" t="str">
        <f>IF('Costi complessivi'!B256="","",'Costi complessivi'!B256)</f>
        <v>MONTECHIARUGOLO</v>
      </c>
      <c r="C297" s="15" t="e">
        <f>IF('Costi complessivi'!#REF!="G",'Costi complessivi'!#REF!*$C$452,IF('Costi complessivi'!#REF!=$B$452,'Costi complessivi'!#REF!,""))</f>
        <v>#REF!</v>
      </c>
      <c r="D297" s="15" t="e">
        <f>IF('Costi complessivi'!#REF!="G",'Costi complessivi'!#REF!*$C$452,IF('Costi complessivi'!#REF!=$B$452,'Costi complessivi'!#REF!,""))</f>
        <v>#REF!</v>
      </c>
      <c r="E297" s="30" t="e">
        <f>IF('Costi complessivi'!#REF!="G",'Costi complessivi'!#REF!*$C$452,IF('Costi complessivi'!#REF!=$B$452,'Costi complessivi'!#REF!,""))</f>
        <v>#REF!</v>
      </c>
      <c r="F297" s="115" t="e">
        <f>IF('Costi complessivi'!#REF!="G",'Costi complessivi'!C256*$C$452,IF('Costi complessivi'!#REF!=$B$452,'Costi complessivi'!C256,""))</f>
        <v>#REF!</v>
      </c>
      <c r="G297" s="44" t="e">
        <f>IF('Costi complessivi'!#REF!="G",'Costi complessivi'!#REF!*$C$452,IF('Costi complessivi'!#REF!=$B$452,'Costi complessivi'!#REF!,""))</f>
        <v>#REF!</v>
      </c>
      <c r="H297" s="44" t="e">
        <f>IF('Costi complessivi'!#REF!="G",'Costi complessivi'!#REF!*$C$452,IF('Costi complessivi'!#REF!=$B$452,'Costi complessivi'!#REF!,""))</f>
        <v>#REF!</v>
      </c>
      <c r="I297" s="115" t="e">
        <f>IF('Costi complessivi'!#REF!="G",'Costi complessivi'!D256*$C$452,IF('Costi complessivi'!#REF!=$B$452,'Costi complessivi'!D256,""))</f>
        <v>#REF!</v>
      </c>
      <c r="J297" s="14" t="e">
        <f>IF('Costi complessivi'!#REF!="G",'Costi complessivi'!E256*$C$452,IF('Costi complessivi'!#REF!=$B$452,'Costi complessivi'!E256,""))</f>
        <v>#REF!</v>
      </c>
      <c r="K297" s="14" t="e">
        <f>IF('Costi complessivi'!#REF!="G",'Costi complessivi'!F256*$C$452,IF('Costi complessivi'!#REF!=$B$452,'Costi complessivi'!F256,""))</f>
        <v>#REF!</v>
      </c>
      <c r="L297" s="29" t="e">
        <f>IF('Costi complessivi'!#REF!="G",'Costi complessivi'!#REF!*$C$452,IF('Costi complessivi'!#REF!=$B$452,'Costi complessivi'!#REF!,""))</f>
        <v>#REF!</v>
      </c>
      <c r="M297" s="23" t="e">
        <f>'Costi complessivi'!#REF!</f>
        <v>#REF!</v>
      </c>
      <c r="N297" s="69" t="e">
        <f>IF('Costi complessivi'!#REF!="G",'Costi complessivi'!#REF!,IF('Costi complessivi'!#REF!=$B$452,'Costi complessivi'!#REF!,0))</f>
        <v>#REF!</v>
      </c>
    </row>
    <row r="298" spans="1:20" hidden="1">
      <c r="A298" s="22" t="str">
        <f>IF('Costi complessivi'!A257="","",'Costi complessivi'!A257)</f>
        <v>75/**/***</v>
      </c>
      <c r="B298" s="61" t="str">
        <f>IF('Costi complessivi'!B257="","",'Costi complessivi'!B257)</f>
        <v>SALA BAGANZA</v>
      </c>
      <c r="C298" s="15" t="e">
        <f>IF('Costi complessivi'!#REF!="G",'Costi complessivi'!#REF!*$C$452,IF('Costi complessivi'!#REF!=$B$452,'Costi complessivi'!#REF!,""))</f>
        <v>#REF!</v>
      </c>
      <c r="D298" s="15" t="e">
        <f>IF('Costi complessivi'!#REF!="G",'Costi complessivi'!#REF!*$C$452,IF('Costi complessivi'!#REF!=$B$452,'Costi complessivi'!#REF!,""))</f>
        <v>#REF!</v>
      </c>
      <c r="E298" s="30" t="e">
        <f>IF('Costi complessivi'!#REF!="G",'Costi complessivi'!#REF!*$C$452,IF('Costi complessivi'!#REF!=$B$452,'Costi complessivi'!#REF!,""))</f>
        <v>#REF!</v>
      </c>
      <c r="F298" s="115" t="e">
        <f>IF('Costi complessivi'!#REF!="G",'Costi complessivi'!C257*$C$452,IF('Costi complessivi'!#REF!=$B$452,'Costi complessivi'!C257,""))</f>
        <v>#REF!</v>
      </c>
      <c r="G298" s="44" t="e">
        <f>IF('Costi complessivi'!#REF!="G",'Costi complessivi'!#REF!*$C$452,IF('Costi complessivi'!#REF!=$B$452,'Costi complessivi'!#REF!,""))</f>
        <v>#REF!</v>
      </c>
      <c r="H298" s="44" t="e">
        <f>IF('Costi complessivi'!#REF!="G",'Costi complessivi'!#REF!*$C$452,IF('Costi complessivi'!#REF!=$B$452,'Costi complessivi'!#REF!,""))</f>
        <v>#REF!</v>
      </c>
      <c r="I298" s="115" t="e">
        <f>IF('Costi complessivi'!#REF!="G",'Costi complessivi'!D257*$C$452,IF('Costi complessivi'!#REF!=$B$452,'Costi complessivi'!D257,""))</f>
        <v>#REF!</v>
      </c>
      <c r="J298" s="14" t="e">
        <f>IF('Costi complessivi'!#REF!="G",'Costi complessivi'!E257*$C$452,IF('Costi complessivi'!#REF!=$B$452,'Costi complessivi'!E257,""))</f>
        <v>#REF!</v>
      </c>
      <c r="K298" s="14" t="e">
        <f>IF('Costi complessivi'!#REF!="G",'Costi complessivi'!F257*$C$452,IF('Costi complessivi'!#REF!=$B$452,'Costi complessivi'!F257,""))</f>
        <v>#REF!</v>
      </c>
      <c r="L298" s="29" t="e">
        <f>IF('Costi complessivi'!#REF!="G",'Costi complessivi'!#REF!*$C$452,IF('Costi complessivi'!#REF!=$B$452,'Costi complessivi'!#REF!,""))</f>
        <v>#REF!</v>
      </c>
      <c r="M298" s="23" t="e">
        <f>'Costi complessivi'!#REF!</f>
        <v>#REF!</v>
      </c>
      <c r="N298" s="69" t="e">
        <f>IF('Costi complessivi'!#REF!="G",'Costi complessivi'!#REF!,IF('Costi complessivi'!#REF!=$B$452,'Costi complessivi'!#REF!,0))</f>
        <v>#REF!</v>
      </c>
      <c r="T298" s="42">
        <f>18785/5</f>
        <v>3757</v>
      </c>
    </row>
    <row r="299" spans="1:20" hidden="1">
      <c r="A299" s="22" t="str">
        <f>IF('Costi complessivi'!A258="","",'Costi complessivi'!A258)</f>
        <v>75/**/***</v>
      </c>
      <c r="B299" s="61" t="str">
        <f>IF('Costi complessivi'!B258="","",'Costi complessivi'!B258)</f>
        <v>TRAVERSETOLO</v>
      </c>
      <c r="C299" s="15" t="e">
        <f>IF('Costi complessivi'!#REF!="G",'Costi complessivi'!#REF!*$C$452,IF('Costi complessivi'!#REF!=$B$452,'Costi complessivi'!#REF!,""))</f>
        <v>#REF!</v>
      </c>
      <c r="D299" s="15" t="e">
        <f>IF('Costi complessivi'!#REF!="G",'Costi complessivi'!#REF!*$C$452,IF('Costi complessivi'!#REF!=$B$452,'Costi complessivi'!#REF!,""))</f>
        <v>#REF!</v>
      </c>
      <c r="E299" s="30" t="e">
        <f>IF('Costi complessivi'!#REF!="G",'Costi complessivi'!#REF!*$C$452,IF('Costi complessivi'!#REF!=$B$452,'Costi complessivi'!#REF!,""))</f>
        <v>#REF!</v>
      </c>
      <c r="F299" s="115" t="e">
        <f>IF('Costi complessivi'!#REF!="G",'Costi complessivi'!C258*$C$452,IF('Costi complessivi'!#REF!=$B$452,'Costi complessivi'!C258,""))</f>
        <v>#REF!</v>
      </c>
      <c r="G299" s="44" t="e">
        <f>IF('Costi complessivi'!#REF!="G",'Costi complessivi'!#REF!*$C$452,IF('Costi complessivi'!#REF!=$B$452,'Costi complessivi'!#REF!,""))</f>
        <v>#REF!</v>
      </c>
      <c r="H299" s="44" t="e">
        <f>IF('Costi complessivi'!#REF!="G",'Costi complessivi'!#REF!*$C$452,IF('Costi complessivi'!#REF!=$B$452,'Costi complessivi'!#REF!,""))</f>
        <v>#REF!</v>
      </c>
      <c r="I299" s="115" t="e">
        <f>IF('Costi complessivi'!#REF!="G",'Costi complessivi'!D258*$C$452,IF('Costi complessivi'!#REF!=$B$452,'Costi complessivi'!D258,""))</f>
        <v>#REF!</v>
      </c>
      <c r="J299" s="14" t="e">
        <f>IF('Costi complessivi'!#REF!="G",'Costi complessivi'!E258*$C$452,IF('Costi complessivi'!#REF!=$B$452,'Costi complessivi'!E258,""))</f>
        <v>#REF!</v>
      </c>
      <c r="K299" s="14" t="e">
        <f>IF('Costi complessivi'!#REF!="G",'Costi complessivi'!F258*$C$452,IF('Costi complessivi'!#REF!=$B$452,'Costi complessivi'!F258,""))</f>
        <v>#REF!</v>
      </c>
      <c r="L299" s="29" t="e">
        <f>IF('Costi complessivi'!#REF!="G",'Costi complessivi'!#REF!*$C$452,IF('Costi complessivi'!#REF!=$B$452,'Costi complessivi'!#REF!,""))</f>
        <v>#REF!</v>
      </c>
      <c r="M299" s="23" t="e">
        <f>'Costi complessivi'!#REF!</f>
        <v>#REF!</v>
      </c>
      <c r="N299" s="69" t="e">
        <f>IF('Costi complessivi'!#REF!="G",'Costi complessivi'!#REF!,IF('Costi complessivi'!#REF!=$B$452,'Costi complessivi'!#REF!,0))</f>
        <v>#REF!</v>
      </c>
    </row>
    <row r="300" spans="1:20">
      <c r="A300" s="22" t="str">
        <f>IF('Costi complessivi'!A259="","",'Costi complessivi'!A259)</f>
        <v>75/**/***</v>
      </c>
      <c r="B300" s="61" t="str">
        <f>IF('Costi complessivi'!B259="","",'Costi complessivi'!B259)</f>
        <v>GENERALI</v>
      </c>
      <c r="C300" s="15" t="e">
        <f>IF('Costi complessivi'!#REF!="G",'Costi complessivi'!#REF!*$C$452,IF('Costi complessivi'!#REF!=$B$452,'Costi complessivi'!#REF!,""))</f>
        <v>#REF!</v>
      </c>
      <c r="D300" s="15" t="e">
        <f>IF('Costi complessivi'!#REF!="G",'Costi complessivi'!#REF!*$C$452,IF('Costi complessivi'!#REF!=$B$452,'Costi complessivi'!#REF!,""))</f>
        <v>#REF!</v>
      </c>
      <c r="E300" s="30" t="e">
        <f>IF('Costi complessivi'!#REF!="G",'Costi complessivi'!#REF!*$C$452,IF('Costi complessivi'!#REF!=$B$452,'Costi complessivi'!#REF!,""))</f>
        <v>#REF!</v>
      </c>
      <c r="F300" s="115" t="e">
        <f>IF('Costi complessivi'!#REF!="G",'Costi complessivi'!C259*$C$452,IF('Costi complessivi'!#REF!=$B$452,'Costi complessivi'!C259,""))</f>
        <v>#REF!</v>
      </c>
      <c r="G300" s="44" t="e">
        <f>IF('Costi complessivi'!#REF!="G",'Costi complessivi'!#REF!*$C$452,IF('Costi complessivi'!#REF!=$B$452,'Costi complessivi'!#REF!,""))</f>
        <v>#REF!</v>
      </c>
      <c r="H300" s="44" t="e">
        <f>IF('Costi complessivi'!#REF!="G",'Costi complessivi'!#REF!*$C$452,IF('Costi complessivi'!#REF!=$B$452,'Costi complessivi'!#REF!,""))</f>
        <v>#REF!</v>
      </c>
      <c r="I300" s="115" t="e">
        <f>IF('Costi complessivi'!#REF!="G",'Costi complessivi'!D259*$C$452,IF('Costi complessivi'!#REF!=$B$452,'Costi complessivi'!D259,""))</f>
        <v>#REF!</v>
      </c>
      <c r="J300" s="14" t="e">
        <f>IF('Costi complessivi'!#REF!="G",'Costi complessivi'!E259*$C$452,IF('Costi complessivi'!#REF!=$B$452,'Costi complessivi'!E259,""))</f>
        <v>#REF!</v>
      </c>
      <c r="K300" s="14" t="e">
        <f>IF('Costi complessivi'!#REF!="G",'Costi complessivi'!F259*$C$452,IF('Costi complessivi'!#REF!=$B$452,'Costi complessivi'!F259,""))</f>
        <v>#REF!</v>
      </c>
      <c r="L300" s="29" t="e">
        <f>IF('Costi complessivi'!#REF!="G",'Costi complessivi'!#REF!*$C$452,IF('Costi complessivi'!#REF!=$B$452,'Costi complessivi'!#REF!,""))</f>
        <v>#REF!</v>
      </c>
      <c r="M300" s="23" t="e">
        <f>'Costi complessivi'!#REF!</f>
        <v>#REF!</v>
      </c>
      <c r="N300" s="69" t="e">
        <f>IF('Costi complessivi'!#REF!="G",'Costi complessivi'!#REF!,IF('Costi complessivi'!#REF!=$B$452,'Costi complessivi'!#REF!,0))</f>
        <v>#REF!</v>
      </c>
    </row>
    <row r="301" spans="1:20" hidden="1">
      <c r="A301" s="22" t="e">
        <f>IF('Costi complessivi'!#REF!="","",'Costi complessivi'!#REF!)</f>
        <v>#REF!</v>
      </c>
      <c r="B301" s="61" t="e">
        <f>IF('Costi complessivi'!#REF!="","",'Costi complessivi'!#REF!)</f>
        <v>#REF!</v>
      </c>
      <c r="C301" s="15" t="e">
        <f>IF('Costi complessivi'!#REF!="G",'Costi complessivi'!#REF!*$C$452,IF('Costi complessivi'!#REF!=$B$452,'Costi complessivi'!#REF!,""))</f>
        <v>#REF!</v>
      </c>
      <c r="D301" s="15" t="e">
        <f>IF('Costi complessivi'!#REF!="G",'Costi complessivi'!#REF!*$C$452,IF('Costi complessivi'!#REF!=$B$452,'Costi complessivi'!#REF!,""))</f>
        <v>#REF!</v>
      </c>
      <c r="E301" s="30" t="e">
        <f>IF('Costi complessivi'!#REF!="G",'Costi complessivi'!#REF!*$C$452,IF('Costi complessivi'!#REF!=$B$452,'Costi complessivi'!#REF!,""))</f>
        <v>#REF!</v>
      </c>
      <c r="F301" s="115" t="e">
        <f>IF('Costi complessivi'!#REF!="G",'Costi complessivi'!#REF!*$C$452,IF('Costi complessivi'!#REF!=$B$452,'Costi complessivi'!#REF!,""))</f>
        <v>#REF!</v>
      </c>
      <c r="G301" s="44" t="e">
        <f>IF('Costi complessivi'!#REF!="G",'Costi complessivi'!#REF!*$C$452,IF('Costi complessivi'!#REF!=$B$452,'Costi complessivi'!#REF!,""))</f>
        <v>#REF!</v>
      </c>
      <c r="H301" s="44" t="e">
        <f>IF('Costi complessivi'!#REF!="G",'Costi complessivi'!#REF!*$C$452,IF('Costi complessivi'!#REF!=$B$452,'Costi complessivi'!#REF!,""))</f>
        <v>#REF!</v>
      </c>
      <c r="I301" s="115" t="e">
        <f>IF('Costi complessivi'!#REF!="G",'Costi complessivi'!#REF!*$C$452,IF('Costi complessivi'!#REF!=$B$452,'Costi complessivi'!#REF!,""))</f>
        <v>#REF!</v>
      </c>
      <c r="J301" s="14" t="e">
        <f>IF('Costi complessivi'!#REF!="G",'Costi complessivi'!#REF!*$C$452,IF('Costi complessivi'!#REF!=$B$452,'Costi complessivi'!#REF!,""))</f>
        <v>#REF!</v>
      </c>
      <c r="K301" s="14" t="e">
        <f>IF('Costi complessivi'!#REF!="G",'Costi complessivi'!#REF!*$C$452,IF('Costi complessivi'!#REF!=$B$452,'Costi complessivi'!#REF!,""))</f>
        <v>#REF!</v>
      </c>
      <c r="L301" s="29" t="e">
        <f>IF('Costi complessivi'!#REF!="G",'Costi complessivi'!#REF!*$C$452,IF('Costi complessivi'!#REF!=$B$452,'Costi complessivi'!#REF!,""))</f>
        <v>#REF!</v>
      </c>
      <c r="M301" s="23" t="e">
        <f>'Costi complessivi'!#REF!</f>
        <v>#REF!</v>
      </c>
      <c r="N301" s="69" t="e">
        <f>IF('Costi complessivi'!#REF!="G",'Costi complessivi'!#REF!,IF('Costi complessivi'!#REF!=$B$452,'Costi complessivi'!#REF!,0))</f>
        <v>#REF!</v>
      </c>
    </row>
    <row r="302" spans="1:20" hidden="1">
      <c r="A302" s="22" t="e">
        <f>IF('Costi complessivi'!#REF!="","",'Costi complessivi'!#REF!)</f>
        <v>#REF!</v>
      </c>
      <c r="B302" s="61" t="e">
        <f>IF('Costi complessivi'!#REF!="","",'Costi complessivi'!#REF!)</f>
        <v>#REF!</v>
      </c>
      <c r="C302" s="15" t="e">
        <f>IF('Costi complessivi'!#REF!="G",'Costi complessivi'!#REF!*$C$452,IF('Costi complessivi'!#REF!=$B$452,'Costi complessivi'!#REF!,""))</f>
        <v>#REF!</v>
      </c>
      <c r="D302" s="15" t="e">
        <f>IF('Costi complessivi'!#REF!="G",'Costi complessivi'!#REF!*$C$452,IF('Costi complessivi'!#REF!=$B$452,'Costi complessivi'!#REF!,""))</f>
        <v>#REF!</v>
      </c>
      <c r="E302" s="30" t="e">
        <f>IF('Costi complessivi'!#REF!="G",'Costi complessivi'!#REF!*$C$452,IF('Costi complessivi'!#REF!=$B$452,'Costi complessivi'!#REF!,""))</f>
        <v>#REF!</v>
      </c>
      <c r="F302" s="115" t="e">
        <f>IF('Costi complessivi'!#REF!="G",'Costi complessivi'!#REF!*$C$452,IF('Costi complessivi'!#REF!=$B$452,'Costi complessivi'!#REF!,""))</f>
        <v>#REF!</v>
      </c>
      <c r="G302" s="44" t="e">
        <f>IF('Costi complessivi'!#REF!="G",'Costi complessivi'!#REF!*$C$452,IF('Costi complessivi'!#REF!=$B$452,'Costi complessivi'!#REF!,""))</f>
        <v>#REF!</v>
      </c>
      <c r="H302" s="44" t="e">
        <f>IF('Costi complessivi'!#REF!="G",'Costi complessivi'!#REF!*$C$452,IF('Costi complessivi'!#REF!=$B$452,'Costi complessivi'!#REF!,""))</f>
        <v>#REF!</v>
      </c>
      <c r="I302" s="115" t="e">
        <f>IF('Costi complessivi'!#REF!="G",'Costi complessivi'!#REF!*$C$452,IF('Costi complessivi'!#REF!=$B$452,'Costi complessivi'!#REF!,""))</f>
        <v>#REF!</v>
      </c>
      <c r="J302" s="14" t="e">
        <f>IF('Costi complessivi'!#REF!="G",'Costi complessivi'!#REF!*$C$452,IF('Costi complessivi'!#REF!=$B$452,'Costi complessivi'!#REF!,""))</f>
        <v>#REF!</v>
      </c>
      <c r="K302" s="14" t="e">
        <f>IF('Costi complessivi'!#REF!="G",'Costi complessivi'!#REF!*$C$452,IF('Costi complessivi'!#REF!=$B$452,'Costi complessivi'!#REF!,""))</f>
        <v>#REF!</v>
      </c>
      <c r="L302" s="29" t="e">
        <f>IF('Costi complessivi'!#REF!="G",'Costi complessivi'!#REF!*$C$452,IF('Costi complessivi'!#REF!=$B$452,'Costi complessivi'!#REF!,""))</f>
        <v>#REF!</v>
      </c>
      <c r="M302" s="23" t="e">
        <f>'Costi complessivi'!#REF!</f>
        <v>#REF!</v>
      </c>
      <c r="N302" s="69" t="e">
        <f>IF('Costi complessivi'!#REF!="G",'Costi complessivi'!#REF!,IF('Costi complessivi'!#REF!=$B$452,'Costi complessivi'!#REF!,0))</f>
        <v>#REF!</v>
      </c>
    </row>
    <row r="303" spans="1:20" hidden="1">
      <c r="A303" s="22" t="e">
        <f>IF('Costi complessivi'!#REF!="","",'Costi complessivi'!#REF!)</f>
        <v>#REF!</v>
      </c>
      <c r="B303" s="61" t="e">
        <f>IF('Costi complessivi'!#REF!="","",'Costi complessivi'!#REF!)</f>
        <v>#REF!</v>
      </c>
      <c r="C303" s="15" t="e">
        <f>IF('Costi complessivi'!#REF!="G",'Costi complessivi'!#REF!*$C$452,IF('Costi complessivi'!#REF!=$B$452,'Costi complessivi'!#REF!,""))</f>
        <v>#REF!</v>
      </c>
      <c r="D303" s="15" t="e">
        <f>IF('Costi complessivi'!#REF!="G",'Costi complessivi'!#REF!*$C$452,IF('Costi complessivi'!#REF!=$B$452,'Costi complessivi'!#REF!,""))</f>
        <v>#REF!</v>
      </c>
      <c r="E303" s="30" t="e">
        <f>IF('Costi complessivi'!#REF!="G",'Costi complessivi'!#REF!*$C$452,IF('Costi complessivi'!#REF!=$B$452,'Costi complessivi'!#REF!,""))</f>
        <v>#REF!</v>
      </c>
      <c r="F303" s="115" t="e">
        <f>IF('Costi complessivi'!#REF!="G",'Costi complessivi'!#REF!*$C$452,IF('Costi complessivi'!#REF!=$B$452,'Costi complessivi'!#REF!,""))</f>
        <v>#REF!</v>
      </c>
      <c r="G303" s="44" t="e">
        <f>IF('Costi complessivi'!#REF!="G",'Costi complessivi'!#REF!*$C$452,IF('Costi complessivi'!#REF!=$B$452,'Costi complessivi'!#REF!,""))</f>
        <v>#REF!</v>
      </c>
      <c r="H303" s="44" t="e">
        <f>IF('Costi complessivi'!#REF!="G",'Costi complessivi'!#REF!*$C$452,IF('Costi complessivi'!#REF!=$B$452,'Costi complessivi'!#REF!,""))</f>
        <v>#REF!</v>
      </c>
      <c r="I303" s="115" t="e">
        <f>IF('Costi complessivi'!#REF!="G",'Costi complessivi'!#REF!*$C$452,IF('Costi complessivi'!#REF!=$B$452,'Costi complessivi'!#REF!,""))</f>
        <v>#REF!</v>
      </c>
      <c r="J303" s="14" t="e">
        <f>IF('Costi complessivi'!#REF!="G",'Costi complessivi'!#REF!*$C$452,IF('Costi complessivi'!#REF!=$B$452,'Costi complessivi'!#REF!,""))</f>
        <v>#REF!</v>
      </c>
      <c r="K303" s="14" t="e">
        <f>IF('Costi complessivi'!#REF!="G",'Costi complessivi'!#REF!*$C$452,IF('Costi complessivi'!#REF!=$B$452,'Costi complessivi'!#REF!,""))</f>
        <v>#REF!</v>
      </c>
      <c r="L303" s="29" t="e">
        <f>IF('Costi complessivi'!#REF!="G",'Costi complessivi'!#REF!*$C$452,IF('Costi complessivi'!#REF!=$B$452,'Costi complessivi'!#REF!,""))</f>
        <v>#REF!</v>
      </c>
      <c r="M303" s="23" t="e">
        <f>'Costi complessivi'!#REF!</f>
        <v>#REF!</v>
      </c>
      <c r="N303" s="69" t="e">
        <f>IF('Costi complessivi'!#REF!="G",'Costi complessivi'!#REF!,IF('Costi complessivi'!#REF!=$B$452,'Costi complessivi'!#REF!,0))</f>
        <v>#REF!</v>
      </c>
    </row>
    <row r="304" spans="1:20" hidden="1">
      <c r="A304" s="22" t="e">
        <f>IF('Costi complessivi'!#REF!="","",'Costi complessivi'!#REF!)</f>
        <v>#REF!</v>
      </c>
      <c r="B304" s="61" t="e">
        <f>IF('Costi complessivi'!#REF!="","",'Costi complessivi'!#REF!)</f>
        <v>#REF!</v>
      </c>
      <c r="C304" s="15" t="e">
        <f>IF('Costi complessivi'!#REF!="G",'Costi complessivi'!#REF!*$C$452,IF('Costi complessivi'!#REF!=$B$452,'Costi complessivi'!#REF!,""))</f>
        <v>#REF!</v>
      </c>
      <c r="D304" s="15" t="e">
        <f>IF('Costi complessivi'!#REF!="G",'Costi complessivi'!#REF!*$C$452,IF('Costi complessivi'!#REF!=$B$452,'Costi complessivi'!#REF!,""))</f>
        <v>#REF!</v>
      </c>
      <c r="E304" s="30" t="e">
        <f>IF('Costi complessivi'!#REF!="G",'Costi complessivi'!#REF!*$C$452,IF('Costi complessivi'!#REF!=$B$452,'Costi complessivi'!#REF!,""))</f>
        <v>#REF!</v>
      </c>
      <c r="F304" s="115" t="e">
        <f>IF('Costi complessivi'!#REF!="G",'Costi complessivi'!#REF!*$C$452,IF('Costi complessivi'!#REF!=$B$452,'Costi complessivi'!#REF!,""))</f>
        <v>#REF!</v>
      </c>
      <c r="G304" s="44" t="e">
        <f>IF('Costi complessivi'!#REF!="G",'Costi complessivi'!#REF!*$C$452,IF('Costi complessivi'!#REF!=$B$452,'Costi complessivi'!#REF!,""))</f>
        <v>#REF!</v>
      </c>
      <c r="H304" s="44" t="e">
        <f>IF('Costi complessivi'!#REF!="G",'Costi complessivi'!#REF!*$C$452,IF('Costi complessivi'!#REF!=$B$452,'Costi complessivi'!#REF!,""))</f>
        <v>#REF!</v>
      </c>
      <c r="I304" s="115" t="e">
        <f>IF('Costi complessivi'!#REF!="G",'Costi complessivi'!#REF!*$C$452,IF('Costi complessivi'!#REF!=$B$452,'Costi complessivi'!#REF!,""))</f>
        <v>#REF!</v>
      </c>
      <c r="J304" s="14" t="e">
        <f>IF('Costi complessivi'!#REF!="G",'Costi complessivi'!#REF!*$C$452,IF('Costi complessivi'!#REF!=$B$452,'Costi complessivi'!#REF!,""))</f>
        <v>#REF!</v>
      </c>
      <c r="K304" s="14" t="e">
        <f>IF('Costi complessivi'!#REF!="G",'Costi complessivi'!#REF!*$C$452,IF('Costi complessivi'!#REF!=$B$452,'Costi complessivi'!#REF!,""))</f>
        <v>#REF!</v>
      </c>
      <c r="L304" s="29" t="e">
        <f>IF('Costi complessivi'!#REF!="G",'Costi complessivi'!#REF!*$C$452,IF('Costi complessivi'!#REF!=$B$452,'Costi complessivi'!#REF!,""))</f>
        <v>#REF!</v>
      </c>
      <c r="M304" s="23" t="e">
        <f>'Costi complessivi'!#REF!</f>
        <v>#REF!</v>
      </c>
      <c r="N304" s="69" t="e">
        <f>IF('Costi complessivi'!#REF!="G",'Costi complessivi'!#REF!,IF('Costi complessivi'!#REF!=$B$452,'Costi complessivi'!#REF!,0))</f>
        <v>#REF!</v>
      </c>
    </row>
    <row r="305" spans="1:20" hidden="1">
      <c r="A305" s="22" t="e">
        <f>IF('Costi complessivi'!#REF!="","",'Costi complessivi'!#REF!)</f>
        <v>#REF!</v>
      </c>
      <c r="B305" s="61" t="e">
        <f>IF('Costi complessivi'!#REF!="","",'Costi complessivi'!#REF!)</f>
        <v>#REF!</v>
      </c>
      <c r="C305" s="15" t="e">
        <f>IF('Costi complessivi'!#REF!="G",'Costi complessivi'!#REF!*$C$452,IF('Costi complessivi'!#REF!=$B$452,'Costi complessivi'!#REF!,""))</f>
        <v>#REF!</v>
      </c>
      <c r="D305" s="15" t="e">
        <f>IF('Costi complessivi'!#REF!="G",'Costi complessivi'!#REF!*$C$452,IF('Costi complessivi'!#REF!=$B$452,'Costi complessivi'!#REF!,""))</f>
        <v>#REF!</v>
      </c>
      <c r="E305" s="30" t="e">
        <f>IF('Costi complessivi'!#REF!="G",'Costi complessivi'!#REF!*$C$452,IF('Costi complessivi'!#REF!=$B$452,'Costi complessivi'!#REF!,""))</f>
        <v>#REF!</v>
      </c>
      <c r="F305" s="115" t="e">
        <f>IF('Costi complessivi'!#REF!="G",'Costi complessivi'!#REF!*$C$452,IF('Costi complessivi'!#REF!=$B$452,'Costi complessivi'!#REF!,""))</f>
        <v>#REF!</v>
      </c>
      <c r="G305" s="44" t="e">
        <f>IF('Costi complessivi'!#REF!="G",'Costi complessivi'!#REF!*$C$452,IF('Costi complessivi'!#REF!=$B$452,'Costi complessivi'!#REF!,""))</f>
        <v>#REF!</v>
      </c>
      <c r="H305" s="44" t="e">
        <f>IF('Costi complessivi'!#REF!="G",'Costi complessivi'!#REF!*$C$452,IF('Costi complessivi'!#REF!=$B$452,'Costi complessivi'!#REF!,""))</f>
        <v>#REF!</v>
      </c>
      <c r="I305" s="115" t="e">
        <f>IF('Costi complessivi'!#REF!="G",'Costi complessivi'!#REF!*$C$452,IF('Costi complessivi'!#REF!=$B$452,'Costi complessivi'!#REF!,""))</f>
        <v>#REF!</v>
      </c>
      <c r="J305" s="14" t="e">
        <f>IF('Costi complessivi'!#REF!="G",'Costi complessivi'!#REF!*$C$452,IF('Costi complessivi'!#REF!=$B$452,'Costi complessivi'!#REF!,""))</f>
        <v>#REF!</v>
      </c>
      <c r="K305" s="14" t="e">
        <f>IF('Costi complessivi'!#REF!="G",'Costi complessivi'!#REF!*$C$452,IF('Costi complessivi'!#REF!=$B$452,'Costi complessivi'!#REF!,""))</f>
        <v>#REF!</v>
      </c>
      <c r="L305" s="29" t="e">
        <f>IF('Costi complessivi'!#REF!="G",'Costi complessivi'!#REF!*$C$452,IF('Costi complessivi'!#REF!=$B$452,'Costi complessivi'!#REF!,""))</f>
        <v>#REF!</v>
      </c>
      <c r="M305" s="23" t="e">
        <f>'Costi complessivi'!#REF!</f>
        <v>#REF!</v>
      </c>
      <c r="N305" s="69" t="e">
        <f>IF('Costi complessivi'!#REF!="G",'Costi complessivi'!#REF!,IF('Costi complessivi'!#REF!=$B$452,'Costi complessivi'!#REF!,0))</f>
        <v>#REF!</v>
      </c>
    </row>
    <row r="306" spans="1:20" s="6" customFormat="1">
      <c r="A306" s="19"/>
      <c r="B306" s="33" t="str">
        <f>'Costi complessivi'!B260</f>
        <v>TOTALE AMMOTAMENTI</v>
      </c>
      <c r="C306" s="24" t="e">
        <f>SUM(C295:C305)</f>
        <v>#REF!</v>
      </c>
      <c r="D306" s="24" t="e">
        <f t="shared" ref="D306:K306" si="9">SUM(D295:D305)</f>
        <v>#REF!</v>
      </c>
      <c r="E306" s="24" t="e">
        <f t="shared" si="9"/>
        <v>#REF!</v>
      </c>
      <c r="F306" s="24" t="e">
        <f t="shared" si="9"/>
        <v>#REF!</v>
      </c>
      <c r="G306" s="24" t="e">
        <f t="shared" si="9"/>
        <v>#REF!</v>
      </c>
      <c r="H306" s="24" t="e">
        <f t="shared" si="9"/>
        <v>#REF!</v>
      </c>
      <c r="I306" s="24" t="e">
        <f t="shared" si="9"/>
        <v>#REF!</v>
      </c>
      <c r="J306" s="24" t="e">
        <f t="shared" si="9"/>
        <v>#REF!</v>
      </c>
      <c r="K306" s="24" t="e">
        <f t="shared" si="9"/>
        <v>#REF!</v>
      </c>
      <c r="L306" s="12"/>
      <c r="M306" s="12"/>
      <c r="N306" s="69">
        <v>1</v>
      </c>
    </row>
    <row r="307" spans="1:20" ht="23.25">
      <c r="B307" s="50" t="str">
        <f>'Costi complessivi'!B261</f>
        <v>PROGETTI SPECIALI</v>
      </c>
      <c r="C307" s="11"/>
      <c r="D307" s="25"/>
      <c r="E307" s="25"/>
      <c r="F307" s="25"/>
      <c r="G307" s="25"/>
      <c r="H307" s="25"/>
      <c r="J307" s="25"/>
      <c r="K307" s="25"/>
      <c r="N307" s="69">
        <v>1</v>
      </c>
    </row>
    <row r="308" spans="1:20">
      <c r="A308" s="2" t="s">
        <v>3</v>
      </c>
      <c r="B308" s="2" t="s">
        <v>2</v>
      </c>
      <c r="C308" s="26" t="e">
        <f>C198</f>
        <v>#REF!</v>
      </c>
      <c r="D308" s="26" t="e">
        <f>D198</f>
        <v>#REF!</v>
      </c>
      <c r="E308" s="26" t="e">
        <f>E198</f>
        <v>#REF!</v>
      </c>
      <c r="F308" s="26" t="str">
        <f>'Costi complessivi'!C262</f>
        <v>PREVENTIVO 2019</v>
      </c>
      <c r="G308" s="26" t="e">
        <f>'Costi complessivi'!#REF!</f>
        <v>#REF!</v>
      </c>
      <c r="H308" s="26" t="e">
        <f>'Costi complessivi'!#REF!</f>
        <v>#REF!</v>
      </c>
      <c r="I308" s="26" t="str">
        <f>'Costi complessivi'!D262</f>
        <v>CONSUNTIVO 2019</v>
      </c>
      <c r="J308" s="26" t="str">
        <f>'Costi complessivi'!E262</f>
        <v>INDICATORE ATTESO</v>
      </c>
      <c r="K308" s="26" t="str">
        <f>'Costi complessivi'!F262</f>
        <v>INDICATORE CONS.</v>
      </c>
      <c r="L308" s="27"/>
      <c r="N308" s="69">
        <v>1</v>
      </c>
    </row>
    <row r="309" spans="1:20" hidden="1">
      <c r="A309" s="49" t="s">
        <v>444</v>
      </c>
      <c r="B309" s="45"/>
      <c r="C309" s="46"/>
      <c r="D309" s="47"/>
      <c r="E309" s="47"/>
      <c r="F309" s="47"/>
      <c r="G309" s="47"/>
      <c r="H309" s="47"/>
      <c r="I309" s="47"/>
      <c r="J309" s="47"/>
      <c r="K309" s="47"/>
      <c r="L309" s="45"/>
      <c r="M309" s="48"/>
      <c r="N309" s="69">
        <v>0</v>
      </c>
    </row>
    <row r="310" spans="1:20" hidden="1">
      <c r="A310" s="22" t="e">
        <f>IF('Costi complessivi'!#REF!="","",'Costi complessivi'!#REF!)</f>
        <v>#REF!</v>
      </c>
      <c r="B310" s="61" t="e">
        <f>IF('Costi complessivi'!#REF!="","",'Costi complessivi'!#REF!)</f>
        <v>#REF!</v>
      </c>
      <c r="C310" s="15" t="e">
        <f>IF('Costi complessivi'!#REF!="G",'Costi complessivi'!#REF!*$C$452,IF('Costi complessivi'!#REF!=$B$452,'Costi complessivi'!#REF!,""))</f>
        <v>#REF!</v>
      </c>
      <c r="D310" s="15" t="e">
        <f>IF('Costi complessivi'!#REF!="G",'Costi complessivi'!#REF!*$C$452,IF('Costi complessivi'!#REF!=$B$452,'Costi complessivi'!#REF!,""))</f>
        <v>#REF!</v>
      </c>
      <c r="E310" s="30" t="e">
        <f>IF('Costi complessivi'!#REF!="G",'Costi complessivi'!#REF!*$C$452,IF('Costi complessivi'!#REF!=$B$452,'Costi complessivi'!#REF!,""))</f>
        <v>#REF!</v>
      </c>
      <c r="F310" s="115" t="e">
        <f>IF('Costi complessivi'!#REF!="G",'Costi complessivi'!#REF!*$C$452,IF('Costi complessivi'!#REF!=$B$452,'Costi complessivi'!#REF!,""))</f>
        <v>#REF!</v>
      </c>
      <c r="G310" s="44" t="e">
        <f>IF('Costi complessivi'!#REF!="G",'Costi complessivi'!#REF!*$C$452,IF('Costi complessivi'!#REF!=$B$452,'Costi complessivi'!#REF!,""))</f>
        <v>#REF!</v>
      </c>
      <c r="H310" s="44" t="e">
        <f>IF('Costi complessivi'!#REF!="G",'Costi complessivi'!#REF!*$C$452,IF('Costi complessivi'!#REF!=$B$452,'Costi complessivi'!#REF!,""))</f>
        <v>#REF!</v>
      </c>
      <c r="I310" s="115" t="e">
        <f>IF('Costi complessivi'!#REF!="G",'Costi complessivi'!#REF!*$C$452,IF('Costi complessivi'!#REF!=$B$452,'Costi complessivi'!#REF!,""))</f>
        <v>#REF!</v>
      </c>
      <c r="J310" s="14" t="e">
        <f>IF('Costi complessivi'!#REF!="G",'Costi complessivi'!#REF!*$C$452,IF('Costi complessivi'!#REF!=$B$452,'Costi complessivi'!#REF!,""))</f>
        <v>#REF!</v>
      </c>
      <c r="K310" s="14" t="e">
        <f>IF('Costi complessivi'!#REF!="G",'Costi complessivi'!#REF!*$C$452,IF('Costi complessivi'!#REF!=$B$452,'Costi complessivi'!#REF!,""))</f>
        <v>#REF!</v>
      </c>
      <c r="L310" s="29" t="e">
        <f>IF('Costi complessivi'!#REF!="G",'Costi complessivi'!#REF!*$C$452,IF('Costi complessivi'!#REF!=$B$452,'Costi complessivi'!#REF!,""))</f>
        <v>#REF!</v>
      </c>
      <c r="M310" s="23" t="e">
        <f>'Costi complessivi'!#REF!</f>
        <v>#REF!</v>
      </c>
      <c r="N310" s="69" t="e">
        <f>IF('Costi complessivi'!#REF!="G",'Costi complessivi'!#REF!,IF('Costi complessivi'!#REF!=$B$452,'Costi complessivi'!#REF!,0))</f>
        <v>#REF!</v>
      </c>
    </row>
    <row r="311" spans="1:20" hidden="1">
      <c r="A311" s="22" t="str">
        <f>IF('Costi complessivi'!A264="","",'Costi complessivi'!A264)</f>
        <v/>
      </c>
      <c r="B311" s="61" t="str">
        <f>IF('Costi complessivi'!B264="","",'Costi complessivi'!B264)</f>
        <v>EDUCERE (Pdz Comunità educativa)</v>
      </c>
      <c r="C311" s="15" t="e">
        <f>IF('Costi complessivi'!#REF!="G",'Costi complessivi'!#REF!*$C$452,IF('Costi complessivi'!#REF!=$B$452,'Costi complessivi'!#REF!,""))</f>
        <v>#REF!</v>
      </c>
      <c r="D311" s="15" t="e">
        <f>IF('Costi complessivi'!#REF!="G",'Costi complessivi'!#REF!*$C$452,IF('Costi complessivi'!#REF!=$B$452,'Costi complessivi'!#REF!,""))</f>
        <v>#REF!</v>
      </c>
      <c r="E311" s="30" t="e">
        <f>IF('Costi complessivi'!#REF!="G",'Costi complessivi'!#REF!*$C$452,IF('Costi complessivi'!#REF!=$B$452,'Costi complessivi'!#REF!,""))</f>
        <v>#REF!</v>
      </c>
      <c r="F311" s="115" t="e">
        <f>IF('Costi complessivi'!#REF!="G",'Costi complessivi'!C264*$C$452,IF('Costi complessivi'!#REF!=$B$452,'Costi complessivi'!C264,""))</f>
        <v>#REF!</v>
      </c>
      <c r="G311" s="44" t="e">
        <f>IF('Costi complessivi'!#REF!="G",'Costi complessivi'!#REF!*$C$452,IF('Costi complessivi'!#REF!=$B$452,'Costi complessivi'!#REF!,""))</f>
        <v>#REF!</v>
      </c>
      <c r="H311" s="44" t="e">
        <f>IF('Costi complessivi'!#REF!="G",'Costi complessivi'!#REF!*$C$452,IF('Costi complessivi'!#REF!=$B$452,'Costi complessivi'!#REF!,""))</f>
        <v>#REF!</v>
      </c>
      <c r="I311" s="115" t="e">
        <f>IF('Costi complessivi'!#REF!="G",'Costi complessivi'!D264*$C$452,IF('Costi complessivi'!#REF!=$B$452,'Costi complessivi'!D264,""))</f>
        <v>#REF!</v>
      </c>
      <c r="J311" s="14" t="e">
        <f>IF('Costi complessivi'!#REF!="G",'Costi complessivi'!E264*$C$452,IF('Costi complessivi'!#REF!=$B$452,'Costi complessivi'!E264,""))</f>
        <v>#REF!</v>
      </c>
      <c r="K311" s="14" t="e">
        <f>IF('Costi complessivi'!#REF!="G",'Costi complessivi'!F264*$C$452,IF('Costi complessivi'!#REF!=$B$452,'Costi complessivi'!F264,""))</f>
        <v>#REF!</v>
      </c>
      <c r="L311" s="29" t="e">
        <f>IF('Costi complessivi'!#REF!="G",'Costi complessivi'!#REF!*$C$452,IF('Costi complessivi'!#REF!=$B$452,'Costi complessivi'!#REF!,""))</f>
        <v>#REF!</v>
      </c>
      <c r="M311" s="23" t="e">
        <f>'Costi complessivi'!#REF!</f>
        <v>#REF!</v>
      </c>
      <c r="N311" s="69" t="e">
        <f>IF('Costi complessivi'!#REF!="G",'Costi complessivi'!#REF!,IF('Costi complessivi'!#REF!=$B$452,'Costi complessivi'!#REF!,0))</f>
        <v>#REF!</v>
      </c>
    </row>
    <row r="312" spans="1:20" hidden="1">
      <c r="A312" s="22" t="e">
        <f>IF('Costi complessivi'!#REF!="","",'Costi complessivi'!#REF!)</f>
        <v>#REF!</v>
      </c>
      <c r="B312" s="61" t="e">
        <f>IF('Costi complessivi'!#REF!="","",'Costi complessivi'!#REF!)</f>
        <v>#REF!</v>
      </c>
      <c r="C312" s="15" t="e">
        <f>IF('Costi complessivi'!#REF!="G",'Costi complessivi'!#REF!*$C$452,IF('Costi complessivi'!#REF!=$B$452,'Costi complessivi'!#REF!,""))</f>
        <v>#REF!</v>
      </c>
      <c r="D312" s="15" t="e">
        <f>IF('Costi complessivi'!#REF!="G",'Costi complessivi'!#REF!*$C$452,IF('Costi complessivi'!#REF!=$B$452,'Costi complessivi'!#REF!,""))</f>
        <v>#REF!</v>
      </c>
      <c r="E312" s="30" t="e">
        <f>IF('Costi complessivi'!#REF!="G",'Costi complessivi'!#REF!*$C$452,IF('Costi complessivi'!#REF!=$B$452,'Costi complessivi'!#REF!,""))</f>
        <v>#REF!</v>
      </c>
      <c r="F312" s="115" t="e">
        <f>IF('Costi complessivi'!#REF!="G",'Costi complessivi'!#REF!*$C$452,IF('Costi complessivi'!#REF!=$B$452,'Costi complessivi'!#REF!,""))</f>
        <v>#REF!</v>
      </c>
      <c r="G312" s="44" t="e">
        <f>IF('Costi complessivi'!#REF!="G",'Costi complessivi'!#REF!*$C$452,IF('Costi complessivi'!#REF!=$B$452,'Costi complessivi'!#REF!,""))</f>
        <v>#REF!</v>
      </c>
      <c r="H312" s="44" t="e">
        <f>IF('Costi complessivi'!#REF!="G",'Costi complessivi'!#REF!*$C$452,IF('Costi complessivi'!#REF!=$B$452,'Costi complessivi'!#REF!,""))</f>
        <v>#REF!</v>
      </c>
      <c r="I312" s="115" t="e">
        <f>IF('Costi complessivi'!#REF!="G",'Costi complessivi'!#REF!*$C$452,IF('Costi complessivi'!#REF!=$B$452,'Costi complessivi'!#REF!,""))</f>
        <v>#REF!</v>
      </c>
      <c r="J312" s="14" t="e">
        <f>IF('Costi complessivi'!#REF!="G",'Costi complessivi'!#REF!*$C$452,IF('Costi complessivi'!#REF!=$B$452,'Costi complessivi'!#REF!,""))</f>
        <v>#REF!</v>
      </c>
      <c r="K312" s="14" t="e">
        <f>IF('Costi complessivi'!#REF!="G",'Costi complessivi'!#REF!*$C$452,IF('Costi complessivi'!#REF!=$B$452,'Costi complessivi'!#REF!,""))</f>
        <v>#REF!</v>
      </c>
      <c r="L312" s="29" t="e">
        <f>IF('Costi complessivi'!#REF!="G",'Costi complessivi'!#REF!*$C$452,IF('Costi complessivi'!#REF!=$B$452,'Costi complessivi'!#REF!,""))</f>
        <v>#REF!</v>
      </c>
      <c r="M312" s="23" t="e">
        <f>'Costi complessivi'!#REF!</f>
        <v>#REF!</v>
      </c>
      <c r="N312" s="69" t="e">
        <f>IF('Costi complessivi'!#REF!="G",'Costi complessivi'!#REF!,IF('Costi complessivi'!#REF!=$B$452,'Costi complessivi'!#REF!,0))</f>
        <v>#REF!</v>
      </c>
    </row>
    <row r="313" spans="1:20" hidden="1">
      <c r="A313" s="22" t="str">
        <f>IF('Costi complessivi'!A265="","",'Costi complessivi'!A265)</f>
        <v xml:space="preserve">  66/25/712  </v>
      </c>
      <c r="B313" s="61" t="str">
        <f>IF('Costi complessivi'!B265="","",'Costi complessivi'!B265)</f>
        <v>HELP FOR CHILDREN - PROG. CHERNOBYL</v>
      </c>
      <c r="C313" s="15" t="e">
        <f>IF('Costi complessivi'!#REF!="G",'Costi complessivi'!#REF!*$C$452,IF('Costi complessivi'!#REF!=$B$452,'Costi complessivi'!#REF!,""))</f>
        <v>#REF!</v>
      </c>
      <c r="D313" s="15" t="e">
        <f>IF('Costi complessivi'!#REF!="G",'Costi complessivi'!#REF!*$C$452,IF('Costi complessivi'!#REF!=$B$452,'Costi complessivi'!#REF!,""))</f>
        <v>#REF!</v>
      </c>
      <c r="E313" s="30" t="e">
        <f>IF('Costi complessivi'!#REF!="G",'Costi complessivi'!#REF!*$C$452,IF('Costi complessivi'!#REF!=$B$452,'Costi complessivi'!#REF!,""))</f>
        <v>#REF!</v>
      </c>
      <c r="F313" s="115" t="e">
        <f>IF('Costi complessivi'!#REF!="G",'Costi complessivi'!C265*$C$452,IF('Costi complessivi'!#REF!=$B$452,'Costi complessivi'!C265,""))</f>
        <v>#REF!</v>
      </c>
      <c r="G313" s="44" t="e">
        <f>IF('Costi complessivi'!#REF!="G",'Costi complessivi'!#REF!*$C$452,IF('Costi complessivi'!#REF!=$B$452,'Costi complessivi'!#REF!,""))</f>
        <v>#REF!</v>
      </c>
      <c r="H313" s="44" t="e">
        <f>IF('Costi complessivi'!#REF!="G",'Costi complessivi'!#REF!*$C$452,IF('Costi complessivi'!#REF!=$B$452,'Costi complessivi'!#REF!,""))</f>
        <v>#REF!</v>
      </c>
      <c r="I313" s="115" t="e">
        <f>IF('Costi complessivi'!#REF!="G",'Costi complessivi'!D265*$C$452,IF('Costi complessivi'!#REF!=$B$452,'Costi complessivi'!D265,""))</f>
        <v>#REF!</v>
      </c>
      <c r="J313" s="14" t="e">
        <f>IF('Costi complessivi'!#REF!="G",'Costi complessivi'!E265*$C$452,IF('Costi complessivi'!#REF!=$B$452,'Costi complessivi'!E265,""))</f>
        <v>#REF!</v>
      </c>
      <c r="K313" s="14" t="e">
        <f>IF('Costi complessivi'!#REF!="G",'Costi complessivi'!F265*$C$452,IF('Costi complessivi'!#REF!=$B$452,'Costi complessivi'!F265,""))</f>
        <v>#REF!</v>
      </c>
      <c r="L313" s="29" t="e">
        <f>IF('Costi complessivi'!#REF!="G",'Costi complessivi'!#REF!*$C$452,IF('Costi complessivi'!#REF!=$B$452,'Costi complessivi'!#REF!,""))</f>
        <v>#REF!</v>
      </c>
      <c r="M313" s="23" t="e">
        <f>'Costi complessivi'!#REF!</f>
        <v>#REF!</v>
      </c>
      <c r="N313" s="69" t="e">
        <f>IF('Costi complessivi'!#REF!="G",'Costi complessivi'!#REF!,IF('Costi complessivi'!#REF!=$B$452,'Costi complessivi'!#REF!,0))</f>
        <v>#REF!</v>
      </c>
    </row>
    <row r="314" spans="1:20" hidden="1">
      <c r="A314" s="22" t="str">
        <f>IF('Costi complessivi'!A266="","",'Costi complessivi'!A266)</f>
        <v xml:space="preserve"> 66/25/713</v>
      </c>
      <c r="B314" s="61" t="str">
        <f>IF('Costi complessivi'!B266="","",'Costi complessivi'!B266)</f>
        <v xml:space="preserve">SALTATEMPO </v>
      </c>
      <c r="C314" s="15" t="e">
        <f>IF('Costi complessivi'!#REF!="G",'Costi complessivi'!#REF!*$C$452,IF('Costi complessivi'!#REF!=$B$452,'Costi complessivi'!#REF!,""))</f>
        <v>#REF!</v>
      </c>
      <c r="D314" s="15" t="e">
        <f>IF('Costi complessivi'!#REF!="G",'Costi complessivi'!#REF!*$C$452,IF('Costi complessivi'!#REF!=$B$452,'Costi complessivi'!#REF!,""))</f>
        <v>#REF!</v>
      </c>
      <c r="E314" s="30" t="e">
        <f>IF('Costi complessivi'!#REF!="G",'Costi complessivi'!#REF!*$C$452,IF('Costi complessivi'!#REF!=$B$452,'Costi complessivi'!#REF!,""))</f>
        <v>#REF!</v>
      </c>
      <c r="F314" s="115" t="e">
        <f>IF('Costi complessivi'!#REF!="G",'Costi complessivi'!C266*$C$452,IF('Costi complessivi'!#REF!=$B$452,'Costi complessivi'!C266,""))</f>
        <v>#REF!</v>
      </c>
      <c r="G314" s="44" t="e">
        <f>IF('Costi complessivi'!#REF!="G",'Costi complessivi'!#REF!*$C$452,IF('Costi complessivi'!#REF!=$B$452,'Costi complessivi'!#REF!,""))</f>
        <v>#REF!</v>
      </c>
      <c r="H314" s="44" t="e">
        <f>IF('Costi complessivi'!#REF!="G",'Costi complessivi'!#REF!*$C$452,IF('Costi complessivi'!#REF!=$B$452,'Costi complessivi'!#REF!,""))</f>
        <v>#REF!</v>
      </c>
      <c r="I314" s="115" t="e">
        <f>IF('Costi complessivi'!#REF!="G",'Costi complessivi'!D266*$C$452,IF('Costi complessivi'!#REF!=$B$452,'Costi complessivi'!D266,""))</f>
        <v>#REF!</v>
      </c>
      <c r="J314" s="14" t="e">
        <f>IF('Costi complessivi'!#REF!="G",'Costi complessivi'!E266*$C$452,IF('Costi complessivi'!#REF!=$B$452,'Costi complessivi'!E266,""))</f>
        <v>#REF!</v>
      </c>
      <c r="K314" s="14" t="e">
        <f>IF('Costi complessivi'!#REF!="G",'Costi complessivi'!F266*$C$452,IF('Costi complessivi'!#REF!=$B$452,'Costi complessivi'!F266,""))</f>
        <v>#REF!</v>
      </c>
      <c r="L314" s="29" t="e">
        <f>IF('Costi complessivi'!#REF!="G",'Costi complessivi'!#REF!*$C$452,IF('Costi complessivi'!#REF!=$B$452,'Costi complessivi'!#REF!,""))</f>
        <v>#REF!</v>
      </c>
      <c r="M314" s="23" t="e">
        <f>'Costi complessivi'!#REF!</f>
        <v>#REF!</v>
      </c>
      <c r="N314" s="69" t="e">
        <f>IF('Costi complessivi'!#REF!="G",'Costi complessivi'!#REF!,IF('Costi complessivi'!#REF!=$B$452,'Costi complessivi'!#REF!,0))</f>
        <v>#REF!</v>
      </c>
    </row>
    <row r="315" spans="1:20" hidden="1">
      <c r="A315" s="22" t="e">
        <f>IF('Costi complessivi'!#REF!="","",'Costi complessivi'!#REF!)</f>
        <v>#REF!</v>
      </c>
      <c r="B315" s="61" t="e">
        <f>IF('Costi complessivi'!#REF!="","",'Costi complessivi'!#REF!)</f>
        <v>#REF!</v>
      </c>
      <c r="C315" s="15" t="e">
        <f>IF('Costi complessivi'!#REF!="G",'Costi complessivi'!#REF!*$C$452,IF('Costi complessivi'!#REF!=$B$452,'Costi complessivi'!#REF!,""))</f>
        <v>#REF!</v>
      </c>
      <c r="D315" s="15" t="e">
        <f>IF('Costi complessivi'!#REF!="G",'Costi complessivi'!#REF!*$C$452,IF('Costi complessivi'!#REF!=$B$452,'Costi complessivi'!#REF!,""))</f>
        <v>#REF!</v>
      </c>
      <c r="E315" s="30" t="e">
        <f>IF('Costi complessivi'!#REF!="G",'Costi complessivi'!#REF!*$C$452,IF('Costi complessivi'!#REF!=$B$452,'Costi complessivi'!#REF!,""))</f>
        <v>#REF!</v>
      </c>
      <c r="F315" s="115" t="e">
        <f>IF('Costi complessivi'!#REF!="G",'Costi complessivi'!#REF!*$C$452,IF('Costi complessivi'!#REF!=$B$452,'Costi complessivi'!#REF!,""))</f>
        <v>#REF!</v>
      </c>
      <c r="G315" s="44" t="e">
        <f>IF('Costi complessivi'!#REF!="G",'Costi complessivi'!#REF!*$C$452,IF('Costi complessivi'!#REF!=$B$452,'Costi complessivi'!#REF!,""))</f>
        <v>#REF!</v>
      </c>
      <c r="H315" s="44" t="e">
        <f>IF('Costi complessivi'!#REF!="G",'Costi complessivi'!#REF!*$C$452,IF('Costi complessivi'!#REF!=$B$452,'Costi complessivi'!#REF!,""))</f>
        <v>#REF!</v>
      </c>
      <c r="I315" s="115" t="e">
        <f>IF('Costi complessivi'!#REF!="G",'Costi complessivi'!#REF!*$C$452,IF('Costi complessivi'!#REF!=$B$452,'Costi complessivi'!#REF!,""))</f>
        <v>#REF!</v>
      </c>
      <c r="J315" s="14" t="e">
        <f>IF('Costi complessivi'!#REF!="G",'Costi complessivi'!#REF!*$C$452,IF('Costi complessivi'!#REF!=$B$452,'Costi complessivi'!#REF!,""))</f>
        <v>#REF!</v>
      </c>
      <c r="K315" s="14" t="e">
        <f>IF('Costi complessivi'!#REF!="G",'Costi complessivi'!#REF!*$C$452,IF('Costi complessivi'!#REF!=$B$452,'Costi complessivi'!#REF!,""))</f>
        <v>#REF!</v>
      </c>
      <c r="L315" s="29" t="e">
        <f>IF('Costi complessivi'!#REF!="G",'Costi complessivi'!#REF!*$C$452,IF('Costi complessivi'!#REF!=$B$452,'Costi complessivi'!#REF!,""))</f>
        <v>#REF!</v>
      </c>
      <c r="M315" s="23" t="e">
        <f>'Costi complessivi'!#REF!</f>
        <v>#REF!</v>
      </c>
      <c r="N315" s="69" t="e">
        <f>IF('Costi complessivi'!#REF!="G",'Costi complessivi'!#REF!,IF('Costi complessivi'!#REF!=$B$452,'Costi complessivi'!#REF!,0))</f>
        <v>#REF!</v>
      </c>
    </row>
    <row r="316" spans="1:20" hidden="1">
      <c r="A316" s="22" t="e">
        <f>IF('Costi complessivi'!#REF!="","",'Costi complessivi'!#REF!)</f>
        <v>#REF!</v>
      </c>
      <c r="B316" s="61" t="e">
        <f>IF('Costi complessivi'!#REF!="","",'Costi complessivi'!#REF!)</f>
        <v>#REF!</v>
      </c>
      <c r="C316" s="15" t="e">
        <f>IF('Costi complessivi'!#REF!="G",'Costi complessivi'!#REF!*$C$452,IF('Costi complessivi'!#REF!=$B$452,'Costi complessivi'!#REF!,""))</f>
        <v>#REF!</v>
      </c>
      <c r="D316" s="15" t="e">
        <f>IF('Costi complessivi'!#REF!="G",'Costi complessivi'!#REF!*$C$452,IF('Costi complessivi'!#REF!=$B$452,'Costi complessivi'!#REF!,""))</f>
        <v>#REF!</v>
      </c>
      <c r="E316" s="30" t="e">
        <f>IF('Costi complessivi'!#REF!="G",'Costi complessivi'!#REF!*$C$452,IF('Costi complessivi'!#REF!=$B$452,'Costi complessivi'!#REF!,""))</f>
        <v>#REF!</v>
      </c>
      <c r="F316" s="115" t="e">
        <f>IF('Costi complessivi'!#REF!="G",'Costi complessivi'!#REF!*$C$452,IF('Costi complessivi'!#REF!=$B$452,'Costi complessivi'!#REF!,""))</f>
        <v>#REF!</v>
      </c>
      <c r="G316" s="44" t="e">
        <f>IF('Costi complessivi'!#REF!="G",'Costi complessivi'!#REF!*$C$452,IF('Costi complessivi'!#REF!=$B$452,'Costi complessivi'!#REF!,""))</f>
        <v>#REF!</v>
      </c>
      <c r="H316" s="44" t="e">
        <f>IF('Costi complessivi'!#REF!="G",'Costi complessivi'!#REF!*$C$452,IF('Costi complessivi'!#REF!=$B$452,'Costi complessivi'!#REF!,""))</f>
        <v>#REF!</v>
      </c>
      <c r="I316" s="115" t="e">
        <f>IF('Costi complessivi'!#REF!="G",'Costi complessivi'!#REF!*$C$452,IF('Costi complessivi'!#REF!=$B$452,'Costi complessivi'!#REF!,""))</f>
        <v>#REF!</v>
      </c>
      <c r="J316" s="14" t="e">
        <f>IF('Costi complessivi'!#REF!="G",'Costi complessivi'!#REF!*$C$452,IF('Costi complessivi'!#REF!=$B$452,'Costi complessivi'!#REF!,""))</f>
        <v>#REF!</v>
      </c>
      <c r="K316" s="14" t="e">
        <f>IF('Costi complessivi'!#REF!="G",'Costi complessivi'!#REF!*$C$452,IF('Costi complessivi'!#REF!=$B$452,'Costi complessivi'!#REF!,""))</f>
        <v>#REF!</v>
      </c>
      <c r="L316" s="29" t="e">
        <f>IF('Costi complessivi'!#REF!="G",'Costi complessivi'!#REF!*$C$452,IF('Costi complessivi'!#REF!=$B$452,'Costi complessivi'!#REF!,""))</f>
        <v>#REF!</v>
      </c>
      <c r="M316" s="23" t="e">
        <f>'Costi complessivi'!#REF!</f>
        <v>#REF!</v>
      </c>
      <c r="N316" s="69" t="e">
        <f>IF('Costi complessivi'!#REF!="G",'Costi complessivi'!#REF!,IF('Costi complessivi'!#REF!=$B$452,'Costi complessivi'!#REF!,0))</f>
        <v>#REF!</v>
      </c>
    </row>
    <row r="317" spans="1:20" hidden="1">
      <c r="A317" s="22" t="e">
        <f>IF('Costi complessivi'!#REF!="","",'Costi complessivi'!#REF!)</f>
        <v>#REF!</v>
      </c>
      <c r="B317" s="61" t="e">
        <f>IF('Costi complessivi'!#REF!="","",'Costi complessivi'!#REF!)</f>
        <v>#REF!</v>
      </c>
      <c r="C317" s="15" t="e">
        <f>IF('Costi complessivi'!#REF!="G",'Costi complessivi'!#REF!*$C$452,IF('Costi complessivi'!#REF!=$B$452,'Costi complessivi'!#REF!,""))</f>
        <v>#REF!</v>
      </c>
      <c r="D317" s="15" t="e">
        <f>IF('Costi complessivi'!#REF!="G",'Costi complessivi'!#REF!*$C$452,IF('Costi complessivi'!#REF!=$B$452,'Costi complessivi'!#REF!,""))</f>
        <v>#REF!</v>
      </c>
      <c r="E317" s="30" t="e">
        <f>IF('Costi complessivi'!#REF!="G",'Costi complessivi'!#REF!*$C$452,IF('Costi complessivi'!#REF!=$B$452,'Costi complessivi'!#REF!,""))</f>
        <v>#REF!</v>
      </c>
      <c r="F317" s="115" t="e">
        <f>IF('Costi complessivi'!#REF!="G",'Costi complessivi'!#REF!*$C$452,IF('Costi complessivi'!#REF!=$B$452,'Costi complessivi'!#REF!,""))</f>
        <v>#REF!</v>
      </c>
      <c r="G317" s="44" t="e">
        <f>IF('Costi complessivi'!#REF!="G",'Costi complessivi'!#REF!*$C$452,IF('Costi complessivi'!#REF!=$B$452,'Costi complessivi'!#REF!,""))</f>
        <v>#REF!</v>
      </c>
      <c r="H317" s="44" t="e">
        <f>IF('Costi complessivi'!#REF!="G",'Costi complessivi'!#REF!*$C$452,IF('Costi complessivi'!#REF!=$B$452,'Costi complessivi'!#REF!,""))</f>
        <v>#REF!</v>
      </c>
      <c r="I317" s="115" t="e">
        <f>IF('Costi complessivi'!#REF!="G",'Costi complessivi'!#REF!*$C$452,IF('Costi complessivi'!#REF!=$B$452,'Costi complessivi'!#REF!,""))</f>
        <v>#REF!</v>
      </c>
      <c r="J317" s="14" t="e">
        <f>IF('Costi complessivi'!#REF!="G",'Costi complessivi'!#REF!*$C$452,IF('Costi complessivi'!#REF!=$B$452,'Costi complessivi'!#REF!,""))</f>
        <v>#REF!</v>
      </c>
      <c r="K317" s="14" t="e">
        <f>IF('Costi complessivi'!#REF!="G",'Costi complessivi'!#REF!*$C$452,IF('Costi complessivi'!#REF!=$B$452,'Costi complessivi'!#REF!,""))</f>
        <v>#REF!</v>
      </c>
      <c r="L317" s="29" t="e">
        <f>IF('Costi complessivi'!#REF!="G",'Costi complessivi'!#REF!*$C$452,IF('Costi complessivi'!#REF!=$B$452,'Costi complessivi'!#REF!,""))</f>
        <v>#REF!</v>
      </c>
      <c r="M317" s="23" t="e">
        <f>'Costi complessivi'!#REF!</f>
        <v>#REF!</v>
      </c>
      <c r="N317" s="69" t="e">
        <f>IF('Costi complessivi'!#REF!="G",'Costi complessivi'!#REF!,IF('Costi complessivi'!#REF!=$B$452,'Costi complessivi'!#REF!,0))</f>
        <v>#REF!</v>
      </c>
      <c r="T317" s="42" t="s">
        <v>507</v>
      </c>
    </row>
    <row r="318" spans="1:20" hidden="1">
      <c r="A318" s="22" t="e">
        <f>IF('Costi complessivi'!#REF!="","",'Costi complessivi'!#REF!)</f>
        <v>#REF!</v>
      </c>
      <c r="B318" s="61" t="e">
        <f>IF('Costi complessivi'!#REF!="","",'Costi complessivi'!#REF!)</f>
        <v>#REF!</v>
      </c>
      <c r="C318" s="15" t="e">
        <f>IF('Costi complessivi'!#REF!="G",'Costi complessivi'!#REF!*$C$452,IF('Costi complessivi'!#REF!=$B$452,'Costi complessivi'!#REF!,""))</f>
        <v>#REF!</v>
      </c>
      <c r="D318" s="15" t="e">
        <f>IF('Costi complessivi'!#REF!="G",'Costi complessivi'!#REF!*$C$452,IF('Costi complessivi'!#REF!=$B$452,'Costi complessivi'!#REF!,""))</f>
        <v>#REF!</v>
      </c>
      <c r="E318" s="30" t="e">
        <f>IF('Costi complessivi'!#REF!="G",'Costi complessivi'!#REF!*$C$452,IF('Costi complessivi'!#REF!=$B$452,'Costi complessivi'!#REF!,""))</f>
        <v>#REF!</v>
      </c>
      <c r="F318" s="115" t="e">
        <f>IF('Costi complessivi'!#REF!="G",'Costi complessivi'!#REF!*$C$452,IF('Costi complessivi'!#REF!=$B$452,'Costi complessivi'!#REF!,""))</f>
        <v>#REF!</v>
      </c>
      <c r="G318" s="44" t="e">
        <f>IF('Costi complessivi'!#REF!="G",'Costi complessivi'!#REF!*$C$452,IF('Costi complessivi'!#REF!=$B$452,'Costi complessivi'!#REF!,""))</f>
        <v>#REF!</v>
      </c>
      <c r="H318" s="44" t="e">
        <f>IF('Costi complessivi'!#REF!="G",'Costi complessivi'!#REF!*$C$452,IF('Costi complessivi'!#REF!=$B$452,'Costi complessivi'!#REF!,""))</f>
        <v>#REF!</v>
      </c>
      <c r="I318" s="115" t="e">
        <f>IF('Costi complessivi'!#REF!="G",'Costi complessivi'!#REF!*$C$452,IF('Costi complessivi'!#REF!=$B$452,'Costi complessivi'!#REF!,""))</f>
        <v>#REF!</v>
      </c>
      <c r="J318" s="14" t="e">
        <f>IF('Costi complessivi'!#REF!="G",'Costi complessivi'!#REF!*$C$452,IF('Costi complessivi'!#REF!=$B$452,'Costi complessivi'!#REF!,""))</f>
        <v>#REF!</v>
      </c>
      <c r="K318" s="14" t="e">
        <f>IF('Costi complessivi'!#REF!="G",'Costi complessivi'!#REF!*$C$452,IF('Costi complessivi'!#REF!=$B$452,'Costi complessivi'!#REF!,""))</f>
        <v>#REF!</v>
      </c>
      <c r="L318" s="29" t="e">
        <f>IF('Costi complessivi'!#REF!="G",'Costi complessivi'!#REF!*$C$452,IF('Costi complessivi'!#REF!=$B$452,'Costi complessivi'!#REF!,""))</f>
        <v>#REF!</v>
      </c>
      <c r="M318" s="23" t="e">
        <f>'Costi complessivi'!#REF!</f>
        <v>#REF!</v>
      </c>
      <c r="N318" s="69" t="e">
        <f>IF('Costi complessivi'!#REF!="G",'Costi complessivi'!#REF!,IF('Costi complessivi'!#REF!=$B$452,'Costi complessivi'!#REF!,0))</f>
        <v>#REF!</v>
      </c>
    </row>
    <row r="319" spans="1:20" hidden="1">
      <c r="A319" s="22" t="e">
        <f>IF('Costi complessivi'!#REF!="","",'Costi complessivi'!#REF!)</f>
        <v>#REF!</v>
      </c>
      <c r="B319" s="61" t="e">
        <f>IF('Costi complessivi'!#REF!="","",'Costi complessivi'!#REF!)</f>
        <v>#REF!</v>
      </c>
      <c r="C319" s="15" t="e">
        <f>IF('Costi complessivi'!#REF!="G",'Costi complessivi'!#REF!*$C$452,IF('Costi complessivi'!#REF!=$B$452,'Costi complessivi'!#REF!,""))</f>
        <v>#REF!</v>
      </c>
      <c r="D319" s="15" t="e">
        <f>IF('Costi complessivi'!#REF!="G",'Costi complessivi'!#REF!*$C$452,IF('Costi complessivi'!#REF!=$B$452,'Costi complessivi'!#REF!,""))</f>
        <v>#REF!</v>
      </c>
      <c r="E319" s="30" t="e">
        <f>IF('Costi complessivi'!#REF!="G",'Costi complessivi'!#REF!*$C$452,IF('Costi complessivi'!#REF!=$B$452,'Costi complessivi'!#REF!,""))</f>
        <v>#REF!</v>
      </c>
      <c r="F319" s="115" t="e">
        <f>IF('Costi complessivi'!#REF!="G",'Costi complessivi'!#REF!*$C$452,IF('Costi complessivi'!#REF!=$B$452,'Costi complessivi'!#REF!,""))</f>
        <v>#REF!</v>
      </c>
      <c r="G319" s="44" t="e">
        <f>IF('Costi complessivi'!#REF!="G",'Costi complessivi'!#REF!*$C$452,IF('Costi complessivi'!#REF!=$B$452,'Costi complessivi'!#REF!,""))</f>
        <v>#REF!</v>
      </c>
      <c r="H319" s="44" t="e">
        <f>IF('Costi complessivi'!#REF!="G",'Costi complessivi'!#REF!*$C$452,IF('Costi complessivi'!#REF!=$B$452,'Costi complessivi'!#REF!,""))</f>
        <v>#REF!</v>
      </c>
      <c r="I319" s="115" t="e">
        <f>IF('Costi complessivi'!#REF!="G",'Costi complessivi'!#REF!*$C$452,IF('Costi complessivi'!#REF!=$B$452,'Costi complessivi'!#REF!,""))</f>
        <v>#REF!</v>
      </c>
      <c r="J319" s="14" t="e">
        <f>IF('Costi complessivi'!#REF!="G",'Costi complessivi'!#REF!*$C$452,IF('Costi complessivi'!#REF!=$B$452,'Costi complessivi'!#REF!,""))</f>
        <v>#REF!</v>
      </c>
      <c r="K319" s="14" t="e">
        <f>IF('Costi complessivi'!#REF!="G",'Costi complessivi'!#REF!*$C$452,IF('Costi complessivi'!#REF!=$B$452,'Costi complessivi'!#REF!,""))</f>
        <v>#REF!</v>
      </c>
      <c r="L319" s="29" t="e">
        <f>IF('Costi complessivi'!#REF!="G",'Costi complessivi'!#REF!*$C$452,IF('Costi complessivi'!#REF!=$B$452,'Costi complessivi'!#REF!,""))</f>
        <v>#REF!</v>
      </c>
      <c r="M319" s="23" t="e">
        <f>'Costi complessivi'!#REF!</f>
        <v>#REF!</v>
      </c>
      <c r="N319" s="69" t="e">
        <f>IF('Costi complessivi'!#REF!="G",'Costi complessivi'!#REF!,IF('Costi complessivi'!#REF!=$B$452,'Costi complessivi'!#REF!,0))</f>
        <v>#REF!</v>
      </c>
    </row>
    <row r="320" spans="1:20" hidden="1">
      <c r="A320" s="22" t="e">
        <f>IF('Costi complessivi'!#REF!="","",'Costi complessivi'!#REF!)</f>
        <v>#REF!</v>
      </c>
      <c r="B320" s="61" t="e">
        <f>IF('Costi complessivi'!#REF!="","",'Costi complessivi'!#REF!)</f>
        <v>#REF!</v>
      </c>
      <c r="C320" s="15" t="e">
        <f>IF('Costi complessivi'!#REF!="G",'Costi complessivi'!#REF!*$C$452,IF('Costi complessivi'!#REF!=$B$452,'Costi complessivi'!#REF!,""))</f>
        <v>#REF!</v>
      </c>
      <c r="D320" s="15" t="e">
        <f>IF('Costi complessivi'!#REF!="G",'Costi complessivi'!#REF!*$C$452,IF('Costi complessivi'!#REF!=$B$452,'Costi complessivi'!#REF!,""))</f>
        <v>#REF!</v>
      </c>
      <c r="E320" s="30" t="e">
        <f>IF('Costi complessivi'!#REF!="G",'Costi complessivi'!#REF!*$C$452,IF('Costi complessivi'!#REF!=$B$452,'Costi complessivi'!#REF!,""))</f>
        <v>#REF!</v>
      </c>
      <c r="F320" s="115" t="e">
        <f>IF('Costi complessivi'!#REF!="G",'Costi complessivi'!#REF!*$C$452,IF('Costi complessivi'!#REF!=$B$452,'Costi complessivi'!#REF!,""))</f>
        <v>#REF!</v>
      </c>
      <c r="G320" s="44" t="e">
        <f>IF('Costi complessivi'!#REF!="G",'Costi complessivi'!#REF!*$C$452,IF('Costi complessivi'!#REF!=$B$452,'Costi complessivi'!#REF!,""))</f>
        <v>#REF!</v>
      </c>
      <c r="H320" s="44" t="e">
        <f>IF('Costi complessivi'!#REF!="G",'Costi complessivi'!#REF!*$C$452,IF('Costi complessivi'!#REF!=$B$452,'Costi complessivi'!#REF!,""))</f>
        <v>#REF!</v>
      </c>
      <c r="I320" s="115" t="e">
        <f>IF('Costi complessivi'!#REF!="G",'Costi complessivi'!#REF!*$C$452,IF('Costi complessivi'!#REF!=$B$452,'Costi complessivi'!#REF!,""))</f>
        <v>#REF!</v>
      </c>
      <c r="J320" s="14" t="e">
        <f>IF('Costi complessivi'!#REF!="G",'Costi complessivi'!#REF!*$C$452,IF('Costi complessivi'!#REF!=$B$452,'Costi complessivi'!#REF!,""))</f>
        <v>#REF!</v>
      </c>
      <c r="K320" s="14" t="e">
        <f>IF('Costi complessivi'!#REF!="G",'Costi complessivi'!#REF!*$C$452,IF('Costi complessivi'!#REF!=$B$452,'Costi complessivi'!#REF!,""))</f>
        <v>#REF!</v>
      </c>
      <c r="L320" s="29" t="e">
        <f>IF('Costi complessivi'!#REF!="G",'Costi complessivi'!#REF!*$C$452,IF('Costi complessivi'!#REF!=$B$452,'Costi complessivi'!#REF!,""))</f>
        <v>#REF!</v>
      </c>
      <c r="M320" s="23" t="e">
        <f>'Costi complessivi'!#REF!</f>
        <v>#REF!</v>
      </c>
      <c r="N320" s="69" t="e">
        <f>IF('Costi complessivi'!#REF!="G",'Costi complessivi'!#REF!,IF('Costi complessivi'!#REF!=$B$452,'Costi complessivi'!#REF!,0))</f>
        <v>#REF!</v>
      </c>
    </row>
    <row r="321" spans="1:14" hidden="1">
      <c r="A321" s="22" t="e">
        <f>IF('Costi complessivi'!#REF!="","",'Costi complessivi'!#REF!)</f>
        <v>#REF!</v>
      </c>
      <c r="B321" s="61" t="e">
        <f>IF('Costi complessivi'!#REF!="","",'Costi complessivi'!#REF!)</f>
        <v>#REF!</v>
      </c>
      <c r="C321" s="15" t="e">
        <f>IF('Costi complessivi'!#REF!="G",'Costi complessivi'!#REF!*$C$452,IF('Costi complessivi'!#REF!=$B$452,'Costi complessivi'!#REF!,""))</f>
        <v>#REF!</v>
      </c>
      <c r="D321" s="15" t="e">
        <f>IF('Costi complessivi'!#REF!="G",'Costi complessivi'!#REF!*$C$452,IF('Costi complessivi'!#REF!=$B$452,'Costi complessivi'!#REF!,""))</f>
        <v>#REF!</v>
      </c>
      <c r="E321" s="30" t="e">
        <f>IF('Costi complessivi'!#REF!="G",'Costi complessivi'!#REF!*$C$452,IF('Costi complessivi'!#REF!=$B$452,'Costi complessivi'!#REF!,""))</f>
        <v>#REF!</v>
      </c>
      <c r="F321" s="115" t="e">
        <f>IF('Costi complessivi'!#REF!="G",'Costi complessivi'!#REF!*$C$452,IF('Costi complessivi'!#REF!=$B$452,'Costi complessivi'!#REF!,""))</f>
        <v>#REF!</v>
      </c>
      <c r="G321" s="44" t="e">
        <f>IF('Costi complessivi'!#REF!="G",'Costi complessivi'!#REF!*$C$452,IF('Costi complessivi'!#REF!=$B$452,'Costi complessivi'!#REF!,""))</f>
        <v>#REF!</v>
      </c>
      <c r="H321" s="44" t="e">
        <f>IF('Costi complessivi'!#REF!="G",'Costi complessivi'!#REF!*$C$452,IF('Costi complessivi'!#REF!=$B$452,'Costi complessivi'!#REF!,""))</f>
        <v>#REF!</v>
      </c>
      <c r="I321" s="115" t="e">
        <f>IF('Costi complessivi'!#REF!="G",'Costi complessivi'!#REF!*$C$452,IF('Costi complessivi'!#REF!=$B$452,'Costi complessivi'!#REF!,""))</f>
        <v>#REF!</v>
      </c>
      <c r="J321" s="14" t="e">
        <f>IF('Costi complessivi'!#REF!="G",'Costi complessivi'!#REF!*$C$452,IF('Costi complessivi'!#REF!=$B$452,'Costi complessivi'!#REF!,""))</f>
        <v>#REF!</v>
      </c>
      <c r="K321" s="14" t="e">
        <f>IF('Costi complessivi'!#REF!="G",'Costi complessivi'!#REF!*$C$452,IF('Costi complessivi'!#REF!=$B$452,'Costi complessivi'!#REF!,""))</f>
        <v>#REF!</v>
      </c>
      <c r="L321" s="29" t="e">
        <f>IF('Costi complessivi'!#REF!="G",'Costi complessivi'!#REF!*$C$452,IF('Costi complessivi'!#REF!=$B$452,'Costi complessivi'!#REF!,""))</f>
        <v>#REF!</v>
      </c>
      <c r="M321" s="23" t="e">
        <f>'Costi complessivi'!#REF!</f>
        <v>#REF!</v>
      </c>
      <c r="N321" s="69" t="e">
        <f>IF('Costi complessivi'!#REF!="G",'Costi complessivi'!#REF!,IF('Costi complessivi'!#REF!=$B$452,'Costi complessivi'!#REF!,0))</f>
        <v>#REF!</v>
      </c>
    </row>
    <row r="322" spans="1:14" hidden="1">
      <c r="A322" s="49" t="s">
        <v>445</v>
      </c>
      <c r="B322" s="45"/>
      <c r="C322" s="46"/>
      <c r="D322" s="47"/>
      <c r="E322" s="47"/>
      <c r="F322" s="47"/>
      <c r="G322" s="47"/>
      <c r="H322" s="47"/>
      <c r="I322" s="47"/>
      <c r="J322" s="47"/>
      <c r="K322" s="47"/>
      <c r="L322" s="45"/>
      <c r="M322" s="48"/>
      <c r="N322" s="69" t="e">
        <f>IF('Costi complessivi'!#REF!="G",'Costi complessivi'!#REF!,IF('Costi complessivi'!#REF!=$B$452,'Costi complessivi'!#REF!,0))</f>
        <v>#REF!</v>
      </c>
    </row>
    <row r="323" spans="1:14" hidden="1">
      <c r="A323" s="22" t="str">
        <f>IF('Costi complessivi'!A268="","",'Costi complessivi'!A268)</f>
        <v xml:space="preserve"> 66/30/852</v>
      </c>
      <c r="B323" s="61" t="str">
        <f>IF('Costi complessivi'!B268="","",'Costi complessivi'!B268)</f>
        <v>DIOGENE (Pdz Comunità educativa)</v>
      </c>
      <c r="C323" s="15" t="e">
        <f>IF('Costi complessivi'!#REF!="G",'Costi complessivi'!#REF!*$C$452,IF('Costi complessivi'!#REF!=$B$452,'Costi complessivi'!#REF!,""))</f>
        <v>#REF!</v>
      </c>
      <c r="D323" s="15" t="e">
        <f>IF('Costi complessivi'!#REF!="G",'Costi complessivi'!#REF!*$C$452,IF('Costi complessivi'!#REF!=$B$452,'Costi complessivi'!#REF!,""))</f>
        <v>#REF!</v>
      </c>
      <c r="E323" s="30" t="e">
        <f>IF('Costi complessivi'!#REF!="G",'Costi complessivi'!#REF!*$C$452,IF('Costi complessivi'!#REF!=$B$452,'Costi complessivi'!#REF!,""))</f>
        <v>#REF!</v>
      </c>
      <c r="F323" s="115" t="e">
        <f>IF('Costi complessivi'!#REF!="G",'Costi complessivi'!C268*$C$452,IF('Costi complessivi'!#REF!=$B$452,'Costi complessivi'!C268,""))</f>
        <v>#REF!</v>
      </c>
      <c r="G323" s="44" t="e">
        <f>IF('Costi complessivi'!#REF!="G",'Costi complessivi'!#REF!*$C$452,IF('Costi complessivi'!#REF!=$B$452,'Costi complessivi'!#REF!,""))</f>
        <v>#REF!</v>
      </c>
      <c r="H323" s="44" t="e">
        <f>IF('Costi complessivi'!#REF!="G",'Costi complessivi'!#REF!*$C$452,IF('Costi complessivi'!#REF!=$B$452,'Costi complessivi'!#REF!,""))</f>
        <v>#REF!</v>
      </c>
      <c r="I323" s="115" t="e">
        <f>IF('Costi complessivi'!#REF!="G",'Costi complessivi'!D268*$C$452,IF('Costi complessivi'!#REF!=$B$452,'Costi complessivi'!D268,""))</f>
        <v>#REF!</v>
      </c>
      <c r="J323" s="14" t="e">
        <f>IF('Costi complessivi'!#REF!="G",'Costi complessivi'!E268*$C$452,IF('Costi complessivi'!#REF!=$B$452,'Costi complessivi'!E268,""))</f>
        <v>#REF!</v>
      </c>
      <c r="K323" s="14" t="e">
        <f>IF('Costi complessivi'!#REF!="G",'Costi complessivi'!F268*$C$452,IF('Costi complessivi'!#REF!=$B$452,'Costi complessivi'!F268,""))</f>
        <v>#REF!</v>
      </c>
      <c r="L323" s="29" t="e">
        <f>IF('Costi complessivi'!#REF!="G",'Costi complessivi'!#REF!*$C$452,IF('Costi complessivi'!#REF!=$B$452,'Costi complessivi'!#REF!,""))</f>
        <v>#REF!</v>
      </c>
      <c r="M323" s="23" t="e">
        <f>'Costi complessivi'!#REF!</f>
        <v>#REF!</v>
      </c>
      <c r="N323" s="69" t="e">
        <f>IF('Costi complessivi'!#REF!="G",'Costi complessivi'!#REF!,IF('Costi complessivi'!#REF!=$B$452,'Costi complessivi'!#REF!,0))</f>
        <v>#REF!</v>
      </c>
    </row>
    <row r="324" spans="1:14" hidden="1">
      <c r="A324" s="22" t="str">
        <f>IF('Costi complessivi'!A269="","",'Costi complessivi'!A269)</f>
        <v xml:space="preserve">  66/25/727  </v>
      </c>
      <c r="B324" s="61" t="str">
        <f>IF('Costi complessivi'!B269="","",'Costi complessivi'!B269)</f>
        <v>HELP FOR CHILDREN - PROG. CHERNOBYL</v>
      </c>
      <c r="C324" s="15" t="e">
        <f>IF('Costi complessivi'!#REF!="G",'Costi complessivi'!#REF!*$C$452,IF('Costi complessivi'!#REF!=$B$452,'Costi complessivi'!#REF!,""))</f>
        <v>#REF!</v>
      </c>
      <c r="D324" s="15" t="e">
        <f>IF('Costi complessivi'!#REF!="G",'Costi complessivi'!#REF!*$C$452,IF('Costi complessivi'!#REF!=$B$452,'Costi complessivi'!#REF!,""))</f>
        <v>#REF!</v>
      </c>
      <c r="E324" s="30" t="e">
        <f>IF('Costi complessivi'!#REF!="G",'Costi complessivi'!#REF!*$C$452,IF('Costi complessivi'!#REF!=$B$452,'Costi complessivi'!#REF!,""))</f>
        <v>#REF!</v>
      </c>
      <c r="F324" s="115" t="e">
        <f>IF('Costi complessivi'!#REF!="G",'Costi complessivi'!C269*$C$452,IF('Costi complessivi'!#REF!=$B$452,'Costi complessivi'!C269,""))</f>
        <v>#REF!</v>
      </c>
      <c r="G324" s="44" t="e">
        <f>IF('Costi complessivi'!#REF!="G",'Costi complessivi'!#REF!*$C$452,IF('Costi complessivi'!#REF!=$B$452,'Costi complessivi'!#REF!,""))</f>
        <v>#REF!</v>
      </c>
      <c r="H324" s="44" t="e">
        <f>IF('Costi complessivi'!#REF!="G",'Costi complessivi'!#REF!*$C$452,IF('Costi complessivi'!#REF!=$B$452,'Costi complessivi'!#REF!,""))</f>
        <v>#REF!</v>
      </c>
      <c r="I324" s="115" t="e">
        <f>IF('Costi complessivi'!#REF!="G",'Costi complessivi'!D269*$C$452,IF('Costi complessivi'!#REF!=$B$452,'Costi complessivi'!D269,""))</f>
        <v>#REF!</v>
      </c>
      <c r="J324" s="14" t="e">
        <f>IF('Costi complessivi'!#REF!="G",'Costi complessivi'!E269*$C$452,IF('Costi complessivi'!#REF!=$B$452,'Costi complessivi'!E269,""))</f>
        <v>#REF!</v>
      </c>
      <c r="K324" s="14" t="e">
        <f>IF('Costi complessivi'!#REF!="G",'Costi complessivi'!F269*$C$452,IF('Costi complessivi'!#REF!=$B$452,'Costi complessivi'!F269,""))</f>
        <v>#REF!</v>
      </c>
      <c r="L324" s="29" t="e">
        <f>IF('Costi complessivi'!#REF!="G",'Costi complessivi'!#REF!*$C$452,IF('Costi complessivi'!#REF!=$B$452,'Costi complessivi'!#REF!,""))</f>
        <v>#REF!</v>
      </c>
      <c r="M324" s="23" t="e">
        <f>'Costi complessivi'!#REF!</f>
        <v>#REF!</v>
      </c>
      <c r="N324" s="69" t="e">
        <f>IF('Costi complessivi'!#REF!="G",'Costi complessivi'!#REF!,IF('Costi complessivi'!#REF!=$B$452,'Costi complessivi'!#REF!,0))</f>
        <v>#REF!</v>
      </c>
    </row>
    <row r="325" spans="1:14" hidden="1">
      <c r="A325" s="22" t="e">
        <f>IF('Costi complessivi'!#REF!="","",'Costi complessivi'!#REF!)</f>
        <v>#REF!</v>
      </c>
      <c r="B325" s="61" t="e">
        <f>IF('Costi complessivi'!#REF!="","",'Costi complessivi'!#REF!)</f>
        <v>#REF!</v>
      </c>
      <c r="C325" s="15" t="e">
        <f>IF('Costi complessivi'!#REF!="G",'Costi complessivi'!#REF!*$C$452,IF('Costi complessivi'!#REF!=$B$452,'Costi complessivi'!#REF!,""))</f>
        <v>#REF!</v>
      </c>
      <c r="D325" s="15" t="e">
        <f>IF('Costi complessivi'!#REF!="G",'Costi complessivi'!#REF!*$C$452,IF('Costi complessivi'!#REF!=$B$452,'Costi complessivi'!#REF!,""))</f>
        <v>#REF!</v>
      </c>
      <c r="E325" s="30" t="e">
        <f>IF('Costi complessivi'!#REF!="G",'Costi complessivi'!#REF!*$C$452,IF('Costi complessivi'!#REF!=$B$452,'Costi complessivi'!#REF!,""))</f>
        <v>#REF!</v>
      </c>
      <c r="F325" s="115" t="e">
        <f>IF('Costi complessivi'!#REF!="G",'Costi complessivi'!#REF!*$C$452,IF('Costi complessivi'!#REF!=$B$452,'Costi complessivi'!#REF!,""))</f>
        <v>#REF!</v>
      </c>
      <c r="G325" s="44" t="e">
        <f>IF('Costi complessivi'!#REF!="G",'Costi complessivi'!#REF!*$C$452,IF('Costi complessivi'!#REF!=$B$452,'Costi complessivi'!#REF!,""))</f>
        <v>#REF!</v>
      </c>
      <c r="H325" s="44" t="e">
        <f>IF('Costi complessivi'!#REF!="G",'Costi complessivi'!#REF!*$C$452,IF('Costi complessivi'!#REF!=$B$452,'Costi complessivi'!#REF!,""))</f>
        <v>#REF!</v>
      </c>
      <c r="I325" s="115" t="e">
        <f>IF('Costi complessivi'!#REF!="G",'Costi complessivi'!#REF!*$C$452,IF('Costi complessivi'!#REF!=$B$452,'Costi complessivi'!#REF!,""))</f>
        <v>#REF!</v>
      </c>
      <c r="J325" s="14" t="e">
        <f>IF('Costi complessivi'!#REF!="G",'Costi complessivi'!#REF!*$C$452,IF('Costi complessivi'!#REF!=$B$452,'Costi complessivi'!#REF!,""))</f>
        <v>#REF!</v>
      </c>
      <c r="K325" s="14" t="e">
        <f>IF('Costi complessivi'!#REF!="G",'Costi complessivi'!#REF!*$C$452,IF('Costi complessivi'!#REF!=$B$452,'Costi complessivi'!#REF!,""))</f>
        <v>#REF!</v>
      </c>
      <c r="L325" s="29" t="e">
        <f>IF('Costi complessivi'!#REF!="G",'Costi complessivi'!#REF!*$C$452,IF('Costi complessivi'!#REF!=$B$452,'Costi complessivi'!#REF!,""))</f>
        <v>#REF!</v>
      </c>
      <c r="M325" s="23" t="e">
        <f>'Costi complessivi'!#REF!</f>
        <v>#REF!</v>
      </c>
      <c r="N325" s="69" t="e">
        <f>IF('Costi complessivi'!#REF!="G",'Costi complessivi'!#REF!,IF('Costi complessivi'!#REF!=$B$452,'Costi complessivi'!#REF!,0))</f>
        <v>#REF!</v>
      </c>
    </row>
    <row r="326" spans="1:14" hidden="1">
      <c r="A326" s="22" t="e">
        <f>IF('Costi complessivi'!#REF!="","",'Costi complessivi'!#REF!)</f>
        <v>#REF!</v>
      </c>
      <c r="B326" s="61" t="e">
        <f>IF('Costi complessivi'!#REF!="","",'Costi complessivi'!#REF!)</f>
        <v>#REF!</v>
      </c>
      <c r="C326" s="15" t="e">
        <f>IF('Costi complessivi'!#REF!="G",'Costi complessivi'!#REF!*$C$452,IF('Costi complessivi'!#REF!=$B$452,'Costi complessivi'!#REF!,""))</f>
        <v>#REF!</v>
      </c>
      <c r="D326" s="15" t="e">
        <f>IF('Costi complessivi'!#REF!="G",'Costi complessivi'!#REF!*$C$452,IF('Costi complessivi'!#REF!=$B$452,'Costi complessivi'!#REF!,""))</f>
        <v>#REF!</v>
      </c>
      <c r="E326" s="30" t="e">
        <f>IF('Costi complessivi'!#REF!="G",'Costi complessivi'!#REF!*$C$452,IF('Costi complessivi'!#REF!=$B$452,'Costi complessivi'!#REF!,""))</f>
        <v>#REF!</v>
      </c>
      <c r="F326" s="115" t="e">
        <f>IF('Costi complessivi'!#REF!="G",'Costi complessivi'!#REF!*$C$452,IF('Costi complessivi'!#REF!=$B$452,'Costi complessivi'!#REF!,""))</f>
        <v>#REF!</v>
      </c>
      <c r="G326" s="44" t="e">
        <f>IF('Costi complessivi'!#REF!="G",'Costi complessivi'!#REF!*$C$452,IF('Costi complessivi'!#REF!=$B$452,'Costi complessivi'!#REF!,""))</f>
        <v>#REF!</v>
      </c>
      <c r="H326" s="44" t="e">
        <f>IF('Costi complessivi'!#REF!="G",'Costi complessivi'!#REF!*$C$452,IF('Costi complessivi'!#REF!=$B$452,'Costi complessivi'!#REF!,""))</f>
        <v>#REF!</v>
      </c>
      <c r="I326" s="115" t="e">
        <f>IF('Costi complessivi'!#REF!="G",'Costi complessivi'!#REF!*$C$452,IF('Costi complessivi'!#REF!=$B$452,'Costi complessivi'!#REF!,""))</f>
        <v>#REF!</v>
      </c>
      <c r="J326" s="14" t="e">
        <f>IF('Costi complessivi'!#REF!="G",'Costi complessivi'!#REF!*$C$452,IF('Costi complessivi'!#REF!=$B$452,'Costi complessivi'!#REF!,""))</f>
        <v>#REF!</v>
      </c>
      <c r="K326" s="14" t="e">
        <f>IF('Costi complessivi'!#REF!="G",'Costi complessivi'!#REF!*$C$452,IF('Costi complessivi'!#REF!=$B$452,'Costi complessivi'!#REF!,""))</f>
        <v>#REF!</v>
      </c>
      <c r="L326" s="29" t="e">
        <f>IF('Costi complessivi'!#REF!="G",'Costi complessivi'!#REF!*$C$452,IF('Costi complessivi'!#REF!=$B$452,'Costi complessivi'!#REF!,""))</f>
        <v>#REF!</v>
      </c>
      <c r="M326" s="23" t="e">
        <f>'Costi complessivi'!#REF!</f>
        <v>#REF!</v>
      </c>
      <c r="N326" s="69" t="e">
        <f>IF('Costi complessivi'!#REF!="G",'Costi complessivi'!#REF!,IF('Costi complessivi'!#REF!=$B$452,'Costi complessivi'!#REF!,0))</f>
        <v>#REF!</v>
      </c>
    </row>
    <row r="327" spans="1:14" hidden="1">
      <c r="A327" s="22" t="e">
        <f>IF('Costi complessivi'!#REF!="","",'Costi complessivi'!#REF!)</f>
        <v>#REF!</v>
      </c>
      <c r="B327" s="61" t="e">
        <f>IF('Costi complessivi'!#REF!="","",'Costi complessivi'!#REF!)</f>
        <v>#REF!</v>
      </c>
      <c r="C327" s="15" t="e">
        <f>IF('Costi complessivi'!#REF!="G",'Costi complessivi'!#REF!*$C$452,IF('Costi complessivi'!#REF!=$B$452,'Costi complessivi'!#REF!,""))</f>
        <v>#REF!</v>
      </c>
      <c r="D327" s="15" t="e">
        <f>IF('Costi complessivi'!#REF!="G",'Costi complessivi'!#REF!*$C$452,IF('Costi complessivi'!#REF!=$B$452,'Costi complessivi'!#REF!,""))</f>
        <v>#REF!</v>
      </c>
      <c r="E327" s="30" t="e">
        <f>IF('Costi complessivi'!#REF!="G",'Costi complessivi'!#REF!*$C$452,IF('Costi complessivi'!#REF!=$B$452,'Costi complessivi'!#REF!,""))</f>
        <v>#REF!</v>
      </c>
      <c r="F327" s="115" t="e">
        <f>IF('Costi complessivi'!#REF!="G",'Costi complessivi'!#REF!*$C$452,IF('Costi complessivi'!#REF!=$B$452,'Costi complessivi'!#REF!,""))</f>
        <v>#REF!</v>
      </c>
      <c r="G327" s="44" t="e">
        <f>IF('Costi complessivi'!#REF!="G",'Costi complessivi'!#REF!*$C$452,IF('Costi complessivi'!#REF!=$B$452,'Costi complessivi'!#REF!,""))</f>
        <v>#REF!</v>
      </c>
      <c r="H327" s="44" t="e">
        <f>IF('Costi complessivi'!#REF!="G",'Costi complessivi'!#REF!*$C$452,IF('Costi complessivi'!#REF!=$B$452,'Costi complessivi'!#REF!,""))</f>
        <v>#REF!</v>
      </c>
      <c r="I327" s="115" t="e">
        <f>IF('Costi complessivi'!#REF!="G",'Costi complessivi'!#REF!*$C$452,IF('Costi complessivi'!#REF!=$B$452,'Costi complessivi'!#REF!,""))</f>
        <v>#REF!</v>
      </c>
      <c r="J327" s="14" t="e">
        <f>IF('Costi complessivi'!#REF!="G",'Costi complessivi'!#REF!*$C$452,IF('Costi complessivi'!#REF!=$B$452,'Costi complessivi'!#REF!,""))</f>
        <v>#REF!</v>
      </c>
      <c r="K327" s="14" t="e">
        <f>IF('Costi complessivi'!#REF!="G",'Costi complessivi'!#REF!*$C$452,IF('Costi complessivi'!#REF!=$B$452,'Costi complessivi'!#REF!,""))</f>
        <v>#REF!</v>
      </c>
      <c r="L327" s="29" t="e">
        <f>IF('Costi complessivi'!#REF!="G",'Costi complessivi'!#REF!*$C$452,IF('Costi complessivi'!#REF!=$B$452,'Costi complessivi'!#REF!,""))</f>
        <v>#REF!</v>
      </c>
      <c r="M327" s="23" t="e">
        <f>'Costi complessivi'!#REF!</f>
        <v>#REF!</v>
      </c>
      <c r="N327" s="69" t="e">
        <f>IF('Costi complessivi'!#REF!="G",'Costi complessivi'!#REF!,IF('Costi complessivi'!#REF!=$B$452,'Costi complessivi'!#REF!,0))</f>
        <v>#REF!</v>
      </c>
    </row>
    <row r="328" spans="1:14" hidden="1">
      <c r="A328" s="22" t="e">
        <f>IF('Costi complessivi'!#REF!="","",'Costi complessivi'!#REF!)</f>
        <v>#REF!</v>
      </c>
      <c r="B328" s="61" t="e">
        <f>IF('Costi complessivi'!#REF!="","",'Costi complessivi'!#REF!)</f>
        <v>#REF!</v>
      </c>
      <c r="C328" s="15" t="e">
        <f>IF('Costi complessivi'!#REF!="G",'Costi complessivi'!#REF!*$C$452,IF('Costi complessivi'!#REF!=$B$452,'Costi complessivi'!#REF!,""))</f>
        <v>#REF!</v>
      </c>
      <c r="D328" s="15" t="e">
        <f>IF('Costi complessivi'!#REF!="G",'Costi complessivi'!#REF!*$C$452,IF('Costi complessivi'!#REF!=$B$452,'Costi complessivi'!#REF!,""))</f>
        <v>#REF!</v>
      </c>
      <c r="E328" s="30" t="e">
        <f>IF('Costi complessivi'!#REF!="G",'Costi complessivi'!#REF!*$C$452,IF('Costi complessivi'!#REF!=$B$452,'Costi complessivi'!#REF!,""))</f>
        <v>#REF!</v>
      </c>
      <c r="F328" s="115" t="e">
        <f>IF('Costi complessivi'!#REF!="G",'Costi complessivi'!#REF!*$C$452,IF('Costi complessivi'!#REF!=$B$452,'Costi complessivi'!#REF!,""))</f>
        <v>#REF!</v>
      </c>
      <c r="G328" s="44" t="e">
        <f>IF('Costi complessivi'!#REF!="G",'Costi complessivi'!#REF!*$C$452,IF('Costi complessivi'!#REF!=$B$452,'Costi complessivi'!#REF!,""))</f>
        <v>#REF!</v>
      </c>
      <c r="H328" s="44" t="e">
        <f>IF('Costi complessivi'!#REF!="G",'Costi complessivi'!#REF!*$C$452,IF('Costi complessivi'!#REF!=$B$452,'Costi complessivi'!#REF!,""))</f>
        <v>#REF!</v>
      </c>
      <c r="I328" s="115" t="e">
        <f>IF('Costi complessivi'!#REF!="G",'Costi complessivi'!#REF!*$C$452,IF('Costi complessivi'!#REF!=$B$452,'Costi complessivi'!#REF!,""))</f>
        <v>#REF!</v>
      </c>
      <c r="J328" s="14" t="e">
        <f>IF('Costi complessivi'!#REF!="G",'Costi complessivi'!#REF!*$C$452,IF('Costi complessivi'!#REF!=$B$452,'Costi complessivi'!#REF!,""))</f>
        <v>#REF!</v>
      </c>
      <c r="K328" s="14" t="e">
        <f>IF('Costi complessivi'!#REF!="G",'Costi complessivi'!#REF!*$C$452,IF('Costi complessivi'!#REF!=$B$452,'Costi complessivi'!#REF!,""))</f>
        <v>#REF!</v>
      </c>
      <c r="L328" s="29" t="e">
        <f>IF('Costi complessivi'!#REF!="G",'Costi complessivi'!#REF!*$C$452,IF('Costi complessivi'!#REF!=$B$452,'Costi complessivi'!#REF!,""))</f>
        <v>#REF!</v>
      </c>
      <c r="M328" s="23" t="e">
        <f>'Costi complessivi'!#REF!</f>
        <v>#REF!</v>
      </c>
      <c r="N328" s="69" t="e">
        <f>IF('Costi complessivi'!#REF!="G",'Costi complessivi'!#REF!,IF('Costi complessivi'!#REF!=$B$452,'Costi complessivi'!#REF!,0))</f>
        <v>#REF!</v>
      </c>
    </row>
    <row r="329" spans="1:14" hidden="1">
      <c r="A329" s="22" t="e">
        <f>IF('Costi complessivi'!#REF!="","",'Costi complessivi'!#REF!)</f>
        <v>#REF!</v>
      </c>
      <c r="B329" s="61" t="e">
        <f>IF('Costi complessivi'!#REF!="","",'Costi complessivi'!#REF!)</f>
        <v>#REF!</v>
      </c>
      <c r="C329" s="15" t="e">
        <f>IF('Costi complessivi'!#REF!="G",'Costi complessivi'!#REF!*$C$452,IF('Costi complessivi'!#REF!=$B$452,'Costi complessivi'!#REF!,""))</f>
        <v>#REF!</v>
      </c>
      <c r="D329" s="15" t="e">
        <f>IF('Costi complessivi'!#REF!="G",'Costi complessivi'!#REF!*$C$452,IF('Costi complessivi'!#REF!=$B$452,'Costi complessivi'!#REF!,""))</f>
        <v>#REF!</v>
      </c>
      <c r="E329" s="30" t="e">
        <f>IF('Costi complessivi'!#REF!="G",'Costi complessivi'!#REF!*$C$452,IF('Costi complessivi'!#REF!=$B$452,'Costi complessivi'!#REF!,""))</f>
        <v>#REF!</v>
      </c>
      <c r="F329" s="115" t="e">
        <f>IF('Costi complessivi'!#REF!="G",'Costi complessivi'!#REF!*$C$452,IF('Costi complessivi'!#REF!=$B$452,'Costi complessivi'!#REF!,""))</f>
        <v>#REF!</v>
      </c>
      <c r="G329" s="44" t="e">
        <f>IF('Costi complessivi'!#REF!="G",'Costi complessivi'!#REF!*$C$452,IF('Costi complessivi'!#REF!=$B$452,'Costi complessivi'!#REF!,""))</f>
        <v>#REF!</v>
      </c>
      <c r="H329" s="44" t="e">
        <f>IF('Costi complessivi'!#REF!="G",'Costi complessivi'!#REF!*$C$452,IF('Costi complessivi'!#REF!=$B$452,'Costi complessivi'!#REF!,""))</f>
        <v>#REF!</v>
      </c>
      <c r="I329" s="115" t="e">
        <f>IF('Costi complessivi'!#REF!="G",'Costi complessivi'!#REF!*$C$452,IF('Costi complessivi'!#REF!=$B$452,'Costi complessivi'!#REF!,""))</f>
        <v>#REF!</v>
      </c>
      <c r="J329" s="14" t="e">
        <f>IF('Costi complessivi'!#REF!="G",'Costi complessivi'!#REF!*$C$452,IF('Costi complessivi'!#REF!=$B$452,'Costi complessivi'!#REF!,""))</f>
        <v>#REF!</v>
      </c>
      <c r="K329" s="14" t="e">
        <f>IF('Costi complessivi'!#REF!="G",'Costi complessivi'!#REF!*$C$452,IF('Costi complessivi'!#REF!=$B$452,'Costi complessivi'!#REF!,""))</f>
        <v>#REF!</v>
      </c>
      <c r="L329" s="29" t="e">
        <f>IF('Costi complessivi'!#REF!="G",'Costi complessivi'!#REF!*$C$452,IF('Costi complessivi'!#REF!=$B$452,'Costi complessivi'!#REF!,""))</f>
        <v>#REF!</v>
      </c>
      <c r="M329" s="23" t="e">
        <f>'Costi complessivi'!#REF!</f>
        <v>#REF!</v>
      </c>
      <c r="N329" s="69" t="e">
        <f>IF('Costi complessivi'!#REF!="G",'Costi complessivi'!#REF!,IF('Costi complessivi'!#REF!=$B$452,'Costi complessivi'!#REF!,0))</f>
        <v>#REF!</v>
      </c>
    </row>
    <row r="330" spans="1:14">
      <c r="A330" s="49" t="s">
        <v>446</v>
      </c>
      <c r="B330" s="45"/>
      <c r="C330" s="46"/>
      <c r="D330" s="47"/>
      <c r="E330" s="47"/>
      <c r="F330" s="47"/>
      <c r="G330" s="47"/>
      <c r="H330" s="47"/>
      <c r="I330" s="47"/>
      <c r="J330" s="47"/>
      <c r="K330" s="47"/>
      <c r="L330" s="45"/>
      <c r="M330" s="48"/>
      <c r="N330" s="69" t="e">
        <f>IF('Costi complessivi'!#REF!="G",'Costi complessivi'!#REF!,IF('Costi complessivi'!#REF!=$B$452,'Costi complessivi'!#REF!,0))</f>
        <v>#REF!</v>
      </c>
    </row>
    <row r="331" spans="1:14" ht="17.45" customHeight="1">
      <c r="A331" s="22" t="str">
        <f>IF('Costi complessivi'!A271="","",'Costi complessivi'!A271)</f>
        <v xml:space="preserve"> 66/25/748</v>
      </c>
      <c r="B331" s="61" t="str">
        <f>IF('Costi complessivi'!B271="","",'Costi complessivi'!B271)</f>
        <v>HELP FOR CHILDREN - PROG. CHERNOBYL</v>
      </c>
      <c r="C331" s="15" t="e">
        <f>IF('Costi complessivi'!#REF!="G",'Costi complessivi'!#REF!*$C$452,IF('Costi complessivi'!#REF!=$B$452,'Costi complessivi'!#REF!,""))</f>
        <v>#REF!</v>
      </c>
      <c r="D331" s="15" t="e">
        <f>IF('Costi complessivi'!#REF!="G",'Costi complessivi'!#REF!*$C$452,IF('Costi complessivi'!#REF!=$B$452,'Costi complessivi'!#REF!,""))</f>
        <v>#REF!</v>
      </c>
      <c r="E331" s="30" t="e">
        <f>IF('Costi complessivi'!#REF!="G",'Costi complessivi'!#REF!*$C$452,IF('Costi complessivi'!#REF!=$B$452,'Costi complessivi'!#REF!,""))</f>
        <v>#REF!</v>
      </c>
      <c r="F331" s="115" t="e">
        <f>IF('Costi complessivi'!#REF!="G",'Costi complessivi'!C271*$C$452,IF('Costi complessivi'!#REF!=$B$452,'Costi complessivi'!C271,""))</f>
        <v>#REF!</v>
      </c>
      <c r="G331" s="44" t="e">
        <f>IF('Costi complessivi'!#REF!="G",'Costi complessivi'!#REF!*$C$452,IF('Costi complessivi'!#REF!=$B$452,'Costi complessivi'!#REF!,""))</f>
        <v>#REF!</v>
      </c>
      <c r="H331" s="44" t="e">
        <f>IF('Costi complessivi'!#REF!="G",'Costi complessivi'!#REF!*$C$452,IF('Costi complessivi'!#REF!=$B$452,'Costi complessivi'!#REF!,""))</f>
        <v>#REF!</v>
      </c>
      <c r="I331" s="115" t="e">
        <f>IF('Costi complessivi'!#REF!="G",'Costi complessivi'!D271*$C$452,IF('Costi complessivi'!#REF!=$B$452,'Costi complessivi'!D271,""))</f>
        <v>#REF!</v>
      </c>
      <c r="J331" s="14" t="e">
        <f>IF('Costi complessivi'!#REF!="G",'Costi complessivi'!E271*$C$452,IF('Costi complessivi'!#REF!=$B$452,'Costi complessivi'!E271,""))</f>
        <v>#REF!</v>
      </c>
      <c r="K331" s="14" t="e">
        <f>IF('Costi complessivi'!#REF!="G",'Costi complessivi'!F271*$C$452,IF('Costi complessivi'!#REF!=$B$452,'Costi complessivi'!F271,""))</f>
        <v>#REF!</v>
      </c>
      <c r="L331" s="29" t="e">
        <f>IF('Costi complessivi'!#REF!="G",'Costi complessivi'!#REF!*$C$452,IF('Costi complessivi'!#REF!=$B$452,'Costi complessivi'!#REF!,""))</f>
        <v>#REF!</v>
      </c>
      <c r="M331" s="23" t="e">
        <f>'Costi complessivi'!#REF!</f>
        <v>#REF!</v>
      </c>
      <c r="N331" s="69" t="e">
        <f>IF('Costi complessivi'!#REF!="G",'Costi complessivi'!#REF!,IF('Costi complessivi'!#REF!=$B$452,'Costi complessivi'!#REF!,0))</f>
        <v>#REF!</v>
      </c>
    </row>
    <row r="332" spans="1:14" ht="16.899999999999999" hidden="1" customHeight="1">
      <c r="A332" s="22" t="e">
        <f>IF('Costi complessivi'!#REF!="","",'Costi complessivi'!#REF!)</f>
        <v>#REF!</v>
      </c>
      <c r="B332" s="61" t="e">
        <f>IF('Costi complessivi'!#REF!="","",'Costi complessivi'!#REF!)</f>
        <v>#REF!</v>
      </c>
      <c r="C332" s="15" t="e">
        <f>IF('Costi complessivi'!#REF!="G",'Costi complessivi'!#REF!*$C$452,IF('Costi complessivi'!#REF!=$B$452,'Costi complessivi'!#REF!,""))</f>
        <v>#REF!</v>
      </c>
      <c r="D332" s="15" t="e">
        <f>IF('Costi complessivi'!#REF!="G",'Costi complessivi'!#REF!*$C$452,IF('Costi complessivi'!#REF!=$B$452,'Costi complessivi'!#REF!,""))</f>
        <v>#REF!</v>
      </c>
      <c r="E332" s="30" t="e">
        <f>IF('Costi complessivi'!#REF!="G",'Costi complessivi'!#REF!*$C$452,IF('Costi complessivi'!#REF!=$B$452,'Costi complessivi'!#REF!,""))</f>
        <v>#REF!</v>
      </c>
      <c r="F332" s="115" t="e">
        <f>IF('Costi complessivi'!#REF!="G",'Costi complessivi'!#REF!*$C$452,IF('Costi complessivi'!#REF!=$B$452,'Costi complessivi'!#REF!,""))</f>
        <v>#REF!</v>
      </c>
      <c r="G332" s="44" t="e">
        <f>IF('Costi complessivi'!#REF!="G",'Costi complessivi'!#REF!*$C$452,IF('Costi complessivi'!#REF!=$B$452,'Costi complessivi'!#REF!,""))</f>
        <v>#REF!</v>
      </c>
      <c r="H332" s="44" t="e">
        <f>IF('Costi complessivi'!#REF!="G",'Costi complessivi'!#REF!*$C$452,IF('Costi complessivi'!#REF!=$B$452,'Costi complessivi'!#REF!,""))</f>
        <v>#REF!</v>
      </c>
      <c r="I332" s="115" t="e">
        <f>IF('Costi complessivi'!#REF!="G",'Costi complessivi'!#REF!*$C$452,IF('Costi complessivi'!#REF!=$B$452,'Costi complessivi'!#REF!,""))</f>
        <v>#REF!</v>
      </c>
      <c r="J332" s="14" t="e">
        <f>IF('Costi complessivi'!#REF!="G",'Costi complessivi'!#REF!*$C$452,IF('Costi complessivi'!#REF!=$B$452,'Costi complessivi'!#REF!,""))</f>
        <v>#REF!</v>
      </c>
      <c r="K332" s="14" t="e">
        <f>IF('Costi complessivi'!#REF!="G",'Costi complessivi'!#REF!*$C$452,IF('Costi complessivi'!#REF!=$B$452,'Costi complessivi'!#REF!,""))</f>
        <v>#REF!</v>
      </c>
      <c r="L332" s="29" t="e">
        <f>IF('Costi complessivi'!#REF!="G",'Costi complessivi'!#REF!*$C$452,IF('Costi complessivi'!#REF!=$B$452,'Costi complessivi'!#REF!,""))</f>
        <v>#REF!</v>
      </c>
      <c r="M332" s="23" t="e">
        <f>'Costi complessivi'!#REF!</f>
        <v>#REF!</v>
      </c>
      <c r="N332" s="69" t="e">
        <f>IF('Costi complessivi'!#REF!="G",'Costi complessivi'!#REF!,IF('Costi complessivi'!#REF!=$B$452,'Costi complessivi'!#REF!,0))</f>
        <v>#REF!</v>
      </c>
    </row>
    <row r="333" spans="1:14" ht="17.45" hidden="1" customHeight="1">
      <c r="A333" s="22" t="e">
        <f>IF('Costi complessivi'!#REF!="","",'Costi complessivi'!#REF!)</f>
        <v>#REF!</v>
      </c>
      <c r="B333" s="61" t="e">
        <f>IF('Costi complessivi'!#REF!="","",'Costi complessivi'!#REF!)</f>
        <v>#REF!</v>
      </c>
      <c r="C333" s="15" t="e">
        <f>IF('Costi complessivi'!#REF!="G",'Costi complessivi'!#REF!*$C$452,IF('Costi complessivi'!#REF!=$B$452,'Costi complessivi'!#REF!,""))</f>
        <v>#REF!</v>
      </c>
      <c r="D333" s="15" t="e">
        <f>IF('Costi complessivi'!#REF!="G",'Costi complessivi'!#REF!*$C$452,IF('Costi complessivi'!#REF!=$B$452,'Costi complessivi'!#REF!,""))</f>
        <v>#REF!</v>
      </c>
      <c r="E333" s="30" t="e">
        <f>IF('Costi complessivi'!#REF!="G",'Costi complessivi'!#REF!*$C$452,IF('Costi complessivi'!#REF!=$B$452,'Costi complessivi'!#REF!,""))</f>
        <v>#REF!</v>
      </c>
      <c r="F333" s="115" t="e">
        <f>IF('Costi complessivi'!#REF!="G",'Costi complessivi'!#REF!*$C$452,IF('Costi complessivi'!#REF!=$B$452,'Costi complessivi'!#REF!,""))</f>
        <v>#REF!</v>
      </c>
      <c r="G333" s="44" t="e">
        <f>IF('Costi complessivi'!#REF!="G",'Costi complessivi'!#REF!*$C$452,IF('Costi complessivi'!#REF!=$B$452,'Costi complessivi'!#REF!,""))</f>
        <v>#REF!</v>
      </c>
      <c r="H333" s="44" t="e">
        <f>IF('Costi complessivi'!#REF!="G",'Costi complessivi'!#REF!*$C$452,IF('Costi complessivi'!#REF!=$B$452,'Costi complessivi'!#REF!,""))</f>
        <v>#REF!</v>
      </c>
      <c r="I333" s="115" t="e">
        <f>IF('Costi complessivi'!#REF!="G",'Costi complessivi'!#REF!*$C$452,IF('Costi complessivi'!#REF!=$B$452,'Costi complessivi'!#REF!,""))</f>
        <v>#REF!</v>
      </c>
      <c r="J333" s="14" t="e">
        <f>IF('Costi complessivi'!#REF!="G",'Costi complessivi'!#REF!*$C$452,IF('Costi complessivi'!#REF!=$B$452,'Costi complessivi'!#REF!,""))</f>
        <v>#REF!</v>
      </c>
      <c r="K333" s="14" t="e">
        <f>IF('Costi complessivi'!#REF!="G",'Costi complessivi'!#REF!*$C$452,IF('Costi complessivi'!#REF!=$B$452,'Costi complessivi'!#REF!,""))</f>
        <v>#REF!</v>
      </c>
      <c r="L333" s="29" t="e">
        <f>IF('Costi complessivi'!#REF!="G",'Costi complessivi'!#REF!*$C$452,IF('Costi complessivi'!#REF!=$B$452,'Costi complessivi'!#REF!,""))</f>
        <v>#REF!</v>
      </c>
      <c r="M333" s="23" t="e">
        <f>'Costi complessivi'!#REF!</f>
        <v>#REF!</v>
      </c>
      <c r="N333" s="69" t="e">
        <f>IF('Costi complessivi'!#REF!="G",'Costi complessivi'!#REF!,IF('Costi complessivi'!#REF!=$B$452,'Costi complessivi'!#REF!,0))</f>
        <v>#REF!</v>
      </c>
    </row>
    <row r="334" spans="1:14" hidden="1">
      <c r="A334" s="22" t="e">
        <f>IF('Costi complessivi'!#REF!="","",'Costi complessivi'!#REF!)</f>
        <v>#REF!</v>
      </c>
      <c r="B334" s="61" t="e">
        <f>IF('Costi complessivi'!#REF!="","",'Costi complessivi'!#REF!)</f>
        <v>#REF!</v>
      </c>
      <c r="C334" s="15" t="e">
        <f>IF('Costi complessivi'!#REF!="G",'Costi complessivi'!#REF!*$C$452,IF('Costi complessivi'!#REF!=$B$452,'Costi complessivi'!#REF!,""))</f>
        <v>#REF!</v>
      </c>
      <c r="D334" s="15" t="e">
        <f>IF('Costi complessivi'!#REF!="G",'Costi complessivi'!#REF!*$C$452,IF('Costi complessivi'!#REF!=$B$452,'Costi complessivi'!#REF!,""))</f>
        <v>#REF!</v>
      </c>
      <c r="E334" s="30" t="e">
        <f>IF('Costi complessivi'!#REF!="G",'Costi complessivi'!#REF!*$C$452,IF('Costi complessivi'!#REF!=$B$452,'Costi complessivi'!#REF!,""))</f>
        <v>#REF!</v>
      </c>
      <c r="F334" s="115" t="e">
        <f>IF('Costi complessivi'!#REF!="G",'Costi complessivi'!#REF!*$C$452,IF('Costi complessivi'!#REF!=$B$452,'Costi complessivi'!#REF!,""))</f>
        <v>#REF!</v>
      </c>
      <c r="G334" s="44" t="e">
        <f>IF('Costi complessivi'!#REF!="G",'Costi complessivi'!#REF!*$C$452,IF('Costi complessivi'!#REF!=$B$452,'Costi complessivi'!#REF!,""))</f>
        <v>#REF!</v>
      </c>
      <c r="H334" s="44" t="e">
        <f>IF('Costi complessivi'!#REF!="G",'Costi complessivi'!#REF!*$C$452,IF('Costi complessivi'!#REF!=$B$452,'Costi complessivi'!#REF!,""))</f>
        <v>#REF!</v>
      </c>
      <c r="I334" s="115" t="e">
        <f>IF('Costi complessivi'!#REF!="G",'Costi complessivi'!#REF!*$C$452,IF('Costi complessivi'!#REF!=$B$452,'Costi complessivi'!#REF!,""))</f>
        <v>#REF!</v>
      </c>
      <c r="J334" s="14" t="e">
        <f>IF('Costi complessivi'!#REF!="G",'Costi complessivi'!#REF!*$C$452,IF('Costi complessivi'!#REF!=$B$452,'Costi complessivi'!#REF!,""))</f>
        <v>#REF!</v>
      </c>
      <c r="K334" s="14" t="e">
        <f>IF('Costi complessivi'!#REF!="G",'Costi complessivi'!#REF!*$C$452,IF('Costi complessivi'!#REF!=$B$452,'Costi complessivi'!#REF!,""))</f>
        <v>#REF!</v>
      </c>
      <c r="L334" s="29" t="e">
        <f>IF('Costi complessivi'!#REF!="G",'Costi complessivi'!#REF!*$C$452,IF('Costi complessivi'!#REF!=$B$452,'Costi complessivi'!#REF!,""))</f>
        <v>#REF!</v>
      </c>
      <c r="M334" s="23" t="e">
        <f>'Costi complessivi'!#REF!</f>
        <v>#REF!</v>
      </c>
      <c r="N334" s="69" t="e">
        <f>IF('Costi complessivi'!#REF!="G",'Costi complessivi'!#REF!,IF('Costi complessivi'!#REF!=$B$452,'Costi complessivi'!#REF!,0))</f>
        <v>#REF!</v>
      </c>
    </row>
    <row r="335" spans="1:14">
      <c r="A335" s="22" t="str">
        <f>IF('Costi complessivi'!A272="","",'Costi complessivi'!A272)</f>
        <v xml:space="preserve"> 66/25/748</v>
      </c>
      <c r="B335" s="61" t="str">
        <f>IF('Costi complessivi'!B272="","",'Costi complessivi'!B272)</f>
        <v>PROGETTO GIOVANI PALESTRE</v>
      </c>
      <c r="C335" s="15" t="e">
        <f>IF('Costi complessivi'!#REF!="G",'Costi complessivi'!#REF!*$C$452,IF('Costi complessivi'!#REF!=$B$452,'Costi complessivi'!#REF!,""))</f>
        <v>#REF!</v>
      </c>
      <c r="D335" s="15" t="e">
        <f>IF('Costi complessivi'!#REF!="G",'Costi complessivi'!#REF!*$C$452,IF('Costi complessivi'!#REF!=$B$452,'Costi complessivi'!#REF!,""))</f>
        <v>#REF!</v>
      </c>
      <c r="E335" s="30" t="e">
        <f>IF('Costi complessivi'!#REF!="G",'Costi complessivi'!#REF!*$C$452,IF('Costi complessivi'!#REF!=$B$452,'Costi complessivi'!#REF!,""))</f>
        <v>#REF!</v>
      </c>
      <c r="F335" s="115" t="e">
        <f>IF('Costi complessivi'!#REF!="G",'Costi complessivi'!C272*$C$452,IF('Costi complessivi'!#REF!=$B$452,'Costi complessivi'!C272,""))</f>
        <v>#REF!</v>
      </c>
      <c r="G335" s="44" t="e">
        <f>IF('Costi complessivi'!#REF!="G",'Costi complessivi'!#REF!*$C$452,IF('Costi complessivi'!#REF!=$B$452,'Costi complessivi'!#REF!,""))</f>
        <v>#REF!</v>
      </c>
      <c r="H335" s="44" t="e">
        <f>IF('Costi complessivi'!#REF!="G",'Costi complessivi'!#REF!*$C$452,IF('Costi complessivi'!#REF!=$B$452,'Costi complessivi'!#REF!,""))</f>
        <v>#REF!</v>
      </c>
      <c r="I335" s="115" t="e">
        <f>IF('Costi complessivi'!#REF!="G",'Costi complessivi'!D272*$C$452,IF('Costi complessivi'!#REF!=$B$452,'Costi complessivi'!D272,""))</f>
        <v>#REF!</v>
      </c>
      <c r="J335" s="14" t="e">
        <f>IF('Costi complessivi'!#REF!="G",'Costi complessivi'!E272*$C$452,IF('Costi complessivi'!#REF!=$B$452,'Costi complessivi'!E272,""))</f>
        <v>#REF!</v>
      </c>
      <c r="K335" s="14" t="e">
        <f>IF('Costi complessivi'!#REF!="G",'Costi complessivi'!F272*$C$452,IF('Costi complessivi'!#REF!=$B$452,'Costi complessivi'!F272,""))</f>
        <v>#REF!</v>
      </c>
      <c r="L335" s="29" t="e">
        <f>IF('Costi complessivi'!#REF!="G",'Costi complessivi'!#REF!*$C$452,IF('Costi complessivi'!#REF!=$B$452,'Costi complessivi'!#REF!,""))</f>
        <v>#REF!</v>
      </c>
      <c r="M335" s="23" t="e">
        <f>'Costi complessivi'!#REF!</f>
        <v>#REF!</v>
      </c>
      <c r="N335" s="69" t="e">
        <f>IF('Costi complessivi'!#REF!="G",'Costi complessivi'!#REF!,IF('Costi complessivi'!#REF!=$B$452,'Costi complessivi'!#REF!,0))</f>
        <v>#REF!</v>
      </c>
    </row>
    <row r="336" spans="1:14">
      <c r="A336" s="22" t="str">
        <f>IF('Costi complessivi'!A273="","",'Costi complessivi'!A273)</f>
        <v/>
      </c>
      <c r="B336" s="61" t="str">
        <f>IF('Costi complessivi'!B273="","",'Costi complessivi'!B273)</f>
        <v>ATTIVITA EDUCATIVE AGGREGATIVE</v>
      </c>
      <c r="C336" s="15" t="e">
        <f>IF('Costi complessivi'!#REF!="G",'Costi complessivi'!#REF!*$C$452,IF('Costi complessivi'!#REF!=$B$452,'Costi complessivi'!#REF!,""))</f>
        <v>#REF!</v>
      </c>
      <c r="D336" s="15" t="e">
        <f>IF('Costi complessivi'!#REF!="G",'Costi complessivi'!#REF!*$C$452,IF('Costi complessivi'!#REF!=$B$452,'Costi complessivi'!#REF!,""))</f>
        <v>#REF!</v>
      </c>
      <c r="E336" s="30" t="e">
        <f>IF('Costi complessivi'!#REF!="G",'Costi complessivi'!#REF!*$C$452,IF('Costi complessivi'!#REF!=$B$452,'Costi complessivi'!#REF!,""))</f>
        <v>#REF!</v>
      </c>
      <c r="F336" s="115" t="e">
        <f>IF('Costi complessivi'!#REF!="G",'Costi complessivi'!C273*$C$452,IF('Costi complessivi'!#REF!=$B$452,'Costi complessivi'!C273,""))</f>
        <v>#REF!</v>
      </c>
      <c r="G336" s="44" t="e">
        <f>IF('Costi complessivi'!#REF!="G",'Costi complessivi'!#REF!*$C$452,IF('Costi complessivi'!#REF!=$B$452,'Costi complessivi'!#REF!,""))</f>
        <v>#REF!</v>
      </c>
      <c r="H336" s="44" t="e">
        <f>IF('Costi complessivi'!#REF!="G",'Costi complessivi'!#REF!*$C$452,IF('Costi complessivi'!#REF!=$B$452,'Costi complessivi'!#REF!,""))</f>
        <v>#REF!</v>
      </c>
      <c r="I336" s="115" t="e">
        <f>IF('Costi complessivi'!#REF!="G",'Costi complessivi'!D273*$C$452,IF('Costi complessivi'!#REF!=$B$452,'Costi complessivi'!D273,""))</f>
        <v>#REF!</v>
      </c>
      <c r="J336" s="14" t="e">
        <f>IF('Costi complessivi'!#REF!="G",'Costi complessivi'!E273*$C$452,IF('Costi complessivi'!#REF!=$B$452,'Costi complessivi'!E273,""))</f>
        <v>#REF!</v>
      </c>
      <c r="K336" s="14" t="e">
        <f>IF('Costi complessivi'!#REF!="G",'Costi complessivi'!F273*$C$452,IF('Costi complessivi'!#REF!=$B$452,'Costi complessivi'!F273,""))</f>
        <v>#REF!</v>
      </c>
      <c r="L336" s="29" t="e">
        <f>IF('Costi complessivi'!#REF!="G",'Costi complessivi'!#REF!*$C$452,IF('Costi complessivi'!#REF!=$B$452,'Costi complessivi'!#REF!,""))</f>
        <v>#REF!</v>
      </c>
      <c r="M336" s="23" t="e">
        <f>'Costi complessivi'!#REF!</f>
        <v>#REF!</v>
      </c>
      <c r="N336" s="69" t="e">
        <f>IF('Costi complessivi'!#REF!="G",'Costi complessivi'!#REF!,IF('Costi complessivi'!#REF!=$B$452,'Costi complessivi'!#REF!,0))</f>
        <v>#REF!</v>
      </c>
    </row>
    <row r="337" spans="1:14" hidden="1">
      <c r="A337" s="22" t="e">
        <f>IF('Costi complessivi'!#REF!="","",'Costi complessivi'!#REF!)</f>
        <v>#REF!</v>
      </c>
      <c r="B337" s="61" t="e">
        <f>IF('Costi complessivi'!#REF!="","",'Costi complessivi'!#REF!)</f>
        <v>#REF!</v>
      </c>
      <c r="C337" s="15" t="e">
        <f>IF('Costi complessivi'!#REF!="G",'Costi complessivi'!#REF!*$C$452,IF('Costi complessivi'!#REF!=$B$452,'Costi complessivi'!#REF!,""))</f>
        <v>#REF!</v>
      </c>
      <c r="D337" s="15" t="e">
        <f>IF('Costi complessivi'!#REF!="G",'Costi complessivi'!#REF!*$C$452,IF('Costi complessivi'!#REF!=$B$452,'Costi complessivi'!#REF!,""))</f>
        <v>#REF!</v>
      </c>
      <c r="E337" s="30" t="e">
        <f>IF('Costi complessivi'!#REF!="G",'Costi complessivi'!#REF!*$C$452,IF('Costi complessivi'!#REF!=$B$452,'Costi complessivi'!#REF!,""))</f>
        <v>#REF!</v>
      </c>
      <c r="F337" s="115" t="e">
        <f>IF('Costi complessivi'!#REF!="G",'Costi complessivi'!#REF!*$C$452,IF('Costi complessivi'!#REF!=$B$452,'Costi complessivi'!#REF!,""))</f>
        <v>#REF!</v>
      </c>
      <c r="G337" s="44" t="e">
        <f>IF('Costi complessivi'!#REF!="G",'Costi complessivi'!#REF!*$C$452,IF('Costi complessivi'!#REF!=$B$452,'Costi complessivi'!#REF!,""))</f>
        <v>#REF!</v>
      </c>
      <c r="H337" s="44" t="e">
        <f>IF('Costi complessivi'!#REF!="G",'Costi complessivi'!#REF!*$C$452,IF('Costi complessivi'!#REF!=$B$452,'Costi complessivi'!#REF!,""))</f>
        <v>#REF!</v>
      </c>
      <c r="I337" s="115" t="e">
        <f>IF('Costi complessivi'!#REF!="G",'Costi complessivi'!#REF!*$C$452,IF('Costi complessivi'!#REF!=$B$452,'Costi complessivi'!#REF!,""))</f>
        <v>#REF!</v>
      </c>
      <c r="J337" s="14" t="e">
        <f>IF('Costi complessivi'!#REF!="G",'Costi complessivi'!#REF!*$C$452,IF('Costi complessivi'!#REF!=$B$452,'Costi complessivi'!#REF!,""))</f>
        <v>#REF!</v>
      </c>
      <c r="K337" s="14" t="e">
        <f>IF('Costi complessivi'!#REF!="G",'Costi complessivi'!#REF!*$C$452,IF('Costi complessivi'!#REF!=$B$452,'Costi complessivi'!#REF!,""))</f>
        <v>#REF!</v>
      </c>
      <c r="L337" s="29" t="e">
        <f>IF('Costi complessivi'!#REF!="G",'Costi complessivi'!#REF!*$C$452,IF('Costi complessivi'!#REF!=$B$452,'Costi complessivi'!#REF!,""))</f>
        <v>#REF!</v>
      </c>
      <c r="M337" s="23" t="e">
        <f>'Costi complessivi'!#REF!</f>
        <v>#REF!</v>
      </c>
      <c r="N337" s="69" t="e">
        <f>IF('Costi complessivi'!#REF!="G",'Costi complessivi'!#REF!,IF('Costi complessivi'!#REF!=$B$452,'Costi complessivi'!#REF!,0))</f>
        <v>#REF!</v>
      </c>
    </row>
    <row r="338" spans="1:14" hidden="1">
      <c r="A338" s="22" t="e">
        <f>IF('Costi complessivi'!#REF!="","",'Costi complessivi'!#REF!)</f>
        <v>#REF!</v>
      </c>
      <c r="B338" s="61" t="e">
        <f>IF('Costi complessivi'!#REF!="","",'Costi complessivi'!#REF!)</f>
        <v>#REF!</v>
      </c>
      <c r="C338" s="15" t="e">
        <f>IF('Costi complessivi'!#REF!="G",'Costi complessivi'!#REF!*$C$452,IF('Costi complessivi'!#REF!=$B$452,'Costi complessivi'!#REF!,""))</f>
        <v>#REF!</v>
      </c>
      <c r="D338" s="15" t="e">
        <f>IF('Costi complessivi'!#REF!="G",'Costi complessivi'!#REF!*$C$452,IF('Costi complessivi'!#REF!=$B$452,'Costi complessivi'!#REF!,""))</f>
        <v>#REF!</v>
      </c>
      <c r="E338" s="30" t="e">
        <f>IF('Costi complessivi'!#REF!="G",'Costi complessivi'!#REF!*$C$452,IF('Costi complessivi'!#REF!=$B$452,'Costi complessivi'!#REF!,""))</f>
        <v>#REF!</v>
      </c>
      <c r="F338" s="115" t="e">
        <f>IF('Costi complessivi'!#REF!="G",'Costi complessivi'!#REF!*$C$452,IF('Costi complessivi'!#REF!=$B$452,'Costi complessivi'!#REF!,""))</f>
        <v>#REF!</v>
      </c>
      <c r="G338" s="44" t="e">
        <f>IF('Costi complessivi'!#REF!="G",'Costi complessivi'!#REF!*$C$452,IF('Costi complessivi'!#REF!=$B$452,'Costi complessivi'!#REF!,""))</f>
        <v>#REF!</v>
      </c>
      <c r="H338" s="44" t="e">
        <f>IF('Costi complessivi'!#REF!="G",'Costi complessivi'!#REF!*$C$452,IF('Costi complessivi'!#REF!=$B$452,'Costi complessivi'!#REF!,""))</f>
        <v>#REF!</v>
      </c>
      <c r="I338" s="115" t="e">
        <f>IF('Costi complessivi'!#REF!="G",'Costi complessivi'!#REF!*$C$452,IF('Costi complessivi'!#REF!=$B$452,'Costi complessivi'!#REF!,""))</f>
        <v>#REF!</v>
      </c>
      <c r="J338" s="14" t="e">
        <f>IF('Costi complessivi'!#REF!="G",'Costi complessivi'!#REF!*$C$452,IF('Costi complessivi'!#REF!=$B$452,'Costi complessivi'!#REF!,""))</f>
        <v>#REF!</v>
      </c>
      <c r="K338" s="14" t="e">
        <f>IF('Costi complessivi'!#REF!="G",'Costi complessivi'!#REF!*$C$452,IF('Costi complessivi'!#REF!=$B$452,'Costi complessivi'!#REF!,""))</f>
        <v>#REF!</v>
      </c>
      <c r="L338" s="29" t="e">
        <f>IF('Costi complessivi'!#REF!="G",'Costi complessivi'!#REF!*$C$452,IF('Costi complessivi'!#REF!=$B$452,'Costi complessivi'!#REF!,""))</f>
        <v>#REF!</v>
      </c>
      <c r="M338" s="23" t="e">
        <f>'Costi complessivi'!#REF!</f>
        <v>#REF!</v>
      </c>
      <c r="N338" s="69" t="e">
        <f>IF('Costi complessivi'!#REF!="G",'Costi complessivi'!#REF!,IF('Costi complessivi'!#REF!=$B$452,'Costi complessivi'!#REF!,0))</f>
        <v>#REF!</v>
      </c>
    </row>
    <row r="339" spans="1:14" hidden="1">
      <c r="A339" s="49" t="s">
        <v>447</v>
      </c>
      <c r="B339" s="45"/>
      <c r="C339" s="46"/>
      <c r="D339" s="47"/>
      <c r="E339" s="47"/>
      <c r="F339" s="47"/>
      <c r="G339" s="47"/>
      <c r="H339" s="47"/>
      <c r="I339" s="47"/>
      <c r="J339" s="47"/>
      <c r="K339" s="47"/>
      <c r="L339" s="45"/>
      <c r="M339" s="48"/>
      <c r="N339" s="69" t="e">
        <f>IF('Costi complessivi'!#REF!="G",'Costi complessivi'!#REF!,IF('Costi complessivi'!#REF!=$B$452,'Costi complessivi'!#REF!,0))</f>
        <v>#REF!</v>
      </c>
    </row>
    <row r="340" spans="1:14" hidden="1">
      <c r="A340" s="22" t="str">
        <f>IF('Costi complessivi'!A275="","",'Costi complessivi'!A275)</f>
        <v xml:space="preserve">  66/25/768  </v>
      </c>
      <c r="B340" s="61" t="str">
        <f>IF('Costi complessivi'!B275="","",'Costi complessivi'!B275)</f>
        <v>HELP FOR CHILDREN - PROG. CHERNOBYL</v>
      </c>
      <c r="C340" s="15" t="e">
        <f>IF('Costi complessivi'!#REF!="G",'Costi complessivi'!#REF!*$C$452,IF('Costi complessivi'!#REF!=$B$452,'Costi complessivi'!#REF!,""))</f>
        <v>#REF!</v>
      </c>
      <c r="D340" s="15" t="e">
        <f>IF('Costi complessivi'!#REF!="G",'Costi complessivi'!#REF!*$C$452,IF('Costi complessivi'!#REF!=$B$452,'Costi complessivi'!#REF!,""))</f>
        <v>#REF!</v>
      </c>
      <c r="E340" s="30" t="e">
        <f>IF('Costi complessivi'!#REF!="G",'Costi complessivi'!#REF!*$C$452,IF('Costi complessivi'!#REF!=$B$452,'Costi complessivi'!#REF!,""))</f>
        <v>#REF!</v>
      </c>
      <c r="F340" s="115" t="e">
        <f>IF('Costi complessivi'!#REF!="G",'Costi complessivi'!C275*$C$452,IF('Costi complessivi'!#REF!=$B$452,'Costi complessivi'!C275,""))</f>
        <v>#REF!</v>
      </c>
      <c r="G340" s="44" t="e">
        <f>IF('Costi complessivi'!#REF!="G",'Costi complessivi'!#REF!*$C$452,IF('Costi complessivi'!#REF!=$B$452,'Costi complessivi'!#REF!,""))</f>
        <v>#REF!</v>
      </c>
      <c r="H340" s="44" t="e">
        <f>IF('Costi complessivi'!#REF!="G",'Costi complessivi'!#REF!*$C$452,IF('Costi complessivi'!#REF!=$B$452,'Costi complessivi'!#REF!,""))</f>
        <v>#REF!</v>
      </c>
      <c r="I340" s="115" t="e">
        <f>IF('Costi complessivi'!#REF!="G",'Costi complessivi'!D275*$C$452,IF('Costi complessivi'!#REF!=$B$452,'Costi complessivi'!D275,""))</f>
        <v>#REF!</v>
      </c>
      <c r="J340" s="14" t="e">
        <f>IF('Costi complessivi'!#REF!="G",'Costi complessivi'!E275*$C$452,IF('Costi complessivi'!#REF!=$B$452,'Costi complessivi'!E275,""))</f>
        <v>#REF!</v>
      </c>
      <c r="K340" s="14" t="e">
        <f>IF('Costi complessivi'!#REF!="G",'Costi complessivi'!F275*$C$452,IF('Costi complessivi'!#REF!=$B$452,'Costi complessivi'!F275,""))</f>
        <v>#REF!</v>
      </c>
      <c r="L340" s="29" t="e">
        <f>IF('Costi complessivi'!#REF!="G",'Costi complessivi'!#REF!*$C$452,IF('Costi complessivi'!#REF!=$B$452,'Costi complessivi'!#REF!,""))</f>
        <v>#REF!</v>
      </c>
      <c r="M340" s="23" t="e">
        <f>'Costi complessivi'!#REF!</f>
        <v>#REF!</v>
      </c>
      <c r="N340" s="69" t="e">
        <f>IF('Costi complessivi'!#REF!="G",'Costi complessivi'!#REF!,IF('Costi complessivi'!#REF!=$B$452,'Costi complessivi'!#REF!,0))</f>
        <v>#REF!</v>
      </c>
    </row>
    <row r="341" spans="1:14" hidden="1">
      <c r="A341" s="22" t="e">
        <f>IF('Costi complessivi'!#REF!="","",'Costi complessivi'!#REF!)</f>
        <v>#REF!</v>
      </c>
      <c r="B341" s="61" t="e">
        <f>IF('Costi complessivi'!#REF!="","",'Costi complessivi'!#REF!)</f>
        <v>#REF!</v>
      </c>
      <c r="C341" s="15" t="e">
        <f>IF('Costi complessivi'!#REF!="G",'Costi complessivi'!#REF!*$C$452,IF('Costi complessivi'!#REF!=$B$452,'Costi complessivi'!#REF!,""))</f>
        <v>#REF!</v>
      </c>
      <c r="D341" s="15" t="e">
        <f>IF('Costi complessivi'!#REF!="G",'Costi complessivi'!#REF!*$C$452,IF('Costi complessivi'!#REF!=$B$452,'Costi complessivi'!#REF!,""))</f>
        <v>#REF!</v>
      </c>
      <c r="E341" s="30" t="e">
        <f>IF('Costi complessivi'!#REF!="G",'Costi complessivi'!#REF!*$C$452,IF('Costi complessivi'!#REF!=$B$452,'Costi complessivi'!#REF!,""))</f>
        <v>#REF!</v>
      </c>
      <c r="F341" s="115" t="e">
        <f>IF('Costi complessivi'!#REF!="G",'Costi complessivi'!#REF!*$C$452,IF('Costi complessivi'!#REF!=$B$452,'Costi complessivi'!#REF!,""))</f>
        <v>#REF!</v>
      </c>
      <c r="G341" s="44" t="e">
        <f>IF('Costi complessivi'!#REF!="G",'Costi complessivi'!#REF!*$C$452,IF('Costi complessivi'!#REF!=$B$452,'Costi complessivi'!#REF!,""))</f>
        <v>#REF!</v>
      </c>
      <c r="H341" s="44" t="e">
        <f>IF('Costi complessivi'!#REF!="G",'Costi complessivi'!#REF!*$C$452,IF('Costi complessivi'!#REF!=$B$452,'Costi complessivi'!#REF!,""))</f>
        <v>#REF!</v>
      </c>
      <c r="I341" s="115" t="e">
        <f>IF('Costi complessivi'!#REF!="G",'Costi complessivi'!#REF!*$C$452,IF('Costi complessivi'!#REF!=$B$452,'Costi complessivi'!#REF!,""))</f>
        <v>#REF!</v>
      </c>
      <c r="J341" s="14" t="e">
        <f>IF('Costi complessivi'!#REF!="G",'Costi complessivi'!#REF!*$C$452,IF('Costi complessivi'!#REF!=$B$452,'Costi complessivi'!#REF!,""))</f>
        <v>#REF!</v>
      </c>
      <c r="K341" s="14" t="e">
        <f>IF('Costi complessivi'!#REF!="G",'Costi complessivi'!#REF!*$C$452,IF('Costi complessivi'!#REF!=$B$452,'Costi complessivi'!#REF!,""))</f>
        <v>#REF!</v>
      </c>
      <c r="L341" s="29" t="e">
        <f>IF('Costi complessivi'!#REF!="G",'Costi complessivi'!#REF!*$C$452,IF('Costi complessivi'!#REF!=$B$452,'Costi complessivi'!#REF!,""))</f>
        <v>#REF!</v>
      </c>
      <c r="M341" s="23" t="e">
        <f>'Costi complessivi'!#REF!</f>
        <v>#REF!</v>
      </c>
      <c r="N341" s="69" t="e">
        <f>IF('Costi complessivi'!#REF!="G",'Costi complessivi'!#REF!,IF('Costi complessivi'!#REF!=$B$452,'Costi complessivi'!#REF!,0))</f>
        <v>#REF!</v>
      </c>
    </row>
    <row r="342" spans="1:14" ht="14.45" hidden="1" customHeight="1">
      <c r="A342" s="22" t="e">
        <f>IF('Costi complessivi'!#REF!="","",'Costi complessivi'!#REF!)</f>
        <v>#REF!</v>
      </c>
      <c r="B342" s="61" t="e">
        <f>IF('Costi complessivi'!#REF!="","",'Costi complessivi'!#REF!)</f>
        <v>#REF!</v>
      </c>
      <c r="C342" s="15" t="e">
        <f>IF('Costi complessivi'!#REF!="G",'Costi complessivi'!#REF!*$C$452,IF('Costi complessivi'!#REF!=$B$452,'Costi complessivi'!#REF!,""))</f>
        <v>#REF!</v>
      </c>
      <c r="D342" s="15" t="e">
        <f>IF('Costi complessivi'!#REF!="G",'Costi complessivi'!#REF!*$C$452,IF('Costi complessivi'!#REF!=$B$452,'Costi complessivi'!#REF!,""))</f>
        <v>#REF!</v>
      </c>
      <c r="E342" s="30" t="e">
        <f>IF('Costi complessivi'!#REF!="G",'Costi complessivi'!#REF!*$C$452,IF('Costi complessivi'!#REF!=$B$452,'Costi complessivi'!#REF!,""))</f>
        <v>#REF!</v>
      </c>
      <c r="F342" s="115" t="e">
        <f>IF('Costi complessivi'!#REF!="G",'Costi complessivi'!#REF!*$C$452,IF('Costi complessivi'!#REF!=$B$452,'Costi complessivi'!#REF!,""))</f>
        <v>#REF!</v>
      </c>
      <c r="G342" s="44" t="e">
        <f>IF('Costi complessivi'!#REF!="G",'Costi complessivi'!#REF!*$C$452,IF('Costi complessivi'!#REF!=$B$452,'Costi complessivi'!#REF!,""))</f>
        <v>#REF!</v>
      </c>
      <c r="H342" s="44" t="e">
        <f>IF('Costi complessivi'!#REF!="G",'Costi complessivi'!#REF!*$C$452,IF('Costi complessivi'!#REF!=$B$452,'Costi complessivi'!#REF!,""))</f>
        <v>#REF!</v>
      </c>
      <c r="I342" s="115" t="e">
        <f>IF('Costi complessivi'!#REF!="G",'Costi complessivi'!#REF!*$C$452,IF('Costi complessivi'!#REF!=$B$452,'Costi complessivi'!#REF!,""))</f>
        <v>#REF!</v>
      </c>
      <c r="J342" s="14" t="e">
        <f>IF('Costi complessivi'!#REF!="G",'Costi complessivi'!#REF!*$C$452,IF('Costi complessivi'!#REF!=$B$452,'Costi complessivi'!#REF!,""))</f>
        <v>#REF!</v>
      </c>
      <c r="K342" s="14" t="e">
        <f>IF('Costi complessivi'!#REF!="G",'Costi complessivi'!#REF!*$C$452,IF('Costi complessivi'!#REF!=$B$452,'Costi complessivi'!#REF!,""))</f>
        <v>#REF!</v>
      </c>
      <c r="L342" s="29" t="e">
        <f>IF('Costi complessivi'!#REF!="G",'Costi complessivi'!#REF!*$C$452,IF('Costi complessivi'!#REF!=$B$452,'Costi complessivi'!#REF!,""))</f>
        <v>#REF!</v>
      </c>
      <c r="M342" s="23" t="e">
        <f>'Costi complessivi'!#REF!</f>
        <v>#REF!</v>
      </c>
      <c r="N342" s="69" t="e">
        <f>IF('Costi complessivi'!#REF!="G",'Costi complessivi'!#REF!,IF('Costi complessivi'!#REF!=$B$452,'Costi complessivi'!#REF!,0))</f>
        <v>#REF!</v>
      </c>
    </row>
    <row r="343" spans="1:14" hidden="1">
      <c r="A343" s="22" t="e">
        <f>IF('Costi complessivi'!#REF!="","",'Costi complessivi'!#REF!)</f>
        <v>#REF!</v>
      </c>
      <c r="B343" s="61" t="e">
        <f>IF('Costi complessivi'!#REF!="","",'Costi complessivi'!#REF!)</f>
        <v>#REF!</v>
      </c>
      <c r="C343" s="15" t="e">
        <f>IF('Costi complessivi'!#REF!="G",'Costi complessivi'!#REF!*$C$452,IF('Costi complessivi'!#REF!=$B$452,'Costi complessivi'!#REF!,""))</f>
        <v>#REF!</v>
      </c>
      <c r="D343" s="15" t="e">
        <f>IF('Costi complessivi'!#REF!="G",'Costi complessivi'!#REF!*$C$452,IF('Costi complessivi'!#REF!=$B$452,'Costi complessivi'!#REF!,""))</f>
        <v>#REF!</v>
      </c>
      <c r="E343" s="30" t="e">
        <f>IF('Costi complessivi'!#REF!="G",'Costi complessivi'!#REF!*$C$452,IF('Costi complessivi'!#REF!=$B$452,'Costi complessivi'!#REF!,""))</f>
        <v>#REF!</v>
      </c>
      <c r="F343" s="115" t="e">
        <f>IF('Costi complessivi'!#REF!="G",'Costi complessivi'!#REF!*$C$452,IF('Costi complessivi'!#REF!=$B$452,'Costi complessivi'!#REF!,""))</f>
        <v>#REF!</v>
      </c>
      <c r="G343" s="44" t="e">
        <f>IF('Costi complessivi'!#REF!="G",'Costi complessivi'!#REF!*$C$452,IF('Costi complessivi'!#REF!=$B$452,'Costi complessivi'!#REF!,""))</f>
        <v>#REF!</v>
      </c>
      <c r="H343" s="44" t="e">
        <f>IF('Costi complessivi'!#REF!="G",'Costi complessivi'!#REF!*$C$452,IF('Costi complessivi'!#REF!=$B$452,'Costi complessivi'!#REF!,""))</f>
        <v>#REF!</v>
      </c>
      <c r="I343" s="115" t="e">
        <f>IF('Costi complessivi'!#REF!="G",'Costi complessivi'!#REF!*$C$452,IF('Costi complessivi'!#REF!=$B$452,'Costi complessivi'!#REF!,""))</f>
        <v>#REF!</v>
      </c>
      <c r="J343" s="14" t="e">
        <f>IF('Costi complessivi'!#REF!="G",'Costi complessivi'!#REF!*$C$452,IF('Costi complessivi'!#REF!=$B$452,'Costi complessivi'!#REF!,""))</f>
        <v>#REF!</v>
      </c>
      <c r="K343" s="14" t="e">
        <f>IF('Costi complessivi'!#REF!="G",'Costi complessivi'!#REF!*$C$452,IF('Costi complessivi'!#REF!=$B$452,'Costi complessivi'!#REF!,""))</f>
        <v>#REF!</v>
      </c>
      <c r="L343" s="29" t="e">
        <f>IF('Costi complessivi'!#REF!="G",'Costi complessivi'!#REF!*$C$452,IF('Costi complessivi'!#REF!=$B$452,'Costi complessivi'!#REF!,""))</f>
        <v>#REF!</v>
      </c>
      <c r="M343" s="23" t="e">
        <f>'Costi complessivi'!#REF!</f>
        <v>#REF!</v>
      </c>
      <c r="N343" s="69" t="e">
        <f>IF('Costi complessivi'!#REF!="G",'Costi complessivi'!#REF!,IF('Costi complessivi'!#REF!=$B$452,'Costi complessivi'!#REF!,0))</f>
        <v>#REF!</v>
      </c>
    </row>
    <row r="344" spans="1:14" hidden="1">
      <c r="A344" s="22" t="e">
        <f>IF('Costi complessivi'!#REF!="","",'Costi complessivi'!#REF!)</f>
        <v>#REF!</v>
      </c>
      <c r="B344" s="61" t="e">
        <f>IF('Costi complessivi'!#REF!="","",'Costi complessivi'!#REF!)</f>
        <v>#REF!</v>
      </c>
      <c r="C344" s="15" t="e">
        <f>IF('Costi complessivi'!#REF!="G",'Costi complessivi'!#REF!*$C$452,IF('Costi complessivi'!#REF!=$B$452,'Costi complessivi'!#REF!,""))</f>
        <v>#REF!</v>
      </c>
      <c r="D344" s="15" t="e">
        <f>IF('Costi complessivi'!#REF!="G",'Costi complessivi'!#REF!*$C$452,IF('Costi complessivi'!#REF!=$B$452,'Costi complessivi'!#REF!,""))</f>
        <v>#REF!</v>
      </c>
      <c r="E344" s="30" t="e">
        <f>IF('Costi complessivi'!#REF!="G",'Costi complessivi'!#REF!*$C$452,IF('Costi complessivi'!#REF!=$B$452,'Costi complessivi'!#REF!,""))</f>
        <v>#REF!</v>
      </c>
      <c r="F344" s="115" t="e">
        <f>IF('Costi complessivi'!#REF!="G",'Costi complessivi'!#REF!*$C$452,IF('Costi complessivi'!#REF!=$B$452,'Costi complessivi'!#REF!,""))</f>
        <v>#REF!</v>
      </c>
      <c r="G344" s="44" t="e">
        <f>IF('Costi complessivi'!#REF!="G",'Costi complessivi'!#REF!*$C$452,IF('Costi complessivi'!#REF!=$B$452,'Costi complessivi'!#REF!,""))</f>
        <v>#REF!</v>
      </c>
      <c r="H344" s="44" t="e">
        <f>IF('Costi complessivi'!#REF!="G",'Costi complessivi'!#REF!*$C$452,IF('Costi complessivi'!#REF!=$B$452,'Costi complessivi'!#REF!,""))</f>
        <v>#REF!</v>
      </c>
      <c r="I344" s="115" t="e">
        <f>IF('Costi complessivi'!#REF!="G",'Costi complessivi'!#REF!*$C$452,IF('Costi complessivi'!#REF!=$B$452,'Costi complessivi'!#REF!,""))</f>
        <v>#REF!</v>
      </c>
      <c r="J344" s="14" t="e">
        <f>IF('Costi complessivi'!#REF!="G",'Costi complessivi'!#REF!*$C$452,IF('Costi complessivi'!#REF!=$B$452,'Costi complessivi'!#REF!,""))</f>
        <v>#REF!</v>
      </c>
      <c r="K344" s="14" t="e">
        <f>IF('Costi complessivi'!#REF!="G",'Costi complessivi'!#REF!*$C$452,IF('Costi complessivi'!#REF!=$B$452,'Costi complessivi'!#REF!,""))</f>
        <v>#REF!</v>
      </c>
      <c r="L344" s="29" t="e">
        <f>IF('Costi complessivi'!#REF!="G",'Costi complessivi'!#REF!*$C$452,IF('Costi complessivi'!#REF!=$B$452,'Costi complessivi'!#REF!,""))</f>
        <v>#REF!</v>
      </c>
      <c r="M344" s="23" t="e">
        <f>'Costi complessivi'!#REF!</f>
        <v>#REF!</v>
      </c>
      <c r="N344" s="69" t="e">
        <f>IF('Costi complessivi'!#REF!="G",'Costi complessivi'!#REF!,IF('Costi complessivi'!#REF!=$B$452,'Costi complessivi'!#REF!,0))</f>
        <v>#REF!</v>
      </c>
    </row>
    <row r="345" spans="1:14" hidden="1">
      <c r="A345" s="22" t="e">
        <f>IF('Costi complessivi'!#REF!="","",'Costi complessivi'!#REF!)</f>
        <v>#REF!</v>
      </c>
      <c r="B345" s="61" t="e">
        <f>IF('Costi complessivi'!#REF!="","",'Costi complessivi'!#REF!)</f>
        <v>#REF!</v>
      </c>
      <c r="C345" s="15" t="e">
        <f>IF('Costi complessivi'!#REF!="G",'Costi complessivi'!#REF!*$C$452,IF('Costi complessivi'!#REF!=$B$452,'Costi complessivi'!#REF!,""))</f>
        <v>#REF!</v>
      </c>
      <c r="D345" s="15" t="e">
        <f>IF('Costi complessivi'!#REF!="G",'Costi complessivi'!#REF!*$C$452,IF('Costi complessivi'!#REF!=$B$452,'Costi complessivi'!#REF!,""))</f>
        <v>#REF!</v>
      </c>
      <c r="E345" s="30" t="e">
        <f>IF('Costi complessivi'!#REF!="G",'Costi complessivi'!#REF!*$C$452,IF('Costi complessivi'!#REF!=$B$452,'Costi complessivi'!#REF!,""))</f>
        <v>#REF!</v>
      </c>
      <c r="F345" s="115" t="e">
        <f>IF('Costi complessivi'!#REF!="G",'Costi complessivi'!#REF!*$C$452,IF('Costi complessivi'!#REF!=$B$452,'Costi complessivi'!#REF!,""))</f>
        <v>#REF!</v>
      </c>
      <c r="G345" s="44" t="e">
        <f>IF('Costi complessivi'!#REF!="G",'Costi complessivi'!#REF!*$C$452,IF('Costi complessivi'!#REF!=$B$452,'Costi complessivi'!#REF!,""))</f>
        <v>#REF!</v>
      </c>
      <c r="H345" s="44" t="e">
        <f>IF('Costi complessivi'!#REF!="G",'Costi complessivi'!#REF!*$C$452,IF('Costi complessivi'!#REF!=$B$452,'Costi complessivi'!#REF!,""))</f>
        <v>#REF!</v>
      </c>
      <c r="I345" s="115" t="e">
        <f>IF('Costi complessivi'!#REF!="G",'Costi complessivi'!#REF!*$C$452,IF('Costi complessivi'!#REF!=$B$452,'Costi complessivi'!#REF!,""))</f>
        <v>#REF!</v>
      </c>
      <c r="J345" s="14" t="e">
        <f>IF('Costi complessivi'!#REF!="G",'Costi complessivi'!#REF!*$C$452,IF('Costi complessivi'!#REF!=$B$452,'Costi complessivi'!#REF!,""))</f>
        <v>#REF!</v>
      </c>
      <c r="K345" s="14" t="e">
        <f>IF('Costi complessivi'!#REF!="G",'Costi complessivi'!#REF!*$C$452,IF('Costi complessivi'!#REF!=$B$452,'Costi complessivi'!#REF!,""))</f>
        <v>#REF!</v>
      </c>
      <c r="L345" s="29" t="e">
        <f>IF('Costi complessivi'!#REF!="G",'Costi complessivi'!#REF!*$C$452,IF('Costi complessivi'!#REF!=$B$452,'Costi complessivi'!#REF!,""))</f>
        <v>#REF!</v>
      </c>
      <c r="M345" s="23" t="e">
        <f>'Costi complessivi'!#REF!</f>
        <v>#REF!</v>
      </c>
      <c r="N345" s="69" t="e">
        <f>IF('Costi complessivi'!#REF!="G",'Costi complessivi'!#REF!,IF('Costi complessivi'!#REF!=$B$452,'Costi complessivi'!#REF!,0))</f>
        <v>#REF!</v>
      </c>
    </row>
    <row r="346" spans="1:14" hidden="1">
      <c r="A346" s="22" t="e">
        <f>IF('Costi complessivi'!#REF!="","",'Costi complessivi'!#REF!)</f>
        <v>#REF!</v>
      </c>
      <c r="B346" s="61" t="e">
        <f>IF('Costi complessivi'!#REF!="","",'Costi complessivi'!#REF!)</f>
        <v>#REF!</v>
      </c>
      <c r="C346" s="15" t="e">
        <f>IF('Costi complessivi'!#REF!="G",'Costi complessivi'!#REF!*$C$452,IF('Costi complessivi'!#REF!=$B$452,'Costi complessivi'!#REF!,""))</f>
        <v>#REF!</v>
      </c>
      <c r="D346" s="15" t="e">
        <f>IF('Costi complessivi'!#REF!="G",'Costi complessivi'!#REF!*$C$452,IF('Costi complessivi'!#REF!=$B$452,'Costi complessivi'!#REF!,""))</f>
        <v>#REF!</v>
      </c>
      <c r="E346" s="30" t="e">
        <f>IF('Costi complessivi'!#REF!="G",'Costi complessivi'!#REF!*$C$452,IF('Costi complessivi'!#REF!=$B$452,'Costi complessivi'!#REF!,""))</f>
        <v>#REF!</v>
      </c>
      <c r="F346" s="115" t="e">
        <f>IF('Costi complessivi'!#REF!="G",'Costi complessivi'!#REF!*$C$452,IF('Costi complessivi'!#REF!=$B$452,'Costi complessivi'!#REF!,""))</f>
        <v>#REF!</v>
      </c>
      <c r="G346" s="44" t="e">
        <f>IF('Costi complessivi'!#REF!="G",'Costi complessivi'!#REF!*$C$452,IF('Costi complessivi'!#REF!=$B$452,'Costi complessivi'!#REF!,""))</f>
        <v>#REF!</v>
      </c>
      <c r="H346" s="44" t="e">
        <f>IF('Costi complessivi'!#REF!="G",'Costi complessivi'!#REF!*$C$452,IF('Costi complessivi'!#REF!=$B$452,'Costi complessivi'!#REF!,""))</f>
        <v>#REF!</v>
      </c>
      <c r="I346" s="115" t="e">
        <f>IF('Costi complessivi'!#REF!="G",'Costi complessivi'!#REF!*$C$452,IF('Costi complessivi'!#REF!=$B$452,'Costi complessivi'!#REF!,""))</f>
        <v>#REF!</v>
      </c>
      <c r="J346" s="14" t="e">
        <f>IF('Costi complessivi'!#REF!="G",'Costi complessivi'!#REF!*$C$452,IF('Costi complessivi'!#REF!=$B$452,'Costi complessivi'!#REF!,""))</f>
        <v>#REF!</v>
      </c>
      <c r="K346" s="14" t="e">
        <f>IF('Costi complessivi'!#REF!="G",'Costi complessivi'!#REF!*$C$452,IF('Costi complessivi'!#REF!=$B$452,'Costi complessivi'!#REF!,""))</f>
        <v>#REF!</v>
      </c>
      <c r="L346" s="29" t="e">
        <f>IF('Costi complessivi'!#REF!="G",'Costi complessivi'!#REF!*$C$452,IF('Costi complessivi'!#REF!=$B$452,'Costi complessivi'!#REF!,""))</f>
        <v>#REF!</v>
      </c>
      <c r="M346" s="23" t="e">
        <f>'Costi complessivi'!#REF!</f>
        <v>#REF!</v>
      </c>
      <c r="N346" s="69" t="e">
        <f>IF('Costi complessivi'!#REF!="G",'Costi complessivi'!#REF!,IF('Costi complessivi'!#REF!=$B$452,'Costi complessivi'!#REF!,0))</f>
        <v>#REF!</v>
      </c>
    </row>
    <row r="347" spans="1:14" hidden="1">
      <c r="A347" s="22" t="e">
        <f>IF('Costi complessivi'!#REF!="","",'Costi complessivi'!#REF!)</f>
        <v>#REF!</v>
      </c>
      <c r="B347" s="61" t="e">
        <f>IF('Costi complessivi'!#REF!="","",'Costi complessivi'!#REF!)</f>
        <v>#REF!</v>
      </c>
      <c r="C347" s="15" t="e">
        <f>IF('Costi complessivi'!#REF!="G",'Costi complessivi'!#REF!*$C$452,IF('Costi complessivi'!#REF!=$B$452,'Costi complessivi'!#REF!,""))</f>
        <v>#REF!</v>
      </c>
      <c r="D347" s="15" t="e">
        <f>IF('Costi complessivi'!#REF!="G",'Costi complessivi'!#REF!*$C$452,IF('Costi complessivi'!#REF!=$B$452,'Costi complessivi'!#REF!,""))</f>
        <v>#REF!</v>
      </c>
      <c r="E347" s="30" t="e">
        <f>IF('Costi complessivi'!#REF!="G",'Costi complessivi'!#REF!*$C$452,IF('Costi complessivi'!#REF!=$B$452,'Costi complessivi'!#REF!,""))</f>
        <v>#REF!</v>
      </c>
      <c r="F347" s="115" t="e">
        <f>IF('Costi complessivi'!#REF!="G",'Costi complessivi'!#REF!*$C$452,IF('Costi complessivi'!#REF!=$B$452,'Costi complessivi'!#REF!,""))</f>
        <v>#REF!</v>
      </c>
      <c r="G347" s="44" t="e">
        <f>IF('Costi complessivi'!#REF!="G",'Costi complessivi'!#REF!*$C$452,IF('Costi complessivi'!#REF!=$B$452,'Costi complessivi'!#REF!,""))</f>
        <v>#REF!</v>
      </c>
      <c r="H347" s="44" t="e">
        <f>IF('Costi complessivi'!#REF!="G",'Costi complessivi'!#REF!*$C$452,IF('Costi complessivi'!#REF!=$B$452,'Costi complessivi'!#REF!,""))</f>
        <v>#REF!</v>
      </c>
      <c r="I347" s="115" t="e">
        <f>IF('Costi complessivi'!#REF!="G",'Costi complessivi'!#REF!*$C$452,IF('Costi complessivi'!#REF!=$B$452,'Costi complessivi'!#REF!,""))</f>
        <v>#REF!</v>
      </c>
      <c r="J347" s="14" t="e">
        <f>IF('Costi complessivi'!#REF!="G",'Costi complessivi'!#REF!*$C$452,IF('Costi complessivi'!#REF!=$B$452,'Costi complessivi'!#REF!,""))</f>
        <v>#REF!</v>
      </c>
      <c r="K347" s="14" t="e">
        <f>IF('Costi complessivi'!#REF!="G",'Costi complessivi'!#REF!*$C$452,IF('Costi complessivi'!#REF!=$B$452,'Costi complessivi'!#REF!,""))</f>
        <v>#REF!</v>
      </c>
      <c r="L347" s="29" t="e">
        <f>IF('Costi complessivi'!#REF!="G",'Costi complessivi'!#REF!*$C$452,IF('Costi complessivi'!#REF!=$B$452,'Costi complessivi'!#REF!,""))</f>
        <v>#REF!</v>
      </c>
      <c r="M347" s="23" t="e">
        <f>'Costi complessivi'!#REF!</f>
        <v>#REF!</v>
      </c>
      <c r="N347" s="69" t="e">
        <f>IF('Costi complessivi'!#REF!="G",'Costi complessivi'!#REF!,IF('Costi complessivi'!#REF!=$B$452,'Costi complessivi'!#REF!,0))</f>
        <v>#REF!</v>
      </c>
    </row>
    <row r="348" spans="1:14" hidden="1">
      <c r="A348" s="49" t="s">
        <v>448</v>
      </c>
      <c r="B348" s="45"/>
      <c r="C348" s="46"/>
      <c r="D348" s="47"/>
      <c r="E348" s="47"/>
      <c r="F348" s="47"/>
      <c r="G348" s="47"/>
      <c r="H348" s="47"/>
      <c r="I348" s="47"/>
      <c r="J348" s="47"/>
      <c r="K348" s="47"/>
      <c r="L348" s="45"/>
      <c r="M348" s="48"/>
      <c r="N348" s="69" t="e">
        <f>IF('Costi complessivi'!#REF!="G",'Costi complessivi'!#REF!,IF('Costi complessivi'!#REF!=$B$452,'Costi complessivi'!#REF!,0))</f>
        <v>#REF!</v>
      </c>
    </row>
    <row r="349" spans="1:14" hidden="1">
      <c r="A349" s="22" t="str">
        <f>IF('Costi complessivi'!A277="","",'Costi complessivi'!A277)</f>
        <v xml:space="preserve">  66/25/787  </v>
      </c>
      <c r="B349" s="61" t="str">
        <f>IF('Costi complessivi'!B277="","",'Costi complessivi'!B277)</f>
        <v>RAGAZZI DI GOMEL</v>
      </c>
      <c r="C349" s="15" t="e">
        <f>IF('Costi complessivi'!#REF!="G",'Costi complessivi'!#REF!*$C$452,IF('Costi complessivi'!#REF!=$B$452,'Costi complessivi'!#REF!,""))</f>
        <v>#REF!</v>
      </c>
      <c r="D349" s="15" t="e">
        <f>IF('Costi complessivi'!#REF!="G",'Costi complessivi'!#REF!*$C$452,IF('Costi complessivi'!#REF!=$B$452,'Costi complessivi'!#REF!,""))</f>
        <v>#REF!</v>
      </c>
      <c r="E349" s="30" t="e">
        <f>IF('Costi complessivi'!#REF!="G",'Costi complessivi'!#REF!*$C$452,IF('Costi complessivi'!#REF!=$B$452,'Costi complessivi'!#REF!,""))</f>
        <v>#REF!</v>
      </c>
      <c r="F349" s="115" t="e">
        <f>IF('Costi complessivi'!#REF!="G",'Costi complessivi'!C277*$C$452,IF('Costi complessivi'!#REF!=$B$452,'Costi complessivi'!C277,""))</f>
        <v>#REF!</v>
      </c>
      <c r="G349" s="44" t="e">
        <f>IF('Costi complessivi'!#REF!="G",'Costi complessivi'!#REF!*$C$452,IF('Costi complessivi'!#REF!=$B$452,'Costi complessivi'!#REF!,""))</f>
        <v>#REF!</v>
      </c>
      <c r="H349" s="44" t="e">
        <f>IF('Costi complessivi'!#REF!="G",'Costi complessivi'!#REF!*$C$452,IF('Costi complessivi'!#REF!=$B$452,'Costi complessivi'!#REF!,""))</f>
        <v>#REF!</v>
      </c>
      <c r="I349" s="115" t="e">
        <f>IF('Costi complessivi'!#REF!="G",'Costi complessivi'!D277*$C$452,IF('Costi complessivi'!#REF!=$B$452,'Costi complessivi'!D277,""))</f>
        <v>#REF!</v>
      </c>
      <c r="J349" s="14" t="e">
        <f>IF('Costi complessivi'!#REF!="G",'Costi complessivi'!E277*$C$452,IF('Costi complessivi'!#REF!=$B$452,'Costi complessivi'!E277,""))</f>
        <v>#REF!</v>
      </c>
      <c r="K349" s="14" t="e">
        <f>IF('Costi complessivi'!#REF!="G",'Costi complessivi'!F277*$C$452,IF('Costi complessivi'!#REF!=$B$452,'Costi complessivi'!F277,""))</f>
        <v>#REF!</v>
      </c>
      <c r="L349" s="29" t="e">
        <f>IF('Costi complessivi'!#REF!="G",'Costi complessivi'!#REF!*$C$452,IF('Costi complessivi'!#REF!=$B$452,'Costi complessivi'!#REF!,""))</f>
        <v>#REF!</v>
      </c>
      <c r="M349" s="23" t="e">
        <f>'Costi complessivi'!#REF!</f>
        <v>#REF!</v>
      </c>
      <c r="N349" s="69" t="e">
        <f>IF('Costi complessivi'!#REF!="G",'Costi complessivi'!#REF!,IF('Costi complessivi'!#REF!=$B$452,'Costi complessivi'!#REF!,0))</f>
        <v>#REF!</v>
      </c>
    </row>
    <row r="350" spans="1:14" hidden="1">
      <c r="A350" s="22" t="e">
        <f>IF('Costi complessivi'!#REF!="","",'Costi complessivi'!#REF!)</f>
        <v>#REF!</v>
      </c>
      <c r="B350" s="61" t="e">
        <f>IF('Costi complessivi'!#REF!="","",'Costi complessivi'!#REF!)</f>
        <v>#REF!</v>
      </c>
      <c r="C350" s="15" t="e">
        <f>IF('Costi complessivi'!#REF!="G",'Costi complessivi'!#REF!*$C$452,IF('Costi complessivi'!#REF!=$B$452,'Costi complessivi'!#REF!,""))</f>
        <v>#REF!</v>
      </c>
      <c r="D350" s="15" t="e">
        <f>IF('Costi complessivi'!#REF!="G",'Costi complessivi'!#REF!*$C$452,IF('Costi complessivi'!#REF!=$B$452,'Costi complessivi'!#REF!,""))</f>
        <v>#REF!</v>
      </c>
      <c r="E350" s="30" t="e">
        <f>IF('Costi complessivi'!#REF!="G",'Costi complessivi'!#REF!*$C$452,IF('Costi complessivi'!#REF!=$B$452,'Costi complessivi'!#REF!,""))</f>
        <v>#REF!</v>
      </c>
      <c r="F350" s="115" t="e">
        <f>IF('Costi complessivi'!#REF!="G",'Costi complessivi'!#REF!*$C$452,IF('Costi complessivi'!#REF!=$B$452,'Costi complessivi'!#REF!,""))</f>
        <v>#REF!</v>
      </c>
      <c r="G350" s="44" t="e">
        <f>IF('Costi complessivi'!#REF!="G",'Costi complessivi'!#REF!*$C$452,IF('Costi complessivi'!#REF!=$B$452,'Costi complessivi'!#REF!,""))</f>
        <v>#REF!</v>
      </c>
      <c r="H350" s="44" t="e">
        <f>IF('Costi complessivi'!#REF!="G",'Costi complessivi'!#REF!*$C$452,IF('Costi complessivi'!#REF!=$B$452,'Costi complessivi'!#REF!,""))</f>
        <v>#REF!</v>
      </c>
      <c r="I350" s="115" t="e">
        <f>IF('Costi complessivi'!#REF!="G",'Costi complessivi'!#REF!*$C$452,IF('Costi complessivi'!#REF!=$B$452,'Costi complessivi'!#REF!,""))</f>
        <v>#REF!</v>
      </c>
      <c r="J350" s="14" t="e">
        <f>IF('Costi complessivi'!#REF!="G",'Costi complessivi'!#REF!*$C$452,IF('Costi complessivi'!#REF!=$B$452,'Costi complessivi'!#REF!,""))</f>
        <v>#REF!</v>
      </c>
      <c r="K350" s="14" t="e">
        <f>IF('Costi complessivi'!#REF!="G",'Costi complessivi'!#REF!*$C$452,IF('Costi complessivi'!#REF!=$B$452,'Costi complessivi'!#REF!,""))</f>
        <v>#REF!</v>
      </c>
      <c r="L350" s="29" t="e">
        <f>IF('Costi complessivi'!#REF!="G",'Costi complessivi'!#REF!*$C$452,IF('Costi complessivi'!#REF!=$B$452,'Costi complessivi'!#REF!,""))</f>
        <v>#REF!</v>
      </c>
      <c r="M350" s="23" t="e">
        <f>'Costi complessivi'!#REF!</f>
        <v>#REF!</v>
      </c>
      <c r="N350" s="69" t="e">
        <f>IF('Costi complessivi'!#REF!="G",'Costi complessivi'!#REF!,IF('Costi complessivi'!#REF!=$B$452,'Costi complessivi'!#REF!,0))</f>
        <v>#REF!</v>
      </c>
    </row>
    <row r="351" spans="1:14" hidden="1">
      <c r="A351" s="22" t="e">
        <f>IF('Costi complessivi'!#REF!="","",'Costi complessivi'!#REF!)</f>
        <v>#REF!</v>
      </c>
      <c r="B351" s="61" t="e">
        <f>IF('Costi complessivi'!#REF!="","",'Costi complessivi'!#REF!)</f>
        <v>#REF!</v>
      </c>
      <c r="C351" s="15" t="e">
        <f>IF('Costi complessivi'!#REF!="G",'Costi complessivi'!#REF!*$C$452,IF('Costi complessivi'!#REF!=$B$452,'Costi complessivi'!#REF!,""))</f>
        <v>#REF!</v>
      </c>
      <c r="D351" s="15" t="e">
        <f>IF('Costi complessivi'!#REF!="G",'Costi complessivi'!#REF!*$C$452,IF('Costi complessivi'!#REF!=$B$452,'Costi complessivi'!#REF!,""))</f>
        <v>#REF!</v>
      </c>
      <c r="E351" s="30" t="e">
        <f>IF('Costi complessivi'!#REF!="G",'Costi complessivi'!#REF!*$C$452,IF('Costi complessivi'!#REF!=$B$452,'Costi complessivi'!#REF!,""))</f>
        <v>#REF!</v>
      </c>
      <c r="F351" s="115" t="e">
        <f>IF('Costi complessivi'!#REF!="G",'Costi complessivi'!#REF!*$C$452,IF('Costi complessivi'!#REF!=$B$452,'Costi complessivi'!#REF!,""))</f>
        <v>#REF!</v>
      </c>
      <c r="G351" s="44" t="e">
        <f>IF('Costi complessivi'!#REF!="G",'Costi complessivi'!#REF!*$C$452,IF('Costi complessivi'!#REF!=$B$452,'Costi complessivi'!#REF!,""))</f>
        <v>#REF!</v>
      </c>
      <c r="H351" s="44" t="e">
        <f>IF('Costi complessivi'!#REF!="G",'Costi complessivi'!#REF!*$C$452,IF('Costi complessivi'!#REF!=$B$452,'Costi complessivi'!#REF!,""))</f>
        <v>#REF!</v>
      </c>
      <c r="I351" s="115" t="e">
        <f>IF('Costi complessivi'!#REF!="G",'Costi complessivi'!#REF!*$C$452,IF('Costi complessivi'!#REF!=$B$452,'Costi complessivi'!#REF!,""))</f>
        <v>#REF!</v>
      </c>
      <c r="J351" s="14" t="e">
        <f>IF('Costi complessivi'!#REF!="G",'Costi complessivi'!#REF!*$C$452,IF('Costi complessivi'!#REF!=$B$452,'Costi complessivi'!#REF!,""))</f>
        <v>#REF!</v>
      </c>
      <c r="K351" s="14" t="e">
        <f>IF('Costi complessivi'!#REF!="G",'Costi complessivi'!#REF!*$C$452,IF('Costi complessivi'!#REF!=$B$452,'Costi complessivi'!#REF!,""))</f>
        <v>#REF!</v>
      </c>
      <c r="L351" s="29" t="e">
        <f>IF('Costi complessivi'!#REF!="G",'Costi complessivi'!#REF!*$C$452,IF('Costi complessivi'!#REF!=$B$452,'Costi complessivi'!#REF!,""))</f>
        <v>#REF!</v>
      </c>
      <c r="M351" s="23" t="e">
        <f>'Costi complessivi'!#REF!</f>
        <v>#REF!</v>
      </c>
      <c r="N351" s="69" t="e">
        <f>IF('Costi complessivi'!#REF!="G",'Costi complessivi'!#REF!,IF('Costi complessivi'!#REF!=$B$452,'Costi complessivi'!#REF!,0))</f>
        <v>#REF!</v>
      </c>
    </row>
    <row r="352" spans="1:14" hidden="1">
      <c r="A352" s="22" t="e">
        <f>IF('Costi complessivi'!#REF!="","",'Costi complessivi'!#REF!)</f>
        <v>#REF!</v>
      </c>
      <c r="B352" s="61" t="e">
        <f>IF('Costi complessivi'!#REF!="","",'Costi complessivi'!#REF!)</f>
        <v>#REF!</v>
      </c>
      <c r="C352" s="15" t="e">
        <f>IF('Costi complessivi'!#REF!="G",'Costi complessivi'!#REF!*$C$452,IF('Costi complessivi'!#REF!=$B$452,'Costi complessivi'!#REF!,""))</f>
        <v>#REF!</v>
      </c>
      <c r="D352" s="15" t="e">
        <f>IF('Costi complessivi'!#REF!="G",'Costi complessivi'!#REF!*$C$452,IF('Costi complessivi'!#REF!=$B$452,'Costi complessivi'!#REF!,""))</f>
        <v>#REF!</v>
      </c>
      <c r="E352" s="30" t="e">
        <f>IF('Costi complessivi'!#REF!="G",'Costi complessivi'!#REF!*$C$452,IF('Costi complessivi'!#REF!=$B$452,'Costi complessivi'!#REF!,""))</f>
        <v>#REF!</v>
      </c>
      <c r="F352" s="115" t="e">
        <f>IF('Costi complessivi'!#REF!="G",'Costi complessivi'!#REF!*$C$452,IF('Costi complessivi'!#REF!=$B$452,'Costi complessivi'!#REF!,""))</f>
        <v>#REF!</v>
      </c>
      <c r="G352" s="44" t="e">
        <f>IF('Costi complessivi'!#REF!="G",'Costi complessivi'!#REF!*$C$452,IF('Costi complessivi'!#REF!=$B$452,'Costi complessivi'!#REF!,""))</f>
        <v>#REF!</v>
      </c>
      <c r="H352" s="44" t="e">
        <f>IF('Costi complessivi'!#REF!="G",'Costi complessivi'!#REF!*$C$452,IF('Costi complessivi'!#REF!=$B$452,'Costi complessivi'!#REF!,""))</f>
        <v>#REF!</v>
      </c>
      <c r="I352" s="115" t="e">
        <f>IF('Costi complessivi'!#REF!="G",'Costi complessivi'!#REF!*$C$452,IF('Costi complessivi'!#REF!=$B$452,'Costi complessivi'!#REF!,""))</f>
        <v>#REF!</v>
      </c>
      <c r="J352" s="14" t="e">
        <f>IF('Costi complessivi'!#REF!="G",'Costi complessivi'!#REF!*$C$452,IF('Costi complessivi'!#REF!=$B$452,'Costi complessivi'!#REF!,""))</f>
        <v>#REF!</v>
      </c>
      <c r="K352" s="14" t="e">
        <f>IF('Costi complessivi'!#REF!="G",'Costi complessivi'!#REF!*$C$452,IF('Costi complessivi'!#REF!=$B$452,'Costi complessivi'!#REF!,""))</f>
        <v>#REF!</v>
      </c>
      <c r="L352" s="29" t="e">
        <f>IF('Costi complessivi'!#REF!="G",'Costi complessivi'!#REF!*$C$452,IF('Costi complessivi'!#REF!=$B$452,'Costi complessivi'!#REF!,""))</f>
        <v>#REF!</v>
      </c>
      <c r="M352" s="23" t="e">
        <f>'Costi complessivi'!#REF!</f>
        <v>#REF!</v>
      </c>
      <c r="N352" s="69" t="e">
        <f>IF('Costi complessivi'!#REF!="G",'Costi complessivi'!#REF!,IF('Costi complessivi'!#REF!=$B$452,'Costi complessivi'!#REF!,0))</f>
        <v>#REF!</v>
      </c>
    </row>
    <row r="353" spans="1:15" hidden="1">
      <c r="A353" s="22" t="e">
        <f>IF('Costi complessivi'!#REF!="","",'Costi complessivi'!#REF!)</f>
        <v>#REF!</v>
      </c>
      <c r="B353" s="61" t="e">
        <f>IF('Costi complessivi'!#REF!="","",'Costi complessivi'!#REF!)</f>
        <v>#REF!</v>
      </c>
      <c r="C353" s="15" t="e">
        <f>IF('Costi complessivi'!#REF!="G",'Costi complessivi'!#REF!*$C$452,IF('Costi complessivi'!#REF!=$B$452,'Costi complessivi'!#REF!,""))</f>
        <v>#REF!</v>
      </c>
      <c r="D353" s="15" t="e">
        <f>IF('Costi complessivi'!#REF!="G",'Costi complessivi'!#REF!*$C$452,IF('Costi complessivi'!#REF!=$B$452,'Costi complessivi'!#REF!,""))</f>
        <v>#REF!</v>
      </c>
      <c r="E353" s="30" t="e">
        <f>IF('Costi complessivi'!#REF!="G",'Costi complessivi'!#REF!*$C$452,IF('Costi complessivi'!#REF!=$B$452,'Costi complessivi'!#REF!,""))</f>
        <v>#REF!</v>
      </c>
      <c r="F353" s="115" t="e">
        <f>IF('Costi complessivi'!#REF!="G",'Costi complessivi'!#REF!*$C$452,IF('Costi complessivi'!#REF!=$B$452,'Costi complessivi'!#REF!,""))</f>
        <v>#REF!</v>
      </c>
      <c r="G353" s="44" t="e">
        <f>IF('Costi complessivi'!#REF!="G",'Costi complessivi'!#REF!*$C$452,IF('Costi complessivi'!#REF!=$B$452,'Costi complessivi'!#REF!,""))</f>
        <v>#REF!</v>
      </c>
      <c r="H353" s="44" t="e">
        <f>IF('Costi complessivi'!#REF!="G",'Costi complessivi'!#REF!*$C$452,IF('Costi complessivi'!#REF!=$B$452,'Costi complessivi'!#REF!,""))</f>
        <v>#REF!</v>
      </c>
      <c r="I353" s="115" t="e">
        <f>IF('Costi complessivi'!#REF!="G",'Costi complessivi'!#REF!*$C$452,IF('Costi complessivi'!#REF!=$B$452,'Costi complessivi'!#REF!,""))</f>
        <v>#REF!</v>
      </c>
      <c r="J353" s="14" t="e">
        <f>IF('Costi complessivi'!#REF!="G",'Costi complessivi'!#REF!*$C$452,IF('Costi complessivi'!#REF!=$B$452,'Costi complessivi'!#REF!,""))</f>
        <v>#REF!</v>
      </c>
      <c r="K353" s="14" t="e">
        <f>IF('Costi complessivi'!#REF!="G",'Costi complessivi'!#REF!*$C$452,IF('Costi complessivi'!#REF!=$B$452,'Costi complessivi'!#REF!,""))</f>
        <v>#REF!</v>
      </c>
      <c r="L353" s="29" t="e">
        <f>IF('Costi complessivi'!#REF!="G",'Costi complessivi'!#REF!*$C$452,IF('Costi complessivi'!#REF!=$B$452,'Costi complessivi'!#REF!,""))</f>
        <v>#REF!</v>
      </c>
      <c r="M353" s="23" t="e">
        <f>'Costi complessivi'!#REF!</f>
        <v>#REF!</v>
      </c>
      <c r="N353" s="69" t="e">
        <f>IF('Costi complessivi'!#REF!="G",'Costi complessivi'!#REF!,IF('Costi complessivi'!#REF!=$B$452,'Costi complessivi'!#REF!,0))</f>
        <v>#REF!</v>
      </c>
    </row>
    <row r="354" spans="1:15" hidden="1">
      <c r="A354" s="22" t="e">
        <f>IF('Costi complessivi'!#REF!="","",'Costi complessivi'!#REF!)</f>
        <v>#REF!</v>
      </c>
      <c r="B354" s="61" t="e">
        <f>IF('Costi complessivi'!#REF!="","",'Costi complessivi'!#REF!)</f>
        <v>#REF!</v>
      </c>
      <c r="C354" s="15" t="e">
        <f>IF('Costi complessivi'!#REF!="G",'Costi complessivi'!#REF!*$C$452,IF('Costi complessivi'!#REF!=$B$452,'Costi complessivi'!#REF!,""))</f>
        <v>#REF!</v>
      </c>
      <c r="D354" s="15" t="e">
        <f>IF('Costi complessivi'!#REF!="G",'Costi complessivi'!#REF!*$C$452,IF('Costi complessivi'!#REF!=$B$452,'Costi complessivi'!#REF!,""))</f>
        <v>#REF!</v>
      </c>
      <c r="E354" s="30" t="e">
        <f>IF('Costi complessivi'!#REF!="G",'Costi complessivi'!#REF!*$C$452,IF('Costi complessivi'!#REF!=$B$452,'Costi complessivi'!#REF!,""))</f>
        <v>#REF!</v>
      </c>
      <c r="F354" s="115" t="e">
        <f>IF('Costi complessivi'!#REF!="G",'Costi complessivi'!#REF!*$C$452,IF('Costi complessivi'!#REF!=$B$452,'Costi complessivi'!#REF!,""))</f>
        <v>#REF!</v>
      </c>
      <c r="G354" s="44" t="e">
        <f>IF('Costi complessivi'!#REF!="G",'Costi complessivi'!#REF!*$C$452,IF('Costi complessivi'!#REF!=$B$452,'Costi complessivi'!#REF!,""))</f>
        <v>#REF!</v>
      </c>
      <c r="H354" s="44" t="e">
        <f>IF('Costi complessivi'!#REF!="G",'Costi complessivi'!#REF!*$C$452,IF('Costi complessivi'!#REF!=$B$452,'Costi complessivi'!#REF!,""))</f>
        <v>#REF!</v>
      </c>
      <c r="I354" s="115" t="e">
        <f>IF('Costi complessivi'!#REF!="G",'Costi complessivi'!#REF!*$C$452,IF('Costi complessivi'!#REF!=$B$452,'Costi complessivi'!#REF!,""))</f>
        <v>#REF!</v>
      </c>
      <c r="J354" s="14" t="e">
        <f>IF('Costi complessivi'!#REF!="G",'Costi complessivi'!#REF!*$C$452,IF('Costi complessivi'!#REF!=$B$452,'Costi complessivi'!#REF!,""))</f>
        <v>#REF!</v>
      </c>
      <c r="K354" s="14" t="e">
        <f>IF('Costi complessivi'!#REF!="G",'Costi complessivi'!#REF!*$C$452,IF('Costi complessivi'!#REF!=$B$452,'Costi complessivi'!#REF!,""))</f>
        <v>#REF!</v>
      </c>
      <c r="L354" s="29" t="e">
        <f>IF('Costi complessivi'!#REF!="G",'Costi complessivi'!#REF!*$C$452,IF('Costi complessivi'!#REF!=$B$452,'Costi complessivi'!#REF!,""))</f>
        <v>#REF!</v>
      </c>
      <c r="M354" s="23" t="e">
        <f>'Costi complessivi'!#REF!</f>
        <v>#REF!</v>
      </c>
      <c r="N354" s="69" t="e">
        <f>IF('Costi complessivi'!#REF!="G",'Costi complessivi'!#REF!,IF('Costi complessivi'!#REF!=$B$452,'Costi complessivi'!#REF!,0))</f>
        <v>#REF!</v>
      </c>
    </row>
    <row r="355" spans="1:15" hidden="1">
      <c r="A355" s="22" t="e">
        <f>IF('Costi complessivi'!#REF!="","",'Costi complessivi'!#REF!)</f>
        <v>#REF!</v>
      </c>
      <c r="B355" s="61" t="e">
        <f>IF('Costi complessivi'!#REF!="","",'Costi complessivi'!#REF!)</f>
        <v>#REF!</v>
      </c>
      <c r="C355" s="15" t="e">
        <f>IF('Costi complessivi'!#REF!="G",'Costi complessivi'!#REF!*$C$452,IF('Costi complessivi'!#REF!=$B$452,'Costi complessivi'!#REF!,""))</f>
        <v>#REF!</v>
      </c>
      <c r="D355" s="15" t="e">
        <f>IF('Costi complessivi'!#REF!="G",'Costi complessivi'!#REF!*$C$452,IF('Costi complessivi'!#REF!=$B$452,'Costi complessivi'!#REF!,""))</f>
        <v>#REF!</v>
      </c>
      <c r="E355" s="30" t="e">
        <f>IF('Costi complessivi'!#REF!="G",'Costi complessivi'!#REF!*$C$452,IF('Costi complessivi'!#REF!=$B$452,'Costi complessivi'!#REF!,""))</f>
        <v>#REF!</v>
      </c>
      <c r="F355" s="115" t="e">
        <f>IF('Costi complessivi'!#REF!="G",'Costi complessivi'!#REF!*$C$452,IF('Costi complessivi'!#REF!=$B$452,'Costi complessivi'!#REF!,""))</f>
        <v>#REF!</v>
      </c>
      <c r="G355" s="44" t="e">
        <f>IF('Costi complessivi'!#REF!="G",'Costi complessivi'!#REF!*$C$452,IF('Costi complessivi'!#REF!=$B$452,'Costi complessivi'!#REF!,""))</f>
        <v>#REF!</v>
      </c>
      <c r="H355" s="44" t="e">
        <f>IF('Costi complessivi'!#REF!="G",'Costi complessivi'!#REF!*$C$452,IF('Costi complessivi'!#REF!=$B$452,'Costi complessivi'!#REF!,""))</f>
        <v>#REF!</v>
      </c>
      <c r="I355" s="115" t="e">
        <f>IF('Costi complessivi'!#REF!="G",'Costi complessivi'!#REF!*$C$452,IF('Costi complessivi'!#REF!=$B$452,'Costi complessivi'!#REF!,""))</f>
        <v>#REF!</v>
      </c>
      <c r="J355" s="14" t="e">
        <f>IF('Costi complessivi'!#REF!="G",'Costi complessivi'!#REF!*$C$452,IF('Costi complessivi'!#REF!=$B$452,'Costi complessivi'!#REF!,""))</f>
        <v>#REF!</v>
      </c>
      <c r="K355" s="14" t="e">
        <f>IF('Costi complessivi'!#REF!="G",'Costi complessivi'!#REF!*$C$452,IF('Costi complessivi'!#REF!=$B$452,'Costi complessivi'!#REF!,""))</f>
        <v>#REF!</v>
      </c>
      <c r="L355" s="29" t="e">
        <f>IF('Costi complessivi'!#REF!="G",'Costi complessivi'!#REF!*$C$452,IF('Costi complessivi'!#REF!=$B$452,'Costi complessivi'!#REF!,""))</f>
        <v>#REF!</v>
      </c>
      <c r="M355" s="23" t="e">
        <f>'Costi complessivi'!#REF!</f>
        <v>#REF!</v>
      </c>
      <c r="N355" s="69" t="e">
        <f>IF('Costi complessivi'!#REF!="G",'Costi complessivi'!#REF!,IF('Costi complessivi'!#REF!=$B$452,'Costi complessivi'!#REF!,0))</f>
        <v>#REF!</v>
      </c>
    </row>
    <row r="356" spans="1:15" hidden="1">
      <c r="A356" s="22" t="e">
        <f>IF('Costi complessivi'!#REF!="","",'Costi complessivi'!#REF!)</f>
        <v>#REF!</v>
      </c>
      <c r="B356" s="61" t="e">
        <f>IF('Costi complessivi'!#REF!="","",'Costi complessivi'!#REF!)</f>
        <v>#REF!</v>
      </c>
      <c r="C356" s="15" t="e">
        <f>IF('Costi complessivi'!#REF!="G",'Costi complessivi'!#REF!*$C$452,IF('Costi complessivi'!#REF!=$B$452,'Costi complessivi'!#REF!,""))</f>
        <v>#REF!</v>
      </c>
      <c r="D356" s="15" t="e">
        <f>IF('Costi complessivi'!#REF!="G",'Costi complessivi'!#REF!*$C$452,IF('Costi complessivi'!#REF!=$B$452,'Costi complessivi'!#REF!,""))</f>
        <v>#REF!</v>
      </c>
      <c r="E356" s="30" t="e">
        <f>IF('Costi complessivi'!#REF!="G",'Costi complessivi'!#REF!*$C$452,IF('Costi complessivi'!#REF!=$B$452,'Costi complessivi'!#REF!,""))</f>
        <v>#REF!</v>
      </c>
      <c r="F356" s="115" t="e">
        <f>IF('Costi complessivi'!#REF!="G",'Costi complessivi'!#REF!*$C$452,IF('Costi complessivi'!#REF!=$B$452,'Costi complessivi'!#REF!,""))</f>
        <v>#REF!</v>
      </c>
      <c r="G356" s="44" t="e">
        <f>IF('Costi complessivi'!#REF!="G",'Costi complessivi'!#REF!*$C$452,IF('Costi complessivi'!#REF!=$B$452,'Costi complessivi'!#REF!,""))</f>
        <v>#REF!</v>
      </c>
      <c r="H356" s="44" t="e">
        <f>IF('Costi complessivi'!#REF!="G",'Costi complessivi'!#REF!*$C$452,IF('Costi complessivi'!#REF!=$B$452,'Costi complessivi'!#REF!,""))</f>
        <v>#REF!</v>
      </c>
      <c r="I356" s="115" t="e">
        <f>IF('Costi complessivi'!#REF!="G",'Costi complessivi'!#REF!*$C$452,IF('Costi complessivi'!#REF!=$B$452,'Costi complessivi'!#REF!,""))</f>
        <v>#REF!</v>
      </c>
      <c r="J356" s="14" t="e">
        <f>IF('Costi complessivi'!#REF!="G",'Costi complessivi'!#REF!*$C$452,IF('Costi complessivi'!#REF!=$B$452,'Costi complessivi'!#REF!,""))</f>
        <v>#REF!</v>
      </c>
      <c r="K356" s="14" t="e">
        <f>IF('Costi complessivi'!#REF!="G",'Costi complessivi'!#REF!*$C$452,IF('Costi complessivi'!#REF!=$B$452,'Costi complessivi'!#REF!,""))</f>
        <v>#REF!</v>
      </c>
      <c r="L356" s="29" t="e">
        <f>IF('Costi complessivi'!#REF!="G",'Costi complessivi'!#REF!*$C$452,IF('Costi complessivi'!#REF!=$B$452,'Costi complessivi'!#REF!,""))</f>
        <v>#REF!</v>
      </c>
      <c r="M356" s="23" t="e">
        <f>'Costi complessivi'!#REF!</f>
        <v>#REF!</v>
      </c>
      <c r="N356" s="69" t="e">
        <f>IF('Costi complessivi'!#REF!="G",'Costi complessivi'!#REF!,IF('Costi complessivi'!#REF!=$B$452,'Costi complessivi'!#REF!,0))</f>
        <v>#REF!</v>
      </c>
    </row>
    <row r="357" spans="1:15">
      <c r="A357" s="49" t="s">
        <v>696</v>
      </c>
      <c r="B357" s="45"/>
      <c r="C357" s="46"/>
      <c r="D357" s="47"/>
      <c r="E357" s="47"/>
      <c r="F357" s="47"/>
      <c r="G357" s="47"/>
      <c r="H357" s="47"/>
      <c r="I357" s="47"/>
      <c r="J357" s="47"/>
      <c r="K357" s="47"/>
      <c r="L357" s="45"/>
      <c r="M357" s="48"/>
      <c r="N357" s="69">
        <v>1</v>
      </c>
    </row>
    <row r="358" spans="1:15" hidden="1">
      <c r="A358" s="22" t="e">
        <f>IF('Costi complessivi'!#REF!="","",'Costi complessivi'!#REF!)</f>
        <v>#REF!</v>
      </c>
      <c r="B358" s="61" t="e">
        <f>IF('Costi complessivi'!#REF!="","",'Costi complessivi'!#REF!)</f>
        <v>#REF!</v>
      </c>
      <c r="C358" s="15" t="e">
        <f>IF('Costi complessivi'!#REF!="G",'Costi complessivi'!#REF!*$C$452,IF('Costi complessivi'!#REF!=$B$452,'Costi complessivi'!#REF!,""))</f>
        <v>#REF!</v>
      </c>
      <c r="D358" s="15" t="e">
        <f>IF('Costi complessivi'!#REF!="G",'Costi complessivi'!#REF!*$C$452,IF('Costi complessivi'!#REF!=$B$452,'Costi complessivi'!#REF!,""))</f>
        <v>#REF!</v>
      </c>
      <c r="E358" s="30" t="e">
        <f>IF('Costi complessivi'!#REF!="G",'Costi complessivi'!#REF!*$C$452,IF('Costi complessivi'!#REF!=$B$452,'Costi complessivi'!#REF!,""))</f>
        <v>#REF!</v>
      </c>
      <c r="F358" s="115" t="e">
        <f>IF('Costi complessivi'!#REF!="G",'Costi complessivi'!#REF!*$C$452,IF('Costi complessivi'!#REF!=$B$452,'Costi complessivi'!#REF!,""))</f>
        <v>#REF!</v>
      </c>
      <c r="G358" s="44" t="e">
        <f>IF('Costi complessivi'!#REF!="G",'Costi complessivi'!#REF!*$C$452,IF('Costi complessivi'!#REF!=$B$452,'Costi complessivi'!#REF!,""))</f>
        <v>#REF!</v>
      </c>
      <c r="H358" s="44" t="e">
        <f>IF('Costi complessivi'!#REF!="G",'Costi complessivi'!#REF!*$C$452,IF('Costi complessivi'!#REF!=$B$452,'Costi complessivi'!#REF!,""))</f>
        <v>#REF!</v>
      </c>
      <c r="I358" s="115" t="e">
        <f>IF('Costi complessivi'!#REF!="G",'Costi complessivi'!#REF!*$C$452,IF('Costi complessivi'!#REF!=$B$452,'Costi complessivi'!#REF!,""))</f>
        <v>#REF!</v>
      </c>
      <c r="J358" s="14" t="e">
        <f>IF('Costi complessivi'!#REF!="G",'Costi complessivi'!#REF!*$C$452,IF('Costi complessivi'!#REF!=$B$452,'Costi complessivi'!#REF!,""))</f>
        <v>#REF!</v>
      </c>
      <c r="K358" s="14" t="e">
        <f>IF('Costi complessivi'!#REF!="G",'Costi complessivi'!#REF!*$C$452,IF('Costi complessivi'!#REF!=$B$452,'Costi complessivi'!#REF!,""))</f>
        <v>#REF!</v>
      </c>
      <c r="L358" s="29" t="e">
        <f>IF('Costi complessivi'!#REF!="G",'Costi complessivi'!#REF!*$C$452,IF('Costi complessivi'!#REF!=$B$452,'Costi complessivi'!#REF!,""))</f>
        <v>#REF!</v>
      </c>
      <c r="M358" s="23" t="e">
        <f>'Costi complessivi'!#REF!</f>
        <v>#REF!</v>
      </c>
      <c r="N358" s="69" t="e">
        <f>IF('Costi complessivi'!#REF!="G",'Costi complessivi'!#REF!,IF('Costi complessivi'!#REF!=$B$452,'Costi complessivi'!#REF!,0))</f>
        <v>#REF!</v>
      </c>
    </row>
    <row r="359" spans="1:15" ht="15.75" hidden="1" customHeight="1">
      <c r="A359" s="22" t="e">
        <f>IF('Costi complessivi'!#REF!="","",'Costi complessivi'!#REF!)</f>
        <v>#REF!</v>
      </c>
      <c r="B359" s="61" t="e">
        <f>IF('Costi complessivi'!#REF!="","",'Costi complessivi'!#REF!)</f>
        <v>#REF!</v>
      </c>
      <c r="C359" s="15" t="e">
        <f>IF('Costi complessivi'!#REF!="G",'Costi complessivi'!#REF!*$C$452,IF('Costi complessivi'!#REF!=$B$452,'Costi complessivi'!#REF!,""))</f>
        <v>#REF!</v>
      </c>
      <c r="D359" s="15" t="e">
        <f>IF('Costi complessivi'!#REF!="G",'Costi complessivi'!#REF!*$C$452,IF('Costi complessivi'!#REF!=$B$452,'Costi complessivi'!#REF!,""))</f>
        <v>#REF!</v>
      </c>
      <c r="E359" s="30" t="e">
        <f>IF('Costi complessivi'!#REF!="G",'Costi complessivi'!#REF!*$C$452,IF('Costi complessivi'!#REF!=$B$452,'Costi complessivi'!#REF!,""))</f>
        <v>#REF!</v>
      </c>
      <c r="F359" s="115" t="e">
        <f>IF('Costi complessivi'!#REF!="G",'Costi complessivi'!#REF!*$C$452,IF('Costi complessivi'!#REF!=$B$452,'Costi complessivi'!#REF!,""))</f>
        <v>#REF!</v>
      </c>
      <c r="G359" s="44" t="e">
        <f>IF('Costi complessivi'!#REF!="G",'Costi complessivi'!#REF!*$C$452,IF('Costi complessivi'!#REF!=$B$452,'Costi complessivi'!#REF!,""))</f>
        <v>#REF!</v>
      </c>
      <c r="H359" s="44" t="e">
        <f>IF('Costi complessivi'!#REF!="G",'Costi complessivi'!#REF!*$C$452,IF('Costi complessivi'!#REF!=$B$452,'Costi complessivi'!#REF!,""))</f>
        <v>#REF!</v>
      </c>
      <c r="I359" s="115" t="e">
        <f>IF('Costi complessivi'!#REF!="G",'Costi complessivi'!#REF!*$C$452,IF('Costi complessivi'!#REF!=$B$452,'Costi complessivi'!#REF!,""))</f>
        <v>#REF!</v>
      </c>
      <c r="J359" s="14" t="e">
        <f>IF('Costi complessivi'!#REF!="G",'Costi complessivi'!#REF!*$C$452,IF('Costi complessivi'!#REF!=$B$452,'Costi complessivi'!#REF!,""))</f>
        <v>#REF!</v>
      </c>
      <c r="K359" s="14" t="e">
        <f>IF('Costi complessivi'!#REF!="G",'Costi complessivi'!#REF!*$C$452,IF('Costi complessivi'!#REF!=$B$452,'Costi complessivi'!#REF!,""))</f>
        <v>#REF!</v>
      </c>
      <c r="L359" s="29" t="e">
        <f>IF('Costi complessivi'!#REF!="G",'Costi complessivi'!#REF!*$C$452,IF('Costi complessivi'!#REF!=$B$452,'Costi complessivi'!#REF!,""))</f>
        <v>#REF!</v>
      </c>
      <c r="M359" s="23" t="e">
        <f>'Costi complessivi'!#REF!</f>
        <v>#REF!</v>
      </c>
      <c r="N359" s="69" t="e">
        <f>IF('Costi complessivi'!#REF!="G",'Costi complessivi'!#REF!,IF('Costi complessivi'!#REF!=$B$452,'Costi complessivi'!#REF!,0))</f>
        <v>#REF!</v>
      </c>
    </row>
    <row r="360" spans="1:15" ht="15.75" hidden="1" customHeight="1">
      <c r="A360" s="22" t="e">
        <f>IF('Costi complessivi'!#REF!="","",'Costi complessivi'!#REF!)</f>
        <v>#REF!</v>
      </c>
      <c r="B360" s="61" t="e">
        <f>IF('Costi complessivi'!#REF!="","",'Costi complessivi'!#REF!)</f>
        <v>#REF!</v>
      </c>
      <c r="C360" s="15" t="e">
        <f>IF('Costi complessivi'!#REF!="G",'Costi complessivi'!#REF!*$C$452,IF('Costi complessivi'!#REF!=$B$452,'Costi complessivi'!#REF!,""))</f>
        <v>#REF!</v>
      </c>
      <c r="D360" s="15" t="e">
        <f>IF('Costi complessivi'!#REF!="G",'Costi complessivi'!#REF!*$C$452,IF('Costi complessivi'!#REF!=$B$452,'Costi complessivi'!#REF!,""))</f>
        <v>#REF!</v>
      </c>
      <c r="E360" s="30" t="e">
        <f>IF('Costi complessivi'!#REF!="G",'Costi complessivi'!#REF!*$C$452,IF('Costi complessivi'!#REF!=$B$452,'Costi complessivi'!#REF!,""))</f>
        <v>#REF!</v>
      </c>
      <c r="F360" s="115" t="e">
        <f>IF('Costi complessivi'!#REF!="G",'Costi complessivi'!#REF!*$C$452,IF('Costi complessivi'!#REF!=$B$452,'Costi complessivi'!#REF!,""))</f>
        <v>#REF!</v>
      </c>
      <c r="G360" s="44" t="e">
        <f>IF('Costi complessivi'!#REF!="G",'Costi complessivi'!#REF!*$C$452,IF('Costi complessivi'!#REF!=$B$452,'Costi complessivi'!#REF!,""))</f>
        <v>#REF!</v>
      </c>
      <c r="H360" s="44" t="e">
        <f>IF('Costi complessivi'!#REF!="G",'Costi complessivi'!#REF!*$C$452,IF('Costi complessivi'!#REF!=$B$452,'Costi complessivi'!#REF!,""))</f>
        <v>#REF!</v>
      </c>
      <c r="I360" s="115" t="e">
        <f>IF('Costi complessivi'!#REF!="G",'Costi complessivi'!#REF!*$C$452,IF('Costi complessivi'!#REF!=$B$452,'Costi complessivi'!#REF!,""))</f>
        <v>#REF!</v>
      </c>
      <c r="J360" s="14" t="e">
        <f>IF('Costi complessivi'!#REF!="G",'Costi complessivi'!#REF!*$C$452,IF('Costi complessivi'!#REF!=$B$452,'Costi complessivi'!#REF!,""))</f>
        <v>#REF!</v>
      </c>
      <c r="K360" s="14" t="e">
        <f>IF('Costi complessivi'!#REF!="G",'Costi complessivi'!#REF!*$C$452,IF('Costi complessivi'!#REF!=$B$452,'Costi complessivi'!#REF!,""))</f>
        <v>#REF!</v>
      </c>
      <c r="L360" s="29" t="e">
        <f>IF('Costi complessivi'!#REF!="G",'Costi complessivi'!#REF!*$C$452,IF('Costi complessivi'!#REF!=$B$452,'Costi complessivi'!#REF!,""))</f>
        <v>#REF!</v>
      </c>
      <c r="M360" s="23" t="e">
        <f>'Costi complessivi'!#REF!</f>
        <v>#REF!</v>
      </c>
      <c r="N360" s="69" t="e">
        <f>IF('Costi complessivi'!#REF!="G",'Costi complessivi'!#REF!,IF('Costi complessivi'!#REF!=$B$452,'Costi complessivi'!#REF!,0))</f>
        <v>#REF!</v>
      </c>
      <c r="O360" s="42" t="s">
        <v>510</v>
      </c>
    </row>
    <row r="361" spans="1:15" hidden="1">
      <c r="A361" s="22" t="e">
        <f>IF('Costi complessivi'!#REF!="","",'Costi complessivi'!#REF!)</f>
        <v>#REF!</v>
      </c>
      <c r="B361" s="61" t="e">
        <f>IF('Costi complessivi'!#REF!="","",'Costi complessivi'!#REF!)</f>
        <v>#REF!</v>
      </c>
      <c r="C361" s="15" t="e">
        <f>IF('Costi complessivi'!#REF!="G",'Costi complessivi'!#REF!*$C$452,IF('Costi complessivi'!#REF!=$B$452,'Costi complessivi'!#REF!,""))</f>
        <v>#REF!</v>
      </c>
      <c r="D361" s="15" t="e">
        <f>IF('Costi complessivi'!#REF!="G",'Costi complessivi'!#REF!*$C$452,IF('Costi complessivi'!#REF!=$B$452,'Costi complessivi'!#REF!,""))</f>
        <v>#REF!</v>
      </c>
      <c r="E361" s="30" t="e">
        <f>IF('Costi complessivi'!#REF!="G",'Costi complessivi'!#REF!*$C$452,IF('Costi complessivi'!#REF!=$B$452,'Costi complessivi'!#REF!,""))</f>
        <v>#REF!</v>
      </c>
      <c r="F361" s="115" t="e">
        <f>IF('Costi complessivi'!#REF!="G",'Costi complessivi'!#REF!*$C$452,IF('Costi complessivi'!#REF!=$B$452,'Costi complessivi'!#REF!,""))</f>
        <v>#REF!</v>
      </c>
      <c r="G361" s="44" t="e">
        <f>IF('Costi complessivi'!#REF!="G",'Costi complessivi'!#REF!*$C$452,IF('Costi complessivi'!#REF!=$B$452,'Costi complessivi'!#REF!,""))</f>
        <v>#REF!</v>
      </c>
      <c r="H361" s="44" t="e">
        <f>IF('Costi complessivi'!#REF!="G",'Costi complessivi'!#REF!*$C$452,IF('Costi complessivi'!#REF!=$B$452,'Costi complessivi'!#REF!,""))</f>
        <v>#REF!</v>
      </c>
      <c r="I361" s="115" t="e">
        <f>IF('Costi complessivi'!#REF!="G",'Costi complessivi'!#REF!*$C$452,IF('Costi complessivi'!#REF!=$B$452,'Costi complessivi'!#REF!,""))</f>
        <v>#REF!</v>
      </c>
      <c r="J361" s="14" t="e">
        <f>IF('Costi complessivi'!#REF!="G",'Costi complessivi'!#REF!*$C$452,IF('Costi complessivi'!#REF!=$B$452,'Costi complessivi'!#REF!,""))</f>
        <v>#REF!</v>
      </c>
      <c r="K361" s="14" t="e">
        <f>IF('Costi complessivi'!#REF!="G",'Costi complessivi'!#REF!*$C$452,IF('Costi complessivi'!#REF!=$B$452,'Costi complessivi'!#REF!,""))</f>
        <v>#REF!</v>
      </c>
      <c r="L361" s="29" t="e">
        <f>IF('Costi complessivi'!#REF!="G",'Costi complessivi'!#REF!*$C$452,IF('Costi complessivi'!#REF!=$B$452,'Costi complessivi'!#REF!,""))</f>
        <v>#REF!</v>
      </c>
      <c r="M361" s="23" t="e">
        <f>'Costi complessivi'!#REF!</f>
        <v>#REF!</v>
      </c>
      <c r="N361" s="69" t="e">
        <f>IF('Costi complessivi'!#REF!="G",'Costi complessivi'!#REF!,IF('Costi complessivi'!#REF!=$B$452,'Costi complessivi'!#REF!,0))</f>
        <v>#REF!</v>
      </c>
    </row>
    <row r="362" spans="1:15" hidden="1">
      <c r="A362" s="22" t="e">
        <f>IF('Costi complessivi'!#REF!="","",'Costi complessivi'!#REF!)</f>
        <v>#REF!</v>
      </c>
      <c r="B362" s="61" t="e">
        <f>IF('Costi complessivi'!#REF!="","",'Costi complessivi'!#REF!)</f>
        <v>#REF!</v>
      </c>
      <c r="C362" s="15" t="e">
        <f>IF('Costi complessivi'!#REF!="G",'Costi complessivi'!#REF!*$C$452,IF('Costi complessivi'!#REF!=$B$452,'Costi complessivi'!#REF!,""))</f>
        <v>#REF!</v>
      </c>
      <c r="D362" s="15" t="e">
        <f>IF('Costi complessivi'!#REF!="G",'Costi complessivi'!#REF!*$C$452,IF('Costi complessivi'!#REF!=$B$452,'Costi complessivi'!#REF!,""))</f>
        <v>#REF!</v>
      </c>
      <c r="E362" s="30" t="e">
        <f>IF('Costi complessivi'!#REF!="G",'Costi complessivi'!#REF!*$C$452,IF('Costi complessivi'!#REF!=$B$452,'Costi complessivi'!#REF!,""))</f>
        <v>#REF!</v>
      </c>
      <c r="F362" s="115" t="e">
        <f>IF('Costi complessivi'!#REF!="G",'Costi complessivi'!#REF!*$C$452,IF('Costi complessivi'!#REF!=$B$452,'Costi complessivi'!#REF!,""))</f>
        <v>#REF!</v>
      </c>
      <c r="G362" s="44" t="e">
        <f>IF('Costi complessivi'!#REF!="G",'Costi complessivi'!#REF!*$C$452,IF('Costi complessivi'!#REF!=$B$452,'Costi complessivi'!#REF!,""))</f>
        <v>#REF!</v>
      </c>
      <c r="H362" s="44" t="e">
        <f>IF('Costi complessivi'!#REF!="G",'Costi complessivi'!#REF!*$C$452,IF('Costi complessivi'!#REF!=$B$452,'Costi complessivi'!#REF!,""))</f>
        <v>#REF!</v>
      </c>
      <c r="I362" s="115" t="e">
        <f>IF('Costi complessivi'!#REF!="G",'Costi complessivi'!#REF!*$C$452,IF('Costi complessivi'!#REF!=$B$452,'Costi complessivi'!#REF!,""))</f>
        <v>#REF!</v>
      </c>
      <c r="J362" s="14" t="e">
        <f>IF('Costi complessivi'!#REF!="G",'Costi complessivi'!#REF!*$C$452,IF('Costi complessivi'!#REF!=$B$452,'Costi complessivi'!#REF!,""))</f>
        <v>#REF!</v>
      </c>
      <c r="K362" s="14" t="e">
        <f>IF('Costi complessivi'!#REF!="G",'Costi complessivi'!#REF!*$C$452,IF('Costi complessivi'!#REF!=$B$452,'Costi complessivi'!#REF!,""))</f>
        <v>#REF!</v>
      </c>
      <c r="L362" s="29" t="e">
        <f>IF('Costi complessivi'!#REF!="G",'Costi complessivi'!#REF!*$C$452,IF('Costi complessivi'!#REF!=$B$452,'Costi complessivi'!#REF!,""))</f>
        <v>#REF!</v>
      </c>
      <c r="M362" s="23" t="e">
        <f>'Costi complessivi'!#REF!</f>
        <v>#REF!</v>
      </c>
      <c r="N362" s="69" t="e">
        <f>IF('Costi complessivi'!#REF!="G",'Costi complessivi'!#REF!,IF('Costi complessivi'!#REF!=$B$452,'Costi complessivi'!#REF!,0))</f>
        <v>#REF!</v>
      </c>
    </row>
    <row r="363" spans="1:15" hidden="1">
      <c r="A363" s="22" t="e">
        <f>IF('Costi complessivi'!#REF!="","",'Costi complessivi'!#REF!)</f>
        <v>#REF!</v>
      </c>
      <c r="B363" s="61" t="e">
        <f>IF('Costi complessivi'!#REF!="","",'Costi complessivi'!#REF!)</f>
        <v>#REF!</v>
      </c>
      <c r="C363" s="15" t="e">
        <f>IF('Costi complessivi'!#REF!="G",'Costi complessivi'!#REF!*$C$452,IF('Costi complessivi'!#REF!=$B$452,'Costi complessivi'!#REF!,""))</f>
        <v>#REF!</v>
      </c>
      <c r="D363" s="15" t="e">
        <f>IF('Costi complessivi'!#REF!="G",'Costi complessivi'!#REF!*$C$452,IF('Costi complessivi'!#REF!=$B$452,'Costi complessivi'!#REF!,""))</f>
        <v>#REF!</v>
      </c>
      <c r="E363" s="30" t="e">
        <f>IF('Costi complessivi'!#REF!="G",'Costi complessivi'!#REF!*$C$452,IF('Costi complessivi'!#REF!=$B$452,'Costi complessivi'!#REF!,""))</f>
        <v>#REF!</v>
      </c>
      <c r="F363" s="115" t="e">
        <f>IF('Costi complessivi'!#REF!="G",'Costi complessivi'!#REF!*$C$452,IF('Costi complessivi'!#REF!=$B$452,'Costi complessivi'!#REF!,""))</f>
        <v>#REF!</v>
      </c>
      <c r="G363" s="44" t="e">
        <f>IF('Costi complessivi'!#REF!="G",'Costi complessivi'!#REF!*$C$452,IF('Costi complessivi'!#REF!=$B$452,'Costi complessivi'!#REF!,""))</f>
        <v>#REF!</v>
      </c>
      <c r="H363" s="44" t="e">
        <f>IF('Costi complessivi'!#REF!="G",'Costi complessivi'!#REF!*$C$452,IF('Costi complessivi'!#REF!=$B$452,'Costi complessivi'!#REF!,""))</f>
        <v>#REF!</v>
      </c>
      <c r="I363" s="115" t="e">
        <f>IF('Costi complessivi'!#REF!="G",'Costi complessivi'!#REF!*$C$452,IF('Costi complessivi'!#REF!=$B$452,'Costi complessivi'!#REF!,""))</f>
        <v>#REF!</v>
      </c>
      <c r="J363" s="14" t="e">
        <f>IF('Costi complessivi'!#REF!="G",'Costi complessivi'!#REF!*$C$452,IF('Costi complessivi'!#REF!=$B$452,'Costi complessivi'!#REF!,""))</f>
        <v>#REF!</v>
      </c>
      <c r="K363" s="14" t="e">
        <f>IF('Costi complessivi'!#REF!="G",'Costi complessivi'!#REF!*$C$452,IF('Costi complessivi'!#REF!=$B$452,'Costi complessivi'!#REF!,""))</f>
        <v>#REF!</v>
      </c>
      <c r="L363" s="29" t="e">
        <f>IF('Costi complessivi'!#REF!="G",'Costi complessivi'!#REF!*$C$452,IF('Costi complessivi'!#REF!=$B$452,'Costi complessivi'!#REF!,""))</f>
        <v>#REF!</v>
      </c>
      <c r="M363" s="23" t="e">
        <f>'Costi complessivi'!#REF!</f>
        <v>#REF!</v>
      </c>
      <c r="N363" s="69" t="e">
        <f>IF('Costi complessivi'!#REF!="G",'Costi complessivi'!#REF!,IF('Costi complessivi'!#REF!=$B$452,'Costi complessivi'!#REF!,0))</f>
        <v>#REF!</v>
      </c>
    </row>
    <row r="364" spans="1:15" hidden="1">
      <c r="A364" s="22" t="e">
        <f>IF('Costi complessivi'!#REF!="","",'Costi complessivi'!#REF!)</f>
        <v>#REF!</v>
      </c>
      <c r="B364" s="61" t="e">
        <f>IF('Costi complessivi'!#REF!="","",'Costi complessivi'!#REF!)</f>
        <v>#REF!</v>
      </c>
      <c r="C364" s="15" t="e">
        <f>IF('Costi complessivi'!#REF!="G",'Costi complessivi'!#REF!*$C$452,IF('Costi complessivi'!#REF!=$B$452,'Costi complessivi'!#REF!,""))</f>
        <v>#REF!</v>
      </c>
      <c r="D364" s="15" t="e">
        <f>IF('Costi complessivi'!#REF!="G",'Costi complessivi'!#REF!*$C$452,IF('Costi complessivi'!#REF!=$B$452,'Costi complessivi'!#REF!,""))</f>
        <v>#REF!</v>
      </c>
      <c r="E364" s="30" t="e">
        <f>IF('Costi complessivi'!#REF!="G",'Costi complessivi'!#REF!*$C$452,IF('Costi complessivi'!#REF!=$B$452,'Costi complessivi'!#REF!,""))</f>
        <v>#REF!</v>
      </c>
      <c r="F364" s="115" t="e">
        <f>IF('Costi complessivi'!#REF!="G",'Costi complessivi'!#REF!*$C$452,IF('Costi complessivi'!#REF!=$B$452,'Costi complessivi'!#REF!,""))</f>
        <v>#REF!</v>
      </c>
      <c r="G364" s="44" t="e">
        <f>IF('Costi complessivi'!#REF!="G",'Costi complessivi'!#REF!*$C$452,IF('Costi complessivi'!#REF!=$B$452,'Costi complessivi'!#REF!,""))</f>
        <v>#REF!</v>
      </c>
      <c r="H364" s="44" t="e">
        <f>IF('Costi complessivi'!#REF!="G",'Costi complessivi'!#REF!*$C$452,IF('Costi complessivi'!#REF!=$B$452,'Costi complessivi'!#REF!,""))</f>
        <v>#REF!</v>
      </c>
      <c r="I364" s="115" t="e">
        <f>IF('Costi complessivi'!#REF!="G",'Costi complessivi'!#REF!*$C$452,IF('Costi complessivi'!#REF!=$B$452,'Costi complessivi'!#REF!,""))</f>
        <v>#REF!</v>
      </c>
      <c r="J364" s="14" t="e">
        <f>IF('Costi complessivi'!#REF!="G",'Costi complessivi'!#REF!*$C$452,IF('Costi complessivi'!#REF!=$B$452,'Costi complessivi'!#REF!,""))</f>
        <v>#REF!</v>
      </c>
      <c r="K364" s="14" t="e">
        <f>IF('Costi complessivi'!#REF!="G",'Costi complessivi'!#REF!*$C$452,IF('Costi complessivi'!#REF!=$B$452,'Costi complessivi'!#REF!,""))</f>
        <v>#REF!</v>
      </c>
      <c r="L364" s="29" t="e">
        <f>IF('Costi complessivi'!#REF!="G",'Costi complessivi'!#REF!*$C$452,IF('Costi complessivi'!#REF!=$B$452,'Costi complessivi'!#REF!,""))</f>
        <v>#REF!</v>
      </c>
      <c r="M364" s="23" t="e">
        <f>'Costi complessivi'!#REF!</f>
        <v>#REF!</v>
      </c>
      <c r="N364" s="69" t="e">
        <f>IF('Costi complessivi'!#REF!="G",'Costi complessivi'!#REF!,IF('Costi complessivi'!#REF!=$B$452,'Costi complessivi'!#REF!,0))</f>
        <v>#REF!</v>
      </c>
      <c r="O364" s="32" t="s">
        <v>498</v>
      </c>
    </row>
    <row r="365" spans="1:15">
      <c r="A365" s="22" t="str">
        <f>IF('Costi complessivi'!A279="","",'Costi complessivi'!A279)</f>
        <v xml:space="preserve"> 66/30/873</v>
      </c>
      <c r="B365" s="61" t="str">
        <f>IF('Costi complessivi'!B279="","",'Costi complessivi'!B279)</f>
        <v>UNA FAMIGLIA PER UNA FAMIGLIA</v>
      </c>
      <c r="C365" s="15" t="e">
        <f>IF('Costi complessivi'!#REF!="G",'Costi complessivi'!#REF!*$C$452,IF('Costi complessivi'!#REF!=$B$452,'Costi complessivi'!#REF!,""))</f>
        <v>#REF!</v>
      </c>
      <c r="D365" s="15" t="e">
        <f>IF('Costi complessivi'!#REF!="G",'Costi complessivi'!#REF!*$C$452,IF('Costi complessivi'!#REF!=$B$452,'Costi complessivi'!#REF!,""))</f>
        <v>#REF!</v>
      </c>
      <c r="E365" s="30" t="e">
        <f>IF('Costi complessivi'!#REF!="G",'Costi complessivi'!#REF!*$C$452,IF('Costi complessivi'!#REF!=$B$452,'Costi complessivi'!#REF!,""))</f>
        <v>#REF!</v>
      </c>
      <c r="F365" s="115" t="e">
        <f>IF('Costi complessivi'!#REF!="G",'Costi complessivi'!C279*$C$452,IF('Costi complessivi'!#REF!=$B$452,'Costi complessivi'!C279,""))</f>
        <v>#REF!</v>
      </c>
      <c r="G365" s="44" t="e">
        <f>IF('Costi complessivi'!#REF!="G",'Costi complessivi'!#REF!*$C$452,IF('Costi complessivi'!#REF!=$B$452,'Costi complessivi'!#REF!,""))</f>
        <v>#REF!</v>
      </c>
      <c r="H365" s="44" t="e">
        <f>IF('Costi complessivi'!#REF!="G",'Costi complessivi'!#REF!*$C$452,IF('Costi complessivi'!#REF!=$B$452,'Costi complessivi'!#REF!,""))</f>
        <v>#REF!</v>
      </c>
      <c r="I365" s="115" t="e">
        <f>IF('Costi complessivi'!#REF!="G",'Costi complessivi'!D279*$C$452,IF('Costi complessivi'!#REF!=$B$452,'Costi complessivi'!D279,""))</f>
        <v>#REF!</v>
      </c>
      <c r="J365" s="14" t="e">
        <f>IF('Costi complessivi'!#REF!="G",'Costi complessivi'!E279*$C$452,IF('Costi complessivi'!#REF!=$B$452,'Costi complessivi'!E279,""))</f>
        <v>#REF!</v>
      </c>
      <c r="K365" s="14" t="e">
        <f>IF('Costi complessivi'!#REF!="G",'Costi complessivi'!F279*$C$452,IF('Costi complessivi'!#REF!=$B$452,'Costi complessivi'!F279,""))</f>
        <v>#REF!</v>
      </c>
      <c r="L365" s="29" t="e">
        <f>IF('Costi complessivi'!#REF!="G",'Costi complessivi'!#REF!*$C$452,IF('Costi complessivi'!#REF!=$B$452,'Costi complessivi'!#REF!,""))</f>
        <v>#REF!</v>
      </c>
      <c r="M365" s="23" t="e">
        <f>'Costi complessivi'!#REF!</f>
        <v>#REF!</v>
      </c>
      <c r="N365" s="69" t="e">
        <f>IF('Costi complessivi'!#REF!="G",'Costi complessivi'!#REF!,IF('Costi complessivi'!#REF!=$B$452,'Costi complessivi'!#REF!,0))</f>
        <v>#REF!</v>
      </c>
    </row>
    <row r="366" spans="1:15" hidden="1">
      <c r="A366" s="22" t="e">
        <f>IF('Costi complessivi'!#REF!="","",'Costi complessivi'!#REF!)</f>
        <v>#REF!</v>
      </c>
      <c r="B366" s="61" t="e">
        <f>IF('Costi complessivi'!#REF!="","",'Costi complessivi'!#REF!)</f>
        <v>#REF!</v>
      </c>
      <c r="C366" s="15" t="e">
        <f>IF('Costi complessivi'!#REF!="G",'Costi complessivi'!#REF!*$C$452,IF('Costi complessivi'!#REF!=$B$452,'Costi complessivi'!#REF!,""))</f>
        <v>#REF!</v>
      </c>
      <c r="D366" s="15" t="e">
        <f>IF('Costi complessivi'!#REF!="G",'Costi complessivi'!#REF!*$C$452,IF('Costi complessivi'!#REF!=$B$452,'Costi complessivi'!#REF!,""))</f>
        <v>#REF!</v>
      </c>
      <c r="E366" s="30" t="e">
        <f>IF('Costi complessivi'!#REF!="G",'Costi complessivi'!#REF!*$C$452,IF('Costi complessivi'!#REF!=$B$452,'Costi complessivi'!#REF!,""))</f>
        <v>#REF!</v>
      </c>
      <c r="F366" s="115" t="e">
        <f>IF('Costi complessivi'!#REF!="G",'Costi complessivi'!#REF!*$C$452,IF('Costi complessivi'!#REF!=$B$452,'Costi complessivi'!#REF!,""))</f>
        <v>#REF!</v>
      </c>
      <c r="G366" s="44" t="e">
        <f>IF('Costi complessivi'!#REF!="G",'Costi complessivi'!#REF!*$C$452,IF('Costi complessivi'!#REF!=$B$452,'Costi complessivi'!#REF!,""))</f>
        <v>#REF!</v>
      </c>
      <c r="H366" s="44" t="e">
        <f>IF('Costi complessivi'!#REF!="G",'Costi complessivi'!#REF!*$C$452,IF('Costi complessivi'!#REF!=$B$452,'Costi complessivi'!#REF!,""))</f>
        <v>#REF!</v>
      </c>
      <c r="I366" s="115" t="e">
        <f>IF('Costi complessivi'!#REF!="G",'Costi complessivi'!#REF!*$C$452,IF('Costi complessivi'!#REF!=$B$452,'Costi complessivi'!#REF!,""))</f>
        <v>#REF!</v>
      </c>
      <c r="J366" s="14" t="e">
        <f>IF('Costi complessivi'!#REF!="G",'Costi complessivi'!#REF!*$C$452,IF('Costi complessivi'!#REF!=$B$452,'Costi complessivi'!#REF!,""))</f>
        <v>#REF!</v>
      </c>
      <c r="K366" s="14" t="e">
        <f>IF('Costi complessivi'!#REF!="G",'Costi complessivi'!#REF!*$C$452,IF('Costi complessivi'!#REF!=$B$452,'Costi complessivi'!#REF!,""))</f>
        <v>#REF!</v>
      </c>
      <c r="L366" s="29" t="e">
        <f>IF('Costi complessivi'!#REF!="G",'Costi complessivi'!#REF!*$C$452,IF('Costi complessivi'!#REF!=$B$452,'Costi complessivi'!#REF!,""))</f>
        <v>#REF!</v>
      </c>
      <c r="M366" s="23" t="e">
        <f>'Costi complessivi'!#REF!</f>
        <v>#REF!</v>
      </c>
      <c r="N366" s="69" t="e">
        <f>IF('Costi complessivi'!#REF!="G",'Costi complessivi'!#REF!,IF('Costi complessivi'!#REF!=$B$452,'Costi complessivi'!#REF!,0))</f>
        <v>#REF!</v>
      </c>
    </row>
    <row r="367" spans="1:15" hidden="1">
      <c r="A367" s="22" t="e">
        <f>IF('Costi complessivi'!#REF!="","",'Costi complessivi'!#REF!)</f>
        <v>#REF!</v>
      </c>
      <c r="B367" s="61" t="e">
        <f>IF('Costi complessivi'!#REF!="","",'Costi complessivi'!#REF!)</f>
        <v>#REF!</v>
      </c>
      <c r="C367" s="15" t="e">
        <f>IF('Costi complessivi'!#REF!="G",'Costi complessivi'!#REF!*$C$452,IF('Costi complessivi'!#REF!=$B$452,'Costi complessivi'!#REF!,""))</f>
        <v>#REF!</v>
      </c>
      <c r="D367" s="15" t="e">
        <f>IF('Costi complessivi'!#REF!="G",'Costi complessivi'!#REF!*$C$452,IF('Costi complessivi'!#REF!=$B$452,'Costi complessivi'!#REF!,""))</f>
        <v>#REF!</v>
      </c>
      <c r="E367" s="30" t="e">
        <f>IF('Costi complessivi'!#REF!="G",'Costi complessivi'!#REF!*$C$452,IF('Costi complessivi'!#REF!=$B$452,'Costi complessivi'!#REF!,""))</f>
        <v>#REF!</v>
      </c>
      <c r="F367" s="115" t="e">
        <f>IF('Costi complessivi'!#REF!="G",'Costi complessivi'!#REF!*$C$452,IF('Costi complessivi'!#REF!=$B$452,'Costi complessivi'!#REF!,""))</f>
        <v>#REF!</v>
      </c>
      <c r="G367" s="44" t="e">
        <f>IF('Costi complessivi'!#REF!="G",'Costi complessivi'!#REF!*$C$452,IF('Costi complessivi'!#REF!=$B$452,'Costi complessivi'!#REF!,""))</f>
        <v>#REF!</v>
      </c>
      <c r="H367" s="44" t="e">
        <f>IF('Costi complessivi'!#REF!="G",'Costi complessivi'!#REF!*$C$452,IF('Costi complessivi'!#REF!=$B$452,'Costi complessivi'!#REF!,""))</f>
        <v>#REF!</v>
      </c>
      <c r="I367" s="115" t="e">
        <f>IF('Costi complessivi'!#REF!="G",'Costi complessivi'!#REF!*$C$452,IF('Costi complessivi'!#REF!=$B$452,'Costi complessivi'!#REF!,""))</f>
        <v>#REF!</v>
      </c>
      <c r="J367" s="14" t="e">
        <f>IF('Costi complessivi'!#REF!="G",'Costi complessivi'!#REF!*$C$452,IF('Costi complessivi'!#REF!=$B$452,'Costi complessivi'!#REF!,""))</f>
        <v>#REF!</v>
      </c>
      <c r="K367" s="14" t="e">
        <f>IF('Costi complessivi'!#REF!="G",'Costi complessivi'!#REF!*$C$452,IF('Costi complessivi'!#REF!=$B$452,'Costi complessivi'!#REF!,""))</f>
        <v>#REF!</v>
      </c>
      <c r="L367" s="29" t="e">
        <f>IF('Costi complessivi'!#REF!="G",'Costi complessivi'!#REF!*$C$452,IF('Costi complessivi'!#REF!=$B$452,'Costi complessivi'!#REF!,""))</f>
        <v>#REF!</v>
      </c>
      <c r="M367" s="23" t="e">
        <f>'Costi complessivi'!#REF!</f>
        <v>#REF!</v>
      </c>
      <c r="N367" s="69" t="e">
        <f>IF('Costi complessivi'!#REF!="G",'Costi complessivi'!#REF!,IF('Costi complessivi'!#REF!=$B$452,'Costi complessivi'!#REF!,0))</f>
        <v>#REF!</v>
      </c>
    </row>
    <row r="368" spans="1:15" ht="17.25" hidden="1" customHeight="1">
      <c r="A368" s="22" t="e">
        <f>IF('Costi complessivi'!#REF!="","",'Costi complessivi'!#REF!)</f>
        <v>#REF!</v>
      </c>
      <c r="B368" s="61" t="e">
        <f>IF('Costi complessivi'!#REF!="","",'Costi complessivi'!#REF!)</f>
        <v>#REF!</v>
      </c>
      <c r="C368" s="15" t="e">
        <f>IF('Costi complessivi'!#REF!="G",'Costi complessivi'!#REF!*$C$452,IF('Costi complessivi'!#REF!=$B$452,'Costi complessivi'!#REF!,""))</f>
        <v>#REF!</v>
      </c>
      <c r="D368" s="15" t="e">
        <f>IF('Costi complessivi'!#REF!="G",'Costi complessivi'!#REF!*$C$452,IF('Costi complessivi'!#REF!=$B$452,'Costi complessivi'!#REF!,""))</f>
        <v>#REF!</v>
      </c>
      <c r="E368" s="30" t="e">
        <f>IF('Costi complessivi'!#REF!="G",'Costi complessivi'!#REF!*$C$452,IF('Costi complessivi'!#REF!=$B$452,'Costi complessivi'!#REF!,""))</f>
        <v>#REF!</v>
      </c>
      <c r="F368" s="115" t="e">
        <f>IF('Costi complessivi'!#REF!="G",'Costi complessivi'!#REF!*$C$452,IF('Costi complessivi'!#REF!=$B$452,'Costi complessivi'!#REF!,""))</f>
        <v>#REF!</v>
      </c>
      <c r="G368" s="44" t="e">
        <f>IF('Costi complessivi'!#REF!="G",'Costi complessivi'!#REF!*$C$452,IF('Costi complessivi'!#REF!=$B$452,'Costi complessivi'!#REF!,""))</f>
        <v>#REF!</v>
      </c>
      <c r="H368" s="44" t="e">
        <f>IF('Costi complessivi'!#REF!="G",'Costi complessivi'!#REF!*$C$452,IF('Costi complessivi'!#REF!=$B$452,'Costi complessivi'!#REF!,""))</f>
        <v>#REF!</v>
      </c>
      <c r="I368" s="115" t="e">
        <f>IF('Costi complessivi'!#REF!="G",'Costi complessivi'!#REF!*$C$452,IF('Costi complessivi'!#REF!=$B$452,'Costi complessivi'!#REF!,""))</f>
        <v>#REF!</v>
      </c>
      <c r="J368" s="14" t="e">
        <f>IF('Costi complessivi'!#REF!="G",'Costi complessivi'!#REF!*$C$452,IF('Costi complessivi'!#REF!=$B$452,'Costi complessivi'!#REF!,""))</f>
        <v>#REF!</v>
      </c>
      <c r="K368" s="14" t="e">
        <f>IF('Costi complessivi'!#REF!="G",'Costi complessivi'!#REF!*$C$452,IF('Costi complessivi'!#REF!=$B$452,'Costi complessivi'!#REF!,""))</f>
        <v>#REF!</v>
      </c>
      <c r="L368" s="29" t="e">
        <f>IF('Costi complessivi'!#REF!="G",'Costi complessivi'!#REF!*$C$452,IF('Costi complessivi'!#REF!=$B$452,'Costi complessivi'!#REF!,""))</f>
        <v>#REF!</v>
      </c>
      <c r="M368" s="23" t="e">
        <f>'Costi complessivi'!#REF!</f>
        <v>#REF!</v>
      </c>
      <c r="N368" s="69" t="e">
        <f>IF('Costi complessivi'!#REF!="G",'Costi complessivi'!#REF!,IF('Costi complessivi'!#REF!=$B$452,'Costi complessivi'!#REF!,0))</f>
        <v>#REF!</v>
      </c>
      <c r="O368" s="32"/>
    </row>
    <row r="369" spans="1:15" ht="17.25" hidden="1" customHeight="1">
      <c r="A369" s="22" t="e">
        <f>IF('Costi complessivi'!#REF!="","",'Costi complessivi'!#REF!)</f>
        <v>#REF!</v>
      </c>
      <c r="B369" s="61" t="e">
        <f>IF('Costi complessivi'!#REF!="","",'Costi complessivi'!#REF!)</f>
        <v>#REF!</v>
      </c>
      <c r="C369" s="15" t="e">
        <f>IF('Costi complessivi'!#REF!="G",'Costi complessivi'!#REF!*$C$452,IF('Costi complessivi'!#REF!=$B$452,'Costi complessivi'!#REF!,""))</f>
        <v>#REF!</v>
      </c>
      <c r="D369" s="15" t="e">
        <f>IF('Costi complessivi'!#REF!="G",'Costi complessivi'!#REF!*$C$452,IF('Costi complessivi'!#REF!=$B$452,'Costi complessivi'!#REF!,""))</f>
        <v>#REF!</v>
      </c>
      <c r="E369" s="30" t="e">
        <f>IF('Costi complessivi'!#REF!="G",'Costi complessivi'!#REF!*$C$452,IF('Costi complessivi'!#REF!=$B$452,'Costi complessivi'!#REF!,""))</f>
        <v>#REF!</v>
      </c>
      <c r="F369" s="115" t="e">
        <f>IF('Costi complessivi'!#REF!="G",'Costi complessivi'!#REF!*$C$452,IF('Costi complessivi'!#REF!=$B$452,'Costi complessivi'!#REF!,""))</f>
        <v>#REF!</v>
      </c>
      <c r="G369" s="44" t="e">
        <f>IF('Costi complessivi'!#REF!="G",'Costi complessivi'!#REF!*$C$452,IF('Costi complessivi'!#REF!=$B$452,'Costi complessivi'!#REF!,""))</f>
        <v>#REF!</v>
      </c>
      <c r="H369" s="44" t="e">
        <f>IF('Costi complessivi'!#REF!="G",'Costi complessivi'!#REF!*$C$452,IF('Costi complessivi'!#REF!=$B$452,'Costi complessivi'!#REF!,""))</f>
        <v>#REF!</v>
      </c>
      <c r="I369" s="115" t="e">
        <f>IF('Costi complessivi'!#REF!="G",'Costi complessivi'!#REF!*$C$452,IF('Costi complessivi'!#REF!=$B$452,'Costi complessivi'!#REF!,""))</f>
        <v>#REF!</v>
      </c>
      <c r="J369" s="14" t="e">
        <f>IF('Costi complessivi'!#REF!="G",'Costi complessivi'!#REF!*$C$452,IF('Costi complessivi'!#REF!=$B$452,'Costi complessivi'!#REF!,""))</f>
        <v>#REF!</v>
      </c>
      <c r="K369" s="14" t="e">
        <f>IF('Costi complessivi'!#REF!="G",'Costi complessivi'!#REF!*$C$452,IF('Costi complessivi'!#REF!=$B$452,'Costi complessivi'!#REF!,""))</f>
        <v>#REF!</v>
      </c>
      <c r="L369" s="29" t="e">
        <f>IF('Costi complessivi'!#REF!="G",'Costi complessivi'!#REF!*$C$452,IF('Costi complessivi'!#REF!=$B$452,'Costi complessivi'!#REF!,""))</f>
        <v>#REF!</v>
      </c>
      <c r="M369" s="23" t="e">
        <f>'Costi complessivi'!#REF!</f>
        <v>#REF!</v>
      </c>
      <c r="N369" s="69" t="e">
        <f>IF('Costi complessivi'!#REF!="G",'Costi complessivi'!#REF!,IF('Costi complessivi'!#REF!=$B$452,'Costi complessivi'!#REF!,0))</f>
        <v>#REF!</v>
      </c>
      <c r="O369" s="32" t="s">
        <v>508</v>
      </c>
    </row>
    <row r="370" spans="1:15" hidden="1">
      <c r="A370" s="22" t="e">
        <f>IF('Costi complessivi'!#REF!="","",'Costi complessivi'!#REF!)</f>
        <v>#REF!</v>
      </c>
      <c r="B370" s="61" t="e">
        <f>IF('Costi complessivi'!#REF!="","",'Costi complessivi'!#REF!)</f>
        <v>#REF!</v>
      </c>
      <c r="C370" s="15" t="e">
        <f>IF('Costi complessivi'!#REF!="G",'Costi complessivi'!#REF!*$C$452,IF('Costi complessivi'!#REF!=$B$452,'Costi complessivi'!#REF!,""))</f>
        <v>#REF!</v>
      </c>
      <c r="D370" s="15" t="e">
        <f>IF('Costi complessivi'!#REF!="G",'Costi complessivi'!#REF!*$C$452,IF('Costi complessivi'!#REF!=$B$452,'Costi complessivi'!#REF!,""))</f>
        <v>#REF!</v>
      </c>
      <c r="E370" s="30" t="e">
        <f>IF('Costi complessivi'!#REF!="G",'Costi complessivi'!#REF!*$C$452,IF('Costi complessivi'!#REF!=$B$452,'Costi complessivi'!#REF!,""))</f>
        <v>#REF!</v>
      </c>
      <c r="F370" s="115" t="e">
        <f>IF('Costi complessivi'!#REF!="G",'Costi complessivi'!#REF!*$C$452,IF('Costi complessivi'!#REF!=$B$452,'Costi complessivi'!#REF!,""))</f>
        <v>#REF!</v>
      </c>
      <c r="G370" s="44" t="e">
        <f>IF('Costi complessivi'!#REF!="G",'Costi complessivi'!#REF!*$C$452,IF('Costi complessivi'!#REF!=$B$452,'Costi complessivi'!#REF!,""))</f>
        <v>#REF!</v>
      </c>
      <c r="H370" s="44" t="e">
        <f>IF('Costi complessivi'!#REF!="G",'Costi complessivi'!#REF!*$C$452,IF('Costi complessivi'!#REF!=$B$452,'Costi complessivi'!#REF!,""))</f>
        <v>#REF!</v>
      </c>
      <c r="I370" s="115" t="e">
        <f>IF('Costi complessivi'!#REF!="G",'Costi complessivi'!#REF!*$C$452,IF('Costi complessivi'!#REF!=$B$452,'Costi complessivi'!#REF!,""))</f>
        <v>#REF!</v>
      </c>
      <c r="J370" s="14" t="e">
        <f>IF('Costi complessivi'!#REF!="G",'Costi complessivi'!#REF!*$C$452,IF('Costi complessivi'!#REF!=$B$452,'Costi complessivi'!#REF!,""))</f>
        <v>#REF!</v>
      </c>
      <c r="K370" s="14" t="e">
        <f>IF('Costi complessivi'!#REF!="G",'Costi complessivi'!#REF!*$C$452,IF('Costi complessivi'!#REF!=$B$452,'Costi complessivi'!#REF!,""))</f>
        <v>#REF!</v>
      </c>
      <c r="L370" s="29" t="e">
        <f>IF('Costi complessivi'!#REF!="G",'Costi complessivi'!#REF!*$C$452,IF('Costi complessivi'!#REF!=$B$452,'Costi complessivi'!#REF!,""))</f>
        <v>#REF!</v>
      </c>
      <c r="M370" s="23" t="e">
        <f>'Costi complessivi'!#REF!</f>
        <v>#REF!</v>
      </c>
      <c r="N370" s="69" t="e">
        <f>IF('Costi complessivi'!#REF!="G",'Costi complessivi'!#REF!,IF('Costi complessivi'!#REF!=$B$452,'Costi complessivi'!#REF!,0))</f>
        <v>#REF!</v>
      </c>
    </row>
    <row r="371" spans="1:15" hidden="1">
      <c r="A371" s="22" t="e">
        <f>IF('Costi complessivi'!#REF!="","",'Costi complessivi'!#REF!)</f>
        <v>#REF!</v>
      </c>
      <c r="B371" s="61" t="e">
        <f>IF('Costi complessivi'!#REF!="","",'Costi complessivi'!#REF!)</f>
        <v>#REF!</v>
      </c>
      <c r="C371" s="15" t="e">
        <f>IF('Costi complessivi'!#REF!="G",'Costi complessivi'!#REF!*$C$452,IF('Costi complessivi'!#REF!=$B$452,'Costi complessivi'!#REF!,""))</f>
        <v>#REF!</v>
      </c>
      <c r="D371" s="15" t="e">
        <f>IF('Costi complessivi'!#REF!="G",'Costi complessivi'!#REF!*$C$452,IF('Costi complessivi'!#REF!=$B$452,'Costi complessivi'!#REF!,""))</f>
        <v>#REF!</v>
      </c>
      <c r="E371" s="30" t="e">
        <f>IF('Costi complessivi'!#REF!="G",'Costi complessivi'!#REF!*$C$452,IF('Costi complessivi'!#REF!=$B$452,'Costi complessivi'!#REF!,""))</f>
        <v>#REF!</v>
      </c>
      <c r="F371" s="115" t="e">
        <f>IF('Costi complessivi'!#REF!="G",'Costi complessivi'!#REF!*$C$452,IF('Costi complessivi'!#REF!=$B$452,'Costi complessivi'!#REF!,""))</f>
        <v>#REF!</v>
      </c>
      <c r="G371" s="44" t="e">
        <f>IF('Costi complessivi'!#REF!="G",'Costi complessivi'!#REF!*$C$452,IF('Costi complessivi'!#REF!=$B$452,'Costi complessivi'!#REF!,""))</f>
        <v>#REF!</v>
      </c>
      <c r="H371" s="44" t="e">
        <f>IF('Costi complessivi'!#REF!="G",'Costi complessivi'!#REF!*$C$452,IF('Costi complessivi'!#REF!=$B$452,'Costi complessivi'!#REF!,""))</f>
        <v>#REF!</v>
      </c>
      <c r="I371" s="115" t="e">
        <f>IF('Costi complessivi'!#REF!="G",'Costi complessivi'!#REF!*$C$452,IF('Costi complessivi'!#REF!=$B$452,'Costi complessivi'!#REF!,""))</f>
        <v>#REF!</v>
      </c>
      <c r="J371" s="14" t="e">
        <f>IF('Costi complessivi'!#REF!="G",'Costi complessivi'!#REF!*$C$452,IF('Costi complessivi'!#REF!=$B$452,'Costi complessivi'!#REF!,""))</f>
        <v>#REF!</v>
      </c>
      <c r="K371" s="14" t="e">
        <f>IF('Costi complessivi'!#REF!="G",'Costi complessivi'!#REF!*$C$452,IF('Costi complessivi'!#REF!=$B$452,'Costi complessivi'!#REF!,""))</f>
        <v>#REF!</v>
      </c>
      <c r="L371" s="29" t="e">
        <f>IF('Costi complessivi'!#REF!="G",'Costi complessivi'!#REF!*$C$452,IF('Costi complessivi'!#REF!=$B$452,'Costi complessivi'!#REF!,""))</f>
        <v>#REF!</v>
      </c>
      <c r="M371" s="23" t="e">
        <f>'Costi complessivi'!#REF!</f>
        <v>#REF!</v>
      </c>
      <c r="N371" s="69" t="e">
        <f>IF('Costi complessivi'!#REF!="G",'Costi complessivi'!#REF!,IF('Costi complessivi'!#REF!=$B$452,'Costi complessivi'!#REF!,0))</f>
        <v>#REF!</v>
      </c>
    </row>
    <row r="372" spans="1:15" hidden="1">
      <c r="A372" s="22" t="e">
        <f>IF('Costi complessivi'!#REF!="","",'Costi complessivi'!#REF!)</f>
        <v>#REF!</v>
      </c>
      <c r="B372" s="61" t="e">
        <f>IF('Costi complessivi'!#REF!="","",'Costi complessivi'!#REF!)</f>
        <v>#REF!</v>
      </c>
      <c r="C372" s="15" t="e">
        <f>IF('Costi complessivi'!#REF!="G",'Costi complessivi'!#REF!*$C$452,IF('Costi complessivi'!#REF!=$B$452,'Costi complessivi'!#REF!,""))</f>
        <v>#REF!</v>
      </c>
      <c r="D372" s="15" t="e">
        <f>IF('Costi complessivi'!#REF!="G",'Costi complessivi'!#REF!*$C$452,IF('Costi complessivi'!#REF!=$B$452,'Costi complessivi'!#REF!,""))</f>
        <v>#REF!</v>
      </c>
      <c r="E372" s="30" t="e">
        <f>IF('Costi complessivi'!#REF!="G",'Costi complessivi'!#REF!*$C$452,IF('Costi complessivi'!#REF!=$B$452,'Costi complessivi'!#REF!,""))</f>
        <v>#REF!</v>
      </c>
      <c r="F372" s="115" t="e">
        <f>IF('Costi complessivi'!#REF!="G",'Costi complessivi'!#REF!*$C$452,IF('Costi complessivi'!#REF!=$B$452,'Costi complessivi'!#REF!,""))</f>
        <v>#REF!</v>
      </c>
      <c r="G372" s="44" t="e">
        <f>IF('Costi complessivi'!#REF!="G",'Costi complessivi'!#REF!*$C$452,IF('Costi complessivi'!#REF!=$B$452,'Costi complessivi'!#REF!,""))</f>
        <v>#REF!</v>
      </c>
      <c r="H372" s="44" t="e">
        <f>IF('Costi complessivi'!#REF!="G",'Costi complessivi'!#REF!*$C$452,IF('Costi complessivi'!#REF!=$B$452,'Costi complessivi'!#REF!,""))</f>
        <v>#REF!</v>
      </c>
      <c r="I372" s="115" t="e">
        <f>IF('Costi complessivi'!#REF!="G",'Costi complessivi'!#REF!*$C$452,IF('Costi complessivi'!#REF!=$B$452,'Costi complessivi'!#REF!,""))</f>
        <v>#REF!</v>
      </c>
      <c r="J372" s="14" t="e">
        <f>IF('Costi complessivi'!#REF!="G",'Costi complessivi'!#REF!*$C$452,IF('Costi complessivi'!#REF!=$B$452,'Costi complessivi'!#REF!,""))</f>
        <v>#REF!</v>
      </c>
      <c r="K372" s="14" t="e">
        <f>IF('Costi complessivi'!#REF!="G",'Costi complessivi'!#REF!*$C$452,IF('Costi complessivi'!#REF!=$B$452,'Costi complessivi'!#REF!,""))</f>
        <v>#REF!</v>
      </c>
      <c r="L372" s="29" t="e">
        <f>IF('Costi complessivi'!#REF!="G",'Costi complessivi'!#REF!*$C$452,IF('Costi complessivi'!#REF!=$B$452,'Costi complessivi'!#REF!,""))</f>
        <v>#REF!</v>
      </c>
      <c r="M372" s="23" t="e">
        <f>'Costi complessivi'!#REF!</f>
        <v>#REF!</v>
      </c>
      <c r="N372" s="69" t="e">
        <f>IF('Costi complessivi'!#REF!="G",'Costi complessivi'!#REF!,IF('Costi complessivi'!#REF!=$B$452,'Costi complessivi'!#REF!,0))</f>
        <v>#REF!</v>
      </c>
    </row>
    <row r="373" spans="1:15" hidden="1">
      <c r="A373" s="22" t="e">
        <f>IF('Costi complessivi'!#REF!="","",'Costi complessivi'!#REF!)</f>
        <v>#REF!</v>
      </c>
      <c r="B373" s="61" t="e">
        <f>IF('Costi complessivi'!#REF!="","",'Costi complessivi'!#REF!)</f>
        <v>#REF!</v>
      </c>
      <c r="C373" s="15" t="e">
        <f>IF('Costi complessivi'!#REF!="G",'Costi complessivi'!#REF!*$C$452,IF('Costi complessivi'!#REF!=$B$452,'Costi complessivi'!#REF!,""))</f>
        <v>#REF!</v>
      </c>
      <c r="D373" s="15" t="e">
        <f>IF('Costi complessivi'!#REF!="G",'Costi complessivi'!#REF!*$C$452,IF('Costi complessivi'!#REF!=$B$452,'Costi complessivi'!#REF!,""))</f>
        <v>#REF!</v>
      </c>
      <c r="E373" s="30" t="e">
        <f>IF('Costi complessivi'!#REF!="G",'Costi complessivi'!#REF!*$C$452,IF('Costi complessivi'!#REF!=$B$452,'Costi complessivi'!#REF!,""))</f>
        <v>#REF!</v>
      </c>
      <c r="F373" s="115" t="e">
        <f>IF('Costi complessivi'!#REF!="G",'Costi complessivi'!#REF!*$C$452,IF('Costi complessivi'!#REF!=$B$452,'Costi complessivi'!#REF!,""))</f>
        <v>#REF!</v>
      </c>
      <c r="G373" s="44" t="e">
        <f>IF('Costi complessivi'!#REF!="G",'Costi complessivi'!#REF!*$C$452,IF('Costi complessivi'!#REF!=$B$452,'Costi complessivi'!#REF!,""))</f>
        <v>#REF!</v>
      </c>
      <c r="H373" s="44" t="e">
        <f>IF('Costi complessivi'!#REF!="G",'Costi complessivi'!#REF!*$C$452,IF('Costi complessivi'!#REF!=$B$452,'Costi complessivi'!#REF!,""))</f>
        <v>#REF!</v>
      </c>
      <c r="I373" s="115" t="e">
        <f>IF('Costi complessivi'!#REF!="G",'Costi complessivi'!#REF!*$C$452,IF('Costi complessivi'!#REF!=$B$452,'Costi complessivi'!#REF!,""))</f>
        <v>#REF!</v>
      </c>
      <c r="J373" s="14" t="e">
        <f>IF('Costi complessivi'!#REF!="G",'Costi complessivi'!#REF!*$C$452,IF('Costi complessivi'!#REF!=$B$452,'Costi complessivi'!#REF!,""))</f>
        <v>#REF!</v>
      </c>
      <c r="K373" s="14" t="e">
        <f>IF('Costi complessivi'!#REF!="G",'Costi complessivi'!#REF!*$C$452,IF('Costi complessivi'!#REF!=$B$452,'Costi complessivi'!#REF!,""))</f>
        <v>#REF!</v>
      </c>
      <c r="L373" s="29" t="e">
        <f>IF('Costi complessivi'!#REF!="G",'Costi complessivi'!#REF!*$C$452,IF('Costi complessivi'!#REF!=$B$452,'Costi complessivi'!#REF!,""))</f>
        <v>#REF!</v>
      </c>
      <c r="M373" s="23" t="e">
        <f>'Costi complessivi'!#REF!</f>
        <v>#REF!</v>
      </c>
      <c r="N373" s="69" t="e">
        <f>IF('Costi complessivi'!#REF!="G",'Costi complessivi'!#REF!,IF('Costi complessivi'!#REF!=$B$452,'Costi complessivi'!#REF!,0))</f>
        <v>#REF!</v>
      </c>
    </row>
    <row r="374" spans="1:15" hidden="1">
      <c r="A374" s="22" t="e">
        <f>IF('Costi complessivi'!#REF!="","",'Costi complessivi'!#REF!)</f>
        <v>#REF!</v>
      </c>
      <c r="B374" s="61" t="e">
        <f>IF('Costi complessivi'!#REF!="","",'Costi complessivi'!#REF!)</f>
        <v>#REF!</v>
      </c>
      <c r="C374" s="15" t="e">
        <f>IF('Costi complessivi'!#REF!="G",'Costi complessivi'!#REF!*$C$452,IF('Costi complessivi'!#REF!=$B$452,'Costi complessivi'!#REF!,""))</f>
        <v>#REF!</v>
      </c>
      <c r="D374" s="15" t="e">
        <f>IF('Costi complessivi'!#REF!="G",'Costi complessivi'!#REF!*$C$452,IF('Costi complessivi'!#REF!=$B$452,'Costi complessivi'!#REF!,""))</f>
        <v>#REF!</v>
      </c>
      <c r="E374" s="30" t="e">
        <f>IF('Costi complessivi'!#REF!="G",'Costi complessivi'!#REF!*$C$452,IF('Costi complessivi'!#REF!=$B$452,'Costi complessivi'!#REF!,""))</f>
        <v>#REF!</v>
      </c>
      <c r="F374" s="115" t="e">
        <f>IF('Costi complessivi'!#REF!="G",'Costi complessivi'!#REF!*$C$452,IF('Costi complessivi'!#REF!=$B$452,'Costi complessivi'!#REF!,""))</f>
        <v>#REF!</v>
      </c>
      <c r="G374" s="44" t="e">
        <f>IF('Costi complessivi'!#REF!="G",'Costi complessivi'!#REF!*$C$452,IF('Costi complessivi'!#REF!=$B$452,'Costi complessivi'!#REF!,""))</f>
        <v>#REF!</v>
      </c>
      <c r="H374" s="44" t="e">
        <f>IF('Costi complessivi'!#REF!="G",'Costi complessivi'!#REF!*$C$452,IF('Costi complessivi'!#REF!=$B$452,'Costi complessivi'!#REF!,""))</f>
        <v>#REF!</v>
      </c>
      <c r="I374" s="115" t="e">
        <f>IF('Costi complessivi'!#REF!="G",'Costi complessivi'!#REF!*$C$452,IF('Costi complessivi'!#REF!=$B$452,'Costi complessivi'!#REF!,""))</f>
        <v>#REF!</v>
      </c>
      <c r="J374" s="14" t="e">
        <f>IF('Costi complessivi'!#REF!="G",'Costi complessivi'!#REF!*$C$452,IF('Costi complessivi'!#REF!=$B$452,'Costi complessivi'!#REF!,""))</f>
        <v>#REF!</v>
      </c>
      <c r="K374" s="14" t="e">
        <f>IF('Costi complessivi'!#REF!="G",'Costi complessivi'!#REF!*$C$452,IF('Costi complessivi'!#REF!=$B$452,'Costi complessivi'!#REF!,""))</f>
        <v>#REF!</v>
      </c>
      <c r="L374" s="29" t="e">
        <f>IF('Costi complessivi'!#REF!="G",'Costi complessivi'!#REF!*$C$452,IF('Costi complessivi'!#REF!=$B$452,'Costi complessivi'!#REF!,""))</f>
        <v>#REF!</v>
      </c>
      <c r="M374" s="23" t="e">
        <f>'Costi complessivi'!#REF!</f>
        <v>#REF!</v>
      </c>
      <c r="N374" s="69" t="e">
        <f>IF('Costi complessivi'!#REF!="G",'Costi complessivi'!#REF!,IF('Costi complessivi'!#REF!=$B$452,'Costi complessivi'!#REF!,0))</f>
        <v>#REF!</v>
      </c>
    </row>
    <row r="375" spans="1:15" hidden="1">
      <c r="A375" s="22" t="e">
        <f>IF('Costi complessivi'!#REF!="","",'Costi complessivi'!#REF!)</f>
        <v>#REF!</v>
      </c>
      <c r="B375" s="61" t="e">
        <f>IF('Costi complessivi'!#REF!="","",'Costi complessivi'!#REF!)</f>
        <v>#REF!</v>
      </c>
      <c r="C375" s="15" t="e">
        <f>IF('Costi complessivi'!#REF!="G",'Costi complessivi'!#REF!*$C$452,IF('Costi complessivi'!#REF!=$B$452,'Costi complessivi'!#REF!,""))</f>
        <v>#REF!</v>
      </c>
      <c r="D375" s="15" t="e">
        <f>IF('Costi complessivi'!#REF!="G",'Costi complessivi'!#REF!*$C$452,IF('Costi complessivi'!#REF!=$B$452,'Costi complessivi'!#REF!,""))</f>
        <v>#REF!</v>
      </c>
      <c r="E375" s="30" t="e">
        <f>IF('Costi complessivi'!#REF!="G",'Costi complessivi'!#REF!*$C$452,IF('Costi complessivi'!#REF!=$B$452,'Costi complessivi'!#REF!,""))</f>
        <v>#REF!</v>
      </c>
      <c r="F375" s="115" t="e">
        <f>IF('Costi complessivi'!#REF!="G",'Costi complessivi'!#REF!*$C$452,IF('Costi complessivi'!#REF!=$B$452,'Costi complessivi'!#REF!,""))</f>
        <v>#REF!</v>
      </c>
      <c r="G375" s="44" t="e">
        <f>IF('Costi complessivi'!#REF!="G",'Costi complessivi'!#REF!*$C$452,IF('Costi complessivi'!#REF!=$B$452,'Costi complessivi'!#REF!,""))</f>
        <v>#REF!</v>
      </c>
      <c r="H375" s="44" t="e">
        <f>IF('Costi complessivi'!#REF!="G",'Costi complessivi'!#REF!*$C$452,IF('Costi complessivi'!#REF!=$B$452,'Costi complessivi'!#REF!,""))</f>
        <v>#REF!</v>
      </c>
      <c r="I375" s="115" t="e">
        <f>IF('Costi complessivi'!#REF!="G",'Costi complessivi'!#REF!*$C$452,IF('Costi complessivi'!#REF!=$B$452,'Costi complessivi'!#REF!,""))</f>
        <v>#REF!</v>
      </c>
      <c r="J375" s="14" t="e">
        <f>IF('Costi complessivi'!#REF!="G",'Costi complessivi'!#REF!*$C$452,IF('Costi complessivi'!#REF!=$B$452,'Costi complessivi'!#REF!,""))</f>
        <v>#REF!</v>
      </c>
      <c r="K375" s="14" t="e">
        <f>IF('Costi complessivi'!#REF!="G",'Costi complessivi'!#REF!*$C$452,IF('Costi complessivi'!#REF!=$B$452,'Costi complessivi'!#REF!,""))</f>
        <v>#REF!</v>
      </c>
      <c r="L375" s="29" t="e">
        <f>IF('Costi complessivi'!#REF!="G",'Costi complessivi'!#REF!*$C$452,IF('Costi complessivi'!#REF!=$B$452,'Costi complessivi'!#REF!,""))</f>
        <v>#REF!</v>
      </c>
      <c r="M375" s="23" t="e">
        <f>'Costi complessivi'!#REF!</f>
        <v>#REF!</v>
      </c>
      <c r="N375" s="69" t="e">
        <f>IF('Costi complessivi'!#REF!="G",'Costi complessivi'!#REF!,IF('Costi complessivi'!#REF!=$B$452,'Costi complessivi'!#REF!,0))</f>
        <v>#REF!</v>
      </c>
    </row>
    <row r="376" spans="1:15" hidden="1">
      <c r="A376" s="22" t="e">
        <f>IF('Costi complessivi'!#REF!="","",'Costi complessivi'!#REF!)</f>
        <v>#REF!</v>
      </c>
      <c r="B376" s="61" t="e">
        <f>IF('Costi complessivi'!#REF!="","",'Costi complessivi'!#REF!)</f>
        <v>#REF!</v>
      </c>
      <c r="C376" s="15" t="e">
        <f>IF('Costi complessivi'!#REF!="G",'Costi complessivi'!#REF!*$C$452,IF('Costi complessivi'!#REF!=$B$452,'Costi complessivi'!#REF!,""))</f>
        <v>#REF!</v>
      </c>
      <c r="D376" s="15" t="e">
        <f>IF('Costi complessivi'!#REF!="G",'Costi complessivi'!#REF!*$C$452,IF('Costi complessivi'!#REF!=$B$452,'Costi complessivi'!#REF!,""))</f>
        <v>#REF!</v>
      </c>
      <c r="E376" s="30" t="e">
        <f>IF('Costi complessivi'!#REF!="G",'Costi complessivi'!#REF!*$C$452,IF('Costi complessivi'!#REF!=$B$452,'Costi complessivi'!#REF!,""))</f>
        <v>#REF!</v>
      </c>
      <c r="F376" s="115" t="e">
        <f>IF('Costi complessivi'!#REF!="G",'Costi complessivi'!#REF!*$C$452,IF('Costi complessivi'!#REF!=$B$452,'Costi complessivi'!#REF!,""))</f>
        <v>#REF!</v>
      </c>
      <c r="G376" s="44" t="e">
        <f>IF('Costi complessivi'!#REF!="G",'Costi complessivi'!#REF!*$C$452,IF('Costi complessivi'!#REF!=$B$452,'Costi complessivi'!#REF!,""))</f>
        <v>#REF!</v>
      </c>
      <c r="H376" s="44" t="e">
        <f>IF('Costi complessivi'!#REF!="G",'Costi complessivi'!#REF!*$C$452,IF('Costi complessivi'!#REF!=$B$452,'Costi complessivi'!#REF!,""))</f>
        <v>#REF!</v>
      </c>
      <c r="I376" s="115" t="e">
        <f>IF('Costi complessivi'!#REF!="G",'Costi complessivi'!#REF!*$C$452,IF('Costi complessivi'!#REF!=$B$452,'Costi complessivi'!#REF!,""))</f>
        <v>#REF!</v>
      </c>
      <c r="J376" s="14" t="e">
        <f>IF('Costi complessivi'!#REF!="G",'Costi complessivi'!#REF!*$C$452,IF('Costi complessivi'!#REF!=$B$452,'Costi complessivi'!#REF!,""))</f>
        <v>#REF!</v>
      </c>
      <c r="K376" s="14" t="e">
        <f>IF('Costi complessivi'!#REF!="G",'Costi complessivi'!#REF!*$C$452,IF('Costi complessivi'!#REF!=$B$452,'Costi complessivi'!#REF!,""))</f>
        <v>#REF!</v>
      </c>
      <c r="L376" s="29" t="e">
        <f>IF('Costi complessivi'!#REF!="G",'Costi complessivi'!#REF!*$C$452,IF('Costi complessivi'!#REF!=$B$452,'Costi complessivi'!#REF!,""))</f>
        <v>#REF!</v>
      </c>
      <c r="M376" s="23" t="e">
        <f>'Costi complessivi'!#REF!</f>
        <v>#REF!</v>
      </c>
      <c r="N376" s="69" t="e">
        <f>IF('Costi complessivi'!#REF!="G",'Costi complessivi'!#REF!,IF('Costi complessivi'!#REF!=$B$452,'Costi complessivi'!#REF!,0))</f>
        <v>#REF!</v>
      </c>
    </row>
    <row r="377" spans="1:15" hidden="1">
      <c r="A377" s="22" t="e">
        <f>IF('Costi complessivi'!#REF!="","",'Costi complessivi'!#REF!)</f>
        <v>#REF!</v>
      </c>
      <c r="B377" s="61" t="e">
        <f>IF('Costi complessivi'!#REF!="","",'Costi complessivi'!#REF!)</f>
        <v>#REF!</v>
      </c>
      <c r="C377" s="15" t="e">
        <f>IF('Costi complessivi'!#REF!="G",'Costi complessivi'!#REF!*$C$452,IF('Costi complessivi'!#REF!=$B$452,'Costi complessivi'!#REF!,""))</f>
        <v>#REF!</v>
      </c>
      <c r="D377" s="15" t="e">
        <f>IF('Costi complessivi'!#REF!="G",'Costi complessivi'!#REF!*$C$452,IF('Costi complessivi'!#REF!=$B$452,'Costi complessivi'!#REF!,""))</f>
        <v>#REF!</v>
      </c>
      <c r="E377" s="30" t="e">
        <f>IF('Costi complessivi'!#REF!="G",'Costi complessivi'!#REF!*$C$452,IF('Costi complessivi'!#REF!=$B$452,'Costi complessivi'!#REF!,""))</f>
        <v>#REF!</v>
      </c>
      <c r="F377" s="115" t="e">
        <f>IF('Costi complessivi'!#REF!="G",'Costi complessivi'!#REF!*$C$452,IF('Costi complessivi'!#REF!=$B$452,'Costi complessivi'!#REF!,""))</f>
        <v>#REF!</v>
      </c>
      <c r="G377" s="44" t="e">
        <f>IF('Costi complessivi'!#REF!="G",'Costi complessivi'!#REF!*$C$452,IF('Costi complessivi'!#REF!=$B$452,'Costi complessivi'!#REF!,""))</f>
        <v>#REF!</v>
      </c>
      <c r="H377" s="44" t="e">
        <f>IF('Costi complessivi'!#REF!="G",'Costi complessivi'!#REF!*$C$452,IF('Costi complessivi'!#REF!=$B$452,'Costi complessivi'!#REF!,""))</f>
        <v>#REF!</v>
      </c>
      <c r="I377" s="115" t="e">
        <f>IF('Costi complessivi'!#REF!="G",'Costi complessivi'!#REF!*$C$452,IF('Costi complessivi'!#REF!=$B$452,'Costi complessivi'!#REF!,""))</f>
        <v>#REF!</v>
      </c>
      <c r="J377" s="14" t="e">
        <f>IF('Costi complessivi'!#REF!="G",'Costi complessivi'!#REF!*$C$452,IF('Costi complessivi'!#REF!=$B$452,'Costi complessivi'!#REF!,""))</f>
        <v>#REF!</v>
      </c>
      <c r="K377" s="14" t="e">
        <f>IF('Costi complessivi'!#REF!="G",'Costi complessivi'!#REF!*$C$452,IF('Costi complessivi'!#REF!=$B$452,'Costi complessivi'!#REF!,""))</f>
        <v>#REF!</v>
      </c>
      <c r="L377" s="29" t="e">
        <f>IF('Costi complessivi'!#REF!="G",'Costi complessivi'!#REF!*$C$452,IF('Costi complessivi'!#REF!=$B$452,'Costi complessivi'!#REF!,""))</f>
        <v>#REF!</v>
      </c>
      <c r="M377" s="23" t="e">
        <f>'Costi complessivi'!#REF!</f>
        <v>#REF!</v>
      </c>
      <c r="N377" s="69" t="e">
        <f>IF('Costi complessivi'!#REF!="G",'Costi complessivi'!#REF!,IF('Costi complessivi'!#REF!=$B$452,'Costi complessivi'!#REF!,0))</f>
        <v>#REF!</v>
      </c>
    </row>
    <row r="378" spans="1:15" hidden="1">
      <c r="A378" s="22" t="e">
        <f>IF('Costi complessivi'!#REF!="","",'Costi complessivi'!#REF!)</f>
        <v>#REF!</v>
      </c>
      <c r="B378" s="61" t="e">
        <f>IF('Costi complessivi'!#REF!="","",'Costi complessivi'!#REF!)</f>
        <v>#REF!</v>
      </c>
      <c r="C378" s="15" t="e">
        <f>IF('Costi complessivi'!#REF!="G",'Costi complessivi'!#REF!*$C$452,IF('Costi complessivi'!#REF!=$B$452,'Costi complessivi'!#REF!,""))</f>
        <v>#REF!</v>
      </c>
      <c r="D378" s="15" t="e">
        <f>IF('Costi complessivi'!#REF!="G",'Costi complessivi'!#REF!*$C$452,IF('Costi complessivi'!#REF!=$B$452,'Costi complessivi'!#REF!,""))</f>
        <v>#REF!</v>
      </c>
      <c r="E378" s="30" t="e">
        <f>IF('Costi complessivi'!#REF!="G",'Costi complessivi'!#REF!*$C$452,IF('Costi complessivi'!#REF!=$B$452,'Costi complessivi'!#REF!,""))</f>
        <v>#REF!</v>
      </c>
      <c r="F378" s="115" t="e">
        <f>IF('Costi complessivi'!#REF!="G",'Costi complessivi'!#REF!*$C$452,IF('Costi complessivi'!#REF!=$B$452,'Costi complessivi'!#REF!,""))</f>
        <v>#REF!</v>
      </c>
      <c r="G378" s="44" t="e">
        <f>IF('Costi complessivi'!#REF!="G",'Costi complessivi'!#REF!*$C$452,IF('Costi complessivi'!#REF!=$B$452,'Costi complessivi'!#REF!,""))</f>
        <v>#REF!</v>
      </c>
      <c r="H378" s="44" t="e">
        <f>IF('Costi complessivi'!#REF!="G",'Costi complessivi'!#REF!*$C$452,IF('Costi complessivi'!#REF!=$B$452,'Costi complessivi'!#REF!,""))</f>
        <v>#REF!</v>
      </c>
      <c r="I378" s="115" t="e">
        <f>IF('Costi complessivi'!#REF!="G",'Costi complessivi'!#REF!*$C$452,IF('Costi complessivi'!#REF!=$B$452,'Costi complessivi'!#REF!,""))</f>
        <v>#REF!</v>
      </c>
      <c r="J378" s="14" t="e">
        <f>IF('Costi complessivi'!#REF!="G",'Costi complessivi'!#REF!*$C$452,IF('Costi complessivi'!#REF!=$B$452,'Costi complessivi'!#REF!,""))</f>
        <v>#REF!</v>
      </c>
      <c r="K378" s="14" t="e">
        <f>IF('Costi complessivi'!#REF!="G",'Costi complessivi'!#REF!*$C$452,IF('Costi complessivi'!#REF!=$B$452,'Costi complessivi'!#REF!,""))</f>
        <v>#REF!</v>
      </c>
      <c r="L378" s="29" t="e">
        <f>IF('Costi complessivi'!#REF!="G",'Costi complessivi'!#REF!*$C$452,IF('Costi complessivi'!#REF!=$B$452,'Costi complessivi'!#REF!,""))</f>
        <v>#REF!</v>
      </c>
      <c r="M378" s="23" t="e">
        <f>'Costi complessivi'!#REF!</f>
        <v>#REF!</v>
      </c>
      <c r="N378" s="69" t="e">
        <f>IF('Costi complessivi'!#REF!="G",'Costi complessivi'!#REF!,IF('Costi complessivi'!#REF!=$B$452,'Costi complessivi'!#REF!,0))</f>
        <v>#REF!</v>
      </c>
    </row>
    <row r="379" spans="1:15" s="6" customFormat="1">
      <c r="A379" s="19"/>
      <c r="B379" s="33" t="str">
        <f>'Costi complessivi'!B280</f>
        <v>TOTALE PROGETTI SPECIALI</v>
      </c>
      <c r="C379" s="24" t="e">
        <f t="shared" ref="C379:K379" si="10">SUM(C310:C378)</f>
        <v>#REF!</v>
      </c>
      <c r="D379" s="24" t="e">
        <f t="shared" si="10"/>
        <v>#REF!</v>
      </c>
      <c r="E379" s="24" t="e">
        <f t="shared" si="10"/>
        <v>#REF!</v>
      </c>
      <c r="F379" s="24" t="e">
        <f t="shared" si="10"/>
        <v>#REF!</v>
      </c>
      <c r="G379" s="24" t="e">
        <f t="shared" si="10"/>
        <v>#REF!</v>
      </c>
      <c r="H379" s="24" t="e">
        <f t="shared" si="10"/>
        <v>#REF!</v>
      </c>
      <c r="I379" s="24" t="e">
        <f t="shared" si="10"/>
        <v>#REF!</v>
      </c>
      <c r="J379" s="24" t="e">
        <f t="shared" si="10"/>
        <v>#REF!</v>
      </c>
      <c r="K379" s="24" t="e">
        <f t="shared" si="10"/>
        <v>#REF!</v>
      </c>
      <c r="L379" s="12"/>
      <c r="M379" s="12"/>
      <c r="N379" s="69" t="e">
        <f>IF('Costi complessivi'!#REF!="G",'Costi complessivi'!#REF!,IF('Costi complessivi'!#REF!=$B$452,'Costi complessivi'!#REF!,0))</f>
        <v>#REF!</v>
      </c>
    </row>
    <row r="380" spans="1:15" ht="23.25">
      <c r="B380" s="50" t="str">
        <f>'Costi complessivi'!B281</f>
        <v>CONTRIBUTI</v>
      </c>
      <c r="E380" s="10" t="e">
        <f>IF((#REF!+#REF!+#REF!+#REF!+#REF!-'C Montechiarugolo'!E379)&lt;0.02,"",(#REF!+#REF!+#REF!+#REF!+#REF!))</f>
        <v>#REF!</v>
      </c>
      <c r="F380" s="10" t="s">
        <v>449</v>
      </c>
      <c r="N380" s="69" t="e">
        <f>IF('Costi complessivi'!#REF!="G",'Costi complessivi'!#REF!,IF('Costi complessivi'!#REF!=$B$452,'Costi complessivi'!#REF!,0))</f>
        <v>#REF!</v>
      </c>
    </row>
    <row r="381" spans="1:15">
      <c r="A381" s="2" t="s">
        <v>3</v>
      </c>
      <c r="B381" s="2" t="s">
        <v>2</v>
      </c>
      <c r="C381" s="26" t="str">
        <f t="shared" ref="C381:K381" si="11">C255</f>
        <v>Gestionale</v>
      </c>
      <c r="D381" s="26" t="str">
        <f t="shared" si="11"/>
        <v>RATEI E RISCONTI</v>
      </c>
      <c r="E381" s="26" t="str">
        <f t="shared" si="11"/>
        <v>STIMA</v>
      </c>
      <c r="F381" s="26" t="str">
        <f t="shared" si="11"/>
        <v>PREVENTIVO 2019</v>
      </c>
      <c r="G381" s="26" t="e">
        <f t="shared" si="11"/>
        <v>#REF!</v>
      </c>
      <c r="H381" s="26" t="e">
        <f t="shared" si="11"/>
        <v>#REF!</v>
      </c>
      <c r="I381" s="26" t="str">
        <f t="shared" si="11"/>
        <v>CONSUNTIVO 2019</v>
      </c>
      <c r="J381" s="26" t="str">
        <f t="shared" si="11"/>
        <v>INDICATORE ATTESO</v>
      </c>
      <c r="K381" s="26" t="str">
        <f t="shared" si="11"/>
        <v>INDICATORE CONS.</v>
      </c>
      <c r="L381" s="27"/>
      <c r="N381" s="69" t="e">
        <f>IF('Costi complessivi'!#REF!="G",'Costi complessivi'!#REF!,IF('Costi complessivi'!#REF!=$B$452,'Costi complessivi'!#REF!,0))</f>
        <v>#REF!</v>
      </c>
    </row>
    <row r="382" spans="1:15" hidden="1">
      <c r="A382" s="49" t="s">
        <v>444</v>
      </c>
      <c r="B382" s="45"/>
      <c r="C382" s="46"/>
      <c r="D382" s="47"/>
      <c r="E382" s="47"/>
      <c r="F382" s="47"/>
      <c r="G382" s="47"/>
      <c r="H382" s="47"/>
      <c r="I382" s="47"/>
      <c r="J382" s="47"/>
      <c r="K382" s="47"/>
      <c r="L382" s="45"/>
      <c r="M382" s="48"/>
      <c r="N382" s="69" t="e">
        <f>IF('Costi complessivi'!#REF!="G",'Costi complessivi'!#REF!,IF('Costi complessivi'!#REF!=$B$452,'Costi complessivi'!#REF!,0))</f>
        <v>#REF!</v>
      </c>
    </row>
    <row r="383" spans="1:15" hidden="1">
      <c r="A383" s="22" t="e">
        <f>IF('Costi complessivi'!#REF!="","",'Costi complessivi'!#REF!)</f>
        <v>#REF!</v>
      </c>
      <c r="B383" s="61" t="e">
        <f>IF('Costi complessivi'!#REF!="","",'Costi complessivi'!#REF!)</f>
        <v>#REF!</v>
      </c>
      <c r="C383" s="15" t="e">
        <f>IF('Costi complessivi'!#REF!="G",'Costi complessivi'!#REF!*$C$452,IF('Costi complessivi'!#REF!=$B$452,'Costi complessivi'!#REF!,""))</f>
        <v>#REF!</v>
      </c>
      <c r="D383" s="15" t="e">
        <f>IF('Costi complessivi'!#REF!="G",'Costi complessivi'!#REF!*$C$452,IF('Costi complessivi'!#REF!=$B$452,'Costi complessivi'!#REF!,""))</f>
        <v>#REF!</v>
      </c>
      <c r="E383" s="30" t="e">
        <f>IF('Costi complessivi'!#REF!="G",'Costi complessivi'!#REF!*$C$452,IF('Costi complessivi'!#REF!=$B$452,'Costi complessivi'!#REF!,""))</f>
        <v>#REF!</v>
      </c>
      <c r="F383" s="115" t="e">
        <f>IF('Costi complessivi'!#REF!="G",'Costi complessivi'!#REF!*$C$452,IF('Costi complessivi'!#REF!=$B$452,'Costi complessivi'!#REF!,""))</f>
        <v>#REF!</v>
      </c>
      <c r="G383" s="44" t="e">
        <f>IF('Costi complessivi'!#REF!="G",'Costi complessivi'!#REF!*$C$452,IF('Costi complessivi'!#REF!=$B$452,'Costi complessivi'!#REF!,""))</f>
        <v>#REF!</v>
      </c>
      <c r="H383" s="44" t="e">
        <f>IF('Costi complessivi'!#REF!="G",'Costi complessivi'!#REF!*$C$452,IF('Costi complessivi'!#REF!=$B$452,'Costi complessivi'!#REF!,""))</f>
        <v>#REF!</v>
      </c>
      <c r="I383" s="115" t="e">
        <f>IF('Costi complessivi'!#REF!="G",'Costi complessivi'!#REF!*$C$452,IF('Costi complessivi'!#REF!=$B$452,'Costi complessivi'!#REF!,""))</f>
        <v>#REF!</v>
      </c>
      <c r="J383" s="14" t="e">
        <f>IF('Costi complessivi'!#REF!="G",'Costi complessivi'!#REF!*$C$452,IF('Costi complessivi'!#REF!=$B$452,'Costi complessivi'!#REF!,""))</f>
        <v>#REF!</v>
      </c>
      <c r="K383" s="14" t="e">
        <f>IF('Costi complessivi'!#REF!="G",'Costi complessivi'!#REF!*$C$452,IF('Costi complessivi'!#REF!=$B$452,'Costi complessivi'!#REF!,""))</f>
        <v>#REF!</v>
      </c>
      <c r="L383" s="29" t="e">
        <f>IF('Costi complessivi'!#REF!="G",'Costi complessivi'!#REF!*$C$452,IF('Costi complessivi'!#REF!=$B$452,'Costi complessivi'!#REF!,""))</f>
        <v>#REF!</v>
      </c>
      <c r="M383" s="23" t="e">
        <f>'Costi complessivi'!#REF!</f>
        <v>#REF!</v>
      </c>
      <c r="N383" s="69" t="e">
        <f>IF('Costi complessivi'!#REF!="G",'Costi complessivi'!#REF!,IF('Costi complessivi'!#REF!=$B$452,'Costi complessivi'!#REF!,0))</f>
        <v>#REF!</v>
      </c>
    </row>
    <row r="384" spans="1:15" hidden="1">
      <c r="A384" s="22" t="str">
        <f>IF('Costi complessivi'!A284="","",'Costi complessivi'!A284)</f>
        <v xml:space="preserve">  68/05/903  </v>
      </c>
      <c r="B384" s="61" t="str">
        <f>IF('Costi complessivi'!B284="","",'Costi complessivi'!B284)</f>
        <v>CONTRIBUTO CONTINUAT. COLLECCHI</v>
      </c>
      <c r="C384" s="15" t="e">
        <f>IF('Costi complessivi'!#REF!="G",'Costi complessivi'!#REF!*$C$452,IF('Costi complessivi'!#REF!=$B$452,'Costi complessivi'!#REF!,""))</f>
        <v>#REF!</v>
      </c>
      <c r="D384" s="15" t="e">
        <f>IF('Costi complessivi'!#REF!="G",'Costi complessivi'!#REF!*$C$452,IF('Costi complessivi'!#REF!=$B$452,'Costi complessivi'!#REF!,""))</f>
        <v>#REF!</v>
      </c>
      <c r="E384" s="30" t="e">
        <f>IF('Costi complessivi'!#REF!="G",'Costi complessivi'!#REF!*$C$452,IF('Costi complessivi'!#REF!=$B$452,'Costi complessivi'!#REF!,""))</f>
        <v>#REF!</v>
      </c>
      <c r="F384" s="115" t="e">
        <f>IF('Costi complessivi'!#REF!="G",'Costi complessivi'!C284*$C$452,IF('Costi complessivi'!#REF!=$B$452,'Costi complessivi'!C284,""))</f>
        <v>#REF!</v>
      </c>
      <c r="G384" s="44" t="e">
        <f>IF('Costi complessivi'!#REF!="G",'Costi complessivi'!#REF!*$C$452,IF('Costi complessivi'!#REF!=$B$452,'Costi complessivi'!#REF!,""))</f>
        <v>#REF!</v>
      </c>
      <c r="H384" s="44" t="e">
        <f>IF('Costi complessivi'!#REF!="G",'Costi complessivi'!#REF!*$C$452,IF('Costi complessivi'!#REF!=$B$452,'Costi complessivi'!#REF!,""))</f>
        <v>#REF!</v>
      </c>
      <c r="I384" s="115" t="e">
        <f>IF('Costi complessivi'!#REF!="G",'Costi complessivi'!D284*$C$452,IF('Costi complessivi'!#REF!=$B$452,'Costi complessivi'!D284,""))</f>
        <v>#REF!</v>
      </c>
      <c r="J384" s="14" t="e">
        <f>IF('Costi complessivi'!#REF!="G",'Costi complessivi'!E284*$C$452,IF('Costi complessivi'!#REF!=$B$452,'Costi complessivi'!E284,""))</f>
        <v>#REF!</v>
      </c>
      <c r="K384" s="14" t="e">
        <f>IF('Costi complessivi'!#REF!="G",'Costi complessivi'!F284*$C$452,IF('Costi complessivi'!#REF!=$B$452,'Costi complessivi'!F284,""))</f>
        <v>#REF!</v>
      </c>
      <c r="L384" s="29" t="e">
        <f>IF('Costi complessivi'!#REF!="G",'Costi complessivi'!#REF!*$C$452,IF('Costi complessivi'!#REF!=$B$452,'Costi complessivi'!#REF!,""))</f>
        <v>#REF!</v>
      </c>
      <c r="M384" s="23" t="e">
        <f>'Costi complessivi'!#REF!</f>
        <v>#REF!</v>
      </c>
      <c r="N384" s="69" t="e">
        <f>IF('Costi complessivi'!#REF!="G",'Costi complessivi'!#REF!,IF('Costi complessivi'!#REF!=$B$452,'Costi complessivi'!#REF!,0))</f>
        <v>#REF!</v>
      </c>
    </row>
    <row r="385" spans="1:14" hidden="1">
      <c r="A385" s="22" t="str">
        <f>IF('Costi complessivi'!A285="","",'Costi complessivi'!A285)</f>
        <v xml:space="preserve">  68/05/904  </v>
      </c>
      <c r="B385" s="61" t="str">
        <f>IF('Costi complessivi'!B285="","",'Costi complessivi'!B285)</f>
        <v>CONTRIBUTO UNA TANTUM COLLECCHI</v>
      </c>
      <c r="C385" s="15" t="e">
        <f>IF('Costi complessivi'!#REF!="G",'Costi complessivi'!#REF!*$C$452,IF('Costi complessivi'!#REF!=$B$452,'Costi complessivi'!#REF!,""))</f>
        <v>#REF!</v>
      </c>
      <c r="D385" s="15" t="e">
        <f>IF('Costi complessivi'!#REF!="G",'Costi complessivi'!#REF!*$C$452,IF('Costi complessivi'!#REF!=$B$452,'Costi complessivi'!#REF!,""))</f>
        <v>#REF!</v>
      </c>
      <c r="E385" s="30" t="e">
        <f>IF('Costi complessivi'!#REF!="G",'Costi complessivi'!#REF!*$C$452,IF('Costi complessivi'!#REF!=$B$452,'Costi complessivi'!#REF!,""))</f>
        <v>#REF!</v>
      </c>
      <c r="F385" s="115" t="e">
        <f>IF('Costi complessivi'!#REF!="G",'Costi complessivi'!C285*$C$452,IF('Costi complessivi'!#REF!=$B$452,'Costi complessivi'!C285,""))</f>
        <v>#REF!</v>
      </c>
      <c r="G385" s="44" t="e">
        <f>IF('Costi complessivi'!#REF!="G",'Costi complessivi'!#REF!*$C$452,IF('Costi complessivi'!#REF!=$B$452,'Costi complessivi'!#REF!,""))</f>
        <v>#REF!</v>
      </c>
      <c r="H385" s="44" t="e">
        <f>IF('Costi complessivi'!#REF!="G",'Costi complessivi'!#REF!*$C$452,IF('Costi complessivi'!#REF!=$B$452,'Costi complessivi'!#REF!,""))</f>
        <v>#REF!</v>
      </c>
      <c r="I385" s="115" t="e">
        <f>IF('Costi complessivi'!#REF!="G",'Costi complessivi'!D285*$C$452,IF('Costi complessivi'!#REF!=$B$452,'Costi complessivi'!D285,""))</f>
        <v>#REF!</v>
      </c>
      <c r="J385" s="14" t="e">
        <f>IF('Costi complessivi'!#REF!="G",'Costi complessivi'!E285*$C$452,IF('Costi complessivi'!#REF!=$B$452,'Costi complessivi'!E285,""))</f>
        <v>#REF!</v>
      </c>
      <c r="K385" s="14" t="e">
        <f>IF('Costi complessivi'!#REF!="G",'Costi complessivi'!F285*$C$452,IF('Costi complessivi'!#REF!=$B$452,'Costi complessivi'!F285,""))</f>
        <v>#REF!</v>
      </c>
      <c r="L385" s="29" t="e">
        <f>IF('Costi complessivi'!#REF!="G",'Costi complessivi'!#REF!*$C$452,IF('Costi complessivi'!#REF!=$B$452,'Costi complessivi'!#REF!,""))</f>
        <v>#REF!</v>
      </c>
      <c r="M385" s="23" t="e">
        <f>'Costi complessivi'!#REF!</f>
        <v>#REF!</v>
      </c>
      <c r="N385" s="69" t="e">
        <f>IF('Costi complessivi'!#REF!="G",'Costi complessivi'!#REF!,IF('Costi complessivi'!#REF!=$B$452,'Costi complessivi'!#REF!,0))</f>
        <v>#REF!</v>
      </c>
    </row>
    <row r="386" spans="1:14" hidden="1">
      <c r="A386" s="22" t="str">
        <f>IF('Costi complessivi'!A286="","",'Costi complessivi'!A286)</f>
        <v xml:space="preserve">  68/05/905  </v>
      </c>
      <c r="B386" s="61" t="str">
        <f>IF('Costi complessivi'!B286="","",'Costi complessivi'!B286)</f>
        <v>CONTRIBUTO MINIMO VITALE COLLEC</v>
      </c>
      <c r="C386" s="15" t="e">
        <f>IF('Costi complessivi'!#REF!="G",'Costi complessivi'!#REF!*$C$452,IF('Costi complessivi'!#REF!=$B$452,'Costi complessivi'!#REF!,""))</f>
        <v>#REF!</v>
      </c>
      <c r="D386" s="15" t="e">
        <f>IF('Costi complessivi'!#REF!="G",'Costi complessivi'!#REF!*$C$452,IF('Costi complessivi'!#REF!=$B$452,'Costi complessivi'!#REF!,""))</f>
        <v>#REF!</v>
      </c>
      <c r="E386" s="30" t="e">
        <f>IF('Costi complessivi'!#REF!="G",'Costi complessivi'!#REF!*$C$452,IF('Costi complessivi'!#REF!=$B$452,'Costi complessivi'!#REF!,""))</f>
        <v>#REF!</v>
      </c>
      <c r="F386" s="115" t="e">
        <f>IF('Costi complessivi'!#REF!="G",'Costi complessivi'!C286*$C$452,IF('Costi complessivi'!#REF!=$B$452,'Costi complessivi'!C286,""))</f>
        <v>#REF!</v>
      </c>
      <c r="G386" s="44" t="e">
        <f>IF('Costi complessivi'!#REF!="G",'Costi complessivi'!#REF!*$C$452,IF('Costi complessivi'!#REF!=$B$452,'Costi complessivi'!#REF!,""))</f>
        <v>#REF!</v>
      </c>
      <c r="H386" s="44" t="e">
        <f>IF('Costi complessivi'!#REF!="G",'Costi complessivi'!#REF!*$C$452,IF('Costi complessivi'!#REF!=$B$452,'Costi complessivi'!#REF!,""))</f>
        <v>#REF!</v>
      </c>
      <c r="I386" s="115" t="e">
        <f>IF('Costi complessivi'!#REF!="G",'Costi complessivi'!D286*$C$452,IF('Costi complessivi'!#REF!=$B$452,'Costi complessivi'!D286,""))</f>
        <v>#REF!</v>
      </c>
      <c r="J386" s="14" t="e">
        <f>IF('Costi complessivi'!#REF!="G",'Costi complessivi'!E286*$C$452,IF('Costi complessivi'!#REF!=$B$452,'Costi complessivi'!E286,""))</f>
        <v>#REF!</v>
      </c>
      <c r="K386" s="14" t="e">
        <f>IF('Costi complessivi'!#REF!="G",'Costi complessivi'!F286*$C$452,IF('Costi complessivi'!#REF!=$B$452,'Costi complessivi'!F286,""))</f>
        <v>#REF!</v>
      </c>
      <c r="L386" s="29" t="e">
        <f>IF('Costi complessivi'!#REF!="G",'Costi complessivi'!#REF!*$C$452,IF('Costi complessivi'!#REF!=$B$452,'Costi complessivi'!#REF!,""))</f>
        <v>#REF!</v>
      </c>
      <c r="M386" s="23" t="e">
        <f>'Costi complessivi'!#REF!</f>
        <v>#REF!</v>
      </c>
      <c r="N386" s="69" t="e">
        <f>IF('Costi complessivi'!#REF!="G",'Costi complessivi'!#REF!,IF('Costi complessivi'!#REF!=$B$452,'Costi complessivi'!#REF!,0))</f>
        <v>#REF!</v>
      </c>
    </row>
    <row r="387" spans="1:14" hidden="1">
      <c r="A387" s="22" t="str">
        <f>IF('Costi complessivi'!A287="","",'Costi complessivi'!A287)</f>
        <v xml:space="preserve"> 68/05/953</v>
      </c>
      <c r="B387" s="61" t="str">
        <f>IF('Costi complessivi'!B287="","",'Costi complessivi'!B287)</f>
        <v>CONTR. LG. 13/89 AB. BAR. ARCH.</v>
      </c>
      <c r="C387" s="15" t="e">
        <f>IF('Costi complessivi'!#REF!="G",'Costi complessivi'!#REF!*$C$452,IF('Costi complessivi'!#REF!=$B$452,'Costi complessivi'!#REF!,""))</f>
        <v>#REF!</v>
      </c>
      <c r="D387" s="15" t="e">
        <f>IF('Costi complessivi'!#REF!="G",'Costi complessivi'!#REF!*$C$452,IF('Costi complessivi'!#REF!=$B$452,'Costi complessivi'!#REF!,""))</f>
        <v>#REF!</v>
      </c>
      <c r="E387" s="30" t="e">
        <f>IF('Costi complessivi'!#REF!="G",'Costi complessivi'!#REF!*$C$452,IF('Costi complessivi'!#REF!=$B$452,'Costi complessivi'!#REF!,""))</f>
        <v>#REF!</v>
      </c>
      <c r="F387" s="115" t="e">
        <f>IF('Costi complessivi'!#REF!="G",'Costi complessivi'!C287*$C$452,IF('Costi complessivi'!#REF!=$B$452,'Costi complessivi'!C287,""))</f>
        <v>#REF!</v>
      </c>
      <c r="G387" s="44" t="e">
        <f>IF('Costi complessivi'!#REF!="G",'Costi complessivi'!#REF!*$C$452,IF('Costi complessivi'!#REF!=$B$452,'Costi complessivi'!#REF!,""))</f>
        <v>#REF!</v>
      </c>
      <c r="H387" s="44" t="e">
        <f>IF('Costi complessivi'!#REF!="G",'Costi complessivi'!#REF!*$C$452,IF('Costi complessivi'!#REF!=$B$452,'Costi complessivi'!#REF!,""))</f>
        <v>#REF!</v>
      </c>
      <c r="I387" s="115" t="e">
        <f>IF('Costi complessivi'!#REF!="G",'Costi complessivi'!D287*$C$452,IF('Costi complessivi'!#REF!=$B$452,'Costi complessivi'!D287,""))</f>
        <v>#REF!</v>
      </c>
      <c r="J387" s="14" t="e">
        <f>IF('Costi complessivi'!#REF!="G",'Costi complessivi'!E287*$C$452,IF('Costi complessivi'!#REF!=$B$452,'Costi complessivi'!E287,""))</f>
        <v>#REF!</v>
      </c>
      <c r="K387" s="14" t="e">
        <f>IF('Costi complessivi'!#REF!="G",'Costi complessivi'!F287*$C$452,IF('Costi complessivi'!#REF!=$B$452,'Costi complessivi'!F287,""))</f>
        <v>#REF!</v>
      </c>
      <c r="L387" s="29" t="e">
        <f>IF('Costi complessivi'!#REF!="G",'Costi complessivi'!#REF!*$C$452,IF('Costi complessivi'!#REF!=$B$452,'Costi complessivi'!#REF!,""))</f>
        <v>#REF!</v>
      </c>
      <c r="M387" s="23" t="e">
        <f>'Costi complessivi'!#REF!</f>
        <v>#REF!</v>
      </c>
      <c r="N387" s="69" t="e">
        <f>IF('Costi complessivi'!#REF!="G",'Costi complessivi'!#REF!,IF('Costi complessivi'!#REF!=$B$452,'Costi complessivi'!#REF!,0))</f>
        <v>#REF!</v>
      </c>
    </row>
    <row r="388" spans="1:14" hidden="1">
      <c r="A388" s="22" t="e">
        <f>IF('Costi complessivi'!#REF!="","",'Costi complessivi'!#REF!)</f>
        <v>#REF!</v>
      </c>
      <c r="B388" s="61" t="e">
        <f>IF('Costi complessivi'!#REF!="","",'Costi complessivi'!#REF!)</f>
        <v>#REF!</v>
      </c>
      <c r="C388" s="15" t="e">
        <f>IF('Costi complessivi'!#REF!="G",'Costi complessivi'!#REF!*$C$452,IF('Costi complessivi'!#REF!=$B$452,'Costi complessivi'!#REF!,""))</f>
        <v>#REF!</v>
      </c>
      <c r="D388" s="15" t="e">
        <f>IF('Costi complessivi'!#REF!="G",'Costi complessivi'!#REF!*$C$452,IF('Costi complessivi'!#REF!=$B$452,'Costi complessivi'!#REF!,""))</f>
        <v>#REF!</v>
      </c>
      <c r="E388" s="30" t="e">
        <f>IF('Costi complessivi'!#REF!="G",'Costi complessivi'!#REF!*$C$452,IF('Costi complessivi'!#REF!=$B$452,'Costi complessivi'!#REF!,""))</f>
        <v>#REF!</v>
      </c>
      <c r="F388" s="115" t="e">
        <f>IF('Costi complessivi'!#REF!="G",'Costi complessivi'!#REF!*$C$452,IF('Costi complessivi'!#REF!=$B$452,'Costi complessivi'!#REF!,""))</f>
        <v>#REF!</v>
      </c>
      <c r="G388" s="44" t="e">
        <f>IF('Costi complessivi'!#REF!="G",'Costi complessivi'!#REF!*$C$452,IF('Costi complessivi'!#REF!=$B$452,'Costi complessivi'!#REF!,""))</f>
        <v>#REF!</v>
      </c>
      <c r="H388" s="44" t="e">
        <f>IF('Costi complessivi'!#REF!="G",'Costi complessivi'!#REF!*$C$452,IF('Costi complessivi'!#REF!=$B$452,'Costi complessivi'!#REF!,""))</f>
        <v>#REF!</v>
      </c>
      <c r="I388" s="115" t="e">
        <f>IF('Costi complessivi'!#REF!="G",'Costi complessivi'!#REF!*$C$452,IF('Costi complessivi'!#REF!=$B$452,'Costi complessivi'!#REF!,""))</f>
        <v>#REF!</v>
      </c>
      <c r="J388" s="14" t="e">
        <f>IF('Costi complessivi'!#REF!="G",'Costi complessivi'!#REF!*$C$452,IF('Costi complessivi'!#REF!=$B$452,'Costi complessivi'!#REF!,""))</f>
        <v>#REF!</v>
      </c>
      <c r="K388" s="14" t="e">
        <f>IF('Costi complessivi'!#REF!="G",'Costi complessivi'!#REF!*$C$452,IF('Costi complessivi'!#REF!=$B$452,'Costi complessivi'!#REF!,""))</f>
        <v>#REF!</v>
      </c>
      <c r="L388" s="29" t="e">
        <f>IF('Costi complessivi'!#REF!="G",'Costi complessivi'!#REF!*$C$452,IF('Costi complessivi'!#REF!=$B$452,'Costi complessivi'!#REF!,""))</f>
        <v>#REF!</v>
      </c>
      <c r="M388" s="23" t="e">
        <f>'Costi complessivi'!#REF!</f>
        <v>#REF!</v>
      </c>
      <c r="N388" s="69" t="e">
        <f>IF('Costi complessivi'!#REF!="G",'Costi complessivi'!#REF!,IF('Costi complessivi'!#REF!=$B$452,'Costi complessivi'!#REF!,0))</f>
        <v>#REF!</v>
      </c>
    </row>
    <row r="389" spans="1:14" hidden="1">
      <c r="A389" s="49" t="s">
        <v>445</v>
      </c>
      <c r="B389" s="45"/>
      <c r="C389" s="46"/>
      <c r="D389" s="47"/>
      <c r="E389" s="47"/>
      <c r="F389" s="47"/>
      <c r="G389" s="47"/>
      <c r="H389" s="47"/>
      <c r="I389" s="47"/>
      <c r="J389" s="47"/>
      <c r="K389" s="47"/>
      <c r="L389" s="45"/>
      <c r="M389" s="48"/>
      <c r="N389" s="69" t="e">
        <f>IF('Costi complessivi'!#REF!="G",'Costi complessivi'!#REF!,IF('Costi complessivi'!#REF!=$B$452,'Costi complessivi'!#REF!,0))</f>
        <v>#REF!</v>
      </c>
    </row>
    <row r="390" spans="1:14" hidden="1">
      <c r="A390" s="22" t="e">
        <f>IF('Costi complessivi'!#REF!="","",'Costi complessivi'!#REF!)</f>
        <v>#REF!</v>
      </c>
      <c r="B390" s="61" t="e">
        <f>IF('Costi complessivi'!#REF!="","",'Costi complessivi'!#REF!)</f>
        <v>#REF!</v>
      </c>
      <c r="C390" s="15" t="e">
        <f>IF('Costi complessivi'!#REF!="G",'Costi complessivi'!#REF!*$C$452,IF('Costi complessivi'!#REF!=$B$452,'Costi complessivi'!#REF!,""))</f>
        <v>#REF!</v>
      </c>
      <c r="D390" s="15" t="e">
        <f>IF('Costi complessivi'!#REF!="G",'Costi complessivi'!#REF!*$C$452,IF('Costi complessivi'!#REF!=$B$452,'Costi complessivi'!#REF!,""))</f>
        <v>#REF!</v>
      </c>
      <c r="E390" s="30" t="e">
        <f>IF('Costi complessivi'!#REF!="G",'Costi complessivi'!#REF!*$C$452,IF('Costi complessivi'!#REF!=$B$452,'Costi complessivi'!#REF!,""))</f>
        <v>#REF!</v>
      </c>
      <c r="F390" s="115" t="e">
        <f>IF('Costi complessivi'!#REF!="G",'Costi complessivi'!#REF!*$C$452,IF('Costi complessivi'!#REF!=$B$452,'Costi complessivi'!#REF!,""))</f>
        <v>#REF!</v>
      </c>
      <c r="G390" s="44" t="e">
        <f>IF('Costi complessivi'!#REF!="G",'Costi complessivi'!#REF!*$C$452,IF('Costi complessivi'!#REF!=$B$452,'Costi complessivi'!#REF!,""))</f>
        <v>#REF!</v>
      </c>
      <c r="H390" s="44" t="e">
        <f>IF('Costi complessivi'!#REF!="G",'Costi complessivi'!#REF!*$C$452,IF('Costi complessivi'!#REF!=$B$452,'Costi complessivi'!#REF!,""))</f>
        <v>#REF!</v>
      </c>
      <c r="I390" s="115" t="e">
        <f>IF('Costi complessivi'!#REF!="G",'Costi complessivi'!#REF!*$C$452,IF('Costi complessivi'!#REF!=$B$452,'Costi complessivi'!#REF!,""))</f>
        <v>#REF!</v>
      </c>
      <c r="J390" s="14" t="e">
        <f>IF('Costi complessivi'!#REF!="G",'Costi complessivi'!#REF!*$C$452,IF('Costi complessivi'!#REF!=$B$452,'Costi complessivi'!#REF!,""))</f>
        <v>#REF!</v>
      </c>
      <c r="K390" s="14" t="e">
        <f>IF('Costi complessivi'!#REF!="G",'Costi complessivi'!#REF!*$C$452,IF('Costi complessivi'!#REF!=$B$452,'Costi complessivi'!#REF!,""))</f>
        <v>#REF!</v>
      </c>
      <c r="L390" s="29" t="e">
        <f>IF('Costi complessivi'!#REF!="G",'Costi complessivi'!#REF!*$C$452,IF('Costi complessivi'!#REF!=$B$452,'Costi complessivi'!#REF!,""))</f>
        <v>#REF!</v>
      </c>
      <c r="M390" s="23" t="e">
        <f>'Costi complessivi'!#REF!</f>
        <v>#REF!</v>
      </c>
      <c r="N390" s="69" t="e">
        <f>IF('Costi complessivi'!#REF!="G",'Costi complessivi'!#REF!,IF('Costi complessivi'!#REF!=$B$452,'Costi complessivi'!#REF!,0))</f>
        <v>#REF!</v>
      </c>
    </row>
    <row r="391" spans="1:14" hidden="1">
      <c r="A391" s="22" t="str">
        <f>IF('Costi complessivi'!A289="","",'Costi complessivi'!A289)</f>
        <v xml:space="preserve">  68/05/923  </v>
      </c>
      <c r="B391" s="61" t="str">
        <f>IF('Costi complessivi'!B289="","",'Costi complessivi'!B289)</f>
        <v xml:space="preserve">CONTRIBUTO CONTINUATIVO FELINO </v>
      </c>
      <c r="C391" s="15" t="e">
        <f>IF('Costi complessivi'!#REF!="G",'Costi complessivi'!#REF!*$C$452,IF('Costi complessivi'!#REF!=$B$452,'Costi complessivi'!#REF!,""))</f>
        <v>#REF!</v>
      </c>
      <c r="D391" s="15" t="e">
        <f>IF('Costi complessivi'!#REF!="G",'Costi complessivi'!#REF!*$C$452,IF('Costi complessivi'!#REF!=$B$452,'Costi complessivi'!#REF!,""))</f>
        <v>#REF!</v>
      </c>
      <c r="E391" s="30" t="e">
        <f>IF('Costi complessivi'!#REF!="G",'Costi complessivi'!#REF!*$C$452,IF('Costi complessivi'!#REF!=$B$452,'Costi complessivi'!#REF!,""))</f>
        <v>#REF!</v>
      </c>
      <c r="F391" s="115" t="e">
        <f>IF('Costi complessivi'!#REF!="G",'Costi complessivi'!C289*$C$452,IF('Costi complessivi'!#REF!=$B$452,'Costi complessivi'!C289,""))</f>
        <v>#REF!</v>
      </c>
      <c r="G391" s="44" t="e">
        <f>IF('Costi complessivi'!#REF!="G",'Costi complessivi'!#REF!*$C$452,IF('Costi complessivi'!#REF!=$B$452,'Costi complessivi'!#REF!,""))</f>
        <v>#REF!</v>
      </c>
      <c r="H391" s="44" t="e">
        <f>IF('Costi complessivi'!#REF!="G",'Costi complessivi'!#REF!*$C$452,IF('Costi complessivi'!#REF!=$B$452,'Costi complessivi'!#REF!,""))</f>
        <v>#REF!</v>
      </c>
      <c r="I391" s="115" t="e">
        <f>IF('Costi complessivi'!#REF!="G",'Costi complessivi'!D289*$C$452,IF('Costi complessivi'!#REF!=$B$452,'Costi complessivi'!D289,""))</f>
        <v>#REF!</v>
      </c>
      <c r="J391" s="14" t="e">
        <f>IF('Costi complessivi'!#REF!="G",'Costi complessivi'!E289*$C$452,IF('Costi complessivi'!#REF!=$B$452,'Costi complessivi'!E289,""))</f>
        <v>#REF!</v>
      </c>
      <c r="K391" s="14" t="e">
        <f>IF('Costi complessivi'!#REF!="G",'Costi complessivi'!F289*$C$452,IF('Costi complessivi'!#REF!=$B$452,'Costi complessivi'!F289,""))</f>
        <v>#REF!</v>
      </c>
      <c r="L391" s="29" t="e">
        <f>IF('Costi complessivi'!#REF!="G",'Costi complessivi'!#REF!*$C$452,IF('Costi complessivi'!#REF!=$B$452,'Costi complessivi'!#REF!,""))</f>
        <v>#REF!</v>
      </c>
      <c r="M391" s="23" t="e">
        <f>'Costi complessivi'!#REF!</f>
        <v>#REF!</v>
      </c>
      <c r="N391" s="69" t="e">
        <f>IF('Costi complessivi'!#REF!="G",'Costi complessivi'!#REF!,IF('Costi complessivi'!#REF!=$B$452,'Costi complessivi'!#REF!,0))</f>
        <v>#REF!</v>
      </c>
    </row>
    <row r="392" spans="1:14" hidden="1">
      <c r="A392" s="22" t="str">
        <f>IF('Costi complessivi'!A290="","",'Costi complessivi'!A290)</f>
        <v xml:space="preserve">  68/05/924  </v>
      </c>
      <c r="B392" s="61" t="str">
        <f>IF('Costi complessivi'!B290="","",'Costi complessivi'!B290)</f>
        <v xml:space="preserve">CONTRIBUTO UNA TANTUM FELINO   </v>
      </c>
      <c r="C392" s="15" t="e">
        <f>IF('Costi complessivi'!#REF!="G",'Costi complessivi'!#REF!*$C$452,IF('Costi complessivi'!#REF!=$B$452,'Costi complessivi'!#REF!,""))</f>
        <v>#REF!</v>
      </c>
      <c r="D392" s="15" t="e">
        <f>IF('Costi complessivi'!#REF!="G",'Costi complessivi'!#REF!*$C$452,IF('Costi complessivi'!#REF!=$B$452,'Costi complessivi'!#REF!,""))</f>
        <v>#REF!</v>
      </c>
      <c r="E392" s="30" t="e">
        <f>IF('Costi complessivi'!#REF!="G",'Costi complessivi'!#REF!*$C$452,IF('Costi complessivi'!#REF!=$B$452,'Costi complessivi'!#REF!,""))</f>
        <v>#REF!</v>
      </c>
      <c r="F392" s="115" t="e">
        <f>IF('Costi complessivi'!#REF!="G",'Costi complessivi'!C290*$C$452,IF('Costi complessivi'!#REF!=$B$452,'Costi complessivi'!C290,""))</f>
        <v>#REF!</v>
      </c>
      <c r="G392" s="44" t="e">
        <f>IF('Costi complessivi'!#REF!="G",'Costi complessivi'!#REF!*$C$452,IF('Costi complessivi'!#REF!=$B$452,'Costi complessivi'!#REF!,""))</f>
        <v>#REF!</v>
      </c>
      <c r="H392" s="44" t="e">
        <f>IF('Costi complessivi'!#REF!="G",'Costi complessivi'!#REF!*$C$452,IF('Costi complessivi'!#REF!=$B$452,'Costi complessivi'!#REF!,""))</f>
        <v>#REF!</v>
      </c>
      <c r="I392" s="115" t="e">
        <f>IF('Costi complessivi'!#REF!="G",'Costi complessivi'!D290*$C$452,IF('Costi complessivi'!#REF!=$B$452,'Costi complessivi'!D290,""))</f>
        <v>#REF!</v>
      </c>
      <c r="J392" s="14" t="e">
        <f>IF('Costi complessivi'!#REF!="G",'Costi complessivi'!E290*$C$452,IF('Costi complessivi'!#REF!=$B$452,'Costi complessivi'!E290,""))</f>
        <v>#REF!</v>
      </c>
      <c r="K392" s="14" t="e">
        <f>IF('Costi complessivi'!#REF!="G",'Costi complessivi'!F290*$C$452,IF('Costi complessivi'!#REF!=$B$452,'Costi complessivi'!F290,""))</f>
        <v>#REF!</v>
      </c>
      <c r="L392" s="29" t="e">
        <f>IF('Costi complessivi'!#REF!="G",'Costi complessivi'!#REF!*$C$452,IF('Costi complessivi'!#REF!=$B$452,'Costi complessivi'!#REF!,""))</f>
        <v>#REF!</v>
      </c>
      <c r="M392" s="23" t="e">
        <f>'Costi complessivi'!#REF!</f>
        <v>#REF!</v>
      </c>
      <c r="N392" s="69" t="e">
        <f>IF('Costi complessivi'!#REF!="G",'Costi complessivi'!#REF!,IF('Costi complessivi'!#REF!=$B$452,'Costi complessivi'!#REF!,0))</f>
        <v>#REF!</v>
      </c>
    </row>
    <row r="393" spans="1:14" hidden="1">
      <c r="A393" s="22" t="str">
        <f>IF('Costi complessivi'!A291="","",'Costi complessivi'!A291)</f>
        <v xml:space="preserve">  68/05/925  </v>
      </c>
      <c r="B393" s="61" t="str">
        <f>IF('Costi complessivi'!B291="","",'Costi complessivi'!B291)</f>
        <v>CONTRIBUTO MINIMO VITALE FELINO</v>
      </c>
      <c r="C393" s="15" t="e">
        <f>IF('Costi complessivi'!#REF!="G",'Costi complessivi'!#REF!*$C$452,IF('Costi complessivi'!#REF!=$B$452,'Costi complessivi'!#REF!,""))</f>
        <v>#REF!</v>
      </c>
      <c r="D393" s="15" t="e">
        <f>IF('Costi complessivi'!#REF!="G",'Costi complessivi'!#REF!*$C$452,IF('Costi complessivi'!#REF!=$B$452,'Costi complessivi'!#REF!,""))</f>
        <v>#REF!</v>
      </c>
      <c r="E393" s="30" t="e">
        <f>IF('Costi complessivi'!#REF!="G",'Costi complessivi'!#REF!*$C$452,IF('Costi complessivi'!#REF!=$B$452,'Costi complessivi'!#REF!,""))</f>
        <v>#REF!</v>
      </c>
      <c r="F393" s="115" t="e">
        <f>IF('Costi complessivi'!#REF!="G",'Costi complessivi'!C291*$C$452,IF('Costi complessivi'!#REF!=$B$452,'Costi complessivi'!C291,""))</f>
        <v>#REF!</v>
      </c>
      <c r="G393" s="44" t="e">
        <f>IF('Costi complessivi'!#REF!="G",'Costi complessivi'!#REF!*$C$452,IF('Costi complessivi'!#REF!=$B$452,'Costi complessivi'!#REF!,""))</f>
        <v>#REF!</v>
      </c>
      <c r="H393" s="44" t="e">
        <f>IF('Costi complessivi'!#REF!="G",'Costi complessivi'!#REF!*$C$452,IF('Costi complessivi'!#REF!=$B$452,'Costi complessivi'!#REF!,""))</f>
        <v>#REF!</v>
      </c>
      <c r="I393" s="115" t="e">
        <f>IF('Costi complessivi'!#REF!="G",'Costi complessivi'!D291*$C$452,IF('Costi complessivi'!#REF!=$B$452,'Costi complessivi'!D291,""))</f>
        <v>#REF!</v>
      </c>
      <c r="J393" s="14" t="e">
        <f>IF('Costi complessivi'!#REF!="G",'Costi complessivi'!E291*$C$452,IF('Costi complessivi'!#REF!=$B$452,'Costi complessivi'!E291,""))</f>
        <v>#REF!</v>
      </c>
      <c r="K393" s="14" t="e">
        <f>IF('Costi complessivi'!#REF!="G",'Costi complessivi'!F291*$C$452,IF('Costi complessivi'!#REF!=$B$452,'Costi complessivi'!F291,""))</f>
        <v>#REF!</v>
      </c>
      <c r="L393" s="29" t="e">
        <f>IF('Costi complessivi'!#REF!="G",'Costi complessivi'!#REF!*$C$452,IF('Costi complessivi'!#REF!=$B$452,'Costi complessivi'!#REF!,""))</f>
        <v>#REF!</v>
      </c>
      <c r="M393" s="23" t="e">
        <f>'Costi complessivi'!#REF!</f>
        <v>#REF!</v>
      </c>
      <c r="N393" s="69" t="e">
        <f>IF('Costi complessivi'!#REF!="G",'Costi complessivi'!#REF!,IF('Costi complessivi'!#REF!=$B$452,'Costi complessivi'!#REF!,0))</f>
        <v>#REF!</v>
      </c>
    </row>
    <row r="394" spans="1:14" hidden="1">
      <c r="A394" s="22" t="e">
        <f>IF('Costi complessivi'!#REF!="","",'Costi complessivi'!#REF!)</f>
        <v>#REF!</v>
      </c>
      <c r="B394" s="61" t="e">
        <f>IF('Costi complessivi'!#REF!="","",'Costi complessivi'!#REF!)</f>
        <v>#REF!</v>
      </c>
      <c r="C394" s="15" t="e">
        <f>IF('Costi complessivi'!#REF!="G",'Costi complessivi'!#REF!*$C$452,IF('Costi complessivi'!#REF!=$B$452,'Costi complessivi'!#REF!,""))</f>
        <v>#REF!</v>
      </c>
      <c r="D394" s="15" t="e">
        <f>IF('Costi complessivi'!#REF!="G",'Costi complessivi'!#REF!*$C$452,IF('Costi complessivi'!#REF!=$B$452,'Costi complessivi'!#REF!,""))</f>
        <v>#REF!</v>
      </c>
      <c r="E394" s="30" t="e">
        <f>IF('Costi complessivi'!#REF!="G",'Costi complessivi'!#REF!*$C$452,IF('Costi complessivi'!#REF!=$B$452,'Costi complessivi'!#REF!,""))</f>
        <v>#REF!</v>
      </c>
      <c r="F394" s="115" t="e">
        <f>IF('Costi complessivi'!#REF!="G",'Costi complessivi'!#REF!*$C$452,IF('Costi complessivi'!#REF!=$B$452,'Costi complessivi'!#REF!,""))</f>
        <v>#REF!</v>
      </c>
      <c r="G394" s="44" t="e">
        <f>IF('Costi complessivi'!#REF!="G",'Costi complessivi'!#REF!*$C$452,IF('Costi complessivi'!#REF!=$B$452,'Costi complessivi'!#REF!,""))</f>
        <v>#REF!</v>
      </c>
      <c r="H394" s="44" t="e">
        <f>IF('Costi complessivi'!#REF!="G",'Costi complessivi'!#REF!*$C$452,IF('Costi complessivi'!#REF!=$B$452,'Costi complessivi'!#REF!,""))</f>
        <v>#REF!</v>
      </c>
      <c r="I394" s="115" t="e">
        <f>IF('Costi complessivi'!#REF!="G",'Costi complessivi'!#REF!*$C$452,IF('Costi complessivi'!#REF!=$B$452,'Costi complessivi'!#REF!,""))</f>
        <v>#REF!</v>
      </c>
      <c r="J394" s="14" t="e">
        <f>IF('Costi complessivi'!#REF!="G",'Costi complessivi'!#REF!*$C$452,IF('Costi complessivi'!#REF!=$B$452,'Costi complessivi'!#REF!,""))</f>
        <v>#REF!</v>
      </c>
      <c r="K394" s="14" t="e">
        <f>IF('Costi complessivi'!#REF!="G",'Costi complessivi'!#REF!*$C$452,IF('Costi complessivi'!#REF!=$B$452,'Costi complessivi'!#REF!,""))</f>
        <v>#REF!</v>
      </c>
      <c r="L394" s="29" t="e">
        <f>IF('Costi complessivi'!#REF!="G",'Costi complessivi'!#REF!*$C$452,IF('Costi complessivi'!#REF!=$B$452,'Costi complessivi'!#REF!,""))</f>
        <v>#REF!</v>
      </c>
      <c r="M394" s="23" t="e">
        <f>'Costi complessivi'!#REF!</f>
        <v>#REF!</v>
      </c>
      <c r="N394" s="69" t="e">
        <f>IF('Costi complessivi'!#REF!="G",'Costi complessivi'!#REF!,IF('Costi complessivi'!#REF!=$B$452,'Costi complessivi'!#REF!,0))</f>
        <v>#REF!</v>
      </c>
    </row>
    <row r="395" spans="1:14" hidden="1">
      <c r="A395" s="22" t="e">
        <f>IF('Costi complessivi'!#REF!="","",'Costi complessivi'!#REF!)</f>
        <v>#REF!</v>
      </c>
      <c r="B395" s="61" t="e">
        <f>IF('Costi complessivi'!#REF!="","",'Costi complessivi'!#REF!)</f>
        <v>#REF!</v>
      </c>
      <c r="C395" s="15" t="e">
        <f>IF('Costi complessivi'!#REF!="G",'Costi complessivi'!#REF!*$C$452,IF('Costi complessivi'!#REF!=$B$452,'Costi complessivi'!#REF!,""))</f>
        <v>#REF!</v>
      </c>
      <c r="D395" s="15" t="e">
        <f>IF('Costi complessivi'!#REF!="G",'Costi complessivi'!#REF!*$C$452,IF('Costi complessivi'!#REF!=$B$452,'Costi complessivi'!#REF!,""))</f>
        <v>#REF!</v>
      </c>
      <c r="E395" s="30" t="e">
        <f>IF('Costi complessivi'!#REF!="G",'Costi complessivi'!#REF!*$C$452,IF('Costi complessivi'!#REF!=$B$452,'Costi complessivi'!#REF!,""))</f>
        <v>#REF!</v>
      </c>
      <c r="F395" s="115" t="e">
        <f>IF('Costi complessivi'!#REF!="G",'Costi complessivi'!#REF!*$C$452,IF('Costi complessivi'!#REF!=$B$452,'Costi complessivi'!#REF!,""))</f>
        <v>#REF!</v>
      </c>
      <c r="G395" s="44" t="e">
        <f>IF('Costi complessivi'!#REF!="G",'Costi complessivi'!#REF!*$C$452,IF('Costi complessivi'!#REF!=$B$452,'Costi complessivi'!#REF!,""))</f>
        <v>#REF!</v>
      </c>
      <c r="H395" s="44" t="e">
        <f>IF('Costi complessivi'!#REF!="G",'Costi complessivi'!#REF!*$C$452,IF('Costi complessivi'!#REF!=$B$452,'Costi complessivi'!#REF!,""))</f>
        <v>#REF!</v>
      </c>
      <c r="I395" s="115" t="e">
        <f>IF('Costi complessivi'!#REF!="G",'Costi complessivi'!#REF!*$C$452,IF('Costi complessivi'!#REF!=$B$452,'Costi complessivi'!#REF!,""))</f>
        <v>#REF!</v>
      </c>
      <c r="J395" s="14" t="e">
        <f>IF('Costi complessivi'!#REF!="G",'Costi complessivi'!#REF!*$C$452,IF('Costi complessivi'!#REF!=$B$452,'Costi complessivi'!#REF!,""))</f>
        <v>#REF!</v>
      </c>
      <c r="K395" s="14" t="e">
        <f>IF('Costi complessivi'!#REF!="G",'Costi complessivi'!#REF!*$C$452,IF('Costi complessivi'!#REF!=$B$452,'Costi complessivi'!#REF!,""))</f>
        <v>#REF!</v>
      </c>
      <c r="L395" s="29" t="e">
        <f>IF('Costi complessivi'!#REF!="G",'Costi complessivi'!#REF!*$C$452,IF('Costi complessivi'!#REF!=$B$452,'Costi complessivi'!#REF!,""))</f>
        <v>#REF!</v>
      </c>
      <c r="M395" s="23" t="e">
        <f>'Costi complessivi'!#REF!</f>
        <v>#REF!</v>
      </c>
      <c r="N395" s="69" t="e">
        <f>IF('Costi complessivi'!#REF!="G",'Costi complessivi'!#REF!,IF('Costi complessivi'!#REF!=$B$452,'Costi complessivi'!#REF!,0))</f>
        <v>#REF!</v>
      </c>
    </row>
    <row r="396" spans="1:14" hidden="1">
      <c r="A396" s="22" t="e">
        <f>IF('Costi complessivi'!#REF!="","",'Costi complessivi'!#REF!)</f>
        <v>#REF!</v>
      </c>
      <c r="B396" s="61" t="e">
        <f>IF('Costi complessivi'!#REF!="","",'Costi complessivi'!#REF!)</f>
        <v>#REF!</v>
      </c>
      <c r="C396" s="15" t="e">
        <f>IF('Costi complessivi'!#REF!="G",'Costi complessivi'!#REF!*$C$452,IF('Costi complessivi'!#REF!=$B$452,'Costi complessivi'!#REF!,""))</f>
        <v>#REF!</v>
      </c>
      <c r="D396" s="15" t="e">
        <f>IF('Costi complessivi'!#REF!="G",'Costi complessivi'!#REF!*$C$452,IF('Costi complessivi'!#REF!=$B$452,'Costi complessivi'!#REF!,""))</f>
        <v>#REF!</v>
      </c>
      <c r="E396" s="30" t="e">
        <f>IF('Costi complessivi'!#REF!="G",'Costi complessivi'!#REF!*$C$452,IF('Costi complessivi'!#REF!=$B$452,'Costi complessivi'!#REF!,""))</f>
        <v>#REF!</v>
      </c>
      <c r="F396" s="115" t="e">
        <f>IF('Costi complessivi'!#REF!="G",'Costi complessivi'!#REF!*$C$452,IF('Costi complessivi'!#REF!=$B$452,'Costi complessivi'!#REF!,""))</f>
        <v>#REF!</v>
      </c>
      <c r="G396" s="44" t="e">
        <f>IF('Costi complessivi'!#REF!="G",'Costi complessivi'!#REF!*$C$452,IF('Costi complessivi'!#REF!=$B$452,'Costi complessivi'!#REF!,""))</f>
        <v>#REF!</v>
      </c>
      <c r="H396" s="44" t="e">
        <f>IF('Costi complessivi'!#REF!="G",'Costi complessivi'!#REF!*$C$452,IF('Costi complessivi'!#REF!=$B$452,'Costi complessivi'!#REF!,""))</f>
        <v>#REF!</v>
      </c>
      <c r="I396" s="115" t="e">
        <f>IF('Costi complessivi'!#REF!="G",'Costi complessivi'!#REF!*$C$452,IF('Costi complessivi'!#REF!=$B$452,'Costi complessivi'!#REF!,""))</f>
        <v>#REF!</v>
      </c>
      <c r="J396" s="14" t="e">
        <f>IF('Costi complessivi'!#REF!="G",'Costi complessivi'!#REF!*$C$452,IF('Costi complessivi'!#REF!=$B$452,'Costi complessivi'!#REF!,""))</f>
        <v>#REF!</v>
      </c>
      <c r="K396" s="14" t="e">
        <f>IF('Costi complessivi'!#REF!="G",'Costi complessivi'!#REF!*$C$452,IF('Costi complessivi'!#REF!=$B$452,'Costi complessivi'!#REF!,""))</f>
        <v>#REF!</v>
      </c>
      <c r="L396" s="29" t="e">
        <f>IF('Costi complessivi'!#REF!="G",'Costi complessivi'!#REF!*$C$452,IF('Costi complessivi'!#REF!=$B$452,'Costi complessivi'!#REF!,""))</f>
        <v>#REF!</v>
      </c>
      <c r="M396" s="23" t="e">
        <f>'Costi complessivi'!#REF!</f>
        <v>#REF!</v>
      </c>
      <c r="N396" s="69" t="e">
        <f>IF('Costi complessivi'!#REF!="G",'Costi complessivi'!#REF!,IF('Costi complessivi'!#REF!=$B$452,'Costi complessivi'!#REF!,0))</f>
        <v>#REF!</v>
      </c>
    </row>
    <row r="397" spans="1:14">
      <c r="A397" s="49" t="s">
        <v>446</v>
      </c>
      <c r="B397" s="45"/>
      <c r="C397" s="46"/>
      <c r="D397" s="47"/>
      <c r="E397" s="47"/>
      <c r="F397" s="47"/>
      <c r="G397" s="47"/>
      <c r="H397" s="47"/>
      <c r="I397" s="47"/>
      <c r="J397" s="47"/>
      <c r="K397" s="47"/>
      <c r="L397" s="45"/>
      <c r="M397" s="48"/>
      <c r="N397" s="69">
        <v>1</v>
      </c>
    </row>
    <row r="398" spans="1:14" ht="17.45" hidden="1" customHeight="1">
      <c r="A398" s="22" t="e">
        <f>IF('Costi complessivi'!#REF!="","",'Costi complessivi'!#REF!)</f>
        <v>#REF!</v>
      </c>
      <c r="B398" s="61" t="e">
        <f>IF('Costi complessivi'!#REF!="","",'Costi complessivi'!#REF!)</f>
        <v>#REF!</v>
      </c>
      <c r="C398" s="15" t="e">
        <f>IF('Costi complessivi'!#REF!="G",'Costi complessivi'!#REF!*$C$452,IF('Costi complessivi'!#REF!=$B$452,'Costi complessivi'!#REF!,""))</f>
        <v>#REF!</v>
      </c>
      <c r="D398" s="15" t="e">
        <f>IF('Costi complessivi'!#REF!="G",'Costi complessivi'!#REF!*$C$452,IF('Costi complessivi'!#REF!=$B$452,'Costi complessivi'!#REF!,""))</f>
        <v>#REF!</v>
      </c>
      <c r="E398" s="30" t="e">
        <f>IF('Costi complessivi'!#REF!="G",'Costi complessivi'!#REF!*$C$452,IF('Costi complessivi'!#REF!=$B$452,'Costi complessivi'!#REF!,""))</f>
        <v>#REF!</v>
      </c>
      <c r="F398" s="115" t="e">
        <f>IF('Costi complessivi'!#REF!="G",'Costi complessivi'!#REF!*$C$452,IF('Costi complessivi'!#REF!=$B$452,'Costi complessivi'!#REF!,""))</f>
        <v>#REF!</v>
      </c>
      <c r="G398" s="44" t="e">
        <f>IF('Costi complessivi'!#REF!="G",'Costi complessivi'!#REF!*$C$452,IF('Costi complessivi'!#REF!=$B$452,'Costi complessivi'!#REF!,""))</f>
        <v>#REF!</v>
      </c>
      <c r="H398" s="44" t="e">
        <f>IF('Costi complessivi'!#REF!="G",'Costi complessivi'!#REF!*$C$452,IF('Costi complessivi'!#REF!=$B$452,'Costi complessivi'!#REF!,""))</f>
        <v>#REF!</v>
      </c>
      <c r="I398" s="115" t="e">
        <f>IF('Costi complessivi'!#REF!="G",'Costi complessivi'!#REF!*$C$452,IF('Costi complessivi'!#REF!=$B$452,'Costi complessivi'!#REF!,""))</f>
        <v>#REF!</v>
      </c>
      <c r="J398" s="14" t="e">
        <f>IF('Costi complessivi'!#REF!="G",'Costi complessivi'!#REF!*$C$452,IF('Costi complessivi'!#REF!=$B$452,'Costi complessivi'!#REF!,""))</f>
        <v>#REF!</v>
      </c>
      <c r="K398" s="14" t="e">
        <f>IF('Costi complessivi'!#REF!="G",'Costi complessivi'!#REF!*$C$452,IF('Costi complessivi'!#REF!=$B$452,'Costi complessivi'!#REF!,""))</f>
        <v>#REF!</v>
      </c>
      <c r="L398" s="29" t="e">
        <f>IF('Costi complessivi'!#REF!="G",'Costi complessivi'!#REF!*$C$452,IF('Costi complessivi'!#REF!=$B$452,'Costi complessivi'!#REF!,""))</f>
        <v>#REF!</v>
      </c>
      <c r="M398" s="23" t="e">
        <f>'Costi complessivi'!#REF!</f>
        <v>#REF!</v>
      </c>
      <c r="N398" s="69" t="e">
        <f>IF('Costi complessivi'!#REF!="G",'Costi complessivi'!#REF!,IF('Costi complessivi'!#REF!=$B$452,'Costi complessivi'!#REF!,0))</f>
        <v>#REF!</v>
      </c>
    </row>
    <row r="399" spans="1:14" ht="16.899999999999999" customHeight="1">
      <c r="A399" s="22" t="str">
        <f>IF('Costi complessivi'!A293="","",'Costi complessivi'!A293)</f>
        <v xml:space="preserve">  68/05/943  </v>
      </c>
      <c r="B399" s="61" t="str">
        <f>IF('Costi complessivi'!B293="","",'Costi complessivi'!B293)</f>
        <v>CONTR. CONTINUATIVO MONTECHIARU</v>
      </c>
      <c r="C399" s="15" t="e">
        <f>IF('Costi complessivi'!#REF!="G",'Costi complessivi'!#REF!*$C$452,IF('Costi complessivi'!#REF!=$B$452,'Costi complessivi'!#REF!,""))</f>
        <v>#REF!</v>
      </c>
      <c r="D399" s="15" t="e">
        <f>IF('Costi complessivi'!#REF!="G",'Costi complessivi'!#REF!*$C$452,IF('Costi complessivi'!#REF!=$B$452,'Costi complessivi'!#REF!,""))</f>
        <v>#REF!</v>
      </c>
      <c r="E399" s="30" t="e">
        <f>IF('Costi complessivi'!#REF!="G",'Costi complessivi'!#REF!*$C$452,IF('Costi complessivi'!#REF!=$B$452,'Costi complessivi'!#REF!,""))</f>
        <v>#REF!</v>
      </c>
      <c r="F399" s="115" t="e">
        <f>IF('Costi complessivi'!#REF!="G",'Costi complessivi'!C293*$C$452,IF('Costi complessivi'!#REF!=$B$452,'Costi complessivi'!C293,""))</f>
        <v>#REF!</v>
      </c>
      <c r="G399" s="44" t="e">
        <f>IF('Costi complessivi'!#REF!="G",'Costi complessivi'!#REF!*$C$452,IF('Costi complessivi'!#REF!=$B$452,'Costi complessivi'!#REF!,""))</f>
        <v>#REF!</v>
      </c>
      <c r="H399" s="44" t="e">
        <f>IF('Costi complessivi'!#REF!="G",'Costi complessivi'!#REF!*$C$452,IF('Costi complessivi'!#REF!=$B$452,'Costi complessivi'!#REF!,""))</f>
        <v>#REF!</v>
      </c>
      <c r="I399" s="115" t="e">
        <f>IF('Costi complessivi'!#REF!="G",'Costi complessivi'!D293*$C$452,IF('Costi complessivi'!#REF!=$B$452,'Costi complessivi'!D293,""))</f>
        <v>#REF!</v>
      </c>
      <c r="J399" s="14" t="e">
        <f>IF('Costi complessivi'!#REF!="G",'Costi complessivi'!E293*$C$452,IF('Costi complessivi'!#REF!=$B$452,'Costi complessivi'!E293,""))</f>
        <v>#REF!</v>
      </c>
      <c r="K399" s="14" t="e">
        <f>IF('Costi complessivi'!#REF!="G",'Costi complessivi'!F293*$C$452,IF('Costi complessivi'!#REF!=$B$452,'Costi complessivi'!F293,""))</f>
        <v>#REF!</v>
      </c>
      <c r="L399" s="29" t="e">
        <f>IF('Costi complessivi'!#REF!="G",'Costi complessivi'!#REF!*$C$452,IF('Costi complessivi'!#REF!=$B$452,'Costi complessivi'!#REF!,""))</f>
        <v>#REF!</v>
      </c>
      <c r="M399" s="23" t="e">
        <f>'Costi complessivi'!#REF!</f>
        <v>#REF!</v>
      </c>
      <c r="N399" s="69" t="e">
        <f>IF('Costi complessivi'!#REF!="G",'Costi complessivi'!#REF!,IF('Costi complessivi'!#REF!=$B$452,'Costi complessivi'!#REF!,0))</f>
        <v>#REF!</v>
      </c>
    </row>
    <row r="400" spans="1:14" ht="17.45" customHeight="1">
      <c r="A400" s="22" t="str">
        <f>IF('Costi complessivi'!A294="","",'Costi complessivi'!A294)</f>
        <v xml:space="preserve">  68/05/944  </v>
      </c>
      <c r="B400" s="61" t="str">
        <f>IF('Costi complessivi'!B294="","",'Costi complessivi'!B294)</f>
        <v xml:space="preserve">CONTR. UNA TANTUM MONTECH.     </v>
      </c>
      <c r="C400" s="15" t="e">
        <f>IF('Costi complessivi'!#REF!="G",'Costi complessivi'!#REF!*$C$452,IF('Costi complessivi'!#REF!=$B$452,'Costi complessivi'!#REF!,""))</f>
        <v>#REF!</v>
      </c>
      <c r="D400" s="15" t="e">
        <f>IF('Costi complessivi'!#REF!="G",'Costi complessivi'!#REF!*$C$452,IF('Costi complessivi'!#REF!=$B$452,'Costi complessivi'!#REF!,""))</f>
        <v>#REF!</v>
      </c>
      <c r="E400" s="30" t="e">
        <f>IF('Costi complessivi'!#REF!="G",'Costi complessivi'!#REF!*$C$452,IF('Costi complessivi'!#REF!=$B$452,'Costi complessivi'!#REF!,""))</f>
        <v>#REF!</v>
      </c>
      <c r="F400" s="115" t="e">
        <f>IF('Costi complessivi'!#REF!="G",'Costi complessivi'!C294*$C$452,IF('Costi complessivi'!#REF!=$B$452,'Costi complessivi'!C294,""))</f>
        <v>#REF!</v>
      </c>
      <c r="G400" s="44" t="e">
        <f>IF('Costi complessivi'!#REF!="G",'Costi complessivi'!#REF!*$C$452,IF('Costi complessivi'!#REF!=$B$452,'Costi complessivi'!#REF!,""))</f>
        <v>#REF!</v>
      </c>
      <c r="H400" s="44" t="e">
        <f>IF('Costi complessivi'!#REF!="G",'Costi complessivi'!#REF!*$C$452,IF('Costi complessivi'!#REF!=$B$452,'Costi complessivi'!#REF!,""))</f>
        <v>#REF!</v>
      </c>
      <c r="I400" s="115" t="e">
        <f>IF('Costi complessivi'!#REF!="G",'Costi complessivi'!D294*$C$452,IF('Costi complessivi'!#REF!=$B$452,'Costi complessivi'!D294,""))</f>
        <v>#REF!</v>
      </c>
      <c r="J400" s="14" t="e">
        <f>IF('Costi complessivi'!#REF!="G",'Costi complessivi'!E294*$C$452,IF('Costi complessivi'!#REF!=$B$452,'Costi complessivi'!E294,""))</f>
        <v>#REF!</v>
      </c>
      <c r="K400" s="14" t="e">
        <f>IF('Costi complessivi'!#REF!="G",'Costi complessivi'!F294*$C$452,IF('Costi complessivi'!#REF!=$B$452,'Costi complessivi'!F294,""))</f>
        <v>#REF!</v>
      </c>
      <c r="L400" s="29" t="e">
        <f>IF('Costi complessivi'!#REF!="G",'Costi complessivi'!#REF!*$C$452,IF('Costi complessivi'!#REF!=$B$452,'Costi complessivi'!#REF!,""))</f>
        <v>#REF!</v>
      </c>
      <c r="M400" s="23" t="e">
        <f>'Costi complessivi'!#REF!</f>
        <v>#REF!</v>
      </c>
      <c r="N400" s="69" t="e">
        <f>IF('Costi complessivi'!#REF!="G",'Costi complessivi'!#REF!,IF('Costi complessivi'!#REF!=$B$452,'Costi complessivi'!#REF!,0))</f>
        <v>#REF!</v>
      </c>
    </row>
    <row r="401" spans="1:14">
      <c r="A401" s="22" t="str">
        <f>IF('Costi complessivi'!A295="","",'Costi complessivi'!A295)</f>
        <v xml:space="preserve">  68/05/945  </v>
      </c>
      <c r="B401" s="61" t="str">
        <f>IF('Costi complessivi'!B295="","",'Costi complessivi'!B295)</f>
        <v xml:space="preserve">CONTR. MINIMO VITALE MONTECH.  </v>
      </c>
      <c r="C401" s="15" t="e">
        <f>IF('Costi complessivi'!#REF!="G",'Costi complessivi'!#REF!*$C$452,IF('Costi complessivi'!#REF!=$B$452,'Costi complessivi'!#REF!,""))</f>
        <v>#REF!</v>
      </c>
      <c r="D401" s="15" t="e">
        <f>IF('Costi complessivi'!#REF!="G",'Costi complessivi'!#REF!*$C$452,IF('Costi complessivi'!#REF!=$B$452,'Costi complessivi'!#REF!,""))</f>
        <v>#REF!</v>
      </c>
      <c r="E401" s="30" t="e">
        <f>IF('Costi complessivi'!#REF!="G",'Costi complessivi'!#REF!*$C$452,IF('Costi complessivi'!#REF!=$B$452,'Costi complessivi'!#REF!,""))</f>
        <v>#REF!</v>
      </c>
      <c r="F401" s="115" t="e">
        <f>IF('Costi complessivi'!#REF!="G",'Costi complessivi'!C295*$C$452,IF('Costi complessivi'!#REF!=$B$452,'Costi complessivi'!C295,""))</f>
        <v>#REF!</v>
      </c>
      <c r="G401" s="44" t="e">
        <f>IF('Costi complessivi'!#REF!="G",'Costi complessivi'!#REF!*$C$452,IF('Costi complessivi'!#REF!=$B$452,'Costi complessivi'!#REF!,""))</f>
        <v>#REF!</v>
      </c>
      <c r="H401" s="44" t="e">
        <f>IF('Costi complessivi'!#REF!="G",'Costi complessivi'!#REF!*$C$452,IF('Costi complessivi'!#REF!=$B$452,'Costi complessivi'!#REF!,""))</f>
        <v>#REF!</v>
      </c>
      <c r="I401" s="115" t="e">
        <f>IF('Costi complessivi'!#REF!="G",'Costi complessivi'!D295*$C$452,IF('Costi complessivi'!#REF!=$B$452,'Costi complessivi'!D295,""))</f>
        <v>#REF!</v>
      </c>
      <c r="J401" s="14" t="e">
        <f>IF('Costi complessivi'!#REF!="G",'Costi complessivi'!E295*$C$452,IF('Costi complessivi'!#REF!=$B$452,'Costi complessivi'!E295,""))</f>
        <v>#REF!</v>
      </c>
      <c r="K401" s="14" t="e">
        <f>IF('Costi complessivi'!#REF!="G",'Costi complessivi'!F295*$C$452,IF('Costi complessivi'!#REF!=$B$452,'Costi complessivi'!F295,""))</f>
        <v>#REF!</v>
      </c>
      <c r="L401" s="29" t="e">
        <f>IF('Costi complessivi'!#REF!="G",'Costi complessivi'!#REF!*$C$452,IF('Costi complessivi'!#REF!=$B$452,'Costi complessivi'!#REF!,""))</f>
        <v>#REF!</v>
      </c>
      <c r="M401" s="23" t="e">
        <f>'Costi complessivi'!#REF!</f>
        <v>#REF!</v>
      </c>
      <c r="N401" s="69" t="e">
        <f>IF('Costi complessivi'!#REF!="G",'Costi complessivi'!#REF!,IF('Costi complessivi'!#REF!=$B$452,'Costi complessivi'!#REF!,0))</f>
        <v>#REF!</v>
      </c>
    </row>
    <row r="402" spans="1:14">
      <c r="A402" s="22" t="str">
        <f>IF('Costi complessivi'!A296="","",'Costi complessivi'!A296)</f>
        <v xml:space="preserve"> 68/05/953</v>
      </c>
      <c r="B402" s="61" t="str">
        <f>IF('Costi complessivi'!B296="","",'Costi complessivi'!B296)</f>
        <v>CONTR. LG. 13/89 AB. BAR. ARCH.</v>
      </c>
      <c r="C402" s="15" t="e">
        <f>IF('Costi complessivi'!#REF!="G",'Costi complessivi'!#REF!*$C$452,IF('Costi complessivi'!#REF!=$B$452,'Costi complessivi'!#REF!,""))</f>
        <v>#REF!</v>
      </c>
      <c r="D402" s="15" t="e">
        <f>IF('Costi complessivi'!#REF!="G",'Costi complessivi'!#REF!*$C$452,IF('Costi complessivi'!#REF!=$B$452,'Costi complessivi'!#REF!,""))</f>
        <v>#REF!</v>
      </c>
      <c r="E402" s="30" t="e">
        <f>IF('Costi complessivi'!#REF!="G",'Costi complessivi'!#REF!*$C$452,IF('Costi complessivi'!#REF!=$B$452,'Costi complessivi'!#REF!,""))</f>
        <v>#REF!</v>
      </c>
      <c r="F402" s="115" t="e">
        <f>IF('Costi complessivi'!#REF!="G",'Costi complessivi'!C296*$C$452,IF('Costi complessivi'!#REF!=$B$452,'Costi complessivi'!C296,""))</f>
        <v>#REF!</v>
      </c>
      <c r="G402" s="44" t="e">
        <f>IF('Costi complessivi'!#REF!="G",'Costi complessivi'!#REF!*$C$452,IF('Costi complessivi'!#REF!=$B$452,'Costi complessivi'!#REF!,""))</f>
        <v>#REF!</v>
      </c>
      <c r="H402" s="44" t="e">
        <f>IF('Costi complessivi'!#REF!="G",'Costi complessivi'!#REF!*$C$452,IF('Costi complessivi'!#REF!=$B$452,'Costi complessivi'!#REF!,""))</f>
        <v>#REF!</v>
      </c>
      <c r="I402" s="115" t="e">
        <f>IF('Costi complessivi'!#REF!="G",'Costi complessivi'!D296*$C$452,IF('Costi complessivi'!#REF!=$B$452,'Costi complessivi'!D296,""))</f>
        <v>#REF!</v>
      </c>
      <c r="J402" s="14" t="e">
        <f>IF('Costi complessivi'!#REF!="G",'Costi complessivi'!E296*$C$452,IF('Costi complessivi'!#REF!=$B$452,'Costi complessivi'!E296,""))</f>
        <v>#REF!</v>
      </c>
      <c r="K402" s="14" t="e">
        <f>IF('Costi complessivi'!#REF!="G",'Costi complessivi'!F296*$C$452,IF('Costi complessivi'!#REF!=$B$452,'Costi complessivi'!F296,""))</f>
        <v>#REF!</v>
      </c>
      <c r="L402" s="29" t="e">
        <f>IF('Costi complessivi'!#REF!="G",'Costi complessivi'!#REF!*$C$452,IF('Costi complessivi'!#REF!=$B$452,'Costi complessivi'!#REF!,""))</f>
        <v>#REF!</v>
      </c>
      <c r="M402" s="23" t="e">
        <f>'Costi complessivi'!#REF!</f>
        <v>#REF!</v>
      </c>
      <c r="N402" s="69" t="e">
        <f>IF('Costi complessivi'!#REF!="G",'Costi complessivi'!#REF!,IF('Costi complessivi'!#REF!=$B$452,'Costi complessivi'!#REF!,0))</f>
        <v>#REF!</v>
      </c>
    </row>
    <row r="403" spans="1:14" hidden="1">
      <c r="A403" s="22" t="e">
        <f>IF('Costi complessivi'!#REF!="","",'Costi complessivi'!#REF!)</f>
        <v>#REF!</v>
      </c>
      <c r="B403" s="61" t="e">
        <f>IF('Costi complessivi'!#REF!="","",'Costi complessivi'!#REF!)</f>
        <v>#REF!</v>
      </c>
      <c r="C403" s="15" t="e">
        <f>IF('Costi complessivi'!#REF!="G",'Costi complessivi'!#REF!*$C$452,IF('Costi complessivi'!#REF!=$B$452,'Costi complessivi'!#REF!,""))</f>
        <v>#REF!</v>
      </c>
      <c r="D403" s="15" t="e">
        <f>IF('Costi complessivi'!#REF!="G",'Costi complessivi'!#REF!*$C$452,IF('Costi complessivi'!#REF!=$B$452,'Costi complessivi'!#REF!,""))</f>
        <v>#REF!</v>
      </c>
      <c r="E403" s="30" t="e">
        <f>IF('Costi complessivi'!#REF!="G",'Costi complessivi'!#REF!*$C$452,IF('Costi complessivi'!#REF!=$B$452,'Costi complessivi'!#REF!,""))</f>
        <v>#REF!</v>
      </c>
      <c r="F403" s="115" t="e">
        <f>IF('Costi complessivi'!#REF!="G",'Costi complessivi'!#REF!*$C$452,IF('Costi complessivi'!#REF!=$B$452,'Costi complessivi'!#REF!,""))</f>
        <v>#REF!</v>
      </c>
      <c r="G403" s="44" t="e">
        <f>IF('Costi complessivi'!#REF!="G",'Costi complessivi'!#REF!*$C$452,IF('Costi complessivi'!#REF!=$B$452,'Costi complessivi'!#REF!,""))</f>
        <v>#REF!</v>
      </c>
      <c r="H403" s="44" t="e">
        <f>IF('Costi complessivi'!#REF!="G",'Costi complessivi'!#REF!*$C$452,IF('Costi complessivi'!#REF!=$B$452,'Costi complessivi'!#REF!,""))</f>
        <v>#REF!</v>
      </c>
      <c r="I403" s="115" t="e">
        <f>IF('Costi complessivi'!#REF!="G",'Costi complessivi'!#REF!*$C$452,IF('Costi complessivi'!#REF!=$B$452,'Costi complessivi'!#REF!,""))</f>
        <v>#REF!</v>
      </c>
      <c r="J403" s="14" t="e">
        <f>IF('Costi complessivi'!#REF!="G",'Costi complessivi'!#REF!*$C$452,IF('Costi complessivi'!#REF!=$B$452,'Costi complessivi'!#REF!,""))</f>
        <v>#REF!</v>
      </c>
      <c r="K403" s="14" t="e">
        <f>IF('Costi complessivi'!#REF!="G",'Costi complessivi'!#REF!*$C$452,IF('Costi complessivi'!#REF!=$B$452,'Costi complessivi'!#REF!,""))</f>
        <v>#REF!</v>
      </c>
      <c r="L403" s="29" t="e">
        <f>IF('Costi complessivi'!#REF!="G",'Costi complessivi'!#REF!*$C$452,IF('Costi complessivi'!#REF!=$B$452,'Costi complessivi'!#REF!,""))</f>
        <v>#REF!</v>
      </c>
      <c r="M403" s="23" t="e">
        <f>'Costi complessivi'!#REF!</f>
        <v>#REF!</v>
      </c>
      <c r="N403" s="69" t="e">
        <f>IF('Costi complessivi'!#REF!="G",'Costi complessivi'!#REF!,IF('Costi complessivi'!#REF!=$B$452,'Costi complessivi'!#REF!,0))</f>
        <v>#REF!</v>
      </c>
    </row>
    <row r="404" spans="1:14" hidden="1">
      <c r="A404" s="22" t="e">
        <f>IF('Costi complessivi'!#REF!="","",'Costi complessivi'!#REF!)</f>
        <v>#REF!</v>
      </c>
      <c r="B404" s="61" t="e">
        <f>IF('Costi complessivi'!#REF!="","",'Costi complessivi'!#REF!)</f>
        <v>#REF!</v>
      </c>
      <c r="C404" s="15" t="e">
        <f>IF('Costi complessivi'!#REF!="G",'Costi complessivi'!#REF!*$C$452,IF('Costi complessivi'!#REF!=$B$452,'Costi complessivi'!#REF!,""))</f>
        <v>#REF!</v>
      </c>
      <c r="D404" s="15" t="e">
        <f>IF('Costi complessivi'!#REF!="G",'Costi complessivi'!#REF!*$C$452,IF('Costi complessivi'!#REF!=$B$452,'Costi complessivi'!#REF!,""))</f>
        <v>#REF!</v>
      </c>
      <c r="E404" s="30" t="e">
        <f>IF('Costi complessivi'!#REF!="G",'Costi complessivi'!#REF!*$C$452,IF('Costi complessivi'!#REF!=$B$452,'Costi complessivi'!#REF!,""))</f>
        <v>#REF!</v>
      </c>
      <c r="F404" s="115" t="e">
        <f>IF('Costi complessivi'!#REF!="G",'Costi complessivi'!#REF!*$C$452,IF('Costi complessivi'!#REF!=$B$452,'Costi complessivi'!#REF!,""))</f>
        <v>#REF!</v>
      </c>
      <c r="G404" s="44" t="e">
        <f>IF('Costi complessivi'!#REF!="G",'Costi complessivi'!#REF!*$C$452,IF('Costi complessivi'!#REF!=$B$452,'Costi complessivi'!#REF!,""))</f>
        <v>#REF!</v>
      </c>
      <c r="H404" s="44" t="e">
        <f>IF('Costi complessivi'!#REF!="G",'Costi complessivi'!#REF!*$C$452,IF('Costi complessivi'!#REF!=$B$452,'Costi complessivi'!#REF!,""))</f>
        <v>#REF!</v>
      </c>
      <c r="I404" s="115" t="e">
        <f>IF('Costi complessivi'!#REF!="G",'Costi complessivi'!#REF!*$C$452,IF('Costi complessivi'!#REF!=$B$452,'Costi complessivi'!#REF!,""))</f>
        <v>#REF!</v>
      </c>
      <c r="J404" s="14" t="e">
        <f>IF('Costi complessivi'!#REF!="G",'Costi complessivi'!#REF!*$C$452,IF('Costi complessivi'!#REF!=$B$452,'Costi complessivi'!#REF!,""))</f>
        <v>#REF!</v>
      </c>
      <c r="K404" s="14" t="e">
        <f>IF('Costi complessivi'!#REF!="G",'Costi complessivi'!#REF!*$C$452,IF('Costi complessivi'!#REF!=$B$452,'Costi complessivi'!#REF!,""))</f>
        <v>#REF!</v>
      </c>
      <c r="L404" s="29" t="e">
        <f>IF('Costi complessivi'!#REF!="G",'Costi complessivi'!#REF!*$C$452,IF('Costi complessivi'!#REF!=$B$452,'Costi complessivi'!#REF!,""))</f>
        <v>#REF!</v>
      </c>
      <c r="M404" s="23" t="e">
        <f>'Costi complessivi'!#REF!</f>
        <v>#REF!</v>
      </c>
      <c r="N404" s="69" t="e">
        <f>IF('Costi complessivi'!#REF!="G",'Costi complessivi'!#REF!,IF('Costi complessivi'!#REF!=$B$452,'Costi complessivi'!#REF!,0))</f>
        <v>#REF!</v>
      </c>
    </row>
    <row r="405" spans="1:14" hidden="1">
      <c r="A405" s="22" t="e">
        <f>IF('Costi complessivi'!#REF!="","",'Costi complessivi'!#REF!)</f>
        <v>#REF!</v>
      </c>
      <c r="B405" s="61" t="e">
        <f>IF('Costi complessivi'!#REF!="","",'Costi complessivi'!#REF!)</f>
        <v>#REF!</v>
      </c>
      <c r="C405" s="15" t="e">
        <f>IF('Costi complessivi'!#REF!="G",'Costi complessivi'!#REF!*$C$452,IF('Costi complessivi'!#REF!=$B$452,'Costi complessivi'!#REF!,""))</f>
        <v>#REF!</v>
      </c>
      <c r="D405" s="15" t="e">
        <f>IF('Costi complessivi'!#REF!="G",'Costi complessivi'!#REF!*$C$452,IF('Costi complessivi'!#REF!=$B$452,'Costi complessivi'!#REF!,""))</f>
        <v>#REF!</v>
      </c>
      <c r="E405" s="30" t="e">
        <f>IF('Costi complessivi'!#REF!="G",'Costi complessivi'!#REF!*$C$452,IF('Costi complessivi'!#REF!=$B$452,'Costi complessivi'!#REF!,""))</f>
        <v>#REF!</v>
      </c>
      <c r="F405" s="115" t="e">
        <f>IF('Costi complessivi'!#REF!="G",'Costi complessivi'!#REF!*$C$452,IF('Costi complessivi'!#REF!=$B$452,'Costi complessivi'!#REF!,""))</f>
        <v>#REF!</v>
      </c>
      <c r="G405" s="44" t="e">
        <f>IF('Costi complessivi'!#REF!="G",'Costi complessivi'!#REF!*$C$452,IF('Costi complessivi'!#REF!=$B$452,'Costi complessivi'!#REF!,""))</f>
        <v>#REF!</v>
      </c>
      <c r="H405" s="44" t="e">
        <f>IF('Costi complessivi'!#REF!="G",'Costi complessivi'!#REF!*$C$452,IF('Costi complessivi'!#REF!=$B$452,'Costi complessivi'!#REF!,""))</f>
        <v>#REF!</v>
      </c>
      <c r="I405" s="115" t="e">
        <f>IF('Costi complessivi'!#REF!="G",'Costi complessivi'!#REF!*$C$452,IF('Costi complessivi'!#REF!=$B$452,'Costi complessivi'!#REF!,""))</f>
        <v>#REF!</v>
      </c>
      <c r="J405" s="14" t="e">
        <f>IF('Costi complessivi'!#REF!="G",'Costi complessivi'!#REF!*$C$452,IF('Costi complessivi'!#REF!=$B$452,'Costi complessivi'!#REF!,""))</f>
        <v>#REF!</v>
      </c>
      <c r="K405" s="14" t="e">
        <f>IF('Costi complessivi'!#REF!="G",'Costi complessivi'!#REF!*$C$452,IF('Costi complessivi'!#REF!=$B$452,'Costi complessivi'!#REF!,""))</f>
        <v>#REF!</v>
      </c>
      <c r="L405" s="29" t="e">
        <f>IF('Costi complessivi'!#REF!="G",'Costi complessivi'!#REF!*$C$452,IF('Costi complessivi'!#REF!=$B$452,'Costi complessivi'!#REF!,""))</f>
        <v>#REF!</v>
      </c>
      <c r="M405" s="23" t="e">
        <f>'Costi complessivi'!#REF!</f>
        <v>#REF!</v>
      </c>
      <c r="N405" s="69" t="e">
        <f>IF('Costi complessivi'!#REF!="G",'Costi complessivi'!#REF!,IF('Costi complessivi'!#REF!=$B$452,'Costi complessivi'!#REF!,0))</f>
        <v>#REF!</v>
      </c>
    </row>
    <row r="406" spans="1:14" hidden="1">
      <c r="A406" s="49" t="s">
        <v>447</v>
      </c>
      <c r="B406" s="45"/>
      <c r="C406" s="46"/>
      <c r="D406" s="47"/>
      <c r="E406" s="47"/>
      <c r="F406" s="47"/>
      <c r="G406" s="47"/>
      <c r="H406" s="47"/>
      <c r="I406" s="47"/>
      <c r="J406" s="47"/>
      <c r="K406" s="47"/>
      <c r="L406" s="45"/>
      <c r="M406" s="48"/>
      <c r="N406" s="69" t="e">
        <f>IF('Costi complessivi'!#REF!="G",'Costi complessivi'!#REF!,IF('Costi complessivi'!#REF!=$B$452,'Costi complessivi'!#REF!,0))</f>
        <v>#REF!</v>
      </c>
    </row>
    <row r="407" spans="1:14" hidden="1">
      <c r="A407" s="22" t="e">
        <f>IF('Costi complessivi'!#REF!="","",'Costi complessivi'!#REF!)</f>
        <v>#REF!</v>
      </c>
      <c r="B407" s="61" t="e">
        <f>IF('Costi complessivi'!#REF!="","",'Costi complessivi'!#REF!)</f>
        <v>#REF!</v>
      </c>
      <c r="C407" s="15" t="e">
        <f>IF('Costi complessivi'!#REF!="G",'Costi complessivi'!#REF!*$C$452,IF('Costi complessivi'!#REF!=$B$452,'Costi complessivi'!#REF!,""))</f>
        <v>#REF!</v>
      </c>
      <c r="D407" s="15" t="e">
        <f>IF('Costi complessivi'!#REF!="G",'Costi complessivi'!#REF!*$C$452,IF('Costi complessivi'!#REF!=$B$452,'Costi complessivi'!#REF!,""))</f>
        <v>#REF!</v>
      </c>
      <c r="E407" s="30" t="e">
        <f>IF('Costi complessivi'!#REF!="G",'Costi complessivi'!#REF!*$C$452,IF('Costi complessivi'!#REF!=$B$452,'Costi complessivi'!#REF!,""))</f>
        <v>#REF!</v>
      </c>
      <c r="F407" s="115" t="e">
        <f>IF('Costi complessivi'!#REF!="G",'Costi complessivi'!#REF!*$C$452,IF('Costi complessivi'!#REF!=$B$452,'Costi complessivi'!#REF!,""))</f>
        <v>#REF!</v>
      </c>
      <c r="G407" s="44" t="e">
        <f>IF('Costi complessivi'!#REF!="G",'Costi complessivi'!#REF!*$C$452,IF('Costi complessivi'!#REF!=$B$452,'Costi complessivi'!#REF!,""))</f>
        <v>#REF!</v>
      </c>
      <c r="H407" s="44" t="e">
        <f>IF('Costi complessivi'!#REF!="G",'Costi complessivi'!#REF!*$C$452,IF('Costi complessivi'!#REF!=$B$452,'Costi complessivi'!#REF!,""))</f>
        <v>#REF!</v>
      </c>
      <c r="I407" s="115" t="e">
        <f>IF('Costi complessivi'!#REF!="G",'Costi complessivi'!#REF!*$C$452,IF('Costi complessivi'!#REF!=$B$452,'Costi complessivi'!#REF!,""))</f>
        <v>#REF!</v>
      </c>
      <c r="J407" s="14" t="e">
        <f>IF('Costi complessivi'!#REF!="G",'Costi complessivi'!#REF!*$C$452,IF('Costi complessivi'!#REF!=$B$452,'Costi complessivi'!#REF!,""))</f>
        <v>#REF!</v>
      </c>
      <c r="K407" s="14" t="e">
        <f>IF('Costi complessivi'!#REF!="G",'Costi complessivi'!#REF!*$C$452,IF('Costi complessivi'!#REF!=$B$452,'Costi complessivi'!#REF!,""))</f>
        <v>#REF!</v>
      </c>
      <c r="L407" s="29" t="e">
        <f>IF('Costi complessivi'!#REF!="G",'Costi complessivi'!#REF!*$C$452,IF('Costi complessivi'!#REF!=$B$452,'Costi complessivi'!#REF!,""))</f>
        <v>#REF!</v>
      </c>
      <c r="M407" s="23" t="e">
        <f>'Costi complessivi'!#REF!</f>
        <v>#REF!</v>
      </c>
      <c r="N407" s="69" t="e">
        <f>IF('Costi complessivi'!#REF!="G",'Costi complessivi'!#REF!,IF('Costi complessivi'!#REF!=$B$452,'Costi complessivi'!#REF!,0))</f>
        <v>#REF!</v>
      </c>
    </row>
    <row r="408" spans="1:14" ht="14.45" hidden="1" customHeight="1">
      <c r="A408" s="22" t="str">
        <f>IF('Costi complessivi'!A298="","",'Costi complessivi'!A298)</f>
        <v xml:space="preserve">  68/05/963  </v>
      </c>
      <c r="B408" s="61" t="str">
        <f>IF('Costi complessivi'!B298="","",'Costi complessivi'!B298)</f>
        <v>CONTRIBUTO CONTIN. SALA BAGANZA</v>
      </c>
      <c r="C408" s="15" t="e">
        <f>IF('Costi complessivi'!#REF!="G",'Costi complessivi'!#REF!*$C$452,IF('Costi complessivi'!#REF!=$B$452,'Costi complessivi'!#REF!,""))</f>
        <v>#REF!</v>
      </c>
      <c r="D408" s="15" t="e">
        <f>IF('Costi complessivi'!#REF!="G",'Costi complessivi'!#REF!*$C$452,IF('Costi complessivi'!#REF!=$B$452,'Costi complessivi'!#REF!,""))</f>
        <v>#REF!</v>
      </c>
      <c r="E408" s="30" t="e">
        <f>IF('Costi complessivi'!#REF!="G",'Costi complessivi'!#REF!*$C$452,IF('Costi complessivi'!#REF!=$B$452,'Costi complessivi'!#REF!,""))</f>
        <v>#REF!</v>
      </c>
      <c r="F408" s="115" t="e">
        <f>IF('Costi complessivi'!#REF!="G",'Costi complessivi'!C298*$C$452,IF('Costi complessivi'!#REF!=$B$452,'Costi complessivi'!C298,""))</f>
        <v>#REF!</v>
      </c>
      <c r="G408" s="44" t="e">
        <f>IF('Costi complessivi'!#REF!="G",'Costi complessivi'!#REF!*$C$452,IF('Costi complessivi'!#REF!=$B$452,'Costi complessivi'!#REF!,""))</f>
        <v>#REF!</v>
      </c>
      <c r="H408" s="44" t="e">
        <f>IF('Costi complessivi'!#REF!="G",'Costi complessivi'!#REF!*$C$452,IF('Costi complessivi'!#REF!=$B$452,'Costi complessivi'!#REF!,""))</f>
        <v>#REF!</v>
      </c>
      <c r="I408" s="115" t="e">
        <f>IF('Costi complessivi'!#REF!="G",'Costi complessivi'!D298*$C$452,IF('Costi complessivi'!#REF!=$B$452,'Costi complessivi'!D298,""))</f>
        <v>#REF!</v>
      </c>
      <c r="J408" s="14" t="e">
        <f>IF('Costi complessivi'!#REF!="G",'Costi complessivi'!E298*$C$452,IF('Costi complessivi'!#REF!=$B$452,'Costi complessivi'!E298,""))</f>
        <v>#REF!</v>
      </c>
      <c r="K408" s="14" t="e">
        <f>IF('Costi complessivi'!#REF!="G",'Costi complessivi'!F298*$C$452,IF('Costi complessivi'!#REF!=$B$452,'Costi complessivi'!F298,""))</f>
        <v>#REF!</v>
      </c>
      <c r="L408" s="29" t="e">
        <f>IF('Costi complessivi'!#REF!="G",'Costi complessivi'!#REF!*$C$452,IF('Costi complessivi'!#REF!=$B$452,'Costi complessivi'!#REF!,""))</f>
        <v>#REF!</v>
      </c>
      <c r="M408" s="23" t="e">
        <f>'Costi complessivi'!#REF!</f>
        <v>#REF!</v>
      </c>
      <c r="N408" s="69" t="e">
        <f>IF('Costi complessivi'!#REF!="G",'Costi complessivi'!#REF!,IF('Costi complessivi'!#REF!=$B$452,'Costi complessivi'!#REF!,0))</f>
        <v>#REF!</v>
      </c>
    </row>
    <row r="409" spans="1:14" hidden="1">
      <c r="A409" s="22" t="str">
        <f>IF('Costi complessivi'!A299="","",'Costi complessivi'!A299)</f>
        <v xml:space="preserve">  68/05/964  </v>
      </c>
      <c r="B409" s="61" t="str">
        <f>IF('Costi complessivi'!B299="","",'Costi complessivi'!B299)</f>
        <v xml:space="preserve">CONTR. UNA TANTUM SALA BAGANZA </v>
      </c>
      <c r="C409" s="15" t="e">
        <f>IF('Costi complessivi'!#REF!="G",'Costi complessivi'!#REF!*$C$452,IF('Costi complessivi'!#REF!=$B$452,'Costi complessivi'!#REF!,""))</f>
        <v>#REF!</v>
      </c>
      <c r="D409" s="15" t="e">
        <f>IF('Costi complessivi'!#REF!="G",'Costi complessivi'!#REF!*$C$452,IF('Costi complessivi'!#REF!=$B$452,'Costi complessivi'!#REF!,""))</f>
        <v>#REF!</v>
      </c>
      <c r="E409" s="30" t="e">
        <f>IF('Costi complessivi'!#REF!="G",'Costi complessivi'!#REF!*$C$452,IF('Costi complessivi'!#REF!=$B$452,'Costi complessivi'!#REF!,""))</f>
        <v>#REF!</v>
      </c>
      <c r="F409" s="115" t="e">
        <f>IF('Costi complessivi'!#REF!="G",'Costi complessivi'!C299*$C$452,IF('Costi complessivi'!#REF!=$B$452,'Costi complessivi'!C299,""))</f>
        <v>#REF!</v>
      </c>
      <c r="G409" s="44" t="e">
        <f>IF('Costi complessivi'!#REF!="G",'Costi complessivi'!#REF!*$C$452,IF('Costi complessivi'!#REF!=$B$452,'Costi complessivi'!#REF!,""))</f>
        <v>#REF!</v>
      </c>
      <c r="H409" s="44" t="e">
        <f>IF('Costi complessivi'!#REF!="G",'Costi complessivi'!#REF!*$C$452,IF('Costi complessivi'!#REF!=$B$452,'Costi complessivi'!#REF!,""))</f>
        <v>#REF!</v>
      </c>
      <c r="I409" s="115" t="e">
        <f>IF('Costi complessivi'!#REF!="G",'Costi complessivi'!D299*$C$452,IF('Costi complessivi'!#REF!=$B$452,'Costi complessivi'!D299,""))</f>
        <v>#REF!</v>
      </c>
      <c r="J409" s="14" t="e">
        <f>IF('Costi complessivi'!#REF!="G",'Costi complessivi'!E299*$C$452,IF('Costi complessivi'!#REF!=$B$452,'Costi complessivi'!E299,""))</f>
        <v>#REF!</v>
      </c>
      <c r="K409" s="14" t="e">
        <f>IF('Costi complessivi'!#REF!="G",'Costi complessivi'!F299*$C$452,IF('Costi complessivi'!#REF!=$B$452,'Costi complessivi'!F299,""))</f>
        <v>#REF!</v>
      </c>
      <c r="L409" s="29" t="e">
        <f>IF('Costi complessivi'!#REF!="G",'Costi complessivi'!#REF!*$C$452,IF('Costi complessivi'!#REF!=$B$452,'Costi complessivi'!#REF!,""))</f>
        <v>#REF!</v>
      </c>
      <c r="M409" s="23" t="e">
        <f>'Costi complessivi'!#REF!</f>
        <v>#REF!</v>
      </c>
      <c r="N409" s="69" t="e">
        <f>IF('Costi complessivi'!#REF!="G",'Costi complessivi'!#REF!,IF('Costi complessivi'!#REF!=$B$452,'Costi complessivi'!#REF!,0))</f>
        <v>#REF!</v>
      </c>
    </row>
    <row r="410" spans="1:14" hidden="1">
      <c r="A410" s="22" t="str">
        <f>IF('Costi complessivi'!A300="","",'Costi complessivi'!A300)</f>
        <v xml:space="preserve">  68/05/965  </v>
      </c>
      <c r="B410" s="61" t="str">
        <f>IF('Costi complessivi'!B300="","",'Costi complessivi'!B300)</f>
        <v xml:space="preserve">CONTR. MINIMO VITALE SALA BAG. </v>
      </c>
      <c r="C410" s="15" t="e">
        <f>IF('Costi complessivi'!#REF!="G",'Costi complessivi'!#REF!*$C$452,IF('Costi complessivi'!#REF!=$B$452,'Costi complessivi'!#REF!,""))</f>
        <v>#REF!</v>
      </c>
      <c r="D410" s="15" t="e">
        <f>IF('Costi complessivi'!#REF!="G",'Costi complessivi'!#REF!*$C$452,IF('Costi complessivi'!#REF!=$B$452,'Costi complessivi'!#REF!,""))</f>
        <v>#REF!</v>
      </c>
      <c r="E410" s="30" t="e">
        <f>IF('Costi complessivi'!#REF!="G",'Costi complessivi'!#REF!*$C$452,IF('Costi complessivi'!#REF!=$B$452,'Costi complessivi'!#REF!,""))</f>
        <v>#REF!</v>
      </c>
      <c r="F410" s="115" t="e">
        <f>IF('Costi complessivi'!#REF!="G",'Costi complessivi'!C300*$C$452,IF('Costi complessivi'!#REF!=$B$452,'Costi complessivi'!C300,""))</f>
        <v>#REF!</v>
      </c>
      <c r="G410" s="44" t="e">
        <f>IF('Costi complessivi'!#REF!="G",'Costi complessivi'!#REF!*$C$452,IF('Costi complessivi'!#REF!=$B$452,'Costi complessivi'!#REF!,""))</f>
        <v>#REF!</v>
      </c>
      <c r="H410" s="44" t="e">
        <f>IF('Costi complessivi'!#REF!="G",'Costi complessivi'!#REF!*$C$452,IF('Costi complessivi'!#REF!=$B$452,'Costi complessivi'!#REF!,""))</f>
        <v>#REF!</v>
      </c>
      <c r="I410" s="115" t="e">
        <f>IF('Costi complessivi'!#REF!="G",'Costi complessivi'!D300*$C$452,IF('Costi complessivi'!#REF!=$B$452,'Costi complessivi'!D300,""))</f>
        <v>#REF!</v>
      </c>
      <c r="J410" s="14" t="e">
        <f>IF('Costi complessivi'!#REF!="G",'Costi complessivi'!E300*$C$452,IF('Costi complessivi'!#REF!=$B$452,'Costi complessivi'!E300,""))</f>
        <v>#REF!</v>
      </c>
      <c r="K410" s="14" t="e">
        <f>IF('Costi complessivi'!#REF!="G",'Costi complessivi'!F300*$C$452,IF('Costi complessivi'!#REF!=$B$452,'Costi complessivi'!F300,""))</f>
        <v>#REF!</v>
      </c>
      <c r="L410" s="29" t="e">
        <f>IF('Costi complessivi'!#REF!="G",'Costi complessivi'!#REF!*$C$452,IF('Costi complessivi'!#REF!=$B$452,'Costi complessivi'!#REF!,""))</f>
        <v>#REF!</v>
      </c>
      <c r="M410" s="23" t="e">
        <f>'Costi complessivi'!#REF!</f>
        <v>#REF!</v>
      </c>
      <c r="N410" s="69" t="e">
        <f>IF('Costi complessivi'!#REF!="G",'Costi complessivi'!#REF!,IF('Costi complessivi'!#REF!=$B$452,'Costi complessivi'!#REF!,0))</f>
        <v>#REF!</v>
      </c>
    </row>
    <row r="411" spans="1:14" hidden="1">
      <c r="A411" s="22" t="e">
        <f>IF('Costi complessivi'!#REF!="","",'Costi complessivi'!#REF!)</f>
        <v>#REF!</v>
      </c>
      <c r="B411" s="61" t="e">
        <f>IF('Costi complessivi'!#REF!="","",'Costi complessivi'!#REF!)</f>
        <v>#REF!</v>
      </c>
      <c r="C411" s="15" t="e">
        <f>IF('Costi complessivi'!#REF!="G",'Costi complessivi'!#REF!*$C$452,IF('Costi complessivi'!#REF!=$B$452,'Costi complessivi'!#REF!,""))</f>
        <v>#REF!</v>
      </c>
      <c r="D411" s="15" t="e">
        <f>IF('Costi complessivi'!#REF!="G",'Costi complessivi'!#REF!*$C$452,IF('Costi complessivi'!#REF!=$B$452,'Costi complessivi'!#REF!,""))</f>
        <v>#REF!</v>
      </c>
      <c r="E411" s="30" t="e">
        <f>IF('Costi complessivi'!#REF!="G",'Costi complessivi'!#REF!*$C$452,IF('Costi complessivi'!#REF!=$B$452,'Costi complessivi'!#REF!,""))</f>
        <v>#REF!</v>
      </c>
      <c r="F411" s="115" t="e">
        <f>IF('Costi complessivi'!#REF!="G",'Costi complessivi'!#REF!*$C$452,IF('Costi complessivi'!#REF!=$B$452,'Costi complessivi'!#REF!,""))</f>
        <v>#REF!</v>
      </c>
      <c r="G411" s="44" t="e">
        <f>IF('Costi complessivi'!#REF!="G",'Costi complessivi'!#REF!*$C$452,IF('Costi complessivi'!#REF!=$B$452,'Costi complessivi'!#REF!,""))</f>
        <v>#REF!</v>
      </c>
      <c r="H411" s="44" t="e">
        <f>IF('Costi complessivi'!#REF!="G",'Costi complessivi'!#REF!*$C$452,IF('Costi complessivi'!#REF!=$B$452,'Costi complessivi'!#REF!,""))</f>
        <v>#REF!</v>
      </c>
      <c r="I411" s="115" t="e">
        <f>IF('Costi complessivi'!#REF!="G",'Costi complessivi'!#REF!*$C$452,IF('Costi complessivi'!#REF!=$B$452,'Costi complessivi'!#REF!,""))</f>
        <v>#REF!</v>
      </c>
      <c r="J411" s="14" t="e">
        <f>IF('Costi complessivi'!#REF!="G",'Costi complessivi'!#REF!*$C$452,IF('Costi complessivi'!#REF!=$B$452,'Costi complessivi'!#REF!,""))</f>
        <v>#REF!</v>
      </c>
      <c r="K411" s="14" t="e">
        <f>IF('Costi complessivi'!#REF!="G",'Costi complessivi'!#REF!*$C$452,IF('Costi complessivi'!#REF!=$B$452,'Costi complessivi'!#REF!,""))</f>
        <v>#REF!</v>
      </c>
      <c r="L411" s="29" t="e">
        <f>IF('Costi complessivi'!#REF!="G",'Costi complessivi'!#REF!*$C$452,IF('Costi complessivi'!#REF!=$B$452,'Costi complessivi'!#REF!,""))</f>
        <v>#REF!</v>
      </c>
      <c r="M411" s="23" t="e">
        <f>'Costi complessivi'!#REF!</f>
        <v>#REF!</v>
      </c>
      <c r="N411" s="69" t="e">
        <f>IF('Costi complessivi'!#REF!="G",'Costi complessivi'!#REF!,IF('Costi complessivi'!#REF!=$B$452,'Costi complessivi'!#REF!,0))</f>
        <v>#REF!</v>
      </c>
    </row>
    <row r="412" spans="1:14" hidden="1">
      <c r="A412" s="22" t="e">
        <f>IF('Costi complessivi'!#REF!="","",'Costi complessivi'!#REF!)</f>
        <v>#REF!</v>
      </c>
      <c r="B412" s="61" t="e">
        <f>IF('Costi complessivi'!#REF!="","",'Costi complessivi'!#REF!)</f>
        <v>#REF!</v>
      </c>
      <c r="C412" s="15" t="e">
        <f>IF('Costi complessivi'!#REF!="G",'Costi complessivi'!#REF!*$C$452,IF('Costi complessivi'!#REF!=$B$452,'Costi complessivi'!#REF!,""))</f>
        <v>#REF!</v>
      </c>
      <c r="D412" s="15" t="e">
        <f>IF('Costi complessivi'!#REF!="G",'Costi complessivi'!#REF!*$C$452,IF('Costi complessivi'!#REF!=$B$452,'Costi complessivi'!#REF!,""))</f>
        <v>#REF!</v>
      </c>
      <c r="E412" s="30" t="e">
        <f>IF('Costi complessivi'!#REF!="G",'Costi complessivi'!#REF!*$C$452,IF('Costi complessivi'!#REF!=$B$452,'Costi complessivi'!#REF!,""))</f>
        <v>#REF!</v>
      </c>
      <c r="F412" s="115" t="e">
        <f>IF('Costi complessivi'!#REF!="G",'Costi complessivi'!#REF!*$C$452,IF('Costi complessivi'!#REF!=$B$452,'Costi complessivi'!#REF!,""))</f>
        <v>#REF!</v>
      </c>
      <c r="G412" s="44" t="e">
        <f>IF('Costi complessivi'!#REF!="G",'Costi complessivi'!#REF!*$C$452,IF('Costi complessivi'!#REF!=$B$452,'Costi complessivi'!#REF!,""))</f>
        <v>#REF!</v>
      </c>
      <c r="H412" s="44" t="e">
        <f>IF('Costi complessivi'!#REF!="G",'Costi complessivi'!#REF!*$C$452,IF('Costi complessivi'!#REF!=$B$452,'Costi complessivi'!#REF!,""))</f>
        <v>#REF!</v>
      </c>
      <c r="I412" s="115" t="e">
        <f>IF('Costi complessivi'!#REF!="G",'Costi complessivi'!#REF!*$C$452,IF('Costi complessivi'!#REF!=$B$452,'Costi complessivi'!#REF!,""))</f>
        <v>#REF!</v>
      </c>
      <c r="J412" s="14" t="e">
        <f>IF('Costi complessivi'!#REF!="G",'Costi complessivi'!#REF!*$C$452,IF('Costi complessivi'!#REF!=$B$452,'Costi complessivi'!#REF!,""))</f>
        <v>#REF!</v>
      </c>
      <c r="K412" s="14" t="e">
        <f>IF('Costi complessivi'!#REF!="G",'Costi complessivi'!#REF!*$C$452,IF('Costi complessivi'!#REF!=$B$452,'Costi complessivi'!#REF!,""))</f>
        <v>#REF!</v>
      </c>
      <c r="L412" s="29" t="e">
        <f>IF('Costi complessivi'!#REF!="G",'Costi complessivi'!#REF!*$C$452,IF('Costi complessivi'!#REF!=$B$452,'Costi complessivi'!#REF!,""))</f>
        <v>#REF!</v>
      </c>
      <c r="M412" s="23" t="e">
        <f>'Costi complessivi'!#REF!</f>
        <v>#REF!</v>
      </c>
      <c r="N412" s="69" t="e">
        <f>IF('Costi complessivi'!#REF!="G",'Costi complessivi'!#REF!,IF('Costi complessivi'!#REF!=$B$452,'Costi complessivi'!#REF!,0))</f>
        <v>#REF!</v>
      </c>
    </row>
    <row r="413" spans="1:14" hidden="1">
      <c r="A413" s="22" t="e">
        <f>IF('Costi complessivi'!#REF!="","",'Costi complessivi'!#REF!)</f>
        <v>#REF!</v>
      </c>
      <c r="B413" s="61" t="e">
        <f>IF('Costi complessivi'!#REF!="","",'Costi complessivi'!#REF!)</f>
        <v>#REF!</v>
      </c>
      <c r="C413" s="15" t="e">
        <f>IF('Costi complessivi'!#REF!="G",'Costi complessivi'!#REF!*$C$452,IF('Costi complessivi'!#REF!=$B$452,'Costi complessivi'!#REF!,""))</f>
        <v>#REF!</v>
      </c>
      <c r="D413" s="15" t="e">
        <f>IF('Costi complessivi'!#REF!="G",'Costi complessivi'!#REF!*$C$452,IF('Costi complessivi'!#REF!=$B$452,'Costi complessivi'!#REF!,""))</f>
        <v>#REF!</v>
      </c>
      <c r="E413" s="30" t="e">
        <f>IF('Costi complessivi'!#REF!="G",'Costi complessivi'!#REF!*$C$452,IF('Costi complessivi'!#REF!=$B$452,'Costi complessivi'!#REF!,""))</f>
        <v>#REF!</v>
      </c>
      <c r="F413" s="115" t="e">
        <f>IF('Costi complessivi'!#REF!="G",'Costi complessivi'!#REF!*$C$452,IF('Costi complessivi'!#REF!=$B$452,'Costi complessivi'!#REF!,""))</f>
        <v>#REF!</v>
      </c>
      <c r="G413" s="44" t="e">
        <f>IF('Costi complessivi'!#REF!="G",'Costi complessivi'!#REF!*$C$452,IF('Costi complessivi'!#REF!=$B$452,'Costi complessivi'!#REF!,""))</f>
        <v>#REF!</v>
      </c>
      <c r="H413" s="44" t="e">
        <f>IF('Costi complessivi'!#REF!="G",'Costi complessivi'!#REF!*$C$452,IF('Costi complessivi'!#REF!=$B$452,'Costi complessivi'!#REF!,""))</f>
        <v>#REF!</v>
      </c>
      <c r="I413" s="115" t="e">
        <f>IF('Costi complessivi'!#REF!="G",'Costi complessivi'!#REF!*$C$452,IF('Costi complessivi'!#REF!=$B$452,'Costi complessivi'!#REF!,""))</f>
        <v>#REF!</v>
      </c>
      <c r="J413" s="14" t="e">
        <f>IF('Costi complessivi'!#REF!="G",'Costi complessivi'!#REF!*$C$452,IF('Costi complessivi'!#REF!=$B$452,'Costi complessivi'!#REF!,""))</f>
        <v>#REF!</v>
      </c>
      <c r="K413" s="14" t="e">
        <f>IF('Costi complessivi'!#REF!="G",'Costi complessivi'!#REF!*$C$452,IF('Costi complessivi'!#REF!=$B$452,'Costi complessivi'!#REF!,""))</f>
        <v>#REF!</v>
      </c>
      <c r="L413" s="29" t="e">
        <f>IF('Costi complessivi'!#REF!="G",'Costi complessivi'!#REF!*$C$452,IF('Costi complessivi'!#REF!=$B$452,'Costi complessivi'!#REF!,""))</f>
        <v>#REF!</v>
      </c>
      <c r="M413" s="23" t="e">
        <f>'Costi complessivi'!#REF!</f>
        <v>#REF!</v>
      </c>
      <c r="N413" s="69" t="e">
        <f>IF('Costi complessivi'!#REF!="G",'Costi complessivi'!#REF!,IF('Costi complessivi'!#REF!=$B$452,'Costi complessivi'!#REF!,0))</f>
        <v>#REF!</v>
      </c>
    </row>
    <row r="414" spans="1:14" hidden="1">
      <c r="A414" s="49" t="s">
        <v>448</v>
      </c>
      <c r="B414" s="45"/>
      <c r="C414" s="46"/>
      <c r="D414" s="47"/>
      <c r="E414" s="47"/>
      <c r="F414" s="47"/>
      <c r="G414" s="47"/>
      <c r="H414" s="47"/>
      <c r="I414" s="47"/>
      <c r="J414" s="47"/>
      <c r="K414" s="47"/>
      <c r="L414" s="45"/>
      <c r="M414" s="48"/>
      <c r="N414" s="69" t="e">
        <f>IF('Costi complessivi'!#REF!="G",'Costi complessivi'!#REF!,IF('Costi complessivi'!#REF!=$B$452,'Costi complessivi'!#REF!,0))</f>
        <v>#REF!</v>
      </c>
    </row>
    <row r="415" spans="1:14" hidden="1">
      <c r="A415" s="22" t="e">
        <f>IF('Costi complessivi'!#REF!="","",'Costi complessivi'!#REF!)</f>
        <v>#REF!</v>
      </c>
      <c r="B415" s="61" t="e">
        <f>IF('Costi complessivi'!#REF!="","",'Costi complessivi'!#REF!)</f>
        <v>#REF!</v>
      </c>
      <c r="C415" s="15" t="e">
        <f>IF('Costi complessivi'!#REF!="G",'Costi complessivi'!#REF!*$C$452,IF('Costi complessivi'!#REF!=$B$452,'Costi complessivi'!#REF!,""))</f>
        <v>#REF!</v>
      </c>
      <c r="D415" s="15" t="e">
        <f>IF('Costi complessivi'!#REF!="G",'Costi complessivi'!#REF!*$C$452,IF('Costi complessivi'!#REF!=$B$452,'Costi complessivi'!#REF!,""))</f>
        <v>#REF!</v>
      </c>
      <c r="E415" s="30" t="e">
        <f>IF('Costi complessivi'!#REF!="G",'Costi complessivi'!#REF!*$C$452,IF('Costi complessivi'!#REF!=$B$452,'Costi complessivi'!#REF!,""))</f>
        <v>#REF!</v>
      </c>
      <c r="F415" s="115" t="e">
        <f>IF('Costi complessivi'!#REF!="G",'Costi complessivi'!#REF!*$C$452,IF('Costi complessivi'!#REF!=$B$452,'Costi complessivi'!#REF!,""))</f>
        <v>#REF!</v>
      </c>
      <c r="G415" s="44" t="e">
        <f>IF('Costi complessivi'!#REF!="G",'Costi complessivi'!#REF!*$C$452,IF('Costi complessivi'!#REF!=$B$452,'Costi complessivi'!#REF!,""))</f>
        <v>#REF!</v>
      </c>
      <c r="H415" s="44" t="e">
        <f>IF('Costi complessivi'!#REF!="G",'Costi complessivi'!#REF!*$C$452,IF('Costi complessivi'!#REF!=$B$452,'Costi complessivi'!#REF!,""))</f>
        <v>#REF!</v>
      </c>
      <c r="I415" s="115" t="e">
        <f>IF('Costi complessivi'!#REF!="G",'Costi complessivi'!#REF!*$C$452,IF('Costi complessivi'!#REF!=$B$452,'Costi complessivi'!#REF!,""))</f>
        <v>#REF!</v>
      </c>
      <c r="J415" s="14" t="e">
        <f>IF('Costi complessivi'!#REF!="G",'Costi complessivi'!#REF!*$C$452,IF('Costi complessivi'!#REF!=$B$452,'Costi complessivi'!#REF!,""))</f>
        <v>#REF!</v>
      </c>
      <c r="K415" s="14" t="e">
        <f>IF('Costi complessivi'!#REF!="G",'Costi complessivi'!#REF!*$C$452,IF('Costi complessivi'!#REF!=$B$452,'Costi complessivi'!#REF!,""))</f>
        <v>#REF!</v>
      </c>
      <c r="L415" s="29" t="e">
        <f>IF('Costi complessivi'!#REF!="G",'Costi complessivi'!#REF!*$C$452,IF('Costi complessivi'!#REF!=$B$452,'Costi complessivi'!#REF!,""))</f>
        <v>#REF!</v>
      </c>
      <c r="M415" s="23" t="e">
        <f>'Costi complessivi'!#REF!</f>
        <v>#REF!</v>
      </c>
      <c r="N415" s="69" t="e">
        <f>IF('Costi complessivi'!#REF!="G",'Costi complessivi'!#REF!,IF('Costi complessivi'!#REF!=$B$452,'Costi complessivi'!#REF!,0))</f>
        <v>#REF!</v>
      </c>
    </row>
    <row r="416" spans="1:14" hidden="1">
      <c r="A416" s="22" t="str">
        <f>IF('Costi complessivi'!A302="","",'Costi complessivi'!A302)</f>
        <v xml:space="preserve">  68/05/983  </v>
      </c>
      <c r="B416" s="61" t="str">
        <f>IF('Costi complessivi'!B302="","",'Costi complessivi'!B302)</f>
        <v xml:space="preserve">CONTR. CONTIN. TRAVERSETOLO    </v>
      </c>
      <c r="C416" s="15" t="e">
        <f>IF('Costi complessivi'!#REF!="G",'Costi complessivi'!#REF!*$C$452,IF('Costi complessivi'!#REF!=$B$452,'Costi complessivi'!#REF!,""))</f>
        <v>#REF!</v>
      </c>
      <c r="D416" s="15" t="e">
        <f>IF('Costi complessivi'!#REF!="G",'Costi complessivi'!#REF!*$C$452,IF('Costi complessivi'!#REF!=$B$452,'Costi complessivi'!#REF!,""))</f>
        <v>#REF!</v>
      </c>
      <c r="E416" s="30" t="e">
        <f>IF('Costi complessivi'!#REF!="G",'Costi complessivi'!#REF!*$C$452,IF('Costi complessivi'!#REF!=$B$452,'Costi complessivi'!#REF!,""))</f>
        <v>#REF!</v>
      </c>
      <c r="F416" s="115" t="e">
        <f>IF('Costi complessivi'!#REF!="G",'Costi complessivi'!C302*$C$452,IF('Costi complessivi'!#REF!=$B$452,'Costi complessivi'!C302,""))</f>
        <v>#REF!</v>
      </c>
      <c r="G416" s="44" t="e">
        <f>IF('Costi complessivi'!#REF!="G",'Costi complessivi'!#REF!*$C$452,IF('Costi complessivi'!#REF!=$B$452,'Costi complessivi'!#REF!,""))</f>
        <v>#REF!</v>
      </c>
      <c r="H416" s="44" t="e">
        <f>IF('Costi complessivi'!#REF!="G",'Costi complessivi'!#REF!*$C$452,IF('Costi complessivi'!#REF!=$B$452,'Costi complessivi'!#REF!,""))</f>
        <v>#REF!</v>
      </c>
      <c r="I416" s="115" t="e">
        <f>IF('Costi complessivi'!#REF!="G",'Costi complessivi'!D302*$C$452,IF('Costi complessivi'!#REF!=$B$452,'Costi complessivi'!D302,""))</f>
        <v>#REF!</v>
      </c>
      <c r="J416" s="14" t="e">
        <f>IF('Costi complessivi'!#REF!="G",'Costi complessivi'!E302*$C$452,IF('Costi complessivi'!#REF!=$B$452,'Costi complessivi'!E302,""))</f>
        <v>#REF!</v>
      </c>
      <c r="K416" s="14" t="e">
        <f>IF('Costi complessivi'!#REF!="G",'Costi complessivi'!F302*$C$452,IF('Costi complessivi'!#REF!=$B$452,'Costi complessivi'!F302,""))</f>
        <v>#REF!</v>
      </c>
      <c r="L416" s="29" t="e">
        <f>IF('Costi complessivi'!#REF!="G",'Costi complessivi'!#REF!*$C$452,IF('Costi complessivi'!#REF!=$B$452,'Costi complessivi'!#REF!,""))</f>
        <v>#REF!</v>
      </c>
      <c r="M416" s="23" t="e">
        <f>'Costi complessivi'!#REF!</f>
        <v>#REF!</v>
      </c>
      <c r="N416" s="69" t="e">
        <f>IF('Costi complessivi'!#REF!="G",'Costi complessivi'!#REF!,IF('Costi complessivi'!#REF!=$B$452,'Costi complessivi'!#REF!,0))</f>
        <v>#REF!</v>
      </c>
    </row>
    <row r="417" spans="1:14" hidden="1">
      <c r="A417" s="22" t="str">
        <f>IF('Costi complessivi'!A303="","",'Costi complessivi'!A303)</f>
        <v xml:space="preserve">  68/05/984  </v>
      </c>
      <c r="B417" s="61" t="str">
        <f>IF('Costi complessivi'!B303="","",'Costi complessivi'!B303)</f>
        <v xml:space="preserve">CONTR. UNA TANTUM TRAVERSETOLO </v>
      </c>
      <c r="C417" s="15" t="e">
        <f>IF('Costi complessivi'!#REF!="G",'Costi complessivi'!#REF!*$C$452,IF('Costi complessivi'!#REF!=$B$452,'Costi complessivi'!#REF!,""))</f>
        <v>#REF!</v>
      </c>
      <c r="D417" s="15" t="e">
        <f>IF('Costi complessivi'!#REF!="G",'Costi complessivi'!#REF!*$C$452,IF('Costi complessivi'!#REF!=$B$452,'Costi complessivi'!#REF!,""))</f>
        <v>#REF!</v>
      </c>
      <c r="E417" s="30" t="e">
        <f>IF('Costi complessivi'!#REF!="G",'Costi complessivi'!#REF!*$C$452,IF('Costi complessivi'!#REF!=$B$452,'Costi complessivi'!#REF!,""))</f>
        <v>#REF!</v>
      </c>
      <c r="F417" s="115" t="e">
        <f>IF('Costi complessivi'!#REF!="G",'Costi complessivi'!C303*$C$452,IF('Costi complessivi'!#REF!=$B$452,'Costi complessivi'!C303,""))</f>
        <v>#REF!</v>
      </c>
      <c r="G417" s="44" t="e">
        <f>IF('Costi complessivi'!#REF!="G",'Costi complessivi'!#REF!*$C$452,IF('Costi complessivi'!#REF!=$B$452,'Costi complessivi'!#REF!,""))</f>
        <v>#REF!</v>
      </c>
      <c r="H417" s="44" t="e">
        <f>IF('Costi complessivi'!#REF!="G",'Costi complessivi'!#REF!*$C$452,IF('Costi complessivi'!#REF!=$B$452,'Costi complessivi'!#REF!,""))</f>
        <v>#REF!</v>
      </c>
      <c r="I417" s="115" t="e">
        <f>IF('Costi complessivi'!#REF!="G",'Costi complessivi'!D303*$C$452,IF('Costi complessivi'!#REF!=$B$452,'Costi complessivi'!D303,""))</f>
        <v>#REF!</v>
      </c>
      <c r="J417" s="14" t="e">
        <f>IF('Costi complessivi'!#REF!="G",'Costi complessivi'!E303*$C$452,IF('Costi complessivi'!#REF!=$B$452,'Costi complessivi'!E303,""))</f>
        <v>#REF!</v>
      </c>
      <c r="K417" s="14" t="e">
        <f>IF('Costi complessivi'!#REF!="G",'Costi complessivi'!F303*$C$452,IF('Costi complessivi'!#REF!=$B$452,'Costi complessivi'!F303,""))</f>
        <v>#REF!</v>
      </c>
      <c r="L417" s="29" t="e">
        <f>IF('Costi complessivi'!#REF!="G",'Costi complessivi'!#REF!*$C$452,IF('Costi complessivi'!#REF!=$B$452,'Costi complessivi'!#REF!,""))</f>
        <v>#REF!</v>
      </c>
      <c r="M417" s="23" t="e">
        <f>'Costi complessivi'!#REF!</f>
        <v>#REF!</v>
      </c>
      <c r="N417" s="69" t="e">
        <f>IF('Costi complessivi'!#REF!="G",'Costi complessivi'!#REF!,IF('Costi complessivi'!#REF!=$B$452,'Costi complessivi'!#REF!,0))</f>
        <v>#REF!</v>
      </c>
    </row>
    <row r="418" spans="1:14" hidden="1">
      <c r="A418" s="22" t="str">
        <f>IF('Costi complessivi'!A304="","",'Costi complessivi'!A304)</f>
        <v xml:space="preserve">  68/05/985  </v>
      </c>
      <c r="B418" s="61" t="str">
        <f>IF('Costi complessivi'!B304="","",'Costi complessivi'!B304)</f>
        <v>CONTR. MINIMO VITALE TRAVERSETO</v>
      </c>
      <c r="C418" s="15" t="e">
        <f>IF('Costi complessivi'!#REF!="G",'Costi complessivi'!#REF!*$C$452,IF('Costi complessivi'!#REF!=$B$452,'Costi complessivi'!#REF!,""))</f>
        <v>#REF!</v>
      </c>
      <c r="D418" s="15" t="e">
        <f>IF('Costi complessivi'!#REF!="G",'Costi complessivi'!#REF!*$C$452,IF('Costi complessivi'!#REF!=$B$452,'Costi complessivi'!#REF!,""))</f>
        <v>#REF!</v>
      </c>
      <c r="E418" s="30" t="e">
        <f>IF('Costi complessivi'!#REF!="G",'Costi complessivi'!#REF!*$C$452,IF('Costi complessivi'!#REF!=$B$452,'Costi complessivi'!#REF!,""))</f>
        <v>#REF!</v>
      </c>
      <c r="F418" s="115" t="e">
        <f>IF('Costi complessivi'!#REF!="G",'Costi complessivi'!C304*$C$452,IF('Costi complessivi'!#REF!=$B$452,'Costi complessivi'!C304,""))</f>
        <v>#REF!</v>
      </c>
      <c r="G418" s="44" t="e">
        <f>IF('Costi complessivi'!#REF!="G",'Costi complessivi'!#REF!*$C$452,IF('Costi complessivi'!#REF!=$B$452,'Costi complessivi'!#REF!,""))</f>
        <v>#REF!</v>
      </c>
      <c r="H418" s="44" t="e">
        <f>IF('Costi complessivi'!#REF!="G",'Costi complessivi'!#REF!*$C$452,IF('Costi complessivi'!#REF!=$B$452,'Costi complessivi'!#REF!,""))</f>
        <v>#REF!</v>
      </c>
      <c r="I418" s="115" t="e">
        <f>IF('Costi complessivi'!#REF!="G",'Costi complessivi'!D304*$C$452,IF('Costi complessivi'!#REF!=$B$452,'Costi complessivi'!D304,""))</f>
        <v>#REF!</v>
      </c>
      <c r="J418" s="14" t="e">
        <f>IF('Costi complessivi'!#REF!="G",'Costi complessivi'!E304*$C$452,IF('Costi complessivi'!#REF!=$B$452,'Costi complessivi'!E304,""))</f>
        <v>#REF!</v>
      </c>
      <c r="K418" s="14" t="e">
        <f>IF('Costi complessivi'!#REF!="G",'Costi complessivi'!F304*$C$452,IF('Costi complessivi'!#REF!=$B$452,'Costi complessivi'!F304,""))</f>
        <v>#REF!</v>
      </c>
      <c r="L418" s="29" t="e">
        <f>IF('Costi complessivi'!#REF!="G",'Costi complessivi'!#REF!*$C$452,IF('Costi complessivi'!#REF!=$B$452,'Costi complessivi'!#REF!,""))</f>
        <v>#REF!</v>
      </c>
      <c r="M418" s="23" t="e">
        <f>'Costi complessivi'!#REF!</f>
        <v>#REF!</v>
      </c>
      <c r="N418" s="69" t="e">
        <f>IF('Costi complessivi'!#REF!="G",'Costi complessivi'!#REF!,IF('Costi complessivi'!#REF!=$B$452,'Costi complessivi'!#REF!,0))</f>
        <v>#REF!</v>
      </c>
    </row>
    <row r="419" spans="1:14" hidden="1">
      <c r="A419" s="22" t="e">
        <f>IF('Costi complessivi'!#REF!="","",'Costi complessivi'!#REF!)</f>
        <v>#REF!</v>
      </c>
      <c r="B419" s="61" t="e">
        <f>IF('Costi complessivi'!#REF!="","",'Costi complessivi'!#REF!)</f>
        <v>#REF!</v>
      </c>
      <c r="C419" s="15" t="e">
        <f>IF('Costi complessivi'!#REF!="G",'Costi complessivi'!#REF!*$C$452,IF('Costi complessivi'!#REF!=$B$452,'Costi complessivi'!#REF!,""))</f>
        <v>#REF!</v>
      </c>
      <c r="D419" s="15" t="e">
        <f>IF('Costi complessivi'!#REF!="G",'Costi complessivi'!#REF!*$C$452,IF('Costi complessivi'!#REF!=$B$452,'Costi complessivi'!#REF!,""))</f>
        <v>#REF!</v>
      </c>
      <c r="E419" s="30" t="e">
        <f>IF('Costi complessivi'!#REF!="G",'Costi complessivi'!#REF!*$C$452,IF('Costi complessivi'!#REF!=$B$452,'Costi complessivi'!#REF!,""))</f>
        <v>#REF!</v>
      </c>
      <c r="F419" s="115" t="e">
        <f>IF('Costi complessivi'!#REF!="G",'Costi complessivi'!#REF!*$C$452,IF('Costi complessivi'!#REF!=$B$452,'Costi complessivi'!#REF!,""))</f>
        <v>#REF!</v>
      </c>
      <c r="G419" s="44" t="e">
        <f>IF('Costi complessivi'!#REF!="G",'Costi complessivi'!#REF!*$C$452,IF('Costi complessivi'!#REF!=$B$452,'Costi complessivi'!#REF!,""))</f>
        <v>#REF!</v>
      </c>
      <c r="H419" s="44" t="e">
        <f>IF('Costi complessivi'!#REF!="G",'Costi complessivi'!#REF!*$C$452,IF('Costi complessivi'!#REF!=$B$452,'Costi complessivi'!#REF!,""))</f>
        <v>#REF!</v>
      </c>
      <c r="I419" s="115" t="e">
        <f>IF('Costi complessivi'!#REF!="G",'Costi complessivi'!#REF!*$C$452,IF('Costi complessivi'!#REF!=$B$452,'Costi complessivi'!#REF!,""))</f>
        <v>#REF!</v>
      </c>
      <c r="J419" s="14" t="e">
        <f>IF('Costi complessivi'!#REF!="G",'Costi complessivi'!#REF!*$C$452,IF('Costi complessivi'!#REF!=$B$452,'Costi complessivi'!#REF!,""))</f>
        <v>#REF!</v>
      </c>
      <c r="K419" s="14" t="e">
        <f>IF('Costi complessivi'!#REF!="G",'Costi complessivi'!#REF!*$C$452,IF('Costi complessivi'!#REF!=$B$452,'Costi complessivi'!#REF!,""))</f>
        <v>#REF!</v>
      </c>
      <c r="L419" s="29" t="e">
        <f>IF('Costi complessivi'!#REF!="G",'Costi complessivi'!#REF!*$C$452,IF('Costi complessivi'!#REF!=$B$452,'Costi complessivi'!#REF!,""))</f>
        <v>#REF!</v>
      </c>
      <c r="M419" s="23" t="e">
        <f>'Costi complessivi'!#REF!</f>
        <v>#REF!</v>
      </c>
      <c r="N419" s="69" t="e">
        <f>IF('Costi complessivi'!#REF!="G",'Costi complessivi'!#REF!,IF('Costi complessivi'!#REF!=$B$452,'Costi complessivi'!#REF!,0))</f>
        <v>#REF!</v>
      </c>
    </row>
    <row r="420" spans="1:14" hidden="1">
      <c r="A420" s="22" t="e">
        <f>IF('Costi complessivi'!#REF!="","",'Costi complessivi'!#REF!)</f>
        <v>#REF!</v>
      </c>
      <c r="B420" s="61" t="e">
        <f>IF('Costi complessivi'!#REF!="","",'Costi complessivi'!#REF!)</f>
        <v>#REF!</v>
      </c>
      <c r="C420" s="15" t="e">
        <f>IF('Costi complessivi'!#REF!="G",'Costi complessivi'!#REF!*$C$452,IF('Costi complessivi'!#REF!=$B$452,'Costi complessivi'!#REF!,""))</f>
        <v>#REF!</v>
      </c>
      <c r="D420" s="15" t="e">
        <f>IF('Costi complessivi'!#REF!="G",'Costi complessivi'!#REF!*$C$452,IF('Costi complessivi'!#REF!=$B$452,'Costi complessivi'!#REF!,""))</f>
        <v>#REF!</v>
      </c>
      <c r="E420" s="30" t="e">
        <f>IF('Costi complessivi'!#REF!="G",'Costi complessivi'!#REF!*$C$452,IF('Costi complessivi'!#REF!=$B$452,'Costi complessivi'!#REF!,""))</f>
        <v>#REF!</v>
      </c>
      <c r="F420" s="115" t="e">
        <f>IF('Costi complessivi'!#REF!="G",'Costi complessivi'!#REF!*$C$452,IF('Costi complessivi'!#REF!=$B$452,'Costi complessivi'!#REF!,""))</f>
        <v>#REF!</v>
      </c>
      <c r="G420" s="44" t="e">
        <f>IF('Costi complessivi'!#REF!="G",'Costi complessivi'!#REF!*$C$452,IF('Costi complessivi'!#REF!=$B$452,'Costi complessivi'!#REF!,""))</f>
        <v>#REF!</v>
      </c>
      <c r="H420" s="44" t="e">
        <f>IF('Costi complessivi'!#REF!="G",'Costi complessivi'!#REF!*$C$452,IF('Costi complessivi'!#REF!=$B$452,'Costi complessivi'!#REF!,""))</f>
        <v>#REF!</v>
      </c>
      <c r="I420" s="115" t="e">
        <f>IF('Costi complessivi'!#REF!="G",'Costi complessivi'!#REF!*$C$452,IF('Costi complessivi'!#REF!=$B$452,'Costi complessivi'!#REF!,""))</f>
        <v>#REF!</v>
      </c>
      <c r="J420" s="14" t="e">
        <f>IF('Costi complessivi'!#REF!="G",'Costi complessivi'!#REF!*$C$452,IF('Costi complessivi'!#REF!=$B$452,'Costi complessivi'!#REF!,""))</f>
        <v>#REF!</v>
      </c>
      <c r="K420" s="14" t="e">
        <f>IF('Costi complessivi'!#REF!="G",'Costi complessivi'!#REF!*$C$452,IF('Costi complessivi'!#REF!=$B$452,'Costi complessivi'!#REF!,""))</f>
        <v>#REF!</v>
      </c>
      <c r="L420" s="29" t="e">
        <f>IF('Costi complessivi'!#REF!="G",'Costi complessivi'!#REF!*$C$452,IF('Costi complessivi'!#REF!=$B$452,'Costi complessivi'!#REF!,""))</f>
        <v>#REF!</v>
      </c>
      <c r="M420" s="23" t="e">
        <f>'Costi complessivi'!#REF!</f>
        <v>#REF!</v>
      </c>
      <c r="N420" s="69" t="e">
        <f>IF('Costi complessivi'!#REF!="G",'Costi complessivi'!#REF!,IF('Costi complessivi'!#REF!=$B$452,'Costi complessivi'!#REF!,0))</f>
        <v>#REF!</v>
      </c>
    </row>
    <row r="421" spans="1:14" hidden="1">
      <c r="A421" s="22" t="e">
        <f>IF('Costi complessivi'!#REF!="","",'Costi complessivi'!#REF!)</f>
        <v>#REF!</v>
      </c>
      <c r="B421" s="61" t="e">
        <f>IF('Costi complessivi'!#REF!="","",'Costi complessivi'!#REF!)</f>
        <v>#REF!</v>
      </c>
      <c r="C421" s="15" t="e">
        <f>IF('Costi complessivi'!#REF!="G",'Costi complessivi'!#REF!*$C$452,IF('Costi complessivi'!#REF!=$B$452,'Costi complessivi'!#REF!,""))</f>
        <v>#REF!</v>
      </c>
      <c r="D421" s="15" t="e">
        <f>IF('Costi complessivi'!#REF!="G",'Costi complessivi'!#REF!*$C$452,IF('Costi complessivi'!#REF!=$B$452,'Costi complessivi'!#REF!,""))</f>
        <v>#REF!</v>
      </c>
      <c r="E421" s="30" t="e">
        <f>IF('Costi complessivi'!#REF!="G",'Costi complessivi'!#REF!*$C$452,IF('Costi complessivi'!#REF!=$B$452,'Costi complessivi'!#REF!,""))</f>
        <v>#REF!</v>
      </c>
      <c r="F421" s="115" t="e">
        <f>IF('Costi complessivi'!#REF!="G",'Costi complessivi'!#REF!*$C$452,IF('Costi complessivi'!#REF!=$B$452,'Costi complessivi'!#REF!,""))</f>
        <v>#REF!</v>
      </c>
      <c r="G421" s="44" t="e">
        <f>IF('Costi complessivi'!#REF!="G",'Costi complessivi'!#REF!*$C$452,IF('Costi complessivi'!#REF!=$B$452,'Costi complessivi'!#REF!,""))</f>
        <v>#REF!</v>
      </c>
      <c r="H421" s="44" t="e">
        <f>IF('Costi complessivi'!#REF!="G",'Costi complessivi'!#REF!*$C$452,IF('Costi complessivi'!#REF!=$B$452,'Costi complessivi'!#REF!,""))</f>
        <v>#REF!</v>
      </c>
      <c r="I421" s="115" t="e">
        <f>IF('Costi complessivi'!#REF!="G",'Costi complessivi'!#REF!*$C$452,IF('Costi complessivi'!#REF!=$B$452,'Costi complessivi'!#REF!,""))</f>
        <v>#REF!</v>
      </c>
      <c r="J421" s="14" t="e">
        <f>IF('Costi complessivi'!#REF!="G",'Costi complessivi'!#REF!*$C$452,IF('Costi complessivi'!#REF!=$B$452,'Costi complessivi'!#REF!,""))</f>
        <v>#REF!</v>
      </c>
      <c r="K421" s="14" t="e">
        <f>IF('Costi complessivi'!#REF!="G",'Costi complessivi'!#REF!*$C$452,IF('Costi complessivi'!#REF!=$B$452,'Costi complessivi'!#REF!,""))</f>
        <v>#REF!</v>
      </c>
      <c r="L421" s="29" t="e">
        <f>IF('Costi complessivi'!#REF!="G",'Costi complessivi'!#REF!*$C$452,IF('Costi complessivi'!#REF!=$B$452,'Costi complessivi'!#REF!,""))</f>
        <v>#REF!</v>
      </c>
      <c r="M421" s="23" t="e">
        <f>'Costi complessivi'!#REF!</f>
        <v>#REF!</v>
      </c>
      <c r="N421" s="69" t="e">
        <f>IF('Costi complessivi'!#REF!="G",'Costi complessivi'!#REF!,IF('Costi complessivi'!#REF!=$B$452,'Costi complessivi'!#REF!,0))</f>
        <v>#REF!</v>
      </c>
    </row>
    <row r="422" spans="1:14">
      <c r="A422" s="49" t="s">
        <v>696</v>
      </c>
      <c r="B422" s="45"/>
      <c r="C422" s="46"/>
      <c r="D422" s="47"/>
      <c r="E422" s="47"/>
      <c r="F422" s="47"/>
      <c r="G422" s="47"/>
      <c r="H422" s="47"/>
      <c r="I422" s="47"/>
      <c r="J422" s="47"/>
      <c r="K422" s="47"/>
      <c r="L422" s="45"/>
      <c r="M422" s="48" t="s">
        <v>8</v>
      </c>
      <c r="N422" s="69">
        <v>1</v>
      </c>
    </row>
    <row r="423" spans="1:14">
      <c r="A423" s="22" t="str">
        <f>IF('Costi complessivi'!A306="","",'Costi complessivi'!A306)</f>
        <v xml:space="preserve">  66/30/848  </v>
      </c>
      <c r="B423" s="61" t="str">
        <f>IF('Costi complessivi'!B306="","",'Costi complessivi'!B306)</f>
        <v xml:space="preserve">ASSISTENZA ALIMENTARE          </v>
      </c>
      <c r="C423" s="15" t="e">
        <f>IF('Costi complessivi'!#REF!="G",'Costi complessivi'!#REF!*$C$452,IF('Costi complessivi'!#REF!=$B$452,'Costi complessivi'!#REF!,""))</f>
        <v>#REF!</v>
      </c>
      <c r="D423" s="15" t="e">
        <f>IF('Costi complessivi'!#REF!="G",'Costi complessivi'!#REF!*$C$452,IF('Costi complessivi'!#REF!=$B$452,'Costi complessivi'!#REF!,""))</f>
        <v>#REF!</v>
      </c>
      <c r="E423" s="30" t="e">
        <f>IF('Costi complessivi'!#REF!="G",'Costi complessivi'!#REF!*$C$452,IF('Costi complessivi'!#REF!=$B$452,'Costi complessivi'!#REF!,""))</f>
        <v>#REF!</v>
      </c>
      <c r="F423" s="115" t="e">
        <f>IF('Costi complessivi'!#REF!="G",'Costi complessivi'!C306*$C$452,IF('Costi complessivi'!#REF!=$B$452,'Costi complessivi'!C306,""))</f>
        <v>#REF!</v>
      </c>
      <c r="G423" s="44" t="e">
        <f>IF('Costi complessivi'!#REF!="G",'Costi complessivi'!#REF!*$C$452,IF('Costi complessivi'!#REF!=$B$452,'Costi complessivi'!#REF!,""))</f>
        <v>#REF!</v>
      </c>
      <c r="H423" s="44" t="e">
        <f>IF('Costi complessivi'!#REF!="G",'Costi complessivi'!#REF!*$C$452,IF('Costi complessivi'!#REF!=$B$452,'Costi complessivi'!#REF!,""))</f>
        <v>#REF!</v>
      </c>
      <c r="I423" s="115" t="e">
        <f>IF('Costi complessivi'!#REF!="G",'Costi complessivi'!D306*$C$452,IF('Costi complessivi'!#REF!=$B$452,'Costi complessivi'!D306,""))</f>
        <v>#REF!</v>
      </c>
      <c r="J423" s="14" t="e">
        <f>IF('Costi complessivi'!#REF!="G",'Costi complessivi'!E306*$C$452,IF('Costi complessivi'!#REF!=$B$452,'Costi complessivi'!E306,""))</f>
        <v>#REF!</v>
      </c>
      <c r="K423" s="14" t="e">
        <f>IF('Costi complessivi'!#REF!="G",'Costi complessivi'!F306*$C$452,IF('Costi complessivi'!#REF!=$B$452,'Costi complessivi'!F306,""))</f>
        <v>#REF!</v>
      </c>
      <c r="L423" s="29" t="e">
        <f>IF('Costi complessivi'!#REF!="G",'Costi complessivi'!#REF!*$C$452,IF('Costi complessivi'!#REF!=$B$452,'Costi complessivi'!#REF!,""))</f>
        <v>#REF!</v>
      </c>
      <c r="M423" s="23" t="e">
        <f>'Costi complessivi'!#REF!</f>
        <v>#REF!</v>
      </c>
      <c r="N423" s="69">
        <v>1</v>
      </c>
    </row>
    <row r="424" spans="1:14" hidden="1">
      <c r="A424" s="22" t="e">
        <f>IF('Costi complessivi'!#REF!="","",'Costi complessivi'!#REF!)</f>
        <v>#REF!</v>
      </c>
      <c r="B424" s="61" t="e">
        <f>IF('Costi complessivi'!#REF!="","",'Costi complessivi'!#REF!)</f>
        <v>#REF!</v>
      </c>
      <c r="C424" s="15" t="e">
        <f>IF('Costi complessivi'!#REF!="G",'Costi complessivi'!#REF!*$C$452,IF('Costi complessivi'!#REF!=$B$452,'Costi complessivi'!#REF!,""))</f>
        <v>#REF!</v>
      </c>
      <c r="D424" s="15" t="e">
        <f>IF('Costi complessivi'!#REF!="G",'Costi complessivi'!#REF!*$C$452,IF('Costi complessivi'!#REF!=$B$452,'Costi complessivi'!#REF!,""))</f>
        <v>#REF!</v>
      </c>
      <c r="E424" s="30" t="e">
        <f>IF('Costi complessivi'!#REF!="G",'Costi complessivi'!#REF!*$C$452,IF('Costi complessivi'!#REF!=$B$452,'Costi complessivi'!#REF!,""))</f>
        <v>#REF!</v>
      </c>
      <c r="F424" s="115" t="e">
        <f>IF('Costi complessivi'!#REF!="G",'Costi complessivi'!#REF!*$C$452,IF('Costi complessivi'!#REF!=$B$452,'Costi complessivi'!#REF!,""))</f>
        <v>#REF!</v>
      </c>
      <c r="G424" s="44" t="e">
        <f>IF('Costi complessivi'!#REF!="G",'Costi complessivi'!#REF!*$C$452,IF('Costi complessivi'!#REF!=$B$452,'Costi complessivi'!#REF!,""))</f>
        <v>#REF!</v>
      </c>
      <c r="H424" s="44" t="e">
        <f>IF('Costi complessivi'!#REF!="G",'Costi complessivi'!#REF!*$C$452,IF('Costi complessivi'!#REF!=$B$452,'Costi complessivi'!#REF!,""))</f>
        <v>#REF!</v>
      </c>
      <c r="I424" s="115" t="e">
        <f>IF('Costi complessivi'!#REF!="G",'Costi complessivi'!#REF!*$C$452,IF('Costi complessivi'!#REF!=$B$452,'Costi complessivi'!#REF!,""))</f>
        <v>#REF!</v>
      </c>
      <c r="J424" s="14" t="e">
        <f>IF('Costi complessivi'!#REF!="G",'Costi complessivi'!#REF!*$C$452,IF('Costi complessivi'!#REF!=$B$452,'Costi complessivi'!#REF!,""))</f>
        <v>#REF!</v>
      </c>
      <c r="K424" s="14" t="e">
        <f>IF('Costi complessivi'!#REF!="G",'Costi complessivi'!#REF!*$C$452,IF('Costi complessivi'!#REF!=$B$452,'Costi complessivi'!#REF!,""))</f>
        <v>#REF!</v>
      </c>
      <c r="L424" s="29" t="e">
        <f>IF('Costi complessivi'!#REF!="G",'Costi complessivi'!#REF!*$C$452,IF('Costi complessivi'!#REF!=$B$452,'Costi complessivi'!#REF!,""))</f>
        <v>#REF!</v>
      </c>
      <c r="M424" s="23" t="e">
        <f>'Costi complessivi'!#REF!</f>
        <v>#REF!</v>
      </c>
      <c r="N424" s="69" t="e">
        <f>IF('Costi complessivi'!#REF!="G",'Costi complessivi'!#REF!,IF('Costi complessivi'!#REF!=$B$452,'Costi complessivi'!#REF!,0))</f>
        <v>#REF!</v>
      </c>
    </row>
    <row r="425" spans="1:14" hidden="1">
      <c r="A425" s="22" t="e">
        <f>IF('Costi complessivi'!#REF!="","",'Costi complessivi'!#REF!)</f>
        <v>#REF!</v>
      </c>
      <c r="B425" s="61" t="e">
        <f>IF('Costi complessivi'!#REF!="","",'Costi complessivi'!#REF!)</f>
        <v>#REF!</v>
      </c>
      <c r="C425" s="15" t="e">
        <f>IF('Costi complessivi'!#REF!="G",'Costi complessivi'!#REF!*$C$452,IF('Costi complessivi'!#REF!=$B$452,'Costi complessivi'!#REF!,""))</f>
        <v>#REF!</v>
      </c>
      <c r="D425" s="15" t="e">
        <f>IF('Costi complessivi'!#REF!="G",'Costi complessivi'!#REF!*$C$452,IF('Costi complessivi'!#REF!=$B$452,'Costi complessivi'!#REF!,""))</f>
        <v>#REF!</v>
      </c>
      <c r="E425" s="30" t="e">
        <f>IF('Costi complessivi'!#REF!="G",'Costi complessivi'!#REF!*$C$452,IF('Costi complessivi'!#REF!=$B$452,'Costi complessivi'!#REF!,""))</f>
        <v>#REF!</v>
      </c>
      <c r="F425" s="115" t="e">
        <f>IF('Costi complessivi'!#REF!="G",'Costi complessivi'!#REF!*$C$452,IF('Costi complessivi'!#REF!=$B$452,'Costi complessivi'!#REF!,""))</f>
        <v>#REF!</v>
      </c>
      <c r="G425" s="44" t="e">
        <f>IF('Costi complessivi'!#REF!="G",'Costi complessivi'!#REF!*$C$452,IF('Costi complessivi'!#REF!=$B$452,'Costi complessivi'!#REF!,""))</f>
        <v>#REF!</v>
      </c>
      <c r="H425" s="44" t="e">
        <f>IF('Costi complessivi'!#REF!="G",'Costi complessivi'!#REF!*$C$452,IF('Costi complessivi'!#REF!=$B$452,'Costi complessivi'!#REF!,""))</f>
        <v>#REF!</v>
      </c>
      <c r="I425" s="115" t="e">
        <f>IF('Costi complessivi'!#REF!="G",'Costi complessivi'!#REF!*$C$452,IF('Costi complessivi'!#REF!=$B$452,'Costi complessivi'!#REF!,""))</f>
        <v>#REF!</v>
      </c>
      <c r="J425" s="14" t="e">
        <f>IF('Costi complessivi'!#REF!="G",'Costi complessivi'!#REF!*$C$452,IF('Costi complessivi'!#REF!=$B$452,'Costi complessivi'!#REF!,""))</f>
        <v>#REF!</v>
      </c>
      <c r="K425" s="14" t="e">
        <f>IF('Costi complessivi'!#REF!="G",'Costi complessivi'!#REF!*$C$452,IF('Costi complessivi'!#REF!=$B$452,'Costi complessivi'!#REF!,""))</f>
        <v>#REF!</v>
      </c>
      <c r="L425" s="29" t="e">
        <f>IF('Costi complessivi'!#REF!="G",'Costi complessivi'!#REF!*$C$452,IF('Costi complessivi'!#REF!=$B$452,'Costi complessivi'!#REF!,""))</f>
        <v>#REF!</v>
      </c>
      <c r="M425" s="23" t="e">
        <f>'Costi complessivi'!#REF!</f>
        <v>#REF!</v>
      </c>
      <c r="N425" s="69" t="e">
        <f>IF('Costi complessivi'!#REF!="G",'Costi complessivi'!#REF!,IF('Costi complessivi'!#REF!=$B$452,'Costi complessivi'!#REF!,0))</f>
        <v>#REF!</v>
      </c>
    </row>
    <row r="426" spans="1:14" s="6" customFormat="1">
      <c r="A426" s="19"/>
      <c r="B426" s="33" t="s">
        <v>410</v>
      </c>
      <c r="C426" s="24" t="e">
        <f t="shared" ref="C426:K426" si="12">SUM(C383:C425)</f>
        <v>#REF!</v>
      </c>
      <c r="D426" s="24" t="e">
        <f t="shared" si="12"/>
        <v>#REF!</v>
      </c>
      <c r="E426" s="24" t="e">
        <f t="shared" si="12"/>
        <v>#REF!</v>
      </c>
      <c r="F426" s="24" t="e">
        <f t="shared" si="12"/>
        <v>#REF!</v>
      </c>
      <c r="G426" s="24" t="e">
        <f t="shared" si="12"/>
        <v>#REF!</v>
      </c>
      <c r="H426" s="24" t="e">
        <f t="shared" si="12"/>
        <v>#REF!</v>
      </c>
      <c r="I426" s="24" t="e">
        <f t="shared" si="12"/>
        <v>#REF!</v>
      </c>
      <c r="J426" s="24" t="e">
        <f t="shared" si="12"/>
        <v>#REF!</v>
      </c>
      <c r="K426" s="24" t="e">
        <f t="shared" si="12"/>
        <v>#REF!</v>
      </c>
      <c r="L426" s="12"/>
      <c r="M426" s="12"/>
      <c r="N426" s="6">
        <v>1</v>
      </c>
    </row>
    <row r="427" spans="1:14">
      <c r="A427" s="21" t="s">
        <v>1</v>
      </c>
      <c r="B427" s="40" t="s">
        <v>412</v>
      </c>
      <c r="C427" s="24" t="e">
        <f t="shared" ref="C427:K427" si="13">C426+C292+C253+C216+C102+C45+C379+C306</f>
        <v>#REF!</v>
      </c>
      <c r="D427" s="24" t="e">
        <f t="shared" si="13"/>
        <v>#REF!</v>
      </c>
      <c r="E427" s="24" t="e">
        <f t="shared" si="13"/>
        <v>#REF!</v>
      </c>
      <c r="F427" s="24" t="e">
        <f t="shared" si="13"/>
        <v>#REF!</v>
      </c>
      <c r="G427" s="24" t="e">
        <f t="shared" si="13"/>
        <v>#REF!</v>
      </c>
      <c r="H427" s="24" t="e">
        <f t="shared" si="13"/>
        <v>#REF!</v>
      </c>
      <c r="I427" s="24" t="e">
        <f t="shared" si="13"/>
        <v>#REF!</v>
      </c>
      <c r="J427" s="24" t="e">
        <f t="shared" si="13"/>
        <v>#REF!</v>
      </c>
      <c r="K427" s="24" t="e">
        <f t="shared" si="13"/>
        <v>#REF!</v>
      </c>
      <c r="L427" s="28"/>
      <c r="M427" s="3"/>
      <c r="N427" s="42">
        <v>1</v>
      </c>
    </row>
    <row r="428" spans="1:14">
      <c r="E428" s="10" t="e">
        <f>IF((#REF!+#REF!+#REF!+#REF!+#REF!-'C Montechiarugolo'!E426)&lt;0.02,"",(#REF!+#REF!+#REF!+#REF!+#REF!))</f>
        <v>#REF!</v>
      </c>
      <c r="F428" s="10" t="s">
        <v>449</v>
      </c>
      <c r="N428" s="42">
        <v>1</v>
      </c>
    </row>
    <row r="429" spans="1:14">
      <c r="B429" s="33" t="s">
        <v>415</v>
      </c>
      <c r="C429" s="33" t="e">
        <f>H429/'Costi complessivi'!#REF!*'Costi complessivi'!#REF!</f>
        <v>#REF!</v>
      </c>
      <c r="D429" s="33"/>
      <c r="E429" s="33" t="e">
        <f>I429</f>
        <v>#REF!</v>
      </c>
      <c r="F429" s="33">
        <v>479000</v>
      </c>
      <c r="G429" s="33">
        <v>473000</v>
      </c>
      <c r="H429" s="33">
        <v>480000</v>
      </c>
      <c r="I429" s="33" t="e">
        <f>C429</f>
        <v>#REF!</v>
      </c>
      <c r="J429" s="54"/>
      <c r="K429" s="54"/>
      <c r="N429" s="42">
        <v>1</v>
      </c>
    </row>
    <row r="430" spans="1:14">
      <c r="F430" s="42"/>
      <c r="G430" s="66"/>
      <c r="N430" s="42">
        <v>1</v>
      </c>
    </row>
    <row r="431" spans="1:14">
      <c r="B431" s="33" t="s">
        <v>1591</v>
      </c>
      <c r="C431" s="33"/>
      <c r="D431" s="33"/>
      <c r="E431" s="33"/>
      <c r="F431" s="33"/>
      <c r="G431" s="33"/>
      <c r="H431" s="33"/>
      <c r="I431" s="115" t="e">
        <f>IF('Costi complessivi'!#REF!="G",'Costi complessivi'!D312*$C$452,IF('Costi complessivi'!#REF!=$B$452,'Costi complessivi'!D312,""))</f>
        <v>#REF!</v>
      </c>
      <c r="J431" s="54"/>
      <c r="K431" s="54"/>
      <c r="L431" s="32"/>
      <c r="M431" s="42" t="s">
        <v>9</v>
      </c>
      <c r="N431" s="110">
        <v>1</v>
      </c>
    </row>
    <row r="432" spans="1:14">
      <c r="F432" s="66"/>
      <c r="G432" s="66"/>
      <c r="H432" s="66"/>
      <c r="N432" s="42">
        <v>0</v>
      </c>
    </row>
    <row r="433" spans="2:14" hidden="1">
      <c r="B433" s="61" t="e">
        <f>IF('Costi complessivi'!#REF!="","",'Costi complessivi'!#REF!)</f>
        <v>#REF!</v>
      </c>
      <c r="E433" s="42"/>
      <c r="F433" s="33"/>
      <c r="G433" s="33"/>
      <c r="H433" s="33"/>
      <c r="N433" s="110">
        <v>0</v>
      </c>
    </row>
    <row r="434" spans="2:14" hidden="1">
      <c r="B434" s="61" t="e">
        <f>IF('Costi complessivi'!#REF!="","",'Costi complessivi'!#REF!)</f>
        <v>#REF!</v>
      </c>
      <c r="F434" s="33"/>
      <c r="G434" s="33"/>
      <c r="H434" s="33"/>
      <c r="N434" s="110">
        <v>0</v>
      </c>
    </row>
    <row r="435" spans="2:14" hidden="1">
      <c r="B435" s="61" t="e">
        <f>IF('Costi complessivi'!#REF!="","",'Costi complessivi'!#REF!)</f>
        <v>#REF!</v>
      </c>
      <c r="F435" s="33"/>
      <c r="G435" s="33"/>
      <c r="H435" s="33"/>
      <c r="N435" s="110">
        <v>0</v>
      </c>
    </row>
    <row r="436" spans="2:14" hidden="1">
      <c r="F436" s="67"/>
      <c r="G436" s="67"/>
      <c r="H436" s="67"/>
      <c r="N436" s="110">
        <v>0</v>
      </c>
    </row>
    <row r="437" spans="2:14" hidden="1">
      <c r="F437" s="67"/>
      <c r="G437" s="67"/>
      <c r="H437" s="67"/>
      <c r="N437" s="110">
        <v>0</v>
      </c>
    </row>
    <row r="438" spans="2:14" hidden="1">
      <c r="B438" s="61" t="s">
        <v>722</v>
      </c>
      <c r="F438" s="33"/>
      <c r="G438" s="33"/>
      <c r="H438" s="33"/>
      <c r="N438" s="110">
        <v>0</v>
      </c>
    </row>
    <row r="439" spans="2:14" hidden="1">
      <c r="B439" s="61" t="s">
        <v>740</v>
      </c>
      <c r="F439" s="33"/>
      <c r="G439" s="33"/>
      <c r="H439" s="33"/>
      <c r="N439" s="110">
        <v>0</v>
      </c>
    </row>
    <row r="440" spans="2:14" hidden="1">
      <c r="N440" s="110">
        <v>1</v>
      </c>
    </row>
    <row r="441" spans="2:14">
      <c r="B441" s="63" t="s">
        <v>721</v>
      </c>
      <c r="C441" s="64"/>
      <c r="D441" s="64"/>
      <c r="E441" s="65"/>
      <c r="F441" s="33" t="e">
        <f>F429+F427</f>
        <v>#REF!</v>
      </c>
      <c r="G441" s="33" t="e">
        <f>G429+G427</f>
        <v>#REF!</v>
      </c>
      <c r="H441" s="33" t="e">
        <f>H429+H427</f>
        <v>#REF!</v>
      </c>
      <c r="I441" s="33" t="e">
        <f>I429+I427+I431</f>
        <v>#REF!</v>
      </c>
      <c r="N441" s="110">
        <v>1</v>
      </c>
    </row>
    <row r="442" spans="2:14">
      <c r="J442" s="42"/>
      <c r="N442" s="110">
        <v>1</v>
      </c>
    </row>
    <row r="443" spans="2:14">
      <c r="B443" s="33" t="s">
        <v>417</v>
      </c>
      <c r="C443" s="33"/>
      <c r="D443" s="33"/>
      <c r="E443" s="33" t="e">
        <f>E427+E429</f>
        <v>#REF!</v>
      </c>
      <c r="F443" s="33" t="e">
        <f>F429+F427</f>
        <v>#REF!</v>
      </c>
      <c r="G443" s="33" t="e">
        <f>G429+G427</f>
        <v>#REF!</v>
      </c>
      <c r="H443" s="33" t="e">
        <f>H429+H427</f>
        <v>#REF!</v>
      </c>
      <c r="I443" s="33" t="e">
        <f>I441</f>
        <v>#REF!</v>
      </c>
      <c r="K443" s="54"/>
      <c r="L443" s="1"/>
      <c r="N443" s="110">
        <v>1</v>
      </c>
    </row>
    <row r="444" spans="2:14">
      <c r="B444" s="33" t="s">
        <v>411</v>
      </c>
      <c r="C444" s="33" t="str">
        <f>'Ricavi complessivi'!A211</f>
        <v xml:space="preserve">             </v>
      </c>
      <c r="D444" s="33" t="str">
        <f>'Ricavi complessivi'!B211</f>
        <v xml:space="preserve">TOTALE RICAVI </v>
      </c>
      <c r="E444" s="33" t="e">
        <f>'Ricavi complessivi'!#REF!</f>
        <v>#REF!</v>
      </c>
      <c r="F444" s="33" t="e">
        <f>IF($B$452="C",'TABELLE PERS E RICAVI'!F13,IF($B$452="F",'TABELLE PERS E RICAVI'!F$14,IF($B$452="M",'TABELLE PERS E RICAVI'!F$15,IF($B$452="S",'TABELLE PERS E RICAVI'!F16,IF($B$452="T",'TABELLE PERS E RICAVI'!F$17)))))</f>
        <v>#REF!</v>
      </c>
      <c r="G444" s="33" t="e">
        <f>IF($B$452="C",'TABELLE PERS E RICAVI'!G13,IF($B$452="F",'TABELLE PERS E RICAVI'!G$14,IF($B$452="M",'TABELLE PERS E RICAVI'!G$15,IF($B$452="S",'TABELLE PERS E RICAVI'!G16,IF($B$452="T",'TABELLE PERS E RICAVI'!G$17)))))</f>
        <v>#REF!</v>
      </c>
      <c r="H444" s="33" t="e">
        <f>IF($B$452="C",'TABELLE PERS E RICAVI'!H13,IF($B$452="F",'TABELLE PERS E RICAVI'!H$14,IF($B$452="M",'TABELLE PERS E RICAVI'!H$15,IF($B$452="S",'TABELLE PERS E RICAVI'!H16,IF($B$452="T",'TABELLE PERS E RICAVI'!H$17)))))</f>
        <v>#REF!</v>
      </c>
      <c r="I444" s="33" t="e">
        <f>IF($B$452="C",'TABELLE PERS E RICAVI'!I13,IF($B$452="F",'TABELLE PERS E RICAVI'!I$14,IF($B$452="M",'TABELLE PERS E RICAVI'!I$15,IF($B$452="S",'TABELLE PERS E RICAVI'!I16,IF($B$452="T",'TABELLE PERS E RICAVI'!I$17)))))</f>
        <v>#REF!</v>
      </c>
      <c r="K444" s="54"/>
      <c r="L444" s="1"/>
      <c r="N444" s="110">
        <v>1</v>
      </c>
    </row>
    <row r="445" spans="2:14">
      <c r="B445" s="33" t="s">
        <v>416</v>
      </c>
      <c r="C445" s="33"/>
      <c r="D445" s="33"/>
      <c r="E445" s="33" t="e">
        <f>E444-E443</f>
        <v>#REF!</v>
      </c>
      <c r="F445" s="33" t="e">
        <f>F444-F443</f>
        <v>#REF!</v>
      </c>
      <c r="G445" s="33" t="e">
        <f>G444-G443</f>
        <v>#REF!</v>
      </c>
      <c r="H445" s="33" t="e">
        <f>H444-H443</f>
        <v>#REF!</v>
      </c>
      <c r="I445" s="33" t="e">
        <f>I444-I443</f>
        <v>#REF!</v>
      </c>
      <c r="J445" s="54"/>
      <c r="K445" s="54"/>
      <c r="L445" s="1"/>
      <c r="N445" s="110">
        <v>1</v>
      </c>
    </row>
    <row r="448" spans="2:14">
      <c r="F448" s="33"/>
      <c r="G448" s="33"/>
      <c r="H448" s="33"/>
    </row>
    <row r="449" spans="2:11">
      <c r="F449" s="33"/>
      <c r="G449" s="33"/>
      <c r="H449" s="33"/>
    </row>
    <row r="451" spans="2:11">
      <c r="I451" s="1"/>
    </row>
    <row r="452" spans="2:11">
      <c r="B452" s="58" t="s">
        <v>6</v>
      </c>
      <c r="C452" s="59">
        <f>IF(B452="C",LAVORO!E5,IF(B452="F",LAVORO!E6,IF(B452="M",LAVORO!E7,IF(B452="S",LAVORO!E8,IF(B452="T",LAVORO!E9)))))</f>
        <v>0.2170078084331078</v>
      </c>
      <c r="I452" s="1"/>
    </row>
    <row r="453" spans="2:11">
      <c r="I453" s="1"/>
    </row>
    <row r="454" spans="2:11">
      <c r="J454" s="106"/>
    </row>
    <row r="455" spans="2:11">
      <c r="F455" s="113"/>
      <c r="G455" s="113"/>
      <c r="H455" s="113"/>
      <c r="I455" s="113"/>
      <c r="J455" s="107"/>
      <c r="K455" s="107"/>
    </row>
    <row r="456" spans="2:11">
      <c r="F456" s="113"/>
      <c r="G456" s="113"/>
      <c r="H456" s="113"/>
      <c r="I456" s="113"/>
      <c r="J456" s="107"/>
      <c r="K456" s="107"/>
    </row>
    <row r="459" spans="2:11">
      <c r="F459" s="41"/>
      <c r="G459" s="41"/>
      <c r="H459" s="41"/>
    </row>
    <row r="460" spans="2:11">
      <c r="J460" s="41"/>
      <c r="K460" s="41"/>
    </row>
  </sheetData>
  <dataValidations count="1">
    <dataValidation type="list" allowBlank="1" showInputMessage="1" showErrorMessage="1" sqref="M427:N427">
      <formula1>Comuni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Header>&amp;L&amp;P&amp;RCosti Montechiarugolo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Foglio13">
    <pageSetUpPr fitToPage="1"/>
  </sheetPr>
  <dimension ref="A1:AA460"/>
  <sheetViews>
    <sheetView topLeftCell="A276" zoomScale="70" zoomScaleNormal="70" workbookViewId="0">
      <selection activeCell="I432" sqref="F432:I432"/>
    </sheetView>
  </sheetViews>
  <sheetFormatPr defaultRowHeight="15"/>
  <cols>
    <col min="1" max="1" width="16.7109375" style="18" customWidth="1"/>
    <col min="2" max="2" width="45" style="9" customWidth="1"/>
    <col min="3" max="4" width="16.85546875" style="10" hidden="1" customWidth="1"/>
    <col min="5" max="5" width="19.28515625" style="10" hidden="1" customWidth="1"/>
    <col min="6" max="6" width="19.28515625" style="10" customWidth="1"/>
    <col min="7" max="7" width="18.85546875" style="10" customWidth="1"/>
    <col min="8" max="8" width="21" style="10" customWidth="1"/>
    <col min="9" max="9" width="19.28515625" style="42" bestFit="1" customWidth="1"/>
    <col min="10" max="11" width="26.85546875" style="10" customWidth="1"/>
    <col min="12" max="12" width="60" style="42" customWidth="1"/>
    <col min="13" max="14" width="9.140625" style="42" customWidth="1"/>
    <col min="15" max="15" width="9.140625" style="42"/>
    <col min="17" max="21" width="9.140625" style="42"/>
    <col min="22" max="22" width="35.28515625" style="42" customWidth="1"/>
    <col min="23" max="16384" width="9.140625" style="42"/>
  </cols>
  <sheetData>
    <row r="1" spans="1:22" ht="23.25">
      <c r="B1" s="50" t="str">
        <f>'Costi complessivi'!B1</f>
        <v>ASSISTENZA DISABILI</v>
      </c>
      <c r="C1" s="11"/>
      <c r="D1" s="25"/>
      <c r="E1" s="25"/>
      <c r="F1" s="25"/>
      <c r="G1" s="25"/>
      <c r="H1" s="25"/>
      <c r="J1" s="25"/>
      <c r="K1" s="25"/>
      <c r="N1" s="42">
        <v>1</v>
      </c>
    </row>
    <row r="2" spans="1:22">
      <c r="A2" s="2" t="s">
        <v>3</v>
      </c>
      <c r="B2" s="2" t="s">
        <v>2</v>
      </c>
      <c r="C2" s="26" t="s">
        <v>488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/>
      <c r="N2" s="42">
        <v>1</v>
      </c>
      <c r="V2" s="42" t="s">
        <v>502</v>
      </c>
    </row>
    <row r="3" spans="1:22" hidden="1">
      <c r="A3" s="49" t="s">
        <v>444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5"/>
      <c r="M3" s="48"/>
      <c r="N3" s="42">
        <v>0</v>
      </c>
    </row>
    <row r="4" spans="1:22" hidden="1">
      <c r="A4" s="22" t="str">
        <f>IF('Costi complessivi'!A4="","",'Costi complessivi'!A4)</f>
        <v xml:space="preserve">  66/25/501  </v>
      </c>
      <c r="B4" s="61" t="str">
        <f>IF('Costi complessivi'!B4="","",'Costi complessivi'!B4)</f>
        <v>CENTRI RESIDENZ. DISABILI COLLE</v>
      </c>
      <c r="C4" s="15" t="e">
        <f>IF('Costi complessivi'!#REF!="G",'Costi complessivi'!#REF!*$C$452,IF('Costi complessivi'!#REF!=$B$452,'Costi complessivi'!#REF!,""))</f>
        <v>#REF!</v>
      </c>
      <c r="D4" s="15" t="e">
        <f>IF('Costi complessivi'!#REF!="G",'Costi complessivi'!#REF!*$C$452,IF('Costi complessivi'!#REF!=$B$452,'Costi complessivi'!#REF!,""))</f>
        <v>#REF!</v>
      </c>
      <c r="E4" s="30" t="e">
        <f>IF('Costi complessivi'!#REF!="G",'Costi complessivi'!#REF!*$C$452,IF('Costi complessivi'!#REF!=$B$452,'Costi complessivi'!#REF!,""))</f>
        <v>#REF!</v>
      </c>
      <c r="F4" s="115" t="e">
        <f>IF('Costi complessivi'!#REF!="G",'Costi complessivi'!C4*$C$452,IF('Costi complessivi'!#REF!=$B$452,'Costi complessivi'!C4,""))</f>
        <v>#REF!</v>
      </c>
      <c r="G4" s="44" t="e">
        <f>IF('Costi complessivi'!#REF!="G",'Costi complessivi'!#REF!*$C$452,IF('Costi complessivi'!#REF!=$B$452,'Costi complessivi'!#REF!,""))</f>
        <v>#REF!</v>
      </c>
      <c r="H4" s="44" t="e">
        <f>IF('Costi complessivi'!#REF!="G",'Costi complessivi'!#REF!*$C$452,IF('Costi complessivi'!#REF!=$B$452,'Costi complessivi'!#REF!,""))</f>
        <v>#REF!</v>
      </c>
      <c r="I4" s="115" t="e">
        <f>IF('Costi complessivi'!#REF!="G",'Costi complessivi'!D4*$C$452,IF('Costi complessivi'!#REF!=$B$452,'Costi complessivi'!D4,""))</f>
        <v>#REF!</v>
      </c>
      <c r="J4" s="14" t="e">
        <f>IF('Costi complessivi'!#REF!="G",'Costi complessivi'!E4*$C$452,IF('Costi complessivi'!#REF!=$B$452,'Costi complessivi'!E4,""))</f>
        <v>#REF!</v>
      </c>
      <c r="K4" s="14" t="e">
        <f>IF('Costi complessivi'!#REF!="G",'Costi complessivi'!F4*$C$452,IF('Costi complessivi'!#REF!=$B$452,'Costi complessivi'!F4,""))</f>
        <v>#REF!</v>
      </c>
      <c r="L4" s="29" t="e">
        <f>IF('Costi complessivi'!#REF!="G",'Costi complessivi'!#REF!*$C$452,IF('Costi complessivi'!#REF!=$B$452,'Costi complessivi'!#REF!,""))</f>
        <v>#REF!</v>
      </c>
      <c r="M4" s="23" t="e">
        <f>'Costi complessivi'!#REF!</f>
        <v>#REF!</v>
      </c>
      <c r="N4" s="69" t="e">
        <f>IF('Costi complessivi'!#REF!="G",'Costi complessivi'!#REF!,IF('Costi complessivi'!#REF!=$B$452,'Costi complessivi'!#REF!,0))</f>
        <v>#REF!</v>
      </c>
      <c r="Q4" s="42">
        <v>82000</v>
      </c>
    </row>
    <row r="5" spans="1:22" hidden="1">
      <c r="A5" s="22" t="str">
        <f>IF('Costi complessivi'!A5="","",'Costi complessivi'!A5)</f>
        <v>66/25/595</v>
      </c>
      <c r="B5" s="61" t="str">
        <f>IF('Costi complessivi'!B5="","",'Costi complessivi'!B5)</f>
        <v>ASS. DOM. ASSISTENZIALE DIS. COLL</v>
      </c>
      <c r="C5" s="15" t="e">
        <f>IF('Costi complessivi'!#REF!="G",'Costi complessivi'!#REF!*$C$452,IF('Costi complessivi'!#REF!=$B$452,'Costi complessivi'!#REF!,""))</f>
        <v>#REF!</v>
      </c>
      <c r="D5" s="15" t="e">
        <f>IF('Costi complessivi'!#REF!="G",'Costi complessivi'!#REF!*$C$452,IF('Costi complessivi'!#REF!=$B$452,'Costi complessivi'!#REF!,""))</f>
        <v>#REF!</v>
      </c>
      <c r="E5" s="30" t="e">
        <f>IF('Costi complessivi'!#REF!="G",'Costi complessivi'!#REF!*$C$452,IF('Costi complessivi'!#REF!=$B$452,'Costi complessivi'!#REF!,""))</f>
        <v>#REF!</v>
      </c>
      <c r="F5" s="115" t="e">
        <f>IF('Costi complessivi'!#REF!="G",'Costi complessivi'!C5*$C$452,IF('Costi complessivi'!#REF!=$B$452,'Costi complessivi'!C5,""))</f>
        <v>#REF!</v>
      </c>
      <c r="G5" s="44" t="e">
        <f>IF('Costi complessivi'!#REF!="G",'Costi complessivi'!#REF!*$C$452,IF('Costi complessivi'!#REF!=$B$452,'Costi complessivi'!#REF!,""))</f>
        <v>#REF!</v>
      </c>
      <c r="H5" s="44" t="e">
        <f>IF('Costi complessivi'!#REF!="G",'Costi complessivi'!#REF!*$C$452,IF('Costi complessivi'!#REF!=$B$452,'Costi complessivi'!#REF!,""))</f>
        <v>#REF!</v>
      </c>
      <c r="I5" s="115" t="e">
        <f>IF('Costi complessivi'!#REF!="G",'Costi complessivi'!D5*$C$452,IF('Costi complessivi'!#REF!=$B$452,'Costi complessivi'!D5,""))</f>
        <v>#REF!</v>
      </c>
      <c r="J5" s="14" t="e">
        <f>IF('Costi complessivi'!#REF!="G",'Costi complessivi'!E5*$C$452,IF('Costi complessivi'!#REF!=$B$452,'Costi complessivi'!E5,""))</f>
        <v>#REF!</v>
      </c>
      <c r="K5" s="14" t="e">
        <f>IF('Costi complessivi'!#REF!="G",'Costi complessivi'!F5*$C$452,IF('Costi complessivi'!#REF!=$B$452,'Costi complessivi'!F5,""))</f>
        <v>#REF!</v>
      </c>
      <c r="L5" s="29" t="e">
        <f>IF('Costi complessivi'!#REF!="G",'Costi complessivi'!#REF!*$C$452,IF('Costi complessivi'!#REF!=$B$452,'Costi complessivi'!#REF!,""))</f>
        <v>#REF!</v>
      </c>
      <c r="M5" s="23" t="e">
        <f>'Costi complessivi'!#REF!</f>
        <v>#REF!</v>
      </c>
      <c r="N5" s="69" t="e">
        <f>IF('Costi complessivi'!#REF!="G",'Costi complessivi'!#REF!,IF('Costi complessivi'!#REF!=$B$452,'Costi complessivi'!#REF!,0))</f>
        <v>#REF!</v>
      </c>
      <c r="Q5" s="43"/>
    </row>
    <row r="6" spans="1:22" ht="18.75" hidden="1" customHeight="1">
      <c r="A6" s="22" t="str">
        <f>IF('Costi complessivi'!A6="","",'Costi complessivi'!A6)</f>
        <v xml:space="preserve">  66/25/503  </v>
      </c>
      <c r="B6" s="61" t="str">
        <f>IF('Costi complessivi'!B6="","",'Costi complessivi'!B6)</f>
        <v>ASSIST. DOMIC. EDUCATIVA DIS. COLLEC.</v>
      </c>
      <c r="C6" s="15" t="e">
        <f>IF('Costi complessivi'!#REF!="G",'Costi complessivi'!#REF!*$C$452,IF('Costi complessivi'!#REF!=$B$452,'Costi complessivi'!#REF!,""))</f>
        <v>#REF!</v>
      </c>
      <c r="D6" s="15" t="e">
        <f>IF('Costi complessivi'!#REF!="G",'Costi complessivi'!#REF!*$C$452,IF('Costi complessivi'!#REF!=$B$452,'Costi complessivi'!#REF!,""))</f>
        <v>#REF!</v>
      </c>
      <c r="E6" s="30" t="e">
        <f>IF('Costi complessivi'!#REF!="G",'Costi complessivi'!#REF!*$C$452,IF('Costi complessivi'!#REF!=$B$452,'Costi complessivi'!#REF!,""))</f>
        <v>#REF!</v>
      </c>
      <c r="F6" s="115" t="e">
        <f>IF('Costi complessivi'!#REF!="G",'Costi complessivi'!C6*$C$452,IF('Costi complessivi'!#REF!=$B$452,'Costi complessivi'!C6,""))</f>
        <v>#REF!</v>
      </c>
      <c r="G6" s="44" t="e">
        <f>IF('Costi complessivi'!#REF!="G",'Costi complessivi'!#REF!*$C$452,IF('Costi complessivi'!#REF!=$B$452,'Costi complessivi'!#REF!,""))</f>
        <v>#REF!</v>
      </c>
      <c r="H6" s="44" t="e">
        <f>IF('Costi complessivi'!#REF!="G",'Costi complessivi'!#REF!*$C$452,IF('Costi complessivi'!#REF!=$B$452,'Costi complessivi'!#REF!,""))</f>
        <v>#REF!</v>
      </c>
      <c r="I6" s="115" t="e">
        <f>IF('Costi complessivi'!#REF!="G",'Costi complessivi'!D6*$C$452,IF('Costi complessivi'!#REF!=$B$452,'Costi complessivi'!D6,""))</f>
        <v>#REF!</v>
      </c>
      <c r="J6" s="14" t="e">
        <f>IF('Costi complessivi'!#REF!="G",'Costi complessivi'!E6*$C$452,IF('Costi complessivi'!#REF!=$B$452,'Costi complessivi'!E6,""))</f>
        <v>#REF!</v>
      </c>
      <c r="K6" s="14" t="e">
        <f>IF('Costi complessivi'!#REF!="G",'Costi complessivi'!F6*$C$452,IF('Costi complessivi'!#REF!=$B$452,'Costi complessivi'!F6,""))</f>
        <v>#REF!</v>
      </c>
      <c r="L6" s="29" t="e">
        <f>IF('Costi complessivi'!#REF!="G",'Costi complessivi'!#REF!*$C$452,IF('Costi complessivi'!#REF!=$B$452,'Costi complessivi'!#REF!,""))</f>
        <v>#REF!</v>
      </c>
      <c r="M6" s="23" t="e">
        <f>'Costi complessivi'!#REF!</f>
        <v>#REF!</v>
      </c>
      <c r="N6" s="69" t="e">
        <f>IF('Costi complessivi'!#REF!="G",'Costi complessivi'!#REF!,IF('Costi complessivi'!#REF!=$B$452,'Costi complessivi'!#REF!,0))</f>
        <v>#REF!</v>
      </c>
      <c r="Q6" s="56">
        <v>51000</v>
      </c>
      <c r="R6" s="55">
        <v>46000</v>
      </c>
      <c r="S6" s="42">
        <f>36000/2*LAVORO!E5</f>
        <v>4953.7948984903696</v>
      </c>
      <c r="T6" s="42">
        <f>SUM(R6:S6)</f>
        <v>50953.794898490371</v>
      </c>
    </row>
    <row r="7" spans="1:22" hidden="1">
      <c r="A7" s="22" t="str">
        <f>IF('Costi complessivi'!A7="","",'Costi complessivi'!A7)</f>
        <v xml:space="preserve">  66/25/507  </v>
      </c>
      <c r="B7" s="61" t="str">
        <f>IF('Costi complessivi'!B7="","",'Costi complessivi'!B7)</f>
        <v xml:space="preserve">TIROCINI LAVORATIVI DISAB. COLLEC.    </v>
      </c>
      <c r="C7" s="15" t="e">
        <f>IF('Costi complessivi'!#REF!="G",'Costi complessivi'!#REF!*$C$452,IF('Costi complessivi'!#REF!=$B$452,'Costi complessivi'!#REF!,""))</f>
        <v>#REF!</v>
      </c>
      <c r="D7" s="15" t="e">
        <f>IF('Costi complessivi'!#REF!="G",'Costi complessivi'!#REF!*$C$452,IF('Costi complessivi'!#REF!=$B$452,'Costi complessivi'!#REF!,""))</f>
        <v>#REF!</v>
      </c>
      <c r="E7" s="30" t="e">
        <f>IF('Costi complessivi'!#REF!="G",'Costi complessivi'!#REF!*$C$452,IF('Costi complessivi'!#REF!=$B$452,'Costi complessivi'!#REF!,""))</f>
        <v>#REF!</v>
      </c>
      <c r="F7" s="115" t="e">
        <f>IF('Costi complessivi'!#REF!="G",'Costi complessivi'!C7*$C$452,IF('Costi complessivi'!#REF!=$B$452,'Costi complessivi'!C7,""))</f>
        <v>#REF!</v>
      </c>
      <c r="G7" s="44" t="e">
        <f>IF('Costi complessivi'!#REF!="G",'Costi complessivi'!#REF!*$C$452,IF('Costi complessivi'!#REF!=$B$452,'Costi complessivi'!#REF!,""))</f>
        <v>#REF!</v>
      </c>
      <c r="H7" s="44" t="e">
        <f>IF('Costi complessivi'!#REF!="G",'Costi complessivi'!#REF!*$C$452,IF('Costi complessivi'!#REF!=$B$452,'Costi complessivi'!#REF!,""))</f>
        <v>#REF!</v>
      </c>
      <c r="I7" s="115" t="e">
        <f>IF('Costi complessivi'!#REF!="G",'Costi complessivi'!D7*$C$452,IF('Costi complessivi'!#REF!=$B$452,'Costi complessivi'!D7,""))</f>
        <v>#REF!</v>
      </c>
      <c r="J7" s="14" t="e">
        <f>IF('Costi complessivi'!#REF!="G",'Costi complessivi'!E7*$C$452,IF('Costi complessivi'!#REF!=$B$452,'Costi complessivi'!E7,""))</f>
        <v>#REF!</v>
      </c>
      <c r="K7" s="14" t="e">
        <f>IF('Costi complessivi'!#REF!="G",'Costi complessivi'!F7*$C$452,IF('Costi complessivi'!#REF!=$B$452,'Costi complessivi'!F7,""))</f>
        <v>#REF!</v>
      </c>
      <c r="L7" s="29" t="e">
        <f>IF('Costi complessivi'!#REF!="G",'Costi complessivi'!#REF!*$C$452,IF('Costi complessivi'!#REF!=$B$452,'Costi complessivi'!#REF!,""))</f>
        <v>#REF!</v>
      </c>
      <c r="M7" s="23" t="e">
        <f>'Costi complessivi'!#REF!</f>
        <v>#REF!</v>
      </c>
      <c r="N7" s="69" t="e">
        <f>IF('Costi complessivi'!#REF!="G",'Costi complessivi'!#REF!,IF('Costi complessivi'!#REF!=$B$452,'Costi complessivi'!#REF!,0))</f>
        <v>#REF!</v>
      </c>
      <c r="Q7" s="43">
        <v>27000</v>
      </c>
      <c r="R7" s="42" t="s">
        <v>501</v>
      </c>
    </row>
    <row r="8" spans="1:22" hidden="1">
      <c r="A8" s="22" t="str">
        <f>IF('Costi complessivi'!A8="","",'Costi complessivi'!A8)</f>
        <v>66/30/864</v>
      </c>
      <c r="B8" s="61" t="str">
        <f>IF('Costi complessivi'!B8="","",'Costi complessivi'!B8)</f>
        <v>AVVIAMENTO AL LAVORO</v>
      </c>
      <c r="C8" s="15" t="e">
        <f>IF('Costi complessivi'!#REF!="G",'Costi complessivi'!#REF!*$C$452,IF('Costi complessivi'!#REF!=$B$452,'Costi complessivi'!#REF!,""))</f>
        <v>#REF!</v>
      </c>
      <c r="D8" s="15" t="e">
        <f>IF('Costi complessivi'!#REF!="G",'Costi complessivi'!#REF!*$C$452,IF('Costi complessivi'!#REF!=$B$452,'Costi complessivi'!#REF!,""))</f>
        <v>#REF!</v>
      </c>
      <c r="E8" s="30" t="e">
        <f>IF('Costi complessivi'!#REF!="G",'Costi complessivi'!#REF!*$C$452,IF('Costi complessivi'!#REF!=$B$452,'Costi complessivi'!#REF!,""))</f>
        <v>#REF!</v>
      </c>
      <c r="F8" s="115" t="e">
        <f>IF('Costi complessivi'!#REF!="G",'Costi complessivi'!C8*$C$452,IF('Costi complessivi'!#REF!=$B$452,'Costi complessivi'!C8,""))</f>
        <v>#REF!</v>
      </c>
      <c r="G8" s="44" t="e">
        <f>IF('Costi complessivi'!#REF!="G",'Costi complessivi'!#REF!*$C$452,IF('Costi complessivi'!#REF!=$B$452,'Costi complessivi'!#REF!,""))</f>
        <v>#REF!</v>
      </c>
      <c r="H8" s="44" t="e">
        <f>IF('Costi complessivi'!#REF!="G",'Costi complessivi'!#REF!*$C$452,IF('Costi complessivi'!#REF!=$B$452,'Costi complessivi'!#REF!,""))</f>
        <v>#REF!</v>
      </c>
      <c r="I8" s="115" t="e">
        <f>IF('Costi complessivi'!#REF!="G",'Costi complessivi'!D8*$C$452,IF('Costi complessivi'!#REF!=$B$452,'Costi complessivi'!D8,""))</f>
        <v>#REF!</v>
      </c>
      <c r="J8" s="14" t="e">
        <f>IF('Costi complessivi'!#REF!="G",'Costi complessivi'!E8*$C$452,IF('Costi complessivi'!#REF!=$B$452,'Costi complessivi'!E8,""))</f>
        <v>#REF!</v>
      </c>
      <c r="K8" s="14" t="e">
        <f>IF('Costi complessivi'!#REF!="G",'Costi complessivi'!F8*$C$452,IF('Costi complessivi'!#REF!=$B$452,'Costi complessivi'!F8,""))</f>
        <v>#REF!</v>
      </c>
      <c r="L8" s="29" t="e">
        <f>IF('Costi complessivi'!#REF!="G",'Costi complessivi'!#REF!*$C$452,IF('Costi complessivi'!#REF!=$B$452,'Costi complessivi'!#REF!,""))</f>
        <v>#REF!</v>
      </c>
      <c r="M8" s="23" t="e">
        <f>'Costi complessivi'!#REF!</f>
        <v>#REF!</v>
      </c>
      <c r="N8" s="69" t="e">
        <f>IF('Costi complessivi'!#REF!="G",'Costi complessivi'!#REF!,IF('Costi complessivi'!#REF!=$B$452,'Costi complessivi'!#REF!,0))</f>
        <v>#REF!</v>
      </c>
      <c r="Q8" s="43"/>
    </row>
    <row r="9" spans="1:22" hidden="1">
      <c r="A9" s="22" t="str">
        <f>IF('Costi complessivi'!A9="","",'Costi complessivi'!A9)</f>
        <v xml:space="preserve">  66/25/510  </v>
      </c>
      <c r="B9" s="61" t="str">
        <f>IF('Costi complessivi'!B9="","",'Costi complessivi'!B9)</f>
        <v xml:space="preserve">INSERIMENTO COOP LAVORO COLLEC </v>
      </c>
      <c r="C9" s="15" t="e">
        <f>IF('Costi complessivi'!#REF!="G",'Costi complessivi'!#REF!*$C$452,IF('Costi complessivi'!#REF!=$B$452,'Costi complessivi'!#REF!,""))</f>
        <v>#REF!</v>
      </c>
      <c r="D9" s="15" t="e">
        <f>IF('Costi complessivi'!#REF!="G",'Costi complessivi'!#REF!*$C$452,IF('Costi complessivi'!#REF!=$B$452,'Costi complessivi'!#REF!,""))</f>
        <v>#REF!</v>
      </c>
      <c r="E9" s="30" t="e">
        <f>IF('Costi complessivi'!#REF!="G",'Costi complessivi'!#REF!*$C$452,IF('Costi complessivi'!#REF!=$B$452,'Costi complessivi'!#REF!,""))</f>
        <v>#REF!</v>
      </c>
      <c r="F9" s="115" t="e">
        <f>IF('Costi complessivi'!#REF!="G",'Costi complessivi'!C9*$C$452,IF('Costi complessivi'!#REF!=$B$452,'Costi complessivi'!C9,""))</f>
        <v>#REF!</v>
      </c>
      <c r="G9" s="44" t="e">
        <f>IF('Costi complessivi'!#REF!="G",'Costi complessivi'!#REF!*$C$452,IF('Costi complessivi'!#REF!=$B$452,'Costi complessivi'!#REF!,""))</f>
        <v>#REF!</v>
      </c>
      <c r="H9" s="44" t="e">
        <f>IF('Costi complessivi'!#REF!="G",'Costi complessivi'!#REF!*$C$452,IF('Costi complessivi'!#REF!=$B$452,'Costi complessivi'!#REF!,""))</f>
        <v>#REF!</v>
      </c>
      <c r="I9" s="115" t="e">
        <f>IF('Costi complessivi'!#REF!="G",'Costi complessivi'!D9*$C$452,IF('Costi complessivi'!#REF!=$B$452,'Costi complessivi'!D9,""))</f>
        <v>#REF!</v>
      </c>
      <c r="J9" s="14" t="e">
        <f>IF('Costi complessivi'!#REF!="G",'Costi complessivi'!E9*$C$452,IF('Costi complessivi'!#REF!=$B$452,'Costi complessivi'!E9,""))</f>
        <v>#REF!</v>
      </c>
      <c r="K9" s="14" t="e">
        <f>IF('Costi complessivi'!#REF!="G",'Costi complessivi'!F9*$C$452,IF('Costi complessivi'!#REF!=$B$452,'Costi complessivi'!F9,""))</f>
        <v>#REF!</v>
      </c>
      <c r="L9" s="29" t="e">
        <f>IF('Costi complessivi'!#REF!="G",'Costi complessivi'!#REF!*$C$452,IF('Costi complessivi'!#REF!=$B$452,'Costi complessivi'!#REF!,""))</f>
        <v>#REF!</v>
      </c>
      <c r="M9" s="23" t="e">
        <f>'Costi complessivi'!#REF!</f>
        <v>#REF!</v>
      </c>
      <c r="N9" s="69" t="e">
        <f>IF('Costi complessivi'!#REF!="G",'Costi complessivi'!#REF!,IF('Costi complessivi'!#REF!=$B$452,'Costi complessivi'!#REF!,0))</f>
        <v>#REF!</v>
      </c>
      <c r="Q9" s="42">
        <v>42000</v>
      </c>
    </row>
    <row r="10" spans="1:22" hidden="1">
      <c r="A10" s="49" t="s">
        <v>445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5"/>
      <c r="M10" s="48"/>
      <c r="N10" s="69" t="e">
        <f>IF('Costi complessivi'!#REF!="G",'Costi complessivi'!#REF!,IF('Costi complessivi'!#REF!=$B$452,'Costi complessivi'!#REF!,0))</f>
        <v>#REF!</v>
      </c>
    </row>
    <row r="11" spans="1:22" hidden="1">
      <c r="A11" s="22" t="str">
        <f>IF('Costi complessivi'!A11="","",'Costi complessivi'!A11)</f>
        <v xml:space="preserve">  66/25/520  </v>
      </c>
      <c r="B11" s="61" t="str">
        <f>IF('Costi complessivi'!B11="","",'Costi complessivi'!B11)</f>
        <v xml:space="preserve">CENTRI RESID. DISABILI FELINO  </v>
      </c>
      <c r="C11" s="15" t="e">
        <f>IF('Costi complessivi'!#REF!="G",'Costi complessivi'!#REF!*$C$452,IF('Costi complessivi'!#REF!=$B$452,'Costi complessivi'!#REF!,""))</f>
        <v>#REF!</v>
      </c>
      <c r="D11" s="15" t="e">
        <f>IF('Costi complessivi'!#REF!="G",'Costi complessivi'!#REF!*$C$452,IF('Costi complessivi'!#REF!=$B$452,'Costi complessivi'!#REF!,""))</f>
        <v>#REF!</v>
      </c>
      <c r="E11" s="30" t="e">
        <f>IF('Costi complessivi'!#REF!="G",'Costi complessivi'!#REF!*$C$452,IF('Costi complessivi'!#REF!=$B$452,'Costi complessivi'!#REF!,""))</f>
        <v>#REF!</v>
      </c>
      <c r="F11" s="115" t="e">
        <f>IF('Costi complessivi'!#REF!="G",'Costi complessivi'!C11*$C$452,IF('Costi complessivi'!#REF!=$B$452,'Costi complessivi'!C11,""))</f>
        <v>#REF!</v>
      </c>
      <c r="G11" s="44" t="e">
        <f>IF('Costi complessivi'!#REF!="G",'Costi complessivi'!#REF!*$C$452,IF('Costi complessivi'!#REF!=$B$452,'Costi complessivi'!#REF!,""))</f>
        <v>#REF!</v>
      </c>
      <c r="H11" s="44" t="e">
        <f>IF('Costi complessivi'!#REF!="G",'Costi complessivi'!#REF!*$C$452,IF('Costi complessivi'!#REF!=$B$452,'Costi complessivi'!#REF!,""))</f>
        <v>#REF!</v>
      </c>
      <c r="I11" s="115" t="e">
        <f>IF('Costi complessivi'!#REF!="G",'Costi complessivi'!D11*$C$452,IF('Costi complessivi'!#REF!=$B$452,'Costi complessivi'!D11,""))</f>
        <v>#REF!</v>
      </c>
      <c r="J11" s="14" t="e">
        <f>IF('Costi complessivi'!#REF!="G",'Costi complessivi'!E11*$C$452,IF('Costi complessivi'!#REF!=$B$452,'Costi complessivi'!E11,""))</f>
        <v>#REF!</v>
      </c>
      <c r="K11" s="14" t="e">
        <f>IF('Costi complessivi'!#REF!="G",'Costi complessivi'!F11*$C$452,IF('Costi complessivi'!#REF!=$B$452,'Costi complessivi'!F11,""))</f>
        <v>#REF!</v>
      </c>
      <c r="L11" s="29" t="e">
        <f>IF('Costi complessivi'!#REF!="G",'Costi complessivi'!#REF!*$C$452,IF('Costi complessivi'!#REF!=$B$452,'Costi complessivi'!#REF!,""))</f>
        <v>#REF!</v>
      </c>
      <c r="M11" s="23" t="e">
        <f>'Costi complessivi'!#REF!</f>
        <v>#REF!</v>
      </c>
      <c r="N11" s="69" t="e">
        <f>IF('Costi complessivi'!#REF!="G",'Costi complessivi'!#REF!,IF('Costi complessivi'!#REF!=$B$452,'Costi complessivi'!#REF!,0))</f>
        <v>#REF!</v>
      </c>
      <c r="Q11" s="42">
        <v>29000</v>
      </c>
    </row>
    <row r="12" spans="1:22" hidden="1">
      <c r="A12" s="22" t="str">
        <f>IF('Costi complessivi'!A12="","",'Costi complessivi'!A12)</f>
        <v>68/05/781</v>
      </c>
      <c r="B12" s="61" t="str">
        <f>IF('Costi complessivi'!B12="","",'Costi complessivi'!B12)</f>
        <v>ASS. DOM. ASSISTENZIALE DIS. FELINO</v>
      </c>
      <c r="C12" s="15" t="e">
        <f>IF('Costi complessivi'!#REF!="G",'Costi complessivi'!#REF!*$C$452,IF('Costi complessivi'!#REF!=$B$452,'Costi complessivi'!#REF!,""))</f>
        <v>#REF!</v>
      </c>
      <c r="D12" s="15" t="e">
        <f>IF('Costi complessivi'!#REF!="G",'Costi complessivi'!#REF!*$C$452,IF('Costi complessivi'!#REF!=$B$452,'Costi complessivi'!#REF!,""))</f>
        <v>#REF!</v>
      </c>
      <c r="E12" s="30" t="e">
        <f>IF('Costi complessivi'!#REF!="G",'Costi complessivi'!#REF!*$C$452,IF('Costi complessivi'!#REF!=$B$452,'Costi complessivi'!#REF!,""))</f>
        <v>#REF!</v>
      </c>
      <c r="F12" s="115" t="e">
        <f>IF('Costi complessivi'!#REF!="G",'Costi complessivi'!C12*$C$452,IF('Costi complessivi'!#REF!=$B$452,'Costi complessivi'!C12,""))</f>
        <v>#REF!</v>
      </c>
      <c r="G12" s="44" t="e">
        <f>IF('Costi complessivi'!#REF!="G",'Costi complessivi'!#REF!*$C$452,IF('Costi complessivi'!#REF!=$B$452,'Costi complessivi'!#REF!,""))</f>
        <v>#REF!</v>
      </c>
      <c r="H12" s="44" t="e">
        <f>IF('Costi complessivi'!#REF!="G",'Costi complessivi'!#REF!*$C$452,IF('Costi complessivi'!#REF!=$B$452,'Costi complessivi'!#REF!,""))</f>
        <v>#REF!</v>
      </c>
      <c r="I12" s="115" t="e">
        <f>IF('Costi complessivi'!#REF!="G",'Costi complessivi'!D12*$C$452,IF('Costi complessivi'!#REF!=$B$452,'Costi complessivi'!D12,""))</f>
        <v>#REF!</v>
      </c>
      <c r="J12" s="14" t="e">
        <f>IF('Costi complessivi'!#REF!="G",'Costi complessivi'!E12*$C$452,IF('Costi complessivi'!#REF!=$B$452,'Costi complessivi'!E12,""))</f>
        <v>#REF!</v>
      </c>
      <c r="K12" s="14" t="e">
        <f>IF('Costi complessivi'!#REF!="G",'Costi complessivi'!F12*$C$452,IF('Costi complessivi'!#REF!=$B$452,'Costi complessivi'!F12,""))</f>
        <v>#REF!</v>
      </c>
      <c r="L12" s="29" t="e">
        <f>IF('Costi complessivi'!#REF!="G",'Costi complessivi'!#REF!*$C$452,IF('Costi complessivi'!#REF!=$B$452,'Costi complessivi'!#REF!,""))</f>
        <v>#REF!</v>
      </c>
      <c r="M12" s="23" t="e">
        <f>'Costi complessivi'!#REF!</f>
        <v>#REF!</v>
      </c>
      <c r="N12" s="69" t="e">
        <f>IF('Costi complessivi'!#REF!="G",'Costi complessivi'!#REF!,IF('Costi complessivi'!#REF!=$B$452,'Costi complessivi'!#REF!,0))</f>
        <v>#REF!</v>
      </c>
    </row>
    <row r="13" spans="1:22" ht="18" hidden="1" customHeight="1">
      <c r="A13" s="22" t="str">
        <f>IF('Costi complessivi'!A13="","",'Costi complessivi'!A13)</f>
        <v xml:space="preserve">  66/25/522  </v>
      </c>
      <c r="B13" s="61" t="str">
        <f>IF('Costi complessivi'!B13="","",'Costi complessivi'!B13)</f>
        <v xml:space="preserve">ASSIST. DOMIC. EDUCATIVA DISABILI FELINO </v>
      </c>
      <c r="C13" s="15" t="e">
        <f>IF('Costi complessivi'!#REF!="G",'Costi complessivi'!#REF!*$C$452,IF('Costi complessivi'!#REF!=$B$452,'Costi complessivi'!#REF!,""))</f>
        <v>#REF!</v>
      </c>
      <c r="D13" s="15" t="e">
        <f>IF('Costi complessivi'!#REF!="G",'Costi complessivi'!#REF!*$C$452,IF('Costi complessivi'!#REF!=$B$452,'Costi complessivi'!#REF!,""))</f>
        <v>#REF!</v>
      </c>
      <c r="E13" s="30" t="e">
        <f>IF('Costi complessivi'!#REF!="G",'Costi complessivi'!#REF!*$C$452,IF('Costi complessivi'!#REF!=$B$452,'Costi complessivi'!#REF!,""))</f>
        <v>#REF!</v>
      </c>
      <c r="F13" s="115" t="e">
        <f>IF('Costi complessivi'!#REF!="G",'Costi complessivi'!C13*$C$452,IF('Costi complessivi'!#REF!=$B$452,'Costi complessivi'!C13,""))</f>
        <v>#REF!</v>
      </c>
      <c r="G13" s="44" t="e">
        <f>IF('Costi complessivi'!#REF!="G",'Costi complessivi'!#REF!*$C$452,IF('Costi complessivi'!#REF!=$B$452,'Costi complessivi'!#REF!,""))</f>
        <v>#REF!</v>
      </c>
      <c r="H13" s="44" t="e">
        <f>IF('Costi complessivi'!#REF!="G",'Costi complessivi'!#REF!*$C$452,IF('Costi complessivi'!#REF!=$B$452,'Costi complessivi'!#REF!,""))</f>
        <v>#REF!</v>
      </c>
      <c r="I13" s="115" t="e">
        <f>IF('Costi complessivi'!#REF!="G",'Costi complessivi'!D13*$C$452,IF('Costi complessivi'!#REF!=$B$452,'Costi complessivi'!D13,""))</f>
        <v>#REF!</v>
      </c>
      <c r="J13" s="14" t="e">
        <f>IF('Costi complessivi'!#REF!="G",'Costi complessivi'!E13*$C$452,IF('Costi complessivi'!#REF!=$B$452,'Costi complessivi'!E13,""))</f>
        <v>#REF!</v>
      </c>
      <c r="K13" s="14" t="e">
        <f>IF('Costi complessivi'!#REF!="G",'Costi complessivi'!F13*$C$452,IF('Costi complessivi'!#REF!=$B$452,'Costi complessivi'!F13,""))</f>
        <v>#REF!</v>
      </c>
      <c r="L13" s="29" t="e">
        <f>IF('Costi complessivi'!#REF!="G",'Costi complessivi'!#REF!*$C$452,IF('Costi complessivi'!#REF!=$B$452,'Costi complessivi'!#REF!,""))</f>
        <v>#REF!</v>
      </c>
      <c r="M13" s="23" t="e">
        <f>'Costi complessivi'!#REF!</f>
        <v>#REF!</v>
      </c>
      <c r="N13" s="69" t="e">
        <f>IF('Costi complessivi'!#REF!="G",'Costi complessivi'!#REF!,IF('Costi complessivi'!#REF!=$B$452,'Costi complessivi'!#REF!,0))</f>
        <v>#REF!</v>
      </c>
      <c r="Q13" s="57">
        <v>32000</v>
      </c>
      <c r="R13" s="55">
        <v>28000</v>
      </c>
      <c r="S13" s="42">
        <f>36000/2*LAVORO!$E$6</f>
        <v>3282.4653826132226</v>
      </c>
      <c r="T13" s="42">
        <f>SUM(R13:S13)</f>
        <v>31282.465382613223</v>
      </c>
    </row>
    <row r="14" spans="1:22" hidden="1">
      <c r="A14" s="22" t="str">
        <f>IF('Costi complessivi'!A14="","",'Costi complessivi'!A14)</f>
        <v xml:space="preserve">  66/25/526  </v>
      </c>
      <c r="B14" s="61" t="str">
        <f>IF('Costi complessivi'!B14="","",'Costi complessivi'!B14)</f>
        <v xml:space="preserve">TIROCINI LAVORATIVI DISABILI FELINO   </v>
      </c>
      <c r="C14" s="15" t="e">
        <f>IF('Costi complessivi'!#REF!="G",'Costi complessivi'!#REF!*$C$452,IF('Costi complessivi'!#REF!=$B$452,'Costi complessivi'!#REF!,""))</f>
        <v>#REF!</v>
      </c>
      <c r="D14" s="15" t="e">
        <f>IF('Costi complessivi'!#REF!="G",'Costi complessivi'!#REF!*$C$452,IF('Costi complessivi'!#REF!=$B$452,'Costi complessivi'!#REF!,""))</f>
        <v>#REF!</v>
      </c>
      <c r="E14" s="30" t="e">
        <f>IF('Costi complessivi'!#REF!="G",'Costi complessivi'!#REF!*$C$452,IF('Costi complessivi'!#REF!=$B$452,'Costi complessivi'!#REF!,""))</f>
        <v>#REF!</v>
      </c>
      <c r="F14" s="115" t="e">
        <f>IF('Costi complessivi'!#REF!="G",'Costi complessivi'!C14*$C$452,IF('Costi complessivi'!#REF!=$B$452,'Costi complessivi'!C14,""))</f>
        <v>#REF!</v>
      </c>
      <c r="G14" s="44" t="e">
        <f>IF('Costi complessivi'!#REF!="G",'Costi complessivi'!#REF!*$C$452,IF('Costi complessivi'!#REF!=$B$452,'Costi complessivi'!#REF!,""))</f>
        <v>#REF!</v>
      </c>
      <c r="H14" s="44" t="e">
        <f>IF('Costi complessivi'!#REF!="G",'Costi complessivi'!#REF!*$C$452,IF('Costi complessivi'!#REF!=$B$452,'Costi complessivi'!#REF!,""))</f>
        <v>#REF!</v>
      </c>
      <c r="I14" s="115" t="e">
        <f>IF('Costi complessivi'!#REF!="G",'Costi complessivi'!D14*$C$452,IF('Costi complessivi'!#REF!=$B$452,'Costi complessivi'!D14,""))</f>
        <v>#REF!</v>
      </c>
      <c r="J14" s="14" t="e">
        <f>IF('Costi complessivi'!#REF!="G",'Costi complessivi'!E14*$C$452,IF('Costi complessivi'!#REF!=$B$452,'Costi complessivi'!E14,""))</f>
        <v>#REF!</v>
      </c>
      <c r="K14" s="14" t="e">
        <f>IF('Costi complessivi'!#REF!="G",'Costi complessivi'!F14*$C$452,IF('Costi complessivi'!#REF!=$B$452,'Costi complessivi'!F14,""))</f>
        <v>#REF!</v>
      </c>
      <c r="L14" s="29" t="e">
        <f>IF('Costi complessivi'!#REF!="G",'Costi complessivi'!#REF!*$C$452,IF('Costi complessivi'!#REF!=$B$452,'Costi complessivi'!#REF!,""))</f>
        <v>#REF!</v>
      </c>
      <c r="M14" s="23" t="e">
        <f>'Costi complessivi'!#REF!</f>
        <v>#REF!</v>
      </c>
      <c r="N14" s="69" t="e">
        <f>IF('Costi complessivi'!#REF!="G",'Costi complessivi'!#REF!,IF('Costi complessivi'!#REF!=$B$452,'Costi complessivi'!#REF!,0))</f>
        <v>#REF!</v>
      </c>
      <c r="Q14" s="42">
        <v>13000</v>
      </c>
    </row>
    <row r="15" spans="1:22" hidden="1">
      <c r="A15" s="22" t="str">
        <f>IF('Costi complessivi'!A15="","",'Costi complessivi'!A15)</f>
        <v>66/30/864</v>
      </c>
      <c r="B15" s="61" t="str">
        <f>IF('Costi complessivi'!B15="","",'Costi complessivi'!B15)</f>
        <v>AVVIAMENTO AL LAVORO</v>
      </c>
      <c r="C15" s="15" t="e">
        <f>IF('Costi complessivi'!#REF!="G",'Costi complessivi'!#REF!*$C$452,IF('Costi complessivi'!#REF!=$B$452,'Costi complessivi'!#REF!,""))</f>
        <v>#REF!</v>
      </c>
      <c r="D15" s="15" t="e">
        <f>IF('Costi complessivi'!#REF!="G",'Costi complessivi'!#REF!*$C$452,IF('Costi complessivi'!#REF!=$B$452,'Costi complessivi'!#REF!,""))</f>
        <v>#REF!</v>
      </c>
      <c r="E15" s="30" t="e">
        <f>IF('Costi complessivi'!#REF!="G",'Costi complessivi'!#REF!*$C$452,IF('Costi complessivi'!#REF!=$B$452,'Costi complessivi'!#REF!,""))</f>
        <v>#REF!</v>
      </c>
      <c r="F15" s="115" t="e">
        <f>IF('Costi complessivi'!#REF!="G",'Costi complessivi'!C15*$C$452,IF('Costi complessivi'!#REF!=$B$452,'Costi complessivi'!C15,""))</f>
        <v>#REF!</v>
      </c>
      <c r="G15" s="44" t="e">
        <f>IF('Costi complessivi'!#REF!="G",'Costi complessivi'!#REF!*$C$452,IF('Costi complessivi'!#REF!=$B$452,'Costi complessivi'!#REF!,""))</f>
        <v>#REF!</v>
      </c>
      <c r="H15" s="44" t="e">
        <f>IF('Costi complessivi'!#REF!="G",'Costi complessivi'!#REF!*$C$452,IF('Costi complessivi'!#REF!=$B$452,'Costi complessivi'!#REF!,""))</f>
        <v>#REF!</v>
      </c>
      <c r="I15" s="115" t="e">
        <f>IF('Costi complessivi'!#REF!="G",'Costi complessivi'!D15*$C$452,IF('Costi complessivi'!#REF!=$B$452,'Costi complessivi'!D15,""))</f>
        <v>#REF!</v>
      </c>
      <c r="J15" s="14" t="e">
        <f>IF('Costi complessivi'!#REF!="G",'Costi complessivi'!E15*$C$452,IF('Costi complessivi'!#REF!=$B$452,'Costi complessivi'!E15,""))</f>
        <v>#REF!</v>
      </c>
      <c r="K15" s="14" t="e">
        <f>IF('Costi complessivi'!#REF!="G",'Costi complessivi'!F15*$C$452,IF('Costi complessivi'!#REF!=$B$452,'Costi complessivi'!F15,""))</f>
        <v>#REF!</v>
      </c>
      <c r="L15" s="29" t="e">
        <f>IF('Costi complessivi'!#REF!="G",'Costi complessivi'!#REF!*$C$452,IF('Costi complessivi'!#REF!=$B$452,'Costi complessivi'!#REF!,""))</f>
        <v>#REF!</v>
      </c>
      <c r="M15" s="23" t="e">
        <f>'Costi complessivi'!#REF!</f>
        <v>#REF!</v>
      </c>
      <c r="N15" s="69" t="e">
        <f>IF('Costi complessivi'!#REF!="G",'Costi complessivi'!#REF!,IF('Costi complessivi'!#REF!=$B$452,'Costi complessivi'!#REF!,0))</f>
        <v>#REF!</v>
      </c>
      <c r="Q15" s="43"/>
    </row>
    <row r="16" spans="1:22" hidden="1">
      <c r="A16" s="22" t="str">
        <f>IF('Costi complessivi'!A16="","",'Costi complessivi'!A16)</f>
        <v xml:space="preserve">  66/25/529  </v>
      </c>
      <c r="B16" s="61" t="str">
        <f>IF('Costi complessivi'!B16="","",'Costi complessivi'!B16)</f>
        <v xml:space="preserve">INSERIMENTO COOP LAVORO FELINO </v>
      </c>
      <c r="C16" s="15" t="e">
        <f>IF('Costi complessivi'!#REF!="G",'Costi complessivi'!#REF!*$C$452,IF('Costi complessivi'!#REF!=$B$452,'Costi complessivi'!#REF!,""))</f>
        <v>#REF!</v>
      </c>
      <c r="D16" s="15" t="e">
        <f>IF('Costi complessivi'!#REF!="G",'Costi complessivi'!#REF!*$C$452,IF('Costi complessivi'!#REF!=$B$452,'Costi complessivi'!#REF!,""))</f>
        <v>#REF!</v>
      </c>
      <c r="E16" s="30" t="e">
        <f>IF('Costi complessivi'!#REF!="G",'Costi complessivi'!#REF!*$C$452,IF('Costi complessivi'!#REF!=$B$452,'Costi complessivi'!#REF!,""))</f>
        <v>#REF!</v>
      </c>
      <c r="F16" s="115" t="e">
        <f>IF('Costi complessivi'!#REF!="G",'Costi complessivi'!C16*$C$452,IF('Costi complessivi'!#REF!=$B$452,'Costi complessivi'!C16,""))</f>
        <v>#REF!</v>
      </c>
      <c r="G16" s="44" t="e">
        <f>IF('Costi complessivi'!#REF!="G",'Costi complessivi'!#REF!*$C$452,IF('Costi complessivi'!#REF!=$B$452,'Costi complessivi'!#REF!,""))</f>
        <v>#REF!</v>
      </c>
      <c r="H16" s="44" t="e">
        <f>IF('Costi complessivi'!#REF!="G",'Costi complessivi'!#REF!*$C$452,IF('Costi complessivi'!#REF!=$B$452,'Costi complessivi'!#REF!,""))</f>
        <v>#REF!</v>
      </c>
      <c r="I16" s="115" t="e">
        <f>IF('Costi complessivi'!#REF!="G",'Costi complessivi'!D16*$C$452,IF('Costi complessivi'!#REF!=$B$452,'Costi complessivi'!D16,""))</f>
        <v>#REF!</v>
      </c>
      <c r="J16" s="14" t="e">
        <f>IF('Costi complessivi'!#REF!="G",'Costi complessivi'!E16*$C$452,IF('Costi complessivi'!#REF!=$B$452,'Costi complessivi'!E16,""))</f>
        <v>#REF!</v>
      </c>
      <c r="K16" s="14" t="e">
        <f>IF('Costi complessivi'!#REF!="G",'Costi complessivi'!F16*$C$452,IF('Costi complessivi'!#REF!=$B$452,'Costi complessivi'!F16,""))</f>
        <v>#REF!</v>
      </c>
      <c r="L16" s="29" t="e">
        <f>IF('Costi complessivi'!#REF!="G",'Costi complessivi'!#REF!*$C$452,IF('Costi complessivi'!#REF!=$B$452,'Costi complessivi'!#REF!,""))</f>
        <v>#REF!</v>
      </c>
      <c r="M16" s="23" t="e">
        <f>'Costi complessivi'!#REF!</f>
        <v>#REF!</v>
      </c>
      <c r="N16" s="69" t="e">
        <f>IF('Costi complessivi'!#REF!="G",'Costi complessivi'!#REF!,IF('Costi complessivi'!#REF!=$B$452,'Costi complessivi'!#REF!,0))</f>
        <v>#REF!</v>
      </c>
      <c r="Q16" s="42">
        <v>71000</v>
      </c>
      <c r="R16" s="32" t="s">
        <v>499</v>
      </c>
    </row>
    <row r="17" spans="1:20" hidden="1">
      <c r="A17" s="49" t="s">
        <v>446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8"/>
      <c r="N17" s="69" t="e">
        <f>IF('Costi complessivi'!#REF!="G",'Costi complessivi'!#REF!,IF('Costi complessivi'!#REF!=$B$452,'Costi complessivi'!#REF!,0))</f>
        <v>#REF!</v>
      </c>
    </row>
    <row r="18" spans="1:20" hidden="1">
      <c r="A18" s="22" t="str">
        <f>IF('Costi complessivi'!A18="","",'Costi complessivi'!A18)</f>
        <v xml:space="preserve">  66/25/540  </v>
      </c>
      <c r="B18" s="61" t="str">
        <f>IF('Costi complessivi'!B18="","",'Costi complessivi'!B18)</f>
        <v>CENTRI RESID. DISABILI MONTECH.</v>
      </c>
      <c r="C18" s="15" t="e">
        <f>IF('Costi complessivi'!#REF!="G",'Costi complessivi'!#REF!*$C$452,IF('Costi complessivi'!#REF!=$B$452,'Costi complessivi'!#REF!,""))</f>
        <v>#REF!</v>
      </c>
      <c r="D18" s="15" t="e">
        <f>IF('Costi complessivi'!#REF!="G",'Costi complessivi'!#REF!*$C$452,IF('Costi complessivi'!#REF!=$B$452,'Costi complessivi'!#REF!,""))</f>
        <v>#REF!</v>
      </c>
      <c r="E18" s="30" t="e">
        <f>IF('Costi complessivi'!#REF!="G",'Costi complessivi'!#REF!*$C$452,IF('Costi complessivi'!#REF!=$B$452,'Costi complessivi'!#REF!,""))</f>
        <v>#REF!</v>
      </c>
      <c r="F18" s="115" t="e">
        <f>IF('Costi complessivi'!#REF!="G",'Costi complessivi'!C18*$C$452,IF('Costi complessivi'!#REF!=$B$452,'Costi complessivi'!C18,""))</f>
        <v>#REF!</v>
      </c>
      <c r="G18" s="44" t="e">
        <f>IF('Costi complessivi'!#REF!="G",'Costi complessivi'!#REF!*$C$452,IF('Costi complessivi'!#REF!=$B$452,'Costi complessivi'!#REF!,""))</f>
        <v>#REF!</v>
      </c>
      <c r="H18" s="44" t="e">
        <f>IF('Costi complessivi'!#REF!="G",'Costi complessivi'!#REF!*$C$452,IF('Costi complessivi'!#REF!=$B$452,'Costi complessivi'!#REF!,""))</f>
        <v>#REF!</v>
      </c>
      <c r="I18" s="115" t="e">
        <f>IF('Costi complessivi'!#REF!="G",'Costi complessivi'!D18*$C$452,IF('Costi complessivi'!#REF!=$B$452,'Costi complessivi'!D18,""))</f>
        <v>#REF!</v>
      </c>
      <c r="J18" s="14" t="e">
        <f>IF('Costi complessivi'!#REF!="G",'Costi complessivi'!E18*$C$452,IF('Costi complessivi'!#REF!=$B$452,'Costi complessivi'!E18,""))</f>
        <v>#REF!</v>
      </c>
      <c r="K18" s="14" t="e">
        <f>IF('Costi complessivi'!#REF!="G",'Costi complessivi'!F18*$C$452,IF('Costi complessivi'!#REF!=$B$452,'Costi complessivi'!F18,""))</f>
        <v>#REF!</v>
      </c>
      <c r="L18" s="29" t="e">
        <f>IF('Costi complessivi'!#REF!="G",'Costi complessivi'!#REF!*$C$452,IF('Costi complessivi'!#REF!=$B$452,'Costi complessivi'!#REF!,""))</f>
        <v>#REF!</v>
      </c>
      <c r="M18" s="23" t="e">
        <f>'Costi complessivi'!#REF!</f>
        <v>#REF!</v>
      </c>
      <c r="N18" s="69" t="e">
        <f>IF('Costi complessivi'!#REF!="G",'Costi complessivi'!#REF!,IF('Costi complessivi'!#REF!=$B$452,'Costi complessivi'!#REF!,0))</f>
        <v>#REF!</v>
      </c>
      <c r="Q18" s="42">
        <v>41000</v>
      </c>
    </row>
    <row r="19" spans="1:20" hidden="1">
      <c r="A19" s="22" t="str">
        <f>IF('Costi complessivi'!A19="","",'Costi complessivi'!A19)</f>
        <v>68/05/811</v>
      </c>
      <c r="B19" s="61" t="str">
        <f>IF('Costi complessivi'!B19="","",'Costi complessivi'!B19)</f>
        <v>ASS. DOM. ASSISTENZIALE DIS. MONTECH</v>
      </c>
      <c r="C19" s="15" t="e">
        <f>IF('Costi complessivi'!#REF!="G",'Costi complessivi'!#REF!*$C$452,IF('Costi complessivi'!#REF!=$B$452,'Costi complessivi'!#REF!,""))</f>
        <v>#REF!</v>
      </c>
      <c r="D19" s="15" t="e">
        <f>IF('Costi complessivi'!#REF!="G",'Costi complessivi'!#REF!*$C$452,IF('Costi complessivi'!#REF!=$B$452,'Costi complessivi'!#REF!,""))</f>
        <v>#REF!</v>
      </c>
      <c r="E19" s="30" t="e">
        <f>IF('Costi complessivi'!#REF!="G",'Costi complessivi'!#REF!*$C$452,IF('Costi complessivi'!#REF!=$B$452,'Costi complessivi'!#REF!,""))</f>
        <v>#REF!</v>
      </c>
      <c r="F19" s="115" t="e">
        <f>IF('Costi complessivi'!#REF!="G",'Costi complessivi'!C19*$C$452,IF('Costi complessivi'!#REF!=$B$452,'Costi complessivi'!C19,""))</f>
        <v>#REF!</v>
      </c>
      <c r="G19" s="44" t="e">
        <f>IF('Costi complessivi'!#REF!="G",'Costi complessivi'!#REF!*$C$452,IF('Costi complessivi'!#REF!=$B$452,'Costi complessivi'!#REF!,""))</f>
        <v>#REF!</v>
      </c>
      <c r="H19" s="44" t="e">
        <f>IF('Costi complessivi'!#REF!="G",'Costi complessivi'!#REF!*$C$452,IF('Costi complessivi'!#REF!=$B$452,'Costi complessivi'!#REF!,""))</f>
        <v>#REF!</v>
      </c>
      <c r="I19" s="115" t="e">
        <f>IF('Costi complessivi'!#REF!="G",'Costi complessivi'!D19*$C$452,IF('Costi complessivi'!#REF!=$B$452,'Costi complessivi'!D19,""))</f>
        <v>#REF!</v>
      </c>
      <c r="J19" s="14" t="e">
        <f>IF('Costi complessivi'!#REF!="G",'Costi complessivi'!E19*$C$452,IF('Costi complessivi'!#REF!=$B$452,'Costi complessivi'!E19,""))</f>
        <v>#REF!</v>
      </c>
      <c r="K19" s="14" t="e">
        <f>IF('Costi complessivi'!#REF!="G",'Costi complessivi'!F19*$C$452,IF('Costi complessivi'!#REF!=$B$452,'Costi complessivi'!F19,""))</f>
        <v>#REF!</v>
      </c>
      <c r="L19" s="29" t="e">
        <f>IF('Costi complessivi'!#REF!="G",'Costi complessivi'!#REF!*$C$452,IF('Costi complessivi'!#REF!=$B$452,'Costi complessivi'!#REF!,""))</f>
        <v>#REF!</v>
      </c>
      <c r="M19" s="23" t="e">
        <f>'Costi complessivi'!#REF!</f>
        <v>#REF!</v>
      </c>
      <c r="N19" s="69"/>
    </row>
    <row r="20" spans="1:20" ht="16.5" hidden="1" customHeight="1">
      <c r="A20" s="22" t="str">
        <f>IF('Costi complessivi'!A20="","",'Costi complessivi'!A20)</f>
        <v xml:space="preserve">  66/25/542  </v>
      </c>
      <c r="B20" s="61" t="str">
        <f>IF('Costi complessivi'!B20="","",'Costi complessivi'!B20)</f>
        <v>ASSIST. DOMIC. EDUCATIVA  DIS. MONTECH</v>
      </c>
      <c r="C20" s="15" t="e">
        <f>IF('Costi complessivi'!#REF!="G",'Costi complessivi'!#REF!*$C$452,IF('Costi complessivi'!#REF!=$B$452,'Costi complessivi'!#REF!,""))</f>
        <v>#REF!</v>
      </c>
      <c r="D20" s="15" t="e">
        <f>IF('Costi complessivi'!#REF!="G",'Costi complessivi'!#REF!*$C$452,IF('Costi complessivi'!#REF!=$B$452,'Costi complessivi'!#REF!,""))</f>
        <v>#REF!</v>
      </c>
      <c r="E20" s="30" t="e">
        <f>IF('Costi complessivi'!#REF!="G",'Costi complessivi'!#REF!*$C$452,IF('Costi complessivi'!#REF!=$B$452,'Costi complessivi'!#REF!,""))</f>
        <v>#REF!</v>
      </c>
      <c r="F20" s="115" t="e">
        <f>IF('Costi complessivi'!#REF!="G",'Costi complessivi'!C20*$C$452,IF('Costi complessivi'!#REF!=$B$452,'Costi complessivi'!C20,""))</f>
        <v>#REF!</v>
      </c>
      <c r="G20" s="44" t="e">
        <f>IF('Costi complessivi'!#REF!="G",'Costi complessivi'!#REF!*$C$452,IF('Costi complessivi'!#REF!=$B$452,'Costi complessivi'!#REF!,""))</f>
        <v>#REF!</v>
      </c>
      <c r="H20" s="44" t="e">
        <f>IF('Costi complessivi'!#REF!="G",'Costi complessivi'!#REF!*$C$452,IF('Costi complessivi'!#REF!=$B$452,'Costi complessivi'!#REF!,""))</f>
        <v>#REF!</v>
      </c>
      <c r="I20" s="115" t="e">
        <f>IF('Costi complessivi'!#REF!="G",'Costi complessivi'!D20*$C$452,IF('Costi complessivi'!#REF!=$B$452,'Costi complessivi'!D20,""))</f>
        <v>#REF!</v>
      </c>
      <c r="J20" s="14" t="e">
        <f>IF('Costi complessivi'!#REF!="G",'Costi complessivi'!E20*$C$452,IF('Costi complessivi'!#REF!=$B$452,'Costi complessivi'!E20,""))</f>
        <v>#REF!</v>
      </c>
      <c r="K20" s="14" t="e">
        <f>IF('Costi complessivi'!#REF!="G",'Costi complessivi'!F20*$C$452,IF('Costi complessivi'!#REF!=$B$452,'Costi complessivi'!F20,""))</f>
        <v>#REF!</v>
      </c>
      <c r="L20" s="29" t="e">
        <f>IF('Costi complessivi'!#REF!="G",'Costi complessivi'!#REF!*$C$452,IF('Costi complessivi'!#REF!=$B$452,'Costi complessivi'!#REF!,""))</f>
        <v>#REF!</v>
      </c>
      <c r="M20" s="23" t="e">
        <f>'Costi complessivi'!#REF!</f>
        <v>#REF!</v>
      </c>
      <c r="N20" s="69" t="e">
        <f>IF('Costi complessivi'!#REF!="G",'Costi complessivi'!#REF!,IF('Costi complessivi'!#REF!=$B$452,'Costi complessivi'!#REF!,0))</f>
        <v>#REF!</v>
      </c>
      <c r="Q20" s="57">
        <v>33000</v>
      </c>
      <c r="R20" s="55">
        <v>29000</v>
      </c>
      <c r="S20" s="42">
        <f>36000/2*LAVORO!$E$7</f>
        <v>3906.1405517959402</v>
      </c>
      <c r="T20" s="42">
        <f>SUM(R20:S20)</f>
        <v>32906.140551795943</v>
      </c>
    </row>
    <row r="21" spans="1:20" hidden="1">
      <c r="A21" s="22" t="str">
        <f>IF('Costi complessivi'!A21="","",'Costi complessivi'!A21)</f>
        <v xml:space="preserve">  66/25/546  </v>
      </c>
      <c r="B21" s="61" t="str">
        <f>IF('Costi complessivi'!B21="","",'Costi complessivi'!B21)</f>
        <v xml:space="preserve">TIROCINI LAVORATIVI DISABILI MONTEC.  </v>
      </c>
      <c r="C21" s="15" t="e">
        <f>IF('Costi complessivi'!#REF!="G",'Costi complessivi'!#REF!*$C$452,IF('Costi complessivi'!#REF!=$B$452,'Costi complessivi'!#REF!,""))</f>
        <v>#REF!</v>
      </c>
      <c r="D21" s="15" t="e">
        <f>IF('Costi complessivi'!#REF!="G",'Costi complessivi'!#REF!*$C$452,IF('Costi complessivi'!#REF!=$B$452,'Costi complessivi'!#REF!,""))</f>
        <v>#REF!</v>
      </c>
      <c r="E21" s="30" t="e">
        <f>IF('Costi complessivi'!#REF!="G",'Costi complessivi'!#REF!*$C$452,IF('Costi complessivi'!#REF!=$B$452,'Costi complessivi'!#REF!,""))</f>
        <v>#REF!</v>
      </c>
      <c r="F21" s="115" t="e">
        <f>IF('Costi complessivi'!#REF!="G",'Costi complessivi'!C21*$C$452,IF('Costi complessivi'!#REF!=$B$452,'Costi complessivi'!C21,""))</f>
        <v>#REF!</v>
      </c>
      <c r="G21" s="44" t="e">
        <f>IF('Costi complessivi'!#REF!="G",'Costi complessivi'!#REF!*$C$452,IF('Costi complessivi'!#REF!=$B$452,'Costi complessivi'!#REF!,""))</f>
        <v>#REF!</v>
      </c>
      <c r="H21" s="44" t="e">
        <f>IF('Costi complessivi'!#REF!="G",'Costi complessivi'!#REF!*$C$452,IF('Costi complessivi'!#REF!=$B$452,'Costi complessivi'!#REF!,""))</f>
        <v>#REF!</v>
      </c>
      <c r="I21" s="115" t="e">
        <f>IF('Costi complessivi'!#REF!="G",'Costi complessivi'!D21*$C$452,IF('Costi complessivi'!#REF!=$B$452,'Costi complessivi'!D21,""))</f>
        <v>#REF!</v>
      </c>
      <c r="J21" s="14" t="e">
        <f>IF('Costi complessivi'!#REF!="G",'Costi complessivi'!E21*$C$452,IF('Costi complessivi'!#REF!=$B$452,'Costi complessivi'!E21,""))</f>
        <v>#REF!</v>
      </c>
      <c r="K21" s="14" t="e">
        <f>IF('Costi complessivi'!#REF!="G",'Costi complessivi'!F21*$C$452,IF('Costi complessivi'!#REF!=$B$452,'Costi complessivi'!F21,""))</f>
        <v>#REF!</v>
      </c>
      <c r="L21" s="29" t="e">
        <f>IF('Costi complessivi'!#REF!="G",'Costi complessivi'!#REF!*$C$452,IF('Costi complessivi'!#REF!=$B$452,'Costi complessivi'!#REF!,""))</f>
        <v>#REF!</v>
      </c>
      <c r="M21" s="23" t="e">
        <f>'Costi complessivi'!#REF!</f>
        <v>#REF!</v>
      </c>
      <c r="N21" s="69" t="e">
        <f>IF('Costi complessivi'!#REF!="G",'Costi complessivi'!#REF!,IF('Costi complessivi'!#REF!=$B$452,'Costi complessivi'!#REF!,0))</f>
        <v>#REF!</v>
      </c>
      <c r="Q21" s="42">
        <v>20000</v>
      </c>
    </row>
    <row r="22" spans="1:20" hidden="1">
      <c r="A22" s="22" t="str">
        <f>IF('Costi complessivi'!A22="","",'Costi complessivi'!A22)</f>
        <v>66/30/864</v>
      </c>
      <c r="B22" s="61" t="str">
        <f>IF('Costi complessivi'!B22="","",'Costi complessivi'!B22)</f>
        <v>AVVIAMENTO AL LAVORO</v>
      </c>
      <c r="C22" s="15" t="e">
        <f>IF('Costi complessivi'!#REF!="G",'Costi complessivi'!#REF!*$C$452,IF('Costi complessivi'!#REF!=$B$452,'Costi complessivi'!#REF!,""))</f>
        <v>#REF!</v>
      </c>
      <c r="D22" s="15" t="e">
        <f>IF('Costi complessivi'!#REF!="G",'Costi complessivi'!#REF!*$C$452,IF('Costi complessivi'!#REF!=$B$452,'Costi complessivi'!#REF!,""))</f>
        <v>#REF!</v>
      </c>
      <c r="E22" s="30" t="e">
        <f>IF('Costi complessivi'!#REF!="G",'Costi complessivi'!#REF!*$C$452,IF('Costi complessivi'!#REF!=$B$452,'Costi complessivi'!#REF!,""))</f>
        <v>#REF!</v>
      </c>
      <c r="F22" s="115" t="e">
        <f>IF('Costi complessivi'!#REF!="G",'Costi complessivi'!C22*$C$452,IF('Costi complessivi'!#REF!=$B$452,'Costi complessivi'!C22,""))</f>
        <v>#REF!</v>
      </c>
      <c r="G22" s="44" t="e">
        <f>IF('Costi complessivi'!#REF!="G",'Costi complessivi'!#REF!*$C$452,IF('Costi complessivi'!#REF!=$B$452,'Costi complessivi'!#REF!,""))</f>
        <v>#REF!</v>
      </c>
      <c r="H22" s="44" t="e">
        <f>IF('Costi complessivi'!#REF!="G",'Costi complessivi'!#REF!*$C$452,IF('Costi complessivi'!#REF!=$B$452,'Costi complessivi'!#REF!,""))</f>
        <v>#REF!</v>
      </c>
      <c r="I22" s="115" t="e">
        <f>IF('Costi complessivi'!#REF!="G",'Costi complessivi'!D22*$C$452,IF('Costi complessivi'!#REF!=$B$452,'Costi complessivi'!D22,""))</f>
        <v>#REF!</v>
      </c>
      <c r="J22" s="14" t="e">
        <f>IF('Costi complessivi'!#REF!="G",'Costi complessivi'!E22*$C$452,IF('Costi complessivi'!#REF!=$B$452,'Costi complessivi'!E22,""))</f>
        <v>#REF!</v>
      </c>
      <c r="K22" s="14" t="e">
        <f>IF('Costi complessivi'!#REF!="G",'Costi complessivi'!F22*$C$452,IF('Costi complessivi'!#REF!=$B$452,'Costi complessivi'!F22,""))</f>
        <v>#REF!</v>
      </c>
      <c r="L22" s="29" t="e">
        <f>IF('Costi complessivi'!#REF!="G",'Costi complessivi'!#REF!*$C$452,IF('Costi complessivi'!#REF!=$B$452,'Costi complessivi'!#REF!,""))</f>
        <v>#REF!</v>
      </c>
      <c r="M22" s="23" t="e">
        <f>'Costi complessivi'!#REF!</f>
        <v>#REF!</v>
      </c>
      <c r="N22" s="69" t="e">
        <f>IF('Costi complessivi'!#REF!="G",'Costi complessivi'!#REF!,IF('Costi complessivi'!#REF!=$B$452,'Costi complessivi'!#REF!,0))</f>
        <v>#REF!</v>
      </c>
      <c r="Q22" s="43"/>
    </row>
    <row r="23" spans="1:20" hidden="1">
      <c r="A23" s="22" t="str">
        <f>IF('Costi complessivi'!A23="","",'Costi complessivi'!A23)</f>
        <v xml:space="preserve">  66/25/549  </v>
      </c>
      <c r="B23" s="61" t="str">
        <f>IF('Costi complessivi'!B23="","",'Costi complessivi'!B23)</f>
        <v xml:space="preserve">INSERIMENTO COOP LAVORO MONTEC </v>
      </c>
      <c r="C23" s="15" t="e">
        <f>IF('Costi complessivi'!#REF!="G",'Costi complessivi'!#REF!*$C$452,IF('Costi complessivi'!#REF!=$B$452,'Costi complessivi'!#REF!,""))</f>
        <v>#REF!</v>
      </c>
      <c r="D23" s="15" t="e">
        <f>IF('Costi complessivi'!#REF!="G",'Costi complessivi'!#REF!*$C$452,IF('Costi complessivi'!#REF!=$B$452,'Costi complessivi'!#REF!,""))</f>
        <v>#REF!</v>
      </c>
      <c r="E23" s="30" t="e">
        <f>IF('Costi complessivi'!#REF!="G",'Costi complessivi'!#REF!*$C$452,IF('Costi complessivi'!#REF!=$B$452,'Costi complessivi'!#REF!,""))</f>
        <v>#REF!</v>
      </c>
      <c r="F23" s="115" t="e">
        <f>IF('Costi complessivi'!#REF!="G",'Costi complessivi'!C23*$C$452,IF('Costi complessivi'!#REF!=$B$452,'Costi complessivi'!C23,""))</f>
        <v>#REF!</v>
      </c>
      <c r="G23" s="44" t="e">
        <f>IF('Costi complessivi'!#REF!="G",'Costi complessivi'!#REF!*$C$452,IF('Costi complessivi'!#REF!=$B$452,'Costi complessivi'!#REF!,""))</f>
        <v>#REF!</v>
      </c>
      <c r="H23" s="44" t="e">
        <f>IF('Costi complessivi'!#REF!="G",'Costi complessivi'!#REF!*$C$452,IF('Costi complessivi'!#REF!=$B$452,'Costi complessivi'!#REF!,""))</f>
        <v>#REF!</v>
      </c>
      <c r="I23" s="115" t="e">
        <f>IF('Costi complessivi'!#REF!="G",'Costi complessivi'!D23*$C$452,IF('Costi complessivi'!#REF!=$B$452,'Costi complessivi'!D23,""))</f>
        <v>#REF!</v>
      </c>
      <c r="J23" s="14" t="e">
        <f>IF('Costi complessivi'!#REF!="G",'Costi complessivi'!E23*$C$452,IF('Costi complessivi'!#REF!=$B$452,'Costi complessivi'!E23,""))</f>
        <v>#REF!</v>
      </c>
      <c r="K23" s="14" t="e">
        <f>IF('Costi complessivi'!#REF!="G",'Costi complessivi'!F23*$C$452,IF('Costi complessivi'!#REF!=$B$452,'Costi complessivi'!F23,""))</f>
        <v>#REF!</v>
      </c>
      <c r="L23" s="29" t="e">
        <f>IF('Costi complessivi'!#REF!="G",'Costi complessivi'!#REF!*$C$452,IF('Costi complessivi'!#REF!=$B$452,'Costi complessivi'!#REF!,""))</f>
        <v>#REF!</v>
      </c>
      <c r="M23" s="23" t="e">
        <f>'Costi complessivi'!#REF!</f>
        <v>#REF!</v>
      </c>
      <c r="N23" s="69" t="e">
        <f>IF('Costi complessivi'!#REF!="G",'Costi complessivi'!#REF!,IF('Costi complessivi'!#REF!=$B$452,'Costi complessivi'!#REF!,0))</f>
        <v>#REF!</v>
      </c>
      <c r="Q23" s="42">
        <v>16000</v>
      </c>
    </row>
    <row r="24" spans="1:20" hidden="1">
      <c r="A24" s="49" t="s">
        <v>447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8"/>
      <c r="N24" s="69" t="e">
        <f>IF('Costi complessivi'!#REF!="G",'Costi complessivi'!#REF!,IF('Costi complessivi'!#REF!=$B$452,'Costi complessivi'!#REF!,0))</f>
        <v>#REF!</v>
      </c>
    </row>
    <row r="25" spans="1:20">
      <c r="A25" s="22" t="str">
        <f>IF('Costi complessivi'!A25="","",'Costi complessivi'!A25)</f>
        <v xml:space="preserve">  66/25/560  </v>
      </c>
      <c r="B25" s="61" t="str">
        <f>IF('Costi complessivi'!B25="","",'Costi complessivi'!B25)</f>
        <v>CENTRI RESID. DISABILI SALA BAG</v>
      </c>
      <c r="C25" s="15" t="e">
        <f>IF('Costi complessivi'!#REF!="G",'Costi complessivi'!#REF!*$C$452,IF('Costi complessivi'!#REF!=$B$452,'Costi complessivi'!#REF!,""))</f>
        <v>#REF!</v>
      </c>
      <c r="D25" s="15" t="e">
        <f>IF('Costi complessivi'!#REF!="G",'Costi complessivi'!#REF!*$C$452,IF('Costi complessivi'!#REF!=$B$452,'Costi complessivi'!#REF!,""))</f>
        <v>#REF!</v>
      </c>
      <c r="E25" s="30" t="e">
        <f>IF('Costi complessivi'!#REF!="G",'Costi complessivi'!#REF!*$C$452,IF('Costi complessivi'!#REF!=$B$452,'Costi complessivi'!#REF!,""))</f>
        <v>#REF!</v>
      </c>
      <c r="F25" s="115" t="e">
        <f>IF('Costi complessivi'!#REF!="G",'Costi complessivi'!C25*$C$452,IF('Costi complessivi'!#REF!=$B$452,'Costi complessivi'!C25,""))</f>
        <v>#REF!</v>
      </c>
      <c r="G25" s="44" t="e">
        <f>IF('Costi complessivi'!#REF!="G",'Costi complessivi'!#REF!*$C$452,IF('Costi complessivi'!#REF!=$B$452,'Costi complessivi'!#REF!,""))</f>
        <v>#REF!</v>
      </c>
      <c r="H25" s="44" t="e">
        <f>IF('Costi complessivi'!#REF!="G",'Costi complessivi'!#REF!*$C$452,IF('Costi complessivi'!#REF!=$B$452,'Costi complessivi'!#REF!,""))</f>
        <v>#REF!</v>
      </c>
      <c r="I25" s="115" t="e">
        <f>IF('Costi complessivi'!#REF!="G",'Costi complessivi'!D25*$C$452,IF('Costi complessivi'!#REF!=$B$452,'Costi complessivi'!D25,""))</f>
        <v>#REF!</v>
      </c>
      <c r="J25" s="14" t="e">
        <f>IF('Costi complessivi'!#REF!="G",'Costi complessivi'!E25*$C$452,IF('Costi complessivi'!#REF!=$B$452,'Costi complessivi'!E25,""))</f>
        <v>#REF!</v>
      </c>
      <c r="K25" s="14" t="e">
        <f>IF('Costi complessivi'!#REF!="G",'Costi complessivi'!F25*$C$452,IF('Costi complessivi'!#REF!=$B$452,'Costi complessivi'!F25,""))</f>
        <v>#REF!</v>
      </c>
      <c r="L25" s="29" t="e">
        <f>IF('Costi complessivi'!#REF!="G",'Costi complessivi'!#REF!*$C$452,IF('Costi complessivi'!#REF!=$B$452,'Costi complessivi'!#REF!,""))</f>
        <v>#REF!</v>
      </c>
      <c r="M25" s="23" t="e">
        <f>'Costi complessivi'!#REF!</f>
        <v>#REF!</v>
      </c>
      <c r="N25" s="69" t="e">
        <f>IF('Costi complessivi'!#REF!="G",'Costi complessivi'!#REF!,IF('Costi complessivi'!#REF!=$B$452,'Costi complessivi'!#REF!,0))</f>
        <v>#REF!</v>
      </c>
      <c r="Q25" s="42">
        <v>27000</v>
      </c>
    </row>
    <row r="26" spans="1:20">
      <c r="A26" s="22" t="str">
        <f>IF('Costi complessivi'!A26="","",'Costi complessivi'!A26)</f>
        <v>68/05/841</v>
      </c>
      <c r="B26" s="61" t="str">
        <f>IF('Costi complessivi'!B26="","",'Costi complessivi'!B26)</f>
        <v>ASS. DOM. ASSISTENZIALE DIS. SALA</v>
      </c>
      <c r="C26" s="15" t="e">
        <f>IF('Costi complessivi'!#REF!="G",'Costi complessivi'!#REF!*$C$452,IF('Costi complessivi'!#REF!=$B$452,'Costi complessivi'!#REF!,""))</f>
        <v>#REF!</v>
      </c>
      <c r="D26" s="15" t="e">
        <f>IF('Costi complessivi'!#REF!="G",'Costi complessivi'!#REF!*$C$452,IF('Costi complessivi'!#REF!=$B$452,'Costi complessivi'!#REF!,""))</f>
        <v>#REF!</v>
      </c>
      <c r="E26" s="30" t="e">
        <f>IF('Costi complessivi'!#REF!="G",'Costi complessivi'!#REF!*$C$452,IF('Costi complessivi'!#REF!=$B$452,'Costi complessivi'!#REF!,""))</f>
        <v>#REF!</v>
      </c>
      <c r="F26" s="115" t="e">
        <f>IF('Costi complessivi'!#REF!="G",'Costi complessivi'!C26*$C$452,IF('Costi complessivi'!#REF!=$B$452,'Costi complessivi'!C26,""))</f>
        <v>#REF!</v>
      </c>
      <c r="G26" s="44" t="e">
        <f>IF('Costi complessivi'!#REF!="G",'Costi complessivi'!#REF!*$C$452,IF('Costi complessivi'!#REF!=$B$452,'Costi complessivi'!#REF!,""))</f>
        <v>#REF!</v>
      </c>
      <c r="H26" s="44" t="e">
        <f>IF('Costi complessivi'!#REF!="G",'Costi complessivi'!#REF!*$C$452,IF('Costi complessivi'!#REF!=$B$452,'Costi complessivi'!#REF!,""))</f>
        <v>#REF!</v>
      </c>
      <c r="I26" s="115" t="e">
        <f>IF('Costi complessivi'!#REF!="G",'Costi complessivi'!D26*$C$452,IF('Costi complessivi'!#REF!=$B$452,'Costi complessivi'!D26,""))</f>
        <v>#REF!</v>
      </c>
      <c r="J26" s="14" t="e">
        <f>IF('Costi complessivi'!#REF!="G",'Costi complessivi'!E26*$C$452,IF('Costi complessivi'!#REF!=$B$452,'Costi complessivi'!E26,""))</f>
        <v>#REF!</v>
      </c>
      <c r="K26" s="14" t="e">
        <f>IF('Costi complessivi'!#REF!="G",'Costi complessivi'!F26*$C$452,IF('Costi complessivi'!#REF!=$B$452,'Costi complessivi'!F26,""))</f>
        <v>#REF!</v>
      </c>
      <c r="L26" s="29" t="e">
        <f>IF('Costi complessivi'!#REF!="G",'Costi complessivi'!#REF!*$C$452,IF('Costi complessivi'!#REF!=$B$452,'Costi complessivi'!#REF!,""))</f>
        <v>#REF!</v>
      </c>
      <c r="M26" s="23" t="e">
        <f>'Costi complessivi'!#REF!</f>
        <v>#REF!</v>
      </c>
      <c r="N26" s="69" t="e">
        <f>IF('Costi complessivi'!#REF!="G",'Costi complessivi'!#REF!,IF('Costi complessivi'!#REF!=$B$452,'Costi complessivi'!#REF!,0))</f>
        <v>#REF!</v>
      </c>
    </row>
    <row r="27" spans="1:20" ht="20.25" customHeight="1">
      <c r="A27" s="22" t="str">
        <f>IF('Costi complessivi'!A27="","",'Costi complessivi'!A27)</f>
        <v xml:space="preserve">  66/25/562  </v>
      </c>
      <c r="B27" s="61" t="str">
        <f>IF('Costi complessivi'!B27="","",'Costi complessivi'!B27)</f>
        <v>ASSIST. DOMIC. EDUCATIVA  DIS. SALA B.</v>
      </c>
      <c r="C27" s="15" t="e">
        <f>IF('Costi complessivi'!#REF!="G",'Costi complessivi'!#REF!*$C$452,IF('Costi complessivi'!#REF!=$B$452,'Costi complessivi'!#REF!,""))</f>
        <v>#REF!</v>
      </c>
      <c r="D27" s="15" t="e">
        <f>IF('Costi complessivi'!#REF!="G",'Costi complessivi'!#REF!*$C$452,IF('Costi complessivi'!#REF!=$B$452,'Costi complessivi'!#REF!,""))</f>
        <v>#REF!</v>
      </c>
      <c r="E27" s="30" t="e">
        <f>IF('Costi complessivi'!#REF!="G",'Costi complessivi'!#REF!*$C$452,IF('Costi complessivi'!#REF!=$B$452,'Costi complessivi'!#REF!,""))</f>
        <v>#REF!</v>
      </c>
      <c r="F27" s="115" t="e">
        <f>IF('Costi complessivi'!#REF!="G",'Costi complessivi'!C27*$C$452,IF('Costi complessivi'!#REF!=$B$452,'Costi complessivi'!C27,""))</f>
        <v>#REF!</v>
      </c>
      <c r="G27" s="44" t="e">
        <f>IF('Costi complessivi'!#REF!="G",'Costi complessivi'!#REF!*$C$452,IF('Costi complessivi'!#REF!=$B$452,'Costi complessivi'!#REF!,""))</f>
        <v>#REF!</v>
      </c>
      <c r="H27" s="44" t="e">
        <f>IF('Costi complessivi'!#REF!="G",'Costi complessivi'!#REF!*$C$452,IF('Costi complessivi'!#REF!=$B$452,'Costi complessivi'!#REF!,""))</f>
        <v>#REF!</v>
      </c>
      <c r="I27" s="115" t="e">
        <f>IF('Costi complessivi'!#REF!="G",'Costi complessivi'!D27*$C$452,IF('Costi complessivi'!#REF!=$B$452,'Costi complessivi'!D27,""))</f>
        <v>#REF!</v>
      </c>
      <c r="J27" s="14" t="e">
        <f>IF('Costi complessivi'!#REF!="G",'Costi complessivi'!E27*$C$452,IF('Costi complessivi'!#REF!=$B$452,'Costi complessivi'!E27,""))</f>
        <v>#REF!</v>
      </c>
      <c r="K27" s="14" t="e">
        <f>IF('Costi complessivi'!#REF!="G",'Costi complessivi'!F27*$C$452,IF('Costi complessivi'!#REF!=$B$452,'Costi complessivi'!F27,""))</f>
        <v>#REF!</v>
      </c>
      <c r="L27" s="29" t="e">
        <f>IF('Costi complessivi'!#REF!="G",'Costi complessivi'!#REF!*$C$452,IF('Costi complessivi'!#REF!=$B$452,'Costi complessivi'!#REF!,""))</f>
        <v>#REF!</v>
      </c>
      <c r="M27" s="23" t="e">
        <f>'Costi complessivi'!#REF!</f>
        <v>#REF!</v>
      </c>
      <c r="N27" s="69" t="e">
        <f>IF('Costi complessivi'!#REF!="G",'Costi complessivi'!#REF!,IF('Costi complessivi'!#REF!=$B$452,'Costi complessivi'!#REF!,0))</f>
        <v>#REF!</v>
      </c>
      <c r="Q27" s="57">
        <v>54000</v>
      </c>
      <c r="R27" s="55">
        <v>52000</v>
      </c>
      <c r="S27" s="42">
        <f>36000/2*LAVORO!$E$8</f>
        <v>2337.3576262363354</v>
      </c>
      <c r="T27" s="42">
        <f>SUM(R27:S27)</f>
        <v>54337.357626236335</v>
      </c>
    </row>
    <row r="28" spans="1:20">
      <c r="A28" s="22" t="str">
        <f>IF('Costi complessivi'!A28="","",'Costi complessivi'!A28)</f>
        <v xml:space="preserve">  66/25/566  </v>
      </c>
      <c r="B28" s="61" t="str">
        <f>IF('Costi complessivi'!B28="","",'Costi complessivi'!B28)</f>
        <v xml:space="preserve">TIROCINI LAVORATIVI DISABILI SALA B.  </v>
      </c>
      <c r="C28" s="15" t="e">
        <f>IF('Costi complessivi'!#REF!="G",'Costi complessivi'!#REF!*$C$452,IF('Costi complessivi'!#REF!=$B$452,'Costi complessivi'!#REF!,""))</f>
        <v>#REF!</v>
      </c>
      <c r="D28" s="15" t="e">
        <f>IF('Costi complessivi'!#REF!="G",'Costi complessivi'!#REF!*$C$452,IF('Costi complessivi'!#REF!=$B$452,'Costi complessivi'!#REF!,""))</f>
        <v>#REF!</v>
      </c>
      <c r="E28" s="30" t="e">
        <f>IF('Costi complessivi'!#REF!="G",'Costi complessivi'!#REF!*$C$452,IF('Costi complessivi'!#REF!=$B$452,'Costi complessivi'!#REF!,""))</f>
        <v>#REF!</v>
      </c>
      <c r="F28" s="115" t="e">
        <f>IF('Costi complessivi'!#REF!="G",'Costi complessivi'!C28*$C$452,IF('Costi complessivi'!#REF!=$B$452,'Costi complessivi'!C28,""))</f>
        <v>#REF!</v>
      </c>
      <c r="G28" s="44" t="e">
        <f>IF('Costi complessivi'!#REF!="G",'Costi complessivi'!#REF!*$C$452,IF('Costi complessivi'!#REF!=$B$452,'Costi complessivi'!#REF!,""))</f>
        <v>#REF!</v>
      </c>
      <c r="H28" s="44" t="e">
        <f>IF('Costi complessivi'!#REF!="G",'Costi complessivi'!#REF!*$C$452,IF('Costi complessivi'!#REF!=$B$452,'Costi complessivi'!#REF!,""))</f>
        <v>#REF!</v>
      </c>
      <c r="I28" s="115" t="e">
        <f>IF('Costi complessivi'!#REF!="G",'Costi complessivi'!D28*$C$452,IF('Costi complessivi'!#REF!=$B$452,'Costi complessivi'!D28,""))</f>
        <v>#REF!</v>
      </c>
      <c r="J28" s="14" t="e">
        <f>IF('Costi complessivi'!#REF!="G",'Costi complessivi'!E28*$C$452,IF('Costi complessivi'!#REF!=$B$452,'Costi complessivi'!E28,""))</f>
        <v>#REF!</v>
      </c>
      <c r="K28" s="14" t="e">
        <f>IF('Costi complessivi'!#REF!="G",'Costi complessivi'!F28*$C$452,IF('Costi complessivi'!#REF!=$B$452,'Costi complessivi'!F28,""))</f>
        <v>#REF!</v>
      </c>
      <c r="L28" s="29" t="e">
        <f>IF('Costi complessivi'!#REF!="G",'Costi complessivi'!#REF!*$C$452,IF('Costi complessivi'!#REF!=$B$452,'Costi complessivi'!#REF!,""))</f>
        <v>#REF!</v>
      </c>
      <c r="M28" s="23" t="e">
        <f>'Costi complessivi'!#REF!</f>
        <v>#REF!</v>
      </c>
      <c r="N28" s="69" t="e">
        <f>IF('Costi complessivi'!#REF!="G",'Costi complessivi'!#REF!,IF('Costi complessivi'!#REF!=$B$452,'Costi complessivi'!#REF!,0))</f>
        <v>#REF!</v>
      </c>
      <c r="Q28" s="42">
        <v>6200</v>
      </c>
    </row>
    <row r="29" spans="1:20">
      <c r="A29" s="22" t="str">
        <f>IF('Costi complessivi'!A29="","",'Costi complessivi'!A29)</f>
        <v>66/30/864</v>
      </c>
      <c r="B29" s="61" t="str">
        <f>IF('Costi complessivi'!B29="","",'Costi complessivi'!B29)</f>
        <v>AVVIAMENTO AL LAVORO</v>
      </c>
      <c r="C29" s="15" t="e">
        <f>IF('Costi complessivi'!#REF!="G",'Costi complessivi'!#REF!*$C$452,IF('Costi complessivi'!#REF!=$B$452,'Costi complessivi'!#REF!,""))</f>
        <v>#REF!</v>
      </c>
      <c r="D29" s="15" t="e">
        <f>IF('Costi complessivi'!#REF!="G",'Costi complessivi'!#REF!*$C$452,IF('Costi complessivi'!#REF!=$B$452,'Costi complessivi'!#REF!,""))</f>
        <v>#REF!</v>
      </c>
      <c r="E29" s="30" t="e">
        <f>IF('Costi complessivi'!#REF!="G",'Costi complessivi'!#REF!*$C$452,IF('Costi complessivi'!#REF!=$B$452,'Costi complessivi'!#REF!,""))</f>
        <v>#REF!</v>
      </c>
      <c r="F29" s="115" t="e">
        <f>IF('Costi complessivi'!#REF!="G",'Costi complessivi'!C29*$C$452,IF('Costi complessivi'!#REF!=$B$452,'Costi complessivi'!C29,""))</f>
        <v>#REF!</v>
      </c>
      <c r="G29" s="44" t="e">
        <f>IF('Costi complessivi'!#REF!="G",'Costi complessivi'!#REF!*$C$452,IF('Costi complessivi'!#REF!=$B$452,'Costi complessivi'!#REF!,""))</f>
        <v>#REF!</v>
      </c>
      <c r="H29" s="44" t="e">
        <f>IF('Costi complessivi'!#REF!="G",'Costi complessivi'!#REF!*$C$452,IF('Costi complessivi'!#REF!=$B$452,'Costi complessivi'!#REF!,""))</f>
        <v>#REF!</v>
      </c>
      <c r="I29" s="115" t="e">
        <f>IF('Costi complessivi'!#REF!="G",'Costi complessivi'!D29*$C$452,IF('Costi complessivi'!#REF!=$B$452,'Costi complessivi'!D29,""))</f>
        <v>#REF!</v>
      </c>
      <c r="J29" s="14" t="e">
        <f>IF('Costi complessivi'!#REF!="G",'Costi complessivi'!E29*$C$452,IF('Costi complessivi'!#REF!=$B$452,'Costi complessivi'!E29,""))</f>
        <v>#REF!</v>
      </c>
      <c r="K29" s="14" t="e">
        <f>IF('Costi complessivi'!#REF!="G",'Costi complessivi'!F29*$C$452,IF('Costi complessivi'!#REF!=$B$452,'Costi complessivi'!F29,""))</f>
        <v>#REF!</v>
      </c>
      <c r="L29" s="29" t="e">
        <f>IF('Costi complessivi'!#REF!="G",'Costi complessivi'!#REF!*$C$452,IF('Costi complessivi'!#REF!=$B$452,'Costi complessivi'!#REF!,""))</f>
        <v>#REF!</v>
      </c>
      <c r="M29" s="23" t="e">
        <f>'Costi complessivi'!#REF!</f>
        <v>#REF!</v>
      </c>
      <c r="N29" s="69" t="e">
        <f>IF('Costi complessivi'!#REF!="G",'Costi complessivi'!#REF!,IF('Costi complessivi'!#REF!=$B$452,'Costi complessivi'!#REF!,0))</f>
        <v>#REF!</v>
      </c>
      <c r="Q29" s="43"/>
    </row>
    <row r="30" spans="1:20">
      <c r="A30" s="22" t="str">
        <f>IF('Costi complessivi'!A30="","",'Costi complessivi'!A30)</f>
        <v xml:space="preserve">  66/25/569  </v>
      </c>
      <c r="B30" s="61" t="str">
        <f>IF('Costi complessivi'!B30="","",'Costi complessivi'!B30)</f>
        <v>INSERIMENTO COOP LAVORO SALA B.</v>
      </c>
      <c r="C30" s="15" t="e">
        <f>IF('Costi complessivi'!#REF!="G",'Costi complessivi'!#REF!*$C$452,IF('Costi complessivi'!#REF!=$B$452,'Costi complessivi'!#REF!,""))</f>
        <v>#REF!</v>
      </c>
      <c r="D30" s="15" t="e">
        <f>IF('Costi complessivi'!#REF!="G",'Costi complessivi'!#REF!*$C$452,IF('Costi complessivi'!#REF!=$B$452,'Costi complessivi'!#REF!,""))</f>
        <v>#REF!</v>
      </c>
      <c r="E30" s="30" t="e">
        <f>IF('Costi complessivi'!#REF!="G",'Costi complessivi'!#REF!*$C$452,IF('Costi complessivi'!#REF!=$B$452,'Costi complessivi'!#REF!,""))</f>
        <v>#REF!</v>
      </c>
      <c r="F30" s="115" t="e">
        <f>IF('Costi complessivi'!#REF!="G",'Costi complessivi'!C30*$C$452,IF('Costi complessivi'!#REF!=$B$452,'Costi complessivi'!C30,""))</f>
        <v>#REF!</v>
      </c>
      <c r="G30" s="44" t="e">
        <f>IF('Costi complessivi'!#REF!="G",'Costi complessivi'!#REF!*$C$452,IF('Costi complessivi'!#REF!=$B$452,'Costi complessivi'!#REF!,""))</f>
        <v>#REF!</v>
      </c>
      <c r="H30" s="44" t="e">
        <f>IF('Costi complessivi'!#REF!="G",'Costi complessivi'!#REF!*$C$452,IF('Costi complessivi'!#REF!=$B$452,'Costi complessivi'!#REF!,""))</f>
        <v>#REF!</v>
      </c>
      <c r="I30" s="115" t="e">
        <f>IF('Costi complessivi'!#REF!="G",'Costi complessivi'!D30*$C$452,IF('Costi complessivi'!#REF!=$B$452,'Costi complessivi'!D30,""))</f>
        <v>#REF!</v>
      </c>
      <c r="J30" s="14" t="e">
        <f>IF('Costi complessivi'!#REF!="G",'Costi complessivi'!E30*$C$452,IF('Costi complessivi'!#REF!=$B$452,'Costi complessivi'!E30,""))</f>
        <v>#REF!</v>
      </c>
      <c r="K30" s="14" t="e">
        <f>IF('Costi complessivi'!#REF!="G",'Costi complessivi'!F30*$C$452,IF('Costi complessivi'!#REF!=$B$452,'Costi complessivi'!F30,""))</f>
        <v>#REF!</v>
      </c>
      <c r="L30" s="29" t="e">
        <f>IF('Costi complessivi'!#REF!="G",'Costi complessivi'!#REF!*$C$452,IF('Costi complessivi'!#REF!=$B$452,'Costi complessivi'!#REF!,""))</f>
        <v>#REF!</v>
      </c>
      <c r="M30" s="23" t="e">
        <f>'Costi complessivi'!#REF!</f>
        <v>#REF!</v>
      </c>
      <c r="N30" s="69" t="e">
        <f>IF('Costi complessivi'!#REF!="G",'Costi complessivi'!#REF!,IF('Costi complessivi'!#REF!=$B$452,'Costi complessivi'!#REF!,0))</f>
        <v>#REF!</v>
      </c>
      <c r="Q30" s="42">
        <v>19000</v>
      </c>
    </row>
    <row r="31" spans="1:20" hidden="1">
      <c r="A31" s="49" t="s">
        <v>448</v>
      </c>
      <c r="B31" s="45"/>
      <c r="C31" s="46"/>
      <c r="D31" s="47"/>
      <c r="E31" s="47"/>
      <c r="F31" s="47"/>
      <c r="G31" s="47"/>
      <c r="H31" s="47"/>
      <c r="I31" s="47"/>
      <c r="J31" s="47"/>
      <c r="K31" s="47"/>
      <c r="L31" s="45"/>
      <c r="M31" s="48"/>
      <c r="N31" s="69" t="e">
        <f>IF('Costi complessivi'!#REF!="G",'Costi complessivi'!#REF!,IF('Costi complessivi'!#REF!=$B$452,'Costi complessivi'!#REF!,0))</f>
        <v>#REF!</v>
      </c>
    </row>
    <row r="32" spans="1:20" hidden="1">
      <c r="A32" s="22" t="str">
        <f>IF('Costi complessivi'!A32="","",'Costi complessivi'!A32)</f>
        <v xml:space="preserve">  66/25/580  </v>
      </c>
      <c r="B32" s="61" t="str">
        <f>IF('Costi complessivi'!B32="","",'Costi complessivi'!B32)</f>
        <v>CENTRI RESIDENZ. DISABILI TRAVE</v>
      </c>
      <c r="C32" s="15" t="e">
        <f>IF('Costi complessivi'!#REF!="G",'Costi complessivi'!#REF!*$C$452,IF('Costi complessivi'!#REF!=$B$452,'Costi complessivi'!#REF!,""))</f>
        <v>#REF!</v>
      </c>
      <c r="D32" s="15" t="e">
        <f>IF('Costi complessivi'!#REF!="G",'Costi complessivi'!#REF!*$C$452,IF('Costi complessivi'!#REF!=$B$452,'Costi complessivi'!#REF!,""))</f>
        <v>#REF!</v>
      </c>
      <c r="E32" s="30" t="e">
        <f>IF('Costi complessivi'!#REF!="G",'Costi complessivi'!#REF!*$C$452,IF('Costi complessivi'!#REF!=$B$452,'Costi complessivi'!#REF!,""))</f>
        <v>#REF!</v>
      </c>
      <c r="F32" s="115" t="e">
        <f>IF('Costi complessivi'!#REF!="G",'Costi complessivi'!C32*$C$452,IF('Costi complessivi'!#REF!=$B$452,'Costi complessivi'!C32,""))</f>
        <v>#REF!</v>
      </c>
      <c r="G32" s="44" t="e">
        <f>IF('Costi complessivi'!#REF!="G",'Costi complessivi'!#REF!*$C$452,IF('Costi complessivi'!#REF!=$B$452,'Costi complessivi'!#REF!,""))</f>
        <v>#REF!</v>
      </c>
      <c r="H32" s="44" t="e">
        <f>IF('Costi complessivi'!#REF!="G",'Costi complessivi'!#REF!*$C$452,IF('Costi complessivi'!#REF!=$B$452,'Costi complessivi'!#REF!,""))</f>
        <v>#REF!</v>
      </c>
      <c r="I32" s="115" t="e">
        <f>IF('Costi complessivi'!#REF!="G",'Costi complessivi'!D32*$C$452,IF('Costi complessivi'!#REF!=$B$452,'Costi complessivi'!D32,""))</f>
        <v>#REF!</v>
      </c>
      <c r="J32" s="14" t="e">
        <f>IF('Costi complessivi'!#REF!="G",'Costi complessivi'!E32*$C$452,IF('Costi complessivi'!#REF!=$B$452,'Costi complessivi'!E32,""))</f>
        <v>#REF!</v>
      </c>
      <c r="K32" s="14" t="e">
        <f>IF('Costi complessivi'!#REF!="G",'Costi complessivi'!F32*$C$452,IF('Costi complessivi'!#REF!=$B$452,'Costi complessivi'!F32,""))</f>
        <v>#REF!</v>
      </c>
      <c r="L32" s="29" t="e">
        <f>IF('Costi complessivi'!#REF!="G",'Costi complessivi'!#REF!*$C$452,IF('Costi complessivi'!#REF!=$B$452,'Costi complessivi'!#REF!,""))</f>
        <v>#REF!</v>
      </c>
      <c r="M32" s="23" t="e">
        <f>'Costi complessivi'!#REF!</f>
        <v>#REF!</v>
      </c>
      <c r="N32" s="69" t="e">
        <f>IF('Costi complessivi'!#REF!="G",'Costi complessivi'!#REF!,IF('Costi complessivi'!#REF!=$B$452,'Costi complessivi'!#REF!,0))</f>
        <v>#REF!</v>
      </c>
      <c r="Q32" s="42">
        <v>119000</v>
      </c>
    </row>
    <row r="33" spans="1:20" hidden="1">
      <c r="A33" s="22" t="str">
        <f>IF('Costi complessivi'!A33="","",'Costi complessivi'!A33)</f>
        <v>68/05/871</v>
      </c>
      <c r="B33" s="61" t="str">
        <f>IF('Costi complessivi'!B33="","",'Costi complessivi'!B33)</f>
        <v>ASS. DOM. ASSISTENZIALE DIS. TRAVE</v>
      </c>
      <c r="C33" s="15" t="e">
        <f>IF('Costi complessivi'!#REF!="G",'Costi complessivi'!#REF!*$C$452,IF('Costi complessivi'!#REF!=$B$452,'Costi complessivi'!#REF!,""))</f>
        <v>#REF!</v>
      </c>
      <c r="D33" s="15" t="e">
        <f>IF('Costi complessivi'!#REF!="G",'Costi complessivi'!#REF!*$C$452,IF('Costi complessivi'!#REF!=$B$452,'Costi complessivi'!#REF!,""))</f>
        <v>#REF!</v>
      </c>
      <c r="E33" s="30" t="e">
        <f>IF('Costi complessivi'!#REF!="G",'Costi complessivi'!#REF!*$C$452,IF('Costi complessivi'!#REF!=$B$452,'Costi complessivi'!#REF!,""))</f>
        <v>#REF!</v>
      </c>
      <c r="F33" s="115" t="e">
        <f>IF('Costi complessivi'!#REF!="G",'Costi complessivi'!C33*$C$452,IF('Costi complessivi'!#REF!=$B$452,'Costi complessivi'!C33,""))</f>
        <v>#REF!</v>
      </c>
      <c r="G33" s="44" t="e">
        <f>IF('Costi complessivi'!#REF!="G",'Costi complessivi'!#REF!*$C$452,IF('Costi complessivi'!#REF!=$B$452,'Costi complessivi'!#REF!,""))</f>
        <v>#REF!</v>
      </c>
      <c r="H33" s="44" t="e">
        <f>IF('Costi complessivi'!#REF!="G",'Costi complessivi'!#REF!*$C$452,IF('Costi complessivi'!#REF!=$B$452,'Costi complessivi'!#REF!,""))</f>
        <v>#REF!</v>
      </c>
      <c r="I33" s="115" t="e">
        <f>IF('Costi complessivi'!#REF!="G",'Costi complessivi'!D33*$C$452,IF('Costi complessivi'!#REF!=$B$452,'Costi complessivi'!D33,""))</f>
        <v>#REF!</v>
      </c>
      <c r="J33" s="14" t="e">
        <f>IF('Costi complessivi'!#REF!="G",'Costi complessivi'!E33*$C$452,IF('Costi complessivi'!#REF!=$B$452,'Costi complessivi'!E33,""))</f>
        <v>#REF!</v>
      </c>
      <c r="K33" s="14" t="e">
        <f>IF('Costi complessivi'!#REF!="G",'Costi complessivi'!F33*$C$452,IF('Costi complessivi'!#REF!=$B$452,'Costi complessivi'!F33,""))</f>
        <v>#REF!</v>
      </c>
      <c r="L33" s="29" t="e">
        <f>IF('Costi complessivi'!#REF!="G",'Costi complessivi'!#REF!*$C$452,IF('Costi complessivi'!#REF!=$B$452,'Costi complessivi'!#REF!,""))</f>
        <v>#REF!</v>
      </c>
      <c r="M33" s="23" t="e">
        <f>'Costi complessivi'!#REF!</f>
        <v>#REF!</v>
      </c>
      <c r="N33" s="69" t="e">
        <f>IF('Costi complessivi'!#REF!="G",'Costi complessivi'!#REF!,IF('Costi complessivi'!#REF!=$B$452,'Costi complessivi'!#REF!,0))</f>
        <v>#REF!</v>
      </c>
    </row>
    <row r="34" spans="1:20" hidden="1">
      <c r="A34" s="22" t="str">
        <f>IF('Costi complessivi'!A34="","",'Costi complessivi'!A34)</f>
        <v xml:space="preserve">  66/25/582  </v>
      </c>
      <c r="B34" s="61" t="str">
        <f>IF('Costi complessivi'!B34="","",'Costi complessivi'!B34)</f>
        <v>ASSIST. DOMIC. EDUCATIVA DIS. TRAVERS</v>
      </c>
      <c r="C34" s="15" t="e">
        <f>IF('Costi complessivi'!#REF!="G",'Costi complessivi'!#REF!*$C$452,IF('Costi complessivi'!#REF!=$B$452,'Costi complessivi'!#REF!,""))</f>
        <v>#REF!</v>
      </c>
      <c r="D34" s="15" t="e">
        <f>IF('Costi complessivi'!#REF!="G",'Costi complessivi'!#REF!*$C$452,IF('Costi complessivi'!#REF!=$B$452,'Costi complessivi'!#REF!,""))</f>
        <v>#REF!</v>
      </c>
      <c r="E34" s="30" t="e">
        <f>IF('Costi complessivi'!#REF!="G",'Costi complessivi'!#REF!*$C$452,IF('Costi complessivi'!#REF!=$B$452,'Costi complessivi'!#REF!,""))</f>
        <v>#REF!</v>
      </c>
      <c r="F34" s="115" t="e">
        <f>IF('Costi complessivi'!#REF!="G",'Costi complessivi'!C34*$C$452,IF('Costi complessivi'!#REF!=$B$452,'Costi complessivi'!C34,""))</f>
        <v>#REF!</v>
      </c>
      <c r="G34" s="44" t="e">
        <f>IF('Costi complessivi'!#REF!="G",'Costi complessivi'!#REF!*$C$452,IF('Costi complessivi'!#REF!=$B$452,'Costi complessivi'!#REF!,""))</f>
        <v>#REF!</v>
      </c>
      <c r="H34" s="44" t="e">
        <f>IF('Costi complessivi'!#REF!="G",'Costi complessivi'!#REF!*$C$452,IF('Costi complessivi'!#REF!=$B$452,'Costi complessivi'!#REF!,""))</f>
        <v>#REF!</v>
      </c>
      <c r="I34" s="115" t="e">
        <f>IF('Costi complessivi'!#REF!="G",'Costi complessivi'!D34*$C$452,IF('Costi complessivi'!#REF!=$B$452,'Costi complessivi'!D34,""))</f>
        <v>#REF!</v>
      </c>
      <c r="J34" s="14" t="e">
        <f>IF('Costi complessivi'!#REF!="G",'Costi complessivi'!E34*$C$452,IF('Costi complessivi'!#REF!=$B$452,'Costi complessivi'!E34,""))</f>
        <v>#REF!</v>
      </c>
      <c r="K34" s="14" t="e">
        <f>IF('Costi complessivi'!#REF!="G",'Costi complessivi'!F34*$C$452,IF('Costi complessivi'!#REF!=$B$452,'Costi complessivi'!F34,""))</f>
        <v>#REF!</v>
      </c>
      <c r="L34" s="29" t="e">
        <f>IF('Costi complessivi'!#REF!="G",'Costi complessivi'!#REF!*$C$452,IF('Costi complessivi'!#REF!=$B$452,'Costi complessivi'!#REF!,""))</f>
        <v>#REF!</v>
      </c>
      <c r="M34" s="23" t="e">
        <f>'Costi complessivi'!#REF!</f>
        <v>#REF!</v>
      </c>
      <c r="N34" s="69" t="e">
        <f>IF('Costi complessivi'!#REF!="G",'Costi complessivi'!#REF!,IF('Costi complessivi'!#REF!=$B$452,'Costi complessivi'!#REF!,0))</f>
        <v>#REF!</v>
      </c>
      <c r="Q34" s="57">
        <v>33000</v>
      </c>
      <c r="R34" s="55">
        <v>29000</v>
      </c>
      <c r="S34" s="42">
        <f>36000/2*LAVORO!$E$9</f>
        <v>3520.2415408641336</v>
      </c>
      <c r="T34" s="42">
        <f>SUM(R34:S34)</f>
        <v>32520.241540864132</v>
      </c>
    </row>
    <row r="35" spans="1:20" hidden="1">
      <c r="A35" s="22" t="str">
        <f>IF('Costi complessivi'!A35="","",'Costi complessivi'!A35)</f>
        <v xml:space="preserve">  66/25/586  </v>
      </c>
      <c r="B35" s="61" t="str">
        <f>IF('Costi complessivi'!B35="","",'Costi complessivi'!B35)</f>
        <v xml:space="preserve">TIROCINI LAVORATIVI DISABILI TRAVERS. </v>
      </c>
      <c r="C35" s="15" t="e">
        <f>IF('Costi complessivi'!#REF!="G",'Costi complessivi'!#REF!*$C$452,IF('Costi complessivi'!#REF!=$B$452,'Costi complessivi'!#REF!,""))</f>
        <v>#REF!</v>
      </c>
      <c r="D35" s="15" t="e">
        <f>IF('Costi complessivi'!#REF!="G",'Costi complessivi'!#REF!*$C$452,IF('Costi complessivi'!#REF!=$B$452,'Costi complessivi'!#REF!,""))</f>
        <v>#REF!</v>
      </c>
      <c r="E35" s="30" t="e">
        <f>IF('Costi complessivi'!#REF!="G",'Costi complessivi'!#REF!*$C$452,IF('Costi complessivi'!#REF!=$B$452,'Costi complessivi'!#REF!,""))</f>
        <v>#REF!</v>
      </c>
      <c r="F35" s="115" t="e">
        <f>IF('Costi complessivi'!#REF!="G",'Costi complessivi'!C35*$C$452,IF('Costi complessivi'!#REF!=$B$452,'Costi complessivi'!C35,""))</f>
        <v>#REF!</v>
      </c>
      <c r="G35" s="44" t="e">
        <f>IF('Costi complessivi'!#REF!="G",'Costi complessivi'!#REF!*$C$452,IF('Costi complessivi'!#REF!=$B$452,'Costi complessivi'!#REF!,""))</f>
        <v>#REF!</v>
      </c>
      <c r="H35" s="44" t="e">
        <f>IF('Costi complessivi'!#REF!="G",'Costi complessivi'!#REF!*$C$452,IF('Costi complessivi'!#REF!=$B$452,'Costi complessivi'!#REF!,""))</f>
        <v>#REF!</v>
      </c>
      <c r="I35" s="115" t="e">
        <f>IF('Costi complessivi'!#REF!="G",'Costi complessivi'!D35*$C$452,IF('Costi complessivi'!#REF!=$B$452,'Costi complessivi'!D35,""))</f>
        <v>#REF!</v>
      </c>
      <c r="J35" s="14" t="e">
        <f>IF('Costi complessivi'!#REF!="G",'Costi complessivi'!E35*$C$452,IF('Costi complessivi'!#REF!=$B$452,'Costi complessivi'!E35,""))</f>
        <v>#REF!</v>
      </c>
      <c r="K35" s="14" t="e">
        <f>IF('Costi complessivi'!#REF!="G",'Costi complessivi'!F35*$C$452,IF('Costi complessivi'!#REF!=$B$452,'Costi complessivi'!F35,""))</f>
        <v>#REF!</v>
      </c>
      <c r="L35" s="29" t="e">
        <f>IF('Costi complessivi'!#REF!="G",'Costi complessivi'!#REF!*$C$452,IF('Costi complessivi'!#REF!=$B$452,'Costi complessivi'!#REF!,""))</f>
        <v>#REF!</v>
      </c>
      <c r="M35" s="23" t="e">
        <f>'Costi complessivi'!#REF!</f>
        <v>#REF!</v>
      </c>
      <c r="N35" s="69" t="e">
        <f>IF('Costi complessivi'!#REF!="G",'Costi complessivi'!#REF!,IF('Costi complessivi'!#REF!=$B$452,'Costi complessivi'!#REF!,0))</f>
        <v>#REF!</v>
      </c>
      <c r="Q35" s="42">
        <v>15100</v>
      </c>
    </row>
    <row r="36" spans="1:20" hidden="1">
      <c r="A36" s="22" t="str">
        <f>IF('Costi complessivi'!A36="","",'Costi complessivi'!A36)</f>
        <v>66/30/864</v>
      </c>
      <c r="B36" s="61" t="str">
        <f>IF('Costi complessivi'!B36="","",'Costi complessivi'!B36)</f>
        <v>AVVIAMENTO AL LAVORO</v>
      </c>
      <c r="C36" s="15" t="e">
        <f>IF('Costi complessivi'!#REF!="G",'Costi complessivi'!#REF!*$C$452,IF('Costi complessivi'!#REF!=$B$452,'Costi complessivi'!#REF!,""))</f>
        <v>#REF!</v>
      </c>
      <c r="D36" s="15" t="e">
        <f>IF('Costi complessivi'!#REF!="G",'Costi complessivi'!#REF!*$C$452,IF('Costi complessivi'!#REF!=$B$452,'Costi complessivi'!#REF!,""))</f>
        <v>#REF!</v>
      </c>
      <c r="E36" s="30" t="e">
        <f>IF('Costi complessivi'!#REF!="G",'Costi complessivi'!#REF!*$C$452,IF('Costi complessivi'!#REF!=$B$452,'Costi complessivi'!#REF!,""))</f>
        <v>#REF!</v>
      </c>
      <c r="F36" s="115" t="e">
        <f>IF('Costi complessivi'!#REF!="G",'Costi complessivi'!C36*$C$452,IF('Costi complessivi'!#REF!=$B$452,'Costi complessivi'!C36,""))</f>
        <v>#REF!</v>
      </c>
      <c r="G36" s="44" t="e">
        <f>IF('Costi complessivi'!#REF!="G",'Costi complessivi'!#REF!*$C$452,IF('Costi complessivi'!#REF!=$B$452,'Costi complessivi'!#REF!,""))</f>
        <v>#REF!</v>
      </c>
      <c r="H36" s="44" t="e">
        <f>IF('Costi complessivi'!#REF!="G",'Costi complessivi'!#REF!*$C$452,IF('Costi complessivi'!#REF!=$B$452,'Costi complessivi'!#REF!,""))</f>
        <v>#REF!</v>
      </c>
      <c r="I36" s="115" t="e">
        <f>IF('Costi complessivi'!#REF!="G",'Costi complessivi'!D36*$C$452,IF('Costi complessivi'!#REF!=$B$452,'Costi complessivi'!D36,""))</f>
        <v>#REF!</v>
      </c>
      <c r="J36" s="14" t="e">
        <f>IF('Costi complessivi'!#REF!="G",'Costi complessivi'!E36*$C$452,IF('Costi complessivi'!#REF!=$B$452,'Costi complessivi'!E36,""))</f>
        <v>#REF!</v>
      </c>
      <c r="K36" s="14" t="e">
        <f>IF('Costi complessivi'!#REF!="G",'Costi complessivi'!F36*$C$452,IF('Costi complessivi'!#REF!=$B$452,'Costi complessivi'!F36,""))</f>
        <v>#REF!</v>
      </c>
      <c r="L36" s="29" t="e">
        <f>IF('Costi complessivi'!#REF!="G",'Costi complessivi'!#REF!*$C$452,IF('Costi complessivi'!#REF!=$B$452,'Costi complessivi'!#REF!,""))</f>
        <v>#REF!</v>
      </c>
      <c r="M36" s="23" t="e">
        <f>'Costi complessivi'!#REF!</f>
        <v>#REF!</v>
      </c>
      <c r="N36" s="69" t="e">
        <f>IF('Costi complessivi'!#REF!="G",'Costi complessivi'!#REF!,IF('Costi complessivi'!#REF!=$B$452,'Costi complessivi'!#REF!,0))</f>
        <v>#REF!</v>
      </c>
      <c r="Q36" s="43"/>
    </row>
    <row r="37" spans="1:20" hidden="1">
      <c r="A37" s="22" t="str">
        <f>IF('Costi complessivi'!A37="","",'Costi complessivi'!A37)</f>
        <v>66/25/589</v>
      </c>
      <c r="B37" s="61" t="str">
        <f>IF('Costi complessivi'!B37="","",'Costi complessivi'!B37)</f>
        <v xml:space="preserve">INSERIMENTO COOP LAVORO TRAVE </v>
      </c>
      <c r="C37" s="15" t="e">
        <f>IF('Costi complessivi'!#REF!="G",'Costi complessivi'!#REF!*$C$452,IF('Costi complessivi'!#REF!=$B$452,'Costi complessivi'!#REF!,""))</f>
        <v>#REF!</v>
      </c>
      <c r="D37" s="15" t="e">
        <f>IF('Costi complessivi'!#REF!="G",'Costi complessivi'!#REF!*$C$452,IF('Costi complessivi'!#REF!=$B$452,'Costi complessivi'!#REF!,""))</f>
        <v>#REF!</v>
      </c>
      <c r="E37" s="30" t="e">
        <f>IF('Costi complessivi'!#REF!="G",'Costi complessivi'!#REF!*$C$452,IF('Costi complessivi'!#REF!=$B$452,'Costi complessivi'!#REF!,""))</f>
        <v>#REF!</v>
      </c>
      <c r="F37" s="115" t="e">
        <f>IF('Costi complessivi'!#REF!="G",'Costi complessivi'!C37*$C$452,IF('Costi complessivi'!#REF!=$B$452,'Costi complessivi'!C37,""))</f>
        <v>#REF!</v>
      </c>
      <c r="G37" s="44" t="e">
        <f>IF('Costi complessivi'!#REF!="G",'Costi complessivi'!#REF!*$C$452,IF('Costi complessivi'!#REF!=$B$452,'Costi complessivi'!#REF!,""))</f>
        <v>#REF!</v>
      </c>
      <c r="H37" s="44" t="e">
        <f>IF('Costi complessivi'!#REF!="G",'Costi complessivi'!#REF!*$C$452,IF('Costi complessivi'!#REF!=$B$452,'Costi complessivi'!#REF!,""))</f>
        <v>#REF!</v>
      </c>
      <c r="I37" s="115" t="e">
        <f>IF('Costi complessivi'!#REF!="G",'Costi complessivi'!D37*$C$452,IF('Costi complessivi'!#REF!=$B$452,'Costi complessivi'!D37,""))</f>
        <v>#REF!</v>
      </c>
      <c r="J37" s="14" t="e">
        <f>IF('Costi complessivi'!#REF!="G",'Costi complessivi'!E37*$C$452,IF('Costi complessivi'!#REF!=$B$452,'Costi complessivi'!E37,""))</f>
        <v>#REF!</v>
      </c>
      <c r="K37" s="14" t="e">
        <f>IF('Costi complessivi'!#REF!="G",'Costi complessivi'!F37*$C$452,IF('Costi complessivi'!#REF!=$B$452,'Costi complessivi'!F37,""))</f>
        <v>#REF!</v>
      </c>
      <c r="L37" s="29" t="e">
        <f>IF('Costi complessivi'!#REF!="G",'Costi complessivi'!#REF!*$C$452,IF('Costi complessivi'!#REF!=$B$452,'Costi complessivi'!#REF!,""))</f>
        <v>#REF!</v>
      </c>
      <c r="M37" s="23" t="e">
        <f>'Costi complessivi'!#REF!</f>
        <v>#REF!</v>
      </c>
      <c r="N37" s="69" t="e">
        <f>IF('Costi complessivi'!#REF!="G",'Costi complessivi'!#REF!,IF('Costi complessivi'!#REF!=$B$452,'Costi complessivi'!#REF!,0))</f>
        <v>#REF!</v>
      </c>
      <c r="Q37" s="42">
        <v>59000</v>
      </c>
      <c r="R37" s="32" t="s">
        <v>500</v>
      </c>
    </row>
    <row r="38" spans="1:20">
      <c r="A38" s="49" t="s">
        <v>696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5"/>
      <c r="M38" s="48"/>
      <c r="N38" s="69">
        <v>1</v>
      </c>
    </row>
    <row r="39" spans="1:20">
      <c r="A39" s="22" t="str">
        <f>IF('Costi complessivi'!A39="","",'Costi complessivi'!A39)</f>
        <v xml:space="preserve">  66/30/887  </v>
      </c>
      <c r="B39" s="61" t="str">
        <f>IF('Costi complessivi'!B39="","",'Costi complessivi'!B39)</f>
        <v>PROGETTO AMA  Disabili</v>
      </c>
      <c r="C39" s="15" t="e">
        <f>IF('Costi complessivi'!#REF!="G",'Costi complessivi'!#REF!*$C$452,IF('Costi complessivi'!#REF!=$B$452,'Costi complessivi'!#REF!,""))</f>
        <v>#REF!</v>
      </c>
      <c r="D39" s="15" t="e">
        <f>IF('Costi complessivi'!#REF!="G",'Costi complessivi'!#REF!*$C$452,IF('Costi complessivi'!#REF!=$B$452,'Costi complessivi'!#REF!,""))</f>
        <v>#REF!</v>
      </c>
      <c r="E39" s="30" t="e">
        <f>IF('Costi complessivi'!#REF!="G",'Costi complessivi'!#REF!*$C$452,IF('Costi complessivi'!#REF!=$B$452,'Costi complessivi'!#REF!,""))</f>
        <v>#REF!</v>
      </c>
      <c r="F39" s="115" t="e">
        <f>IF('Costi complessivi'!#REF!="G",'Costi complessivi'!C39*$C$452,IF('Costi complessivi'!#REF!=$B$452,'Costi complessivi'!C39,""))</f>
        <v>#REF!</v>
      </c>
      <c r="G39" s="44" t="e">
        <f>IF('Costi complessivi'!#REF!="G",'Costi complessivi'!#REF!*$C$452,IF('Costi complessivi'!#REF!=$B$452,'Costi complessivi'!#REF!,""))</f>
        <v>#REF!</v>
      </c>
      <c r="H39" s="44" t="e">
        <f>IF('Costi complessivi'!#REF!="G",'Costi complessivi'!#REF!*$C$452,IF('Costi complessivi'!#REF!=$B$452,'Costi complessivi'!#REF!,""))</f>
        <v>#REF!</v>
      </c>
      <c r="I39" s="115" t="e">
        <f>IF('Costi complessivi'!#REF!="G",'Costi complessivi'!D39*$C$452,IF('Costi complessivi'!#REF!=$B$452,'Costi complessivi'!D39,""))</f>
        <v>#REF!</v>
      </c>
      <c r="J39" s="14" t="e">
        <f>IF('Costi complessivi'!#REF!="G",'Costi complessivi'!E39*$C$452,IF('Costi complessivi'!#REF!=$B$452,'Costi complessivi'!E39,""))</f>
        <v>#REF!</v>
      </c>
      <c r="K39" s="14" t="e">
        <f>IF('Costi complessivi'!#REF!="G",'Costi complessivi'!F39*$C$452,IF('Costi complessivi'!#REF!=$B$452,'Costi complessivi'!F39,""))</f>
        <v>#REF!</v>
      </c>
      <c r="L39" s="29" t="e">
        <f>IF('Costi complessivi'!#REF!="G",'Costi complessivi'!#REF!*$C$452,IF('Costi complessivi'!#REF!=$B$452,'Costi complessivi'!#REF!,""))</f>
        <v>#REF!</v>
      </c>
      <c r="M39" s="23" t="e">
        <f>'Costi complessivi'!#REF!</f>
        <v>#REF!</v>
      </c>
      <c r="N39" s="69" t="e">
        <f>IF('Costi complessivi'!#REF!="G",'Costi complessivi'!#REF!,IF('Costi complessivi'!#REF!=$B$452,'Costi complessivi'!#REF!,0))</f>
        <v>#REF!</v>
      </c>
      <c r="Q39" s="42">
        <v>119000</v>
      </c>
    </row>
    <row r="40" spans="1:20" hidden="1">
      <c r="A40" s="22" t="str">
        <f>IF('Costi complessivi'!A40="","",'Costi complessivi'!A40)</f>
        <v>66/30/869</v>
      </c>
      <c r="B40" s="61" t="str">
        <f>IF('Costi complessivi'!B40="","",'Costi complessivi'!B40)</f>
        <v>PROGETTO SCUOLA DI AUTONOMIA</v>
      </c>
      <c r="C40" s="15" t="e">
        <f>IF('Costi complessivi'!#REF!="G",'Costi complessivi'!#REF!*$C$452,IF('Costi complessivi'!#REF!=$B$452,'Costi complessivi'!#REF!,""))</f>
        <v>#REF!</v>
      </c>
      <c r="D40" s="15" t="e">
        <f>IF('Costi complessivi'!#REF!="G",'Costi complessivi'!#REF!*$C$452,IF('Costi complessivi'!#REF!=$B$452,'Costi complessivi'!#REF!,""))</f>
        <v>#REF!</v>
      </c>
      <c r="E40" s="30" t="e">
        <f>IF('Costi complessivi'!#REF!="G",'Costi complessivi'!#REF!*$C$452,IF('Costi complessivi'!#REF!=$B$452,'Costi complessivi'!#REF!,""))</f>
        <v>#REF!</v>
      </c>
      <c r="F40" s="115" t="e">
        <f>IF('Costi complessivi'!#REF!="G",'Costi complessivi'!C40*$C$452,IF('Costi complessivi'!#REF!=$B$452,'Costi complessivi'!C40,""))</f>
        <v>#REF!</v>
      </c>
      <c r="G40" s="44" t="e">
        <f>IF('Costi complessivi'!#REF!="G",'Costi complessivi'!#REF!*$C$452,IF('Costi complessivi'!#REF!=$B$452,'Costi complessivi'!#REF!,""))</f>
        <v>#REF!</v>
      </c>
      <c r="H40" s="44" t="e">
        <f>IF('Costi complessivi'!#REF!="G",'Costi complessivi'!#REF!*$C$452,IF('Costi complessivi'!#REF!=$B$452,'Costi complessivi'!#REF!,""))</f>
        <v>#REF!</v>
      </c>
      <c r="I40" s="115" t="e">
        <f>IF('Costi complessivi'!#REF!="G",'Costi complessivi'!D40*$C$452,IF('Costi complessivi'!#REF!=$B$452,'Costi complessivi'!D40,""))</f>
        <v>#REF!</v>
      </c>
      <c r="J40" s="14" t="e">
        <f>IF('Costi complessivi'!#REF!="G",'Costi complessivi'!E40*$C$452,IF('Costi complessivi'!#REF!=$B$452,'Costi complessivi'!E40,""))</f>
        <v>#REF!</v>
      </c>
      <c r="K40" s="14" t="e">
        <f>IF('Costi complessivi'!#REF!="G",'Costi complessivi'!F40*$C$452,IF('Costi complessivi'!#REF!=$B$452,'Costi complessivi'!F40,""))</f>
        <v>#REF!</v>
      </c>
      <c r="L40" s="29" t="e">
        <f>IF('Costi complessivi'!#REF!="G",'Costi complessivi'!#REF!*$C$452,IF('Costi complessivi'!#REF!=$B$452,'Costi complessivi'!#REF!,""))</f>
        <v>#REF!</v>
      </c>
      <c r="M40" s="23" t="e">
        <f>'Costi complessivi'!#REF!</f>
        <v>#REF!</v>
      </c>
      <c r="N40" s="69" t="e">
        <f>IF('Costi complessivi'!#REF!="G",'Costi complessivi'!#REF!,IF('Costi complessivi'!#REF!=$B$452,'Costi complessivi'!#REF!,0))</f>
        <v>#REF!</v>
      </c>
    </row>
    <row r="41" spans="1:20" ht="28.5" hidden="1">
      <c r="A41" s="22" t="str">
        <f>IF('Costi complessivi'!A41="","",'Costi complessivi'!A41)</f>
        <v/>
      </c>
      <c r="B41" s="61" t="str">
        <f>IF('Costi complessivi'!B41="","",'Costi complessivi'!B41)</f>
        <v>PROGETTO PUZZLE (Pdz socializz disabili)</v>
      </c>
      <c r="C41" s="15" t="e">
        <f>IF('Costi complessivi'!#REF!="G",'Costi complessivi'!#REF!*$C$452,IF('Costi complessivi'!#REF!=$B$452,'Costi complessivi'!#REF!,""))</f>
        <v>#REF!</v>
      </c>
      <c r="D41" s="15" t="e">
        <f>IF('Costi complessivi'!#REF!="G",'Costi complessivi'!#REF!*$C$452,IF('Costi complessivi'!#REF!=$B$452,'Costi complessivi'!#REF!,""))</f>
        <v>#REF!</v>
      </c>
      <c r="E41" s="30" t="e">
        <f>IF('Costi complessivi'!#REF!="G",'Costi complessivi'!#REF!*$C$452,IF('Costi complessivi'!#REF!=$B$452,'Costi complessivi'!#REF!,""))</f>
        <v>#REF!</v>
      </c>
      <c r="F41" s="115" t="e">
        <f>IF('Costi complessivi'!#REF!="G",'Costi complessivi'!C41*$C$452,IF('Costi complessivi'!#REF!=$B$452,'Costi complessivi'!C41,""))</f>
        <v>#REF!</v>
      </c>
      <c r="G41" s="44" t="e">
        <f>IF('Costi complessivi'!#REF!="G",'Costi complessivi'!#REF!*$C$452,IF('Costi complessivi'!#REF!=$B$452,'Costi complessivi'!#REF!,""))</f>
        <v>#REF!</v>
      </c>
      <c r="H41" s="44" t="e">
        <f>IF('Costi complessivi'!#REF!="G",'Costi complessivi'!#REF!*$C$452,IF('Costi complessivi'!#REF!=$B$452,'Costi complessivi'!#REF!,""))</f>
        <v>#REF!</v>
      </c>
      <c r="I41" s="115" t="e">
        <f>IF('Costi complessivi'!#REF!="G",'Costi complessivi'!D41*$C$452,IF('Costi complessivi'!#REF!=$B$452,'Costi complessivi'!D41,""))</f>
        <v>#REF!</v>
      </c>
      <c r="J41" s="14" t="e">
        <f>IF('Costi complessivi'!#REF!="G",'Costi complessivi'!E41*$C$452,IF('Costi complessivi'!#REF!=$B$452,'Costi complessivi'!E41,""))</f>
        <v>#REF!</v>
      </c>
      <c r="K41" s="14" t="e">
        <f>IF('Costi complessivi'!#REF!="G",'Costi complessivi'!F41*$C$452,IF('Costi complessivi'!#REF!=$B$452,'Costi complessivi'!F41,""))</f>
        <v>#REF!</v>
      </c>
      <c r="L41" s="29" t="e">
        <f>IF('Costi complessivi'!#REF!="G",'Costi complessivi'!#REF!*$C$452,IF('Costi complessivi'!#REF!=$B$452,'Costi complessivi'!#REF!,""))</f>
        <v>#REF!</v>
      </c>
      <c r="M41" s="23" t="e">
        <f>'Costi complessivi'!#REF!</f>
        <v>#REF!</v>
      </c>
      <c r="N41" s="69" t="e">
        <f>IF('Costi complessivi'!#REF!="G",'Costi complessivi'!#REF!,IF('Costi complessivi'!#REF!=$B$452,'Costi complessivi'!#REF!,0))</f>
        <v>#REF!</v>
      </c>
      <c r="Q41" s="57">
        <v>33000</v>
      </c>
      <c r="R41" s="55">
        <v>29000</v>
      </c>
      <c r="S41" s="42">
        <f>36000/2*LAVORO!$E$9</f>
        <v>3520.2415408641336</v>
      </c>
      <c r="T41" s="42">
        <f>SUM(R41:S41)</f>
        <v>32520.241540864132</v>
      </c>
    </row>
    <row r="42" spans="1:20" hidden="1">
      <c r="A42" s="22" t="str">
        <f>IF('Costi complessivi'!A42="","",'Costi complessivi'!A42)</f>
        <v/>
      </c>
      <c r="B42" s="61" t="str">
        <f>IF('Costi complessivi'!B42="","",'Costi complessivi'!B42)</f>
        <v>ALTRI PROGETTI</v>
      </c>
      <c r="C42" s="15" t="e">
        <f>IF('Costi complessivi'!#REF!="G",'Costi complessivi'!#REF!*$C$452,IF('Costi complessivi'!#REF!=$B$452,'Costi complessivi'!#REF!,""))</f>
        <v>#REF!</v>
      </c>
      <c r="D42" s="15" t="e">
        <f>IF('Costi complessivi'!#REF!="G",'Costi complessivi'!#REF!*$C$452,IF('Costi complessivi'!#REF!=$B$452,'Costi complessivi'!#REF!,""))</f>
        <v>#REF!</v>
      </c>
      <c r="E42" s="30" t="e">
        <f>IF('Costi complessivi'!#REF!="G",'Costi complessivi'!#REF!*$C$452,IF('Costi complessivi'!#REF!=$B$452,'Costi complessivi'!#REF!,""))</f>
        <v>#REF!</v>
      </c>
      <c r="F42" s="115" t="e">
        <f>IF('Costi complessivi'!#REF!="G",'Costi complessivi'!C42*$C$452,IF('Costi complessivi'!#REF!=$B$452,'Costi complessivi'!C42,""))</f>
        <v>#REF!</v>
      </c>
      <c r="G42" s="44" t="e">
        <f>IF('Costi complessivi'!#REF!="G",'Costi complessivi'!#REF!*$C$452,IF('Costi complessivi'!#REF!=$B$452,'Costi complessivi'!#REF!,""))</f>
        <v>#REF!</v>
      </c>
      <c r="H42" s="44" t="e">
        <f>IF('Costi complessivi'!#REF!="G",'Costi complessivi'!#REF!*$C$452,IF('Costi complessivi'!#REF!=$B$452,'Costi complessivi'!#REF!,""))</f>
        <v>#REF!</v>
      </c>
      <c r="I42" s="115" t="e">
        <f>IF('Costi complessivi'!#REF!="G",'Costi complessivi'!D42*$C$452,IF('Costi complessivi'!#REF!=$B$452,'Costi complessivi'!D42,""))</f>
        <v>#REF!</v>
      </c>
      <c r="J42" s="14" t="e">
        <f>IF('Costi complessivi'!#REF!="G",'Costi complessivi'!E42*$C$452,IF('Costi complessivi'!#REF!=$B$452,'Costi complessivi'!E42,""))</f>
        <v>#REF!</v>
      </c>
      <c r="K42" s="14" t="e">
        <f>IF('Costi complessivi'!#REF!="G",'Costi complessivi'!F42*$C$452,IF('Costi complessivi'!#REF!=$B$452,'Costi complessivi'!F42,""))</f>
        <v>#REF!</v>
      </c>
      <c r="L42" s="29" t="e">
        <f>IF('Costi complessivi'!#REF!="G",'Costi complessivi'!#REF!*$C$452,IF('Costi complessivi'!#REF!=$B$452,'Costi complessivi'!#REF!,""))</f>
        <v>#REF!</v>
      </c>
      <c r="M42" s="23" t="e">
        <f>'Costi complessivi'!#REF!</f>
        <v>#REF!</v>
      </c>
      <c r="N42" s="69" t="e">
        <f>IF('Costi complessivi'!#REF!="G",'Costi complessivi'!#REF!,IF('Costi complessivi'!#REF!=$B$452,'Costi complessivi'!#REF!,0))</f>
        <v>#REF!</v>
      </c>
      <c r="Q42" s="42">
        <v>15100</v>
      </c>
    </row>
    <row r="43" spans="1:20" hidden="1">
      <c r="A43" s="22" t="e">
        <f>IF('Costi complessivi'!#REF!="","",'Costi complessivi'!#REF!)</f>
        <v>#REF!</v>
      </c>
      <c r="B43" s="61" t="e">
        <f>IF('Costi complessivi'!#REF!="","",'Costi complessivi'!#REF!)</f>
        <v>#REF!</v>
      </c>
      <c r="C43" s="15" t="e">
        <f>IF('Costi complessivi'!#REF!="G",'Costi complessivi'!#REF!*$C$452,IF('Costi complessivi'!#REF!=$B$452,'Costi complessivi'!#REF!,""))</f>
        <v>#REF!</v>
      </c>
      <c r="D43" s="15" t="e">
        <f>IF('Costi complessivi'!#REF!="G",'Costi complessivi'!#REF!*$C$452,IF('Costi complessivi'!#REF!=$B$452,'Costi complessivi'!#REF!,""))</f>
        <v>#REF!</v>
      </c>
      <c r="E43" s="30" t="e">
        <f>IF('Costi complessivi'!#REF!="G",'Costi complessivi'!#REF!*$C$452,IF('Costi complessivi'!#REF!=$B$452,'Costi complessivi'!#REF!,""))</f>
        <v>#REF!</v>
      </c>
      <c r="F43" s="115" t="e">
        <f>IF('Costi complessivi'!#REF!="G",'Costi complessivi'!#REF!*$C$452,IF('Costi complessivi'!#REF!=$B$452,'Costi complessivi'!#REF!,""))</f>
        <v>#REF!</v>
      </c>
      <c r="G43" s="44" t="e">
        <f>IF('Costi complessivi'!#REF!="G",'Costi complessivi'!#REF!*$C$452,IF('Costi complessivi'!#REF!=$B$452,'Costi complessivi'!#REF!,""))</f>
        <v>#REF!</v>
      </c>
      <c r="H43" s="44" t="e">
        <f>IF('Costi complessivi'!#REF!="G",'Costi complessivi'!#REF!*$C$452,IF('Costi complessivi'!#REF!=$B$452,'Costi complessivi'!#REF!,""))</f>
        <v>#REF!</v>
      </c>
      <c r="I43" s="115" t="e">
        <f>IF('Costi complessivi'!#REF!="G",'Costi complessivi'!#REF!*$C$452,IF('Costi complessivi'!#REF!=$B$452,'Costi complessivi'!#REF!,""))</f>
        <v>#REF!</v>
      </c>
      <c r="J43" s="14" t="e">
        <f>IF('Costi complessivi'!#REF!="G",'Costi complessivi'!#REF!*$C$452,IF('Costi complessivi'!#REF!=$B$452,'Costi complessivi'!#REF!,""))</f>
        <v>#REF!</v>
      </c>
      <c r="K43" s="14" t="e">
        <f>IF('Costi complessivi'!#REF!="G",'Costi complessivi'!#REF!*$C$452,IF('Costi complessivi'!#REF!=$B$452,'Costi complessivi'!#REF!,""))</f>
        <v>#REF!</v>
      </c>
      <c r="L43" s="29" t="e">
        <f>IF('Costi complessivi'!#REF!="G",'Costi complessivi'!#REF!*$C$452,IF('Costi complessivi'!#REF!=$B$452,'Costi complessivi'!#REF!,""))</f>
        <v>#REF!</v>
      </c>
      <c r="M43" s="23" t="e">
        <f>'Costi complessivi'!#REF!</f>
        <v>#REF!</v>
      </c>
      <c r="N43" s="69" t="e">
        <f>IF('Costi complessivi'!#REF!="G",'Costi complessivi'!#REF!,IF('Costi complessivi'!#REF!=$B$452,'Costi complessivi'!#REF!,0))</f>
        <v>#REF!</v>
      </c>
      <c r="Q43" s="43"/>
    </row>
    <row r="44" spans="1:20" hidden="1">
      <c r="A44" s="22" t="e">
        <f>IF('Costi complessivi'!#REF!="","",'Costi complessivi'!#REF!)</f>
        <v>#REF!</v>
      </c>
      <c r="B44" s="61" t="e">
        <f>IF('Costi complessivi'!#REF!="","",'Costi complessivi'!#REF!)</f>
        <v>#REF!</v>
      </c>
      <c r="C44" s="15" t="e">
        <f>IF('Costi complessivi'!#REF!="G",'Costi complessivi'!#REF!*$C$452,IF('Costi complessivi'!#REF!=$B$452,'Costi complessivi'!#REF!,""))</f>
        <v>#REF!</v>
      </c>
      <c r="D44" s="15" t="e">
        <f>IF('Costi complessivi'!#REF!="G",'Costi complessivi'!#REF!*$C$452,IF('Costi complessivi'!#REF!=$B$452,'Costi complessivi'!#REF!,""))</f>
        <v>#REF!</v>
      </c>
      <c r="E44" s="30" t="e">
        <f>IF('Costi complessivi'!#REF!="G",'Costi complessivi'!#REF!*$C$452,IF('Costi complessivi'!#REF!=$B$452,'Costi complessivi'!#REF!,""))</f>
        <v>#REF!</v>
      </c>
      <c r="F44" s="115" t="e">
        <f>IF('Costi complessivi'!#REF!="G",'Costi complessivi'!#REF!*$C$452,IF('Costi complessivi'!#REF!=$B$452,'Costi complessivi'!#REF!,""))</f>
        <v>#REF!</v>
      </c>
      <c r="G44" s="44" t="e">
        <f>IF('Costi complessivi'!#REF!="G",'Costi complessivi'!#REF!*$C$452,IF('Costi complessivi'!#REF!=$B$452,'Costi complessivi'!#REF!,""))</f>
        <v>#REF!</v>
      </c>
      <c r="H44" s="44" t="e">
        <f>IF('Costi complessivi'!#REF!="G",'Costi complessivi'!#REF!*$C$452,IF('Costi complessivi'!#REF!=$B$452,'Costi complessivi'!#REF!,""))</f>
        <v>#REF!</v>
      </c>
      <c r="I44" s="115" t="e">
        <f>IF('Costi complessivi'!#REF!="G",'Costi complessivi'!#REF!*$C$452,IF('Costi complessivi'!#REF!=$B$452,'Costi complessivi'!#REF!,""))</f>
        <v>#REF!</v>
      </c>
      <c r="J44" s="14" t="e">
        <f>IF('Costi complessivi'!#REF!="G",'Costi complessivi'!#REF!*$C$452,IF('Costi complessivi'!#REF!=$B$452,'Costi complessivi'!#REF!,""))</f>
        <v>#REF!</v>
      </c>
      <c r="K44" s="14" t="e">
        <f>IF('Costi complessivi'!#REF!="G",'Costi complessivi'!#REF!*$C$452,IF('Costi complessivi'!#REF!=$B$452,'Costi complessivi'!#REF!,""))</f>
        <v>#REF!</v>
      </c>
      <c r="L44" s="29" t="e">
        <f>IF('Costi complessivi'!#REF!="G",'Costi complessivi'!#REF!*$C$452,IF('Costi complessivi'!#REF!=$B$452,'Costi complessivi'!#REF!,""))</f>
        <v>#REF!</v>
      </c>
      <c r="M44" s="23" t="e">
        <f>'Costi complessivi'!#REF!</f>
        <v>#REF!</v>
      </c>
      <c r="N44" s="69" t="e">
        <f>IF('Costi complessivi'!#REF!="G",'Costi complessivi'!#REF!,IF('Costi complessivi'!#REF!=$B$452,'Costi complessivi'!#REF!,0))</f>
        <v>#REF!</v>
      </c>
      <c r="Q44" s="42">
        <v>59000</v>
      </c>
      <c r="R44" s="32" t="s">
        <v>500</v>
      </c>
    </row>
    <row r="45" spans="1:20" s="6" customFormat="1">
      <c r="A45" s="19"/>
      <c r="B45" s="33" t="s">
        <v>405</v>
      </c>
      <c r="C45" s="34" t="e">
        <f>SUM(C4:C44)</f>
        <v>#REF!</v>
      </c>
      <c r="D45" s="34" t="e">
        <f t="shared" ref="D45:K45" si="0">SUM(D4:D44)</f>
        <v>#REF!</v>
      </c>
      <c r="E45" s="34" t="e">
        <f t="shared" si="0"/>
        <v>#REF!</v>
      </c>
      <c r="F45" s="34" t="e">
        <f t="shared" si="0"/>
        <v>#REF!</v>
      </c>
      <c r="G45" s="34" t="e">
        <f t="shared" si="0"/>
        <v>#REF!</v>
      </c>
      <c r="H45" s="34" t="e">
        <f t="shared" si="0"/>
        <v>#REF!</v>
      </c>
      <c r="I45" s="34" t="e">
        <f t="shared" si="0"/>
        <v>#REF!</v>
      </c>
      <c r="J45" s="34" t="e">
        <f t="shared" si="0"/>
        <v>#REF!</v>
      </c>
      <c r="K45" s="34" t="e">
        <f t="shared" si="0"/>
        <v>#REF!</v>
      </c>
      <c r="L45" s="12"/>
      <c r="M45" s="12"/>
      <c r="N45" s="69">
        <v>1</v>
      </c>
    </row>
    <row r="46" spans="1:20" ht="23.25">
      <c r="B46" s="50" t="str">
        <f>'Costi complessivi'!B44</f>
        <v>ASSISTENZA MINORI</v>
      </c>
      <c r="C46" s="11"/>
      <c r="D46" s="25"/>
      <c r="E46" s="11" t="e">
        <f>IF(((#REF!+#REF!+#REF!+#REF!+#REF!)-E45)&lt;0.02,"",(#REF!+#REF!+#REF!+#REF!+#REF!))</f>
        <v>#REF!</v>
      </c>
      <c r="F46" s="11"/>
      <c r="G46" s="11"/>
      <c r="H46" s="11"/>
      <c r="J46" s="11"/>
      <c r="K46" s="11"/>
      <c r="N46" s="69">
        <v>1</v>
      </c>
    </row>
    <row r="47" spans="1:20">
      <c r="A47" s="2" t="s">
        <v>3</v>
      </c>
      <c r="B47" s="2" t="s">
        <v>2</v>
      </c>
      <c r="C47" s="26" t="str">
        <f t="shared" ref="C47:K47" si="1">C2</f>
        <v>Gestionale</v>
      </c>
      <c r="D47" s="26" t="str">
        <f t="shared" si="1"/>
        <v>RATEI E RISCONTI</v>
      </c>
      <c r="E47" s="26" t="str">
        <f t="shared" si="1"/>
        <v>STIMA</v>
      </c>
      <c r="F47" s="26" t="str">
        <f t="shared" si="1"/>
        <v>PREVENTIVO 2019</v>
      </c>
      <c r="G47" s="26" t="e">
        <f t="shared" si="1"/>
        <v>#REF!</v>
      </c>
      <c r="H47" s="26" t="e">
        <f t="shared" si="1"/>
        <v>#REF!</v>
      </c>
      <c r="I47" s="26" t="str">
        <f t="shared" si="1"/>
        <v>CONSUNTIVO 2019</v>
      </c>
      <c r="J47" s="26" t="str">
        <f t="shared" si="1"/>
        <v>INDICATORE ATTESO</v>
      </c>
      <c r="K47" s="26" t="str">
        <f t="shared" si="1"/>
        <v>INDICATORE CONS.</v>
      </c>
      <c r="L47" s="27"/>
      <c r="N47" s="69">
        <v>1</v>
      </c>
    </row>
    <row r="48" spans="1:20" hidden="1">
      <c r="A48" s="49" t="s">
        <v>444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8"/>
      <c r="N48" s="69" t="e">
        <f>IF('Costi complessivi'!#REF!="G",'Costi complessivi'!#REF!,IF('Costi complessivi'!#REF!=$B$452,'Costi complessivi'!#REF!,0))</f>
        <v>#REF!</v>
      </c>
    </row>
    <row r="49" spans="1:20" ht="17.25" hidden="1" customHeight="1">
      <c r="A49" s="22" t="str">
        <f>IF('Costi complessivi'!A47="","",'Costi complessivi'!A47)</f>
        <v xml:space="preserve">  66/25/601  </v>
      </c>
      <c r="B49" s="61" t="str">
        <f>IF('Costi complessivi'!B47="","",'Costi complessivi'!B47)</f>
        <v>EDUCATIVA DOMIC.MINORI COLLECCHI</v>
      </c>
      <c r="C49" s="15" t="e">
        <f>IF('Costi complessivi'!#REF!="G",'Costi complessivi'!#REF!*$C$452,IF('Costi complessivi'!#REF!=$B$452,'Costi complessivi'!#REF!,""))</f>
        <v>#REF!</v>
      </c>
      <c r="D49" s="15" t="e">
        <f>IF('Costi complessivi'!#REF!="G",'Costi complessivi'!#REF!*$C$452,IF('Costi complessivi'!#REF!=$B$452,'Costi complessivi'!#REF!,""))</f>
        <v>#REF!</v>
      </c>
      <c r="E49" s="30" t="e">
        <f>IF('Costi complessivi'!#REF!="G",'Costi complessivi'!#REF!*$C$452,IF('Costi complessivi'!#REF!=$B$452,'Costi complessivi'!#REF!,""))</f>
        <v>#REF!</v>
      </c>
      <c r="F49" s="115" t="e">
        <f>IF('Costi complessivi'!#REF!="G",'Costi complessivi'!C47*$C$452,IF('Costi complessivi'!#REF!=$B$452,'Costi complessivi'!C47,""))</f>
        <v>#REF!</v>
      </c>
      <c r="G49" s="44" t="e">
        <f>IF('Costi complessivi'!#REF!="G",'Costi complessivi'!#REF!*$C$452,IF('Costi complessivi'!#REF!=$B$452,'Costi complessivi'!#REF!,""))</f>
        <v>#REF!</v>
      </c>
      <c r="H49" s="44" t="e">
        <f>IF('Costi complessivi'!#REF!="G",'Costi complessivi'!#REF!*$C$452,IF('Costi complessivi'!#REF!=$B$452,'Costi complessivi'!#REF!,""))</f>
        <v>#REF!</v>
      </c>
      <c r="I49" s="115" t="e">
        <f>IF('Costi complessivi'!#REF!="G",'Costi complessivi'!D47*$C$452,IF('Costi complessivi'!#REF!=$B$452,'Costi complessivi'!D47,""))</f>
        <v>#REF!</v>
      </c>
      <c r="J49" s="14" t="e">
        <f>IF('Costi complessivi'!#REF!="G",'Costi complessivi'!E47*$C$452,IF('Costi complessivi'!#REF!=$B$452,'Costi complessivi'!E47,""))</f>
        <v>#REF!</v>
      </c>
      <c r="K49" s="14" t="e">
        <f>IF('Costi complessivi'!#REF!="G",'Costi complessivi'!F47*$C$452,IF('Costi complessivi'!#REF!=$B$452,'Costi complessivi'!F47,""))</f>
        <v>#REF!</v>
      </c>
      <c r="L49" s="29" t="e">
        <f>IF('Costi complessivi'!#REF!="G",'Costi complessivi'!#REF!*$C$452,IF('Costi complessivi'!#REF!=$B$452,'Costi complessivi'!#REF!,""))</f>
        <v>#REF!</v>
      </c>
      <c r="M49" s="23" t="e">
        <f>'Costi complessivi'!#REF!</f>
        <v>#REF!</v>
      </c>
      <c r="N49" s="69" t="e">
        <f>IF('Costi complessivi'!#REF!="G",'Costi complessivi'!#REF!,IF('Costi complessivi'!#REF!=$B$452,'Costi complessivi'!#REF!,0))</f>
        <v>#REF!</v>
      </c>
      <c r="Q49" s="57">
        <v>69000</v>
      </c>
      <c r="R49" s="55">
        <v>64000</v>
      </c>
      <c r="S49" s="42">
        <f>36000/2*LAVORO!$E$5</f>
        <v>4953.7948984903696</v>
      </c>
      <c r="T49" s="42">
        <f>SUM(R49:S49)</f>
        <v>68953.794898490363</v>
      </c>
    </row>
    <row r="50" spans="1:20" hidden="1">
      <c r="A50" s="22" t="str">
        <f>IF('Costi complessivi'!A48="","",'Costi complessivi'!A48)</f>
        <v xml:space="preserve">  66/25/603  </v>
      </c>
      <c r="B50" s="61" t="str">
        <f>IF('Costi complessivi'!B48="","",'Costi complessivi'!B48)</f>
        <v>RETTE ISTITUTI MINORI COLLECCHI</v>
      </c>
      <c r="C50" s="15" t="e">
        <f>IF('Costi complessivi'!#REF!="G",'Costi complessivi'!#REF!*$C$452,IF('Costi complessivi'!#REF!=$B$452,'Costi complessivi'!#REF!,""))</f>
        <v>#REF!</v>
      </c>
      <c r="D50" s="15" t="e">
        <f>IF('Costi complessivi'!#REF!="G",'Costi complessivi'!#REF!*$C$452,IF('Costi complessivi'!#REF!=$B$452,'Costi complessivi'!#REF!,""))</f>
        <v>#REF!</v>
      </c>
      <c r="E50" s="30" t="e">
        <f>IF('Costi complessivi'!#REF!="G",'Costi complessivi'!#REF!*$C$452,IF('Costi complessivi'!#REF!=$B$452,'Costi complessivi'!#REF!,""))</f>
        <v>#REF!</v>
      </c>
      <c r="F50" s="115" t="e">
        <f>IF('Costi complessivi'!#REF!="G",'Costi complessivi'!C48*$C$452,IF('Costi complessivi'!#REF!=$B$452,'Costi complessivi'!C48,""))</f>
        <v>#REF!</v>
      </c>
      <c r="G50" s="44" t="e">
        <f>IF('Costi complessivi'!#REF!="G",'Costi complessivi'!#REF!*$C$452,IF('Costi complessivi'!#REF!=$B$452,'Costi complessivi'!#REF!,""))</f>
        <v>#REF!</v>
      </c>
      <c r="H50" s="44" t="e">
        <f>IF('Costi complessivi'!#REF!="G",'Costi complessivi'!#REF!*$C$452,IF('Costi complessivi'!#REF!=$B$452,'Costi complessivi'!#REF!,""))</f>
        <v>#REF!</v>
      </c>
      <c r="I50" s="116" t="e">
        <f>IF('Costi complessivi'!#REF!="G",'Costi complessivi'!D48*$C$452,IF('Costi complessivi'!#REF!=$B$452,'Costi complessivi'!D48,""))</f>
        <v>#REF!</v>
      </c>
      <c r="J50" s="14" t="e">
        <f>IF('Costi complessivi'!#REF!="G",'Costi complessivi'!E48*$C$452,IF('Costi complessivi'!#REF!=$B$452,'Costi complessivi'!E48,""))</f>
        <v>#REF!</v>
      </c>
      <c r="K50" s="14" t="e">
        <f>IF('Costi complessivi'!#REF!="G",'Costi complessivi'!F48*$C$452,IF('Costi complessivi'!#REF!=$B$452,'Costi complessivi'!F48,""))</f>
        <v>#REF!</v>
      </c>
      <c r="L50" s="29" t="e">
        <f>IF('Costi complessivi'!#REF!="G",'Costi complessivi'!#REF!*$C$452,IF('Costi complessivi'!#REF!=$B$452,'Costi complessivi'!#REF!,""))</f>
        <v>#REF!</v>
      </c>
      <c r="M50" s="23" t="e">
        <f>'Costi complessivi'!#REF!</f>
        <v>#REF!</v>
      </c>
      <c r="N50" s="69" t="e">
        <f>IF('Costi complessivi'!#REF!="G",'Costi complessivi'!#REF!,IF('Costi complessivi'!#REF!=$B$452,'Costi complessivi'!#REF!,0))</f>
        <v>#REF!</v>
      </c>
      <c r="R50" s="42">
        <v>190000</v>
      </c>
    </row>
    <row r="51" spans="1:20" hidden="1">
      <c r="A51" s="22" t="str">
        <f>IF('Costi complessivi'!A49="","",'Costi complessivi'!A49)</f>
        <v xml:space="preserve">  66/25/604  </v>
      </c>
      <c r="B51" s="61" t="str">
        <f>IF('Costi complessivi'!B49="","",'Costi complessivi'!B49)</f>
        <v>ASSIST. SCOLAST. MINORI COLLECC</v>
      </c>
      <c r="C51" s="15" t="e">
        <f>IF('Costi complessivi'!#REF!="G",'Costi complessivi'!#REF!*$C$452,IF('Costi complessivi'!#REF!=$B$452,'Costi complessivi'!#REF!,""))</f>
        <v>#REF!</v>
      </c>
      <c r="D51" s="15" t="e">
        <f>IF('Costi complessivi'!#REF!="G",'Costi complessivi'!#REF!*$C$452,IF('Costi complessivi'!#REF!=$B$452,'Costi complessivi'!#REF!,""))</f>
        <v>#REF!</v>
      </c>
      <c r="E51" s="30" t="e">
        <f>IF('Costi complessivi'!#REF!="G",'Costi complessivi'!#REF!*$C$452,IF('Costi complessivi'!#REF!=$B$452,'Costi complessivi'!#REF!,""))</f>
        <v>#REF!</v>
      </c>
      <c r="F51" s="115" t="e">
        <f>IF('Costi complessivi'!#REF!="G",'Costi complessivi'!C49*$C$452,IF('Costi complessivi'!#REF!=$B$452,'Costi complessivi'!C49,""))</f>
        <v>#REF!</v>
      </c>
      <c r="G51" s="44" t="e">
        <f>IF('Costi complessivi'!#REF!="G",'Costi complessivi'!#REF!*$C$452,IF('Costi complessivi'!#REF!=$B$452,'Costi complessivi'!#REF!,""))</f>
        <v>#REF!</v>
      </c>
      <c r="H51" s="44" t="e">
        <f>IF('Costi complessivi'!#REF!="G",'Costi complessivi'!#REF!*$C$452,IF('Costi complessivi'!#REF!=$B$452,'Costi complessivi'!#REF!,""))</f>
        <v>#REF!</v>
      </c>
      <c r="I51" s="115" t="e">
        <f>IF('Costi complessivi'!#REF!="G",'Costi complessivi'!D49*$C$452,IF('Costi complessivi'!#REF!=$B$452,'Costi complessivi'!D49,""))</f>
        <v>#REF!</v>
      </c>
      <c r="J51" s="14" t="e">
        <f>IF('Costi complessivi'!#REF!="G",'Costi complessivi'!E49*$C$452,IF('Costi complessivi'!#REF!=$B$452,'Costi complessivi'!E49,""))</f>
        <v>#REF!</v>
      </c>
      <c r="K51" s="14" t="e">
        <f>IF('Costi complessivi'!#REF!="G",'Costi complessivi'!F49*$C$452,IF('Costi complessivi'!#REF!=$B$452,'Costi complessivi'!F49,""))</f>
        <v>#REF!</v>
      </c>
      <c r="L51" s="29" t="e">
        <f>IF('Costi complessivi'!#REF!="G",'Costi complessivi'!#REF!*$C$452,IF('Costi complessivi'!#REF!=$B$452,'Costi complessivi'!#REF!,""))</f>
        <v>#REF!</v>
      </c>
      <c r="M51" s="23" t="e">
        <f>'Costi complessivi'!#REF!</f>
        <v>#REF!</v>
      </c>
      <c r="N51" s="69" t="e">
        <f>IF('Costi complessivi'!#REF!="G",'Costi complessivi'!#REF!,IF('Costi complessivi'!#REF!=$B$452,'Costi complessivi'!#REF!,0))</f>
        <v>#REF!</v>
      </c>
      <c r="R51" s="42">
        <v>206000</v>
      </c>
    </row>
    <row r="52" spans="1:20" hidden="1">
      <c r="A52" s="22" t="str">
        <f>IF('Costi complessivi'!A50="","",'Costi complessivi'!A50)</f>
        <v xml:space="preserve">  66/25/616  </v>
      </c>
      <c r="B52" s="61" t="str">
        <f>IF('Costi complessivi'!B50="","",'Costi complessivi'!B50)</f>
        <v>COORDINAMENTO MINORI COLLECCHIO</v>
      </c>
      <c r="C52" s="15" t="e">
        <f>IF('Costi complessivi'!#REF!="G",'Costi complessivi'!#REF!*$C$452,IF('Costi complessivi'!#REF!=$B$452,'Costi complessivi'!#REF!,""))</f>
        <v>#REF!</v>
      </c>
      <c r="D52" s="15" t="e">
        <f>IF('Costi complessivi'!#REF!="G",'Costi complessivi'!#REF!*$C$452,IF('Costi complessivi'!#REF!=$B$452,'Costi complessivi'!#REF!,""))</f>
        <v>#REF!</v>
      </c>
      <c r="E52" s="30" t="e">
        <f>IF('Costi complessivi'!#REF!="G",'Costi complessivi'!#REF!*$C$452,IF('Costi complessivi'!#REF!=$B$452,'Costi complessivi'!#REF!,""))</f>
        <v>#REF!</v>
      </c>
      <c r="F52" s="115" t="e">
        <f>IF('Costi complessivi'!#REF!="G",'Costi complessivi'!C50*$C$452,IF('Costi complessivi'!#REF!=$B$452,'Costi complessivi'!C50,""))</f>
        <v>#REF!</v>
      </c>
      <c r="G52" s="44" t="e">
        <f>IF('Costi complessivi'!#REF!="G",'Costi complessivi'!#REF!*$C$452,IF('Costi complessivi'!#REF!=$B$452,'Costi complessivi'!#REF!,""))</f>
        <v>#REF!</v>
      </c>
      <c r="H52" s="44" t="e">
        <f>IF('Costi complessivi'!#REF!="G",'Costi complessivi'!#REF!*$C$452,IF('Costi complessivi'!#REF!=$B$452,'Costi complessivi'!#REF!,""))</f>
        <v>#REF!</v>
      </c>
      <c r="I52" s="115" t="e">
        <f>IF('Costi complessivi'!#REF!="G",'Costi complessivi'!D50*$C$452,IF('Costi complessivi'!#REF!=$B$452,'Costi complessivi'!D50,""))</f>
        <v>#REF!</v>
      </c>
      <c r="J52" s="14" t="e">
        <f>IF('Costi complessivi'!#REF!="G",'Costi complessivi'!E50*$C$452,IF('Costi complessivi'!#REF!=$B$452,'Costi complessivi'!E50,""))</f>
        <v>#REF!</v>
      </c>
      <c r="K52" s="14" t="e">
        <f>IF('Costi complessivi'!#REF!="G",'Costi complessivi'!F50*$C$452,IF('Costi complessivi'!#REF!=$B$452,'Costi complessivi'!F50,""))</f>
        <v>#REF!</v>
      </c>
      <c r="L52" s="29" t="e">
        <f>IF('Costi complessivi'!#REF!="G",'Costi complessivi'!#REF!*$C$452,IF('Costi complessivi'!#REF!=$B$452,'Costi complessivi'!#REF!,""))</f>
        <v>#REF!</v>
      </c>
      <c r="M52" s="23" t="e">
        <f>'Costi complessivi'!#REF!</f>
        <v>#REF!</v>
      </c>
      <c r="N52" s="69" t="e">
        <f>IF('Costi complessivi'!#REF!="G",'Costi complessivi'!#REF!,IF('Costi complessivi'!#REF!=$B$452,'Costi complessivi'!#REF!,0))</f>
        <v>#REF!</v>
      </c>
    </row>
    <row r="53" spans="1:20" ht="28.5" hidden="1">
      <c r="A53" s="22" t="str">
        <f>IF('Costi complessivi'!A51="","",'Costi complessivi'!A51)</f>
        <v xml:space="preserve"> 68/05/920-937 </v>
      </c>
      <c r="B53" s="61" t="str">
        <f>IF('Costi complessivi'!B51="","",'Costi complessivi'!B51)</f>
        <v>EDUCATIVA AGGREGATIVA</v>
      </c>
      <c r="C53" s="15" t="e">
        <f>IF('Costi complessivi'!#REF!="G",'Costi complessivi'!#REF!*$C$452,IF('Costi complessivi'!#REF!=$B$452,'Costi complessivi'!#REF!,""))</f>
        <v>#REF!</v>
      </c>
      <c r="D53" s="15" t="e">
        <f>IF('Costi complessivi'!#REF!="G",'Costi complessivi'!#REF!*$C$452,IF('Costi complessivi'!#REF!=$B$452,'Costi complessivi'!#REF!,""))</f>
        <v>#REF!</v>
      </c>
      <c r="E53" s="30" t="e">
        <f>IF('Costi complessivi'!#REF!="G",'Costi complessivi'!#REF!*$C$452,IF('Costi complessivi'!#REF!=$B$452,'Costi complessivi'!#REF!,""))</f>
        <v>#REF!</v>
      </c>
      <c r="F53" s="115" t="e">
        <f>IF('Costi complessivi'!#REF!="G",'Costi complessivi'!C51*$C$452,IF('Costi complessivi'!#REF!=$B$452,'Costi complessivi'!C51,""))</f>
        <v>#REF!</v>
      </c>
      <c r="G53" s="44" t="e">
        <f>IF('Costi complessivi'!#REF!="G",'Costi complessivi'!#REF!*$C$452,IF('Costi complessivi'!#REF!=$B$452,'Costi complessivi'!#REF!,""))</f>
        <v>#REF!</v>
      </c>
      <c r="H53" s="44" t="e">
        <f>IF('Costi complessivi'!#REF!="G",'Costi complessivi'!#REF!*$C$452,IF('Costi complessivi'!#REF!=$B$452,'Costi complessivi'!#REF!,""))</f>
        <v>#REF!</v>
      </c>
      <c r="I53" s="115" t="e">
        <f>IF('Costi complessivi'!#REF!="G",'Costi complessivi'!D51*$C$452,IF('Costi complessivi'!#REF!=$B$452,'Costi complessivi'!D51,""))</f>
        <v>#REF!</v>
      </c>
      <c r="J53" s="14" t="e">
        <f>IF('Costi complessivi'!#REF!="G",'Costi complessivi'!E51*$C$452,IF('Costi complessivi'!#REF!=$B$452,'Costi complessivi'!E51,""))</f>
        <v>#REF!</v>
      </c>
      <c r="K53" s="14" t="e">
        <f>IF('Costi complessivi'!#REF!="G",'Costi complessivi'!F51*$C$452,IF('Costi complessivi'!#REF!=$B$452,'Costi complessivi'!F51,""))</f>
        <v>#REF!</v>
      </c>
      <c r="L53" s="29" t="e">
        <f>IF('Costi complessivi'!#REF!="G",'Costi complessivi'!#REF!*$C$452,IF('Costi complessivi'!#REF!=$B$452,'Costi complessivi'!#REF!,""))</f>
        <v>#REF!</v>
      </c>
      <c r="M53" s="23" t="e">
        <f>'Costi complessivi'!#REF!</f>
        <v>#REF!</v>
      </c>
      <c r="N53" s="69" t="e">
        <f>IF('Costi complessivi'!#REF!="G",'Costi complessivi'!#REF!,IF('Costi complessivi'!#REF!=$B$452,'Costi complessivi'!#REF!,0))</f>
        <v>#REF!</v>
      </c>
    </row>
    <row r="54" spans="1:20" hidden="1">
      <c r="A54" s="22" t="str">
        <f>IF('Costi complessivi'!A52="","",'Costi complessivi'!A52)</f>
        <v xml:space="preserve">  68/05/901  </v>
      </c>
      <c r="B54" s="61" t="str">
        <f>IF('Costi complessivi'!B52="","",'Costi complessivi'!B52)</f>
        <v xml:space="preserve">CONTRIBUTI AFFIDI COLLECCHIO   </v>
      </c>
      <c r="C54" s="15" t="e">
        <f>IF('Costi complessivi'!#REF!="G",'Costi complessivi'!#REF!*$C$452,IF('Costi complessivi'!#REF!=$B$452,'Costi complessivi'!#REF!,""))</f>
        <v>#REF!</v>
      </c>
      <c r="D54" s="15" t="e">
        <f>IF('Costi complessivi'!#REF!="G",'Costi complessivi'!#REF!*$C$452,IF('Costi complessivi'!#REF!=$B$452,'Costi complessivi'!#REF!,""))</f>
        <v>#REF!</v>
      </c>
      <c r="E54" s="30" t="e">
        <f>IF('Costi complessivi'!#REF!="G",'Costi complessivi'!#REF!*$C$452,IF('Costi complessivi'!#REF!=$B$452,'Costi complessivi'!#REF!,""))</f>
        <v>#REF!</v>
      </c>
      <c r="F54" s="115" t="e">
        <f>IF('Costi complessivi'!#REF!="G",'Costi complessivi'!C52*$C$452,IF('Costi complessivi'!#REF!=$B$452,'Costi complessivi'!C52,""))</f>
        <v>#REF!</v>
      </c>
      <c r="G54" s="44" t="e">
        <f>IF('Costi complessivi'!#REF!="G",'Costi complessivi'!#REF!*$C$452,IF('Costi complessivi'!#REF!=$B$452,'Costi complessivi'!#REF!,""))</f>
        <v>#REF!</v>
      </c>
      <c r="H54" s="44" t="e">
        <f>IF('Costi complessivi'!#REF!="G",'Costi complessivi'!#REF!*$C$452,IF('Costi complessivi'!#REF!=$B$452,'Costi complessivi'!#REF!,""))</f>
        <v>#REF!</v>
      </c>
      <c r="I54" s="115" t="e">
        <f>IF('Costi complessivi'!#REF!="G",'Costi complessivi'!D52*$C$452,IF('Costi complessivi'!#REF!=$B$452,'Costi complessivi'!D52,""))</f>
        <v>#REF!</v>
      </c>
      <c r="J54" s="14" t="e">
        <f>IF('Costi complessivi'!#REF!="G",'Costi complessivi'!E52*$C$452,IF('Costi complessivi'!#REF!=$B$452,'Costi complessivi'!E52,""))</f>
        <v>#REF!</v>
      </c>
      <c r="K54" s="14" t="e">
        <f>IF('Costi complessivi'!#REF!="G",'Costi complessivi'!F52*$C$452,IF('Costi complessivi'!#REF!=$B$452,'Costi complessivi'!F52,""))</f>
        <v>#REF!</v>
      </c>
      <c r="L54" s="29" t="e">
        <f>IF('Costi complessivi'!#REF!="G",'Costi complessivi'!#REF!*$C$452,IF('Costi complessivi'!#REF!=$B$452,'Costi complessivi'!#REF!,""))</f>
        <v>#REF!</v>
      </c>
      <c r="M54" s="23" t="e">
        <f>'Costi complessivi'!#REF!</f>
        <v>#REF!</v>
      </c>
      <c r="N54" s="69" t="e">
        <f>IF('Costi complessivi'!#REF!="G",'Costi complessivi'!#REF!,IF('Costi complessivi'!#REF!=$B$452,'Costi complessivi'!#REF!,0))</f>
        <v>#REF!</v>
      </c>
    </row>
    <row r="55" spans="1:20" hidden="1">
      <c r="A55" s="22" t="e">
        <f>IF('Costi complessivi'!#REF!="","",'Costi complessivi'!#REF!)</f>
        <v>#REF!</v>
      </c>
      <c r="B55" s="61" t="e">
        <f>IF('Costi complessivi'!#REF!="","",'Costi complessivi'!#REF!)</f>
        <v>#REF!</v>
      </c>
      <c r="C55" s="15" t="e">
        <f>IF('Costi complessivi'!#REF!="G",'Costi complessivi'!#REF!*$C$452,IF('Costi complessivi'!#REF!=$B$452,'Costi complessivi'!#REF!,""))</f>
        <v>#REF!</v>
      </c>
      <c r="D55" s="15" t="e">
        <f>IF('Costi complessivi'!#REF!="G",'Costi complessivi'!#REF!*$C$452,IF('Costi complessivi'!#REF!=$B$452,'Costi complessivi'!#REF!,""))</f>
        <v>#REF!</v>
      </c>
      <c r="E55" s="30" t="e">
        <f>IF('Costi complessivi'!#REF!="G",'Costi complessivi'!#REF!*$C$452,IF('Costi complessivi'!#REF!=$B$452,'Costi complessivi'!#REF!,""))</f>
        <v>#REF!</v>
      </c>
      <c r="F55" s="115" t="e">
        <f>IF('Costi complessivi'!#REF!="G",'Costi complessivi'!#REF!*$C$452,IF('Costi complessivi'!#REF!=$B$452,'Costi complessivi'!#REF!,""))</f>
        <v>#REF!</v>
      </c>
      <c r="G55" s="44" t="e">
        <f>IF('Costi complessivi'!#REF!="G",'Costi complessivi'!#REF!*$C$452,IF('Costi complessivi'!#REF!=$B$452,'Costi complessivi'!#REF!,""))</f>
        <v>#REF!</v>
      </c>
      <c r="H55" s="44" t="e">
        <f>IF('Costi complessivi'!#REF!="G",'Costi complessivi'!#REF!*$C$452,IF('Costi complessivi'!#REF!=$B$452,'Costi complessivi'!#REF!,""))</f>
        <v>#REF!</v>
      </c>
      <c r="I55" s="115" t="e">
        <f>IF('Costi complessivi'!#REF!="G",'Costi complessivi'!#REF!*$C$452,IF('Costi complessivi'!#REF!=$B$452,'Costi complessivi'!#REF!,""))</f>
        <v>#REF!</v>
      </c>
      <c r="J55" s="14" t="e">
        <f>IF('Costi complessivi'!#REF!="G",'Costi complessivi'!#REF!*$C$452,IF('Costi complessivi'!#REF!=$B$452,'Costi complessivi'!#REF!,""))</f>
        <v>#REF!</v>
      </c>
      <c r="K55" s="14" t="e">
        <f>IF('Costi complessivi'!#REF!="G",'Costi complessivi'!#REF!*$C$452,IF('Costi complessivi'!#REF!=$B$452,'Costi complessivi'!#REF!,""))</f>
        <v>#REF!</v>
      </c>
      <c r="L55" s="29" t="e">
        <f>IF('Costi complessivi'!#REF!="G",'Costi complessivi'!#REF!*$C$452,IF('Costi complessivi'!#REF!=$B$452,'Costi complessivi'!#REF!,""))</f>
        <v>#REF!</v>
      </c>
      <c r="M55" s="23" t="e">
        <f>'Costi complessivi'!#REF!</f>
        <v>#REF!</v>
      </c>
      <c r="N55" s="69" t="e">
        <f>IF('Costi complessivi'!#REF!="G",'Costi complessivi'!#REF!,IF('Costi complessivi'!#REF!=$B$452,'Costi complessivi'!#REF!,0))</f>
        <v>#REF!</v>
      </c>
    </row>
    <row r="56" spans="1:20" hidden="1">
      <c r="A56" s="22" t="e">
        <f>IF('Costi complessivi'!#REF!="","",'Costi complessivi'!#REF!)</f>
        <v>#REF!</v>
      </c>
      <c r="B56" s="61" t="e">
        <f>IF('Costi complessivi'!#REF!="","",'Costi complessivi'!#REF!)</f>
        <v>#REF!</v>
      </c>
      <c r="C56" s="15" t="e">
        <f>IF('Costi complessivi'!#REF!="G",'Costi complessivi'!#REF!*$C$452,IF('Costi complessivi'!#REF!=$B$452,'Costi complessivi'!#REF!,""))</f>
        <v>#REF!</v>
      </c>
      <c r="D56" s="15" t="e">
        <f>IF('Costi complessivi'!#REF!="G",'Costi complessivi'!#REF!*$C$452,IF('Costi complessivi'!#REF!=$B$452,'Costi complessivi'!#REF!,""))</f>
        <v>#REF!</v>
      </c>
      <c r="E56" s="30" t="e">
        <f>IF('Costi complessivi'!#REF!="G",'Costi complessivi'!#REF!*$C$452,IF('Costi complessivi'!#REF!=$B$452,'Costi complessivi'!#REF!,""))</f>
        <v>#REF!</v>
      </c>
      <c r="F56" s="115" t="e">
        <f>IF('Costi complessivi'!#REF!="G",'Costi complessivi'!#REF!*$C$452,IF('Costi complessivi'!#REF!=$B$452,'Costi complessivi'!#REF!,""))</f>
        <v>#REF!</v>
      </c>
      <c r="G56" s="44" t="e">
        <f>IF('Costi complessivi'!#REF!="G",'Costi complessivi'!#REF!*$C$452,IF('Costi complessivi'!#REF!=$B$452,'Costi complessivi'!#REF!,""))</f>
        <v>#REF!</v>
      </c>
      <c r="H56" s="44" t="e">
        <f>IF('Costi complessivi'!#REF!="G",'Costi complessivi'!#REF!*$C$452,IF('Costi complessivi'!#REF!=$B$452,'Costi complessivi'!#REF!,""))</f>
        <v>#REF!</v>
      </c>
      <c r="I56" s="115" t="e">
        <f>IF('Costi complessivi'!#REF!="G",'Costi complessivi'!#REF!*$C$452,IF('Costi complessivi'!#REF!=$B$452,'Costi complessivi'!#REF!,""))</f>
        <v>#REF!</v>
      </c>
      <c r="J56" s="14" t="e">
        <f>IF('Costi complessivi'!#REF!="G",'Costi complessivi'!#REF!*$C$452,IF('Costi complessivi'!#REF!=$B$452,'Costi complessivi'!#REF!,""))</f>
        <v>#REF!</v>
      </c>
      <c r="K56" s="14" t="e">
        <f>IF('Costi complessivi'!#REF!="G",'Costi complessivi'!#REF!*$C$452,IF('Costi complessivi'!#REF!=$B$452,'Costi complessivi'!#REF!,""))</f>
        <v>#REF!</v>
      </c>
      <c r="L56" s="29" t="e">
        <f>IF('Costi complessivi'!#REF!="G",'Costi complessivi'!#REF!*$C$452,IF('Costi complessivi'!#REF!=$B$452,'Costi complessivi'!#REF!,""))</f>
        <v>#REF!</v>
      </c>
      <c r="M56" s="23" t="e">
        <f>'Costi complessivi'!#REF!</f>
        <v>#REF!</v>
      </c>
      <c r="N56" s="69" t="e">
        <f>IF('Costi complessivi'!#REF!="G",'Costi complessivi'!#REF!,IF('Costi complessivi'!#REF!=$B$452,'Costi complessivi'!#REF!,0))</f>
        <v>#REF!</v>
      </c>
    </row>
    <row r="57" spans="1:20" hidden="1">
      <c r="A57" s="49" t="s">
        <v>445</v>
      </c>
      <c r="B57" s="45"/>
      <c r="C57" s="46"/>
      <c r="D57" s="47"/>
      <c r="E57" s="47"/>
      <c r="F57" s="115"/>
      <c r="G57" s="47"/>
      <c r="H57" s="47"/>
      <c r="I57" s="47"/>
      <c r="J57" s="47"/>
      <c r="K57" s="47"/>
      <c r="L57" s="45"/>
      <c r="M57" s="48"/>
      <c r="N57" s="69" t="e">
        <f>IF('Costi complessivi'!#REF!="G",'Costi complessivi'!#REF!,IF('Costi complessivi'!#REF!=$B$452,'Costi complessivi'!#REF!,0))</f>
        <v>#REF!</v>
      </c>
    </row>
    <row r="58" spans="1:20" ht="16.5" hidden="1" customHeight="1">
      <c r="A58" s="22" t="str">
        <f>IF('Costi complessivi'!A54="","",'Costi complessivi'!A54)</f>
        <v xml:space="preserve">  66/25/630  </v>
      </c>
      <c r="B58" s="61" t="str">
        <f>IF('Costi complessivi'!B54="","",'Costi complessivi'!B54)</f>
        <v>EDUCATIVA DOMIC. MINORI FELINO</v>
      </c>
      <c r="C58" s="15" t="e">
        <f>IF('Costi complessivi'!#REF!="G",'Costi complessivi'!#REF!*$C$452,IF('Costi complessivi'!#REF!=$B$452,'Costi complessivi'!#REF!,""))</f>
        <v>#REF!</v>
      </c>
      <c r="D58" s="15" t="e">
        <f>IF('Costi complessivi'!#REF!="G",'Costi complessivi'!#REF!*$C$452,IF('Costi complessivi'!#REF!=$B$452,'Costi complessivi'!#REF!,""))</f>
        <v>#REF!</v>
      </c>
      <c r="E58" s="30" t="e">
        <f>IF('Costi complessivi'!#REF!="G",'Costi complessivi'!#REF!*$C$452,IF('Costi complessivi'!#REF!=$B$452,'Costi complessivi'!#REF!,""))</f>
        <v>#REF!</v>
      </c>
      <c r="F58" s="115" t="e">
        <f>IF('Costi complessivi'!#REF!="G",'Costi complessivi'!C54*$C$452,IF('Costi complessivi'!#REF!=$B$452,'Costi complessivi'!C54,""))</f>
        <v>#REF!</v>
      </c>
      <c r="G58" s="44" t="e">
        <f>IF('Costi complessivi'!#REF!="G",'Costi complessivi'!#REF!*$C$452,IF('Costi complessivi'!#REF!=$B$452,'Costi complessivi'!#REF!,""))</f>
        <v>#REF!</v>
      </c>
      <c r="H58" s="44" t="e">
        <f>IF('Costi complessivi'!#REF!="G",'Costi complessivi'!#REF!*$C$452,IF('Costi complessivi'!#REF!=$B$452,'Costi complessivi'!#REF!,""))</f>
        <v>#REF!</v>
      </c>
      <c r="I58" s="115" t="e">
        <f>IF('Costi complessivi'!#REF!="G",'Costi complessivi'!D54*$C$452,IF('Costi complessivi'!#REF!=$B$452,'Costi complessivi'!D54,""))</f>
        <v>#REF!</v>
      </c>
      <c r="J58" s="14" t="e">
        <f>IF('Costi complessivi'!#REF!="G",'Costi complessivi'!E54*$C$452,IF('Costi complessivi'!#REF!=$B$452,'Costi complessivi'!E54,""))</f>
        <v>#REF!</v>
      </c>
      <c r="K58" s="14" t="e">
        <f>IF('Costi complessivi'!#REF!="G",'Costi complessivi'!F54*$C$452,IF('Costi complessivi'!#REF!=$B$452,'Costi complessivi'!F54,""))</f>
        <v>#REF!</v>
      </c>
      <c r="L58" s="29" t="e">
        <f>IF('Costi complessivi'!#REF!="G",'Costi complessivi'!#REF!*$C$452,IF('Costi complessivi'!#REF!=$B$452,'Costi complessivi'!#REF!,""))</f>
        <v>#REF!</v>
      </c>
      <c r="M58" s="23" t="e">
        <f>'Costi complessivi'!#REF!</f>
        <v>#REF!</v>
      </c>
      <c r="N58" s="69" t="e">
        <f>IF('Costi complessivi'!#REF!="G",'Costi complessivi'!#REF!,IF('Costi complessivi'!#REF!=$B$452,'Costi complessivi'!#REF!,0))</f>
        <v>#REF!</v>
      </c>
      <c r="Q58" s="57">
        <v>44000</v>
      </c>
      <c r="R58" s="55">
        <v>40000</v>
      </c>
      <c r="S58" s="42">
        <f>36000/2*LAVORO!$E$6</f>
        <v>3282.4653826132226</v>
      </c>
      <c r="T58" s="42">
        <f>SUM(R58:S58)</f>
        <v>43282.46538261322</v>
      </c>
    </row>
    <row r="59" spans="1:20" ht="17.25" hidden="1" customHeight="1">
      <c r="A59" s="22" t="str">
        <f>IF('Costi complessivi'!A55="","",'Costi complessivi'!A55)</f>
        <v xml:space="preserve">  66/25/632  </v>
      </c>
      <c r="B59" s="61" t="str">
        <f>IF('Costi complessivi'!B55="","",'Costi complessivi'!B55)</f>
        <v xml:space="preserve">RETTE ISTIT. MINORI FELINO     </v>
      </c>
      <c r="C59" s="15" t="e">
        <f>IF('Costi complessivi'!#REF!="G",'Costi complessivi'!#REF!*$C$452,IF('Costi complessivi'!#REF!=$B$452,'Costi complessivi'!#REF!,""))</f>
        <v>#REF!</v>
      </c>
      <c r="D59" s="15" t="e">
        <f>IF('Costi complessivi'!#REF!="G",'Costi complessivi'!#REF!*$C$452,IF('Costi complessivi'!#REF!=$B$452,'Costi complessivi'!#REF!,""))</f>
        <v>#REF!</v>
      </c>
      <c r="E59" s="30" t="e">
        <f>IF('Costi complessivi'!#REF!="G",'Costi complessivi'!#REF!*$C$452,IF('Costi complessivi'!#REF!=$B$452,'Costi complessivi'!#REF!,""))</f>
        <v>#REF!</v>
      </c>
      <c r="F59" s="115" t="e">
        <f>IF('Costi complessivi'!#REF!="G",'Costi complessivi'!C55*$C$452,IF('Costi complessivi'!#REF!=$B$452,'Costi complessivi'!C55,""))</f>
        <v>#REF!</v>
      </c>
      <c r="G59" s="44" t="e">
        <f>IF('Costi complessivi'!#REF!="G",'Costi complessivi'!#REF!*$C$452,IF('Costi complessivi'!#REF!=$B$452,'Costi complessivi'!#REF!,""))</f>
        <v>#REF!</v>
      </c>
      <c r="H59" s="44" t="e">
        <f>IF('Costi complessivi'!#REF!="G",'Costi complessivi'!#REF!*$C$452,IF('Costi complessivi'!#REF!=$B$452,'Costi complessivi'!#REF!,""))</f>
        <v>#REF!</v>
      </c>
      <c r="I59" s="115" t="e">
        <f>IF('Costi complessivi'!#REF!="G",'Costi complessivi'!D55*$C$452,IF('Costi complessivi'!#REF!=$B$452,'Costi complessivi'!D55,""))</f>
        <v>#REF!</v>
      </c>
      <c r="J59" s="14" t="e">
        <f>IF('Costi complessivi'!#REF!="G",'Costi complessivi'!E55*$C$452,IF('Costi complessivi'!#REF!=$B$452,'Costi complessivi'!E55,""))</f>
        <v>#REF!</v>
      </c>
      <c r="K59" s="14" t="e">
        <f>IF('Costi complessivi'!#REF!="G",'Costi complessivi'!F55*$C$452,IF('Costi complessivi'!#REF!=$B$452,'Costi complessivi'!F55,""))</f>
        <v>#REF!</v>
      </c>
      <c r="L59" s="29" t="e">
        <f>IF('Costi complessivi'!#REF!="G",'Costi complessivi'!#REF!*$C$452,IF('Costi complessivi'!#REF!=$B$452,'Costi complessivi'!#REF!,""))</f>
        <v>#REF!</v>
      </c>
      <c r="M59" s="23" t="e">
        <f>'Costi complessivi'!#REF!</f>
        <v>#REF!</v>
      </c>
      <c r="N59" s="69" t="e">
        <f>IF('Costi complessivi'!#REF!="G",'Costi complessivi'!#REF!,IF('Costi complessivi'!#REF!=$B$452,'Costi complessivi'!#REF!,0))</f>
        <v>#REF!</v>
      </c>
      <c r="R59" s="42">
        <v>21000</v>
      </c>
    </row>
    <row r="60" spans="1:20" hidden="1">
      <c r="A60" s="22" t="str">
        <f>IF('Costi complessivi'!A56="","",'Costi complessivi'!A56)</f>
        <v xml:space="preserve">  66/25/633  </v>
      </c>
      <c r="B60" s="61" t="str">
        <f>IF('Costi complessivi'!B56="","",'Costi complessivi'!B56)</f>
        <v xml:space="preserve">ASSIST. SCOLAST. MINORI FELINO </v>
      </c>
      <c r="C60" s="15" t="e">
        <f>IF('Costi complessivi'!#REF!="G",'Costi complessivi'!#REF!*$C$452,IF('Costi complessivi'!#REF!=$B$452,'Costi complessivi'!#REF!,""))</f>
        <v>#REF!</v>
      </c>
      <c r="D60" s="15" t="e">
        <f>IF('Costi complessivi'!#REF!="G",'Costi complessivi'!#REF!*$C$452,IF('Costi complessivi'!#REF!=$B$452,'Costi complessivi'!#REF!,""))</f>
        <v>#REF!</v>
      </c>
      <c r="E60" s="30" t="e">
        <f>IF('Costi complessivi'!#REF!="G",'Costi complessivi'!#REF!*$C$452,IF('Costi complessivi'!#REF!=$B$452,'Costi complessivi'!#REF!,""))</f>
        <v>#REF!</v>
      </c>
      <c r="F60" s="115" t="e">
        <f>IF('Costi complessivi'!#REF!="G",'Costi complessivi'!C56*$C$452,IF('Costi complessivi'!#REF!=$B$452,'Costi complessivi'!C56,""))</f>
        <v>#REF!</v>
      </c>
      <c r="G60" s="44" t="e">
        <f>IF('Costi complessivi'!#REF!="G",'Costi complessivi'!#REF!*$C$452,IF('Costi complessivi'!#REF!=$B$452,'Costi complessivi'!#REF!,""))</f>
        <v>#REF!</v>
      </c>
      <c r="H60" s="44" t="e">
        <f>IF('Costi complessivi'!#REF!="G",'Costi complessivi'!#REF!*$C$452,IF('Costi complessivi'!#REF!=$B$452,'Costi complessivi'!#REF!,""))</f>
        <v>#REF!</v>
      </c>
      <c r="I60" s="115" t="e">
        <f>IF('Costi complessivi'!#REF!="G",'Costi complessivi'!D56*$C$452,IF('Costi complessivi'!#REF!=$B$452,'Costi complessivi'!D56,""))</f>
        <v>#REF!</v>
      </c>
      <c r="J60" s="14" t="e">
        <f>IF('Costi complessivi'!#REF!="G",'Costi complessivi'!E56*$C$452,IF('Costi complessivi'!#REF!=$B$452,'Costi complessivi'!E56,""))</f>
        <v>#REF!</v>
      </c>
      <c r="K60" s="14" t="e">
        <f>IF('Costi complessivi'!#REF!="G",'Costi complessivi'!F56*$C$452,IF('Costi complessivi'!#REF!=$B$452,'Costi complessivi'!F56,""))</f>
        <v>#REF!</v>
      </c>
      <c r="L60" s="29" t="e">
        <f>IF('Costi complessivi'!#REF!="G",'Costi complessivi'!#REF!*$C$452,IF('Costi complessivi'!#REF!=$B$452,'Costi complessivi'!#REF!,""))</f>
        <v>#REF!</v>
      </c>
      <c r="M60" s="23" t="e">
        <f>'Costi complessivi'!#REF!</f>
        <v>#REF!</v>
      </c>
      <c r="N60" s="69" t="e">
        <f>IF('Costi complessivi'!#REF!="G",'Costi complessivi'!#REF!,IF('Costi complessivi'!#REF!=$B$452,'Costi complessivi'!#REF!,0))</f>
        <v>#REF!</v>
      </c>
      <c r="R60" s="42">
        <v>80000</v>
      </c>
    </row>
    <row r="61" spans="1:20" hidden="1">
      <c r="A61" s="22" t="str">
        <f>IF('Costi complessivi'!A57="","",'Costi complessivi'!A57)</f>
        <v xml:space="preserve">  66/25/637  </v>
      </c>
      <c r="B61" s="61" t="str">
        <f>IF('Costi complessivi'!B57="","",'Costi complessivi'!B57)</f>
        <v xml:space="preserve">COORDINAMENTO MINORI FELINO    </v>
      </c>
      <c r="C61" s="15" t="e">
        <f>IF('Costi complessivi'!#REF!="G",'Costi complessivi'!#REF!*$C$452,IF('Costi complessivi'!#REF!=$B$452,'Costi complessivi'!#REF!,""))</f>
        <v>#REF!</v>
      </c>
      <c r="D61" s="15" t="e">
        <f>IF('Costi complessivi'!#REF!="G",'Costi complessivi'!#REF!*$C$452,IF('Costi complessivi'!#REF!=$B$452,'Costi complessivi'!#REF!,""))</f>
        <v>#REF!</v>
      </c>
      <c r="E61" s="30" t="e">
        <f>IF('Costi complessivi'!#REF!="G",'Costi complessivi'!#REF!*$C$452,IF('Costi complessivi'!#REF!=$B$452,'Costi complessivi'!#REF!,""))</f>
        <v>#REF!</v>
      </c>
      <c r="F61" s="115" t="e">
        <f>IF('Costi complessivi'!#REF!="G",'Costi complessivi'!C57*$C$452,IF('Costi complessivi'!#REF!=$B$452,'Costi complessivi'!C57,""))</f>
        <v>#REF!</v>
      </c>
      <c r="G61" s="44" t="e">
        <f>IF('Costi complessivi'!#REF!="G",'Costi complessivi'!#REF!*$C$452,IF('Costi complessivi'!#REF!=$B$452,'Costi complessivi'!#REF!,""))</f>
        <v>#REF!</v>
      </c>
      <c r="H61" s="44" t="e">
        <f>IF('Costi complessivi'!#REF!="G",'Costi complessivi'!#REF!*$C$452,IF('Costi complessivi'!#REF!=$B$452,'Costi complessivi'!#REF!,""))</f>
        <v>#REF!</v>
      </c>
      <c r="I61" s="115" t="e">
        <f>IF('Costi complessivi'!#REF!="G",'Costi complessivi'!D57*$C$452,IF('Costi complessivi'!#REF!=$B$452,'Costi complessivi'!D57,""))</f>
        <v>#REF!</v>
      </c>
      <c r="J61" s="14" t="e">
        <f>IF('Costi complessivi'!#REF!="G",'Costi complessivi'!E57*$C$452,IF('Costi complessivi'!#REF!=$B$452,'Costi complessivi'!E57,""))</f>
        <v>#REF!</v>
      </c>
      <c r="K61" s="14" t="e">
        <f>IF('Costi complessivi'!#REF!="G",'Costi complessivi'!F57*$C$452,IF('Costi complessivi'!#REF!=$B$452,'Costi complessivi'!F57,""))</f>
        <v>#REF!</v>
      </c>
      <c r="L61" s="29" t="e">
        <f>IF('Costi complessivi'!#REF!="G",'Costi complessivi'!#REF!*$C$452,IF('Costi complessivi'!#REF!=$B$452,'Costi complessivi'!#REF!,""))</f>
        <v>#REF!</v>
      </c>
      <c r="M61" s="23" t="e">
        <f>'Costi complessivi'!#REF!</f>
        <v>#REF!</v>
      </c>
      <c r="N61" s="69" t="e">
        <f>IF('Costi complessivi'!#REF!="G",'Costi complessivi'!#REF!,IF('Costi complessivi'!#REF!=$B$452,'Costi complessivi'!#REF!,0))</f>
        <v>#REF!</v>
      </c>
    </row>
    <row r="62" spans="1:20" ht="28.5" hidden="1">
      <c r="A62" s="22" t="str">
        <f>IF('Costi complessivi'!A58="","",'Costi complessivi'!A58)</f>
        <v xml:space="preserve"> 68/05/938</v>
      </c>
      <c r="B62" s="61" t="str">
        <f>IF('Costi complessivi'!B58="","",'Costi complessivi'!B58)</f>
        <v>ON THE ROAD (Pdz Comunità educativa e pr giov)</v>
      </c>
      <c r="C62" s="15" t="e">
        <f>IF('Costi complessivi'!#REF!="G",'Costi complessivi'!#REF!*$C$452,IF('Costi complessivi'!#REF!=$B$452,'Costi complessivi'!#REF!,""))</f>
        <v>#REF!</v>
      </c>
      <c r="D62" s="15" t="e">
        <f>IF('Costi complessivi'!#REF!="G",'Costi complessivi'!#REF!*$C$452,IF('Costi complessivi'!#REF!=$B$452,'Costi complessivi'!#REF!,""))</f>
        <v>#REF!</v>
      </c>
      <c r="E62" s="30" t="e">
        <f>IF('Costi complessivi'!#REF!="G",'Costi complessivi'!#REF!*$C$452,IF('Costi complessivi'!#REF!=$B$452,'Costi complessivi'!#REF!,""))</f>
        <v>#REF!</v>
      </c>
      <c r="F62" s="115" t="e">
        <f>IF('Costi complessivi'!#REF!="G",'Costi complessivi'!C58*$C$452,IF('Costi complessivi'!#REF!=$B$452,'Costi complessivi'!C58,""))</f>
        <v>#REF!</v>
      </c>
      <c r="G62" s="44" t="e">
        <f>IF('Costi complessivi'!#REF!="G",'Costi complessivi'!#REF!*$C$452,IF('Costi complessivi'!#REF!=$B$452,'Costi complessivi'!#REF!,""))</f>
        <v>#REF!</v>
      </c>
      <c r="H62" s="44" t="e">
        <f>IF('Costi complessivi'!#REF!="G",'Costi complessivi'!#REF!*$C$452,IF('Costi complessivi'!#REF!=$B$452,'Costi complessivi'!#REF!,""))</f>
        <v>#REF!</v>
      </c>
      <c r="I62" s="115" t="e">
        <f>IF('Costi complessivi'!#REF!="G",'Costi complessivi'!D58*$C$452,IF('Costi complessivi'!#REF!=$B$452,'Costi complessivi'!D58,""))</f>
        <v>#REF!</v>
      </c>
      <c r="J62" s="14" t="e">
        <f>IF('Costi complessivi'!#REF!="G",'Costi complessivi'!E58*$C$452,IF('Costi complessivi'!#REF!=$B$452,'Costi complessivi'!E58,""))</f>
        <v>#REF!</v>
      </c>
      <c r="K62" s="14" t="e">
        <f>IF('Costi complessivi'!#REF!="G",'Costi complessivi'!F58*$C$452,IF('Costi complessivi'!#REF!=$B$452,'Costi complessivi'!F58,""))</f>
        <v>#REF!</v>
      </c>
      <c r="L62" s="29" t="e">
        <f>IF('Costi complessivi'!#REF!="G",'Costi complessivi'!#REF!*$C$452,IF('Costi complessivi'!#REF!=$B$452,'Costi complessivi'!#REF!,""))</f>
        <v>#REF!</v>
      </c>
      <c r="M62" s="23" t="e">
        <f>'Costi complessivi'!#REF!</f>
        <v>#REF!</v>
      </c>
      <c r="N62" s="69" t="e">
        <f>IF('Costi complessivi'!#REF!="G",'Costi complessivi'!#REF!,IF('Costi complessivi'!#REF!=$B$452,'Costi complessivi'!#REF!,0))</f>
        <v>#REF!</v>
      </c>
    </row>
    <row r="63" spans="1:20" hidden="1">
      <c r="A63" s="22" t="str">
        <f>IF('Costi complessivi'!A59="","",'Costi complessivi'!A59)</f>
        <v xml:space="preserve"> 68/05/936</v>
      </c>
      <c r="B63" s="61" t="str">
        <f>IF('Costi complessivi'!B59="","",'Costi complessivi'!B59)</f>
        <v>INFOGIOVANI</v>
      </c>
      <c r="C63" s="15" t="e">
        <f>IF('Costi complessivi'!#REF!="G",'Costi complessivi'!#REF!*$C$452,IF('Costi complessivi'!#REF!=$B$452,'Costi complessivi'!#REF!,""))</f>
        <v>#REF!</v>
      </c>
      <c r="D63" s="15" t="e">
        <f>IF('Costi complessivi'!#REF!="G",'Costi complessivi'!#REF!*$C$452,IF('Costi complessivi'!#REF!=$B$452,'Costi complessivi'!#REF!,""))</f>
        <v>#REF!</v>
      </c>
      <c r="E63" s="30" t="e">
        <f>IF('Costi complessivi'!#REF!="G",'Costi complessivi'!#REF!*$C$452,IF('Costi complessivi'!#REF!=$B$452,'Costi complessivi'!#REF!,""))</f>
        <v>#REF!</v>
      </c>
      <c r="F63" s="115" t="e">
        <f>IF('Costi complessivi'!#REF!="G",'Costi complessivi'!C59*$C$452,IF('Costi complessivi'!#REF!=$B$452,'Costi complessivi'!C59,""))</f>
        <v>#REF!</v>
      </c>
      <c r="G63" s="44" t="e">
        <f>IF('Costi complessivi'!#REF!="G",'Costi complessivi'!#REF!*$C$452,IF('Costi complessivi'!#REF!=$B$452,'Costi complessivi'!#REF!,""))</f>
        <v>#REF!</v>
      </c>
      <c r="H63" s="44" t="e">
        <f>IF('Costi complessivi'!#REF!="G",'Costi complessivi'!#REF!*$C$452,IF('Costi complessivi'!#REF!=$B$452,'Costi complessivi'!#REF!,""))</f>
        <v>#REF!</v>
      </c>
      <c r="I63" s="115" t="e">
        <f>IF('Costi complessivi'!#REF!="G",'Costi complessivi'!D59*$C$452,IF('Costi complessivi'!#REF!=$B$452,'Costi complessivi'!D59,""))</f>
        <v>#REF!</v>
      </c>
      <c r="J63" s="14" t="e">
        <f>IF('Costi complessivi'!#REF!="G",'Costi complessivi'!E59*$C$452,IF('Costi complessivi'!#REF!=$B$452,'Costi complessivi'!E59,""))</f>
        <v>#REF!</v>
      </c>
      <c r="K63" s="14" t="e">
        <f>IF('Costi complessivi'!#REF!="G",'Costi complessivi'!F59*$C$452,IF('Costi complessivi'!#REF!=$B$452,'Costi complessivi'!F59,""))</f>
        <v>#REF!</v>
      </c>
      <c r="L63" s="29" t="e">
        <f>IF('Costi complessivi'!#REF!="G",'Costi complessivi'!#REF!*$C$452,IF('Costi complessivi'!#REF!=$B$452,'Costi complessivi'!#REF!,""))</f>
        <v>#REF!</v>
      </c>
      <c r="M63" s="23" t="e">
        <f>'Costi complessivi'!#REF!</f>
        <v>#REF!</v>
      </c>
      <c r="N63" s="69" t="e">
        <f>IF('Costi complessivi'!#REF!="G",'Costi complessivi'!#REF!,IF('Costi complessivi'!#REF!=$B$452,'Costi complessivi'!#REF!,0))</f>
        <v>#REF!</v>
      </c>
    </row>
    <row r="64" spans="1:20" hidden="1">
      <c r="A64" s="22" t="str">
        <f>IF('Costi complessivi'!A60="","",'Costi complessivi'!A60)</f>
        <v>68/05/921</v>
      </c>
      <c r="B64" s="61" t="str">
        <f>IF('Costi complessivi'!B60="","",'Costi complessivi'!B60)</f>
        <v xml:space="preserve">CONTRIBUTI AFFIDO FELINO      </v>
      </c>
      <c r="C64" s="15" t="e">
        <f>IF('Costi complessivi'!#REF!="G",'Costi complessivi'!#REF!*$C$452,IF('Costi complessivi'!#REF!=$B$452,'Costi complessivi'!#REF!,""))</f>
        <v>#REF!</v>
      </c>
      <c r="D64" s="15" t="e">
        <f>IF('Costi complessivi'!#REF!="G",'Costi complessivi'!#REF!*$C$452,IF('Costi complessivi'!#REF!=$B$452,'Costi complessivi'!#REF!,""))</f>
        <v>#REF!</v>
      </c>
      <c r="E64" s="30" t="e">
        <f>IF('Costi complessivi'!#REF!="G",'Costi complessivi'!#REF!*$C$452,IF('Costi complessivi'!#REF!=$B$452,'Costi complessivi'!#REF!,""))</f>
        <v>#REF!</v>
      </c>
      <c r="F64" s="115" t="e">
        <f>IF('Costi complessivi'!#REF!="G",'Costi complessivi'!C60*$C$452,IF('Costi complessivi'!#REF!=$B$452,'Costi complessivi'!C60,""))</f>
        <v>#REF!</v>
      </c>
      <c r="G64" s="44" t="e">
        <f>IF('Costi complessivi'!#REF!="G",'Costi complessivi'!#REF!*$C$452,IF('Costi complessivi'!#REF!=$B$452,'Costi complessivi'!#REF!,""))</f>
        <v>#REF!</v>
      </c>
      <c r="H64" s="44" t="e">
        <f>IF('Costi complessivi'!#REF!="G",'Costi complessivi'!#REF!*$C$452,IF('Costi complessivi'!#REF!=$B$452,'Costi complessivi'!#REF!,""))</f>
        <v>#REF!</v>
      </c>
      <c r="I64" s="115" t="e">
        <f>IF('Costi complessivi'!#REF!="G",'Costi complessivi'!D60*$C$452,IF('Costi complessivi'!#REF!=$B$452,'Costi complessivi'!D60,""))</f>
        <v>#REF!</v>
      </c>
      <c r="J64" s="14" t="e">
        <f>IF('Costi complessivi'!#REF!="G",'Costi complessivi'!E60*$C$452,IF('Costi complessivi'!#REF!=$B$452,'Costi complessivi'!E60,""))</f>
        <v>#REF!</v>
      </c>
      <c r="K64" s="14" t="e">
        <f>IF('Costi complessivi'!#REF!="G",'Costi complessivi'!F60*$C$452,IF('Costi complessivi'!#REF!=$B$452,'Costi complessivi'!F60,""))</f>
        <v>#REF!</v>
      </c>
      <c r="L64" s="29" t="e">
        <f>IF('Costi complessivi'!#REF!="G",'Costi complessivi'!#REF!*$C$452,IF('Costi complessivi'!#REF!=$B$452,'Costi complessivi'!#REF!,""))</f>
        <v>#REF!</v>
      </c>
      <c r="M64" s="23" t="e">
        <f>'Costi complessivi'!#REF!</f>
        <v>#REF!</v>
      </c>
      <c r="N64" s="69" t="e">
        <f>IF('Costi complessivi'!#REF!="G",'Costi complessivi'!#REF!,IF('Costi complessivi'!#REF!=$B$452,'Costi complessivi'!#REF!,0))</f>
        <v>#REF!</v>
      </c>
    </row>
    <row r="65" spans="1:20" hidden="1">
      <c r="A65" s="22" t="e">
        <f>IF('Costi complessivi'!#REF!="","",'Costi complessivi'!#REF!)</f>
        <v>#REF!</v>
      </c>
      <c r="B65" s="61" t="e">
        <f>IF('Costi complessivi'!#REF!="","",'Costi complessivi'!#REF!)</f>
        <v>#REF!</v>
      </c>
      <c r="C65" s="15" t="e">
        <f>IF('Costi complessivi'!#REF!="G",'Costi complessivi'!#REF!*$C$452,IF('Costi complessivi'!#REF!=$B$452,'Costi complessivi'!#REF!,""))</f>
        <v>#REF!</v>
      </c>
      <c r="D65" s="15" t="e">
        <f>IF('Costi complessivi'!#REF!="G",'Costi complessivi'!#REF!*$C$452,IF('Costi complessivi'!#REF!=$B$452,'Costi complessivi'!#REF!,""))</f>
        <v>#REF!</v>
      </c>
      <c r="E65" s="30" t="e">
        <f>IF('Costi complessivi'!#REF!="G",'Costi complessivi'!#REF!*$C$452,IF('Costi complessivi'!#REF!=$B$452,'Costi complessivi'!#REF!,""))</f>
        <v>#REF!</v>
      </c>
      <c r="F65" s="115" t="e">
        <f>IF('Costi complessivi'!#REF!="G",'Costi complessivi'!#REF!*$C$452,IF('Costi complessivi'!#REF!=$B$452,'Costi complessivi'!#REF!,""))</f>
        <v>#REF!</v>
      </c>
      <c r="G65" s="44" t="e">
        <f>IF('Costi complessivi'!#REF!="G",'Costi complessivi'!#REF!*$C$452,IF('Costi complessivi'!#REF!=$B$452,'Costi complessivi'!#REF!,""))</f>
        <v>#REF!</v>
      </c>
      <c r="H65" s="44" t="e">
        <f>IF('Costi complessivi'!#REF!="G",'Costi complessivi'!#REF!*$C$452,IF('Costi complessivi'!#REF!=$B$452,'Costi complessivi'!#REF!,""))</f>
        <v>#REF!</v>
      </c>
      <c r="I65" s="115" t="e">
        <f>IF('Costi complessivi'!#REF!="G",'Costi complessivi'!#REF!*$C$452,IF('Costi complessivi'!#REF!=$B$452,'Costi complessivi'!#REF!,""))</f>
        <v>#REF!</v>
      </c>
      <c r="J65" s="14" t="e">
        <f>IF('Costi complessivi'!#REF!="G",'Costi complessivi'!#REF!*$C$452,IF('Costi complessivi'!#REF!=$B$452,'Costi complessivi'!#REF!,""))</f>
        <v>#REF!</v>
      </c>
      <c r="K65" s="14" t="e">
        <f>IF('Costi complessivi'!#REF!="G",'Costi complessivi'!#REF!*$C$452,IF('Costi complessivi'!#REF!=$B$452,'Costi complessivi'!#REF!,""))</f>
        <v>#REF!</v>
      </c>
      <c r="L65" s="29" t="e">
        <f>IF('Costi complessivi'!#REF!="G",'Costi complessivi'!#REF!*$C$452,IF('Costi complessivi'!#REF!=$B$452,'Costi complessivi'!#REF!,""))</f>
        <v>#REF!</v>
      </c>
      <c r="M65" s="23" t="e">
        <f>'Costi complessivi'!#REF!</f>
        <v>#REF!</v>
      </c>
      <c r="N65" s="69" t="e">
        <f>IF('Costi complessivi'!#REF!="G",'Costi complessivi'!#REF!,IF('Costi complessivi'!#REF!=$B$452,'Costi complessivi'!#REF!,0))</f>
        <v>#REF!</v>
      </c>
    </row>
    <row r="66" spans="1:20" hidden="1">
      <c r="A66" s="49" t="s">
        <v>446</v>
      </c>
      <c r="B66" s="45"/>
      <c r="C66" s="46"/>
      <c r="D66" s="47"/>
      <c r="E66" s="47"/>
      <c r="F66" s="115"/>
      <c r="G66" s="47"/>
      <c r="H66" s="47"/>
      <c r="I66" s="47"/>
      <c r="J66" s="47"/>
      <c r="K66" s="47"/>
      <c r="L66" s="45"/>
      <c r="M66" s="48"/>
      <c r="N66" s="69" t="e">
        <f>IF('Costi complessivi'!#REF!="G",'Costi complessivi'!#REF!,IF('Costi complessivi'!#REF!=$B$452,'Costi complessivi'!#REF!,0))</f>
        <v>#REF!</v>
      </c>
    </row>
    <row r="67" spans="1:20" ht="19.5" hidden="1" customHeight="1">
      <c r="A67" s="22" t="str">
        <f>IF('Costi complessivi'!A62="","",'Costi complessivi'!A62)</f>
        <v xml:space="preserve">  66/25/650  </v>
      </c>
      <c r="B67" s="61" t="str">
        <f>IF('Costi complessivi'!B62="","",'Costi complessivi'!B62)</f>
        <v xml:space="preserve">EDUCAT. DOMIC. MINORI MONTEC. </v>
      </c>
      <c r="C67" s="15" t="e">
        <f>IF('Costi complessivi'!#REF!="G",'Costi complessivi'!#REF!*$C$452,IF('Costi complessivi'!#REF!=$B$452,'Costi complessivi'!#REF!,""))</f>
        <v>#REF!</v>
      </c>
      <c r="D67" s="15" t="e">
        <f>IF('Costi complessivi'!#REF!="G",'Costi complessivi'!#REF!*$C$452,IF('Costi complessivi'!#REF!=$B$452,'Costi complessivi'!#REF!,""))</f>
        <v>#REF!</v>
      </c>
      <c r="E67" s="30" t="e">
        <f>IF('Costi complessivi'!#REF!="G",'Costi complessivi'!#REF!*$C$452,IF('Costi complessivi'!#REF!=$B$452,'Costi complessivi'!#REF!,""))</f>
        <v>#REF!</v>
      </c>
      <c r="F67" s="115" t="e">
        <f>IF('Costi complessivi'!#REF!="G",'Costi complessivi'!C62*$C$452,IF('Costi complessivi'!#REF!=$B$452,'Costi complessivi'!C62,""))</f>
        <v>#REF!</v>
      </c>
      <c r="G67" s="44" t="e">
        <f>IF('Costi complessivi'!#REF!="G",'Costi complessivi'!#REF!*$C$452,IF('Costi complessivi'!#REF!=$B$452,'Costi complessivi'!#REF!,""))</f>
        <v>#REF!</v>
      </c>
      <c r="H67" s="44" t="e">
        <f>IF('Costi complessivi'!#REF!="G",'Costi complessivi'!#REF!*$C$452,IF('Costi complessivi'!#REF!=$B$452,'Costi complessivi'!#REF!,""))</f>
        <v>#REF!</v>
      </c>
      <c r="I67" s="115" t="e">
        <f>IF('Costi complessivi'!#REF!="G",'Costi complessivi'!D62*$C$452,IF('Costi complessivi'!#REF!=$B$452,'Costi complessivi'!D62,""))</f>
        <v>#REF!</v>
      </c>
      <c r="J67" s="14" t="e">
        <f>IF('Costi complessivi'!#REF!="G",'Costi complessivi'!E62*$C$452,IF('Costi complessivi'!#REF!=$B$452,'Costi complessivi'!E62,""))</f>
        <v>#REF!</v>
      </c>
      <c r="K67" s="14" t="e">
        <f>IF('Costi complessivi'!#REF!="G",'Costi complessivi'!F62*$C$452,IF('Costi complessivi'!#REF!=$B$452,'Costi complessivi'!F62,""))</f>
        <v>#REF!</v>
      </c>
      <c r="L67" s="29" t="e">
        <f>IF('Costi complessivi'!#REF!="G",'Costi complessivi'!#REF!*$C$452,IF('Costi complessivi'!#REF!=$B$452,'Costi complessivi'!#REF!,""))</f>
        <v>#REF!</v>
      </c>
      <c r="M67" s="23" t="e">
        <f>'Costi complessivi'!#REF!</f>
        <v>#REF!</v>
      </c>
      <c r="N67" s="69" t="e">
        <f>IF('Costi complessivi'!#REF!="G",'Costi complessivi'!#REF!,IF('Costi complessivi'!#REF!=$B$452,'Costi complessivi'!#REF!,0))</f>
        <v>#REF!</v>
      </c>
      <c r="Q67" s="57">
        <v>55000</v>
      </c>
      <c r="R67" s="55">
        <v>51000</v>
      </c>
      <c r="S67" s="42">
        <f>36000/2*LAVORO!$E$7</f>
        <v>3906.1405517959402</v>
      </c>
      <c r="T67" s="42">
        <f>SUM(R67:S67)</f>
        <v>54906.140551795943</v>
      </c>
    </row>
    <row r="68" spans="1:20" hidden="1">
      <c r="A68" s="22" t="str">
        <f>IF('Costi complessivi'!A63="","",'Costi complessivi'!A63)</f>
        <v xml:space="preserve">  66/25/652  </v>
      </c>
      <c r="B68" s="61" t="str">
        <f>IF('Costi complessivi'!B63="","",'Costi complessivi'!B63)</f>
        <v xml:space="preserve">RETTE IST. MINORI MONTECH.     </v>
      </c>
      <c r="C68" s="15" t="e">
        <f>IF('Costi complessivi'!#REF!="G",'Costi complessivi'!#REF!*$C$452,IF('Costi complessivi'!#REF!=$B$452,'Costi complessivi'!#REF!,""))</f>
        <v>#REF!</v>
      </c>
      <c r="D68" s="15" t="e">
        <f>IF('Costi complessivi'!#REF!="G",'Costi complessivi'!#REF!*$C$452,IF('Costi complessivi'!#REF!=$B$452,'Costi complessivi'!#REF!,""))</f>
        <v>#REF!</v>
      </c>
      <c r="E68" s="30" t="e">
        <f>IF('Costi complessivi'!#REF!="G",'Costi complessivi'!#REF!*$C$452,IF('Costi complessivi'!#REF!=$B$452,'Costi complessivi'!#REF!,""))</f>
        <v>#REF!</v>
      </c>
      <c r="F68" s="115" t="e">
        <f>IF('Costi complessivi'!#REF!="G",'Costi complessivi'!C63*$C$452,IF('Costi complessivi'!#REF!=$B$452,'Costi complessivi'!C63,""))</f>
        <v>#REF!</v>
      </c>
      <c r="G68" s="44" t="e">
        <f>IF('Costi complessivi'!#REF!="G",'Costi complessivi'!#REF!*$C$452,IF('Costi complessivi'!#REF!=$B$452,'Costi complessivi'!#REF!,""))</f>
        <v>#REF!</v>
      </c>
      <c r="H68" s="44" t="e">
        <f>IF('Costi complessivi'!#REF!="G",'Costi complessivi'!#REF!*$C$452,IF('Costi complessivi'!#REF!=$B$452,'Costi complessivi'!#REF!,""))</f>
        <v>#REF!</v>
      </c>
      <c r="I68" s="115" t="e">
        <f>IF('Costi complessivi'!#REF!="G",'Costi complessivi'!D63*$C$452,IF('Costi complessivi'!#REF!=$B$452,'Costi complessivi'!D63,""))</f>
        <v>#REF!</v>
      </c>
      <c r="J68" s="14" t="e">
        <f>IF('Costi complessivi'!#REF!="G",'Costi complessivi'!E63*$C$452,IF('Costi complessivi'!#REF!=$B$452,'Costi complessivi'!E63,""))</f>
        <v>#REF!</v>
      </c>
      <c r="K68" s="14" t="e">
        <f>IF('Costi complessivi'!#REF!="G",'Costi complessivi'!F63*$C$452,IF('Costi complessivi'!#REF!=$B$452,'Costi complessivi'!F63,""))</f>
        <v>#REF!</v>
      </c>
      <c r="L68" s="29" t="e">
        <f>IF('Costi complessivi'!#REF!="G",'Costi complessivi'!#REF!*$C$452,IF('Costi complessivi'!#REF!=$B$452,'Costi complessivi'!#REF!,""))</f>
        <v>#REF!</v>
      </c>
      <c r="M68" s="23" t="e">
        <f>'Costi complessivi'!#REF!</f>
        <v>#REF!</v>
      </c>
      <c r="N68" s="69" t="e">
        <f>IF('Costi complessivi'!#REF!="G",'Costi complessivi'!#REF!,IF('Costi complessivi'!#REF!=$B$452,'Costi complessivi'!#REF!,0))</f>
        <v>#REF!</v>
      </c>
      <c r="R68" s="42">
        <v>101000</v>
      </c>
    </row>
    <row r="69" spans="1:20" ht="20.25" hidden="1" customHeight="1">
      <c r="A69" s="22" t="str">
        <f>IF('Costi complessivi'!A64="","",'Costi complessivi'!A64)</f>
        <v xml:space="preserve">  66/25/653  </v>
      </c>
      <c r="B69" s="61" t="str">
        <f>IF('Costi complessivi'!B64="","",'Costi complessivi'!B64)</f>
        <v>ASSIST. SCOLAST. MINORI MONTECH</v>
      </c>
      <c r="C69" s="15" t="e">
        <f>IF('Costi complessivi'!#REF!="G",'Costi complessivi'!#REF!*$C$452,IF('Costi complessivi'!#REF!=$B$452,'Costi complessivi'!#REF!,""))</f>
        <v>#REF!</v>
      </c>
      <c r="D69" s="15" t="e">
        <f>IF('Costi complessivi'!#REF!="G",'Costi complessivi'!#REF!*$C$452,IF('Costi complessivi'!#REF!=$B$452,'Costi complessivi'!#REF!,""))</f>
        <v>#REF!</v>
      </c>
      <c r="E69" s="30" t="e">
        <f>IF('Costi complessivi'!#REF!="G",'Costi complessivi'!#REF!*$C$452,IF('Costi complessivi'!#REF!=$B$452,'Costi complessivi'!#REF!,""))</f>
        <v>#REF!</v>
      </c>
      <c r="F69" s="115" t="e">
        <f>IF('Costi complessivi'!#REF!="G",'Costi complessivi'!C64*$C$452,IF('Costi complessivi'!#REF!=$B$452,'Costi complessivi'!C64,""))</f>
        <v>#REF!</v>
      </c>
      <c r="G69" s="44" t="e">
        <f>IF('Costi complessivi'!#REF!="G",'Costi complessivi'!#REF!*$C$452,IF('Costi complessivi'!#REF!=$B$452,'Costi complessivi'!#REF!,""))</f>
        <v>#REF!</v>
      </c>
      <c r="H69" s="44" t="e">
        <f>IF('Costi complessivi'!#REF!="G",'Costi complessivi'!#REF!*$C$452,IF('Costi complessivi'!#REF!=$B$452,'Costi complessivi'!#REF!,""))</f>
        <v>#REF!</v>
      </c>
      <c r="I69" s="115" t="e">
        <f>IF('Costi complessivi'!#REF!="G",'Costi complessivi'!D64*$C$452,IF('Costi complessivi'!#REF!=$B$452,'Costi complessivi'!D64,""))</f>
        <v>#REF!</v>
      </c>
      <c r="J69" s="14" t="e">
        <f>IF('Costi complessivi'!#REF!="G",'Costi complessivi'!E64*$C$452,IF('Costi complessivi'!#REF!=$B$452,'Costi complessivi'!E64,""))</f>
        <v>#REF!</v>
      </c>
      <c r="K69" s="14" t="e">
        <f>IF('Costi complessivi'!#REF!="G",'Costi complessivi'!F64*$C$452,IF('Costi complessivi'!#REF!=$B$452,'Costi complessivi'!F64,""))</f>
        <v>#REF!</v>
      </c>
      <c r="L69" s="29" t="e">
        <f>IF('Costi complessivi'!#REF!="G",'Costi complessivi'!#REF!*$C$452,IF('Costi complessivi'!#REF!=$B$452,'Costi complessivi'!#REF!,""))</f>
        <v>#REF!</v>
      </c>
      <c r="M69" s="23" t="e">
        <f>'Costi complessivi'!#REF!</f>
        <v>#REF!</v>
      </c>
      <c r="N69" s="69" t="e">
        <f>IF('Costi complessivi'!#REF!="G",'Costi complessivi'!#REF!,IF('Costi complessivi'!#REF!=$B$452,'Costi complessivi'!#REF!,0))</f>
        <v>#REF!</v>
      </c>
      <c r="R69" s="42">
        <v>111000</v>
      </c>
    </row>
    <row r="70" spans="1:20" hidden="1">
      <c r="A70" s="22" t="str">
        <f>IF('Costi complessivi'!A65="","",'Costi complessivi'!A65)</f>
        <v xml:space="preserve">  66/25/657  </v>
      </c>
      <c r="B70" s="61" t="str">
        <f>IF('Costi complessivi'!B65="","",'Costi complessivi'!B65)</f>
        <v xml:space="preserve">COORD. MINORI MONTECHIARUGULO  </v>
      </c>
      <c r="C70" s="15" t="e">
        <f>IF('Costi complessivi'!#REF!="G",'Costi complessivi'!#REF!*$C$452,IF('Costi complessivi'!#REF!=$B$452,'Costi complessivi'!#REF!,""))</f>
        <v>#REF!</v>
      </c>
      <c r="D70" s="15" t="e">
        <f>IF('Costi complessivi'!#REF!="G",'Costi complessivi'!#REF!*$C$452,IF('Costi complessivi'!#REF!=$B$452,'Costi complessivi'!#REF!,""))</f>
        <v>#REF!</v>
      </c>
      <c r="E70" s="30" t="e">
        <f>IF('Costi complessivi'!#REF!="G",'Costi complessivi'!#REF!*$C$452,IF('Costi complessivi'!#REF!=$B$452,'Costi complessivi'!#REF!,""))</f>
        <v>#REF!</v>
      </c>
      <c r="F70" s="115" t="e">
        <f>IF('Costi complessivi'!#REF!="G",'Costi complessivi'!C65*$C$452,IF('Costi complessivi'!#REF!=$B$452,'Costi complessivi'!C65,""))</f>
        <v>#REF!</v>
      </c>
      <c r="G70" s="44" t="e">
        <f>IF('Costi complessivi'!#REF!="G",'Costi complessivi'!#REF!*$C$452,IF('Costi complessivi'!#REF!=$B$452,'Costi complessivi'!#REF!,""))</f>
        <v>#REF!</v>
      </c>
      <c r="H70" s="44" t="e">
        <f>IF('Costi complessivi'!#REF!="G",'Costi complessivi'!#REF!*$C$452,IF('Costi complessivi'!#REF!=$B$452,'Costi complessivi'!#REF!,""))</f>
        <v>#REF!</v>
      </c>
      <c r="I70" s="115" t="e">
        <f>IF('Costi complessivi'!#REF!="G",'Costi complessivi'!D65*$C$452,IF('Costi complessivi'!#REF!=$B$452,'Costi complessivi'!D65,""))</f>
        <v>#REF!</v>
      </c>
      <c r="J70" s="14" t="e">
        <f>IF('Costi complessivi'!#REF!="G",'Costi complessivi'!E65*$C$452,IF('Costi complessivi'!#REF!=$B$452,'Costi complessivi'!E65,""))</f>
        <v>#REF!</v>
      </c>
      <c r="K70" s="14" t="e">
        <f>IF('Costi complessivi'!#REF!="G",'Costi complessivi'!F65*$C$452,IF('Costi complessivi'!#REF!=$B$452,'Costi complessivi'!F65,""))</f>
        <v>#REF!</v>
      </c>
      <c r="L70" s="29" t="e">
        <f>IF('Costi complessivi'!#REF!="G",'Costi complessivi'!#REF!*$C$452,IF('Costi complessivi'!#REF!=$B$452,'Costi complessivi'!#REF!,""))</f>
        <v>#REF!</v>
      </c>
      <c r="M70" s="23" t="e">
        <f>'Costi complessivi'!#REF!</f>
        <v>#REF!</v>
      </c>
      <c r="N70" s="69" t="e">
        <f>IF('Costi complessivi'!#REF!="G",'Costi complessivi'!#REF!,IF('Costi complessivi'!#REF!=$B$452,'Costi complessivi'!#REF!,0))</f>
        <v>#REF!</v>
      </c>
    </row>
    <row r="71" spans="1:20" hidden="1">
      <c r="A71" s="22" t="str">
        <f>IF('Costi complessivi'!A66="","",'Costi complessivi'!A66)</f>
        <v xml:space="preserve"> 68/05/959</v>
      </c>
      <c r="B71" s="61" t="str">
        <f>IF('Costi complessivi'!B66="","",'Costi complessivi'!B66)</f>
        <v>ON THE ROAD</v>
      </c>
      <c r="C71" s="15" t="e">
        <f>IF('Costi complessivi'!#REF!="G",'Costi complessivi'!#REF!*$C$452,IF('Costi complessivi'!#REF!=$B$452,'Costi complessivi'!#REF!,""))</f>
        <v>#REF!</v>
      </c>
      <c r="D71" s="15" t="e">
        <f>IF('Costi complessivi'!#REF!="G",'Costi complessivi'!#REF!*$C$452,IF('Costi complessivi'!#REF!=$B$452,'Costi complessivi'!#REF!,""))</f>
        <v>#REF!</v>
      </c>
      <c r="E71" s="30" t="e">
        <f>IF('Costi complessivi'!#REF!="G",'Costi complessivi'!#REF!*$C$452,IF('Costi complessivi'!#REF!=$B$452,'Costi complessivi'!#REF!,""))</f>
        <v>#REF!</v>
      </c>
      <c r="F71" s="115" t="e">
        <f>IF('Costi complessivi'!#REF!="G",'Costi complessivi'!C66*$C$452,IF('Costi complessivi'!#REF!=$B$452,'Costi complessivi'!C66,""))</f>
        <v>#REF!</v>
      </c>
      <c r="G71" s="44" t="e">
        <f>IF('Costi complessivi'!#REF!="G",'Costi complessivi'!#REF!*$C$452,IF('Costi complessivi'!#REF!=$B$452,'Costi complessivi'!#REF!,""))</f>
        <v>#REF!</v>
      </c>
      <c r="H71" s="44" t="e">
        <f>IF('Costi complessivi'!#REF!="G",'Costi complessivi'!#REF!*$C$452,IF('Costi complessivi'!#REF!=$B$452,'Costi complessivi'!#REF!,""))</f>
        <v>#REF!</v>
      </c>
      <c r="I71" s="115" t="e">
        <f>IF('Costi complessivi'!#REF!="G",'Costi complessivi'!D66*$C$452,IF('Costi complessivi'!#REF!=$B$452,'Costi complessivi'!D66,""))</f>
        <v>#REF!</v>
      </c>
      <c r="J71" s="14" t="e">
        <f>IF('Costi complessivi'!#REF!="G",'Costi complessivi'!E66*$C$452,IF('Costi complessivi'!#REF!=$B$452,'Costi complessivi'!E66,""))</f>
        <v>#REF!</v>
      </c>
      <c r="K71" s="14" t="e">
        <f>IF('Costi complessivi'!#REF!="G",'Costi complessivi'!F66*$C$452,IF('Costi complessivi'!#REF!=$B$452,'Costi complessivi'!F66,""))</f>
        <v>#REF!</v>
      </c>
      <c r="L71" s="29" t="e">
        <f>IF('Costi complessivi'!#REF!="G",'Costi complessivi'!#REF!*$C$452,IF('Costi complessivi'!#REF!=$B$452,'Costi complessivi'!#REF!,""))</f>
        <v>#REF!</v>
      </c>
      <c r="M71" s="23" t="e">
        <f>'Costi complessivi'!#REF!</f>
        <v>#REF!</v>
      </c>
      <c r="N71" s="69" t="e">
        <f>IF('Costi complessivi'!#REF!="G",'Costi complessivi'!#REF!,IF('Costi complessivi'!#REF!=$B$452,'Costi complessivi'!#REF!,0))</f>
        <v>#REF!</v>
      </c>
    </row>
    <row r="72" spans="1:20" hidden="1">
      <c r="A72" s="22" t="str">
        <f>IF('Costi complessivi'!A67="","",'Costi complessivi'!A67)</f>
        <v xml:space="preserve">  68/05/941  </v>
      </c>
      <c r="B72" s="61" t="str">
        <f>IF('Costi complessivi'!B67="","",'Costi complessivi'!B67)</f>
        <v>CONTRIBUTI AFFIDI MONTECHIARUGO</v>
      </c>
      <c r="C72" s="15" t="e">
        <f>IF('Costi complessivi'!#REF!="G",'Costi complessivi'!#REF!*$C$452,IF('Costi complessivi'!#REF!=$B$452,'Costi complessivi'!#REF!,""))</f>
        <v>#REF!</v>
      </c>
      <c r="D72" s="15" t="e">
        <f>IF('Costi complessivi'!#REF!="G",'Costi complessivi'!#REF!*$C$452,IF('Costi complessivi'!#REF!=$B$452,'Costi complessivi'!#REF!,""))</f>
        <v>#REF!</v>
      </c>
      <c r="E72" s="30" t="e">
        <f>IF('Costi complessivi'!#REF!="G",'Costi complessivi'!#REF!*$C$452,IF('Costi complessivi'!#REF!=$B$452,'Costi complessivi'!#REF!,""))</f>
        <v>#REF!</v>
      </c>
      <c r="F72" s="115" t="e">
        <f>IF('Costi complessivi'!#REF!="G",'Costi complessivi'!C67*$C$452,IF('Costi complessivi'!#REF!=$B$452,'Costi complessivi'!C67,""))</f>
        <v>#REF!</v>
      </c>
      <c r="G72" s="44" t="e">
        <f>IF('Costi complessivi'!#REF!="G",'Costi complessivi'!#REF!*$C$452,IF('Costi complessivi'!#REF!=$B$452,'Costi complessivi'!#REF!,""))</f>
        <v>#REF!</v>
      </c>
      <c r="H72" s="44" t="e">
        <f>IF('Costi complessivi'!#REF!="G",'Costi complessivi'!#REF!*$C$452,IF('Costi complessivi'!#REF!=$B$452,'Costi complessivi'!#REF!,""))</f>
        <v>#REF!</v>
      </c>
      <c r="I72" s="115" t="e">
        <f>IF('Costi complessivi'!#REF!="G",'Costi complessivi'!D67*$C$452,IF('Costi complessivi'!#REF!=$B$452,'Costi complessivi'!D67,""))</f>
        <v>#REF!</v>
      </c>
      <c r="J72" s="14" t="e">
        <f>IF('Costi complessivi'!#REF!="G",'Costi complessivi'!E67*$C$452,IF('Costi complessivi'!#REF!=$B$452,'Costi complessivi'!E67,""))</f>
        <v>#REF!</v>
      </c>
      <c r="K72" s="14" t="e">
        <f>IF('Costi complessivi'!#REF!="G",'Costi complessivi'!F67*$C$452,IF('Costi complessivi'!#REF!=$B$452,'Costi complessivi'!F67,""))</f>
        <v>#REF!</v>
      </c>
      <c r="L72" s="29" t="e">
        <f>IF('Costi complessivi'!#REF!="G",'Costi complessivi'!#REF!*$C$452,IF('Costi complessivi'!#REF!=$B$452,'Costi complessivi'!#REF!,""))</f>
        <v>#REF!</v>
      </c>
      <c r="M72" s="23" t="e">
        <f>'Costi complessivi'!#REF!</f>
        <v>#REF!</v>
      </c>
      <c r="N72" s="69" t="e">
        <f>IF('Costi complessivi'!#REF!="G",'Costi complessivi'!#REF!,IF('Costi complessivi'!#REF!=$B$452,'Costi complessivi'!#REF!,0))</f>
        <v>#REF!</v>
      </c>
    </row>
    <row r="73" spans="1:20" hidden="1">
      <c r="A73" s="22" t="e">
        <f>IF('Costi complessivi'!#REF!="","",'Costi complessivi'!#REF!)</f>
        <v>#REF!</v>
      </c>
      <c r="B73" s="61" t="e">
        <f>IF('Costi complessivi'!#REF!="","",'Costi complessivi'!#REF!)</f>
        <v>#REF!</v>
      </c>
      <c r="C73" s="15" t="e">
        <f>IF('Costi complessivi'!#REF!="G",'Costi complessivi'!#REF!*$C$452,IF('Costi complessivi'!#REF!=$B$452,'Costi complessivi'!#REF!,""))</f>
        <v>#REF!</v>
      </c>
      <c r="D73" s="15" t="e">
        <f>IF('Costi complessivi'!#REF!="G",'Costi complessivi'!#REF!*$C$452,IF('Costi complessivi'!#REF!=$B$452,'Costi complessivi'!#REF!,""))</f>
        <v>#REF!</v>
      </c>
      <c r="E73" s="30" t="e">
        <f>IF('Costi complessivi'!#REF!="G",'Costi complessivi'!#REF!*$C$452,IF('Costi complessivi'!#REF!=$B$452,'Costi complessivi'!#REF!,""))</f>
        <v>#REF!</v>
      </c>
      <c r="F73" s="115" t="e">
        <f>IF('Costi complessivi'!#REF!="G",'Costi complessivi'!#REF!*$C$452,IF('Costi complessivi'!#REF!=$B$452,'Costi complessivi'!#REF!,""))</f>
        <v>#REF!</v>
      </c>
      <c r="G73" s="44" t="e">
        <f>IF('Costi complessivi'!#REF!="G",'Costi complessivi'!#REF!*$C$452,IF('Costi complessivi'!#REF!=$B$452,'Costi complessivi'!#REF!,""))</f>
        <v>#REF!</v>
      </c>
      <c r="H73" s="44" t="e">
        <f>IF('Costi complessivi'!#REF!="G",'Costi complessivi'!#REF!*$C$452,IF('Costi complessivi'!#REF!=$B$452,'Costi complessivi'!#REF!,""))</f>
        <v>#REF!</v>
      </c>
      <c r="I73" s="115" t="e">
        <f>IF('Costi complessivi'!#REF!="G",'Costi complessivi'!#REF!*$C$452,IF('Costi complessivi'!#REF!=$B$452,'Costi complessivi'!#REF!,""))</f>
        <v>#REF!</v>
      </c>
      <c r="J73" s="14" t="e">
        <f>IF('Costi complessivi'!#REF!="G",'Costi complessivi'!#REF!*$C$452,IF('Costi complessivi'!#REF!=$B$452,'Costi complessivi'!#REF!,""))</f>
        <v>#REF!</v>
      </c>
      <c r="K73" s="14" t="e">
        <f>IF('Costi complessivi'!#REF!="G",'Costi complessivi'!#REF!*$C$452,IF('Costi complessivi'!#REF!=$B$452,'Costi complessivi'!#REF!,""))</f>
        <v>#REF!</v>
      </c>
      <c r="L73" s="29" t="e">
        <f>IF('Costi complessivi'!#REF!="G",'Costi complessivi'!#REF!*$C$452,IF('Costi complessivi'!#REF!=$B$452,'Costi complessivi'!#REF!,""))</f>
        <v>#REF!</v>
      </c>
      <c r="M73" s="23" t="e">
        <f>'Costi complessivi'!#REF!</f>
        <v>#REF!</v>
      </c>
      <c r="N73" s="69" t="e">
        <f>IF('Costi complessivi'!#REF!="G",'Costi complessivi'!#REF!,IF('Costi complessivi'!#REF!=$B$452,'Costi complessivi'!#REF!,0))</f>
        <v>#REF!</v>
      </c>
    </row>
    <row r="74" spans="1:20" hidden="1">
      <c r="A74" s="22" t="e">
        <f>IF('Costi complessivi'!#REF!="","",'Costi complessivi'!#REF!)</f>
        <v>#REF!</v>
      </c>
      <c r="B74" s="61" t="e">
        <f>IF('Costi complessivi'!#REF!="","",'Costi complessivi'!#REF!)</f>
        <v>#REF!</v>
      </c>
      <c r="C74" s="15" t="e">
        <f>IF('Costi complessivi'!#REF!="G",'Costi complessivi'!#REF!*$C$452,IF('Costi complessivi'!#REF!=$B$452,'Costi complessivi'!#REF!,""))</f>
        <v>#REF!</v>
      </c>
      <c r="D74" s="15" t="e">
        <f>IF('Costi complessivi'!#REF!="G",'Costi complessivi'!#REF!*$C$452,IF('Costi complessivi'!#REF!=$B$452,'Costi complessivi'!#REF!,""))</f>
        <v>#REF!</v>
      </c>
      <c r="E74" s="30" t="e">
        <f>IF('Costi complessivi'!#REF!="G",'Costi complessivi'!#REF!*$C$452,IF('Costi complessivi'!#REF!=$B$452,'Costi complessivi'!#REF!,""))</f>
        <v>#REF!</v>
      </c>
      <c r="F74" s="115" t="e">
        <f>IF('Costi complessivi'!#REF!="G",'Costi complessivi'!#REF!*$C$452,IF('Costi complessivi'!#REF!=$B$452,'Costi complessivi'!#REF!,""))</f>
        <v>#REF!</v>
      </c>
      <c r="G74" s="44" t="e">
        <f>IF('Costi complessivi'!#REF!="G",'Costi complessivi'!#REF!*$C$452,IF('Costi complessivi'!#REF!=$B$452,'Costi complessivi'!#REF!,""))</f>
        <v>#REF!</v>
      </c>
      <c r="H74" s="44" t="e">
        <f>IF('Costi complessivi'!#REF!="G",'Costi complessivi'!#REF!*$C$452,IF('Costi complessivi'!#REF!=$B$452,'Costi complessivi'!#REF!,""))</f>
        <v>#REF!</v>
      </c>
      <c r="I74" s="115" t="e">
        <f>IF('Costi complessivi'!#REF!="G",'Costi complessivi'!#REF!*$C$452,IF('Costi complessivi'!#REF!=$B$452,'Costi complessivi'!#REF!,""))</f>
        <v>#REF!</v>
      </c>
      <c r="J74" s="14" t="e">
        <f>IF('Costi complessivi'!#REF!="G",'Costi complessivi'!#REF!*$C$452,IF('Costi complessivi'!#REF!=$B$452,'Costi complessivi'!#REF!,""))</f>
        <v>#REF!</v>
      </c>
      <c r="K74" s="14" t="e">
        <f>IF('Costi complessivi'!#REF!="G",'Costi complessivi'!#REF!*$C$452,IF('Costi complessivi'!#REF!=$B$452,'Costi complessivi'!#REF!,""))</f>
        <v>#REF!</v>
      </c>
      <c r="L74" s="29" t="e">
        <f>IF('Costi complessivi'!#REF!="G",'Costi complessivi'!#REF!*$C$452,IF('Costi complessivi'!#REF!=$B$452,'Costi complessivi'!#REF!,""))</f>
        <v>#REF!</v>
      </c>
      <c r="M74" s="23" t="e">
        <f>'Costi complessivi'!#REF!</f>
        <v>#REF!</v>
      </c>
      <c r="N74" s="69" t="e">
        <f>IF('Costi complessivi'!#REF!="G",'Costi complessivi'!#REF!,IF('Costi complessivi'!#REF!=$B$452,'Costi complessivi'!#REF!,0))</f>
        <v>#REF!</v>
      </c>
    </row>
    <row r="75" spans="1:20" hidden="1">
      <c r="A75" s="49" t="s">
        <v>447</v>
      </c>
      <c r="B75" s="45"/>
      <c r="C75" s="46"/>
      <c r="D75" s="47"/>
      <c r="E75" s="47"/>
      <c r="F75" s="115"/>
      <c r="G75" s="47"/>
      <c r="H75" s="47"/>
      <c r="I75" s="47"/>
      <c r="J75" s="47"/>
      <c r="K75" s="47"/>
      <c r="L75" s="45"/>
      <c r="M75" s="48"/>
      <c r="N75" s="69" t="e">
        <f>IF('Costi complessivi'!#REF!="G",'Costi complessivi'!#REF!,IF('Costi complessivi'!#REF!=$B$452,'Costi complessivi'!#REF!,0))</f>
        <v>#REF!</v>
      </c>
    </row>
    <row r="76" spans="1:20">
      <c r="A76" s="22" t="str">
        <f>IF('Costi complessivi'!A69="","",'Costi complessivi'!A69)</f>
        <v xml:space="preserve">  66/25/670  </v>
      </c>
      <c r="B76" s="61" t="str">
        <f>IF('Costi complessivi'!B69="","",'Costi complessivi'!B69)</f>
        <v>EDUCAT. DOMIC. MINORI SALA BAG</v>
      </c>
      <c r="C76" s="15" t="e">
        <f>IF('Costi complessivi'!#REF!="G",'Costi complessivi'!#REF!*$C$452,IF('Costi complessivi'!#REF!=$B$452,'Costi complessivi'!#REF!,""))</f>
        <v>#REF!</v>
      </c>
      <c r="D76" s="15" t="e">
        <f>IF('Costi complessivi'!#REF!="G",'Costi complessivi'!#REF!*$C$452,IF('Costi complessivi'!#REF!=$B$452,'Costi complessivi'!#REF!,""))</f>
        <v>#REF!</v>
      </c>
      <c r="E76" s="30" t="e">
        <f>IF('Costi complessivi'!#REF!="G",'Costi complessivi'!#REF!*$C$452,IF('Costi complessivi'!#REF!=$B$452,'Costi complessivi'!#REF!,""))</f>
        <v>#REF!</v>
      </c>
      <c r="F76" s="115" t="e">
        <f>IF('Costi complessivi'!#REF!="G",'Costi complessivi'!C69*$C$452,IF('Costi complessivi'!#REF!=$B$452,'Costi complessivi'!C69,""))</f>
        <v>#REF!</v>
      </c>
      <c r="G76" s="44" t="e">
        <f>IF('Costi complessivi'!#REF!="G",'Costi complessivi'!#REF!*$C$452,IF('Costi complessivi'!#REF!=$B$452,'Costi complessivi'!#REF!,""))</f>
        <v>#REF!</v>
      </c>
      <c r="H76" s="44" t="e">
        <f>IF('Costi complessivi'!#REF!="G",'Costi complessivi'!#REF!*$C$452,IF('Costi complessivi'!#REF!=$B$452,'Costi complessivi'!#REF!,""))</f>
        <v>#REF!</v>
      </c>
      <c r="I76" s="115" t="e">
        <f>IF('Costi complessivi'!#REF!="G",'Costi complessivi'!D69*$C$452,IF('Costi complessivi'!#REF!=$B$452,'Costi complessivi'!D69,""))</f>
        <v>#REF!</v>
      </c>
      <c r="J76" s="14" t="e">
        <f>IF('Costi complessivi'!#REF!="G",'Costi complessivi'!E69*$C$452,IF('Costi complessivi'!#REF!=$B$452,'Costi complessivi'!E69,""))</f>
        <v>#REF!</v>
      </c>
      <c r="K76" s="14" t="e">
        <f>IF('Costi complessivi'!#REF!="G",'Costi complessivi'!F69*$C$452,IF('Costi complessivi'!#REF!=$B$452,'Costi complessivi'!F69,""))</f>
        <v>#REF!</v>
      </c>
      <c r="L76" s="29" t="e">
        <f>IF('Costi complessivi'!#REF!="G",'Costi complessivi'!#REF!*$C$452,IF('Costi complessivi'!#REF!=$B$452,'Costi complessivi'!#REF!,""))</f>
        <v>#REF!</v>
      </c>
      <c r="M76" s="23" t="e">
        <f>'Costi complessivi'!#REF!</f>
        <v>#REF!</v>
      </c>
      <c r="N76" s="69" t="e">
        <f>IF('Costi complessivi'!#REF!="G",'Costi complessivi'!#REF!,IF('Costi complessivi'!#REF!=$B$452,'Costi complessivi'!#REF!,0))</f>
        <v>#REF!</v>
      </c>
      <c r="Q76" s="57">
        <v>18000</v>
      </c>
      <c r="R76" s="55">
        <v>15000</v>
      </c>
      <c r="S76" s="42">
        <f>36000/2*LAVORO!$E$8</f>
        <v>2337.3576262363354</v>
      </c>
      <c r="T76" s="42">
        <f>SUM(R76:S76)</f>
        <v>17337.357626236335</v>
      </c>
    </row>
    <row r="77" spans="1:20">
      <c r="A77" s="22" t="str">
        <f>IF('Costi complessivi'!A70="","",'Costi complessivi'!A70)</f>
        <v xml:space="preserve">  66/25/672  </v>
      </c>
      <c r="B77" s="61" t="str">
        <f>IF('Costi complessivi'!B70="","",'Costi complessivi'!B70)</f>
        <v xml:space="preserve">RETTE IST. MINORI SALA BAG.    </v>
      </c>
      <c r="C77" s="15" t="e">
        <f>IF('Costi complessivi'!#REF!="G",'Costi complessivi'!#REF!*$C$452,IF('Costi complessivi'!#REF!=$B$452,'Costi complessivi'!#REF!,""))</f>
        <v>#REF!</v>
      </c>
      <c r="D77" s="15" t="e">
        <f>IF('Costi complessivi'!#REF!="G",'Costi complessivi'!#REF!*$C$452,IF('Costi complessivi'!#REF!=$B$452,'Costi complessivi'!#REF!,""))</f>
        <v>#REF!</v>
      </c>
      <c r="E77" s="30" t="e">
        <f>IF('Costi complessivi'!#REF!="G",'Costi complessivi'!#REF!*$C$452,IF('Costi complessivi'!#REF!=$B$452,'Costi complessivi'!#REF!,""))</f>
        <v>#REF!</v>
      </c>
      <c r="F77" s="115" t="e">
        <f>IF('Costi complessivi'!#REF!="G",'Costi complessivi'!C70*$C$452,IF('Costi complessivi'!#REF!=$B$452,'Costi complessivi'!C70,""))</f>
        <v>#REF!</v>
      </c>
      <c r="G77" s="44" t="e">
        <f>IF('Costi complessivi'!#REF!="G",'Costi complessivi'!#REF!*$C$452,IF('Costi complessivi'!#REF!=$B$452,'Costi complessivi'!#REF!,""))</f>
        <v>#REF!</v>
      </c>
      <c r="H77" s="44" t="e">
        <f>IF('Costi complessivi'!#REF!="G",'Costi complessivi'!#REF!*$C$452,IF('Costi complessivi'!#REF!=$B$452,'Costi complessivi'!#REF!,""))</f>
        <v>#REF!</v>
      </c>
      <c r="I77" s="115" t="e">
        <f>IF('Costi complessivi'!#REF!="G",'Costi complessivi'!D70*$C$452,IF('Costi complessivi'!#REF!=$B$452,'Costi complessivi'!D70,""))</f>
        <v>#REF!</v>
      </c>
      <c r="J77" s="14" t="e">
        <f>IF('Costi complessivi'!#REF!="G",'Costi complessivi'!E70*$C$452,IF('Costi complessivi'!#REF!=$B$452,'Costi complessivi'!E70,""))</f>
        <v>#REF!</v>
      </c>
      <c r="K77" s="14" t="e">
        <f>IF('Costi complessivi'!#REF!="G",'Costi complessivi'!F70*$C$452,IF('Costi complessivi'!#REF!=$B$452,'Costi complessivi'!F70,""))</f>
        <v>#REF!</v>
      </c>
      <c r="L77" s="29" t="e">
        <f>IF('Costi complessivi'!#REF!="G",'Costi complessivi'!#REF!*$C$452,IF('Costi complessivi'!#REF!=$B$452,'Costi complessivi'!#REF!,""))</f>
        <v>#REF!</v>
      </c>
      <c r="M77" s="23" t="e">
        <f>'Costi complessivi'!#REF!</f>
        <v>#REF!</v>
      </c>
      <c r="N77" s="69" t="e">
        <f>IF('Costi complessivi'!#REF!="G",'Costi complessivi'!#REF!,IF('Costi complessivi'!#REF!=$B$452,'Costi complessivi'!#REF!,0))</f>
        <v>#REF!</v>
      </c>
      <c r="R77" s="42">
        <v>26000</v>
      </c>
    </row>
    <row r="78" spans="1:20">
      <c r="A78" s="22" t="str">
        <f>IF('Costi complessivi'!A71="","",'Costi complessivi'!A71)</f>
        <v xml:space="preserve">  66/25/673  </v>
      </c>
      <c r="B78" s="61" t="str">
        <f>IF('Costi complessivi'!B71="","",'Costi complessivi'!B71)</f>
        <v>ASSIST. SCOLAST. MINORI SALA B.</v>
      </c>
      <c r="C78" s="15" t="e">
        <f>IF('Costi complessivi'!#REF!="G",'Costi complessivi'!#REF!*$C$452,IF('Costi complessivi'!#REF!=$B$452,'Costi complessivi'!#REF!,""))</f>
        <v>#REF!</v>
      </c>
      <c r="D78" s="15" t="e">
        <f>IF('Costi complessivi'!#REF!="G",'Costi complessivi'!#REF!*$C$452,IF('Costi complessivi'!#REF!=$B$452,'Costi complessivi'!#REF!,""))</f>
        <v>#REF!</v>
      </c>
      <c r="E78" s="30" t="e">
        <f>IF('Costi complessivi'!#REF!="G",'Costi complessivi'!#REF!*$C$452,IF('Costi complessivi'!#REF!=$B$452,'Costi complessivi'!#REF!,""))</f>
        <v>#REF!</v>
      </c>
      <c r="F78" s="115" t="e">
        <f>IF('Costi complessivi'!#REF!="G",'Costi complessivi'!C71*$C$452,IF('Costi complessivi'!#REF!=$B$452,'Costi complessivi'!C71,""))</f>
        <v>#REF!</v>
      </c>
      <c r="G78" s="44" t="e">
        <f>IF('Costi complessivi'!#REF!="G",'Costi complessivi'!#REF!*$C$452,IF('Costi complessivi'!#REF!=$B$452,'Costi complessivi'!#REF!,""))</f>
        <v>#REF!</v>
      </c>
      <c r="H78" s="44" t="e">
        <f>IF('Costi complessivi'!#REF!="G",'Costi complessivi'!#REF!*$C$452,IF('Costi complessivi'!#REF!=$B$452,'Costi complessivi'!#REF!,""))</f>
        <v>#REF!</v>
      </c>
      <c r="I78" s="115" t="e">
        <f>IF('Costi complessivi'!#REF!="G",'Costi complessivi'!D71*$C$452,IF('Costi complessivi'!#REF!=$B$452,'Costi complessivi'!D71,""))</f>
        <v>#REF!</v>
      </c>
      <c r="J78" s="14" t="e">
        <f>IF('Costi complessivi'!#REF!="G",'Costi complessivi'!E71*$C$452,IF('Costi complessivi'!#REF!=$B$452,'Costi complessivi'!E71,""))</f>
        <v>#REF!</v>
      </c>
      <c r="K78" s="14" t="e">
        <f>IF('Costi complessivi'!#REF!="G",'Costi complessivi'!F71*$C$452,IF('Costi complessivi'!#REF!=$B$452,'Costi complessivi'!F71,""))</f>
        <v>#REF!</v>
      </c>
      <c r="L78" s="29" t="e">
        <f>IF('Costi complessivi'!#REF!="G",'Costi complessivi'!#REF!*$C$452,IF('Costi complessivi'!#REF!=$B$452,'Costi complessivi'!#REF!,""))</f>
        <v>#REF!</v>
      </c>
      <c r="M78" s="23" t="e">
        <f>'Costi complessivi'!#REF!</f>
        <v>#REF!</v>
      </c>
      <c r="N78" s="69" t="e">
        <f>IF('Costi complessivi'!#REF!="G",'Costi complessivi'!#REF!,IF('Costi complessivi'!#REF!=$B$452,'Costi complessivi'!#REF!,0))</f>
        <v>#REF!</v>
      </c>
      <c r="R78" s="42">
        <v>106000</v>
      </c>
    </row>
    <row r="79" spans="1:20">
      <c r="A79" s="22" t="str">
        <f>IF('Costi complessivi'!A72="","",'Costi complessivi'!A72)</f>
        <v xml:space="preserve">  66/25/677  </v>
      </c>
      <c r="B79" s="61" t="str">
        <f>IF('Costi complessivi'!B72="","",'Costi complessivi'!B72)</f>
        <v xml:space="preserve">COORDINAMENTO MINORI SALA B.   </v>
      </c>
      <c r="C79" s="15" t="e">
        <f>IF('Costi complessivi'!#REF!="G",'Costi complessivi'!#REF!*$C$452,IF('Costi complessivi'!#REF!=$B$452,'Costi complessivi'!#REF!,""))</f>
        <v>#REF!</v>
      </c>
      <c r="D79" s="15" t="e">
        <f>IF('Costi complessivi'!#REF!="G",'Costi complessivi'!#REF!*$C$452,IF('Costi complessivi'!#REF!=$B$452,'Costi complessivi'!#REF!,""))</f>
        <v>#REF!</v>
      </c>
      <c r="E79" s="30" t="e">
        <f>IF('Costi complessivi'!#REF!="G",'Costi complessivi'!#REF!*$C$452,IF('Costi complessivi'!#REF!=$B$452,'Costi complessivi'!#REF!,""))</f>
        <v>#REF!</v>
      </c>
      <c r="F79" s="115" t="e">
        <f>IF('Costi complessivi'!#REF!="G",'Costi complessivi'!C72*$C$452,IF('Costi complessivi'!#REF!=$B$452,'Costi complessivi'!C72,""))</f>
        <v>#REF!</v>
      </c>
      <c r="G79" s="44" t="e">
        <f>IF('Costi complessivi'!#REF!="G",'Costi complessivi'!#REF!*$C$452,IF('Costi complessivi'!#REF!=$B$452,'Costi complessivi'!#REF!,""))</f>
        <v>#REF!</v>
      </c>
      <c r="H79" s="44" t="e">
        <f>IF('Costi complessivi'!#REF!="G",'Costi complessivi'!#REF!*$C$452,IF('Costi complessivi'!#REF!=$B$452,'Costi complessivi'!#REF!,""))</f>
        <v>#REF!</v>
      </c>
      <c r="I79" s="115" t="e">
        <f>IF('Costi complessivi'!#REF!="G",'Costi complessivi'!D72*$C$452,IF('Costi complessivi'!#REF!=$B$452,'Costi complessivi'!D72,""))</f>
        <v>#REF!</v>
      </c>
      <c r="J79" s="14" t="e">
        <f>IF('Costi complessivi'!#REF!="G",'Costi complessivi'!E72*$C$452,IF('Costi complessivi'!#REF!=$B$452,'Costi complessivi'!E72,""))</f>
        <v>#REF!</v>
      </c>
      <c r="K79" s="14" t="e">
        <f>IF('Costi complessivi'!#REF!="G",'Costi complessivi'!F72*$C$452,IF('Costi complessivi'!#REF!=$B$452,'Costi complessivi'!F72,""))</f>
        <v>#REF!</v>
      </c>
      <c r="L79" s="29" t="e">
        <f>IF('Costi complessivi'!#REF!="G",'Costi complessivi'!#REF!*$C$452,IF('Costi complessivi'!#REF!=$B$452,'Costi complessivi'!#REF!,""))</f>
        <v>#REF!</v>
      </c>
      <c r="M79" s="23" t="e">
        <f>'Costi complessivi'!#REF!</f>
        <v>#REF!</v>
      </c>
      <c r="N79" s="69" t="e">
        <f>IF('Costi complessivi'!#REF!="G",'Costi complessivi'!#REF!,IF('Costi complessivi'!#REF!=$B$452,'Costi complessivi'!#REF!,0))</f>
        <v>#REF!</v>
      </c>
    </row>
    <row r="80" spans="1:20">
      <c r="A80" s="22" t="str">
        <f>IF('Costi complessivi'!A73="","",'Costi complessivi'!A73)</f>
        <v xml:space="preserve"> 68/05/978</v>
      </c>
      <c r="B80" s="61" t="str">
        <f>IF('Costi complessivi'!B73="","",'Costi complessivi'!B73)</f>
        <v>ON THE ROAD</v>
      </c>
      <c r="C80" s="15" t="e">
        <f>IF('Costi complessivi'!#REF!="G",'Costi complessivi'!#REF!*$C$452,IF('Costi complessivi'!#REF!=$B$452,'Costi complessivi'!#REF!,""))</f>
        <v>#REF!</v>
      </c>
      <c r="D80" s="15" t="e">
        <f>IF('Costi complessivi'!#REF!="G",'Costi complessivi'!#REF!*$C$452,IF('Costi complessivi'!#REF!=$B$452,'Costi complessivi'!#REF!,""))</f>
        <v>#REF!</v>
      </c>
      <c r="E80" s="30" t="e">
        <f>IF('Costi complessivi'!#REF!="G",'Costi complessivi'!#REF!*$C$452,IF('Costi complessivi'!#REF!=$B$452,'Costi complessivi'!#REF!,""))</f>
        <v>#REF!</v>
      </c>
      <c r="F80" s="115" t="e">
        <f>IF('Costi complessivi'!#REF!="G",'Costi complessivi'!C73*$C$452,IF('Costi complessivi'!#REF!=$B$452,'Costi complessivi'!C73,""))</f>
        <v>#REF!</v>
      </c>
      <c r="G80" s="44" t="e">
        <f>IF('Costi complessivi'!#REF!="G",'Costi complessivi'!#REF!*$C$452,IF('Costi complessivi'!#REF!=$B$452,'Costi complessivi'!#REF!,""))</f>
        <v>#REF!</v>
      </c>
      <c r="H80" s="44" t="e">
        <f>IF('Costi complessivi'!#REF!="G",'Costi complessivi'!#REF!*$C$452,IF('Costi complessivi'!#REF!=$B$452,'Costi complessivi'!#REF!,""))</f>
        <v>#REF!</v>
      </c>
      <c r="I80" s="115" t="e">
        <f>IF('Costi complessivi'!#REF!="G",'Costi complessivi'!D73*$C$452,IF('Costi complessivi'!#REF!=$B$452,'Costi complessivi'!D73,""))</f>
        <v>#REF!</v>
      </c>
      <c r="J80" s="14" t="e">
        <f>IF('Costi complessivi'!#REF!="G",'Costi complessivi'!E73*$C$452,IF('Costi complessivi'!#REF!=$B$452,'Costi complessivi'!E73,""))</f>
        <v>#REF!</v>
      </c>
      <c r="K80" s="14" t="e">
        <f>IF('Costi complessivi'!#REF!="G",'Costi complessivi'!F73*$C$452,IF('Costi complessivi'!#REF!=$B$452,'Costi complessivi'!F73,""))</f>
        <v>#REF!</v>
      </c>
      <c r="L80" s="29" t="e">
        <f>IF('Costi complessivi'!#REF!="G",'Costi complessivi'!#REF!*$C$452,IF('Costi complessivi'!#REF!=$B$452,'Costi complessivi'!#REF!,""))</f>
        <v>#REF!</v>
      </c>
      <c r="M80" s="23" t="e">
        <f>'Costi complessivi'!#REF!</f>
        <v>#REF!</v>
      </c>
      <c r="N80" s="69" t="e">
        <f>IF('Costi complessivi'!#REF!="G",'Costi complessivi'!#REF!,IF('Costi complessivi'!#REF!=$B$452,'Costi complessivi'!#REF!,0))</f>
        <v>#REF!</v>
      </c>
    </row>
    <row r="81" spans="1:20">
      <c r="A81" s="22" t="str">
        <f>IF('Costi complessivi'!A74="","",'Costi complessivi'!A74)</f>
        <v xml:space="preserve">  68/05/961  </v>
      </c>
      <c r="B81" s="61" t="str">
        <f>IF('Costi complessivi'!B74="","",'Costi complessivi'!B74)</f>
        <v xml:space="preserve">CONTRIBUTI AFFIDI SALA BAGANZA </v>
      </c>
      <c r="C81" s="15" t="e">
        <f>IF('Costi complessivi'!#REF!="G",'Costi complessivi'!#REF!*$C$452,IF('Costi complessivi'!#REF!=$B$452,'Costi complessivi'!#REF!,""))</f>
        <v>#REF!</v>
      </c>
      <c r="D81" s="15" t="e">
        <f>IF('Costi complessivi'!#REF!="G",'Costi complessivi'!#REF!*$C$452,IF('Costi complessivi'!#REF!=$B$452,'Costi complessivi'!#REF!,""))</f>
        <v>#REF!</v>
      </c>
      <c r="E81" s="30" t="e">
        <f>IF('Costi complessivi'!#REF!="G",'Costi complessivi'!#REF!*$C$452,IF('Costi complessivi'!#REF!=$B$452,'Costi complessivi'!#REF!,""))</f>
        <v>#REF!</v>
      </c>
      <c r="F81" s="115" t="e">
        <f>IF('Costi complessivi'!#REF!="G",'Costi complessivi'!C74*$C$452,IF('Costi complessivi'!#REF!=$B$452,'Costi complessivi'!C74,""))</f>
        <v>#REF!</v>
      </c>
      <c r="G81" s="44" t="e">
        <f>IF('Costi complessivi'!#REF!="G",'Costi complessivi'!#REF!*$C$452,IF('Costi complessivi'!#REF!=$B$452,'Costi complessivi'!#REF!,""))</f>
        <v>#REF!</v>
      </c>
      <c r="H81" s="44" t="e">
        <f>IF('Costi complessivi'!#REF!="G",'Costi complessivi'!#REF!*$C$452,IF('Costi complessivi'!#REF!=$B$452,'Costi complessivi'!#REF!,""))</f>
        <v>#REF!</v>
      </c>
      <c r="I81" s="115" t="e">
        <f>IF('Costi complessivi'!#REF!="G",'Costi complessivi'!D74*$C$452,IF('Costi complessivi'!#REF!=$B$452,'Costi complessivi'!D74,""))</f>
        <v>#REF!</v>
      </c>
      <c r="J81" s="14" t="e">
        <f>IF('Costi complessivi'!#REF!="G",'Costi complessivi'!E74*$C$452,IF('Costi complessivi'!#REF!=$B$452,'Costi complessivi'!E74,""))</f>
        <v>#REF!</v>
      </c>
      <c r="K81" s="14" t="e">
        <f>IF('Costi complessivi'!#REF!="G",'Costi complessivi'!F74*$C$452,IF('Costi complessivi'!#REF!=$B$452,'Costi complessivi'!F74,""))</f>
        <v>#REF!</v>
      </c>
      <c r="L81" s="29" t="e">
        <f>IF('Costi complessivi'!#REF!="G",'Costi complessivi'!#REF!*$C$452,IF('Costi complessivi'!#REF!=$B$452,'Costi complessivi'!#REF!,""))</f>
        <v>#REF!</v>
      </c>
      <c r="M81" s="23" t="e">
        <f>'Costi complessivi'!#REF!</f>
        <v>#REF!</v>
      </c>
      <c r="N81" s="69" t="e">
        <f>IF('Costi complessivi'!#REF!="G",'Costi complessivi'!#REF!,IF('Costi complessivi'!#REF!=$B$452,'Costi complessivi'!#REF!,0))</f>
        <v>#REF!</v>
      </c>
    </row>
    <row r="82" spans="1:20" hidden="1">
      <c r="A82" s="22" t="e">
        <f>IF('Costi complessivi'!#REF!="","",'Costi complessivi'!#REF!)</f>
        <v>#REF!</v>
      </c>
      <c r="B82" s="61" t="e">
        <f>IF('Costi complessivi'!#REF!="","",'Costi complessivi'!#REF!)</f>
        <v>#REF!</v>
      </c>
      <c r="C82" s="15" t="e">
        <f>IF('Costi complessivi'!#REF!="G",'Costi complessivi'!#REF!*$C$452,IF('Costi complessivi'!#REF!=$B$452,'Costi complessivi'!#REF!,""))</f>
        <v>#REF!</v>
      </c>
      <c r="D82" s="15" t="e">
        <f>IF('Costi complessivi'!#REF!="G",'Costi complessivi'!#REF!*$C$452,IF('Costi complessivi'!#REF!=$B$452,'Costi complessivi'!#REF!,""))</f>
        <v>#REF!</v>
      </c>
      <c r="E82" s="30" t="e">
        <f>IF('Costi complessivi'!#REF!="G",'Costi complessivi'!#REF!*$C$452,IF('Costi complessivi'!#REF!=$B$452,'Costi complessivi'!#REF!,""))</f>
        <v>#REF!</v>
      </c>
      <c r="F82" s="115" t="e">
        <f>IF('Costi complessivi'!#REF!="G",'Costi complessivi'!#REF!*$C$452,IF('Costi complessivi'!#REF!=$B$452,'Costi complessivi'!#REF!,""))</f>
        <v>#REF!</v>
      </c>
      <c r="G82" s="44" t="e">
        <f>IF('Costi complessivi'!#REF!="G",'Costi complessivi'!#REF!*$C$452,IF('Costi complessivi'!#REF!=$B$452,'Costi complessivi'!#REF!,""))</f>
        <v>#REF!</v>
      </c>
      <c r="H82" s="44" t="e">
        <f>IF('Costi complessivi'!#REF!="G",'Costi complessivi'!#REF!*$C$452,IF('Costi complessivi'!#REF!=$B$452,'Costi complessivi'!#REF!,""))</f>
        <v>#REF!</v>
      </c>
      <c r="I82" s="115" t="e">
        <f>IF('Costi complessivi'!#REF!="G",'Costi complessivi'!#REF!*$C$452,IF('Costi complessivi'!#REF!=$B$452,'Costi complessivi'!#REF!,""))</f>
        <v>#REF!</v>
      </c>
      <c r="J82" s="14" t="e">
        <f>IF('Costi complessivi'!#REF!="G",'Costi complessivi'!#REF!*$C$452,IF('Costi complessivi'!#REF!=$B$452,'Costi complessivi'!#REF!,""))</f>
        <v>#REF!</v>
      </c>
      <c r="K82" s="14" t="e">
        <f>IF('Costi complessivi'!#REF!="G",'Costi complessivi'!#REF!*$C$452,IF('Costi complessivi'!#REF!=$B$452,'Costi complessivi'!#REF!,""))</f>
        <v>#REF!</v>
      </c>
      <c r="L82" s="29" t="e">
        <f>IF('Costi complessivi'!#REF!="G",'Costi complessivi'!#REF!*$C$452,IF('Costi complessivi'!#REF!=$B$452,'Costi complessivi'!#REF!,""))</f>
        <v>#REF!</v>
      </c>
      <c r="M82" s="23" t="e">
        <f>'Costi complessivi'!#REF!</f>
        <v>#REF!</v>
      </c>
      <c r="N82" s="69" t="e">
        <f>IF('Costi complessivi'!#REF!="G",'Costi complessivi'!#REF!,IF('Costi complessivi'!#REF!=$B$452,'Costi complessivi'!#REF!,0))</f>
        <v>#REF!</v>
      </c>
    </row>
    <row r="83" spans="1:20" hidden="1">
      <c r="A83" s="22" t="e">
        <f>IF('Costi complessivi'!#REF!="","",'Costi complessivi'!#REF!)</f>
        <v>#REF!</v>
      </c>
      <c r="B83" s="61" t="e">
        <f>IF('Costi complessivi'!#REF!="","",'Costi complessivi'!#REF!)</f>
        <v>#REF!</v>
      </c>
      <c r="C83" s="15" t="e">
        <f>IF('Costi complessivi'!#REF!="G",'Costi complessivi'!#REF!*$C$452,IF('Costi complessivi'!#REF!=$B$452,'Costi complessivi'!#REF!,""))</f>
        <v>#REF!</v>
      </c>
      <c r="D83" s="15" t="e">
        <f>IF('Costi complessivi'!#REF!="G",'Costi complessivi'!#REF!*$C$452,IF('Costi complessivi'!#REF!=$B$452,'Costi complessivi'!#REF!,""))</f>
        <v>#REF!</v>
      </c>
      <c r="E83" s="30" t="e">
        <f>IF('Costi complessivi'!#REF!="G",'Costi complessivi'!#REF!*$C$452,IF('Costi complessivi'!#REF!=$B$452,'Costi complessivi'!#REF!,""))</f>
        <v>#REF!</v>
      </c>
      <c r="F83" s="115" t="e">
        <f>IF('Costi complessivi'!#REF!="G",'Costi complessivi'!#REF!*$C$452,IF('Costi complessivi'!#REF!=$B$452,'Costi complessivi'!#REF!,""))</f>
        <v>#REF!</v>
      </c>
      <c r="G83" s="44" t="e">
        <f>IF('Costi complessivi'!#REF!="G",'Costi complessivi'!#REF!*$C$452,IF('Costi complessivi'!#REF!=$B$452,'Costi complessivi'!#REF!,""))</f>
        <v>#REF!</v>
      </c>
      <c r="H83" s="44" t="e">
        <f>IF('Costi complessivi'!#REF!="G",'Costi complessivi'!#REF!*$C$452,IF('Costi complessivi'!#REF!=$B$452,'Costi complessivi'!#REF!,""))</f>
        <v>#REF!</v>
      </c>
      <c r="I83" s="115" t="e">
        <f>IF('Costi complessivi'!#REF!="G",'Costi complessivi'!#REF!*$C$452,IF('Costi complessivi'!#REF!=$B$452,'Costi complessivi'!#REF!,""))</f>
        <v>#REF!</v>
      </c>
      <c r="J83" s="14" t="e">
        <f>IF('Costi complessivi'!#REF!="G",'Costi complessivi'!#REF!*$C$452,IF('Costi complessivi'!#REF!=$B$452,'Costi complessivi'!#REF!,""))</f>
        <v>#REF!</v>
      </c>
      <c r="K83" s="14" t="e">
        <f>IF('Costi complessivi'!#REF!="G",'Costi complessivi'!#REF!*$C$452,IF('Costi complessivi'!#REF!=$B$452,'Costi complessivi'!#REF!,""))</f>
        <v>#REF!</v>
      </c>
      <c r="L83" s="29" t="e">
        <f>IF('Costi complessivi'!#REF!="G",'Costi complessivi'!#REF!*$C$452,IF('Costi complessivi'!#REF!=$B$452,'Costi complessivi'!#REF!,""))</f>
        <v>#REF!</v>
      </c>
      <c r="M83" s="23" t="e">
        <f>'Costi complessivi'!#REF!</f>
        <v>#REF!</v>
      </c>
      <c r="N83" s="69" t="e">
        <f>IF('Costi complessivi'!#REF!="G",'Costi complessivi'!#REF!,IF('Costi complessivi'!#REF!=$B$452,'Costi complessivi'!#REF!,0))</f>
        <v>#REF!</v>
      </c>
    </row>
    <row r="84" spans="1:20" hidden="1">
      <c r="A84" s="49" t="s">
        <v>448</v>
      </c>
      <c r="B84" s="45"/>
      <c r="C84" s="46"/>
      <c r="D84" s="47"/>
      <c r="E84" s="47"/>
      <c r="F84" s="115"/>
      <c r="G84" s="47"/>
      <c r="H84" s="47"/>
      <c r="I84" s="47"/>
      <c r="J84" s="47"/>
      <c r="K84" s="47"/>
      <c r="L84" s="45"/>
      <c r="M84" s="48"/>
      <c r="N84" s="69" t="e">
        <f>IF('Costi complessivi'!#REF!="G",'Costi complessivi'!#REF!,IF('Costi complessivi'!#REF!=$B$452,'Costi complessivi'!#REF!,0))</f>
        <v>#REF!</v>
      </c>
    </row>
    <row r="85" spans="1:20" ht="20.25" hidden="1" customHeight="1">
      <c r="A85" s="22" t="str">
        <f>IF('Costi complessivi'!A76="","",'Costi complessivi'!A76)</f>
        <v xml:space="preserve">  66/25/690  </v>
      </c>
      <c r="B85" s="61" t="str">
        <f>IF('Costi complessivi'!B76="","",'Costi complessivi'!B76)</f>
        <v>EDUCAT. DOMIC. MINORI TRAVERS.</v>
      </c>
      <c r="C85" s="15" t="e">
        <f>IF('Costi complessivi'!#REF!="G",'Costi complessivi'!#REF!*$C$452,IF('Costi complessivi'!#REF!=$B$452,'Costi complessivi'!#REF!,""))</f>
        <v>#REF!</v>
      </c>
      <c r="D85" s="15" t="e">
        <f>IF('Costi complessivi'!#REF!="G",'Costi complessivi'!#REF!*$C$452,IF('Costi complessivi'!#REF!=$B$452,'Costi complessivi'!#REF!,""))</f>
        <v>#REF!</v>
      </c>
      <c r="E85" s="30" t="e">
        <f>IF('Costi complessivi'!#REF!="G",'Costi complessivi'!#REF!*$C$452,IF('Costi complessivi'!#REF!=$B$452,'Costi complessivi'!#REF!,""))</f>
        <v>#REF!</v>
      </c>
      <c r="F85" s="115" t="e">
        <f>IF('Costi complessivi'!#REF!="G",'Costi complessivi'!C76*$C$452,IF('Costi complessivi'!#REF!=$B$452,'Costi complessivi'!C76,""))</f>
        <v>#REF!</v>
      </c>
      <c r="G85" s="44" t="e">
        <f>IF('Costi complessivi'!#REF!="G",'Costi complessivi'!#REF!*$C$452,IF('Costi complessivi'!#REF!=$B$452,'Costi complessivi'!#REF!,""))</f>
        <v>#REF!</v>
      </c>
      <c r="H85" s="44" t="e">
        <f>IF('Costi complessivi'!#REF!="G",'Costi complessivi'!#REF!*$C$452,IF('Costi complessivi'!#REF!=$B$452,'Costi complessivi'!#REF!,""))</f>
        <v>#REF!</v>
      </c>
      <c r="I85" s="115" t="e">
        <f>IF('Costi complessivi'!#REF!="G",'Costi complessivi'!D76*$C$452,IF('Costi complessivi'!#REF!=$B$452,'Costi complessivi'!D76,""))</f>
        <v>#REF!</v>
      </c>
      <c r="J85" s="14" t="e">
        <f>IF('Costi complessivi'!#REF!="G",'Costi complessivi'!E76*$C$452,IF('Costi complessivi'!#REF!=$B$452,'Costi complessivi'!E76,""))</f>
        <v>#REF!</v>
      </c>
      <c r="K85" s="14" t="e">
        <f>IF('Costi complessivi'!#REF!="G",'Costi complessivi'!F76*$C$452,IF('Costi complessivi'!#REF!=$B$452,'Costi complessivi'!F76,""))</f>
        <v>#REF!</v>
      </c>
      <c r="L85" s="29" t="e">
        <f>IF('Costi complessivi'!#REF!="G",'Costi complessivi'!#REF!*$C$452,IF('Costi complessivi'!#REF!=$B$452,'Costi complessivi'!#REF!,""))</f>
        <v>#REF!</v>
      </c>
      <c r="M85" s="23" t="e">
        <f>'Costi complessivi'!#REF!</f>
        <v>#REF!</v>
      </c>
      <c r="N85" s="69" t="e">
        <f>IF('Costi complessivi'!#REF!="G",'Costi complessivi'!#REF!,IF('Costi complessivi'!#REF!=$B$452,'Costi complessivi'!#REF!,0))</f>
        <v>#REF!</v>
      </c>
      <c r="Q85" s="57">
        <v>80000</v>
      </c>
      <c r="R85" s="55">
        <v>77000</v>
      </c>
      <c r="S85" s="42">
        <f>36000/2*LAVORO!$E$9</f>
        <v>3520.2415408641336</v>
      </c>
      <c r="T85" s="42">
        <f>SUM(R85:S85)</f>
        <v>80520.241540864139</v>
      </c>
    </row>
    <row r="86" spans="1:20" ht="21" hidden="1" customHeight="1">
      <c r="A86" s="22" t="str">
        <f>IF('Costi complessivi'!A77="","",'Costi complessivi'!A77)</f>
        <v xml:space="preserve">  66/25/692  </v>
      </c>
      <c r="B86" s="61" t="str">
        <f>IF('Costi complessivi'!B77="","",'Costi complessivi'!B77)</f>
        <v>RETTE ISTIT. MINORI TRAVERSETOL</v>
      </c>
      <c r="C86" s="15" t="e">
        <f>IF('Costi complessivi'!#REF!="G",'Costi complessivi'!#REF!*$C$452,IF('Costi complessivi'!#REF!=$B$452,'Costi complessivi'!#REF!,""))</f>
        <v>#REF!</v>
      </c>
      <c r="D86" s="15" t="e">
        <f>IF('Costi complessivi'!#REF!="G",'Costi complessivi'!#REF!*$C$452,IF('Costi complessivi'!#REF!=$B$452,'Costi complessivi'!#REF!,""))</f>
        <v>#REF!</v>
      </c>
      <c r="E86" s="30" t="e">
        <f>IF('Costi complessivi'!#REF!="G",'Costi complessivi'!#REF!*$C$452,IF('Costi complessivi'!#REF!=$B$452,'Costi complessivi'!#REF!,""))</f>
        <v>#REF!</v>
      </c>
      <c r="F86" s="115" t="e">
        <f>IF('Costi complessivi'!#REF!="G",'Costi complessivi'!C77*$C$452,IF('Costi complessivi'!#REF!=$B$452,'Costi complessivi'!C77,""))</f>
        <v>#REF!</v>
      </c>
      <c r="G86" s="44" t="e">
        <f>IF('Costi complessivi'!#REF!="G",'Costi complessivi'!#REF!*$C$452,IF('Costi complessivi'!#REF!=$B$452,'Costi complessivi'!#REF!,""))</f>
        <v>#REF!</v>
      </c>
      <c r="H86" s="44" t="e">
        <f>IF('Costi complessivi'!#REF!="G",'Costi complessivi'!#REF!*$C$452,IF('Costi complessivi'!#REF!=$B$452,'Costi complessivi'!#REF!,""))</f>
        <v>#REF!</v>
      </c>
      <c r="I86" s="115" t="e">
        <f>IF('Costi complessivi'!#REF!="G",'Costi complessivi'!D77*$C$452,IF('Costi complessivi'!#REF!=$B$452,'Costi complessivi'!D77,""))</f>
        <v>#REF!</v>
      </c>
      <c r="J86" s="14" t="e">
        <f>IF('Costi complessivi'!#REF!="G",'Costi complessivi'!E77*$C$452,IF('Costi complessivi'!#REF!=$B$452,'Costi complessivi'!E77,""))</f>
        <v>#REF!</v>
      </c>
      <c r="K86" s="14" t="e">
        <f>IF('Costi complessivi'!#REF!="G",'Costi complessivi'!F77*$C$452,IF('Costi complessivi'!#REF!=$B$452,'Costi complessivi'!F77,""))</f>
        <v>#REF!</v>
      </c>
      <c r="L86" s="29" t="e">
        <f>IF('Costi complessivi'!#REF!="G",'Costi complessivi'!#REF!*$C$452,IF('Costi complessivi'!#REF!=$B$452,'Costi complessivi'!#REF!,""))</f>
        <v>#REF!</v>
      </c>
      <c r="M86" s="23" t="e">
        <f>'Costi complessivi'!#REF!</f>
        <v>#REF!</v>
      </c>
      <c r="N86" s="69" t="e">
        <f>IF('Costi complessivi'!#REF!="G",'Costi complessivi'!#REF!,IF('Costi complessivi'!#REF!=$B$452,'Costi complessivi'!#REF!,0))</f>
        <v>#REF!</v>
      </c>
      <c r="R86" s="42">
        <v>75000</v>
      </c>
    </row>
    <row r="87" spans="1:20" ht="18" hidden="1" customHeight="1">
      <c r="A87" s="22" t="str">
        <f>IF('Costi complessivi'!A78="","",'Costi complessivi'!A78)</f>
        <v xml:space="preserve">  66/25/693  </v>
      </c>
      <c r="B87" s="61" t="str">
        <f>IF('Costi complessivi'!B78="","",'Costi complessivi'!B78)</f>
        <v>ASSIST. SCOLAST. MINORI TRAVERS</v>
      </c>
      <c r="C87" s="15" t="e">
        <f>IF('Costi complessivi'!#REF!="G",'Costi complessivi'!#REF!*$C$452,IF('Costi complessivi'!#REF!=$B$452,'Costi complessivi'!#REF!,""))</f>
        <v>#REF!</v>
      </c>
      <c r="D87" s="15" t="e">
        <f>IF('Costi complessivi'!#REF!="G",'Costi complessivi'!#REF!*$C$452,IF('Costi complessivi'!#REF!=$B$452,'Costi complessivi'!#REF!,""))</f>
        <v>#REF!</v>
      </c>
      <c r="E87" s="30" t="e">
        <f>IF('Costi complessivi'!#REF!="G",'Costi complessivi'!#REF!*$C$452,IF('Costi complessivi'!#REF!=$B$452,'Costi complessivi'!#REF!,""))</f>
        <v>#REF!</v>
      </c>
      <c r="F87" s="115" t="e">
        <f>IF('Costi complessivi'!#REF!="G",'Costi complessivi'!C78*$C$452,IF('Costi complessivi'!#REF!=$B$452,'Costi complessivi'!C78,""))</f>
        <v>#REF!</v>
      </c>
      <c r="G87" s="44" t="e">
        <f>IF('Costi complessivi'!#REF!="G",'Costi complessivi'!#REF!*$C$452,IF('Costi complessivi'!#REF!=$B$452,'Costi complessivi'!#REF!,""))</f>
        <v>#REF!</v>
      </c>
      <c r="H87" s="44" t="e">
        <f>IF('Costi complessivi'!#REF!="G",'Costi complessivi'!#REF!*$C$452,IF('Costi complessivi'!#REF!=$B$452,'Costi complessivi'!#REF!,""))</f>
        <v>#REF!</v>
      </c>
      <c r="I87" s="115" t="e">
        <f>IF('Costi complessivi'!#REF!="G",'Costi complessivi'!D78*$C$452,IF('Costi complessivi'!#REF!=$B$452,'Costi complessivi'!D78,""))</f>
        <v>#REF!</v>
      </c>
      <c r="J87" s="14" t="e">
        <f>IF('Costi complessivi'!#REF!="G",'Costi complessivi'!E78*$C$452,IF('Costi complessivi'!#REF!=$B$452,'Costi complessivi'!E78,""))</f>
        <v>#REF!</v>
      </c>
      <c r="K87" s="14" t="e">
        <f>IF('Costi complessivi'!#REF!="G",'Costi complessivi'!F78*$C$452,IF('Costi complessivi'!#REF!=$B$452,'Costi complessivi'!F78,""))</f>
        <v>#REF!</v>
      </c>
      <c r="L87" s="29" t="e">
        <f>IF('Costi complessivi'!#REF!="G",'Costi complessivi'!#REF!*$C$452,IF('Costi complessivi'!#REF!=$B$452,'Costi complessivi'!#REF!,""))</f>
        <v>#REF!</v>
      </c>
      <c r="M87" s="23" t="e">
        <f>'Costi complessivi'!#REF!</f>
        <v>#REF!</v>
      </c>
      <c r="N87" s="69" t="e">
        <f>IF('Costi complessivi'!#REF!="G",'Costi complessivi'!#REF!,IF('Costi complessivi'!#REF!=$B$452,'Costi complessivi'!#REF!,0))</f>
        <v>#REF!</v>
      </c>
      <c r="R87" s="42">
        <v>152000</v>
      </c>
    </row>
    <row r="88" spans="1:20" hidden="1">
      <c r="A88" s="22" t="str">
        <f>IF('Costi complessivi'!A79="","",'Costi complessivi'!A79)</f>
        <v xml:space="preserve">  66/25/697  </v>
      </c>
      <c r="B88" s="61" t="str">
        <f>IF('Costi complessivi'!B79="","",'Costi complessivi'!B79)</f>
        <v xml:space="preserve">COORDINAM. MINORI TRAVERSETOLO </v>
      </c>
      <c r="C88" s="15" t="e">
        <f>IF('Costi complessivi'!#REF!="G",'Costi complessivi'!#REF!*$C$452,IF('Costi complessivi'!#REF!=$B$452,'Costi complessivi'!#REF!,""))</f>
        <v>#REF!</v>
      </c>
      <c r="D88" s="15" t="e">
        <f>IF('Costi complessivi'!#REF!="G",'Costi complessivi'!#REF!*$C$452,IF('Costi complessivi'!#REF!=$B$452,'Costi complessivi'!#REF!,""))</f>
        <v>#REF!</v>
      </c>
      <c r="E88" s="30" t="e">
        <f>IF('Costi complessivi'!#REF!="G",'Costi complessivi'!#REF!*$C$452,IF('Costi complessivi'!#REF!=$B$452,'Costi complessivi'!#REF!,""))</f>
        <v>#REF!</v>
      </c>
      <c r="F88" s="115" t="e">
        <f>IF('Costi complessivi'!#REF!="G",'Costi complessivi'!C79*$C$452,IF('Costi complessivi'!#REF!=$B$452,'Costi complessivi'!C79,""))</f>
        <v>#REF!</v>
      </c>
      <c r="G88" s="44" t="e">
        <f>IF('Costi complessivi'!#REF!="G",'Costi complessivi'!#REF!*$C$452,IF('Costi complessivi'!#REF!=$B$452,'Costi complessivi'!#REF!,""))</f>
        <v>#REF!</v>
      </c>
      <c r="H88" s="44" t="e">
        <f>IF('Costi complessivi'!#REF!="G",'Costi complessivi'!#REF!*$C$452,IF('Costi complessivi'!#REF!=$B$452,'Costi complessivi'!#REF!,""))</f>
        <v>#REF!</v>
      </c>
      <c r="I88" s="115" t="e">
        <f>IF('Costi complessivi'!#REF!="G",'Costi complessivi'!D79*$C$452,IF('Costi complessivi'!#REF!=$B$452,'Costi complessivi'!D79,""))</f>
        <v>#REF!</v>
      </c>
      <c r="J88" s="14" t="e">
        <f>IF('Costi complessivi'!#REF!="G",'Costi complessivi'!E79*$C$452,IF('Costi complessivi'!#REF!=$B$452,'Costi complessivi'!E79,""))</f>
        <v>#REF!</v>
      </c>
      <c r="K88" s="14" t="e">
        <f>IF('Costi complessivi'!#REF!="G",'Costi complessivi'!F79*$C$452,IF('Costi complessivi'!#REF!=$B$452,'Costi complessivi'!F79,""))</f>
        <v>#REF!</v>
      </c>
      <c r="L88" s="29" t="e">
        <f>IF('Costi complessivi'!#REF!="G",'Costi complessivi'!#REF!*$C$452,IF('Costi complessivi'!#REF!=$B$452,'Costi complessivi'!#REF!,""))</f>
        <v>#REF!</v>
      </c>
      <c r="M88" s="23" t="e">
        <f>'Costi complessivi'!#REF!</f>
        <v>#REF!</v>
      </c>
      <c r="N88" s="69" t="e">
        <f>IF('Costi complessivi'!#REF!="G",'Costi complessivi'!#REF!,IF('Costi complessivi'!#REF!=$B$452,'Costi complessivi'!#REF!,0))</f>
        <v>#REF!</v>
      </c>
    </row>
    <row r="89" spans="1:20" hidden="1">
      <c r="A89" s="22" t="str">
        <f>IF('Costi complessivi'!A80="","",'Costi complessivi'!A80)</f>
        <v xml:space="preserve"> 68/05/979</v>
      </c>
      <c r="B89" s="61" t="str">
        <f>IF('Costi complessivi'!B80="","",'Costi complessivi'!B80)</f>
        <v>ON THE ROAD (pdz Prog gioV e com edu)</v>
      </c>
      <c r="C89" s="15" t="e">
        <f>IF('Costi complessivi'!#REF!="G",'Costi complessivi'!#REF!*$C$452,IF('Costi complessivi'!#REF!=$B$452,'Costi complessivi'!#REF!,""))</f>
        <v>#REF!</v>
      </c>
      <c r="D89" s="15" t="e">
        <f>IF('Costi complessivi'!#REF!="G",'Costi complessivi'!#REF!*$C$452,IF('Costi complessivi'!#REF!=$B$452,'Costi complessivi'!#REF!,""))</f>
        <v>#REF!</v>
      </c>
      <c r="E89" s="30" t="e">
        <f>IF('Costi complessivi'!#REF!="G",'Costi complessivi'!#REF!*$C$452,IF('Costi complessivi'!#REF!=$B$452,'Costi complessivi'!#REF!,""))</f>
        <v>#REF!</v>
      </c>
      <c r="F89" s="115" t="e">
        <f>IF('Costi complessivi'!#REF!="G",'Costi complessivi'!C80*$C$452,IF('Costi complessivi'!#REF!=$B$452,'Costi complessivi'!C80,""))</f>
        <v>#REF!</v>
      </c>
      <c r="G89" s="44" t="e">
        <f>IF('Costi complessivi'!#REF!="G",'Costi complessivi'!#REF!*$C$452,IF('Costi complessivi'!#REF!=$B$452,'Costi complessivi'!#REF!,""))</f>
        <v>#REF!</v>
      </c>
      <c r="H89" s="44" t="e">
        <f>IF('Costi complessivi'!#REF!="G",'Costi complessivi'!#REF!*$C$452,IF('Costi complessivi'!#REF!=$B$452,'Costi complessivi'!#REF!,""))</f>
        <v>#REF!</v>
      </c>
      <c r="I89" s="115" t="e">
        <f>IF('Costi complessivi'!#REF!="G",'Costi complessivi'!D80*$C$452,IF('Costi complessivi'!#REF!=$B$452,'Costi complessivi'!D80,""))</f>
        <v>#REF!</v>
      </c>
      <c r="J89" s="14" t="e">
        <f>IF('Costi complessivi'!#REF!="G",'Costi complessivi'!E80*$C$452,IF('Costi complessivi'!#REF!=$B$452,'Costi complessivi'!E80,""))</f>
        <v>#REF!</v>
      </c>
      <c r="K89" s="14" t="e">
        <f>IF('Costi complessivi'!#REF!="G",'Costi complessivi'!F80*$C$452,IF('Costi complessivi'!#REF!=$B$452,'Costi complessivi'!F80,""))</f>
        <v>#REF!</v>
      </c>
      <c r="L89" s="29" t="e">
        <f>IF('Costi complessivi'!#REF!="G",'Costi complessivi'!#REF!*$C$452,IF('Costi complessivi'!#REF!=$B$452,'Costi complessivi'!#REF!,""))</f>
        <v>#REF!</v>
      </c>
      <c r="M89" s="23" t="e">
        <f>'Costi complessivi'!#REF!</f>
        <v>#REF!</v>
      </c>
      <c r="N89" s="69" t="e">
        <f>IF('Costi complessivi'!#REF!="G",'Costi complessivi'!#REF!,IF('Costi complessivi'!#REF!=$B$452,'Costi complessivi'!#REF!,0))</f>
        <v>#REF!</v>
      </c>
    </row>
    <row r="90" spans="1:20" hidden="1">
      <c r="A90" s="22" t="str">
        <f>IF('Costi complessivi'!A81="","",'Costi complessivi'!A81)</f>
        <v xml:space="preserve"> 66/25/695</v>
      </c>
      <c r="B90" s="61" t="str">
        <f>IF('Costi complessivi'!B81="","",'Costi complessivi'!B81)</f>
        <v>ADELANTE (Pdz com educ)</v>
      </c>
      <c r="C90" s="15" t="e">
        <f>IF('Costi complessivi'!#REF!="G",'Costi complessivi'!#REF!*$C$452,IF('Costi complessivi'!#REF!=$B$452,'Costi complessivi'!#REF!,""))</f>
        <v>#REF!</v>
      </c>
      <c r="D90" s="15" t="e">
        <f>IF('Costi complessivi'!#REF!="G",'Costi complessivi'!#REF!*$C$452,IF('Costi complessivi'!#REF!=$B$452,'Costi complessivi'!#REF!,""))</f>
        <v>#REF!</v>
      </c>
      <c r="E90" s="30" t="e">
        <f>IF('Costi complessivi'!#REF!="G",'Costi complessivi'!#REF!*$C$452,IF('Costi complessivi'!#REF!=$B$452,'Costi complessivi'!#REF!,""))</f>
        <v>#REF!</v>
      </c>
      <c r="F90" s="115" t="e">
        <f>IF('Costi complessivi'!#REF!="G",'Costi complessivi'!C81*$C$452,IF('Costi complessivi'!#REF!=$B$452,'Costi complessivi'!C81,""))</f>
        <v>#REF!</v>
      </c>
      <c r="G90" s="44" t="e">
        <f>IF('Costi complessivi'!#REF!="G",'Costi complessivi'!#REF!*$C$452,IF('Costi complessivi'!#REF!=$B$452,'Costi complessivi'!#REF!,""))</f>
        <v>#REF!</v>
      </c>
      <c r="H90" s="44" t="e">
        <f>IF('Costi complessivi'!#REF!="G",'Costi complessivi'!#REF!*$C$452,IF('Costi complessivi'!#REF!=$B$452,'Costi complessivi'!#REF!,""))</f>
        <v>#REF!</v>
      </c>
      <c r="I90" s="115" t="e">
        <f>IF('Costi complessivi'!#REF!="G",'Costi complessivi'!D81*$C$452,IF('Costi complessivi'!#REF!=$B$452,'Costi complessivi'!D81,""))</f>
        <v>#REF!</v>
      </c>
      <c r="J90" s="14" t="e">
        <f>IF('Costi complessivi'!#REF!="G",'Costi complessivi'!E81*$C$452,IF('Costi complessivi'!#REF!=$B$452,'Costi complessivi'!E81,""))</f>
        <v>#REF!</v>
      </c>
      <c r="K90" s="14" t="e">
        <f>IF('Costi complessivi'!#REF!="G",'Costi complessivi'!F81*$C$452,IF('Costi complessivi'!#REF!=$B$452,'Costi complessivi'!F81,""))</f>
        <v>#REF!</v>
      </c>
      <c r="L90" s="29" t="e">
        <f>IF('Costi complessivi'!#REF!="G",'Costi complessivi'!#REF!*$C$452,IF('Costi complessivi'!#REF!=$B$452,'Costi complessivi'!#REF!,""))</f>
        <v>#REF!</v>
      </c>
      <c r="M90" s="23" t="e">
        <f>'Costi complessivi'!#REF!</f>
        <v>#REF!</v>
      </c>
      <c r="N90" s="69" t="e">
        <f>IF('Costi complessivi'!#REF!="G",'Costi complessivi'!#REF!,IF('Costi complessivi'!#REF!=$B$452,'Costi complessivi'!#REF!,0))</f>
        <v>#REF!</v>
      </c>
    </row>
    <row r="91" spans="1:20" hidden="1">
      <c r="A91" s="22" t="str">
        <f>IF('Costi complessivi'!A82="","",'Costi complessivi'!A82)</f>
        <v xml:space="preserve"> 66/25/695</v>
      </c>
      <c r="B91" s="61" t="str">
        <f>IF('Costi complessivi'!B82="","",'Costi complessivi'!B82)</f>
        <v>ADELANTE ESTATE</v>
      </c>
      <c r="C91" s="15" t="e">
        <f>IF('Costi complessivi'!#REF!="G",'Costi complessivi'!#REF!*$C$452,IF('Costi complessivi'!#REF!=$B$452,'Costi complessivi'!#REF!,""))</f>
        <v>#REF!</v>
      </c>
      <c r="D91" s="15" t="e">
        <f>IF('Costi complessivi'!#REF!="G",'Costi complessivi'!#REF!*$C$452,IF('Costi complessivi'!#REF!=$B$452,'Costi complessivi'!#REF!,""))</f>
        <v>#REF!</v>
      </c>
      <c r="E91" s="30" t="e">
        <f>IF('Costi complessivi'!#REF!="G",'Costi complessivi'!#REF!*$C$452,IF('Costi complessivi'!#REF!=$B$452,'Costi complessivi'!#REF!,""))</f>
        <v>#REF!</v>
      </c>
      <c r="F91" s="115" t="e">
        <f>IF('Costi complessivi'!#REF!="G",'Costi complessivi'!C82*$C$452,IF('Costi complessivi'!#REF!=$B$452,'Costi complessivi'!C82,""))</f>
        <v>#REF!</v>
      </c>
      <c r="G91" s="44" t="e">
        <f>IF('Costi complessivi'!#REF!="G",'Costi complessivi'!#REF!*$C$452,IF('Costi complessivi'!#REF!=$B$452,'Costi complessivi'!#REF!,""))</f>
        <v>#REF!</v>
      </c>
      <c r="H91" s="44" t="e">
        <f>IF('Costi complessivi'!#REF!="G",'Costi complessivi'!#REF!*$C$452,IF('Costi complessivi'!#REF!=$B$452,'Costi complessivi'!#REF!,""))</f>
        <v>#REF!</v>
      </c>
      <c r="I91" s="115" t="e">
        <f>IF('Costi complessivi'!#REF!="G",'Costi complessivi'!D82*$C$452,IF('Costi complessivi'!#REF!=$B$452,'Costi complessivi'!D82,""))</f>
        <v>#REF!</v>
      </c>
      <c r="J91" s="14" t="e">
        <f>IF('Costi complessivi'!#REF!="G",'Costi complessivi'!E82*$C$452,IF('Costi complessivi'!#REF!=$B$452,'Costi complessivi'!E82,""))</f>
        <v>#REF!</v>
      </c>
      <c r="K91" s="14" t="e">
        <f>IF('Costi complessivi'!#REF!="G",'Costi complessivi'!F82*$C$452,IF('Costi complessivi'!#REF!=$B$452,'Costi complessivi'!F82,""))</f>
        <v>#REF!</v>
      </c>
      <c r="L91" s="29" t="e">
        <f>IF('Costi complessivi'!#REF!="G",'Costi complessivi'!#REF!*$C$452,IF('Costi complessivi'!#REF!=$B$452,'Costi complessivi'!#REF!,""))</f>
        <v>#REF!</v>
      </c>
      <c r="M91" s="23" t="e">
        <f>'Costi complessivi'!#REF!</f>
        <v>#REF!</v>
      </c>
      <c r="N91" s="69" t="e">
        <f>IF('Costi complessivi'!#REF!="G",'Costi complessivi'!#REF!,IF('Costi complessivi'!#REF!=$B$452,'Costi complessivi'!#REF!,0))</f>
        <v>#REF!</v>
      </c>
    </row>
    <row r="92" spans="1:20" hidden="1">
      <c r="A92" s="22" t="str">
        <f>IF('Costi complessivi'!A83="","",'Costi complessivi'!A83)</f>
        <v xml:space="preserve">  68/05/981  </v>
      </c>
      <c r="B92" s="61" t="str">
        <f>IF('Costi complessivi'!B83="","",'Costi complessivi'!B83)</f>
        <v xml:space="preserve">CONTRIBUTI AFFIDI TRAVERSETOLO </v>
      </c>
      <c r="C92" s="15" t="e">
        <f>IF('Costi complessivi'!#REF!="G",'Costi complessivi'!#REF!*$C$452,IF('Costi complessivi'!#REF!=$B$452,'Costi complessivi'!#REF!,""))</f>
        <v>#REF!</v>
      </c>
      <c r="D92" s="15" t="e">
        <f>IF('Costi complessivi'!#REF!="G",'Costi complessivi'!#REF!*$C$452,IF('Costi complessivi'!#REF!=$B$452,'Costi complessivi'!#REF!,""))</f>
        <v>#REF!</v>
      </c>
      <c r="E92" s="30" t="e">
        <f>IF('Costi complessivi'!#REF!="G",'Costi complessivi'!#REF!*$C$452,IF('Costi complessivi'!#REF!=$B$452,'Costi complessivi'!#REF!,""))</f>
        <v>#REF!</v>
      </c>
      <c r="F92" s="115" t="e">
        <f>IF('Costi complessivi'!#REF!="G",'Costi complessivi'!C83*$C$452,IF('Costi complessivi'!#REF!=$B$452,'Costi complessivi'!C83,""))</f>
        <v>#REF!</v>
      </c>
      <c r="G92" s="44" t="e">
        <f>IF('Costi complessivi'!#REF!="G",'Costi complessivi'!#REF!*$C$452,IF('Costi complessivi'!#REF!=$B$452,'Costi complessivi'!#REF!,""))</f>
        <v>#REF!</v>
      </c>
      <c r="H92" s="44" t="e">
        <f>IF('Costi complessivi'!#REF!="G",'Costi complessivi'!#REF!*$C$452,IF('Costi complessivi'!#REF!=$B$452,'Costi complessivi'!#REF!,""))</f>
        <v>#REF!</v>
      </c>
      <c r="I92" s="115" t="e">
        <f>IF('Costi complessivi'!#REF!="G",'Costi complessivi'!D83*$C$452,IF('Costi complessivi'!#REF!=$B$452,'Costi complessivi'!D83,""))</f>
        <v>#REF!</v>
      </c>
      <c r="J92" s="14" t="e">
        <f>IF('Costi complessivi'!#REF!="G",'Costi complessivi'!E83*$C$452,IF('Costi complessivi'!#REF!=$B$452,'Costi complessivi'!E83,""))</f>
        <v>#REF!</v>
      </c>
      <c r="K92" s="14" t="e">
        <f>IF('Costi complessivi'!#REF!="G",'Costi complessivi'!F83*$C$452,IF('Costi complessivi'!#REF!=$B$452,'Costi complessivi'!F83,""))</f>
        <v>#REF!</v>
      </c>
      <c r="L92" s="29" t="e">
        <f>IF('Costi complessivi'!#REF!="G",'Costi complessivi'!#REF!*$C$452,IF('Costi complessivi'!#REF!=$B$452,'Costi complessivi'!#REF!,""))</f>
        <v>#REF!</v>
      </c>
      <c r="M92" s="23" t="e">
        <f>'Costi complessivi'!#REF!</f>
        <v>#REF!</v>
      </c>
      <c r="N92" s="69" t="e">
        <f>IF('Costi complessivi'!#REF!="G",'Costi complessivi'!#REF!,IF('Costi complessivi'!#REF!=$B$452,'Costi complessivi'!#REF!,0))</f>
        <v>#REF!</v>
      </c>
    </row>
    <row r="93" spans="1:20">
      <c r="A93" s="49" t="s">
        <v>696</v>
      </c>
      <c r="B93" s="45"/>
      <c r="C93" s="46"/>
      <c r="D93" s="47"/>
      <c r="E93" s="47"/>
      <c r="F93" s="115"/>
      <c r="G93" s="47"/>
      <c r="H93" s="47"/>
      <c r="I93" s="47"/>
      <c r="J93" s="47"/>
      <c r="K93" s="47"/>
      <c r="L93" s="45"/>
      <c r="M93" s="48"/>
      <c r="N93" s="69">
        <v>1</v>
      </c>
    </row>
    <row r="94" spans="1:20" ht="20.25" customHeight="1">
      <c r="A94" s="22" t="str">
        <f>IF('Costi complessivi'!A85="","",'Costi complessivi'!A85)</f>
        <v xml:space="preserve">  68/05/919</v>
      </c>
      <c r="B94" s="61" t="str">
        <f>IF('Costi complessivi'!B85="","",'Costi complessivi'!B85)</f>
        <v>Progetto AMA neoMamme</v>
      </c>
      <c r="C94" s="15" t="e">
        <f>IF('Costi complessivi'!#REF!="G",'Costi complessivi'!#REF!*$C$452,IF('Costi complessivi'!#REF!=$B$452,'Costi complessivi'!#REF!,""))</f>
        <v>#REF!</v>
      </c>
      <c r="D94" s="15" t="e">
        <f>IF('Costi complessivi'!#REF!="G",'Costi complessivi'!#REF!*$C$452,IF('Costi complessivi'!#REF!=$B$452,'Costi complessivi'!#REF!,""))</f>
        <v>#REF!</v>
      </c>
      <c r="E94" s="30" t="e">
        <f>IF('Costi complessivi'!#REF!="G",'Costi complessivi'!#REF!*$C$452,IF('Costi complessivi'!#REF!=$B$452,'Costi complessivi'!#REF!,""))</f>
        <v>#REF!</v>
      </c>
      <c r="F94" s="115" t="e">
        <f>IF('Costi complessivi'!#REF!="G",'Costi complessivi'!C85*$C$452,IF('Costi complessivi'!#REF!=$B$452,'Costi complessivi'!C85,""))</f>
        <v>#REF!</v>
      </c>
      <c r="G94" s="44" t="e">
        <f>IF('Costi complessivi'!#REF!="G",'Costi complessivi'!#REF!*$C$452,IF('Costi complessivi'!#REF!=$B$452,'Costi complessivi'!#REF!,""))</f>
        <v>#REF!</v>
      </c>
      <c r="H94" s="44" t="e">
        <f>IF('Costi complessivi'!#REF!="G",'Costi complessivi'!#REF!*$C$452,IF('Costi complessivi'!#REF!=$B$452,'Costi complessivi'!#REF!,""))</f>
        <v>#REF!</v>
      </c>
      <c r="I94" s="115" t="e">
        <f>IF('Costi complessivi'!#REF!="G",'Costi complessivi'!D85*$C$452,IF('Costi complessivi'!#REF!=$B$452,'Costi complessivi'!D85,""))</f>
        <v>#REF!</v>
      </c>
      <c r="J94" s="14" t="e">
        <f>IF('Costi complessivi'!#REF!="G",'Costi complessivi'!E85*$C$452,IF('Costi complessivi'!#REF!=$B$452,'Costi complessivi'!E85,""))</f>
        <v>#REF!</v>
      </c>
      <c r="K94" s="14" t="e">
        <f>IF('Costi complessivi'!#REF!="G",'Costi complessivi'!F85*$C$452,IF('Costi complessivi'!#REF!=$B$452,'Costi complessivi'!F85,""))</f>
        <v>#REF!</v>
      </c>
      <c r="L94" s="29" t="e">
        <f>IF('Costi complessivi'!#REF!="G",'Costi complessivi'!#REF!*$C$452,IF('Costi complessivi'!#REF!=$B$452,'Costi complessivi'!#REF!,""))</f>
        <v>#REF!</v>
      </c>
      <c r="M94" s="23" t="e">
        <f>'Costi complessivi'!#REF!</f>
        <v>#REF!</v>
      </c>
      <c r="N94" s="69" t="e">
        <f>IF('Costi complessivi'!#REF!="G",'Costi complessivi'!#REF!,IF('Costi complessivi'!#REF!=$B$452,'Costi complessivi'!#REF!,0))</f>
        <v>#REF!</v>
      </c>
      <c r="Q94" s="57">
        <v>80000</v>
      </c>
      <c r="R94" s="55">
        <v>77000</v>
      </c>
      <c r="S94" s="42">
        <f>36000/2*LAVORO!$E$9</f>
        <v>3520.2415408641336</v>
      </c>
      <c r="T94" s="42">
        <f>SUM(R94:S94)</f>
        <v>80520.241540864139</v>
      </c>
    </row>
    <row r="95" spans="1:20" ht="21" customHeight="1">
      <c r="A95" s="22" t="str">
        <f>IF('Costi complessivi'!A86="","",'Costi complessivi'!A86)</f>
        <v xml:space="preserve">  66/30/888  </v>
      </c>
      <c r="B95" s="61" t="str">
        <f>IF('Costi complessivi'!B86="","",'Costi complessivi'!B86)</f>
        <v>PROGETTO AMA  minori</v>
      </c>
      <c r="C95" s="15" t="e">
        <f>IF('Costi complessivi'!#REF!="G",'Costi complessivi'!#REF!*$C$452,IF('Costi complessivi'!#REF!=$B$452,'Costi complessivi'!#REF!,""))</f>
        <v>#REF!</v>
      </c>
      <c r="D95" s="15" t="e">
        <f>IF('Costi complessivi'!#REF!="G",'Costi complessivi'!#REF!*$C$452,IF('Costi complessivi'!#REF!=$B$452,'Costi complessivi'!#REF!,""))</f>
        <v>#REF!</v>
      </c>
      <c r="E95" s="30" t="e">
        <f>IF('Costi complessivi'!#REF!="G",'Costi complessivi'!#REF!*$C$452,IF('Costi complessivi'!#REF!=$B$452,'Costi complessivi'!#REF!,""))</f>
        <v>#REF!</v>
      </c>
      <c r="F95" s="115" t="e">
        <f>IF('Costi complessivi'!#REF!="G",'Costi complessivi'!C86*$C$452,IF('Costi complessivi'!#REF!=$B$452,'Costi complessivi'!C86,""))</f>
        <v>#REF!</v>
      </c>
      <c r="G95" s="44" t="e">
        <f>IF('Costi complessivi'!#REF!="G",'Costi complessivi'!#REF!*$C$452,IF('Costi complessivi'!#REF!=$B$452,'Costi complessivi'!#REF!,""))</f>
        <v>#REF!</v>
      </c>
      <c r="H95" s="44" t="e">
        <f>IF('Costi complessivi'!#REF!="G",'Costi complessivi'!#REF!*$C$452,IF('Costi complessivi'!#REF!=$B$452,'Costi complessivi'!#REF!,""))</f>
        <v>#REF!</v>
      </c>
      <c r="I95" s="115" t="e">
        <f>IF('Costi complessivi'!#REF!="G",'Costi complessivi'!D86*$C$452,IF('Costi complessivi'!#REF!=$B$452,'Costi complessivi'!D86,""))</f>
        <v>#REF!</v>
      </c>
      <c r="J95" s="14" t="e">
        <f>IF('Costi complessivi'!#REF!="G",'Costi complessivi'!E86*$C$452,IF('Costi complessivi'!#REF!=$B$452,'Costi complessivi'!E86,""))</f>
        <v>#REF!</v>
      </c>
      <c r="K95" s="14" t="e">
        <f>IF('Costi complessivi'!#REF!="G",'Costi complessivi'!F86*$C$452,IF('Costi complessivi'!#REF!=$B$452,'Costi complessivi'!F86,""))</f>
        <v>#REF!</v>
      </c>
      <c r="L95" s="29" t="e">
        <f>IF('Costi complessivi'!#REF!="G",'Costi complessivi'!#REF!*$C$452,IF('Costi complessivi'!#REF!=$B$452,'Costi complessivi'!#REF!,""))</f>
        <v>#REF!</v>
      </c>
      <c r="M95" s="23" t="e">
        <f>'Costi complessivi'!#REF!</f>
        <v>#REF!</v>
      </c>
      <c r="N95" s="69" t="e">
        <f>IF('Costi complessivi'!#REF!="G",'Costi complessivi'!#REF!,IF('Costi complessivi'!#REF!=$B$452,'Costi complessivi'!#REF!,0))</f>
        <v>#REF!</v>
      </c>
      <c r="R95" s="42">
        <v>75000</v>
      </c>
    </row>
    <row r="96" spans="1:20" ht="18" customHeight="1">
      <c r="A96" s="22" t="str">
        <f>IF('Costi complessivi'!A87="","",'Costi complessivi'!A87)</f>
        <v xml:space="preserve">  66/30/805  </v>
      </c>
      <c r="B96" s="61" t="str">
        <f>IF('Costi complessivi'!B87="","",'Costi complessivi'!B87)</f>
        <v xml:space="preserve">MEDIAZIONE FAMILIARE           </v>
      </c>
      <c r="C96" s="15" t="e">
        <f>IF('Costi complessivi'!#REF!="G",'Costi complessivi'!#REF!*$C$452,IF('Costi complessivi'!#REF!=$B$452,'Costi complessivi'!#REF!,""))</f>
        <v>#REF!</v>
      </c>
      <c r="D96" s="15" t="e">
        <f>IF('Costi complessivi'!#REF!="G",'Costi complessivi'!#REF!*$C$452,IF('Costi complessivi'!#REF!=$B$452,'Costi complessivi'!#REF!,""))</f>
        <v>#REF!</v>
      </c>
      <c r="E96" s="30" t="e">
        <f>IF('Costi complessivi'!#REF!="G",'Costi complessivi'!#REF!*$C$452,IF('Costi complessivi'!#REF!=$B$452,'Costi complessivi'!#REF!,""))</f>
        <v>#REF!</v>
      </c>
      <c r="F96" s="115" t="e">
        <f>IF('Costi complessivi'!#REF!="G",'Costi complessivi'!C87*$C$452,IF('Costi complessivi'!#REF!=$B$452,'Costi complessivi'!C87,""))</f>
        <v>#REF!</v>
      </c>
      <c r="G96" s="44" t="e">
        <f>IF('Costi complessivi'!#REF!="G",'Costi complessivi'!#REF!*$C$452,IF('Costi complessivi'!#REF!=$B$452,'Costi complessivi'!#REF!,""))</f>
        <v>#REF!</v>
      </c>
      <c r="H96" s="44" t="e">
        <f>IF('Costi complessivi'!#REF!="G",'Costi complessivi'!#REF!*$C$452,IF('Costi complessivi'!#REF!=$B$452,'Costi complessivi'!#REF!,""))</f>
        <v>#REF!</v>
      </c>
      <c r="I96" s="115" t="e">
        <f>IF('Costi complessivi'!#REF!="G",'Costi complessivi'!D87*$C$452,IF('Costi complessivi'!#REF!=$B$452,'Costi complessivi'!D87,""))</f>
        <v>#REF!</v>
      </c>
      <c r="J96" s="14" t="e">
        <f>IF('Costi complessivi'!#REF!="G",'Costi complessivi'!E87*$C$452,IF('Costi complessivi'!#REF!=$B$452,'Costi complessivi'!E87,""))</f>
        <v>#REF!</v>
      </c>
      <c r="K96" s="14" t="e">
        <f>IF('Costi complessivi'!#REF!="G",'Costi complessivi'!F87*$C$452,IF('Costi complessivi'!#REF!=$B$452,'Costi complessivi'!F87,""))</f>
        <v>#REF!</v>
      </c>
      <c r="L96" s="29" t="e">
        <f>IF('Costi complessivi'!#REF!="G",'Costi complessivi'!#REF!*$C$452,IF('Costi complessivi'!#REF!=$B$452,'Costi complessivi'!#REF!,""))</f>
        <v>#REF!</v>
      </c>
      <c r="M96" s="23" t="e">
        <f>'Costi complessivi'!#REF!</f>
        <v>#REF!</v>
      </c>
      <c r="N96" s="69" t="e">
        <f>IF('Costi complessivi'!#REF!="G",'Costi complessivi'!#REF!,IF('Costi complessivi'!#REF!=$B$452,'Costi complessivi'!#REF!,0))</f>
        <v>#REF!</v>
      </c>
      <c r="R96" s="42">
        <v>152000</v>
      </c>
    </row>
    <row r="97" spans="1:18" hidden="1">
      <c r="A97" s="22" t="str">
        <f>IF('Costi complessivi'!A88="","",'Costi complessivi'!A88)</f>
        <v>66/30/847</v>
      </c>
      <c r="B97" s="61" t="str">
        <f>IF('Costi complessivi'!B88="","",'Costi complessivi'!B88)</f>
        <v>GESTIONE EDUCATIVA CASA DONNE</v>
      </c>
      <c r="C97" s="15" t="e">
        <f>IF('Costi complessivi'!#REF!="G",'Costi complessivi'!#REF!*$C$452,IF('Costi complessivi'!#REF!=$B$452,'Costi complessivi'!#REF!,""))</f>
        <v>#REF!</v>
      </c>
      <c r="D97" s="15" t="e">
        <f>IF('Costi complessivi'!#REF!="G",'Costi complessivi'!#REF!*$C$452,IF('Costi complessivi'!#REF!=$B$452,'Costi complessivi'!#REF!,""))</f>
        <v>#REF!</v>
      </c>
      <c r="E97" s="30" t="e">
        <f>IF('Costi complessivi'!#REF!="G",'Costi complessivi'!#REF!*$C$452,IF('Costi complessivi'!#REF!=$B$452,'Costi complessivi'!#REF!,""))</f>
        <v>#REF!</v>
      </c>
      <c r="F97" s="115" t="e">
        <f>IF('Costi complessivi'!#REF!="G",'Costi complessivi'!C88*$C$452,IF('Costi complessivi'!#REF!=$B$452,'Costi complessivi'!C88,""))</f>
        <v>#REF!</v>
      </c>
      <c r="G97" s="44" t="e">
        <f>IF('Costi complessivi'!#REF!="G",'Costi complessivi'!#REF!*$C$452,IF('Costi complessivi'!#REF!=$B$452,'Costi complessivi'!#REF!,""))</f>
        <v>#REF!</v>
      </c>
      <c r="H97" s="44" t="e">
        <f>IF('Costi complessivi'!#REF!="G",'Costi complessivi'!#REF!*$C$452,IF('Costi complessivi'!#REF!=$B$452,'Costi complessivi'!#REF!,""))</f>
        <v>#REF!</v>
      </c>
      <c r="I97" s="115" t="e">
        <f>IF('Costi complessivi'!#REF!="G",'Costi complessivi'!D88*$C$452,IF('Costi complessivi'!#REF!=$B$452,'Costi complessivi'!D88,""))</f>
        <v>#REF!</v>
      </c>
      <c r="J97" s="14" t="e">
        <f>IF('Costi complessivi'!#REF!="G",'Costi complessivi'!E88*$C$452,IF('Costi complessivi'!#REF!=$B$452,'Costi complessivi'!E88,""))</f>
        <v>#REF!</v>
      </c>
      <c r="K97" s="14" t="e">
        <f>IF('Costi complessivi'!#REF!="G",'Costi complessivi'!F88*$C$452,IF('Costi complessivi'!#REF!=$B$452,'Costi complessivi'!F88,""))</f>
        <v>#REF!</v>
      </c>
      <c r="L97" s="29" t="e">
        <f>IF('Costi complessivi'!#REF!="G",'Costi complessivi'!#REF!*$C$452,IF('Costi complessivi'!#REF!=$B$452,'Costi complessivi'!#REF!,""))</f>
        <v>#REF!</v>
      </c>
      <c r="M97" s="23" t="e">
        <f>'Costi complessivi'!#REF!</f>
        <v>#REF!</v>
      </c>
      <c r="N97" s="69" t="e">
        <f>IF('Costi complessivi'!#REF!="G",'Costi complessivi'!#REF!,IF('Costi complessivi'!#REF!=$B$452,'Costi complessivi'!#REF!,0))</f>
        <v>#REF!</v>
      </c>
    </row>
    <row r="98" spans="1:18" hidden="1">
      <c r="A98" s="22" t="str">
        <f>IF('Costi complessivi'!A89="","",'Costi complessivi'!A89)</f>
        <v/>
      </c>
      <c r="B98" s="61" t="str">
        <f>IF('Costi complessivi'!B89="","",'Costi complessivi'!B89)</f>
        <v>CENTRO PER LE FAMIGLIE AVVIAMENTO</v>
      </c>
      <c r="C98" s="15" t="e">
        <f>IF('Costi complessivi'!#REF!="G",'Costi complessivi'!#REF!*$C$452,IF('Costi complessivi'!#REF!=$B$452,'Costi complessivi'!#REF!,""))</f>
        <v>#REF!</v>
      </c>
      <c r="D98" s="15" t="e">
        <f>IF('Costi complessivi'!#REF!="G",'Costi complessivi'!#REF!*$C$452,IF('Costi complessivi'!#REF!=$B$452,'Costi complessivi'!#REF!,""))</f>
        <v>#REF!</v>
      </c>
      <c r="E98" s="30" t="e">
        <f>IF('Costi complessivi'!#REF!="G",'Costi complessivi'!#REF!*$C$452,IF('Costi complessivi'!#REF!=$B$452,'Costi complessivi'!#REF!,""))</f>
        <v>#REF!</v>
      </c>
      <c r="F98" s="115" t="e">
        <f>IF('Costi complessivi'!#REF!="G",'Costi complessivi'!C89*$C$452,IF('Costi complessivi'!#REF!=$B$452,'Costi complessivi'!C89,""))</f>
        <v>#REF!</v>
      </c>
      <c r="G98" s="44" t="e">
        <f>IF('Costi complessivi'!#REF!="G",'Costi complessivi'!#REF!*$C$452,IF('Costi complessivi'!#REF!=$B$452,'Costi complessivi'!#REF!,""))</f>
        <v>#REF!</v>
      </c>
      <c r="H98" s="44" t="e">
        <f>IF('Costi complessivi'!#REF!="G",'Costi complessivi'!#REF!*$C$452,IF('Costi complessivi'!#REF!=$B$452,'Costi complessivi'!#REF!,""))</f>
        <v>#REF!</v>
      </c>
      <c r="I98" s="115" t="e">
        <f>IF('Costi complessivi'!#REF!="G",'Costi complessivi'!D89*$C$452,IF('Costi complessivi'!#REF!=$B$452,'Costi complessivi'!D89,""))</f>
        <v>#REF!</v>
      </c>
      <c r="J98" s="14" t="e">
        <f>IF('Costi complessivi'!#REF!="G",'Costi complessivi'!E89*$C$452,IF('Costi complessivi'!#REF!=$B$452,'Costi complessivi'!E89,""))</f>
        <v>#REF!</v>
      </c>
      <c r="K98" s="14" t="e">
        <f>IF('Costi complessivi'!#REF!="G",'Costi complessivi'!F89*$C$452,IF('Costi complessivi'!#REF!=$B$452,'Costi complessivi'!F89,""))</f>
        <v>#REF!</v>
      </c>
      <c r="L98" s="29" t="e">
        <f>IF('Costi complessivi'!#REF!="G",'Costi complessivi'!#REF!*$C$452,IF('Costi complessivi'!#REF!=$B$452,'Costi complessivi'!#REF!,""))</f>
        <v>#REF!</v>
      </c>
      <c r="M98" s="23" t="e">
        <f>'Costi complessivi'!#REF!</f>
        <v>#REF!</v>
      </c>
      <c r="N98" s="69" t="e">
        <f>IF('Costi complessivi'!#REF!="G",'Costi complessivi'!#REF!,IF('Costi complessivi'!#REF!=$B$452,'Costi complessivi'!#REF!,0))</f>
        <v>#REF!</v>
      </c>
    </row>
    <row r="99" spans="1:18" hidden="1">
      <c r="A99" s="22" t="str">
        <f>IF('Costi complessivi'!A90="","",'Costi complessivi'!A90)</f>
        <v xml:space="preserve"> 66/30/883</v>
      </c>
      <c r="B99" s="61" t="str">
        <f>IF('Costi complessivi'!B90="","",'Costi complessivi'!B90)</f>
        <v>NAVIGATE</v>
      </c>
      <c r="C99" s="15" t="e">
        <f>IF('Costi complessivi'!#REF!="G",'Costi complessivi'!#REF!*$C$452,IF('Costi complessivi'!#REF!=$B$452,'Costi complessivi'!#REF!,""))</f>
        <v>#REF!</v>
      </c>
      <c r="D99" s="15" t="e">
        <f>IF('Costi complessivi'!#REF!="G",'Costi complessivi'!#REF!*$C$452,IF('Costi complessivi'!#REF!=$B$452,'Costi complessivi'!#REF!,""))</f>
        <v>#REF!</v>
      </c>
      <c r="E99" s="30" t="e">
        <f>IF('Costi complessivi'!#REF!="G",'Costi complessivi'!#REF!*$C$452,IF('Costi complessivi'!#REF!=$B$452,'Costi complessivi'!#REF!,""))</f>
        <v>#REF!</v>
      </c>
      <c r="F99" s="115" t="e">
        <f>IF('Costi complessivi'!#REF!="G",'Costi complessivi'!C90*$C$452,IF('Costi complessivi'!#REF!=$B$452,'Costi complessivi'!C90,""))</f>
        <v>#REF!</v>
      </c>
      <c r="G99" s="44" t="e">
        <f>IF('Costi complessivi'!#REF!="G",'Costi complessivi'!#REF!*$C$452,IF('Costi complessivi'!#REF!=$B$452,'Costi complessivi'!#REF!,""))</f>
        <v>#REF!</v>
      </c>
      <c r="H99" s="44" t="e">
        <f>IF('Costi complessivi'!#REF!="G",'Costi complessivi'!#REF!*$C$452,IF('Costi complessivi'!#REF!=$B$452,'Costi complessivi'!#REF!,""))</f>
        <v>#REF!</v>
      </c>
      <c r="I99" s="115" t="e">
        <f>IF('Costi complessivi'!#REF!="G",'Costi complessivi'!D90*$C$452,IF('Costi complessivi'!#REF!=$B$452,'Costi complessivi'!D90,""))</f>
        <v>#REF!</v>
      </c>
      <c r="J99" s="14" t="e">
        <f>IF('Costi complessivi'!#REF!="G",'Costi complessivi'!E90*$C$452,IF('Costi complessivi'!#REF!=$B$452,'Costi complessivi'!E90,""))</f>
        <v>#REF!</v>
      </c>
      <c r="K99" s="14" t="e">
        <f>IF('Costi complessivi'!#REF!="G",'Costi complessivi'!F90*$C$452,IF('Costi complessivi'!#REF!=$B$452,'Costi complessivi'!F90,""))</f>
        <v>#REF!</v>
      </c>
      <c r="L99" s="29" t="e">
        <f>IF('Costi complessivi'!#REF!="G",'Costi complessivi'!#REF!*$C$452,IF('Costi complessivi'!#REF!=$B$452,'Costi complessivi'!#REF!,""))</f>
        <v>#REF!</v>
      </c>
      <c r="M99" s="23" t="e">
        <f>'Costi complessivi'!#REF!</f>
        <v>#REF!</v>
      </c>
      <c r="N99" s="69" t="e">
        <f>IF('Costi complessivi'!#REF!="G",'Costi complessivi'!#REF!,IF('Costi complessivi'!#REF!=$B$452,'Costi complessivi'!#REF!,0))</f>
        <v>#REF!</v>
      </c>
    </row>
    <row r="100" spans="1:18" hidden="1">
      <c r="A100" s="22" t="e">
        <f>IF('Costi complessivi'!#REF!="","",'Costi complessivi'!#REF!)</f>
        <v>#REF!</v>
      </c>
      <c r="B100" s="61" t="e">
        <f>IF('Costi complessivi'!#REF!="","",'Costi complessivi'!#REF!)</f>
        <v>#REF!</v>
      </c>
      <c r="C100" s="15" t="e">
        <f>IF('Costi complessivi'!#REF!="G",'Costi complessivi'!#REF!*$C$452,IF('Costi complessivi'!#REF!=$B$452,'Costi complessivi'!#REF!,""))</f>
        <v>#REF!</v>
      </c>
      <c r="D100" s="15" t="e">
        <f>IF('Costi complessivi'!#REF!="G",'Costi complessivi'!#REF!*$C$452,IF('Costi complessivi'!#REF!=$B$452,'Costi complessivi'!#REF!,""))</f>
        <v>#REF!</v>
      </c>
      <c r="E100" s="30" t="e">
        <f>IF('Costi complessivi'!#REF!="G",'Costi complessivi'!#REF!*$C$452,IF('Costi complessivi'!#REF!=$B$452,'Costi complessivi'!#REF!,""))</f>
        <v>#REF!</v>
      </c>
      <c r="F100" s="115" t="e">
        <f>IF('Costi complessivi'!#REF!="G",'Costi complessivi'!#REF!*$C$452,IF('Costi complessivi'!#REF!=$B$452,'Costi complessivi'!#REF!,""))</f>
        <v>#REF!</v>
      </c>
      <c r="G100" s="44" t="e">
        <f>IF('Costi complessivi'!#REF!="G",'Costi complessivi'!#REF!*$C$452,IF('Costi complessivi'!#REF!=$B$452,'Costi complessivi'!#REF!,""))</f>
        <v>#REF!</v>
      </c>
      <c r="H100" s="44" t="e">
        <f>IF('Costi complessivi'!#REF!="G",'Costi complessivi'!#REF!*$C$452,IF('Costi complessivi'!#REF!=$B$452,'Costi complessivi'!#REF!,""))</f>
        <v>#REF!</v>
      </c>
      <c r="I100" s="115" t="e">
        <f>IF('Costi complessivi'!#REF!="G",'Costi complessivi'!#REF!*$C$452,IF('Costi complessivi'!#REF!=$B$452,'Costi complessivi'!#REF!,""))</f>
        <v>#REF!</v>
      </c>
      <c r="J100" s="14" t="e">
        <f>IF('Costi complessivi'!#REF!="G",'Costi complessivi'!#REF!*$C$452,IF('Costi complessivi'!#REF!=$B$452,'Costi complessivi'!#REF!,""))</f>
        <v>#REF!</v>
      </c>
      <c r="K100" s="14" t="e">
        <f>IF('Costi complessivi'!#REF!="G",'Costi complessivi'!#REF!*$C$452,IF('Costi complessivi'!#REF!=$B$452,'Costi complessivi'!#REF!,""))</f>
        <v>#REF!</v>
      </c>
      <c r="L100" s="29" t="e">
        <f>IF('Costi complessivi'!#REF!="G",'Costi complessivi'!#REF!*$C$452,IF('Costi complessivi'!#REF!=$B$452,'Costi complessivi'!#REF!,""))</f>
        <v>#REF!</v>
      </c>
      <c r="M100" s="23" t="e">
        <f>'Costi complessivi'!#REF!</f>
        <v>#REF!</v>
      </c>
      <c r="N100" s="69" t="e">
        <f>IF('Costi complessivi'!#REF!="G",'Costi complessivi'!#REF!,IF('Costi complessivi'!#REF!=$B$452,'Costi complessivi'!#REF!,0))</f>
        <v>#REF!</v>
      </c>
    </row>
    <row r="101" spans="1:18" hidden="1">
      <c r="A101" s="22" t="e">
        <f>IF('Costi complessivi'!#REF!="","",'Costi complessivi'!#REF!)</f>
        <v>#REF!</v>
      </c>
      <c r="B101" s="61" t="e">
        <f>IF('Costi complessivi'!#REF!="","",'Costi complessivi'!#REF!)</f>
        <v>#REF!</v>
      </c>
      <c r="C101" s="15" t="e">
        <f>IF('Costi complessivi'!#REF!="G",'Costi complessivi'!#REF!*$C$452,IF('Costi complessivi'!#REF!=$B$452,'Costi complessivi'!#REF!,""))</f>
        <v>#REF!</v>
      </c>
      <c r="D101" s="15" t="e">
        <f>IF('Costi complessivi'!#REF!="G",'Costi complessivi'!#REF!*$C$452,IF('Costi complessivi'!#REF!=$B$452,'Costi complessivi'!#REF!,""))</f>
        <v>#REF!</v>
      </c>
      <c r="E101" s="30" t="e">
        <f>IF('Costi complessivi'!#REF!="G",'Costi complessivi'!#REF!*$C$452,IF('Costi complessivi'!#REF!=$B$452,'Costi complessivi'!#REF!,""))</f>
        <v>#REF!</v>
      </c>
      <c r="F101" s="115" t="e">
        <f>IF('Costi complessivi'!#REF!="G",'Costi complessivi'!#REF!*$C$452,IF('Costi complessivi'!#REF!=$B$452,'Costi complessivi'!#REF!,""))</f>
        <v>#REF!</v>
      </c>
      <c r="G101" s="44" t="e">
        <f>IF('Costi complessivi'!#REF!="G",'Costi complessivi'!#REF!*$C$452,IF('Costi complessivi'!#REF!=$B$452,'Costi complessivi'!#REF!,""))</f>
        <v>#REF!</v>
      </c>
      <c r="H101" s="44" t="e">
        <f>IF('Costi complessivi'!#REF!="G",'Costi complessivi'!#REF!*$C$452,IF('Costi complessivi'!#REF!=$B$452,'Costi complessivi'!#REF!,""))</f>
        <v>#REF!</v>
      </c>
      <c r="I101" s="115" t="e">
        <f>IF('Costi complessivi'!#REF!="G",'Costi complessivi'!#REF!*$C$452,IF('Costi complessivi'!#REF!=$B$452,'Costi complessivi'!#REF!,""))</f>
        <v>#REF!</v>
      </c>
      <c r="J101" s="14" t="e">
        <f>IF('Costi complessivi'!#REF!="G",'Costi complessivi'!#REF!*$C$452,IF('Costi complessivi'!#REF!=$B$452,'Costi complessivi'!#REF!,""))</f>
        <v>#REF!</v>
      </c>
      <c r="K101" s="14" t="e">
        <f>IF('Costi complessivi'!#REF!="G",'Costi complessivi'!#REF!*$C$452,IF('Costi complessivi'!#REF!=$B$452,'Costi complessivi'!#REF!,""))</f>
        <v>#REF!</v>
      </c>
      <c r="L101" s="29" t="e">
        <f>IF('Costi complessivi'!#REF!="G",'Costi complessivi'!#REF!*$C$452,IF('Costi complessivi'!#REF!=$B$452,'Costi complessivi'!#REF!,""))</f>
        <v>#REF!</v>
      </c>
      <c r="M101" s="23" t="e">
        <f>'Costi complessivi'!#REF!</f>
        <v>#REF!</v>
      </c>
      <c r="N101" s="69" t="e">
        <f>IF('Costi complessivi'!#REF!="G",'Costi complessivi'!#REF!,IF('Costi complessivi'!#REF!=$B$452,'Costi complessivi'!#REF!,0))</f>
        <v>#REF!</v>
      </c>
    </row>
    <row r="102" spans="1:18" s="6" customFormat="1">
      <c r="A102" s="19"/>
      <c r="B102" s="33" t="s">
        <v>406</v>
      </c>
      <c r="C102" s="33" t="e">
        <f>SUM(C49:C101)</f>
        <v>#REF!</v>
      </c>
      <c r="D102" s="33" t="e">
        <f t="shared" ref="D102:K102" si="2">SUM(D49:D101)</f>
        <v>#REF!</v>
      </c>
      <c r="E102" s="33" t="e">
        <f t="shared" si="2"/>
        <v>#REF!</v>
      </c>
      <c r="F102" s="33" t="e">
        <f t="shared" si="2"/>
        <v>#REF!</v>
      </c>
      <c r="G102" s="33" t="e">
        <f t="shared" si="2"/>
        <v>#REF!</v>
      </c>
      <c r="H102" s="33" t="e">
        <f t="shared" si="2"/>
        <v>#REF!</v>
      </c>
      <c r="I102" s="33" t="e">
        <f t="shared" si="2"/>
        <v>#REF!</v>
      </c>
      <c r="J102" s="33" t="e">
        <f t="shared" si="2"/>
        <v>#REF!</v>
      </c>
      <c r="K102" s="33" t="e">
        <f t="shared" si="2"/>
        <v>#REF!</v>
      </c>
      <c r="L102" s="12"/>
      <c r="M102" s="12"/>
      <c r="N102" s="69">
        <v>1</v>
      </c>
    </row>
    <row r="103" spans="1:18" ht="23.25">
      <c r="B103" s="50" t="str">
        <f>'Costi complessivi'!B92</f>
        <v>ASSISTENZA ANZIANI</v>
      </c>
      <c r="C103" s="11"/>
      <c r="D103" s="25"/>
      <c r="E103" s="11" t="e">
        <f>IF((#REF!+#REF!+#REF!+#REF!+#REF!-E102)&lt;0.02,"",(#REF!+#REF!+#REF!+#REF!+#REF!))</f>
        <v>#REF!</v>
      </c>
      <c r="F103" s="11"/>
      <c r="G103" s="11"/>
      <c r="H103" s="11"/>
      <c r="I103" s="11"/>
      <c r="J103" s="11"/>
      <c r="K103" s="11"/>
      <c r="N103" s="69">
        <v>1</v>
      </c>
    </row>
    <row r="104" spans="1:18">
      <c r="A104" s="2" t="s">
        <v>3</v>
      </c>
      <c r="B104" s="2" t="s">
        <v>2</v>
      </c>
      <c r="C104" s="26" t="str">
        <f t="shared" ref="C104:K104" si="3">C47</f>
        <v>Gestionale</v>
      </c>
      <c r="D104" s="26" t="str">
        <f t="shared" si="3"/>
        <v>RATEI E RISCONTI</v>
      </c>
      <c r="E104" s="26" t="str">
        <f t="shared" si="3"/>
        <v>STIMA</v>
      </c>
      <c r="F104" s="26" t="str">
        <f t="shared" si="3"/>
        <v>PREVENTIVO 2019</v>
      </c>
      <c r="G104" s="26" t="e">
        <f t="shared" si="3"/>
        <v>#REF!</v>
      </c>
      <c r="H104" s="26" t="e">
        <f t="shared" si="3"/>
        <v>#REF!</v>
      </c>
      <c r="I104" s="26" t="str">
        <f t="shared" si="3"/>
        <v>CONSUNTIVO 2019</v>
      </c>
      <c r="J104" s="26" t="str">
        <f t="shared" si="3"/>
        <v>INDICATORE ATTESO</v>
      </c>
      <c r="K104" s="26" t="str">
        <f t="shared" si="3"/>
        <v>INDICATORE CONS.</v>
      </c>
      <c r="L104" s="27"/>
      <c r="N104" s="69">
        <v>1</v>
      </c>
    </row>
    <row r="105" spans="1:18" hidden="1">
      <c r="A105" s="49" t="s">
        <v>472</v>
      </c>
      <c r="B105" s="45"/>
      <c r="C105" s="46"/>
      <c r="D105" s="47"/>
      <c r="E105" s="47"/>
      <c r="F105" s="47"/>
      <c r="G105" s="47"/>
      <c r="H105" s="47"/>
      <c r="I105" s="47"/>
      <c r="J105" s="47"/>
      <c r="K105" s="47"/>
      <c r="L105" s="45"/>
      <c r="M105" s="48"/>
      <c r="N105" s="69" t="e">
        <f>IF('Costi complessivi'!#REF!="G",'Costi complessivi'!#REF!,IF('Costi complessivi'!#REF!=$B$452,'Costi complessivi'!#REF!,0))</f>
        <v>#REF!</v>
      </c>
    </row>
    <row r="106" spans="1:18" hidden="1">
      <c r="A106" s="22" t="str">
        <f>IF('Costi complessivi'!A95="","",'Costi complessivi'!A95)</f>
        <v xml:space="preserve">  66/25/710  </v>
      </c>
      <c r="B106" s="61" t="str">
        <f>IF('Costi complessivi'!B95="","",'Costi complessivi'!B95)</f>
        <v xml:space="preserve">TRASFERIMENTO SAA COLLECCHIO   </v>
      </c>
      <c r="C106" s="15" t="e">
        <f>IF('Costi complessivi'!#REF!="G",'Costi complessivi'!#REF!*$C$452,IF('Costi complessivi'!#REF!=$B$452,'Costi complessivi'!#REF!,""))</f>
        <v>#REF!</v>
      </c>
      <c r="D106" s="15" t="e">
        <f>IF('Costi complessivi'!#REF!="G",'Costi complessivi'!#REF!*$C$452,IF('Costi complessivi'!#REF!=$B$452,'Costi complessivi'!#REF!,""))</f>
        <v>#REF!</v>
      </c>
      <c r="E106" s="30" t="e">
        <f>IF('Costi complessivi'!#REF!="G",'Costi complessivi'!#REF!*$C$452,IF('Costi complessivi'!#REF!=$B$452,'Costi complessivi'!#REF!,""))</f>
        <v>#REF!</v>
      </c>
      <c r="F106" s="115" t="e">
        <f>IF('Costi complessivi'!#REF!="G",'Costi complessivi'!C95*$C$452,IF('Costi complessivi'!#REF!=$B$452,'Costi complessivi'!C95,""))</f>
        <v>#REF!</v>
      </c>
      <c r="G106" s="44" t="e">
        <f>IF('Costi complessivi'!#REF!="G",'Costi complessivi'!#REF!*$C$452,IF('Costi complessivi'!#REF!=$B$452,'Costi complessivi'!#REF!,""))</f>
        <v>#REF!</v>
      </c>
      <c r="H106" s="44" t="e">
        <f>IF('Costi complessivi'!#REF!="G",'Costi complessivi'!#REF!*$C$452,IF('Costi complessivi'!#REF!=$B$452,'Costi complessivi'!#REF!,""))</f>
        <v>#REF!</v>
      </c>
      <c r="I106" s="115" t="e">
        <f>IF('Costi complessivi'!#REF!="G",'Costi complessivi'!D95*$C$452,IF('Costi complessivi'!#REF!=$B$452,'Costi complessivi'!D95,""))</f>
        <v>#REF!</v>
      </c>
      <c r="J106" s="14" t="e">
        <f>IF('Costi complessivi'!#REF!="G",'Costi complessivi'!E95*$C$452,IF('Costi complessivi'!#REF!=$B$452,'Costi complessivi'!E95,""))</f>
        <v>#REF!</v>
      </c>
      <c r="K106" s="14" t="e">
        <f>IF('Costi complessivi'!#REF!="G",'Costi complessivi'!F95*$C$452,IF('Costi complessivi'!#REF!=$B$452,'Costi complessivi'!F95,""))</f>
        <v>#REF!</v>
      </c>
      <c r="L106" s="29" t="e">
        <f>IF('Costi complessivi'!#REF!="G",'Costi complessivi'!#REF!*$C$452,IF('Costi complessivi'!#REF!=$B$452,'Costi complessivi'!#REF!,""))</f>
        <v>#REF!</v>
      </c>
      <c r="M106" s="23" t="e">
        <f>'Costi complessivi'!#REF!</f>
        <v>#REF!</v>
      </c>
      <c r="N106" s="69" t="e">
        <f>IF('Costi complessivi'!#REF!="G",'Costi complessivi'!#REF!,IF('Costi complessivi'!#REF!=$B$452,'Costi complessivi'!#REF!,0))</f>
        <v>#REF!</v>
      </c>
    </row>
    <row r="107" spans="1:18" hidden="1">
      <c r="A107" s="22" t="str">
        <f>IF('Costi complessivi'!A96="","",'Costi complessivi'!A96)</f>
        <v xml:space="preserve">  66/25/711  </v>
      </c>
      <c r="B107" s="61" t="str">
        <f>IF('Costi complessivi'!B96="","",'Costi complessivi'!B96)</f>
        <v xml:space="preserve">RETTE CASE RIPOSO COLLECCHIO   </v>
      </c>
      <c r="C107" s="15" t="e">
        <f>IF('Costi complessivi'!#REF!="G",'Costi complessivi'!#REF!*$C$452,IF('Costi complessivi'!#REF!=$B$452,'Costi complessivi'!#REF!,""))</f>
        <v>#REF!</v>
      </c>
      <c r="D107" s="15" t="e">
        <f>IF('Costi complessivi'!#REF!="G",'Costi complessivi'!#REF!*$C$452,IF('Costi complessivi'!#REF!=$B$452,'Costi complessivi'!#REF!,""))</f>
        <v>#REF!</v>
      </c>
      <c r="E107" s="30" t="e">
        <f>IF('Costi complessivi'!#REF!="G",'Costi complessivi'!#REF!*$C$452,IF('Costi complessivi'!#REF!=$B$452,'Costi complessivi'!#REF!,""))</f>
        <v>#REF!</v>
      </c>
      <c r="F107" s="115" t="e">
        <f>IF('Costi complessivi'!#REF!="G",'Costi complessivi'!C96*$C$452,IF('Costi complessivi'!#REF!=$B$452,'Costi complessivi'!C96,""))</f>
        <v>#REF!</v>
      </c>
      <c r="G107" s="44" t="e">
        <f>IF('Costi complessivi'!#REF!="G",'Costi complessivi'!#REF!*$C$452,IF('Costi complessivi'!#REF!=$B$452,'Costi complessivi'!#REF!,""))</f>
        <v>#REF!</v>
      </c>
      <c r="H107" s="44" t="e">
        <f>IF('Costi complessivi'!#REF!="G",'Costi complessivi'!#REF!*$C$452,IF('Costi complessivi'!#REF!=$B$452,'Costi complessivi'!#REF!,""))</f>
        <v>#REF!</v>
      </c>
      <c r="I107" s="115" t="e">
        <f>IF('Costi complessivi'!#REF!="G",'Costi complessivi'!D96*$C$452,IF('Costi complessivi'!#REF!=$B$452,'Costi complessivi'!D96,""))</f>
        <v>#REF!</v>
      </c>
      <c r="J107" s="14" t="e">
        <f>IF('Costi complessivi'!#REF!="G",'Costi complessivi'!E96*$C$452,IF('Costi complessivi'!#REF!=$B$452,'Costi complessivi'!E96,""))</f>
        <v>#REF!</v>
      </c>
      <c r="K107" s="14" t="e">
        <f>IF('Costi complessivi'!#REF!="G",'Costi complessivi'!F96*$C$452,IF('Costi complessivi'!#REF!=$B$452,'Costi complessivi'!F96,""))</f>
        <v>#REF!</v>
      </c>
      <c r="L107" s="29" t="e">
        <f>IF('Costi complessivi'!#REF!="G",'Costi complessivi'!#REF!*$C$452,IF('Costi complessivi'!#REF!=$B$452,'Costi complessivi'!#REF!,""))</f>
        <v>#REF!</v>
      </c>
      <c r="M107" s="23" t="e">
        <f>'Costi complessivi'!#REF!</f>
        <v>#REF!</v>
      </c>
      <c r="N107" s="69" t="e">
        <f>IF('Costi complessivi'!#REF!="G",'Costi complessivi'!#REF!,IF('Costi complessivi'!#REF!=$B$452,'Costi complessivi'!#REF!,0))</f>
        <v>#REF!</v>
      </c>
      <c r="R107" s="42">
        <v>90000</v>
      </c>
    </row>
    <row r="108" spans="1:18" hidden="1">
      <c r="A108" s="22" t="str">
        <f>IF('Costi complessivi'!A97="","",'Costi complessivi'!A97)</f>
        <v xml:space="preserve">  66/25/712  </v>
      </c>
      <c r="B108" s="61" t="str">
        <f>IF('Costi complessivi'!B97="","",'Costi complessivi'!B97)</f>
        <v xml:space="preserve">SOCIALIZZAZIONE COLLECCHIO     </v>
      </c>
      <c r="C108" s="15" t="e">
        <f>IF('Costi complessivi'!#REF!="G",'Costi complessivi'!#REF!*$C$452,IF('Costi complessivi'!#REF!=$B$452,'Costi complessivi'!#REF!,""))</f>
        <v>#REF!</v>
      </c>
      <c r="D108" s="15" t="e">
        <f>IF('Costi complessivi'!#REF!="G",'Costi complessivi'!#REF!*$C$452,IF('Costi complessivi'!#REF!=$B$452,'Costi complessivi'!#REF!,""))</f>
        <v>#REF!</v>
      </c>
      <c r="E108" s="30" t="e">
        <f>IF('Costi complessivi'!#REF!="G",'Costi complessivi'!#REF!*$C$452,IF('Costi complessivi'!#REF!=$B$452,'Costi complessivi'!#REF!,""))</f>
        <v>#REF!</v>
      </c>
      <c r="F108" s="115" t="e">
        <f>IF('Costi complessivi'!#REF!="G",'Costi complessivi'!C97*$C$452,IF('Costi complessivi'!#REF!=$B$452,'Costi complessivi'!C97,""))</f>
        <v>#REF!</v>
      </c>
      <c r="G108" s="44" t="e">
        <f>IF('Costi complessivi'!#REF!="G",'Costi complessivi'!#REF!*$C$452,IF('Costi complessivi'!#REF!=$B$452,'Costi complessivi'!#REF!,""))</f>
        <v>#REF!</v>
      </c>
      <c r="H108" s="44" t="e">
        <f>IF('Costi complessivi'!#REF!="G",'Costi complessivi'!#REF!*$C$452,IF('Costi complessivi'!#REF!=$B$452,'Costi complessivi'!#REF!,""))</f>
        <v>#REF!</v>
      </c>
      <c r="I108" s="115" t="e">
        <f>IF('Costi complessivi'!#REF!="G",'Costi complessivi'!D97*$C$452,IF('Costi complessivi'!#REF!=$B$452,'Costi complessivi'!D97,""))</f>
        <v>#REF!</v>
      </c>
      <c r="J108" s="14" t="e">
        <f>IF('Costi complessivi'!#REF!="G",'Costi complessivi'!E97*$C$452,IF('Costi complessivi'!#REF!=$B$452,'Costi complessivi'!E97,""))</f>
        <v>#REF!</v>
      </c>
      <c r="K108" s="14" t="e">
        <f>IF('Costi complessivi'!#REF!="G",'Costi complessivi'!F97*$C$452,IF('Costi complessivi'!#REF!=$B$452,'Costi complessivi'!F97,""))</f>
        <v>#REF!</v>
      </c>
      <c r="L108" s="29" t="e">
        <f>IF('Costi complessivi'!#REF!="G",'Costi complessivi'!#REF!*$C$452,IF('Costi complessivi'!#REF!=$B$452,'Costi complessivi'!#REF!,""))</f>
        <v>#REF!</v>
      </c>
      <c r="M108" s="23" t="e">
        <f>'Costi complessivi'!#REF!</f>
        <v>#REF!</v>
      </c>
      <c r="N108" s="69" t="e">
        <f>IF('Costi complessivi'!#REF!="G",'Costi complessivi'!#REF!,IF('Costi complessivi'!#REF!=$B$452,'Costi complessivi'!#REF!,0))</f>
        <v>#REF!</v>
      </c>
    </row>
    <row r="109" spans="1:18" hidden="1">
      <c r="A109" s="22" t="str">
        <f>IF('Costi complessivi'!A98="","",'Costi complessivi'!A98)</f>
        <v xml:space="preserve">  66/25/715  </v>
      </c>
      <c r="B109" s="61" t="str">
        <f>IF('Costi complessivi'!B98="","",'Costi complessivi'!B98)</f>
        <v xml:space="preserve">UTENZE CENTRI SOC. COLLECHIO   </v>
      </c>
      <c r="C109" s="15" t="e">
        <f>IF('Costi complessivi'!#REF!="G",'Costi complessivi'!#REF!*$C$452,IF('Costi complessivi'!#REF!=$B$452,'Costi complessivi'!#REF!,""))</f>
        <v>#REF!</v>
      </c>
      <c r="D109" s="15" t="e">
        <f>IF('Costi complessivi'!#REF!="G",'Costi complessivi'!#REF!*$C$452,IF('Costi complessivi'!#REF!=$B$452,'Costi complessivi'!#REF!,""))</f>
        <v>#REF!</v>
      </c>
      <c r="E109" s="30" t="e">
        <f>IF('Costi complessivi'!#REF!="G",'Costi complessivi'!#REF!*$C$452,IF('Costi complessivi'!#REF!=$B$452,'Costi complessivi'!#REF!,""))</f>
        <v>#REF!</v>
      </c>
      <c r="F109" s="115" t="e">
        <f>IF('Costi complessivi'!#REF!="G",'Costi complessivi'!C98*$C$452,IF('Costi complessivi'!#REF!=$B$452,'Costi complessivi'!C98,""))</f>
        <v>#REF!</v>
      </c>
      <c r="G109" s="44" t="e">
        <f>IF('Costi complessivi'!#REF!="G",'Costi complessivi'!#REF!*$C$452,IF('Costi complessivi'!#REF!=$B$452,'Costi complessivi'!#REF!,""))</f>
        <v>#REF!</v>
      </c>
      <c r="H109" s="44" t="e">
        <f>IF('Costi complessivi'!#REF!="G",'Costi complessivi'!#REF!*$C$452,IF('Costi complessivi'!#REF!=$B$452,'Costi complessivi'!#REF!,""))</f>
        <v>#REF!</v>
      </c>
      <c r="I109" s="115" t="e">
        <f>IF('Costi complessivi'!#REF!="G",'Costi complessivi'!D98*$C$452,IF('Costi complessivi'!#REF!=$B$452,'Costi complessivi'!D98,""))</f>
        <v>#REF!</v>
      </c>
      <c r="J109" s="14" t="e">
        <f>IF('Costi complessivi'!#REF!="G",'Costi complessivi'!E98*$C$452,IF('Costi complessivi'!#REF!=$B$452,'Costi complessivi'!E98,""))</f>
        <v>#REF!</v>
      </c>
      <c r="K109" s="14" t="e">
        <f>IF('Costi complessivi'!#REF!="G",'Costi complessivi'!F98*$C$452,IF('Costi complessivi'!#REF!=$B$452,'Costi complessivi'!F98,""))</f>
        <v>#REF!</v>
      </c>
      <c r="L109" s="29" t="e">
        <f>IF('Costi complessivi'!#REF!="G",'Costi complessivi'!#REF!*$C$452,IF('Costi complessivi'!#REF!=$B$452,'Costi complessivi'!#REF!,""))</f>
        <v>#REF!</v>
      </c>
      <c r="M109" s="23" t="e">
        <f>'Costi complessivi'!#REF!</f>
        <v>#REF!</v>
      </c>
      <c r="N109" s="69" t="e">
        <f>IF('Costi complessivi'!#REF!="G",'Costi complessivi'!#REF!,IF('Costi complessivi'!#REF!=$B$452,'Costi complessivi'!#REF!,0))</f>
        <v>#REF!</v>
      </c>
    </row>
    <row r="110" spans="1:18" hidden="1">
      <c r="A110" s="22" t="str">
        <f>IF('Costi complessivi'!A99="","",'Costi complessivi'!A99)</f>
        <v xml:space="preserve">  66/25/716  </v>
      </c>
      <c r="B110" s="61" t="str">
        <f>IF('Costi complessivi'!B99="","",'Costi complessivi'!B99)</f>
        <v xml:space="preserve">PULIZIE CENTRI SOC. COLLECCHIO </v>
      </c>
      <c r="C110" s="15" t="e">
        <f>IF('Costi complessivi'!#REF!="G",'Costi complessivi'!#REF!*$C$452,IF('Costi complessivi'!#REF!=$B$452,'Costi complessivi'!#REF!,""))</f>
        <v>#REF!</v>
      </c>
      <c r="D110" s="15" t="e">
        <f>IF('Costi complessivi'!#REF!="G",'Costi complessivi'!#REF!*$C$452,IF('Costi complessivi'!#REF!=$B$452,'Costi complessivi'!#REF!,""))</f>
        <v>#REF!</v>
      </c>
      <c r="E110" s="30" t="e">
        <f>IF('Costi complessivi'!#REF!="G",'Costi complessivi'!#REF!*$C$452,IF('Costi complessivi'!#REF!=$B$452,'Costi complessivi'!#REF!,""))</f>
        <v>#REF!</v>
      </c>
      <c r="F110" s="115" t="e">
        <f>IF('Costi complessivi'!#REF!="G",'Costi complessivi'!C99*$C$452,IF('Costi complessivi'!#REF!=$B$452,'Costi complessivi'!C99,""))</f>
        <v>#REF!</v>
      </c>
      <c r="G110" s="44" t="e">
        <f>IF('Costi complessivi'!#REF!="G",'Costi complessivi'!#REF!*$C$452,IF('Costi complessivi'!#REF!=$B$452,'Costi complessivi'!#REF!,""))</f>
        <v>#REF!</v>
      </c>
      <c r="H110" s="44" t="e">
        <f>IF('Costi complessivi'!#REF!="G",'Costi complessivi'!#REF!*$C$452,IF('Costi complessivi'!#REF!=$B$452,'Costi complessivi'!#REF!,""))</f>
        <v>#REF!</v>
      </c>
      <c r="I110" s="115" t="e">
        <f>IF('Costi complessivi'!#REF!="G",'Costi complessivi'!D99*$C$452,IF('Costi complessivi'!#REF!=$B$452,'Costi complessivi'!D99,""))</f>
        <v>#REF!</v>
      </c>
      <c r="J110" s="14" t="e">
        <f>IF('Costi complessivi'!#REF!="G",'Costi complessivi'!E99*$C$452,IF('Costi complessivi'!#REF!=$B$452,'Costi complessivi'!E99,""))</f>
        <v>#REF!</v>
      </c>
      <c r="K110" s="14" t="e">
        <f>IF('Costi complessivi'!#REF!="G",'Costi complessivi'!F99*$C$452,IF('Costi complessivi'!#REF!=$B$452,'Costi complessivi'!F99,""))</f>
        <v>#REF!</v>
      </c>
      <c r="L110" s="29" t="e">
        <f>IF('Costi complessivi'!#REF!="G",'Costi complessivi'!#REF!*$C$452,IF('Costi complessivi'!#REF!=$B$452,'Costi complessivi'!#REF!,""))</f>
        <v>#REF!</v>
      </c>
      <c r="M110" s="23" t="e">
        <f>'Costi complessivi'!#REF!</f>
        <v>#REF!</v>
      </c>
      <c r="N110" s="69" t="e">
        <f>IF('Costi complessivi'!#REF!="G",'Costi complessivi'!#REF!,IF('Costi complessivi'!#REF!=$B$452,'Costi complessivi'!#REF!,0))</f>
        <v>#REF!</v>
      </c>
    </row>
    <row r="111" spans="1:18" hidden="1">
      <c r="A111" s="49" t="s">
        <v>443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5"/>
      <c r="M111" s="48"/>
      <c r="N111" s="69" t="e">
        <f>IF('Costi complessivi'!#REF!="G",'Costi complessivi'!#REF!,IF('Costi complessivi'!#REF!=$B$452,'Costi complessivi'!#REF!,0))</f>
        <v>#REF!</v>
      </c>
    </row>
    <row r="112" spans="1:18" hidden="1">
      <c r="A112" s="22" t="str">
        <f>IF('Costi complessivi'!A101="","",'Costi complessivi'!A101)</f>
        <v xml:space="preserve">  66/25/725  </v>
      </c>
      <c r="B112" s="61" t="str">
        <f>IF('Costi complessivi'!B101="","",'Costi complessivi'!B101)</f>
        <v xml:space="preserve">TRASFERIMENTO SAA FELINO       </v>
      </c>
      <c r="C112" s="15" t="e">
        <f>IF('Costi complessivi'!#REF!="G",'Costi complessivi'!#REF!*$C$452,IF('Costi complessivi'!#REF!=$B$452,'Costi complessivi'!#REF!,""))</f>
        <v>#REF!</v>
      </c>
      <c r="D112" s="15" t="e">
        <f>IF('Costi complessivi'!#REF!="G",'Costi complessivi'!#REF!*$C$452,IF('Costi complessivi'!#REF!=$B$452,'Costi complessivi'!#REF!,""))</f>
        <v>#REF!</v>
      </c>
      <c r="E112" s="30" t="e">
        <f>IF('Costi complessivi'!#REF!="G",'Costi complessivi'!#REF!*$C$452,IF('Costi complessivi'!#REF!=$B$452,'Costi complessivi'!#REF!,""))</f>
        <v>#REF!</v>
      </c>
      <c r="F112" s="115" t="e">
        <f>IF('Costi complessivi'!#REF!="G",'Costi complessivi'!C101*$C$452,IF('Costi complessivi'!#REF!=$B$452,'Costi complessivi'!C101,""))</f>
        <v>#REF!</v>
      </c>
      <c r="G112" s="44" t="e">
        <f>IF('Costi complessivi'!#REF!="G",'Costi complessivi'!#REF!*$C$452,IF('Costi complessivi'!#REF!=$B$452,'Costi complessivi'!#REF!,""))</f>
        <v>#REF!</v>
      </c>
      <c r="H112" s="44" t="e">
        <f>IF('Costi complessivi'!#REF!="G",'Costi complessivi'!#REF!*$C$452,IF('Costi complessivi'!#REF!=$B$452,'Costi complessivi'!#REF!,""))</f>
        <v>#REF!</v>
      </c>
      <c r="I112" s="115" t="e">
        <f>IF('Costi complessivi'!#REF!="G",'Costi complessivi'!D101*$C$452,IF('Costi complessivi'!#REF!=$B$452,'Costi complessivi'!D101,""))</f>
        <v>#REF!</v>
      </c>
      <c r="J112" s="14" t="e">
        <f>IF('Costi complessivi'!#REF!="G",'Costi complessivi'!E101*$C$452,IF('Costi complessivi'!#REF!=$B$452,'Costi complessivi'!E101,""))</f>
        <v>#REF!</v>
      </c>
      <c r="K112" s="14" t="e">
        <f>IF('Costi complessivi'!#REF!="G",'Costi complessivi'!F101*$C$452,IF('Costi complessivi'!#REF!=$B$452,'Costi complessivi'!F101,""))</f>
        <v>#REF!</v>
      </c>
      <c r="L112" s="29" t="e">
        <f>IF('Costi complessivi'!#REF!="G",'Costi complessivi'!#REF!*$C$452,IF('Costi complessivi'!#REF!=$B$452,'Costi complessivi'!#REF!,""))</f>
        <v>#REF!</v>
      </c>
      <c r="M112" s="23" t="e">
        <f>'Costi complessivi'!#REF!</f>
        <v>#REF!</v>
      </c>
      <c r="N112" s="69" t="e">
        <f>IF('Costi complessivi'!#REF!="G",'Costi complessivi'!#REF!,IF('Costi complessivi'!#REF!=$B$452,'Costi complessivi'!#REF!,0))</f>
        <v>#REF!</v>
      </c>
    </row>
    <row r="113" spans="1:18" hidden="1">
      <c r="A113" s="22" t="str">
        <f>IF('Costi complessivi'!A102="","",'Costi complessivi'!A102)</f>
        <v xml:space="preserve">  66/25/726  </v>
      </c>
      <c r="B113" s="61" t="str">
        <f>IF('Costi complessivi'!B102="","",'Costi complessivi'!B102)</f>
        <v xml:space="preserve">RETTE CASE RIPOSO FELINO       </v>
      </c>
      <c r="C113" s="15" t="e">
        <f>IF('Costi complessivi'!#REF!="G",'Costi complessivi'!#REF!*$C$452,IF('Costi complessivi'!#REF!=$B$452,'Costi complessivi'!#REF!,""))</f>
        <v>#REF!</v>
      </c>
      <c r="D113" s="15" t="e">
        <f>IF('Costi complessivi'!#REF!="G",'Costi complessivi'!#REF!*$C$452,IF('Costi complessivi'!#REF!=$B$452,'Costi complessivi'!#REF!,""))</f>
        <v>#REF!</v>
      </c>
      <c r="E113" s="30" t="e">
        <f>IF('Costi complessivi'!#REF!="G",'Costi complessivi'!#REF!*$C$452,IF('Costi complessivi'!#REF!=$B$452,'Costi complessivi'!#REF!,""))</f>
        <v>#REF!</v>
      </c>
      <c r="F113" s="115" t="e">
        <f>IF('Costi complessivi'!#REF!="G",'Costi complessivi'!C102*$C$452,IF('Costi complessivi'!#REF!=$B$452,'Costi complessivi'!C102,""))</f>
        <v>#REF!</v>
      </c>
      <c r="G113" s="44" t="e">
        <f>IF('Costi complessivi'!#REF!="G",'Costi complessivi'!#REF!*$C$452,IF('Costi complessivi'!#REF!=$B$452,'Costi complessivi'!#REF!,""))</f>
        <v>#REF!</v>
      </c>
      <c r="H113" s="44" t="e">
        <f>IF('Costi complessivi'!#REF!="G",'Costi complessivi'!#REF!*$C$452,IF('Costi complessivi'!#REF!=$B$452,'Costi complessivi'!#REF!,""))</f>
        <v>#REF!</v>
      </c>
      <c r="I113" s="115" t="e">
        <f>IF('Costi complessivi'!#REF!="G",'Costi complessivi'!D102*$C$452,IF('Costi complessivi'!#REF!=$B$452,'Costi complessivi'!D102,""))</f>
        <v>#REF!</v>
      </c>
      <c r="J113" s="14" t="e">
        <f>IF('Costi complessivi'!#REF!="G",'Costi complessivi'!E102*$C$452,IF('Costi complessivi'!#REF!=$B$452,'Costi complessivi'!E102,""))</f>
        <v>#REF!</v>
      </c>
      <c r="K113" s="14" t="e">
        <f>IF('Costi complessivi'!#REF!="G",'Costi complessivi'!F102*$C$452,IF('Costi complessivi'!#REF!=$B$452,'Costi complessivi'!F102,""))</f>
        <v>#REF!</v>
      </c>
      <c r="L113" s="29" t="e">
        <f>IF('Costi complessivi'!#REF!="G",'Costi complessivi'!#REF!*$C$452,IF('Costi complessivi'!#REF!=$B$452,'Costi complessivi'!#REF!,""))</f>
        <v>#REF!</v>
      </c>
      <c r="M113" s="23" t="e">
        <f>'Costi complessivi'!#REF!</f>
        <v>#REF!</v>
      </c>
      <c r="N113" s="69" t="e">
        <f>IF('Costi complessivi'!#REF!="G",'Costi complessivi'!#REF!,IF('Costi complessivi'!#REF!=$B$452,'Costi complessivi'!#REF!,0))</f>
        <v>#REF!</v>
      </c>
      <c r="R113" s="42">
        <v>4500</v>
      </c>
    </row>
    <row r="114" spans="1:18" hidden="1">
      <c r="A114" s="22" t="str">
        <f>IF('Costi complessivi'!A103="","",'Costi complessivi'!A103)</f>
        <v xml:space="preserve">  66/25/727  </v>
      </c>
      <c r="B114" s="61" t="str">
        <f>IF('Costi complessivi'!B103="","",'Costi complessivi'!B103)</f>
        <v xml:space="preserve">SOCIALIZZAZIONE FELINO         </v>
      </c>
      <c r="C114" s="15" t="e">
        <f>IF('Costi complessivi'!#REF!="G",'Costi complessivi'!#REF!*$C$452,IF('Costi complessivi'!#REF!=$B$452,'Costi complessivi'!#REF!,""))</f>
        <v>#REF!</v>
      </c>
      <c r="D114" s="15" t="e">
        <f>IF('Costi complessivi'!#REF!="G",'Costi complessivi'!#REF!*$C$452,IF('Costi complessivi'!#REF!=$B$452,'Costi complessivi'!#REF!,""))</f>
        <v>#REF!</v>
      </c>
      <c r="E114" s="30" t="e">
        <f>IF('Costi complessivi'!#REF!="G",'Costi complessivi'!#REF!*$C$452,IF('Costi complessivi'!#REF!=$B$452,'Costi complessivi'!#REF!,""))</f>
        <v>#REF!</v>
      </c>
      <c r="F114" s="115" t="e">
        <f>IF('Costi complessivi'!#REF!="G",'Costi complessivi'!C103*$C$452,IF('Costi complessivi'!#REF!=$B$452,'Costi complessivi'!C103,""))</f>
        <v>#REF!</v>
      </c>
      <c r="G114" s="44" t="e">
        <f>IF('Costi complessivi'!#REF!="G",'Costi complessivi'!#REF!*$C$452,IF('Costi complessivi'!#REF!=$B$452,'Costi complessivi'!#REF!,""))</f>
        <v>#REF!</v>
      </c>
      <c r="H114" s="44" t="e">
        <f>IF('Costi complessivi'!#REF!="G",'Costi complessivi'!#REF!*$C$452,IF('Costi complessivi'!#REF!=$B$452,'Costi complessivi'!#REF!,""))</f>
        <v>#REF!</v>
      </c>
      <c r="I114" s="115" t="e">
        <f>IF('Costi complessivi'!#REF!="G",'Costi complessivi'!D103*$C$452,IF('Costi complessivi'!#REF!=$B$452,'Costi complessivi'!D103,""))</f>
        <v>#REF!</v>
      </c>
      <c r="J114" s="14" t="e">
        <f>IF('Costi complessivi'!#REF!="G",'Costi complessivi'!E103*$C$452,IF('Costi complessivi'!#REF!=$B$452,'Costi complessivi'!E103,""))</f>
        <v>#REF!</v>
      </c>
      <c r="K114" s="14" t="e">
        <f>IF('Costi complessivi'!#REF!="G",'Costi complessivi'!F103*$C$452,IF('Costi complessivi'!#REF!=$B$452,'Costi complessivi'!F103,""))</f>
        <v>#REF!</v>
      </c>
      <c r="L114" s="29" t="e">
        <f>IF('Costi complessivi'!#REF!="G",'Costi complessivi'!#REF!*$C$452,IF('Costi complessivi'!#REF!=$B$452,'Costi complessivi'!#REF!,""))</f>
        <v>#REF!</v>
      </c>
      <c r="M114" s="23" t="e">
        <f>'Costi complessivi'!#REF!</f>
        <v>#REF!</v>
      </c>
      <c r="N114" s="69" t="e">
        <f>IF('Costi complessivi'!#REF!="G",'Costi complessivi'!#REF!,IF('Costi complessivi'!#REF!=$B$452,'Costi complessivi'!#REF!,0))</f>
        <v>#REF!</v>
      </c>
    </row>
    <row r="115" spans="1:18" hidden="1">
      <c r="A115" s="49" t="s">
        <v>442</v>
      </c>
      <c r="B115" s="45"/>
      <c r="C115" s="46"/>
      <c r="D115" s="47"/>
      <c r="E115" s="47"/>
      <c r="F115" s="47"/>
      <c r="G115" s="47"/>
      <c r="H115" s="47"/>
      <c r="I115" s="47"/>
      <c r="J115" s="47"/>
      <c r="K115" s="47"/>
      <c r="L115" s="45"/>
      <c r="M115" s="48"/>
      <c r="N115" s="69" t="e">
        <f>IF('Costi complessivi'!#REF!="G",'Costi complessivi'!#REF!,IF('Costi complessivi'!#REF!=$B$452,'Costi complessivi'!#REF!,0))</f>
        <v>#REF!</v>
      </c>
    </row>
    <row r="116" spans="1:18" hidden="1">
      <c r="A116" s="22" t="str">
        <f>IF('Costi complessivi'!A105="","",'Costi complessivi'!A105)</f>
        <v xml:space="preserve">  66/25/745  </v>
      </c>
      <c r="B116" s="61" t="str">
        <f>IF('Costi complessivi'!B105="","",'Costi complessivi'!B105)</f>
        <v xml:space="preserve">TRASFERIM. SAA MONTECGIARUGOLO </v>
      </c>
      <c r="C116" s="15" t="e">
        <f>IF('Costi complessivi'!#REF!="G",'Costi complessivi'!#REF!*$C$452,IF('Costi complessivi'!#REF!=$B$452,'Costi complessivi'!#REF!,""))</f>
        <v>#REF!</v>
      </c>
      <c r="D116" s="15" t="e">
        <f>IF('Costi complessivi'!#REF!="G",'Costi complessivi'!#REF!*$C$452,IF('Costi complessivi'!#REF!=$B$452,'Costi complessivi'!#REF!,""))</f>
        <v>#REF!</v>
      </c>
      <c r="E116" s="30" t="e">
        <f>IF('Costi complessivi'!#REF!="G",'Costi complessivi'!#REF!*$C$452,IF('Costi complessivi'!#REF!=$B$452,'Costi complessivi'!#REF!,""))</f>
        <v>#REF!</v>
      </c>
      <c r="F116" s="115" t="e">
        <f>IF('Costi complessivi'!#REF!="G",'Costi complessivi'!C105*$C$452,IF('Costi complessivi'!#REF!=$B$452,'Costi complessivi'!C105,""))</f>
        <v>#REF!</v>
      </c>
      <c r="G116" s="44" t="e">
        <f>IF('Costi complessivi'!#REF!="G",'Costi complessivi'!#REF!*$C$452,IF('Costi complessivi'!#REF!=$B$452,'Costi complessivi'!#REF!,""))</f>
        <v>#REF!</v>
      </c>
      <c r="H116" s="44" t="e">
        <f>IF('Costi complessivi'!#REF!="G",'Costi complessivi'!#REF!*$C$452,IF('Costi complessivi'!#REF!=$B$452,'Costi complessivi'!#REF!,""))</f>
        <v>#REF!</v>
      </c>
      <c r="I116" s="115" t="e">
        <f>IF('Costi complessivi'!#REF!="G",'Costi complessivi'!D105*$C$452,IF('Costi complessivi'!#REF!=$B$452,'Costi complessivi'!D105,""))</f>
        <v>#REF!</v>
      </c>
      <c r="J116" s="14" t="e">
        <f>IF('Costi complessivi'!#REF!="G",'Costi complessivi'!E105*$C$452,IF('Costi complessivi'!#REF!=$B$452,'Costi complessivi'!E105,""))</f>
        <v>#REF!</v>
      </c>
      <c r="K116" s="14" t="e">
        <f>IF('Costi complessivi'!#REF!="G",'Costi complessivi'!F105*$C$452,IF('Costi complessivi'!#REF!=$B$452,'Costi complessivi'!F105,""))</f>
        <v>#REF!</v>
      </c>
      <c r="L116" s="29" t="e">
        <f>IF('Costi complessivi'!#REF!="G",'Costi complessivi'!#REF!*$C$452,IF('Costi complessivi'!#REF!=$B$452,'Costi complessivi'!#REF!,""))</f>
        <v>#REF!</v>
      </c>
      <c r="M116" s="23" t="e">
        <f>'Costi complessivi'!#REF!</f>
        <v>#REF!</v>
      </c>
      <c r="N116" s="69" t="e">
        <f>IF('Costi complessivi'!#REF!="G",'Costi complessivi'!#REF!,IF('Costi complessivi'!#REF!=$B$452,'Costi complessivi'!#REF!,0))</f>
        <v>#REF!</v>
      </c>
    </row>
    <row r="117" spans="1:18" hidden="1">
      <c r="A117" s="22" t="str">
        <f>IF('Costi complessivi'!A106="","",'Costi complessivi'!A106)</f>
        <v xml:space="preserve">  66/25/746  </v>
      </c>
      <c r="B117" s="61" t="str">
        <f>IF('Costi complessivi'!B106="","",'Costi complessivi'!B106)</f>
        <v>RETTE CASE RIPOSO MONTECHIARUGO</v>
      </c>
      <c r="C117" s="15" t="e">
        <f>IF('Costi complessivi'!#REF!="G",'Costi complessivi'!#REF!*$C$452,IF('Costi complessivi'!#REF!=$B$452,'Costi complessivi'!#REF!,""))</f>
        <v>#REF!</v>
      </c>
      <c r="D117" s="15" t="e">
        <f>IF('Costi complessivi'!#REF!="G",'Costi complessivi'!#REF!*$C$452,IF('Costi complessivi'!#REF!=$B$452,'Costi complessivi'!#REF!,""))</f>
        <v>#REF!</v>
      </c>
      <c r="E117" s="30" t="e">
        <f>IF('Costi complessivi'!#REF!="G",'Costi complessivi'!#REF!*$C$452,IF('Costi complessivi'!#REF!=$B$452,'Costi complessivi'!#REF!,""))</f>
        <v>#REF!</v>
      </c>
      <c r="F117" s="115" t="e">
        <f>IF('Costi complessivi'!#REF!="G",'Costi complessivi'!C106*$C$452,IF('Costi complessivi'!#REF!=$B$452,'Costi complessivi'!C106,""))</f>
        <v>#REF!</v>
      </c>
      <c r="G117" s="44" t="e">
        <f>IF('Costi complessivi'!#REF!="G",'Costi complessivi'!#REF!*$C$452,IF('Costi complessivi'!#REF!=$B$452,'Costi complessivi'!#REF!,""))</f>
        <v>#REF!</v>
      </c>
      <c r="H117" s="44" t="e">
        <f>IF('Costi complessivi'!#REF!="G",'Costi complessivi'!#REF!*$C$452,IF('Costi complessivi'!#REF!=$B$452,'Costi complessivi'!#REF!,""))</f>
        <v>#REF!</v>
      </c>
      <c r="I117" s="115" t="e">
        <f>IF('Costi complessivi'!#REF!="G",'Costi complessivi'!D106*$C$452,IF('Costi complessivi'!#REF!=$B$452,'Costi complessivi'!D106,""))</f>
        <v>#REF!</v>
      </c>
      <c r="J117" s="14" t="e">
        <f>IF('Costi complessivi'!#REF!="G",'Costi complessivi'!E106*$C$452,IF('Costi complessivi'!#REF!=$B$452,'Costi complessivi'!E106,""))</f>
        <v>#REF!</v>
      </c>
      <c r="K117" s="14" t="e">
        <f>IF('Costi complessivi'!#REF!="G",'Costi complessivi'!F106*$C$452,IF('Costi complessivi'!#REF!=$B$452,'Costi complessivi'!F106,""))</f>
        <v>#REF!</v>
      </c>
      <c r="L117" s="29" t="e">
        <f>IF('Costi complessivi'!#REF!="G",'Costi complessivi'!#REF!*$C$452,IF('Costi complessivi'!#REF!=$B$452,'Costi complessivi'!#REF!,""))</f>
        <v>#REF!</v>
      </c>
      <c r="M117" s="23" t="e">
        <f>'Costi complessivi'!#REF!</f>
        <v>#REF!</v>
      </c>
      <c r="N117" s="69" t="e">
        <f>IF('Costi complessivi'!#REF!="G",'Costi complessivi'!#REF!,IF('Costi complessivi'!#REF!=$B$452,'Costi complessivi'!#REF!,0))</f>
        <v>#REF!</v>
      </c>
      <c r="R117" s="42">
        <v>30000</v>
      </c>
    </row>
    <row r="118" spans="1:18" hidden="1">
      <c r="A118" s="22" t="str">
        <f>IF('Costi complessivi'!A107="","",'Costi complessivi'!A107)</f>
        <v xml:space="preserve">  66/25/747  </v>
      </c>
      <c r="B118" s="61" t="str">
        <f>IF('Costi complessivi'!B107="","",'Costi complessivi'!B107)</f>
        <v>SOCIALIZZAZIONE MONTECHIARUGOLO</v>
      </c>
      <c r="C118" s="15" t="e">
        <f>IF('Costi complessivi'!#REF!="G",'Costi complessivi'!#REF!*$C$452,IF('Costi complessivi'!#REF!=$B$452,'Costi complessivi'!#REF!,""))</f>
        <v>#REF!</v>
      </c>
      <c r="D118" s="15" t="e">
        <f>IF('Costi complessivi'!#REF!="G",'Costi complessivi'!#REF!*$C$452,IF('Costi complessivi'!#REF!=$B$452,'Costi complessivi'!#REF!,""))</f>
        <v>#REF!</v>
      </c>
      <c r="E118" s="30" t="e">
        <f>IF('Costi complessivi'!#REF!="G",'Costi complessivi'!#REF!*$C$452,IF('Costi complessivi'!#REF!=$B$452,'Costi complessivi'!#REF!,""))</f>
        <v>#REF!</v>
      </c>
      <c r="F118" s="115" t="e">
        <f>IF('Costi complessivi'!#REF!="G",'Costi complessivi'!C107*$C$452,IF('Costi complessivi'!#REF!=$B$452,'Costi complessivi'!C107,""))</f>
        <v>#REF!</v>
      </c>
      <c r="G118" s="44" t="e">
        <f>IF('Costi complessivi'!#REF!="G",'Costi complessivi'!#REF!*$C$452,IF('Costi complessivi'!#REF!=$B$452,'Costi complessivi'!#REF!,""))</f>
        <v>#REF!</v>
      </c>
      <c r="H118" s="44" t="e">
        <f>IF('Costi complessivi'!#REF!="G",'Costi complessivi'!#REF!*$C$452,IF('Costi complessivi'!#REF!=$B$452,'Costi complessivi'!#REF!,""))</f>
        <v>#REF!</v>
      </c>
      <c r="I118" s="115" t="e">
        <f>IF('Costi complessivi'!#REF!="G",'Costi complessivi'!D107*$C$452,IF('Costi complessivi'!#REF!=$B$452,'Costi complessivi'!D107,""))</f>
        <v>#REF!</v>
      </c>
      <c r="J118" s="14" t="e">
        <f>IF('Costi complessivi'!#REF!="G",'Costi complessivi'!E107*$C$452,IF('Costi complessivi'!#REF!=$B$452,'Costi complessivi'!E107,""))</f>
        <v>#REF!</v>
      </c>
      <c r="K118" s="14" t="e">
        <f>IF('Costi complessivi'!#REF!="G",'Costi complessivi'!F107*$C$452,IF('Costi complessivi'!#REF!=$B$452,'Costi complessivi'!F107,""))</f>
        <v>#REF!</v>
      </c>
      <c r="L118" s="29" t="e">
        <f>IF('Costi complessivi'!#REF!="G",'Costi complessivi'!#REF!*$C$452,IF('Costi complessivi'!#REF!=$B$452,'Costi complessivi'!#REF!,""))</f>
        <v>#REF!</v>
      </c>
      <c r="M118" s="23" t="e">
        <f>'Costi complessivi'!#REF!</f>
        <v>#REF!</v>
      </c>
      <c r="N118" s="69" t="e">
        <f>IF('Costi complessivi'!#REF!="G",'Costi complessivi'!#REF!,IF('Costi complessivi'!#REF!=$B$452,'Costi complessivi'!#REF!,0))</f>
        <v>#REF!</v>
      </c>
    </row>
    <row r="119" spans="1:18">
      <c r="A119" s="49" t="s">
        <v>473</v>
      </c>
      <c r="B119" s="45"/>
      <c r="C119" s="46"/>
      <c r="D119" s="47"/>
      <c r="E119" s="47"/>
      <c r="F119" s="47"/>
      <c r="G119" s="47"/>
      <c r="H119" s="47"/>
      <c r="I119" s="47"/>
      <c r="J119" s="47"/>
      <c r="K119" s="47"/>
      <c r="L119" s="45"/>
      <c r="M119" s="48"/>
      <c r="N119" s="69" t="e">
        <f>IF('Costi complessivi'!#REF!="G",'Costi complessivi'!#REF!,IF('Costi complessivi'!#REF!=$B$452,'Costi complessivi'!#REF!,0))</f>
        <v>#REF!</v>
      </c>
    </row>
    <row r="120" spans="1:18">
      <c r="A120" s="22" t="str">
        <f>IF('Costi complessivi'!A109="","",'Costi complessivi'!A109)</f>
        <v xml:space="preserve">  66/25/765  </v>
      </c>
      <c r="B120" s="61" t="str">
        <f>IF('Costi complessivi'!B109="","",'Costi complessivi'!B109)</f>
        <v xml:space="preserve">TRASFER. SAA SALA BAG.         </v>
      </c>
      <c r="C120" s="15" t="e">
        <f>IF('Costi complessivi'!#REF!="G",'Costi complessivi'!#REF!*$C$452,IF('Costi complessivi'!#REF!=$B$452,'Costi complessivi'!#REF!,""))</f>
        <v>#REF!</v>
      </c>
      <c r="D120" s="15" t="e">
        <f>IF('Costi complessivi'!#REF!="G",'Costi complessivi'!#REF!*$C$452,IF('Costi complessivi'!#REF!=$B$452,'Costi complessivi'!#REF!,""))</f>
        <v>#REF!</v>
      </c>
      <c r="E120" s="30" t="e">
        <f>IF('Costi complessivi'!#REF!="G",'Costi complessivi'!#REF!*$C$452,IF('Costi complessivi'!#REF!=$B$452,'Costi complessivi'!#REF!,""))</f>
        <v>#REF!</v>
      </c>
      <c r="F120" s="115" t="e">
        <f>IF('Costi complessivi'!#REF!="G",'Costi complessivi'!C109*$C$452,IF('Costi complessivi'!#REF!=$B$452,'Costi complessivi'!C109,""))</f>
        <v>#REF!</v>
      </c>
      <c r="G120" s="44" t="e">
        <f>IF('Costi complessivi'!#REF!="G",'Costi complessivi'!#REF!*$C$452,IF('Costi complessivi'!#REF!=$B$452,'Costi complessivi'!#REF!,""))</f>
        <v>#REF!</v>
      </c>
      <c r="H120" s="44" t="e">
        <f>IF('Costi complessivi'!#REF!="G",'Costi complessivi'!#REF!*$C$452,IF('Costi complessivi'!#REF!=$B$452,'Costi complessivi'!#REF!,""))</f>
        <v>#REF!</v>
      </c>
      <c r="I120" s="115" t="e">
        <f>IF('Costi complessivi'!#REF!="G",'Costi complessivi'!D109*$C$452,IF('Costi complessivi'!#REF!=$B$452,'Costi complessivi'!D109,""))</f>
        <v>#REF!</v>
      </c>
      <c r="J120" s="14" t="e">
        <f>IF('Costi complessivi'!#REF!="G",'Costi complessivi'!E109*$C$452,IF('Costi complessivi'!#REF!=$B$452,'Costi complessivi'!E109,""))</f>
        <v>#REF!</v>
      </c>
      <c r="K120" s="14" t="e">
        <f>IF('Costi complessivi'!#REF!="G",'Costi complessivi'!F109*$C$452,IF('Costi complessivi'!#REF!=$B$452,'Costi complessivi'!F109,""))</f>
        <v>#REF!</v>
      </c>
      <c r="L120" s="29" t="e">
        <f>IF('Costi complessivi'!#REF!="G",'Costi complessivi'!#REF!*$C$452,IF('Costi complessivi'!#REF!=$B$452,'Costi complessivi'!#REF!,""))</f>
        <v>#REF!</v>
      </c>
      <c r="M120" s="23" t="e">
        <f>'Costi complessivi'!#REF!</f>
        <v>#REF!</v>
      </c>
      <c r="N120" s="69" t="e">
        <f>IF('Costi complessivi'!#REF!="G",'Costi complessivi'!#REF!,IF('Costi complessivi'!#REF!=$B$452,'Costi complessivi'!#REF!,0))</f>
        <v>#REF!</v>
      </c>
    </row>
    <row r="121" spans="1:18">
      <c r="A121" s="22" t="str">
        <f>IF('Costi complessivi'!A110="","",'Costi complessivi'!A110)</f>
        <v xml:space="preserve">  66/25/766  </v>
      </c>
      <c r="B121" s="61" t="str">
        <f>IF('Costi complessivi'!B110="","",'Costi complessivi'!B110)</f>
        <v xml:space="preserve">RETTE CASE RIPOSO SALA BAGANZA </v>
      </c>
      <c r="C121" s="15" t="e">
        <f>IF('Costi complessivi'!#REF!="G",'Costi complessivi'!#REF!*$C$452,IF('Costi complessivi'!#REF!=$B$452,'Costi complessivi'!#REF!,""))</f>
        <v>#REF!</v>
      </c>
      <c r="D121" s="15" t="e">
        <f>IF('Costi complessivi'!#REF!="G",'Costi complessivi'!#REF!*$C$452,IF('Costi complessivi'!#REF!=$B$452,'Costi complessivi'!#REF!,""))</f>
        <v>#REF!</v>
      </c>
      <c r="E121" s="30" t="e">
        <f>IF('Costi complessivi'!#REF!="G",'Costi complessivi'!#REF!*$C$452,IF('Costi complessivi'!#REF!=$B$452,'Costi complessivi'!#REF!,""))</f>
        <v>#REF!</v>
      </c>
      <c r="F121" s="115" t="e">
        <f>IF('Costi complessivi'!#REF!="G",'Costi complessivi'!C110*$C$452,IF('Costi complessivi'!#REF!=$B$452,'Costi complessivi'!C110,""))</f>
        <v>#REF!</v>
      </c>
      <c r="G121" s="44" t="e">
        <f>IF('Costi complessivi'!#REF!="G",'Costi complessivi'!#REF!*$C$452,IF('Costi complessivi'!#REF!=$B$452,'Costi complessivi'!#REF!,""))</f>
        <v>#REF!</v>
      </c>
      <c r="H121" s="44" t="e">
        <f>IF('Costi complessivi'!#REF!="G",'Costi complessivi'!#REF!*$C$452,IF('Costi complessivi'!#REF!=$B$452,'Costi complessivi'!#REF!,""))</f>
        <v>#REF!</v>
      </c>
      <c r="I121" s="115" t="e">
        <f>IF('Costi complessivi'!#REF!="G",'Costi complessivi'!D110*$C$452,IF('Costi complessivi'!#REF!=$B$452,'Costi complessivi'!D110,""))</f>
        <v>#REF!</v>
      </c>
      <c r="J121" s="14" t="e">
        <f>IF('Costi complessivi'!#REF!="G",'Costi complessivi'!E110*$C$452,IF('Costi complessivi'!#REF!=$B$452,'Costi complessivi'!E110,""))</f>
        <v>#REF!</v>
      </c>
      <c r="K121" s="14" t="e">
        <f>IF('Costi complessivi'!#REF!="G",'Costi complessivi'!F110*$C$452,IF('Costi complessivi'!#REF!=$B$452,'Costi complessivi'!F110,""))</f>
        <v>#REF!</v>
      </c>
      <c r="L121" s="29" t="e">
        <f>IF('Costi complessivi'!#REF!="G",'Costi complessivi'!#REF!*$C$452,IF('Costi complessivi'!#REF!=$B$452,'Costi complessivi'!#REF!,""))</f>
        <v>#REF!</v>
      </c>
      <c r="M121" s="23" t="e">
        <f>'Costi complessivi'!#REF!</f>
        <v>#REF!</v>
      </c>
      <c r="N121" s="69" t="e">
        <f>IF('Costi complessivi'!#REF!="G",'Costi complessivi'!#REF!,IF('Costi complessivi'!#REF!=$B$452,'Costi complessivi'!#REF!,0))</f>
        <v>#REF!</v>
      </c>
      <c r="R121" s="42">
        <v>42000</v>
      </c>
    </row>
    <row r="122" spans="1:18">
      <c r="A122" s="22" t="str">
        <f>IF('Costi complessivi'!A111="","",'Costi complessivi'!A111)</f>
        <v xml:space="preserve">  66/25/767  </v>
      </c>
      <c r="B122" s="61" t="str">
        <f>IF('Costi complessivi'!B111="","",'Costi complessivi'!B111)</f>
        <v xml:space="preserve">SOCIALIZZIONE SALA BAGANZA     </v>
      </c>
      <c r="C122" s="15" t="e">
        <f>IF('Costi complessivi'!#REF!="G",'Costi complessivi'!#REF!*$C$452,IF('Costi complessivi'!#REF!=$B$452,'Costi complessivi'!#REF!,""))</f>
        <v>#REF!</v>
      </c>
      <c r="D122" s="15" t="e">
        <f>IF('Costi complessivi'!#REF!="G",'Costi complessivi'!#REF!*$C$452,IF('Costi complessivi'!#REF!=$B$452,'Costi complessivi'!#REF!,""))</f>
        <v>#REF!</v>
      </c>
      <c r="E122" s="30" t="e">
        <f>IF('Costi complessivi'!#REF!="G",'Costi complessivi'!#REF!*$C$452,IF('Costi complessivi'!#REF!=$B$452,'Costi complessivi'!#REF!,""))</f>
        <v>#REF!</v>
      </c>
      <c r="F122" s="115" t="e">
        <f>IF('Costi complessivi'!#REF!="G",'Costi complessivi'!C111*$C$452,IF('Costi complessivi'!#REF!=$B$452,'Costi complessivi'!C111,""))</f>
        <v>#REF!</v>
      </c>
      <c r="G122" s="44" t="e">
        <f>IF('Costi complessivi'!#REF!="G",'Costi complessivi'!#REF!*$C$452,IF('Costi complessivi'!#REF!=$B$452,'Costi complessivi'!#REF!,""))</f>
        <v>#REF!</v>
      </c>
      <c r="H122" s="44" t="e">
        <f>IF('Costi complessivi'!#REF!="G",'Costi complessivi'!#REF!*$C$452,IF('Costi complessivi'!#REF!=$B$452,'Costi complessivi'!#REF!,""))</f>
        <v>#REF!</v>
      </c>
      <c r="I122" s="115" t="e">
        <f>IF('Costi complessivi'!#REF!="G",'Costi complessivi'!D111*$C$452,IF('Costi complessivi'!#REF!=$B$452,'Costi complessivi'!D111,""))</f>
        <v>#REF!</v>
      </c>
      <c r="J122" s="14" t="e">
        <f>IF('Costi complessivi'!#REF!="G",'Costi complessivi'!E111*$C$452,IF('Costi complessivi'!#REF!=$B$452,'Costi complessivi'!E111,""))</f>
        <v>#REF!</v>
      </c>
      <c r="K122" s="14" t="e">
        <f>IF('Costi complessivi'!#REF!="G",'Costi complessivi'!F111*$C$452,IF('Costi complessivi'!#REF!=$B$452,'Costi complessivi'!F111,""))</f>
        <v>#REF!</v>
      </c>
      <c r="L122" s="29" t="e">
        <f>IF('Costi complessivi'!#REF!="G",'Costi complessivi'!#REF!*$C$452,IF('Costi complessivi'!#REF!=$B$452,'Costi complessivi'!#REF!,""))</f>
        <v>#REF!</v>
      </c>
      <c r="M122" s="23" t="e">
        <f>'Costi complessivi'!#REF!</f>
        <v>#REF!</v>
      </c>
      <c r="N122" s="69" t="e">
        <f>IF('Costi complessivi'!#REF!="G",'Costi complessivi'!#REF!,IF('Costi complessivi'!#REF!=$B$452,'Costi complessivi'!#REF!,0))</f>
        <v>#REF!</v>
      </c>
    </row>
    <row r="123" spans="1:18">
      <c r="A123" s="22" t="str">
        <f>IF('Costi complessivi'!A112="","",'Costi complessivi'!A112)</f>
        <v xml:space="preserve">  66/25/771  </v>
      </c>
      <c r="B123" s="61" t="str">
        <f>IF('Costi complessivi'!B112="","",'Costi complessivi'!B112)</f>
        <v>PULIZIE CENTRI SOCIALI SALA BAG</v>
      </c>
      <c r="C123" s="15" t="e">
        <f>IF('Costi complessivi'!#REF!="G",'Costi complessivi'!#REF!*$C$452,IF('Costi complessivi'!#REF!=$B$452,'Costi complessivi'!#REF!,""))</f>
        <v>#REF!</v>
      </c>
      <c r="D123" s="15" t="e">
        <f>IF('Costi complessivi'!#REF!="G",'Costi complessivi'!#REF!*$C$452,IF('Costi complessivi'!#REF!=$B$452,'Costi complessivi'!#REF!,""))</f>
        <v>#REF!</v>
      </c>
      <c r="E123" s="30" t="e">
        <f>IF('Costi complessivi'!#REF!="G",'Costi complessivi'!#REF!*$C$452,IF('Costi complessivi'!#REF!=$B$452,'Costi complessivi'!#REF!,""))</f>
        <v>#REF!</v>
      </c>
      <c r="F123" s="115" t="e">
        <f>IF('Costi complessivi'!#REF!="G",'Costi complessivi'!C112*$C$452,IF('Costi complessivi'!#REF!=$B$452,'Costi complessivi'!C112,""))</f>
        <v>#REF!</v>
      </c>
      <c r="G123" s="44" t="e">
        <f>IF('Costi complessivi'!#REF!="G",'Costi complessivi'!#REF!*$C$452,IF('Costi complessivi'!#REF!=$B$452,'Costi complessivi'!#REF!,""))</f>
        <v>#REF!</v>
      </c>
      <c r="H123" s="44" t="e">
        <f>IF('Costi complessivi'!#REF!="G",'Costi complessivi'!#REF!*$C$452,IF('Costi complessivi'!#REF!=$B$452,'Costi complessivi'!#REF!,""))</f>
        <v>#REF!</v>
      </c>
      <c r="I123" s="115" t="e">
        <f>IF('Costi complessivi'!#REF!="G",'Costi complessivi'!D112*$C$452,IF('Costi complessivi'!#REF!=$B$452,'Costi complessivi'!D112,""))</f>
        <v>#REF!</v>
      </c>
      <c r="J123" s="14" t="e">
        <f>IF('Costi complessivi'!#REF!="G",'Costi complessivi'!E112*$C$452,IF('Costi complessivi'!#REF!=$B$452,'Costi complessivi'!E112,""))</f>
        <v>#REF!</v>
      </c>
      <c r="K123" s="14" t="e">
        <f>IF('Costi complessivi'!#REF!="G",'Costi complessivi'!F112*$C$452,IF('Costi complessivi'!#REF!=$B$452,'Costi complessivi'!F112,""))</f>
        <v>#REF!</v>
      </c>
      <c r="L123" s="29" t="e">
        <f>IF('Costi complessivi'!#REF!="G",'Costi complessivi'!#REF!*$C$452,IF('Costi complessivi'!#REF!=$B$452,'Costi complessivi'!#REF!,""))</f>
        <v>#REF!</v>
      </c>
      <c r="M123" s="23" t="e">
        <f>'Costi complessivi'!#REF!</f>
        <v>#REF!</v>
      </c>
      <c r="N123" s="69" t="e">
        <f>IF('Costi complessivi'!#REF!="G",'Costi complessivi'!#REF!,IF('Costi complessivi'!#REF!=$B$452,'Costi complessivi'!#REF!,0))</f>
        <v>#REF!</v>
      </c>
    </row>
    <row r="124" spans="1:18" hidden="1">
      <c r="A124" s="49" t="s">
        <v>474</v>
      </c>
      <c r="B124" s="45"/>
      <c r="C124" s="46"/>
      <c r="D124" s="47"/>
      <c r="E124" s="47"/>
      <c r="F124" s="47"/>
      <c r="G124" s="47"/>
      <c r="H124" s="47"/>
      <c r="I124" s="47"/>
      <c r="J124" s="47"/>
      <c r="K124" s="47"/>
      <c r="L124" s="45"/>
      <c r="M124" s="48"/>
      <c r="N124" s="69" t="e">
        <f>IF('Costi complessivi'!#REF!="G",'Costi complessivi'!#REF!,IF('Costi complessivi'!#REF!=$B$452,'Costi complessivi'!#REF!,0))</f>
        <v>#REF!</v>
      </c>
    </row>
    <row r="125" spans="1:18" hidden="1">
      <c r="A125" s="22" t="str">
        <f>IF('Costi complessivi'!A114="","",'Costi complessivi'!A114)</f>
        <v xml:space="preserve">  66/25/785  </v>
      </c>
      <c r="B125" s="61" t="str">
        <f>IF('Costi complessivi'!B114="","",'Costi complessivi'!B114)</f>
        <v xml:space="preserve">TRASFERIMENTO SAA TRAVERSETOLO </v>
      </c>
      <c r="C125" s="15" t="e">
        <f>IF('Costi complessivi'!#REF!="G",'Costi complessivi'!#REF!*$C$452,IF('Costi complessivi'!#REF!=$B$452,'Costi complessivi'!#REF!,""))</f>
        <v>#REF!</v>
      </c>
      <c r="D125" s="15" t="e">
        <f>IF('Costi complessivi'!#REF!="G",'Costi complessivi'!#REF!*$C$452,IF('Costi complessivi'!#REF!=$B$452,'Costi complessivi'!#REF!,""))</f>
        <v>#REF!</v>
      </c>
      <c r="E125" s="30" t="e">
        <f>IF('Costi complessivi'!#REF!="G",'Costi complessivi'!#REF!*$C$452,IF('Costi complessivi'!#REF!=$B$452,'Costi complessivi'!#REF!,""))</f>
        <v>#REF!</v>
      </c>
      <c r="F125" s="115" t="e">
        <f>IF('Costi complessivi'!#REF!="G",'Costi complessivi'!C114*$C$452,IF('Costi complessivi'!#REF!=$B$452,'Costi complessivi'!C114,""))</f>
        <v>#REF!</v>
      </c>
      <c r="G125" s="44" t="e">
        <f>IF('Costi complessivi'!#REF!="G",'Costi complessivi'!#REF!*$C$452,IF('Costi complessivi'!#REF!=$B$452,'Costi complessivi'!#REF!,""))</f>
        <v>#REF!</v>
      </c>
      <c r="H125" s="44" t="e">
        <f>IF('Costi complessivi'!#REF!="G",'Costi complessivi'!#REF!*$C$452,IF('Costi complessivi'!#REF!=$B$452,'Costi complessivi'!#REF!,""))</f>
        <v>#REF!</v>
      </c>
      <c r="I125" s="115" t="e">
        <f>IF('Costi complessivi'!#REF!="G",'Costi complessivi'!D114*$C$452,IF('Costi complessivi'!#REF!=$B$452,'Costi complessivi'!D114,""))</f>
        <v>#REF!</v>
      </c>
      <c r="J125" s="14" t="e">
        <f>IF('Costi complessivi'!#REF!="G",'Costi complessivi'!E114*$C$452,IF('Costi complessivi'!#REF!=$B$452,'Costi complessivi'!E114,""))</f>
        <v>#REF!</v>
      </c>
      <c r="K125" s="14" t="e">
        <f>IF('Costi complessivi'!#REF!="G",'Costi complessivi'!F114*$C$452,IF('Costi complessivi'!#REF!=$B$452,'Costi complessivi'!F114,""))</f>
        <v>#REF!</v>
      </c>
      <c r="L125" s="29" t="e">
        <f>IF('Costi complessivi'!#REF!="G",'Costi complessivi'!#REF!*$C$452,IF('Costi complessivi'!#REF!=$B$452,'Costi complessivi'!#REF!,""))</f>
        <v>#REF!</v>
      </c>
      <c r="M125" s="23" t="e">
        <f>'Costi complessivi'!#REF!</f>
        <v>#REF!</v>
      </c>
      <c r="N125" s="69" t="e">
        <f>IF('Costi complessivi'!#REF!="G",'Costi complessivi'!#REF!,IF('Costi complessivi'!#REF!=$B$452,'Costi complessivi'!#REF!,0))</f>
        <v>#REF!</v>
      </c>
    </row>
    <row r="126" spans="1:18" hidden="1">
      <c r="A126" s="22" t="str">
        <f>IF('Costi complessivi'!A115="","",'Costi complessivi'!A115)</f>
        <v xml:space="preserve">  66/25/786  </v>
      </c>
      <c r="B126" s="61" t="str">
        <f>IF('Costi complessivi'!B115="","",'Costi complessivi'!B115)</f>
        <v xml:space="preserve">RETTE CASE RIPOSO TRAVERSETOLO </v>
      </c>
      <c r="C126" s="15" t="e">
        <f>IF('Costi complessivi'!#REF!="G",'Costi complessivi'!#REF!*$C$452,IF('Costi complessivi'!#REF!=$B$452,'Costi complessivi'!#REF!,""))</f>
        <v>#REF!</v>
      </c>
      <c r="D126" s="15" t="e">
        <f>IF('Costi complessivi'!#REF!="G",'Costi complessivi'!#REF!*$C$452,IF('Costi complessivi'!#REF!=$B$452,'Costi complessivi'!#REF!,""))</f>
        <v>#REF!</v>
      </c>
      <c r="E126" s="30" t="e">
        <f>IF('Costi complessivi'!#REF!="G",'Costi complessivi'!#REF!*$C$452,IF('Costi complessivi'!#REF!=$B$452,'Costi complessivi'!#REF!,""))</f>
        <v>#REF!</v>
      </c>
      <c r="F126" s="115" t="e">
        <f>IF('Costi complessivi'!#REF!="G",'Costi complessivi'!C115*$C$452,IF('Costi complessivi'!#REF!=$B$452,'Costi complessivi'!C115,""))</f>
        <v>#REF!</v>
      </c>
      <c r="G126" s="44" t="e">
        <f>IF('Costi complessivi'!#REF!="G",'Costi complessivi'!#REF!*$C$452,IF('Costi complessivi'!#REF!=$B$452,'Costi complessivi'!#REF!,""))</f>
        <v>#REF!</v>
      </c>
      <c r="H126" s="44" t="e">
        <f>IF('Costi complessivi'!#REF!="G",'Costi complessivi'!#REF!*$C$452,IF('Costi complessivi'!#REF!=$B$452,'Costi complessivi'!#REF!,""))</f>
        <v>#REF!</v>
      </c>
      <c r="I126" s="115" t="e">
        <f>IF('Costi complessivi'!#REF!="G",'Costi complessivi'!D115*$C$452,IF('Costi complessivi'!#REF!=$B$452,'Costi complessivi'!D115,""))</f>
        <v>#REF!</v>
      </c>
      <c r="J126" s="14" t="e">
        <f>IF('Costi complessivi'!#REF!="G",'Costi complessivi'!E115*$C$452,IF('Costi complessivi'!#REF!=$B$452,'Costi complessivi'!E115,""))</f>
        <v>#REF!</v>
      </c>
      <c r="K126" s="14" t="e">
        <f>IF('Costi complessivi'!#REF!="G",'Costi complessivi'!F115*$C$452,IF('Costi complessivi'!#REF!=$B$452,'Costi complessivi'!F115,""))</f>
        <v>#REF!</v>
      </c>
      <c r="L126" s="29" t="e">
        <f>IF('Costi complessivi'!#REF!="G",'Costi complessivi'!#REF!*$C$452,IF('Costi complessivi'!#REF!=$B$452,'Costi complessivi'!#REF!,""))</f>
        <v>#REF!</v>
      </c>
      <c r="M126" s="23" t="e">
        <f>'Costi complessivi'!#REF!</f>
        <v>#REF!</v>
      </c>
      <c r="N126" s="69" t="e">
        <f>IF('Costi complessivi'!#REF!="G",'Costi complessivi'!#REF!,IF('Costi complessivi'!#REF!=$B$452,'Costi complessivi'!#REF!,0))</f>
        <v>#REF!</v>
      </c>
      <c r="R126" s="42">
        <v>44000</v>
      </c>
    </row>
    <row r="127" spans="1:18" hidden="1">
      <c r="A127" s="22" t="str">
        <f>IF('Costi complessivi'!A116="","",'Costi complessivi'!A116)</f>
        <v xml:space="preserve">  66/25/787  </v>
      </c>
      <c r="B127" s="61" t="str">
        <f>IF('Costi complessivi'!B116="","",'Costi complessivi'!B116)</f>
        <v xml:space="preserve">SOCIALIZZAZIONE TRAVERSETOLO   </v>
      </c>
      <c r="C127" s="15" t="e">
        <f>IF('Costi complessivi'!#REF!="G",'Costi complessivi'!#REF!*$C$452,IF('Costi complessivi'!#REF!=$B$452,'Costi complessivi'!#REF!,""))</f>
        <v>#REF!</v>
      </c>
      <c r="D127" s="15" t="e">
        <f>IF('Costi complessivi'!#REF!="G",'Costi complessivi'!#REF!*$C$452,IF('Costi complessivi'!#REF!=$B$452,'Costi complessivi'!#REF!,""))</f>
        <v>#REF!</v>
      </c>
      <c r="E127" s="30" t="e">
        <f>IF('Costi complessivi'!#REF!="G",'Costi complessivi'!#REF!*$C$452,IF('Costi complessivi'!#REF!=$B$452,'Costi complessivi'!#REF!,""))</f>
        <v>#REF!</v>
      </c>
      <c r="F127" s="115" t="e">
        <f>IF('Costi complessivi'!#REF!="G",'Costi complessivi'!C116*$C$452,IF('Costi complessivi'!#REF!=$B$452,'Costi complessivi'!C116,""))</f>
        <v>#REF!</v>
      </c>
      <c r="G127" s="44" t="e">
        <f>IF('Costi complessivi'!#REF!="G",'Costi complessivi'!#REF!*$C$452,IF('Costi complessivi'!#REF!=$B$452,'Costi complessivi'!#REF!,""))</f>
        <v>#REF!</v>
      </c>
      <c r="H127" s="44" t="e">
        <f>IF('Costi complessivi'!#REF!="G",'Costi complessivi'!#REF!*$C$452,IF('Costi complessivi'!#REF!=$B$452,'Costi complessivi'!#REF!,""))</f>
        <v>#REF!</v>
      </c>
      <c r="I127" s="115" t="e">
        <f>IF('Costi complessivi'!#REF!="G",'Costi complessivi'!D116*$C$452,IF('Costi complessivi'!#REF!=$B$452,'Costi complessivi'!D116,""))</f>
        <v>#REF!</v>
      </c>
      <c r="J127" s="14" t="e">
        <f>IF('Costi complessivi'!#REF!="G",'Costi complessivi'!E116*$C$452,IF('Costi complessivi'!#REF!=$B$452,'Costi complessivi'!E116,""))</f>
        <v>#REF!</v>
      </c>
      <c r="K127" s="14" t="e">
        <f>IF('Costi complessivi'!#REF!="G",'Costi complessivi'!F116*$C$452,IF('Costi complessivi'!#REF!=$B$452,'Costi complessivi'!F116,""))</f>
        <v>#REF!</v>
      </c>
      <c r="L127" s="29" t="e">
        <f>IF('Costi complessivi'!#REF!="G",'Costi complessivi'!#REF!*$C$452,IF('Costi complessivi'!#REF!=$B$452,'Costi complessivi'!#REF!,""))</f>
        <v>#REF!</v>
      </c>
      <c r="M127" s="23" t="e">
        <f>'Costi complessivi'!#REF!</f>
        <v>#REF!</v>
      </c>
      <c r="N127" s="69" t="e">
        <f>IF('Costi complessivi'!#REF!="G",'Costi complessivi'!#REF!,IF('Costi complessivi'!#REF!=$B$452,'Costi complessivi'!#REF!,0))</f>
        <v>#REF!</v>
      </c>
    </row>
    <row r="128" spans="1:18" hidden="1">
      <c r="A128" s="22" t="e">
        <f>IF('Costi complessivi'!#REF!="","",'Costi complessivi'!#REF!)</f>
        <v>#REF!</v>
      </c>
      <c r="B128" s="61" t="e">
        <f>IF('Costi complessivi'!#REF!="","",'Costi complessivi'!#REF!)</f>
        <v>#REF!</v>
      </c>
      <c r="C128" s="15" t="e">
        <f>IF('Costi complessivi'!#REF!="G",'Costi complessivi'!#REF!*$C$452,IF('Costi complessivi'!#REF!=$B$452,'Costi complessivi'!#REF!,""))</f>
        <v>#REF!</v>
      </c>
      <c r="D128" s="15" t="e">
        <f>IF('Costi complessivi'!#REF!="G",'Costi complessivi'!#REF!*$C$452,IF('Costi complessivi'!#REF!=$B$452,'Costi complessivi'!#REF!,""))</f>
        <v>#REF!</v>
      </c>
      <c r="E128" s="30" t="e">
        <f>IF('Costi complessivi'!#REF!="G",'Costi complessivi'!#REF!*$C$452,IF('Costi complessivi'!#REF!=$B$452,'Costi complessivi'!#REF!,""))</f>
        <v>#REF!</v>
      </c>
      <c r="F128" s="115" t="e">
        <f>IF('Costi complessivi'!#REF!="G",'Costi complessivi'!#REF!*$C$452,IF('Costi complessivi'!#REF!=$B$452,'Costi complessivi'!#REF!,""))</f>
        <v>#REF!</v>
      </c>
      <c r="G128" s="44" t="e">
        <f>IF('Costi complessivi'!#REF!="G",'Costi complessivi'!#REF!*$C$452,IF('Costi complessivi'!#REF!=$B$452,'Costi complessivi'!#REF!,""))</f>
        <v>#REF!</v>
      </c>
      <c r="H128" s="44" t="e">
        <f>IF('Costi complessivi'!#REF!="G",'Costi complessivi'!#REF!*$C$452,IF('Costi complessivi'!#REF!=$B$452,'Costi complessivi'!#REF!,""))</f>
        <v>#REF!</v>
      </c>
      <c r="I128" s="115" t="e">
        <f>IF('Costi complessivi'!#REF!="G",'Costi complessivi'!#REF!*$C$452,IF('Costi complessivi'!#REF!=$B$452,'Costi complessivi'!#REF!,""))</f>
        <v>#REF!</v>
      </c>
      <c r="J128" s="14" t="e">
        <f>IF('Costi complessivi'!#REF!="G",'Costi complessivi'!#REF!*$C$452,IF('Costi complessivi'!#REF!=$B$452,'Costi complessivi'!#REF!,""))</f>
        <v>#REF!</v>
      </c>
      <c r="K128" s="14" t="e">
        <f>IF('Costi complessivi'!#REF!="G",'Costi complessivi'!#REF!*$C$452,IF('Costi complessivi'!#REF!=$B$452,'Costi complessivi'!#REF!,""))</f>
        <v>#REF!</v>
      </c>
      <c r="L128" s="29" t="e">
        <f>IF('Costi complessivi'!#REF!="G",'Costi complessivi'!#REF!*$C$452,IF('Costi complessivi'!#REF!=$B$452,'Costi complessivi'!#REF!,""))</f>
        <v>#REF!</v>
      </c>
      <c r="M128" s="23" t="e">
        <f>'Costi complessivi'!#REF!</f>
        <v>#REF!</v>
      </c>
      <c r="N128" s="69" t="e">
        <f>IF('Costi complessivi'!#REF!="G",'Costi complessivi'!#REF!,IF('Costi complessivi'!#REF!=$B$452,'Costi complessivi'!#REF!,0))</f>
        <v>#REF!</v>
      </c>
    </row>
    <row r="129" spans="1:18" hidden="1">
      <c r="A129" s="22" t="e">
        <f>IF('Costi complessivi'!#REF!="","",'Costi complessivi'!#REF!)</f>
        <v>#REF!</v>
      </c>
      <c r="B129" s="61" t="e">
        <f>IF('Costi complessivi'!#REF!="","",'Costi complessivi'!#REF!)</f>
        <v>#REF!</v>
      </c>
      <c r="C129" s="15" t="e">
        <f>IF('Costi complessivi'!#REF!="G",'Costi complessivi'!#REF!*$C$452,IF('Costi complessivi'!#REF!=$B$452,'Costi complessivi'!#REF!,""))</f>
        <v>#REF!</v>
      </c>
      <c r="D129" s="15" t="e">
        <f>IF('Costi complessivi'!#REF!="G",'Costi complessivi'!#REF!*$C$452,IF('Costi complessivi'!#REF!=$B$452,'Costi complessivi'!#REF!,""))</f>
        <v>#REF!</v>
      </c>
      <c r="E129" s="30" t="e">
        <f>IF('Costi complessivi'!#REF!="G",'Costi complessivi'!#REF!*$C$452,IF('Costi complessivi'!#REF!=$B$452,'Costi complessivi'!#REF!,""))</f>
        <v>#REF!</v>
      </c>
      <c r="F129" s="115" t="e">
        <f>IF('Costi complessivi'!#REF!="G",'Costi complessivi'!#REF!*$C$452,IF('Costi complessivi'!#REF!=$B$452,'Costi complessivi'!#REF!,""))</f>
        <v>#REF!</v>
      </c>
      <c r="G129" s="44" t="e">
        <f>IF('Costi complessivi'!#REF!="G",'Costi complessivi'!#REF!*$C$452,IF('Costi complessivi'!#REF!=$B$452,'Costi complessivi'!#REF!,""))</f>
        <v>#REF!</v>
      </c>
      <c r="H129" s="44" t="e">
        <f>IF('Costi complessivi'!#REF!="G",'Costi complessivi'!#REF!*$C$452,IF('Costi complessivi'!#REF!=$B$452,'Costi complessivi'!#REF!,""))</f>
        <v>#REF!</v>
      </c>
      <c r="I129" s="115" t="e">
        <f>IF('Costi complessivi'!#REF!="G",'Costi complessivi'!#REF!*$C$452,IF('Costi complessivi'!#REF!=$B$452,'Costi complessivi'!#REF!,""))</f>
        <v>#REF!</v>
      </c>
      <c r="J129" s="14" t="e">
        <f>IF('Costi complessivi'!#REF!="G",'Costi complessivi'!#REF!*$C$452,IF('Costi complessivi'!#REF!=$B$452,'Costi complessivi'!#REF!,""))</f>
        <v>#REF!</v>
      </c>
      <c r="K129" s="14" t="e">
        <f>IF('Costi complessivi'!#REF!="G",'Costi complessivi'!#REF!*$C$452,IF('Costi complessivi'!#REF!=$B$452,'Costi complessivi'!#REF!,""))</f>
        <v>#REF!</v>
      </c>
      <c r="L129" s="29" t="e">
        <f>IF('Costi complessivi'!#REF!="G",'Costi complessivi'!#REF!*$C$452,IF('Costi complessivi'!#REF!=$B$452,'Costi complessivi'!#REF!,""))</f>
        <v>#REF!</v>
      </c>
      <c r="M129" s="23" t="e">
        <f>'Costi complessivi'!#REF!</f>
        <v>#REF!</v>
      </c>
      <c r="N129" s="69" t="e">
        <f>IF('Costi complessivi'!#REF!="G",'Costi complessivi'!#REF!,IF('Costi complessivi'!#REF!=$B$452,'Costi complessivi'!#REF!,0))</f>
        <v>#REF!</v>
      </c>
    </row>
    <row r="130" spans="1:18" hidden="1">
      <c r="A130" s="22" t="e">
        <f>IF('Costi complessivi'!#REF!="","",'Costi complessivi'!#REF!)</f>
        <v>#REF!</v>
      </c>
      <c r="B130" s="61" t="e">
        <f>IF('Costi complessivi'!#REF!="","",'Costi complessivi'!#REF!)</f>
        <v>#REF!</v>
      </c>
      <c r="C130" s="15" t="e">
        <f>IF('Costi complessivi'!#REF!="G",'Costi complessivi'!#REF!*$C$452,IF('Costi complessivi'!#REF!=$B$452,'Costi complessivi'!#REF!,""))</f>
        <v>#REF!</v>
      </c>
      <c r="D130" s="15" t="e">
        <f>IF('Costi complessivi'!#REF!="G",'Costi complessivi'!#REF!*$C$452,IF('Costi complessivi'!#REF!=$B$452,'Costi complessivi'!#REF!,""))</f>
        <v>#REF!</v>
      </c>
      <c r="E130" s="30" t="e">
        <f>IF('Costi complessivi'!#REF!="G",'Costi complessivi'!#REF!*$C$452,IF('Costi complessivi'!#REF!=$B$452,'Costi complessivi'!#REF!,""))</f>
        <v>#REF!</v>
      </c>
      <c r="F130" s="115" t="e">
        <f>IF('Costi complessivi'!#REF!="G",'Costi complessivi'!#REF!*$C$452,IF('Costi complessivi'!#REF!=$B$452,'Costi complessivi'!#REF!,""))</f>
        <v>#REF!</v>
      </c>
      <c r="G130" s="44" t="e">
        <f>IF('Costi complessivi'!#REF!="G",'Costi complessivi'!#REF!*$C$452,IF('Costi complessivi'!#REF!=$B$452,'Costi complessivi'!#REF!,""))</f>
        <v>#REF!</v>
      </c>
      <c r="H130" s="44" t="e">
        <f>IF('Costi complessivi'!#REF!="G",'Costi complessivi'!#REF!*$C$452,IF('Costi complessivi'!#REF!=$B$452,'Costi complessivi'!#REF!,""))</f>
        <v>#REF!</v>
      </c>
      <c r="I130" s="115" t="e">
        <f>IF('Costi complessivi'!#REF!="G",'Costi complessivi'!#REF!*$C$452,IF('Costi complessivi'!#REF!=$B$452,'Costi complessivi'!#REF!,""))</f>
        <v>#REF!</v>
      </c>
      <c r="J130" s="14" t="e">
        <f>IF('Costi complessivi'!#REF!="G",'Costi complessivi'!#REF!*$C$452,IF('Costi complessivi'!#REF!=$B$452,'Costi complessivi'!#REF!,""))</f>
        <v>#REF!</v>
      </c>
      <c r="K130" s="14" t="e">
        <f>IF('Costi complessivi'!#REF!="G",'Costi complessivi'!#REF!*$C$452,IF('Costi complessivi'!#REF!=$B$452,'Costi complessivi'!#REF!,""))</f>
        <v>#REF!</v>
      </c>
      <c r="L130" s="29" t="e">
        <f>IF('Costi complessivi'!#REF!="G",'Costi complessivi'!#REF!*$C$452,IF('Costi complessivi'!#REF!=$B$452,'Costi complessivi'!#REF!,""))</f>
        <v>#REF!</v>
      </c>
      <c r="M130" s="23" t="e">
        <f>'Costi complessivi'!#REF!</f>
        <v>#REF!</v>
      </c>
      <c r="N130" s="69" t="e">
        <f>IF('Costi complessivi'!#REF!="G",'Costi complessivi'!#REF!,IF('Costi complessivi'!#REF!=$B$452,'Costi complessivi'!#REF!,0))</f>
        <v>#REF!</v>
      </c>
    </row>
    <row r="131" spans="1:18" ht="17.45" hidden="1" customHeight="1">
      <c r="A131" s="22" t="str">
        <f>IF('Costi complessivi'!A117="","",'Costi complessivi'!A117)</f>
        <v xml:space="preserve">  66/25/791  </v>
      </c>
      <c r="B131" s="61" t="str">
        <f>IF('Costi complessivi'!B117="","",'Costi complessivi'!B117)</f>
        <v>PULIZIE CENTRI SOCIALI TRAVERS.</v>
      </c>
      <c r="C131" s="15" t="e">
        <f>IF('Costi complessivi'!#REF!="G",'Costi complessivi'!#REF!*$C$452,IF('Costi complessivi'!#REF!=$B$452,'Costi complessivi'!#REF!,""))</f>
        <v>#REF!</v>
      </c>
      <c r="D131" s="15" t="e">
        <f>IF('Costi complessivi'!#REF!="G",'Costi complessivi'!#REF!*$C$452,IF('Costi complessivi'!#REF!=$B$452,'Costi complessivi'!#REF!,""))</f>
        <v>#REF!</v>
      </c>
      <c r="E131" s="30" t="e">
        <f>IF('Costi complessivi'!#REF!="G",'Costi complessivi'!#REF!*$C$452,IF('Costi complessivi'!#REF!=$B$452,'Costi complessivi'!#REF!,""))</f>
        <v>#REF!</v>
      </c>
      <c r="F131" s="115" t="e">
        <f>IF('Costi complessivi'!#REF!="G",'Costi complessivi'!C117*$C$452,IF('Costi complessivi'!#REF!=$B$452,'Costi complessivi'!C117,""))</f>
        <v>#REF!</v>
      </c>
      <c r="G131" s="44" t="e">
        <f>IF('Costi complessivi'!#REF!="G",'Costi complessivi'!#REF!*$C$452,IF('Costi complessivi'!#REF!=$B$452,'Costi complessivi'!#REF!,""))</f>
        <v>#REF!</v>
      </c>
      <c r="H131" s="44" t="e">
        <f>IF('Costi complessivi'!#REF!="G",'Costi complessivi'!#REF!*$C$452,IF('Costi complessivi'!#REF!=$B$452,'Costi complessivi'!#REF!,""))</f>
        <v>#REF!</v>
      </c>
      <c r="I131" s="115" t="e">
        <f>IF('Costi complessivi'!#REF!="G",'Costi complessivi'!D117*$C$452,IF('Costi complessivi'!#REF!=$B$452,'Costi complessivi'!D117,""))</f>
        <v>#REF!</v>
      </c>
      <c r="J131" s="14" t="e">
        <f>IF('Costi complessivi'!#REF!="G",'Costi complessivi'!E117*$C$452,IF('Costi complessivi'!#REF!=$B$452,'Costi complessivi'!E117,""))</f>
        <v>#REF!</v>
      </c>
      <c r="K131" s="14" t="e">
        <f>IF('Costi complessivi'!#REF!="G",'Costi complessivi'!F117*$C$452,IF('Costi complessivi'!#REF!=$B$452,'Costi complessivi'!F117,""))</f>
        <v>#REF!</v>
      </c>
      <c r="L131" s="29" t="e">
        <f>IF('Costi complessivi'!#REF!="G",'Costi complessivi'!#REF!*$C$452,IF('Costi complessivi'!#REF!=$B$452,'Costi complessivi'!#REF!,""))</f>
        <v>#REF!</v>
      </c>
      <c r="M131" s="23" t="e">
        <f>'Costi complessivi'!#REF!</f>
        <v>#REF!</v>
      </c>
      <c r="N131" s="69" t="e">
        <f>IF('Costi complessivi'!#REF!="G",'Costi complessivi'!#REF!,IF('Costi complessivi'!#REF!=$B$452,'Costi complessivi'!#REF!,0))</f>
        <v>#REF!</v>
      </c>
    </row>
    <row r="132" spans="1:18" hidden="1">
      <c r="A132" s="49" t="s">
        <v>475</v>
      </c>
      <c r="B132" s="45"/>
      <c r="C132" s="46"/>
      <c r="D132" s="47"/>
      <c r="E132" s="47"/>
      <c r="F132" s="47"/>
      <c r="G132" s="47"/>
      <c r="H132" s="47"/>
      <c r="I132" s="47"/>
      <c r="J132" s="47"/>
      <c r="K132" s="47"/>
      <c r="L132" s="45"/>
      <c r="M132" s="48"/>
      <c r="N132" s="69" t="e">
        <f>IF('Costi complessivi'!#REF!="G",'Costi complessivi'!#REF!,IF('Costi complessivi'!#REF!=$B$452,'Costi complessivi'!#REF!,0))</f>
        <v>#REF!</v>
      </c>
    </row>
    <row r="133" spans="1:18" hidden="1">
      <c r="A133" s="22" t="str">
        <f>IF('Costi complessivi'!A119="","",'Costi complessivi'!A119)</f>
        <v xml:space="preserve">  68/05/505  </v>
      </c>
      <c r="B133" s="61" t="str">
        <f>IF('Costi complessivi'!B119="","",'Costi complessivi'!B119)</f>
        <v xml:space="preserve">PRESTAZIONI SERVIZI CD COLLECC </v>
      </c>
      <c r="C133" s="15" t="e">
        <f>IF('Costi complessivi'!#REF!="G",'Costi complessivi'!#REF!*$C$452,IF('Costi complessivi'!#REF!=$B$452,'Costi complessivi'!#REF!,""))</f>
        <v>#REF!</v>
      </c>
      <c r="D133" s="15" t="e">
        <f>IF('Costi complessivi'!#REF!="G",'Costi complessivi'!#REF!*$C$452,IF('Costi complessivi'!#REF!=$B$452,'Costi complessivi'!#REF!,""))</f>
        <v>#REF!</v>
      </c>
      <c r="E133" s="30" t="e">
        <f>IF('Costi complessivi'!#REF!="G",'Costi complessivi'!#REF!*$C$452,IF('Costi complessivi'!#REF!=$B$452,'Costi complessivi'!#REF!,""))</f>
        <v>#REF!</v>
      </c>
      <c r="F133" s="115" t="e">
        <f>IF('Costi complessivi'!#REF!="G",'Costi complessivi'!C119*$C$452,IF('Costi complessivi'!#REF!=$B$452,'Costi complessivi'!C119,""))</f>
        <v>#REF!</v>
      </c>
      <c r="G133" s="44" t="e">
        <f>IF('Costi complessivi'!#REF!="G",'Costi complessivi'!#REF!*$C$452,IF('Costi complessivi'!#REF!=$B$452,'Costi complessivi'!#REF!,""))</f>
        <v>#REF!</v>
      </c>
      <c r="H133" s="44" t="e">
        <f>IF('Costi complessivi'!#REF!="G",'Costi complessivi'!#REF!*$C$452,IF('Costi complessivi'!#REF!=$B$452,'Costi complessivi'!#REF!,""))</f>
        <v>#REF!</v>
      </c>
      <c r="I133" s="115" t="e">
        <f>IF('Costi complessivi'!#REF!="G",'Costi complessivi'!D119*$C$452,IF('Costi complessivi'!#REF!=$B$452,'Costi complessivi'!D119,""))</f>
        <v>#REF!</v>
      </c>
      <c r="J133" s="14" t="e">
        <f>IF('Costi complessivi'!#REF!="G",'Costi complessivi'!E119*$C$452,IF('Costi complessivi'!#REF!=$B$452,'Costi complessivi'!E119,""))</f>
        <v>#REF!</v>
      </c>
      <c r="K133" s="14" t="e">
        <f>IF('Costi complessivi'!#REF!="G",'Costi complessivi'!F119*$C$452,IF('Costi complessivi'!#REF!=$B$452,'Costi complessivi'!F119,""))</f>
        <v>#REF!</v>
      </c>
      <c r="L133" s="29" t="e">
        <f>IF('Costi complessivi'!#REF!="G",'Costi complessivi'!#REF!*$C$452,IF('Costi complessivi'!#REF!=$B$452,'Costi complessivi'!#REF!,""))</f>
        <v>#REF!</v>
      </c>
      <c r="M133" s="23" t="e">
        <f>'Costi complessivi'!#REF!</f>
        <v>#REF!</v>
      </c>
      <c r="N133" s="69" t="e">
        <f>IF('Costi complessivi'!#REF!="G",'Costi complessivi'!#REF!,IF('Costi complessivi'!#REF!=$B$452,'Costi complessivi'!#REF!,0))</f>
        <v>#REF!</v>
      </c>
      <c r="Q133" s="42">
        <v>3457</v>
      </c>
      <c r="R133" s="42">
        <f>Q133/5*12</f>
        <v>8296.7999999999993</v>
      </c>
    </row>
    <row r="134" spans="1:18" hidden="1">
      <c r="A134" s="22" t="str">
        <f>IF('Costi complessivi'!A120="","",'Costi complessivi'!A120)</f>
        <v xml:space="preserve">  68/05/506  </v>
      </c>
      <c r="B134" s="61" t="str">
        <f>IF('Costi complessivi'!B120="","",'Costi complessivi'!B120)</f>
        <v xml:space="preserve">PASTI CD COLLECCHIO            </v>
      </c>
      <c r="C134" s="15" t="e">
        <f>IF('Costi complessivi'!#REF!="G",'Costi complessivi'!#REF!*$C$452,IF('Costi complessivi'!#REF!=$B$452,'Costi complessivi'!#REF!,""))</f>
        <v>#REF!</v>
      </c>
      <c r="D134" s="15" t="e">
        <f>IF('Costi complessivi'!#REF!="G",'Costi complessivi'!#REF!*$C$452,IF('Costi complessivi'!#REF!=$B$452,'Costi complessivi'!#REF!,""))</f>
        <v>#REF!</v>
      </c>
      <c r="E134" s="30" t="e">
        <f>IF('Costi complessivi'!#REF!="G",'Costi complessivi'!#REF!*$C$452,IF('Costi complessivi'!#REF!=$B$452,'Costi complessivi'!#REF!,""))</f>
        <v>#REF!</v>
      </c>
      <c r="F134" s="115" t="e">
        <f>IF('Costi complessivi'!#REF!="G",'Costi complessivi'!C120*$C$452,IF('Costi complessivi'!#REF!=$B$452,'Costi complessivi'!C120,""))</f>
        <v>#REF!</v>
      </c>
      <c r="G134" s="44" t="e">
        <f>IF('Costi complessivi'!#REF!="G",'Costi complessivi'!#REF!*$C$452,IF('Costi complessivi'!#REF!=$B$452,'Costi complessivi'!#REF!,""))</f>
        <v>#REF!</v>
      </c>
      <c r="H134" s="44" t="e">
        <f>IF('Costi complessivi'!#REF!="G",'Costi complessivi'!#REF!*$C$452,IF('Costi complessivi'!#REF!=$B$452,'Costi complessivi'!#REF!,""))</f>
        <v>#REF!</v>
      </c>
      <c r="I134" s="115" t="e">
        <f>IF('Costi complessivi'!#REF!="G",'Costi complessivi'!D120*$C$452,IF('Costi complessivi'!#REF!=$B$452,'Costi complessivi'!D120,""))</f>
        <v>#REF!</v>
      </c>
      <c r="J134" s="14" t="e">
        <f>IF('Costi complessivi'!#REF!="G",'Costi complessivi'!E120*$C$452,IF('Costi complessivi'!#REF!=$B$452,'Costi complessivi'!E120,""))</f>
        <v>#REF!</v>
      </c>
      <c r="K134" s="14" t="e">
        <f>IF('Costi complessivi'!#REF!="G",'Costi complessivi'!F120*$C$452,IF('Costi complessivi'!#REF!=$B$452,'Costi complessivi'!F120,""))</f>
        <v>#REF!</v>
      </c>
      <c r="L134" s="29" t="e">
        <f>IF('Costi complessivi'!#REF!="G",'Costi complessivi'!#REF!*$C$452,IF('Costi complessivi'!#REF!=$B$452,'Costi complessivi'!#REF!,""))</f>
        <v>#REF!</v>
      </c>
      <c r="M134" s="23" t="e">
        <f>'Costi complessivi'!#REF!</f>
        <v>#REF!</v>
      </c>
      <c r="N134" s="69" t="e">
        <f>IF('Costi complessivi'!#REF!="G",'Costi complessivi'!#REF!,IF('Costi complessivi'!#REF!=$B$452,'Costi complessivi'!#REF!,0))</f>
        <v>#REF!</v>
      </c>
      <c r="Q134" s="42">
        <v>13439</v>
      </c>
      <c r="R134" s="42">
        <f>Q134*2</f>
        <v>26878</v>
      </c>
    </row>
    <row r="135" spans="1:18" hidden="1">
      <c r="A135" s="22" t="str">
        <f>IF('Costi complessivi'!A121="","",'Costi complessivi'!A121)</f>
        <v xml:space="preserve">  68/05/507  </v>
      </c>
      <c r="B135" s="61" t="str">
        <f>IF('Costi complessivi'!B121="","",'Costi complessivi'!B121)</f>
        <v xml:space="preserve">MATERIALE CONSUMO CD COLLECCHI </v>
      </c>
      <c r="C135" s="15" t="e">
        <f>IF('Costi complessivi'!#REF!="G",'Costi complessivi'!#REF!*$C$452,IF('Costi complessivi'!#REF!=$B$452,'Costi complessivi'!#REF!,""))</f>
        <v>#REF!</v>
      </c>
      <c r="D135" s="15" t="e">
        <f>IF('Costi complessivi'!#REF!="G",'Costi complessivi'!#REF!*$C$452,IF('Costi complessivi'!#REF!=$B$452,'Costi complessivi'!#REF!,""))</f>
        <v>#REF!</v>
      </c>
      <c r="E135" s="30" t="e">
        <f>IF('Costi complessivi'!#REF!="G",'Costi complessivi'!#REF!*$C$452,IF('Costi complessivi'!#REF!=$B$452,'Costi complessivi'!#REF!,""))</f>
        <v>#REF!</v>
      </c>
      <c r="F135" s="115" t="e">
        <f>IF('Costi complessivi'!#REF!="G",'Costi complessivi'!C121*$C$452,IF('Costi complessivi'!#REF!=$B$452,'Costi complessivi'!C121,""))</f>
        <v>#REF!</v>
      </c>
      <c r="G135" s="44" t="e">
        <f>IF('Costi complessivi'!#REF!="G",'Costi complessivi'!#REF!*$C$452,IF('Costi complessivi'!#REF!=$B$452,'Costi complessivi'!#REF!,""))</f>
        <v>#REF!</v>
      </c>
      <c r="H135" s="44" t="e">
        <f>IF('Costi complessivi'!#REF!="G",'Costi complessivi'!#REF!*$C$452,IF('Costi complessivi'!#REF!=$B$452,'Costi complessivi'!#REF!,""))</f>
        <v>#REF!</v>
      </c>
      <c r="I135" s="115" t="e">
        <f>IF('Costi complessivi'!#REF!="G",'Costi complessivi'!D121*$C$452,IF('Costi complessivi'!#REF!=$B$452,'Costi complessivi'!D121,""))</f>
        <v>#REF!</v>
      </c>
      <c r="J135" s="14" t="e">
        <f>IF('Costi complessivi'!#REF!="G",'Costi complessivi'!E121*$C$452,IF('Costi complessivi'!#REF!=$B$452,'Costi complessivi'!E121,""))</f>
        <v>#REF!</v>
      </c>
      <c r="K135" s="14" t="e">
        <f>IF('Costi complessivi'!#REF!="G",'Costi complessivi'!F121*$C$452,IF('Costi complessivi'!#REF!=$B$452,'Costi complessivi'!F121,""))</f>
        <v>#REF!</v>
      </c>
      <c r="L135" s="29" t="e">
        <f>IF('Costi complessivi'!#REF!="G",'Costi complessivi'!#REF!*$C$452,IF('Costi complessivi'!#REF!=$B$452,'Costi complessivi'!#REF!,""))</f>
        <v>#REF!</v>
      </c>
      <c r="M135" s="23" t="e">
        <f>'Costi complessivi'!#REF!</f>
        <v>#REF!</v>
      </c>
      <c r="N135" s="69" t="e">
        <f>IF('Costi complessivi'!#REF!="G",'Costi complessivi'!#REF!,IF('Costi complessivi'!#REF!=$B$452,'Costi complessivi'!#REF!,0))</f>
        <v>#REF!</v>
      </c>
    </row>
    <row r="136" spans="1:18" hidden="1">
      <c r="A136" s="22" t="str">
        <f>IF('Costi complessivi'!A122="","",'Costi complessivi'!A122)</f>
        <v xml:space="preserve">  68/05/508  </v>
      </c>
      <c r="B136" s="61" t="str">
        <f>IF('Costi complessivi'!B122="","",'Costi complessivi'!B122)</f>
        <v xml:space="preserve">MATERIALE VARIO CD COLLECCHIO  </v>
      </c>
      <c r="C136" s="15" t="e">
        <f>IF('Costi complessivi'!#REF!="G",'Costi complessivi'!#REF!*$C$452,IF('Costi complessivi'!#REF!=$B$452,'Costi complessivi'!#REF!,""))</f>
        <v>#REF!</v>
      </c>
      <c r="D136" s="15" t="e">
        <f>IF('Costi complessivi'!#REF!="G",'Costi complessivi'!#REF!*$C$452,IF('Costi complessivi'!#REF!=$B$452,'Costi complessivi'!#REF!,""))</f>
        <v>#REF!</v>
      </c>
      <c r="E136" s="30" t="e">
        <f>IF('Costi complessivi'!#REF!="G",'Costi complessivi'!#REF!*$C$452,IF('Costi complessivi'!#REF!=$B$452,'Costi complessivi'!#REF!,""))</f>
        <v>#REF!</v>
      </c>
      <c r="F136" s="115" t="e">
        <f>IF('Costi complessivi'!#REF!="G",'Costi complessivi'!C122*$C$452,IF('Costi complessivi'!#REF!=$B$452,'Costi complessivi'!C122,""))</f>
        <v>#REF!</v>
      </c>
      <c r="G136" s="44" t="e">
        <f>IF('Costi complessivi'!#REF!="G",'Costi complessivi'!#REF!*$C$452,IF('Costi complessivi'!#REF!=$B$452,'Costi complessivi'!#REF!,""))</f>
        <v>#REF!</v>
      </c>
      <c r="H136" s="44" t="e">
        <f>IF('Costi complessivi'!#REF!="G",'Costi complessivi'!#REF!*$C$452,IF('Costi complessivi'!#REF!=$B$452,'Costi complessivi'!#REF!,""))</f>
        <v>#REF!</v>
      </c>
      <c r="I136" s="115" t="e">
        <f>IF('Costi complessivi'!#REF!="G",'Costi complessivi'!D122*$C$452,IF('Costi complessivi'!#REF!=$B$452,'Costi complessivi'!D122,""))</f>
        <v>#REF!</v>
      </c>
      <c r="J136" s="14" t="e">
        <f>IF('Costi complessivi'!#REF!="G",'Costi complessivi'!E122*$C$452,IF('Costi complessivi'!#REF!=$B$452,'Costi complessivi'!E122,""))</f>
        <v>#REF!</v>
      </c>
      <c r="K136" s="14" t="e">
        <f>IF('Costi complessivi'!#REF!="G",'Costi complessivi'!F122*$C$452,IF('Costi complessivi'!#REF!=$B$452,'Costi complessivi'!F122,""))</f>
        <v>#REF!</v>
      </c>
      <c r="L136" s="29" t="e">
        <f>IF('Costi complessivi'!#REF!="G",'Costi complessivi'!#REF!*$C$452,IF('Costi complessivi'!#REF!=$B$452,'Costi complessivi'!#REF!,""))</f>
        <v>#REF!</v>
      </c>
      <c r="M136" s="23" t="e">
        <f>'Costi complessivi'!#REF!</f>
        <v>#REF!</v>
      </c>
      <c r="N136" s="69" t="e">
        <f>IF('Costi complessivi'!#REF!="G",'Costi complessivi'!#REF!,IF('Costi complessivi'!#REF!=$B$452,'Costi complessivi'!#REF!,0))</f>
        <v>#REF!</v>
      </c>
    </row>
    <row r="137" spans="1:18" hidden="1">
      <c r="A137" s="22" t="str">
        <f>IF('Costi complessivi'!A123="","",'Costi complessivi'!A123)</f>
        <v xml:space="preserve">  68/05/509  </v>
      </c>
      <c r="B137" s="61" t="str">
        <f>IF('Costi complessivi'!B123="","",'Costi complessivi'!B123)</f>
        <v xml:space="preserve">SPESE LAVANDERIA CD COLLECCHIO </v>
      </c>
      <c r="C137" s="15" t="e">
        <f>IF('Costi complessivi'!#REF!="G",'Costi complessivi'!#REF!*$C$452,IF('Costi complessivi'!#REF!=$B$452,'Costi complessivi'!#REF!,""))</f>
        <v>#REF!</v>
      </c>
      <c r="D137" s="15" t="e">
        <f>IF('Costi complessivi'!#REF!="G",'Costi complessivi'!#REF!*$C$452,IF('Costi complessivi'!#REF!=$B$452,'Costi complessivi'!#REF!,""))</f>
        <v>#REF!</v>
      </c>
      <c r="E137" s="30" t="e">
        <f>IF('Costi complessivi'!#REF!="G",'Costi complessivi'!#REF!*$C$452,IF('Costi complessivi'!#REF!=$B$452,'Costi complessivi'!#REF!,""))</f>
        <v>#REF!</v>
      </c>
      <c r="F137" s="115" t="e">
        <f>IF('Costi complessivi'!#REF!="G",'Costi complessivi'!C123*$C$452,IF('Costi complessivi'!#REF!=$B$452,'Costi complessivi'!C123,""))</f>
        <v>#REF!</v>
      </c>
      <c r="G137" s="44" t="e">
        <f>IF('Costi complessivi'!#REF!="G",'Costi complessivi'!#REF!*$C$452,IF('Costi complessivi'!#REF!=$B$452,'Costi complessivi'!#REF!,""))</f>
        <v>#REF!</v>
      </c>
      <c r="H137" s="44" t="e">
        <f>IF('Costi complessivi'!#REF!="G",'Costi complessivi'!#REF!*$C$452,IF('Costi complessivi'!#REF!=$B$452,'Costi complessivi'!#REF!,""))</f>
        <v>#REF!</v>
      </c>
      <c r="I137" s="115" t="e">
        <f>IF('Costi complessivi'!#REF!="G",'Costi complessivi'!D123*$C$452,IF('Costi complessivi'!#REF!=$B$452,'Costi complessivi'!D123,""))</f>
        <v>#REF!</v>
      </c>
      <c r="J137" s="14" t="e">
        <f>IF('Costi complessivi'!#REF!="G",'Costi complessivi'!E123*$C$452,IF('Costi complessivi'!#REF!=$B$452,'Costi complessivi'!E123,""))</f>
        <v>#REF!</v>
      </c>
      <c r="K137" s="14" t="e">
        <f>IF('Costi complessivi'!#REF!="G",'Costi complessivi'!F123*$C$452,IF('Costi complessivi'!#REF!=$B$452,'Costi complessivi'!F123,""))</f>
        <v>#REF!</v>
      </c>
      <c r="L137" s="29" t="e">
        <f>IF('Costi complessivi'!#REF!="G",'Costi complessivi'!#REF!*$C$452,IF('Costi complessivi'!#REF!=$B$452,'Costi complessivi'!#REF!,""))</f>
        <v>#REF!</v>
      </c>
      <c r="M137" s="23" t="e">
        <f>'Costi complessivi'!#REF!</f>
        <v>#REF!</v>
      </c>
      <c r="N137" s="69" t="e">
        <f>IF('Costi complessivi'!#REF!="G",'Costi complessivi'!#REF!,IF('Costi complessivi'!#REF!=$B$452,'Costi complessivi'!#REF!,0))</f>
        <v>#REF!</v>
      </c>
    </row>
    <row r="138" spans="1:18" hidden="1">
      <c r="A138" s="22" t="str">
        <f>IF('Costi complessivi'!A124="","",'Costi complessivi'!A124)</f>
        <v xml:space="preserve">  68/05/513  </v>
      </c>
      <c r="B138" s="61" t="str">
        <f>IF('Costi complessivi'!B124="","",'Costi complessivi'!B124)</f>
        <v xml:space="preserve">FORZA MOTRICE CD COLLECCHIO    </v>
      </c>
      <c r="C138" s="15" t="e">
        <f>IF('Costi complessivi'!#REF!="G",'Costi complessivi'!#REF!*$C$452,IF('Costi complessivi'!#REF!=$B$452,'Costi complessivi'!#REF!,""))</f>
        <v>#REF!</v>
      </c>
      <c r="D138" s="15" t="e">
        <f>IF('Costi complessivi'!#REF!="G",'Costi complessivi'!#REF!*$C$452,IF('Costi complessivi'!#REF!=$B$452,'Costi complessivi'!#REF!,""))</f>
        <v>#REF!</v>
      </c>
      <c r="E138" s="30" t="e">
        <f>IF('Costi complessivi'!#REF!="G",'Costi complessivi'!#REF!*$C$452,IF('Costi complessivi'!#REF!=$B$452,'Costi complessivi'!#REF!,""))</f>
        <v>#REF!</v>
      </c>
      <c r="F138" s="115" t="e">
        <f>IF('Costi complessivi'!#REF!="G",'Costi complessivi'!C124*$C$452,IF('Costi complessivi'!#REF!=$B$452,'Costi complessivi'!C124,""))</f>
        <v>#REF!</v>
      </c>
      <c r="G138" s="44" t="e">
        <f>IF('Costi complessivi'!#REF!="G",'Costi complessivi'!#REF!*$C$452,IF('Costi complessivi'!#REF!=$B$452,'Costi complessivi'!#REF!,""))</f>
        <v>#REF!</v>
      </c>
      <c r="H138" s="44" t="e">
        <f>IF('Costi complessivi'!#REF!="G",'Costi complessivi'!#REF!*$C$452,IF('Costi complessivi'!#REF!=$B$452,'Costi complessivi'!#REF!,""))</f>
        <v>#REF!</v>
      </c>
      <c r="I138" s="115" t="e">
        <f>IF('Costi complessivi'!#REF!="G",'Costi complessivi'!D124*$C$452,IF('Costi complessivi'!#REF!=$B$452,'Costi complessivi'!D124,""))</f>
        <v>#REF!</v>
      </c>
      <c r="J138" s="14" t="e">
        <f>IF('Costi complessivi'!#REF!="G",'Costi complessivi'!E124*$C$452,IF('Costi complessivi'!#REF!=$B$452,'Costi complessivi'!E124,""))</f>
        <v>#REF!</v>
      </c>
      <c r="K138" s="14" t="e">
        <f>IF('Costi complessivi'!#REF!="G",'Costi complessivi'!F124*$C$452,IF('Costi complessivi'!#REF!=$B$452,'Costi complessivi'!F124,""))</f>
        <v>#REF!</v>
      </c>
      <c r="L138" s="29" t="e">
        <f>IF('Costi complessivi'!#REF!="G",'Costi complessivi'!#REF!*$C$452,IF('Costi complessivi'!#REF!=$B$452,'Costi complessivi'!#REF!,""))</f>
        <v>#REF!</v>
      </c>
      <c r="M138" s="23" t="e">
        <f>'Costi complessivi'!#REF!</f>
        <v>#REF!</v>
      </c>
      <c r="N138" s="69" t="e">
        <f>IF('Costi complessivi'!#REF!="G",'Costi complessivi'!#REF!,IF('Costi complessivi'!#REF!=$B$452,'Costi complessivi'!#REF!,0))</f>
        <v>#REF!</v>
      </c>
    </row>
    <row r="139" spans="1:18" hidden="1">
      <c r="A139" s="22" t="str">
        <f>IF('Costi complessivi'!A125="","",'Costi complessivi'!A125)</f>
        <v xml:space="preserve">  68/05/514  </v>
      </c>
      <c r="B139" s="61" t="str">
        <f>IF('Costi complessivi'!B125="","",'Costi complessivi'!B125)</f>
        <v xml:space="preserve">GAS CD COLLECCHIO              </v>
      </c>
      <c r="C139" s="15" t="e">
        <f>IF('Costi complessivi'!#REF!="G",'Costi complessivi'!#REF!*$C$452,IF('Costi complessivi'!#REF!=$B$452,'Costi complessivi'!#REF!,""))</f>
        <v>#REF!</v>
      </c>
      <c r="D139" s="15" t="e">
        <f>IF('Costi complessivi'!#REF!="G",'Costi complessivi'!#REF!*$C$452,IF('Costi complessivi'!#REF!=$B$452,'Costi complessivi'!#REF!,""))</f>
        <v>#REF!</v>
      </c>
      <c r="E139" s="30" t="e">
        <f>IF('Costi complessivi'!#REF!="G",'Costi complessivi'!#REF!*$C$452,IF('Costi complessivi'!#REF!=$B$452,'Costi complessivi'!#REF!,""))</f>
        <v>#REF!</v>
      </c>
      <c r="F139" s="115" t="e">
        <f>IF('Costi complessivi'!#REF!="G",'Costi complessivi'!C125*$C$452,IF('Costi complessivi'!#REF!=$B$452,'Costi complessivi'!C125,""))</f>
        <v>#REF!</v>
      </c>
      <c r="G139" s="44" t="e">
        <f>IF('Costi complessivi'!#REF!="G",'Costi complessivi'!#REF!*$C$452,IF('Costi complessivi'!#REF!=$B$452,'Costi complessivi'!#REF!,""))</f>
        <v>#REF!</v>
      </c>
      <c r="H139" s="44" t="e">
        <f>IF('Costi complessivi'!#REF!="G",'Costi complessivi'!#REF!*$C$452,IF('Costi complessivi'!#REF!=$B$452,'Costi complessivi'!#REF!,""))</f>
        <v>#REF!</v>
      </c>
      <c r="I139" s="115" t="e">
        <f>IF('Costi complessivi'!#REF!="G",'Costi complessivi'!D125*$C$452,IF('Costi complessivi'!#REF!=$B$452,'Costi complessivi'!D125,""))</f>
        <v>#REF!</v>
      </c>
      <c r="J139" s="14" t="e">
        <f>IF('Costi complessivi'!#REF!="G",'Costi complessivi'!E125*$C$452,IF('Costi complessivi'!#REF!=$B$452,'Costi complessivi'!E125,""))</f>
        <v>#REF!</v>
      </c>
      <c r="K139" s="14" t="e">
        <f>IF('Costi complessivi'!#REF!="G",'Costi complessivi'!F125*$C$452,IF('Costi complessivi'!#REF!=$B$452,'Costi complessivi'!F125,""))</f>
        <v>#REF!</v>
      </c>
      <c r="L139" s="29" t="e">
        <f>IF('Costi complessivi'!#REF!="G",'Costi complessivi'!#REF!*$C$452,IF('Costi complessivi'!#REF!=$B$452,'Costi complessivi'!#REF!,""))</f>
        <v>#REF!</v>
      </c>
      <c r="M139" s="23" t="e">
        <f>'Costi complessivi'!#REF!</f>
        <v>#REF!</v>
      </c>
      <c r="N139" s="69" t="e">
        <f>IF('Costi complessivi'!#REF!="G",'Costi complessivi'!#REF!,IF('Costi complessivi'!#REF!=$B$452,'Costi complessivi'!#REF!,0))</f>
        <v>#REF!</v>
      </c>
    </row>
    <row r="140" spans="1:18" hidden="1">
      <c r="A140" s="22" t="str">
        <f>IF('Costi complessivi'!A126="","",'Costi complessivi'!A126)</f>
        <v xml:space="preserve">  68/05/515  </v>
      </c>
      <c r="B140" s="61" t="str">
        <f>IF('Costi complessivi'!B126="","",'Costi complessivi'!B126)</f>
        <v xml:space="preserve">ACQUA CD COLLECCHIO            </v>
      </c>
      <c r="C140" s="15" t="e">
        <f>IF('Costi complessivi'!#REF!="G",'Costi complessivi'!#REF!*$C$452,IF('Costi complessivi'!#REF!=$B$452,'Costi complessivi'!#REF!,""))</f>
        <v>#REF!</v>
      </c>
      <c r="D140" s="15" t="e">
        <f>IF('Costi complessivi'!#REF!="G",'Costi complessivi'!#REF!*$C$452,IF('Costi complessivi'!#REF!=$B$452,'Costi complessivi'!#REF!,""))</f>
        <v>#REF!</v>
      </c>
      <c r="E140" s="30" t="e">
        <f>IF('Costi complessivi'!#REF!="G",'Costi complessivi'!#REF!*$C$452,IF('Costi complessivi'!#REF!=$B$452,'Costi complessivi'!#REF!,""))</f>
        <v>#REF!</v>
      </c>
      <c r="F140" s="115" t="e">
        <f>IF('Costi complessivi'!#REF!="G",'Costi complessivi'!C126*$C$452,IF('Costi complessivi'!#REF!=$B$452,'Costi complessivi'!C126,""))</f>
        <v>#REF!</v>
      </c>
      <c r="G140" s="44" t="e">
        <f>IF('Costi complessivi'!#REF!="G",'Costi complessivi'!#REF!*$C$452,IF('Costi complessivi'!#REF!=$B$452,'Costi complessivi'!#REF!,""))</f>
        <v>#REF!</v>
      </c>
      <c r="H140" s="44" t="e">
        <f>IF('Costi complessivi'!#REF!="G",'Costi complessivi'!#REF!*$C$452,IF('Costi complessivi'!#REF!=$B$452,'Costi complessivi'!#REF!,""))</f>
        <v>#REF!</v>
      </c>
      <c r="I140" s="115" t="e">
        <f>IF('Costi complessivi'!#REF!="G",'Costi complessivi'!D126*$C$452,IF('Costi complessivi'!#REF!=$B$452,'Costi complessivi'!D126,""))</f>
        <v>#REF!</v>
      </c>
      <c r="J140" s="14" t="e">
        <f>IF('Costi complessivi'!#REF!="G",'Costi complessivi'!E126*$C$452,IF('Costi complessivi'!#REF!=$B$452,'Costi complessivi'!E126,""))</f>
        <v>#REF!</v>
      </c>
      <c r="K140" s="14" t="e">
        <f>IF('Costi complessivi'!#REF!="G",'Costi complessivi'!F126*$C$452,IF('Costi complessivi'!#REF!=$B$452,'Costi complessivi'!F126,""))</f>
        <v>#REF!</v>
      </c>
      <c r="L140" s="29" t="e">
        <f>IF('Costi complessivi'!#REF!="G",'Costi complessivi'!#REF!*$C$452,IF('Costi complessivi'!#REF!=$B$452,'Costi complessivi'!#REF!,""))</f>
        <v>#REF!</v>
      </c>
      <c r="M140" s="23" t="e">
        <f>'Costi complessivi'!#REF!</f>
        <v>#REF!</v>
      </c>
      <c r="N140" s="69" t="e">
        <f>IF('Costi complessivi'!#REF!="G",'Costi complessivi'!#REF!,IF('Costi complessivi'!#REF!=$B$452,'Costi complessivi'!#REF!,0))</f>
        <v>#REF!</v>
      </c>
    </row>
    <row r="141" spans="1:18" hidden="1">
      <c r="A141" s="22" t="str">
        <f>IF('Costi complessivi'!A127="","",'Costi complessivi'!A127)</f>
        <v xml:space="preserve">  68/05/516  </v>
      </c>
      <c r="B141" s="61" t="str">
        <f>IF('Costi complessivi'!B127="","",'Costi complessivi'!B127)</f>
        <v xml:space="preserve">TELEFONO CD COLLECCHIO         </v>
      </c>
      <c r="C141" s="15" t="e">
        <f>IF('Costi complessivi'!#REF!="G",'Costi complessivi'!#REF!*$C$452,IF('Costi complessivi'!#REF!=$B$452,'Costi complessivi'!#REF!,""))</f>
        <v>#REF!</v>
      </c>
      <c r="D141" s="15" t="e">
        <f>IF('Costi complessivi'!#REF!="G",'Costi complessivi'!#REF!*$C$452,IF('Costi complessivi'!#REF!=$B$452,'Costi complessivi'!#REF!,""))</f>
        <v>#REF!</v>
      </c>
      <c r="E141" s="30" t="e">
        <f>IF('Costi complessivi'!#REF!="G",'Costi complessivi'!#REF!*$C$452,IF('Costi complessivi'!#REF!=$B$452,'Costi complessivi'!#REF!,""))</f>
        <v>#REF!</v>
      </c>
      <c r="F141" s="115" t="e">
        <f>IF('Costi complessivi'!#REF!="G",'Costi complessivi'!C127*$C$452,IF('Costi complessivi'!#REF!=$B$452,'Costi complessivi'!C127,""))</f>
        <v>#REF!</v>
      </c>
      <c r="G141" s="44" t="e">
        <f>IF('Costi complessivi'!#REF!="G",'Costi complessivi'!#REF!*$C$452,IF('Costi complessivi'!#REF!=$B$452,'Costi complessivi'!#REF!,""))</f>
        <v>#REF!</v>
      </c>
      <c r="H141" s="44" t="e">
        <f>IF('Costi complessivi'!#REF!="G",'Costi complessivi'!#REF!*$C$452,IF('Costi complessivi'!#REF!=$B$452,'Costi complessivi'!#REF!,""))</f>
        <v>#REF!</v>
      </c>
      <c r="I141" s="115" t="e">
        <f>IF('Costi complessivi'!#REF!="G",'Costi complessivi'!D127*$C$452,IF('Costi complessivi'!#REF!=$B$452,'Costi complessivi'!D127,""))</f>
        <v>#REF!</v>
      </c>
      <c r="J141" s="14" t="e">
        <f>IF('Costi complessivi'!#REF!="G",'Costi complessivi'!E127*$C$452,IF('Costi complessivi'!#REF!=$B$452,'Costi complessivi'!E127,""))</f>
        <v>#REF!</v>
      </c>
      <c r="K141" s="14" t="e">
        <f>IF('Costi complessivi'!#REF!="G",'Costi complessivi'!F127*$C$452,IF('Costi complessivi'!#REF!=$B$452,'Costi complessivi'!F127,""))</f>
        <v>#REF!</v>
      </c>
      <c r="L141" s="29" t="e">
        <f>IF('Costi complessivi'!#REF!="G",'Costi complessivi'!#REF!*$C$452,IF('Costi complessivi'!#REF!=$B$452,'Costi complessivi'!#REF!,""))</f>
        <v>#REF!</v>
      </c>
      <c r="M141" s="23" t="e">
        <f>'Costi complessivi'!#REF!</f>
        <v>#REF!</v>
      </c>
      <c r="N141" s="69" t="e">
        <f>IF('Costi complessivi'!#REF!="G",'Costi complessivi'!#REF!,IF('Costi complessivi'!#REF!=$B$452,'Costi complessivi'!#REF!,0))</f>
        <v>#REF!</v>
      </c>
    </row>
    <row r="142" spans="1:18" hidden="1">
      <c r="A142" s="22" t="str">
        <f>IF('Costi complessivi'!A128="","",'Costi complessivi'!A128)</f>
        <v xml:space="preserve">  68/05/517  </v>
      </c>
      <c r="B142" s="61" t="str">
        <f>IF('Costi complessivi'!B128="","",'Costi complessivi'!B128)</f>
        <v xml:space="preserve">RICARICA CELLULARE CD COLLECCH </v>
      </c>
      <c r="C142" s="15" t="e">
        <f>IF('Costi complessivi'!#REF!="G",'Costi complessivi'!#REF!*$C$452,IF('Costi complessivi'!#REF!=$B$452,'Costi complessivi'!#REF!,""))</f>
        <v>#REF!</v>
      </c>
      <c r="D142" s="15" t="e">
        <f>IF('Costi complessivi'!#REF!="G",'Costi complessivi'!#REF!*$C$452,IF('Costi complessivi'!#REF!=$B$452,'Costi complessivi'!#REF!,""))</f>
        <v>#REF!</v>
      </c>
      <c r="E142" s="30" t="e">
        <f>IF('Costi complessivi'!#REF!="G",'Costi complessivi'!#REF!*$C$452,IF('Costi complessivi'!#REF!=$B$452,'Costi complessivi'!#REF!,""))</f>
        <v>#REF!</v>
      </c>
      <c r="F142" s="115" t="e">
        <f>IF('Costi complessivi'!#REF!="G",'Costi complessivi'!C128*$C$452,IF('Costi complessivi'!#REF!=$B$452,'Costi complessivi'!C128,""))</f>
        <v>#REF!</v>
      </c>
      <c r="G142" s="44" t="e">
        <f>IF('Costi complessivi'!#REF!="G",'Costi complessivi'!#REF!*$C$452,IF('Costi complessivi'!#REF!=$B$452,'Costi complessivi'!#REF!,""))</f>
        <v>#REF!</v>
      </c>
      <c r="H142" s="44" t="e">
        <f>IF('Costi complessivi'!#REF!="G",'Costi complessivi'!#REF!*$C$452,IF('Costi complessivi'!#REF!=$B$452,'Costi complessivi'!#REF!,""))</f>
        <v>#REF!</v>
      </c>
      <c r="I142" s="115" t="e">
        <f>IF('Costi complessivi'!#REF!="G",'Costi complessivi'!D128*$C$452,IF('Costi complessivi'!#REF!=$B$452,'Costi complessivi'!D128,""))</f>
        <v>#REF!</v>
      </c>
      <c r="J142" s="14" t="e">
        <f>IF('Costi complessivi'!#REF!="G",'Costi complessivi'!E128*$C$452,IF('Costi complessivi'!#REF!=$B$452,'Costi complessivi'!E128,""))</f>
        <v>#REF!</v>
      </c>
      <c r="K142" s="14" t="e">
        <f>IF('Costi complessivi'!#REF!="G",'Costi complessivi'!F128*$C$452,IF('Costi complessivi'!#REF!=$B$452,'Costi complessivi'!F128,""))</f>
        <v>#REF!</v>
      </c>
      <c r="L142" s="29" t="e">
        <f>IF('Costi complessivi'!#REF!="G",'Costi complessivi'!#REF!*$C$452,IF('Costi complessivi'!#REF!=$B$452,'Costi complessivi'!#REF!,""))</f>
        <v>#REF!</v>
      </c>
      <c r="M142" s="23" t="e">
        <f>'Costi complessivi'!#REF!</f>
        <v>#REF!</v>
      </c>
      <c r="N142" s="69" t="e">
        <f>IF('Costi complessivi'!#REF!="G",'Costi complessivi'!#REF!,IF('Costi complessivi'!#REF!=$B$452,'Costi complessivi'!#REF!,0))</f>
        <v>#REF!</v>
      </c>
    </row>
    <row r="143" spans="1:18" hidden="1">
      <c r="A143" s="22" t="str">
        <f>IF('Costi complessivi'!A129="","",'Costi complessivi'!A129)</f>
        <v xml:space="preserve">  68/05/518  </v>
      </c>
      <c r="B143" s="61" t="str">
        <f>IF('Costi complessivi'!B129="","",'Costi complessivi'!B129)</f>
        <v xml:space="preserve">TASSA RIFIUTI CD COLLECCHIO    </v>
      </c>
      <c r="C143" s="15" t="e">
        <f>IF('Costi complessivi'!#REF!="G",'Costi complessivi'!#REF!*$C$452,IF('Costi complessivi'!#REF!=$B$452,'Costi complessivi'!#REF!,""))</f>
        <v>#REF!</v>
      </c>
      <c r="D143" s="15" t="e">
        <f>IF('Costi complessivi'!#REF!="G",'Costi complessivi'!#REF!*$C$452,IF('Costi complessivi'!#REF!=$B$452,'Costi complessivi'!#REF!,""))</f>
        <v>#REF!</v>
      </c>
      <c r="E143" s="30" t="e">
        <f>IF('Costi complessivi'!#REF!="G",'Costi complessivi'!#REF!*$C$452,IF('Costi complessivi'!#REF!=$B$452,'Costi complessivi'!#REF!,""))</f>
        <v>#REF!</v>
      </c>
      <c r="F143" s="115" t="e">
        <f>IF('Costi complessivi'!#REF!="G",'Costi complessivi'!C129*$C$452,IF('Costi complessivi'!#REF!=$B$452,'Costi complessivi'!C129,""))</f>
        <v>#REF!</v>
      </c>
      <c r="G143" s="44" t="e">
        <f>IF('Costi complessivi'!#REF!="G",'Costi complessivi'!#REF!*$C$452,IF('Costi complessivi'!#REF!=$B$452,'Costi complessivi'!#REF!,""))</f>
        <v>#REF!</v>
      </c>
      <c r="H143" s="44" t="e">
        <f>IF('Costi complessivi'!#REF!="G",'Costi complessivi'!#REF!*$C$452,IF('Costi complessivi'!#REF!=$B$452,'Costi complessivi'!#REF!,""))</f>
        <v>#REF!</v>
      </c>
      <c r="I143" s="115" t="e">
        <f>IF('Costi complessivi'!#REF!="G",'Costi complessivi'!D129*$C$452,IF('Costi complessivi'!#REF!=$B$452,'Costi complessivi'!D129,""))</f>
        <v>#REF!</v>
      </c>
      <c r="J143" s="14" t="e">
        <f>IF('Costi complessivi'!#REF!="G",'Costi complessivi'!E129*$C$452,IF('Costi complessivi'!#REF!=$B$452,'Costi complessivi'!E129,""))</f>
        <v>#REF!</v>
      </c>
      <c r="K143" s="14" t="e">
        <f>IF('Costi complessivi'!#REF!="G",'Costi complessivi'!F129*$C$452,IF('Costi complessivi'!#REF!=$B$452,'Costi complessivi'!F129,""))</f>
        <v>#REF!</v>
      </c>
      <c r="L143" s="29" t="e">
        <f>IF('Costi complessivi'!#REF!="G",'Costi complessivi'!#REF!*$C$452,IF('Costi complessivi'!#REF!=$B$452,'Costi complessivi'!#REF!,""))</f>
        <v>#REF!</v>
      </c>
      <c r="M143" s="23" t="e">
        <f>'Costi complessivi'!#REF!</f>
        <v>#REF!</v>
      </c>
      <c r="N143" s="69" t="e">
        <f>IF('Costi complessivi'!#REF!="G",'Costi complessivi'!#REF!,IF('Costi complessivi'!#REF!=$B$452,'Costi complessivi'!#REF!,0))</f>
        <v>#REF!</v>
      </c>
    </row>
    <row r="144" spans="1:18" hidden="1">
      <c r="A144" s="22" t="str">
        <f>IF('Costi complessivi'!A130="","",'Costi complessivi'!A130)</f>
        <v xml:space="preserve">  68/05/519  </v>
      </c>
      <c r="B144" s="61" t="str">
        <f>IF('Costi complessivi'!B130="","",'Costi complessivi'!B130)</f>
        <v xml:space="preserve">PULIZIE CD COLLECCHIO          </v>
      </c>
      <c r="C144" s="15" t="e">
        <f>IF('Costi complessivi'!#REF!="G",'Costi complessivi'!#REF!*$C$452,IF('Costi complessivi'!#REF!=$B$452,'Costi complessivi'!#REF!,""))</f>
        <v>#REF!</v>
      </c>
      <c r="D144" s="15" t="e">
        <f>IF('Costi complessivi'!#REF!="G",'Costi complessivi'!#REF!*$C$452,IF('Costi complessivi'!#REF!=$B$452,'Costi complessivi'!#REF!,""))</f>
        <v>#REF!</v>
      </c>
      <c r="E144" s="30" t="e">
        <f>IF('Costi complessivi'!#REF!="G",'Costi complessivi'!#REF!*$C$452,IF('Costi complessivi'!#REF!=$B$452,'Costi complessivi'!#REF!,""))</f>
        <v>#REF!</v>
      </c>
      <c r="F144" s="115" t="e">
        <f>IF('Costi complessivi'!#REF!="G",'Costi complessivi'!C130*$C$452,IF('Costi complessivi'!#REF!=$B$452,'Costi complessivi'!C130,""))</f>
        <v>#REF!</v>
      </c>
      <c r="G144" s="44" t="e">
        <f>IF('Costi complessivi'!#REF!="G",'Costi complessivi'!#REF!*$C$452,IF('Costi complessivi'!#REF!=$B$452,'Costi complessivi'!#REF!,""))</f>
        <v>#REF!</v>
      </c>
      <c r="H144" s="44" t="e">
        <f>IF('Costi complessivi'!#REF!="G",'Costi complessivi'!#REF!*$C$452,IF('Costi complessivi'!#REF!=$B$452,'Costi complessivi'!#REF!,""))</f>
        <v>#REF!</v>
      </c>
      <c r="I144" s="115" t="e">
        <f>IF('Costi complessivi'!#REF!="G",'Costi complessivi'!D130*$C$452,IF('Costi complessivi'!#REF!=$B$452,'Costi complessivi'!D130,""))</f>
        <v>#REF!</v>
      </c>
      <c r="J144" s="14" t="e">
        <f>IF('Costi complessivi'!#REF!="G",'Costi complessivi'!E130*$C$452,IF('Costi complessivi'!#REF!=$B$452,'Costi complessivi'!E130,""))</f>
        <v>#REF!</v>
      </c>
      <c r="K144" s="14" t="e">
        <f>IF('Costi complessivi'!#REF!="G",'Costi complessivi'!F130*$C$452,IF('Costi complessivi'!#REF!=$B$452,'Costi complessivi'!F130,""))</f>
        <v>#REF!</v>
      </c>
      <c r="L144" s="29" t="e">
        <f>IF('Costi complessivi'!#REF!="G",'Costi complessivi'!#REF!*$C$452,IF('Costi complessivi'!#REF!=$B$452,'Costi complessivi'!#REF!,""))</f>
        <v>#REF!</v>
      </c>
      <c r="M144" s="23" t="e">
        <f>'Costi complessivi'!#REF!</f>
        <v>#REF!</v>
      </c>
      <c r="N144" s="69" t="e">
        <f>IF('Costi complessivi'!#REF!="G",'Costi complessivi'!#REF!,IF('Costi complessivi'!#REF!=$B$452,'Costi complessivi'!#REF!,0))</f>
        <v>#REF!</v>
      </c>
    </row>
    <row r="145" spans="1:18" hidden="1">
      <c r="A145" s="22" t="e">
        <f>IF('Costi complessivi'!#REF!="","",'Costi complessivi'!#REF!)</f>
        <v>#REF!</v>
      </c>
      <c r="B145" s="61" t="e">
        <f>IF('Costi complessivi'!#REF!="","",'Costi complessivi'!#REF!)</f>
        <v>#REF!</v>
      </c>
      <c r="C145" s="15" t="e">
        <f>IF('Costi complessivi'!#REF!="G",'Costi complessivi'!#REF!*$C$452,IF('Costi complessivi'!#REF!=$B$452,'Costi complessivi'!#REF!,""))</f>
        <v>#REF!</v>
      </c>
      <c r="D145" s="15" t="e">
        <f>IF('Costi complessivi'!#REF!="G",'Costi complessivi'!#REF!*$C$452,IF('Costi complessivi'!#REF!=$B$452,'Costi complessivi'!#REF!,""))</f>
        <v>#REF!</v>
      </c>
      <c r="E145" s="30" t="e">
        <f>IF('Costi complessivi'!#REF!="G",'Costi complessivi'!#REF!*$C$452,IF('Costi complessivi'!#REF!=$B$452,'Costi complessivi'!#REF!,""))</f>
        <v>#REF!</v>
      </c>
      <c r="F145" s="115" t="e">
        <f>IF('Costi complessivi'!#REF!="G",'Costi complessivi'!#REF!*$C$452,IF('Costi complessivi'!#REF!=$B$452,'Costi complessivi'!#REF!,""))</f>
        <v>#REF!</v>
      </c>
      <c r="G145" s="44" t="e">
        <f>IF('Costi complessivi'!#REF!="G",'Costi complessivi'!#REF!*$C$452,IF('Costi complessivi'!#REF!=$B$452,'Costi complessivi'!#REF!,""))</f>
        <v>#REF!</v>
      </c>
      <c r="H145" s="44" t="e">
        <f>IF('Costi complessivi'!#REF!="G",'Costi complessivi'!#REF!*$C$452,IF('Costi complessivi'!#REF!=$B$452,'Costi complessivi'!#REF!,""))</f>
        <v>#REF!</v>
      </c>
      <c r="I145" s="115" t="e">
        <f>IF('Costi complessivi'!#REF!="G",'Costi complessivi'!#REF!*$C$452,IF('Costi complessivi'!#REF!=$B$452,'Costi complessivi'!#REF!,""))</f>
        <v>#REF!</v>
      </c>
      <c r="J145" s="14" t="e">
        <f>IF('Costi complessivi'!#REF!="G",'Costi complessivi'!#REF!*$C$452,IF('Costi complessivi'!#REF!=$B$452,'Costi complessivi'!#REF!,""))</f>
        <v>#REF!</v>
      </c>
      <c r="K145" s="14" t="e">
        <f>IF('Costi complessivi'!#REF!="G",'Costi complessivi'!#REF!*$C$452,IF('Costi complessivi'!#REF!=$B$452,'Costi complessivi'!#REF!,""))</f>
        <v>#REF!</v>
      </c>
      <c r="L145" s="29" t="e">
        <f>IF('Costi complessivi'!#REF!="G",'Costi complessivi'!#REF!*$C$452,IF('Costi complessivi'!#REF!=$B$452,'Costi complessivi'!#REF!,""))</f>
        <v>#REF!</v>
      </c>
      <c r="M145" s="23" t="e">
        <f>'Costi complessivi'!#REF!</f>
        <v>#REF!</v>
      </c>
      <c r="N145" s="69" t="e">
        <f>IF('Costi complessivi'!#REF!="G",'Costi complessivi'!#REF!,IF('Costi complessivi'!#REF!=$B$452,'Costi complessivi'!#REF!,0))</f>
        <v>#REF!</v>
      </c>
    </row>
    <row r="146" spans="1:18" hidden="1">
      <c r="A146" s="22" t="str">
        <f>IF('Costi complessivi'!A131="","",'Costi complessivi'!A131)</f>
        <v xml:space="preserve">  68/05/522  </v>
      </c>
      <c r="B146" s="61" t="str">
        <f>IF('Costi complessivi'!B131="","",'Costi complessivi'!B131)</f>
        <v xml:space="preserve">MANUTENZIONE CD COLLECCHIO     </v>
      </c>
      <c r="C146" s="15" t="e">
        <f>IF('Costi complessivi'!#REF!="G",'Costi complessivi'!#REF!*$C$452,IF('Costi complessivi'!#REF!=$B$452,'Costi complessivi'!#REF!,""))</f>
        <v>#REF!</v>
      </c>
      <c r="D146" s="15" t="e">
        <f>IF('Costi complessivi'!#REF!="G",'Costi complessivi'!#REF!*$C$452,IF('Costi complessivi'!#REF!=$B$452,'Costi complessivi'!#REF!,""))</f>
        <v>#REF!</v>
      </c>
      <c r="E146" s="30" t="e">
        <f>IF('Costi complessivi'!#REF!="G",'Costi complessivi'!#REF!*$C$452,IF('Costi complessivi'!#REF!=$B$452,'Costi complessivi'!#REF!,""))</f>
        <v>#REF!</v>
      </c>
      <c r="F146" s="115" t="e">
        <f>IF('Costi complessivi'!#REF!="G",'Costi complessivi'!C131*$C$452,IF('Costi complessivi'!#REF!=$B$452,'Costi complessivi'!C131,""))</f>
        <v>#REF!</v>
      </c>
      <c r="G146" s="44" t="e">
        <f>IF('Costi complessivi'!#REF!="G",'Costi complessivi'!#REF!*$C$452,IF('Costi complessivi'!#REF!=$B$452,'Costi complessivi'!#REF!,""))</f>
        <v>#REF!</v>
      </c>
      <c r="H146" s="44" t="e">
        <f>IF('Costi complessivi'!#REF!="G",'Costi complessivi'!#REF!*$C$452,IF('Costi complessivi'!#REF!=$B$452,'Costi complessivi'!#REF!,""))</f>
        <v>#REF!</v>
      </c>
      <c r="I146" s="115" t="e">
        <f>IF('Costi complessivi'!#REF!="G",'Costi complessivi'!D131*$C$452,IF('Costi complessivi'!#REF!=$B$452,'Costi complessivi'!D131,""))</f>
        <v>#REF!</v>
      </c>
      <c r="J146" s="14" t="e">
        <f>IF('Costi complessivi'!#REF!="G",'Costi complessivi'!E131*$C$452,IF('Costi complessivi'!#REF!=$B$452,'Costi complessivi'!E131,""))</f>
        <v>#REF!</v>
      </c>
      <c r="K146" s="14" t="e">
        <f>IF('Costi complessivi'!#REF!="G",'Costi complessivi'!F131*$C$452,IF('Costi complessivi'!#REF!=$B$452,'Costi complessivi'!F131,""))</f>
        <v>#REF!</v>
      </c>
      <c r="L146" s="29" t="e">
        <f>IF('Costi complessivi'!#REF!="G",'Costi complessivi'!#REF!*$C$452,IF('Costi complessivi'!#REF!=$B$452,'Costi complessivi'!#REF!,""))</f>
        <v>#REF!</v>
      </c>
      <c r="M146" s="23" t="e">
        <f>'Costi complessivi'!#REF!</f>
        <v>#REF!</v>
      </c>
      <c r="N146" s="69" t="e">
        <f>IF('Costi complessivi'!#REF!="G",'Costi complessivi'!#REF!,IF('Costi complessivi'!#REF!=$B$452,'Costi complessivi'!#REF!,0))</f>
        <v>#REF!</v>
      </c>
    </row>
    <row r="147" spans="1:18" hidden="1">
      <c r="A147" s="22" t="e">
        <f>IF('Costi complessivi'!#REF!="","",'Costi complessivi'!#REF!)</f>
        <v>#REF!</v>
      </c>
      <c r="B147" s="61" t="e">
        <f>IF('Costi complessivi'!#REF!="","",'Costi complessivi'!#REF!)</f>
        <v>#REF!</v>
      </c>
      <c r="C147" s="15" t="e">
        <f>IF('Costi complessivi'!#REF!="G",'Costi complessivi'!#REF!*$C$452,IF('Costi complessivi'!#REF!=$B$452,'Costi complessivi'!#REF!,""))</f>
        <v>#REF!</v>
      </c>
      <c r="D147" s="15" t="e">
        <f>IF('Costi complessivi'!#REF!="G",'Costi complessivi'!#REF!*$C$452,IF('Costi complessivi'!#REF!=$B$452,'Costi complessivi'!#REF!,""))</f>
        <v>#REF!</v>
      </c>
      <c r="E147" s="30" t="e">
        <f>IF('Costi complessivi'!#REF!="G",'Costi complessivi'!#REF!*$C$452,IF('Costi complessivi'!#REF!=$B$452,'Costi complessivi'!#REF!,""))</f>
        <v>#REF!</v>
      </c>
      <c r="F147" s="115" t="e">
        <f>IF('Costi complessivi'!#REF!="G",'Costi complessivi'!#REF!*$C$452,IF('Costi complessivi'!#REF!=$B$452,'Costi complessivi'!#REF!,""))</f>
        <v>#REF!</v>
      </c>
      <c r="G147" s="44" t="e">
        <f>IF('Costi complessivi'!#REF!="G",'Costi complessivi'!#REF!*$C$452,IF('Costi complessivi'!#REF!=$B$452,'Costi complessivi'!#REF!,""))</f>
        <v>#REF!</v>
      </c>
      <c r="H147" s="44" t="e">
        <f>IF('Costi complessivi'!#REF!="G",'Costi complessivi'!#REF!*$C$452,IF('Costi complessivi'!#REF!=$B$452,'Costi complessivi'!#REF!,""))</f>
        <v>#REF!</v>
      </c>
      <c r="I147" s="115" t="e">
        <f>IF('Costi complessivi'!#REF!="G",'Costi complessivi'!#REF!*$C$452,IF('Costi complessivi'!#REF!=$B$452,'Costi complessivi'!#REF!,""))</f>
        <v>#REF!</v>
      </c>
      <c r="J147" s="14" t="e">
        <f>IF('Costi complessivi'!#REF!="G",'Costi complessivi'!#REF!*$C$452,IF('Costi complessivi'!#REF!=$B$452,'Costi complessivi'!#REF!,""))</f>
        <v>#REF!</v>
      </c>
      <c r="K147" s="14" t="e">
        <f>IF('Costi complessivi'!#REF!="G",'Costi complessivi'!#REF!*$C$452,IF('Costi complessivi'!#REF!=$B$452,'Costi complessivi'!#REF!,""))</f>
        <v>#REF!</v>
      </c>
      <c r="L147" s="29" t="e">
        <f>IF('Costi complessivi'!#REF!="G",'Costi complessivi'!#REF!*$C$452,IF('Costi complessivi'!#REF!=$B$452,'Costi complessivi'!#REF!,""))</f>
        <v>#REF!</v>
      </c>
      <c r="M147" s="23" t="e">
        <f>'Costi complessivi'!#REF!</f>
        <v>#REF!</v>
      </c>
      <c r="N147" s="69" t="e">
        <f>IF('Costi complessivi'!#REF!="G",'Costi complessivi'!#REF!,IF('Costi complessivi'!#REF!=$B$452,'Costi complessivi'!#REF!,0))</f>
        <v>#REF!</v>
      </c>
    </row>
    <row r="148" spans="1:18" hidden="1">
      <c r="A148" s="22" t="str">
        <f>IF('Costi complessivi'!A132="","",'Costi complessivi'!A132)</f>
        <v xml:space="preserve">  68/05/532  </v>
      </c>
      <c r="B148" s="61" t="str">
        <f>IF('Costi complessivi'!B132="","",'Costi complessivi'!B132)</f>
        <v xml:space="preserve">VESTIARIO DIP. CD COLLECCHIO   </v>
      </c>
      <c r="C148" s="15" t="e">
        <f>IF('Costi complessivi'!#REF!="G",'Costi complessivi'!#REF!*$C$452,IF('Costi complessivi'!#REF!=$B$452,'Costi complessivi'!#REF!,""))</f>
        <v>#REF!</v>
      </c>
      <c r="D148" s="15" t="e">
        <f>IF('Costi complessivi'!#REF!="G",'Costi complessivi'!#REF!*$C$452,IF('Costi complessivi'!#REF!=$B$452,'Costi complessivi'!#REF!,""))</f>
        <v>#REF!</v>
      </c>
      <c r="E148" s="30" t="e">
        <f>IF('Costi complessivi'!#REF!="G",'Costi complessivi'!#REF!*$C$452,IF('Costi complessivi'!#REF!=$B$452,'Costi complessivi'!#REF!,""))</f>
        <v>#REF!</v>
      </c>
      <c r="F148" s="115" t="e">
        <f>IF('Costi complessivi'!#REF!="G",'Costi complessivi'!C132*$C$452,IF('Costi complessivi'!#REF!=$B$452,'Costi complessivi'!C132,""))</f>
        <v>#REF!</v>
      </c>
      <c r="G148" s="44" t="e">
        <f>IF('Costi complessivi'!#REF!="G",'Costi complessivi'!#REF!*$C$452,IF('Costi complessivi'!#REF!=$B$452,'Costi complessivi'!#REF!,""))</f>
        <v>#REF!</v>
      </c>
      <c r="H148" s="44" t="e">
        <f>IF('Costi complessivi'!#REF!="G",'Costi complessivi'!#REF!*$C$452,IF('Costi complessivi'!#REF!=$B$452,'Costi complessivi'!#REF!,""))</f>
        <v>#REF!</v>
      </c>
      <c r="I148" s="115" t="e">
        <f>IF('Costi complessivi'!#REF!="G",'Costi complessivi'!D132*$C$452,IF('Costi complessivi'!#REF!=$B$452,'Costi complessivi'!D132,""))</f>
        <v>#REF!</v>
      </c>
      <c r="J148" s="14" t="e">
        <f>IF('Costi complessivi'!#REF!="G",'Costi complessivi'!E132*$C$452,IF('Costi complessivi'!#REF!=$B$452,'Costi complessivi'!E132,""))</f>
        <v>#REF!</v>
      </c>
      <c r="K148" s="14" t="e">
        <f>IF('Costi complessivi'!#REF!="G",'Costi complessivi'!F132*$C$452,IF('Costi complessivi'!#REF!=$B$452,'Costi complessivi'!F132,""))</f>
        <v>#REF!</v>
      </c>
      <c r="L148" s="29" t="e">
        <f>IF('Costi complessivi'!#REF!="G",'Costi complessivi'!#REF!*$C$452,IF('Costi complessivi'!#REF!=$B$452,'Costi complessivi'!#REF!,""))</f>
        <v>#REF!</v>
      </c>
      <c r="M148" s="23" t="e">
        <f>'Costi complessivi'!#REF!</f>
        <v>#REF!</v>
      </c>
      <c r="N148" s="69" t="e">
        <f>IF('Costi complessivi'!#REF!="G",'Costi complessivi'!#REF!,IF('Costi complessivi'!#REF!=$B$452,'Costi complessivi'!#REF!,0))</f>
        <v>#REF!</v>
      </c>
    </row>
    <row r="149" spans="1:18" hidden="1">
      <c r="A149" s="49" t="s">
        <v>436</v>
      </c>
      <c r="B149" s="45"/>
      <c r="C149" s="46"/>
      <c r="D149" s="47"/>
      <c r="E149" s="47"/>
      <c r="F149" s="47"/>
      <c r="G149" s="47"/>
      <c r="H149" s="47"/>
      <c r="I149" s="47"/>
      <c r="J149" s="47"/>
      <c r="K149" s="47"/>
      <c r="L149" s="45"/>
      <c r="M149" s="48"/>
      <c r="N149" s="69" t="e">
        <f>IF('Costi complessivi'!#REF!="G",'Costi complessivi'!#REF!,IF('Costi complessivi'!#REF!=$B$452,'Costi complessivi'!#REF!,0))</f>
        <v>#REF!</v>
      </c>
    </row>
    <row r="150" spans="1:18" hidden="1">
      <c r="A150" s="22" t="str">
        <f>IF('Costi complessivi'!A134="","",'Costi complessivi'!A134)</f>
        <v xml:space="preserve">  68/05/552  </v>
      </c>
      <c r="B150" s="61" t="str">
        <f>IF('Costi complessivi'!B134="","",'Costi complessivi'!B134)</f>
        <v xml:space="preserve">PRESTAZIONI SERVIZI CD FELINO  </v>
      </c>
      <c r="C150" s="15" t="e">
        <f>IF('Costi complessivi'!#REF!="G",'Costi complessivi'!#REF!*$C$452,IF('Costi complessivi'!#REF!=$B$452,'Costi complessivi'!#REF!,""))</f>
        <v>#REF!</v>
      </c>
      <c r="D150" s="15" t="e">
        <f>IF('Costi complessivi'!#REF!="G",'Costi complessivi'!#REF!*$C$452,IF('Costi complessivi'!#REF!=$B$452,'Costi complessivi'!#REF!,""))</f>
        <v>#REF!</v>
      </c>
      <c r="E150" s="30" t="e">
        <f>IF('Costi complessivi'!#REF!="G",'Costi complessivi'!#REF!*$C$452,IF('Costi complessivi'!#REF!=$B$452,'Costi complessivi'!#REF!,""))</f>
        <v>#REF!</v>
      </c>
      <c r="F150" s="115" t="e">
        <f>IF('Costi complessivi'!#REF!="G",'Costi complessivi'!C134*$C$452,IF('Costi complessivi'!#REF!=$B$452,'Costi complessivi'!C134,""))</f>
        <v>#REF!</v>
      </c>
      <c r="G150" s="44" t="e">
        <f>IF('Costi complessivi'!#REF!="G",'Costi complessivi'!#REF!*$C$452,IF('Costi complessivi'!#REF!=$B$452,'Costi complessivi'!#REF!,""))</f>
        <v>#REF!</v>
      </c>
      <c r="H150" s="44" t="e">
        <f>IF('Costi complessivi'!#REF!="G",'Costi complessivi'!#REF!*$C$452,IF('Costi complessivi'!#REF!=$B$452,'Costi complessivi'!#REF!,""))</f>
        <v>#REF!</v>
      </c>
      <c r="I150" s="115" t="e">
        <f>IF('Costi complessivi'!#REF!="G",'Costi complessivi'!D134*$C$452,IF('Costi complessivi'!#REF!=$B$452,'Costi complessivi'!D134,""))</f>
        <v>#REF!</v>
      </c>
      <c r="J150" s="14" t="e">
        <f>IF('Costi complessivi'!#REF!="G",'Costi complessivi'!E134*$C$452,IF('Costi complessivi'!#REF!=$B$452,'Costi complessivi'!E134,""))</f>
        <v>#REF!</v>
      </c>
      <c r="K150" s="14" t="e">
        <f>IF('Costi complessivi'!#REF!="G",'Costi complessivi'!F134*$C$452,IF('Costi complessivi'!#REF!=$B$452,'Costi complessivi'!F134,""))</f>
        <v>#REF!</v>
      </c>
      <c r="L150" s="29" t="e">
        <f>IF('Costi complessivi'!#REF!="G",'Costi complessivi'!#REF!*$C$452,IF('Costi complessivi'!#REF!=$B$452,'Costi complessivi'!#REF!,""))</f>
        <v>#REF!</v>
      </c>
      <c r="M150" s="23" t="e">
        <f>'Costi complessivi'!#REF!</f>
        <v>#REF!</v>
      </c>
      <c r="N150" s="69" t="e">
        <f>IF('Costi complessivi'!#REF!="G",'Costi complessivi'!#REF!,IF('Costi complessivi'!#REF!=$B$452,'Costi complessivi'!#REF!,0))</f>
        <v>#REF!</v>
      </c>
      <c r="Q150" s="42">
        <v>35063</v>
      </c>
      <c r="R150" s="42">
        <f>Q150*2</f>
        <v>70126</v>
      </c>
    </row>
    <row r="151" spans="1:18" hidden="1">
      <c r="A151" s="49" t="s">
        <v>434</v>
      </c>
      <c r="B151" s="45"/>
      <c r="C151" s="46"/>
      <c r="D151" s="47"/>
      <c r="E151" s="47"/>
      <c r="F151" s="47"/>
      <c r="G151" s="47"/>
      <c r="H151" s="47"/>
      <c r="I151" s="47"/>
      <c r="J151" s="47"/>
      <c r="K151" s="47"/>
      <c r="L151" s="45"/>
      <c r="M151" s="48"/>
      <c r="N151" s="69" t="e">
        <f>IF('Costi complessivi'!#REF!="G",'Costi complessivi'!#REF!,IF('Costi complessivi'!#REF!=$B$452,'Costi complessivi'!#REF!,0))</f>
        <v>#REF!</v>
      </c>
    </row>
    <row r="152" spans="1:18" hidden="1">
      <c r="A152" s="22" t="str">
        <f>IF('Costi complessivi'!A136="","",'Costi complessivi'!A136)</f>
        <v xml:space="preserve">  68/05/602  </v>
      </c>
      <c r="B152" s="61" t="str">
        <f>IF('Costi complessivi'!B136="","",'Costi complessivi'!B136)</f>
        <v xml:space="preserve">PRESTAZ. SERVIZI CD MONTEC     </v>
      </c>
      <c r="C152" s="15" t="e">
        <f>IF('Costi complessivi'!#REF!="G",'Costi complessivi'!#REF!*$C$452,IF('Costi complessivi'!#REF!=$B$452,'Costi complessivi'!#REF!,""))</f>
        <v>#REF!</v>
      </c>
      <c r="D152" s="15" t="e">
        <f>IF('Costi complessivi'!#REF!="G",'Costi complessivi'!#REF!*$C$452,IF('Costi complessivi'!#REF!=$B$452,'Costi complessivi'!#REF!,""))</f>
        <v>#REF!</v>
      </c>
      <c r="E152" s="30" t="e">
        <f>IF('Costi complessivi'!#REF!="G",'Costi complessivi'!#REF!*$C$452,IF('Costi complessivi'!#REF!=$B$452,'Costi complessivi'!#REF!,""))</f>
        <v>#REF!</v>
      </c>
      <c r="F152" s="115" t="e">
        <f>IF('Costi complessivi'!#REF!="G",'Costi complessivi'!C136*$C$452,IF('Costi complessivi'!#REF!=$B$452,'Costi complessivi'!C136,""))</f>
        <v>#REF!</v>
      </c>
      <c r="G152" s="44" t="e">
        <f>IF('Costi complessivi'!#REF!="G",'Costi complessivi'!#REF!*$C$452,IF('Costi complessivi'!#REF!=$B$452,'Costi complessivi'!#REF!,""))</f>
        <v>#REF!</v>
      </c>
      <c r="H152" s="44" t="e">
        <f>IF('Costi complessivi'!#REF!="G",'Costi complessivi'!#REF!*$C$452,IF('Costi complessivi'!#REF!=$B$452,'Costi complessivi'!#REF!,""))</f>
        <v>#REF!</v>
      </c>
      <c r="I152" s="115" t="e">
        <f>IF('Costi complessivi'!#REF!="G",'Costi complessivi'!D136*$C$452,IF('Costi complessivi'!#REF!=$B$452,'Costi complessivi'!D136,""))</f>
        <v>#REF!</v>
      </c>
      <c r="J152" s="14" t="e">
        <f>IF('Costi complessivi'!#REF!="G",'Costi complessivi'!E136*$C$452,IF('Costi complessivi'!#REF!=$B$452,'Costi complessivi'!E136,""))</f>
        <v>#REF!</v>
      </c>
      <c r="K152" s="14" t="e">
        <f>IF('Costi complessivi'!#REF!="G",'Costi complessivi'!F136*$C$452,IF('Costi complessivi'!#REF!=$B$452,'Costi complessivi'!F136,""))</f>
        <v>#REF!</v>
      </c>
      <c r="L152" s="29" t="e">
        <f>IF('Costi complessivi'!#REF!="G",'Costi complessivi'!#REF!*$C$452,IF('Costi complessivi'!#REF!=$B$452,'Costi complessivi'!#REF!,""))</f>
        <v>#REF!</v>
      </c>
      <c r="M152" s="23" t="e">
        <f>'Costi complessivi'!#REF!</f>
        <v>#REF!</v>
      </c>
      <c r="N152" s="69" t="e">
        <f>IF('Costi complessivi'!#REF!="G",'Costi complessivi'!#REF!,IF('Costi complessivi'!#REF!=$B$452,'Costi complessivi'!#REF!,0))</f>
        <v>#REF!</v>
      </c>
      <c r="Q152" s="42">
        <v>2260</v>
      </c>
      <c r="R152" s="42">
        <f>Q152/5*12</f>
        <v>5424</v>
      </c>
    </row>
    <row r="153" spans="1:18" hidden="1">
      <c r="A153" s="22" t="str">
        <f>IF('Costi complessivi'!A137="","",'Costi complessivi'!A137)</f>
        <v xml:space="preserve">  68/05/603  </v>
      </c>
      <c r="B153" s="61" t="str">
        <f>IF('Costi complessivi'!B137="","",'Costi complessivi'!B137)</f>
        <v xml:space="preserve">PASTI CD MONTECHIARUGOLO       </v>
      </c>
      <c r="C153" s="15" t="e">
        <f>IF('Costi complessivi'!#REF!="G",'Costi complessivi'!#REF!*$C$452,IF('Costi complessivi'!#REF!=$B$452,'Costi complessivi'!#REF!,""))</f>
        <v>#REF!</v>
      </c>
      <c r="D153" s="15" t="e">
        <f>IF('Costi complessivi'!#REF!="G",'Costi complessivi'!#REF!*$C$452,IF('Costi complessivi'!#REF!=$B$452,'Costi complessivi'!#REF!,""))</f>
        <v>#REF!</v>
      </c>
      <c r="E153" s="30" t="e">
        <f>IF('Costi complessivi'!#REF!="G",'Costi complessivi'!#REF!*$C$452,IF('Costi complessivi'!#REF!=$B$452,'Costi complessivi'!#REF!,""))</f>
        <v>#REF!</v>
      </c>
      <c r="F153" s="115" t="e">
        <f>IF('Costi complessivi'!#REF!="G",'Costi complessivi'!C137*$C$452,IF('Costi complessivi'!#REF!=$B$452,'Costi complessivi'!C137,""))</f>
        <v>#REF!</v>
      </c>
      <c r="G153" s="44" t="e">
        <f>IF('Costi complessivi'!#REF!="G",'Costi complessivi'!#REF!*$C$452,IF('Costi complessivi'!#REF!=$B$452,'Costi complessivi'!#REF!,""))</f>
        <v>#REF!</v>
      </c>
      <c r="H153" s="44" t="e">
        <f>IF('Costi complessivi'!#REF!="G",'Costi complessivi'!#REF!*$C$452,IF('Costi complessivi'!#REF!=$B$452,'Costi complessivi'!#REF!,""))</f>
        <v>#REF!</v>
      </c>
      <c r="I153" s="115" t="e">
        <f>IF('Costi complessivi'!#REF!="G",'Costi complessivi'!D137*$C$452,IF('Costi complessivi'!#REF!=$B$452,'Costi complessivi'!D137,""))</f>
        <v>#REF!</v>
      </c>
      <c r="J153" s="14" t="e">
        <f>IF('Costi complessivi'!#REF!="G",'Costi complessivi'!E137*$C$452,IF('Costi complessivi'!#REF!=$B$452,'Costi complessivi'!E137,""))</f>
        <v>#REF!</v>
      </c>
      <c r="K153" s="14" t="e">
        <f>IF('Costi complessivi'!#REF!="G",'Costi complessivi'!F137*$C$452,IF('Costi complessivi'!#REF!=$B$452,'Costi complessivi'!F137,""))</f>
        <v>#REF!</v>
      </c>
      <c r="L153" s="29" t="e">
        <f>IF('Costi complessivi'!#REF!="G",'Costi complessivi'!#REF!*$C$452,IF('Costi complessivi'!#REF!=$B$452,'Costi complessivi'!#REF!,""))</f>
        <v>#REF!</v>
      </c>
      <c r="M153" s="23" t="e">
        <f>'Costi complessivi'!#REF!</f>
        <v>#REF!</v>
      </c>
      <c r="N153" s="69" t="e">
        <f>IF('Costi complessivi'!#REF!="G",'Costi complessivi'!#REF!,IF('Costi complessivi'!#REF!=$B$452,'Costi complessivi'!#REF!,0))</f>
        <v>#REF!</v>
      </c>
      <c r="Q153" s="42">
        <v>5250</v>
      </c>
      <c r="R153" s="42">
        <f>Q153*2</f>
        <v>10500</v>
      </c>
    </row>
    <row r="154" spans="1:18" hidden="1">
      <c r="A154" s="22" t="str">
        <f>IF('Costi complessivi'!A138="","",'Costi complessivi'!A138)</f>
        <v xml:space="preserve">  68/05/604  </v>
      </c>
      <c r="B154" s="61" t="str">
        <f>IF('Costi complessivi'!B138="","",'Costi complessivi'!B138)</f>
        <v xml:space="preserve">MATERIALE CONSUMO CD MONTECH.  </v>
      </c>
      <c r="C154" s="15" t="e">
        <f>IF('Costi complessivi'!#REF!="G",'Costi complessivi'!#REF!*$C$452,IF('Costi complessivi'!#REF!=$B$452,'Costi complessivi'!#REF!,""))</f>
        <v>#REF!</v>
      </c>
      <c r="D154" s="15" t="e">
        <f>IF('Costi complessivi'!#REF!="G",'Costi complessivi'!#REF!*$C$452,IF('Costi complessivi'!#REF!=$B$452,'Costi complessivi'!#REF!,""))</f>
        <v>#REF!</v>
      </c>
      <c r="E154" s="30" t="e">
        <f>IF('Costi complessivi'!#REF!="G",'Costi complessivi'!#REF!*$C$452,IF('Costi complessivi'!#REF!=$B$452,'Costi complessivi'!#REF!,""))</f>
        <v>#REF!</v>
      </c>
      <c r="F154" s="115" t="e">
        <f>IF('Costi complessivi'!#REF!="G",'Costi complessivi'!C138*$C$452,IF('Costi complessivi'!#REF!=$B$452,'Costi complessivi'!C138,""))</f>
        <v>#REF!</v>
      </c>
      <c r="G154" s="44" t="e">
        <f>IF('Costi complessivi'!#REF!="G",'Costi complessivi'!#REF!*$C$452,IF('Costi complessivi'!#REF!=$B$452,'Costi complessivi'!#REF!,""))</f>
        <v>#REF!</v>
      </c>
      <c r="H154" s="44" t="e">
        <f>IF('Costi complessivi'!#REF!="G",'Costi complessivi'!#REF!*$C$452,IF('Costi complessivi'!#REF!=$B$452,'Costi complessivi'!#REF!,""))</f>
        <v>#REF!</v>
      </c>
      <c r="I154" s="115" t="e">
        <f>IF('Costi complessivi'!#REF!="G",'Costi complessivi'!D138*$C$452,IF('Costi complessivi'!#REF!=$B$452,'Costi complessivi'!D138,""))</f>
        <v>#REF!</v>
      </c>
      <c r="J154" s="14" t="e">
        <f>IF('Costi complessivi'!#REF!="G",'Costi complessivi'!E138*$C$452,IF('Costi complessivi'!#REF!=$B$452,'Costi complessivi'!E138,""))</f>
        <v>#REF!</v>
      </c>
      <c r="K154" s="14" t="e">
        <f>IF('Costi complessivi'!#REF!="G",'Costi complessivi'!F138*$C$452,IF('Costi complessivi'!#REF!=$B$452,'Costi complessivi'!F138,""))</f>
        <v>#REF!</v>
      </c>
      <c r="L154" s="29" t="e">
        <f>IF('Costi complessivi'!#REF!="G",'Costi complessivi'!#REF!*$C$452,IF('Costi complessivi'!#REF!=$B$452,'Costi complessivi'!#REF!,""))</f>
        <v>#REF!</v>
      </c>
      <c r="M154" s="23" t="e">
        <f>'Costi complessivi'!#REF!</f>
        <v>#REF!</v>
      </c>
      <c r="N154" s="69" t="e">
        <f>IF('Costi complessivi'!#REF!="G",'Costi complessivi'!#REF!,IF('Costi complessivi'!#REF!=$B$452,'Costi complessivi'!#REF!,0))</f>
        <v>#REF!</v>
      </c>
    </row>
    <row r="155" spans="1:18" hidden="1">
      <c r="A155" s="22" t="str">
        <f>IF('Costi complessivi'!A139="","",'Costi complessivi'!A139)</f>
        <v xml:space="preserve">  68/05/605  </v>
      </c>
      <c r="B155" s="61" t="str">
        <f>IF('Costi complessivi'!B139="","",'Costi complessivi'!B139)</f>
        <v>MATERIALE VARIO CD MOTNECHIARUG</v>
      </c>
      <c r="C155" s="15" t="e">
        <f>IF('Costi complessivi'!#REF!="G",'Costi complessivi'!#REF!*$C$452,IF('Costi complessivi'!#REF!=$B$452,'Costi complessivi'!#REF!,""))</f>
        <v>#REF!</v>
      </c>
      <c r="D155" s="15" t="e">
        <f>IF('Costi complessivi'!#REF!="G",'Costi complessivi'!#REF!*$C$452,IF('Costi complessivi'!#REF!=$B$452,'Costi complessivi'!#REF!,""))</f>
        <v>#REF!</v>
      </c>
      <c r="E155" s="30" t="e">
        <f>IF('Costi complessivi'!#REF!="G",'Costi complessivi'!#REF!*$C$452,IF('Costi complessivi'!#REF!=$B$452,'Costi complessivi'!#REF!,""))</f>
        <v>#REF!</v>
      </c>
      <c r="F155" s="115" t="e">
        <f>IF('Costi complessivi'!#REF!="G",'Costi complessivi'!C139*$C$452,IF('Costi complessivi'!#REF!=$B$452,'Costi complessivi'!C139,""))</f>
        <v>#REF!</v>
      </c>
      <c r="G155" s="44" t="e">
        <f>IF('Costi complessivi'!#REF!="G",'Costi complessivi'!#REF!*$C$452,IF('Costi complessivi'!#REF!=$B$452,'Costi complessivi'!#REF!,""))</f>
        <v>#REF!</v>
      </c>
      <c r="H155" s="44" t="e">
        <f>IF('Costi complessivi'!#REF!="G",'Costi complessivi'!#REF!*$C$452,IF('Costi complessivi'!#REF!=$B$452,'Costi complessivi'!#REF!,""))</f>
        <v>#REF!</v>
      </c>
      <c r="I155" s="115" t="e">
        <f>IF('Costi complessivi'!#REF!="G",'Costi complessivi'!D139*$C$452,IF('Costi complessivi'!#REF!=$B$452,'Costi complessivi'!D139,""))</f>
        <v>#REF!</v>
      </c>
      <c r="J155" s="14" t="e">
        <f>IF('Costi complessivi'!#REF!="G",'Costi complessivi'!E139*$C$452,IF('Costi complessivi'!#REF!=$B$452,'Costi complessivi'!E139,""))</f>
        <v>#REF!</v>
      </c>
      <c r="K155" s="14" t="e">
        <f>IF('Costi complessivi'!#REF!="G",'Costi complessivi'!F139*$C$452,IF('Costi complessivi'!#REF!=$B$452,'Costi complessivi'!F139,""))</f>
        <v>#REF!</v>
      </c>
      <c r="L155" s="29" t="e">
        <f>IF('Costi complessivi'!#REF!="G",'Costi complessivi'!#REF!*$C$452,IF('Costi complessivi'!#REF!=$B$452,'Costi complessivi'!#REF!,""))</f>
        <v>#REF!</v>
      </c>
      <c r="M155" s="23" t="e">
        <f>'Costi complessivi'!#REF!</f>
        <v>#REF!</v>
      </c>
      <c r="N155" s="69" t="e">
        <f>IF('Costi complessivi'!#REF!="G",'Costi complessivi'!#REF!,IF('Costi complessivi'!#REF!=$B$452,'Costi complessivi'!#REF!,0))</f>
        <v>#REF!</v>
      </c>
    </row>
    <row r="156" spans="1:18" hidden="1">
      <c r="A156" s="22" t="str">
        <f>IF('Costi complessivi'!A140="","",'Costi complessivi'!A140)</f>
        <v xml:space="preserve">  68/05/606  </v>
      </c>
      <c r="B156" s="61" t="str">
        <f>IF('Costi complessivi'!B140="","",'Costi complessivi'!B140)</f>
        <v xml:space="preserve">SPESE LAVAND. CD MONTEC.       </v>
      </c>
      <c r="C156" s="15" t="e">
        <f>IF('Costi complessivi'!#REF!="G",'Costi complessivi'!#REF!*$C$452,IF('Costi complessivi'!#REF!=$B$452,'Costi complessivi'!#REF!,""))</f>
        <v>#REF!</v>
      </c>
      <c r="D156" s="15" t="e">
        <f>IF('Costi complessivi'!#REF!="G",'Costi complessivi'!#REF!*$C$452,IF('Costi complessivi'!#REF!=$B$452,'Costi complessivi'!#REF!,""))</f>
        <v>#REF!</v>
      </c>
      <c r="E156" s="30" t="e">
        <f>IF('Costi complessivi'!#REF!="G",'Costi complessivi'!#REF!*$C$452,IF('Costi complessivi'!#REF!=$B$452,'Costi complessivi'!#REF!,""))</f>
        <v>#REF!</v>
      </c>
      <c r="F156" s="115" t="e">
        <f>IF('Costi complessivi'!#REF!="G",'Costi complessivi'!C140*$C$452,IF('Costi complessivi'!#REF!=$B$452,'Costi complessivi'!C140,""))</f>
        <v>#REF!</v>
      </c>
      <c r="G156" s="44" t="e">
        <f>IF('Costi complessivi'!#REF!="G",'Costi complessivi'!#REF!*$C$452,IF('Costi complessivi'!#REF!=$B$452,'Costi complessivi'!#REF!,""))</f>
        <v>#REF!</v>
      </c>
      <c r="H156" s="44" t="e">
        <f>IF('Costi complessivi'!#REF!="G",'Costi complessivi'!#REF!*$C$452,IF('Costi complessivi'!#REF!=$B$452,'Costi complessivi'!#REF!,""))</f>
        <v>#REF!</v>
      </c>
      <c r="I156" s="115" t="e">
        <f>IF('Costi complessivi'!#REF!="G",'Costi complessivi'!D140*$C$452,IF('Costi complessivi'!#REF!=$B$452,'Costi complessivi'!D140,""))</f>
        <v>#REF!</v>
      </c>
      <c r="J156" s="14" t="e">
        <f>IF('Costi complessivi'!#REF!="G",'Costi complessivi'!E140*$C$452,IF('Costi complessivi'!#REF!=$B$452,'Costi complessivi'!E140,""))</f>
        <v>#REF!</v>
      </c>
      <c r="K156" s="14" t="e">
        <f>IF('Costi complessivi'!#REF!="G",'Costi complessivi'!F140*$C$452,IF('Costi complessivi'!#REF!=$B$452,'Costi complessivi'!F140,""))</f>
        <v>#REF!</v>
      </c>
      <c r="L156" s="29" t="e">
        <f>IF('Costi complessivi'!#REF!="G",'Costi complessivi'!#REF!*$C$452,IF('Costi complessivi'!#REF!=$B$452,'Costi complessivi'!#REF!,""))</f>
        <v>#REF!</v>
      </c>
      <c r="M156" s="23" t="e">
        <f>'Costi complessivi'!#REF!</f>
        <v>#REF!</v>
      </c>
      <c r="N156" s="69" t="e">
        <f>IF('Costi complessivi'!#REF!="G",'Costi complessivi'!#REF!,IF('Costi complessivi'!#REF!=$B$452,'Costi complessivi'!#REF!,0))</f>
        <v>#REF!</v>
      </c>
    </row>
    <row r="157" spans="1:18" hidden="1">
      <c r="A157" s="22" t="str">
        <f>IF('Costi complessivi'!A141="","",'Costi complessivi'!A141)</f>
        <v xml:space="preserve">  68/05/607  </v>
      </c>
      <c r="B157" s="61" t="str">
        <f>IF('Costi complessivi'!B141="","",'Costi complessivi'!B141)</f>
        <v xml:space="preserve">FORZA MOTRICE CD MONTEC.       </v>
      </c>
      <c r="C157" s="15" t="e">
        <f>IF('Costi complessivi'!#REF!="G",'Costi complessivi'!#REF!*$C$452,IF('Costi complessivi'!#REF!=$B$452,'Costi complessivi'!#REF!,""))</f>
        <v>#REF!</v>
      </c>
      <c r="D157" s="15" t="e">
        <f>IF('Costi complessivi'!#REF!="G",'Costi complessivi'!#REF!*$C$452,IF('Costi complessivi'!#REF!=$B$452,'Costi complessivi'!#REF!,""))</f>
        <v>#REF!</v>
      </c>
      <c r="E157" s="30" t="e">
        <f>IF('Costi complessivi'!#REF!="G",'Costi complessivi'!#REF!*$C$452,IF('Costi complessivi'!#REF!=$B$452,'Costi complessivi'!#REF!,""))</f>
        <v>#REF!</v>
      </c>
      <c r="F157" s="115" t="e">
        <f>IF('Costi complessivi'!#REF!="G",'Costi complessivi'!C141*$C$452,IF('Costi complessivi'!#REF!=$B$452,'Costi complessivi'!C141,""))</f>
        <v>#REF!</v>
      </c>
      <c r="G157" s="44" t="e">
        <f>IF('Costi complessivi'!#REF!="G",'Costi complessivi'!#REF!*$C$452,IF('Costi complessivi'!#REF!=$B$452,'Costi complessivi'!#REF!,""))</f>
        <v>#REF!</v>
      </c>
      <c r="H157" s="44" t="e">
        <f>IF('Costi complessivi'!#REF!="G",'Costi complessivi'!#REF!*$C$452,IF('Costi complessivi'!#REF!=$B$452,'Costi complessivi'!#REF!,""))</f>
        <v>#REF!</v>
      </c>
      <c r="I157" s="115" t="e">
        <f>IF('Costi complessivi'!#REF!="G",'Costi complessivi'!D141*$C$452,IF('Costi complessivi'!#REF!=$B$452,'Costi complessivi'!D141,""))</f>
        <v>#REF!</v>
      </c>
      <c r="J157" s="14" t="e">
        <f>IF('Costi complessivi'!#REF!="G",'Costi complessivi'!E141*$C$452,IF('Costi complessivi'!#REF!=$B$452,'Costi complessivi'!E141,""))</f>
        <v>#REF!</v>
      </c>
      <c r="K157" s="14" t="e">
        <f>IF('Costi complessivi'!#REF!="G",'Costi complessivi'!F141*$C$452,IF('Costi complessivi'!#REF!=$B$452,'Costi complessivi'!F141,""))</f>
        <v>#REF!</v>
      </c>
      <c r="L157" s="29" t="e">
        <f>IF('Costi complessivi'!#REF!="G",'Costi complessivi'!#REF!*$C$452,IF('Costi complessivi'!#REF!=$B$452,'Costi complessivi'!#REF!,""))</f>
        <v>#REF!</v>
      </c>
      <c r="M157" s="23" t="e">
        <f>'Costi complessivi'!#REF!</f>
        <v>#REF!</v>
      </c>
      <c r="N157" s="69" t="e">
        <f>IF('Costi complessivi'!#REF!="G",'Costi complessivi'!#REF!,IF('Costi complessivi'!#REF!=$B$452,'Costi complessivi'!#REF!,0))</f>
        <v>#REF!</v>
      </c>
    </row>
    <row r="158" spans="1:18" hidden="1">
      <c r="A158" s="22" t="str">
        <f>IF('Costi complessivi'!A142="","",'Costi complessivi'!A142)</f>
        <v xml:space="preserve">  68/05/608  </v>
      </c>
      <c r="B158" s="61" t="str">
        <f>IF('Costi complessivi'!B142="","",'Costi complessivi'!B142)</f>
        <v xml:space="preserve">GAS CD MONTECHIARUGOLO         </v>
      </c>
      <c r="C158" s="15" t="e">
        <f>IF('Costi complessivi'!#REF!="G",'Costi complessivi'!#REF!*$C$452,IF('Costi complessivi'!#REF!=$B$452,'Costi complessivi'!#REF!,""))</f>
        <v>#REF!</v>
      </c>
      <c r="D158" s="15" t="e">
        <f>IF('Costi complessivi'!#REF!="G",'Costi complessivi'!#REF!*$C$452,IF('Costi complessivi'!#REF!=$B$452,'Costi complessivi'!#REF!,""))</f>
        <v>#REF!</v>
      </c>
      <c r="E158" s="30" t="e">
        <f>IF('Costi complessivi'!#REF!="G",'Costi complessivi'!#REF!*$C$452,IF('Costi complessivi'!#REF!=$B$452,'Costi complessivi'!#REF!,""))</f>
        <v>#REF!</v>
      </c>
      <c r="F158" s="115" t="e">
        <f>IF('Costi complessivi'!#REF!="G",'Costi complessivi'!C142*$C$452,IF('Costi complessivi'!#REF!=$B$452,'Costi complessivi'!C142,""))</f>
        <v>#REF!</v>
      </c>
      <c r="G158" s="44" t="e">
        <f>IF('Costi complessivi'!#REF!="G",'Costi complessivi'!#REF!*$C$452,IF('Costi complessivi'!#REF!=$B$452,'Costi complessivi'!#REF!,""))</f>
        <v>#REF!</v>
      </c>
      <c r="H158" s="44" t="e">
        <f>IF('Costi complessivi'!#REF!="G",'Costi complessivi'!#REF!*$C$452,IF('Costi complessivi'!#REF!=$B$452,'Costi complessivi'!#REF!,""))</f>
        <v>#REF!</v>
      </c>
      <c r="I158" s="115" t="e">
        <f>IF('Costi complessivi'!#REF!="G",'Costi complessivi'!D142*$C$452,IF('Costi complessivi'!#REF!=$B$452,'Costi complessivi'!D142,""))</f>
        <v>#REF!</v>
      </c>
      <c r="J158" s="14" t="e">
        <f>IF('Costi complessivi'!#REF!="G",'Costi complessivi'!E142*$C$452,IF('Costi complessivi'!#REF!=$B$452,'Costi complessivi'!E142,""))</f>
        <v>#REF!</v>
      </c>
      <c r="K158" s="14" t="e">
        <f>IF('Costi complessivi'!#REF!="G",'Costi complessivi'!F142*$C$452,IF('Costi complessivi'!#REF!=$B$452,'Costi complessivi'!F142,""))</f>
        <v>#REF!</v>
      </c>
      <c r="L158" s="29" t="e">
        <f>IF('Costi complessivi'!#REF!="G",'Costi complessivi'!#REF!*$C$452,IF('Costi complessivi'!#REF!=$B$452,'Costi complessivi'!#REF!,""))</f>
        <v>#REF!</v>
      </c>
      <c r="M158" s="23" t="e">
        <f>'Costi complessivi'!#REF!</f>
        <v>#REF!</v>
      </c>
      <c r="N158" s="69" t="e">
        <f>IF('Costi complessivi'!#REF!="G",'Costi complessivi'!#REF!,IF('Costi complessivi'!#REF!=$B$452,'Costi complessivi'!#REF!,0))</f>
        <v>#REF!</v>
      </c>
    </row>
    <row r="159" spans="1:18" hidden="1">
      <c r="A159" s="22" t="str">
        <f>IF('Costi complessivi'!A143="","",'Costi complessivi'!A143)</f>
        <v xml:space="preserve">  68/05/609  </v>
      </c>
      <c r="B159" s="61" t="str">
        <f>IF('Costi complessivi'!B143="","",'Costi complessivi'!B143)</f>
        <v xml:space="preserve">ACQUA CD MONTECHIARUGOLO       </v>
      </c>
      <c r="C159" s="15" t="e">
        <f>IF('Costi complessivi'!#REF!="G",'Costi complessivi'!#REF!*$C$452,IF('Costi complessivi'!#REF!=$B$452,'Costi complessivi'!#REF!,""))</f>
        <v>#REF!</v>
      </c>
      <c r="D159" s="15" t="e">
        <f>IF('Costi complessivi'!#REF!="G",'Costi complessivi'!#REF!*$C$452,IF('Costi complessivi'!#REF!=$B$452,'Costi complessivi'!#REF!,""))</f>
        <v>#REF!</v>
      </c>
      <c r="E159" s="30" t="e">
        <f>IF('Costi complessivi'!#REF!="G",'Costi complessivi'!#REF!*$C$452,IF('Costi complessivi'!#REF!=$B$452,'Costi complessivi'!#REF!,""))</f>
        <v>#REF!</v>
      </c>
      <c r="F159" s="115" t="e">
        <f>IF('Costi complessivi'!#REF!="G",'Costi complessivi'!C143*$C$452,IF('Costi complessivi'!#REF!=$B$452,'Costi complessivi'!C143,""))</f>
        <v>#REF!</v>
      </c>
      <c r="G159" s="44" t="e">
        <f>IF('Costi complessivi'!#REF!="G",'Costi complessivi'!#REF!*$C$452,IF('Costi complessivi'!#REF!=$B$452,'Costi complessivi'!#REF!,""))</f>
        <v>#REF!</v>
      </c>
      <c r="H159" s="44" t="e">
        <f>IF('Costi complessivi'!#REF!="G",'Costi complessivi'!#REF!*$C$452,IF('Costi complessivi'!#REF!=$B$452,'Costi complessivi'!#REF!,""))</f>
        <v>#REF!</v>
      </c>
      <c r="I159" s="115" t="e">
        <f>IF('Costi complessivi'!#REF!="G",'Costi complessivi'!D143*$C$452,IF('Costi complessivi'!#REF!=$B$452,'Costi complessivi'!D143,""))</f>
        <v>#REF!</v>
      </c>
      <c r="J159" s="14" t="e">
        <f>IF('Costi complessivi'!#REF!="G",'Costi complessivi'!E143*$C$452,IF('Costi complessivi'!#REF!=$B$452,'Costi complessivi'!E143,""))</f>
        <v>#REF!</v>
      </c>
      <c r="K159" s="14" t="e">
        <f>IF('Costi complessivi'!#REF!="G",'Costi complessivi'!F143*$C$452,IF('Costi complessivi'!#REF!=$B$452,'Costi complessivi'!F143,""))</f>
        <v>#REF!</v>
      </c>
      <c r="L159" s="29" t="e">
        <f>IF('Costi complessivi'!#REF!="G",'Costi complessivi'!#REF!*$C$452,IF('Costi complessivi'!#REF!=$B$452,'Costi complessivi'!#REF!,""))</f>
        <v>#REF!</v>
      </c>
      <c r="M159" s="23" t="e">
        <f>'Costi complessivi'!#REF!</f>
        <v>#REF!</v>
      </c>
      <c r="N159" s="69" t="e">
        <f>IF('Costi complessivi'!#REF!="G",'Costi complessivi'!#REF!,IF('Costi complessivi'!#REF!=$B$452,'Costi complessivi'!#REF!,0))</f>
        <v>#REF!</v>
      </c>
    </row>
    <row r="160" spans="1:18" hidden="1">
      <c r="A160" s="22" t="str">
        <f>IF('Costi complessivi'!A144="","",'Costi complessivi'!A144)</f>
        <v xml:space="preserve">  68/05/610  </v>
      </c>
      <c r="B160" s="61" t="str">
        <f>IF('Costi complessivi'!B144="","",'Costi complessivi'!B144)</f>
        <v xml:space="preserve">TELEFONO CD MONTECH.           </v>
      </c>
      <c r="C160" s="15" t="e">
        <f>IF('Costi complessivi'!#REF!="G",'Costi complessivi'!#REF!*$C$452,IF('Costi complessivi'!#REF!=$B$452,'Costi complessivi'!#REF!,""))</f>
        <v>#REF!</v>
      </c>
      <c r="D160" s="15" t="e">
        <f>IF('Costi complessivi'!#REF!="G",'Costi complessivi'!#REF!*$C$452,IF('Costi complessivi'!#REF!=$B$452,'Costi complessivi'!#REF!,""))</f>
        <v>#REF!</v>
      </c>
      <c r="E160" s="30" t="e">
        <f>IF('Costi complessivi'!#REF!="G",'Costi complessivi'!#REF!*$C$452,IF('Costi complessivi'!#REF!=$B$452,'Costi complessivi'!#REF!,""))</f>
        <v>#REF!</v>
      </c>
      <c r="F160" s="115" t="e">
        <f>IF('Costi complessivi'!#REF!="G",'Costi complessivi'!C144*$C$452,IF('Costi complessivi'!#REF!=$B$452,'Costi complessivi'!C144,""))</f>
        <v>#REF!</v>
      </c>
      <c r="G160" s="44" t="e">
        <f>IF('Costi complessivi'!#REF!="G",'Costi complessivi'!#REF!*$C$452,IF('Costi complessivi'!#REF!=$B$452,'Costi complessivi'!#REF!,""))</f>
        <v>#REF!</v>
      </c>
      <c r="H160" s="44" t="e">
        <f>IF('Costi complessivi'!#REF!="G",'Costi complessivi'!#REF!*$C$452,IF('Costi complessivi'!#REF!=$B$452,'Costi complessivi'!#REF!,""))</f>
        <v>#REF!</v>
      </c>
      <c r="I160" s="115" t="e">
        <f>IF('Costi complessivi'!#REF!="G",'Costi complessivi'!D144*$C$452,IF('Costi complessivi'!#REF!=$B$452,'Costi complessivi'!D144,""))</f>
        <v>#REF!</v>
      </c>
      <c r="J160" s="14" t="e">
        <f>IF('Costi complessivi'!#REF!="G",'Costi complessivi'!E144*$C$452,IF('Costi complessivi'!#REF!=$B$452,'Costi complessivi'!E144,""))</f>
        <v>#REF!</v>
      </c>
      <c r="K160" s="14" t="e">
        <f>IF('Costi complessivi'!#REF!="G",'Costi complessivi'!F144*$C$452,IF('Costi complessivi'!#REF!=$B$452,'Costi complessivi'!F144,""))</f>
        <v>#REF!</v>
      </c>
      <c r="L160" s="29" t="e">
        <f>IF('Costi complessivi'!#REF!="G",'Costi complessivi'!#REF!*$C$452,IF('Costi complessivi'!#REF!=$B$452,'Costi complessivi'!#REF!,""))</f>
        <v>#REF!</v>
      </c>
      <c r="M160" s="23" t="e">
        <f>'Costi complessivi'!#REF!</f>
        <v>#REF!</v>
      </c>
      <c r="N160" s="69" t="e">
        <f>IF('Costi complessivi'!#REF!="G",'Costi complessivi'!#REF!,IF('Costi complessivi'!#REF!=$B$452,'Costi complessivi'!#REF!,0))</f>
        <v>#REF!</v>
      </c>
    </row>
    <row r="161" spans="1:18" hidden="1">
      <c r="A161" s="22" t="str">
        <f>IF('Costi complessivi'!A145="","",'Costi complessivi'!A145)</f>
        <v xml:space="preserve">  68/05/611  </v>
      </c>
      <c r="B161" s="61" t="str">
        <f>IF('Costi complessivi'!B145="","",'Costi complessivi'!B145)</f>
        <v xml:space="preserve">RICARICA CELLULARE CD MONTEC.  </v>
      </c>
      <c r="C161" s="15" t="e">
        <f>IF('Costi complessivi'!#REF!="G",'Costi complessivi'!#REF!*$C$452,IF('Costi complessivi'!#REF!=$B$452,'Costi complessivi'!#REF!,""))</f>
        <v>#REF!</v>
      </c>
      <c r="D161" s="15" t="e">
        <f>IF('Costi complessivi'!#REF!="G",'Costi complessivi'!#REF!*$C$452,IF('Costi complessivi'!#REF!=$B$452,'Costi complessivi'!#REF!,""))</f>
        <v>#REF!</v>
      </c>
      <c r="E161" s="30" t="e">
        <f>IF('Costi complessivi'!#REF!="G",'Costi complessivi'!#REF!*$C$452,IF('Costi complessivi'!#REF!=$B$452,'Costi complessivi'!#REF!,""))</f>
        <v>#REF!</v>
      </c>
      <c r="F161" s="115" t="e">
        <f>IF('Costi complessivi'!#REF!="G",'Costi complessivi'!C145*$C$452,IF('Costi complessivi'!#REF!=$B$452,'Costi complessivi'!C145,""))</f>
        <v>#REF!</v>
      </c>
      <c r="G161" s="44" t="e">
        <f>IF('Costi complessivi'!#REF!="G",'Costi complessivi'!#REF!*$C$452,IF('Costi complessivi'!#REF!=$B$452,'Costi complessivi'!#REF!,""))</f>
        <v>#REF!</v>
      </c>
      <c r="H161" s="44" t="e">
        <f>IF('Costi complessivi'!#REF!="G",'Costi complessivi'!#REF!*$C$452,IF('Costi complessivi'!#REF!=$B$452,'Costi complessivi'!#REF!,""))</f>
        <v>#REF!</v>
      </c>
      <c r="I161" s="115" t="e">
        <f>IF('Costi complessivi'!#REF!="G",'Costi complessivi'!D145*$C$452,IF('Costi complessivi'!#REF!=$B$452,'Costi complessivi'!D145,""))</f>
        <v>#REF!</v>
      </c>
      <c r="J161" s="14" t="e">
        <f>IF('Costi complessivi'!#REF!="G",'Costi complessivi'!E145*$C$452,IF('Costi complessivi'!#REF!=$B$452,'Costi complessivi'!E145,""))</f>
        <v>#REF!</v>
      </c>
      <c r="K161" s="14" t="e">
        <f>IF('Costi complessivi'!#REF!="G",'Costi complessivi'!F145*$C$452,IF('Costi complessivi'!#REF!=$B$452,'Costi complessivi'!F145,""))</f>
        <v>#REF!</v>
      </c>
      <c r="L161" s="29" t="e">
        <f>IF('Costi complessivi'!#REF!="G",'Costi complessivi'!#REF!*$C$452,IF('Costi complessivi'!#REF!=$B$452,'Costi complessivi'!#REF!,""))</f>
        <v>#REF!</v>
      </c>
      <c r="M161" s="23" t="e">
        <f>'Costi complessivi'!#REF!</f>
        <v>#REF!</v>
      </c>
      <c r="N161" s="69" t="e">
        <f>IF('Costi complessivi'!#REF!="G",'Costi complessivi'!#REF!,IF('Costi complessivi'!#REF!=$B$452,'Costi complessivi'!#REF!,0))</f>
        <v>#REF!</v>
      </c>
    </row>
    <row r="162" spans="1:18" hidden="1">
      <c r="A162" s="22" t="str">
        <f>IF('Costi complessivi'!A146="","",'Costi complessivi'!A146)</f>
        <v xml:space="preserve">  68/05/612  </v>
      </c>
      <c r="B162" s="61" t="str">
        <f>IF('Costi complessivi'!B146="","",'Costi complessivi'!B146)</f>
        <v xml:space="preserve">TASSA RIFIUTI CD MONTECH.      </v>
      </c>
      <c r="C162" s="15" t="e">
        <f>IF('Costi complessivi'!#REF!="G",'Costi complessivi'!#REF!*$C$452,IF('Costi complessivi'!#REF!=$B$452,'Costi complessivi'!#REF!,""))</f>
        <v>#REF!</v>
      </c>
      <c r="D162" s="15" t="e">
        <f>IF('Costi complessivi'!#REF!="G",'Costi complessivi'!#REF!*$C$452,IF('Costi complessivi'!#REF!=$B$452,'Costi complessivi'!#REF!,""))</f>
        <v>#REF!</v>
      </c>
      <c r="E162" s="30" t="e">
        <f>IF('Costi complessivi'!#REF!="G",'Costi complessivi'!#REF!*$C$452,IF('Costi complessivi'!#REF!=$B$452,'Costi complessivi'!#REF!,""))</f>
        <v>#REF!</v>
      </c>
      <c r="F162" s="115" t="e">
        <f>IF('Costi complessivi'!#REF!="G",'Costi complessivi'!C146*$C$452,IF('Costi complessivi'!#REF!=$B$452,'Costi complessivi'!C146,""))</f>
        <v>#REF!</v>
      </c>
      <c r="G162" s="44" t="e">
        <f>IF('Costi complessivi'!#REF!="G",'Costi complessivi'!#REF!*$C$452,IF('Costi complessivi'!#REF!=$B$452,'Costi complessivi'!#REF!,""))</f>
        <v>#REF!</v>
      </c>
      <c r="H162" s="44" t="e">
        <f>IF('Costi complessivi'!#REF!="G",'Costi complessivi'!#REF!*$C$452,IF('Costi complessivi'!#REF!=$B$452,'Costi complessivi'!#REF!,""))</f>
        <v>#REF!</v>
      </c>
      <c r="I162" s="115" t="e">
        <f>IF('Costi complessivi'!#REF!="G",'Costi complessivi'!D146*$C$452,IF('Costi complessivi'!#REF!=$B$452,'Costi complessivi'!D146,""))</f>
        <v>#REF!</v>
      </c>
      <c r="J162" s="14" t="e">
        <f>IF('Costi complessivi'!#REF!="G",'Costi complessivi'!E146*$C$452,IF('Costi complessivi'!#REF!=$B$452,'Costi complessivi'!E146,""))</f>
        <v>#REF!</v>
      </c>
      <c r="K162" s="14" t="e">
        <f>IF('Costi complessivi'!#REF!="G",'Costi complessivi'!F146*$C$452,IF('Costi complessivi'!#REF!=$B$452,'Costi complessivi'!F146,""))</f>
        <v>#REF!</v>
      </c>
      <c r="L162" s="29" t="e">
        <f>IF('Costi complessivi'!#REF!="G",'Costi complessivi'!#REF!*$C$452,IF('Costi complessivi'!#REF!=$B$452,'Costi complessivi'!#REF!,""))</f>
        <v>#REF!</v>
      </c>
      <c r="M162" s="23" t="e">
        <f>'Costi complessivi'!#REF!</f>
        <v>#REF!</v>
      </c>
      <c r="N162" s="69" t="e">
        <f>IF('Costi complessivi'!#REF!="G",'Costi complessivi'!#REF!,IF('Costi complessivi'!#REF!=$B$452,'Costi complessivi'!#REF!,0))</f>
        <v>#REF!</v>
      </c>
    </row>
    <row r="163" spans="1:18" hidden="1">
      <c r="A163" s="22" t="str">
        <f>IF('Costi complessivi'!A147="","",'Costi complessivi'!A147)</f>
        <v xml:space="preserve">  68/05/613  </v>
      </c>
      <c r="B163" s="61" t="str">
        <f>IF('Costi complessivi'!B147="","",'Costi complessivi'!B147)</f>
        <v xml:space="preserve">PULIZIE CD MONTECH.            </v>
      </c>
      <c r="C163" s="15" t="e">
        <f>IF('Costi complessivi'!#REF!="G",'Costi complessivi'!#REF!*$C$452,IF('Costi complessivi'!#REF!=$B$452,'Costi complessivi'!#REF!,""))</f>
        <v>#REF!</v>
      </c>
      <c r="D163" s="15" t="e">
        <f>IF('Costi complessivi'!#REF!="G",'Costi complessivi'!#REF!*$C$452,IF('Costi complessivi'!#REF!=$B$452,'Costi complessivi'!#REF!,""))</f>
        <v>#REF!</v>
      </c>
      <c r="E163" s="30" t="e">
        <f>IF('Costi complessivi'!#REF!="G",'Costi complessivi'!#REF!*$C$452,IF('Costi complessivi'!#REF!=$B$452,'Costi complessivi'!#REF!,""))</f>
        <v>#REF!</v>
      </c>
      <c r="F163" s="115" t="e">
        <f>IF('Costi complessivi'!#REF!="G",'Costi complessivi'!C147*$C$452,IF('Costi complessivi'!#REF!=$B$452,'Costi complessivi'!C147,""))</f>
        <v>#REF!</v>
      </c>
      <c r="G163" s="44" t="e">
        <f>IF('Costi complessivi'!#REF!="G",'Costi complessivi'!#REF!*$C$452,IF('Costi complessivi'!#REF!=$B$452,'Costi complessivi'!#REF!,""))</f>
        <v>#REF!</v>
      </c>
      <c r="H163" s="44" t="e">
        <f>IF('Costi complessivi'!#REF!="G",'Costi complessivi'!#REF!*$C$452,IF('Costi complessivi'!#REF!=$B$452,'Costi complessivi'!#REF!,""))</f>
        <v>#REF!</v>
      </c>
      <c r="I163" s="115" t="e">
        <f>IF('Costi complessivi'!#REF!="G",'Costi complessivi'!D147*$C$452,IF('Costi complessivi'!#REF!=$B$452,'Costi complessivi'!D147,""))</f>
        <v>#REF!</v>
      </c>
      <c r="J163" s="14" t="e">
        <f>IF('Costi complessivi'!#REF!="G",'Costi complessivi'!E147*$C$452,IF('Costi complessivi'!#REF!=$B$452,'Costi complessivi'!E147,""))</f>
        <v>#REF!</v>
      </c>
      <c r="K163" s="14" t="e">
        <f>IF('Costi complessivi'!#REF!="G",'Costi complessivi'!F147*$C$452,IF('Costi complessivi'!#REF!=$B$452,'Costi complessivi'!F147,""))</f>
        <v>#REF!</v>
      </c>
      <c r="L163" s="29" t="e">
        <f>IF('Costi complessivi'!#REF!="G",'Costi complessivi'!#REF!*$C$452,IF('Costi complessivi'!#REF!=$B$452,'Costi complessivi'!#REF!,""))</f>
        <v>#REF!</v>
      </c>
      <c r="M163" s="23" t="e">
        <f>'Costi complessivi'!#REF!</f>
        <v>#REF!</v>
      </c>
      <c r="N163" s="69" t="e">
        <f>IF('Costi complessivi'!#REF!="G",'Costi complessivi'!#REF!,IF('Costi complessivi'!#REF!=$B$452,'Costi complessivi'!#REF!,0))</f>
        <v>#REF!</v>
      </c>
    </row>
    <row r="164" spans="1:18" hidden="1">
      <c r="A164" s="22" t="str">
        <f>IF('Costi complessivi'!A148="","",'Costi complessivi'!A148)</f>
        <v xml:space="preserve">  68/05/615  </v>
      </c>
      <c r="B164" s="61" t="str">
        <f>IF('Costi complessivi'!B148="","",'Costi complessivi'!B148)</f>
        <v xml:space="preserve">MANUTENZ. CD MONTECHIAR        </v>
      </c>
      <c r="C164" s="15" t="e">
        <f>IF('Costi complessivi'!#REF!="G",'Costi complessivi'!#REF!*$C$452,IF('Costi complessivi'!#REF!=$B$452,'Costi complessivi'!#REF!,""))</f>
        <v>#REF!</v>
      </c>
      <c r="D164" s="15" t="e">
        <f>IF('Costi complessivi'!#REF!="G",'Costi complessivi'!#REF!*$C$452,IF('Costi complessivi'!#REF!=$B$452,'Costi complessivi'!#REF!,""))</f>
        <v>#REF!</v>
      </c>
      <c r="E164" s="30" t="e">
        <f>IF('Costi complessivi'!#REF!="G",'Costi complessivi'!#REF!*$C$452,IF('Costi complessivi'!#REF!=$B$452,'Costi complessivi'!#REF!,""))</f>
        <v>#REF!</v>
      </c>
      <c r="F164" s="115" t="e">
        <f>IF('Costi complessivi'!#REF!="G",'Costi complessivi'!C148*$C$452,IF('Costi complessivi'!#REF!=$B$452,'Costi complessivi'!C148,""))</f>
        <v>#REF!</v>
      </c>
      <c r="G164" s="44" t="e">
        <f>IF('Costi complessivi'!#REF!="G",'Costi complessivi'!#REF!*$C$452,IF('Costi complessivi'!#REF!=$B$452,'Costi complessivi'!#REF!,""))</f>
        <v>#REF!</v>
      </c>
      <c r="H164" s="44" t="e">
        <f>IF('Costi complessivi'!#REF!="G",'Costi complessivi'!#REF!*$C$452,IF('Costi complessivi'!#REF!=$B$452,'Costi complessivi'!#REF!,""))</f>
        <v>#REF!</v>
      </c>
      <c r="I164" s="115" t="e">
        <f>IF('Costi complessivi'!#REF!="G",'Costi complessivi'!D148*$C$452,IF('Costi complessivi'!#REF!=$B$452,'Costi complessivi'!D148,""))</f>
        <v>#REF!</v>
      </c>
      <c r="J164" s="14" t="e">
        <f>IF('Costi complessivi'!#REF!="G",'Costi complessivi'!E148*$C$452,IF('Costi complessivi'!#REF!=$B$452,'Costi complessivi'!E148,""))</f>
        <v>#REF!</v>
      </c>
      <c r="K164" s="14" t="e">
        <f>IF('Costi complessivi'!#REF!="G",'Costi complessivi'!F148*$C$452,IF('Costi complessivi'!#REF!=$B$452,'Costi complessivi'!F148,""))</f>
        <v>#REF!</v>
      </c>
      <c r="L164" s="29" t="e">
        <f>IF('Costi complessivi'!#REF!="G",'Costi complessivi'!#REF!*$C$452,IF('Costi complessivi'!#REF!=$B$452,'Costi complessivi'!#REF!,""))</f>
        <v>#REF!</v>
      </c>
      <c r="M164" s="23" t="e">
        <f>'Costi complessivi'!#REF!</f>
        <v>#REF!</v>
      </c>
      <c r="N164" s="69" t="e">
        <f>IF('Costi complessivi'!#REF!="G",'Costi complessivi'!#REF!,IF('Costi complessivi'!#REF!=$B$452,'Costi complessivi'!#REF!,0))</f>
        <v>#REF!</v>
      </c>
    </row>
    <row r="165" spans="1:18" hidden="1">
      <c r="A165" s="22" t="str">
        <f>IF('Costi complessivi'!A149="","",'Costi complessivi'!A149)</f>
        <v xml:space="preserve">  68/05/625  </v>
      </c>
      <c r="B165" s="61" t="str">
        <f>IF('Costi complessivi'!B149="","",'Costi complessivi'!B149)</f>
        <v>VESTIARIO DIP.CD MONTECHIARUGOL</v>
      </c>
      <c r="C165" s="15" t="e">
        <f>IF('Costi complessivi'!#REF!="G",'Costi complessivi'!#REF!*$C$452,IF('Costi complessivi'!#REF!=$B$452,'Costi complessivi'!#REF!,""))</f>
        <v>#REF!</v>
      </c>
      <c r="D165" s="15" t="e">
        <f>IF('Costi complessivi'!#REF!="G",'Costi complessivi'!#REF!*$C$452,IF('Costi complessivi'!#REF!=$B$452,'Costi complessivi'!#REF!,""))</f>
        <v>#REF!</v>
      </c>
      <c r="E165" s="30" t="e">
        <f>IF('Costi complessivi'!#REF!="G",'Costi complessivi'!#REF!*$C$452,IF('Costi complessivi'!#REF!=$B$452,'Costi complessivi'!#REF!,""))</f>
        <v>#REF!</v>
      </c>
      <c r="F165" s="115" t="e">
        <f>IF('Costi complessivi'!#REF!="G",'Costi complessivi'!C149*$C$452,IF('Costi complessivi'!#REF!=$B$452,'Costi complessivi'!C149,""))</f>
        <v>#REF!</v>
      </c>
      <c r="G165" s="44" t="e">
        <f>IF('Costi complessivi'!#REF!="G",'Costi complessivi'!#REF!*$C$452,IF('Costi complessivi'!#REF!=$B$452,'Costi complessivi'!#REF!,""))</f>
        <v>#REF!</v>
      </c>
      <c r="H165" s="44" t="e">
        <f>IF('Costi complessivi'!#REF!="G",'Costi complessivi'!#REF!*$C$452,IF('Costi complessivi'!#REF!=$B$452,'Costi complessivi'!#REF!,""))</f>
        <v>#REF!</v>
      </c>
      <c r="I165" s="115" t="e">
        <f>IF('Costi complessivi'!#REF!="G",'Costi complessivi'!D149*$C$452,IF('Costi complessivi'!#REF!=$B$452,'Costi complessivi'!D149,""))</f>
        <v>#REF!</v>
      </c>
      <c r="J165" s="14" t="e">
        <f>IF('Costi complessivi'!#REF!="G",'Costi complessivi'!E149*$C$452,IF('Costi complessivi'!#REF!=$B$452,'Costi complessivi'!E149,""))</f>
        <v>#REF!</v>
      </c>
      <c r="K165" s="14" t="e">
        <f>IF('Costi complessivi'!#REF!="G",'Costi complessivi'!F149*$C$452,IF('Costi complessivi'!#REF!=$B$452,'Costi complessivi'!F149,""))</f>
        <v>#REF!</v>
      </c>
      <c r="L165" s="29" t="e">
        <f>IF('Costi complessivi'!#REF!="G",'Costi complessivi'!#REF!*$C$452,IF('Costi complessivi'!#REF!=$B$452,'Costi complessivi'!#REF!,""))</f>
        <v>#REF!</v>
      </c>
      <c r="M165" s="23" t="e">
        <f>'Costi complessivi'!#REF!</f>
        <v>#REF!</v>
      </c>
      <c r="N165" s="69" t="e">
        <f>IF('Costi complessivi'!#REF!="G",'Costi complessivi'!#REF!,IF('Costi complessivi'!#REF!=$B$452,'Costi complessivi'!#REF!,0))</f>
        <v>#REF!</v>
      </c>
    </row>
    <row r="166" spans="1:18">
      <c r="A166" s="49" t="s">
        <v>435</v>
      </c>
      <c r="B166" s="45"/>
      <c r="C166" s="46"/>
      <c r="D166" s="47"/>
      <c r="E166" s="47"/>
      <c r="F166" s="47"/>
      <c r="G166" s="47"/>
      <c r="H166" s="47"/>
      <c r="I166" s="47"/>
      <c r="J166" s="47"/>
      <c r="K166" s="47"/>
      <c r="L166" s="45"/>
      <c r="M166" s="48"/>
      <c r="N166" s="69" t="e">
        <f>IF('Costi complessivi'!#REF!="G",'Costi complessivi'!#REF!,IF('Costi complessivi'!#REF!=$B$452,'Costi complessivi'!#REF!,0))</f>
        <v>#REF!</v>
      </c>
    </row>
    <row r="167" spans="1:18">
      <c r="A167" s="22" t="str">
        <f>IF('Costi complessivi'!A151="","",'Costi complessivi'!A151)</f>
        <v xml:space="preserve">  68/05/652  </v>
      </c>
      <c r="B167" s="61" t="str">
        <f>IF('Costi complessivi'!B151="","",'Costi complessivi'!B151)</f>
        <v xml:space="preserve">PRESTAZ. SERV. CD SALA BAGANZA </v>
      </c>
      <c r="C167" s="15" t="e">
        <f>IF('Costi complessivi'!#REF!="G",'Costi complessivi'!#REF!*$C$452,IF('Costi complessivi'!#REF!=$B$452,'Costi complessivi'!#REF!,""))</f>
        <v>#REF!</v>
      </c>
      <c r="D167" s="15" t="e">
        <f>IF('Costi complessivi'!#REF!="G",'Costi complessivi'!#REF!*$C$452,IF('Costi complessivi'!#REF!=$B$452,'Costi complessivi'!#REF!,""))</f>
        <v>#REF!</v>
      </c>
      <c r="E167" s="30" t="e">
        <f>IF('Costi complessivi'!#REF!="G",'Costi complessivi'!#REF!*$C$452,IF('Costi complessivi'!#REF!=$B$452,'Costi complessivi'!#REF!,""))</f>
        <v>#REF!</v>
      </c>
      <c r="F167" s="115" t="e">
        <f>IF('Costi complessivi'!#REF!="G",'Costi complessivi'!C151*$C$452,IF('Costi complessivi'!#REF!=$B$452,'Costi complessivi'!C151,""))</f>
        <v>#REF!</v>
      </c>
      <c r="G167" s="44" t="e">
        <f>IF('Costi complessivi'!#REF!="G",'Costi complessivi'!#REF!*$C$452,IF('Costi complessivi'!#REF!=$B$452,'Costi complessivi'!#REF!,""))</f>
        <v>#REF!</v>
      </c>
      <c r="H167" s="44" t="e">
        <f>IF('Costi complessivi'!#REF!="G",'Costi complessivi'!#REF!*$C$452,IF('Costi complessivi'!#REF!=$B$452,'Costi complessivi'!#REF!,""))</f>
        <v>#REF!</v>
      </c>
      <c r="I167" s="115" t="e">
        <f>IF('Costi complessivi'!#REF!="G",'Costi complessivi'!D151*$C$452,IF('Costi complessivi'!#REF!=$B$452,'Costi complessivi'!D151,""))</f>
        <v>#REF!</v>
      </c>
      <c r="J167" s="14" t="e">
        <f>IF('Costi complessivi'!#REF!="G",'Costi complessivi'!E151*$C$452,IF('Costi complessivi'!#REF!=$B$452,'Costi complessivi'!E151,""))</f>
        <v>#REF!</v>
      </c>
      <c r="K167" s="14" t="e">
        <f>IF('Costi complessivi'!#REF!="G",'Costi complessivi'!F151*$C$452,IF('Costi complessivi'!#REF!=$B$452,'Costi complessivi'!F151,""))</f>
        <v>#REF!</v>
      </c>
      <c r="L167" s="29" t="e">
        <f>IF('Costi complessivi'!#REF!="G",'Costi complessivi'!#REF!*$C$452,IF('Costi complessivi'!#REF!=$B$452,'Costi complessivi'!#REF!,""))</f>
        <v>#REF!</v>
      </c>
      <c r="M167" s="23" t="e">
        <f>'Costi complessivi'!#REF!</f>
        <v>#REF!</v>
      </c>
      <c r="N167" s="69" t="e">
        <f>IF('Costi complessivi'!#REF!="G",'Costi complessivi'!#REF!,IF('Costi complessivi'!#REF!=$B$452,'Costi complessivi'!#REF!,0))</f>
        <v>#REF!</v>
      </c>
      <c r="Q167" s="42">
        <v>23657</v>
      </c>
      <c r="R167" s="42">
        <f>Q167/5*12</f>
        <v>56776.799999999996</v>
      </c>
    </row>
    <row r="168" spans="1:18" hidden="1">
      <c r="A168" s="49" t="s">
        <v>476</v>
      </c>
      <c r="B168" s="45"/>
      <c r="C168" s="46"/>
      <c r="D168" s="47"/>
      <c r="E168" s="47"/>
      <c r="F168" s="47"/>
      <c r="G168" s="47"/>
      <c r="H168" s="47"/>
      <c r="I168" s="47"/>
      <c r="J168" s="47"/>
      <c r="K168" s="47"/>
      <c r="L168" s="45"/>
      <c r="M168" s="48"/>
      <c r="N168" s="69" t="e">
        <f>IF('Costi complessivi'!#REF!="G",'Costi complessivi'!#REF!,IF('Costi complessivi'!#REF!=$B$452,'Costi complessivi'!#REF!,0))</f>
        <v>#REF!</v>
      </c>
    </row>
    <row r="169" spans="1:18" hidden="1">
      <c r="A169" s="22" t="str">
        <f>IF('Costi complessivi'!A153="","",'Costi complessivi'!A153)</f>
        <v xml:space="preserve">  68/05/702  </v>
      </c>
      <c r="B169" s="61" t="str">
        <f>IF('Costi complessivi'!B153="","",'Costi complessivi'!B153)</f>
        <v xml:space="preserve">PRESTAZ. SERV. CD TRAVERSETOLO </v>
      </c>
      <c r="C169" s="15" t="e">
        <f>IF('Costi complessivi'!#REF!="G",'Costi complessivi'!#REF!*$C$452,IF('Costi complessivi'!#REF!=$B$452,'Costi complessivi'!#REF!,""))</f>
        <v>#REF!</v>
      </c>
      <c r="D169" s="15" t="e">
        <f>IF('Costi complessivi'!#REF!="G",'Costi complessivi'!#REF!*$C$452,IF('Costi complessivi'!#REF!=$B$452,'Costi complessivi'!#REF!,""))</f>
        <v>#REF!</v>
      </c>
      <c r="E169" s="30" t="e">
        <f>IF('Costi complessivi'!#REF!="G",'Costi complessivi'!#REF!*$C$452,IF('Costi complessivi'!#REF!=$B$452,'Costi complessivi'!#REF!,""))</f>
        <v>#REF!</v>
      </c>
      <c r="F169" s="115" t="e">
        <f>IF('Costi complessivi'!#REF!="G",'Costi complessivi'!C153*$C$452,IF('Costi complessivi'!#REF!=$B$452,'Costi complessivi'!C153,""))</f>
        <v>#REF!</v>
      </c>
      <c r="G169" s="44" t="e">
        <f>IF('Costi complessivi'!#REF!="G",'Costi complessivi'!#REF!*$C$452,IF('Costi complessivi'!#REF!=$B$452,'Costi complessivi'!#REF!,""))</f>
        <v>#REF!</v>
      </c>
      <c r="H169" s="44" t="e">
        <f>IF('Costi complessivi'!#REF!="G",'Costi complessivi'!#REF!*$C$452,IF('Costi complessivi'!#REF!=$B$452,'Costi complessivi'!#REF!,""))</f>
        <v>#REF!</v>
      </c>
      <c r="I169" s="115" t="e">
        <f>IF('Costi complessivi'!#REF!="G",'Costi complessivi'!D153*$C$452,IF('Costi complessivi'!#REF!=$B$452,'Costi complessivi'!D153,""))</f>
        <v>#REF!</v>
      </c>
      <c r="J169" s="14" t="e">
        <f>IF('Costi complessivi'!#REF!="G",'Costi complessivi'!E153*$C$452,IF('Costi complessivi'!#REF!=$B$452,'Costi complessivi'!E153,""))</f>
        <v>#REF!</v>
      </c>
      <c r="K169" s="14" t="e">
        <f>IF('Costi complessivi'!#REF!="G",'Costi complessivi'!F153*$C$452,IF('Costi complessivi'!#REF!=$B$452,'Costi complessivi'!F153,""))</f>
        <v>#REF!</v>
      </c>
      <c r="L169" s="29" t="e">
        <f>IF('Costi complessivi'!#REF!="G",'Costi complessivi'!#REF!*$C$452,IF('Costi complessivi'!#REF!=$B$452,'Costi complessivi'!#REF!,""))</f>
        <v>#REF!</v>
      </c>
      <c r="M169" s="23" t="e">
        <f>'Costi complessivi'!#REF!</f>
        <v>#REF!</v>
      </c>
      <c r="N169" s="69" t="e">
        <f>IF('Costi complessivi'!#REF!="G",'Costi complessivi'!#REF!,IF('Costi complessivi'!#REF!=$B$452,'Costi complessivi'!#REF!,0))</f>
        <v>#REF!</v>
      </c>
      <c r="Q169" s="42">
        <v>12893</v>
      </c>
      <c r="R169" s="42">
        <f>Q169/5*12</f>
        <v>30943.199999999997</v>
      </c>
    </row>
    <row r="170" spans="1:18" hidden="1">
      <c r="A170" s="22" t="str">
        <f>IF('Costi complessivi'!A154="","",'Costi complessivi'!A154)</f>
        <v xml:space="preserve">  68/05/703  </v>
      </c>
      <c r="B170" s="61" t="str">
        <f>IF('Costi complessivi'!B154="","",'Costi complessivi'!B154)</f>
        <v xml:space="preserve">PASTI CD TRAVERSETOLO          </v>
      </c>
      <c r="C170" s="15" t="e">
        <f>IF('Costi complessivi'!#REF!="G",'Costi complessivi'!#REF!*$C$452,IF('Costi complessivi'!#REF!=$B$452,'Costi complessivi'!#REF!,""))</f>
        <v>#REF!</v>
      </c>
      <c r="D170" s="15" t="e">
        <f>IF('Costi complessivi'!#REF!="G",'Costi complessivi'!#REF!*$C$452,IF('Costi complessivi'!#REF!=$B$452,'Costi complessivi'!#REF!,""))</f>
        <v>#REF!</v>
      </c>
      <c r="E170" s="30" t="e">
        <f>IF('Costi complessivi'!#REF!="G",'Costi complessivi'!#REF!*$C$452,IF('Costi complessivi'!#REF!=$B$452,'Costi complessivi'!#REF!,""))</f>
        <v>#REF!</v>
      </c>
      <c r="F170" s="115" t="e">
        <f>IF('Costi complessivi'!#REF!="G",'Costi complessivi'!C154*$C$452,IF('Costi complessivi'!#REF!=$B$452,'Costi complessivi'!C154,""))</f>
        <v>#REF!</v>
      </c>
      <c r="G170" s="44" t="e">
        <f>IF('Costi complessivi'!#REF!="G",'Costi complessivi'!#REF!*$C$452,IF('Costi complessivi'!#REF!=$B$452,'Costi complessivi'!#REF!,""))</f>
        <v>#REF!</v>
      </c>
      <c r="H170" s="44" t="e">
        <f>IF('Costi complessivi'!#REF!="G",'Costi complessivi'!#REF!*$C$452,IF('Costi complessivi'!#REF!=$B$452,'Costi complessivi'!#REF!,""))</f>
        <v>#REF!</v>
      </c>
      <c r="I170" s="115" t="e">
        <f>IF('Costi complessivi'!#REF!="G",'Costi complessivi'!D154*$C$452,IF('Costi complessivi'!#REF!=$B$452,'Costi complessivi'!D154,""))</f>
        <v>#REF!</v>
      </c>
      <c r="J170" s="14" t="e">
        <f>IF('Costi complessivi'!#REF!="G",'Costi complessivi'!E154*$C$452,IF('Costi complessivi'!#REF!=$B$452,'Costi complessivi'!E154,""))</f>
        <v>#REF!</v>
      </c>
      <c r="K170" s="14" t="e">
        <f>IF('Costi complessivi'!#REF!="G",'Costi complessivi'!F154*$C$452,IF('Costi complessivi'!#REF!=$B$452,'Costi complessivi'!F154,""))</f>
        <v>#REF!</v>
      </c>
      <c r="L170" s="29" t="e">
        <f>IF('Costi complessivi'!#REF!="G",'Costi complessivi'!#REF!*$C$452,IF('Costi complessivi'!#REF!=$B$452,'Costi complessivi'!#REF!,""))</f>
        <v>#REF!</v>
      </c>
      <c r="M170" s="23" t="e">
        <f>'Costi complessivi'!#REF!</f>
        <v>#REF!</v>
      </c>
      <c r="N170" s="69" t="e">
        <f>IF('Costi complessivi'!#REF!="G",'Costi complessivi'!#REF!,IF('Costi complessivi'!#REF!=$B$452,'Costi complessivi'!#REF!,0))</f>
        <v>#REF!</v>
      </c>
      <c r="Q170" s="42">
        <v>10600</v>
      </c>
      <c r="R170" s="42">
        <f>Q170*2</f>
        <v>21200</v>
      </c>
    </row>
    <row r="171" spans="1:18" hidden="1">
      <c r="A171" s="22" t="str">
        <f>IF('Costi complessivi'!A155="","",'Costi complessivi'!A155)</f>
        <v xml:space="preserve">  68/05/704  </v>
      </c>
      <c r="B171" s="61" t="str">
        <f>IF('Costi complessivi'!B155="","",'Costi complessivi'!B155)</f>
        <v xml:space="preserve">MATERIALE CONSUMO CD TRAVERS.  </v>
      </c>
      <c r="C171" s="15" t="e">
        <f>IF('Costi complessivi'!#REF!="G",'Costi complessivi'!#REF!*$C$452,IF('Costi complessivi'!#REF!=$B$452,'Costi complessivi'!#REF!,""))</f>
        <v>#REF!</v>
      </c>
      <c r="D171" s="15" t="e">
        <f>IF('Costi complessivi'!#REF!="G",'Costi complessivi'!#REF!*$C$452,IF('Costi complessivi'!#REF!=$B$452,'Costi complessivi'!#REF!,""))</f>
        <v>#REF!</v>
      </c>
      <c r="E171" s="30" t="e">
        <f>IF('Costi complessivi'!#REF!="G",'Costi complessivi'!#REF!*$C$452,IF('Costi complessivi'!#REF!=$B$452,'Costi complessivi'!#REF!,""))</f>
        <v>#REF!</v>
      </c>
      <c r="F171" s="115" t="e">
        <f>IF('Costi complessivi'!#REF!="G",'Costi complessivi'!C155*$C$452,IF('Costi complessivi'!#REF!=$B$452,'Costi complessivi'!C155,""))</f>
        <v>#REF!</v>
      </c>
      <c r="G171" s="44" t="e">
        <f>IF('Costi complessivi'!#REF!="G",'Costi complessivi'!#REF!*$C$452,IF('Costi complessivi'!#REF!=$B$452,'Costi complessivi'!#REF!,""))</f>
        <v>#REF!</v>
      </c>
      <c r="H171" s="44" t="e">
        <f>IF('Costi complessivi'!#REF!="G",'Costi complessivi'!#REF!*$C$452,IF('Costi complessivi'!#REF!=$B$452,'Costi complessivi'!#REF!,""))</f>
        <v>#REF!</v>
      </c>
      <c r="I171" s="115" t="e">
        <f>IF('Costi complessivi'!#REF!="G",'Costi complessivi'!D155*$C$452,IF('Costi complessivi'!#REF!=$B$452,'Costi complessivi'!D155,""))</f>
        <v>#REF!</v>
      </c>
      <c r="J171" s="14" t="e">
        <f>IF('Costi complessivi'!#REF!="G",'Costi complessivi'!E155*$C$452,IF('Costi complessivi'!#REF!=$B$452,'Costi complessivi'!E155,""))</f>
        <v>#REF!</v>
      </c>
      <c r="K171" s="14" t="e">
        <f>IF('Costi complessivi'!#REF!="G",'Costi complessivi'!F155*$C$452,IF('Costi complessivi'!#REF!=$B$452,'Costi complessivi'!F155,""))</f>
        <v>#REF!</v>
      </c>
      <c r="L171" s="29" t="e">
        <f>IF('Costi complessivi'!#REF!="G",'Costi complessivi'!#REF!*$C$452,IF('Costi complessivi'!#REF!=$B$452,'Costi complessivi'!#REF!,""))</f>
        <v>#REF!</v>
      </c>
      <c r="M171" s="23" t="e">
        <f>'Costi complessivi'!#REF!</f>
        <v>#REF!</v>
      </c>
      <c r="N171" s="69" t="e">
        <f>IF('Costi complessivi'!#REF!="G",'Costi complessivi'!#REF!,IF('Costi complessivi'!#REF!=$B$452,'Costi complessivi'!#REF!,0))</f>
        <v>#REF!</v>
      </c>
    </row>
    <row r="172" spans="1:18" hidden="1">
      <c r="A172" s="22" t="str">
        <f>IF('Costi complessivi'!A156="","",'Costi complessivi'!A156)</f>
        <v xml:space="preserve">  68/05/705  </v>
      </c>
      <c r="B172" s="61" t="str">
        <f>IF('Costi complessivi'!B156="","",'Costi complessivi'!B156)</f>
        <v xml:space="preserve">MATERIALE VARIO CD TRAVERS.    </v>
      </c>
      <c r="C172" s="15" t="e">
        <f>IF('Costi complessivi'!#REF!="G",'Costi complessivi'!#REF!*$C$452,IF('Costi complessivi'!#REF!=$B$452,'Costi complessivi'!#REF!,""))</f>
        <v>#REF!</v>
      </c>
      <c r="D172" s="15" t="e">
        <f>IF('Costi complessivi'!#REF!="G",'Costi complessivi'!#REF!*$C$452,IF('Costi complessivi'!#REF!=$B$452,'Costi complessivi'!#REF!,""))</f>
        <v>#REF!</v>
      </c>
      <c r="E172" s="30" t="e">
        <f>IF('Costi complessivi'!#REF!="G",'Costi complessivi'!#REF!*$C$452,IF('Costi complessivi'!#REF!=$B$452,'Costi complessivi'!#REF!,""))</f>
        <v>#REF!</v>
      </c>
      <c r="F172" s="115" t="e">
        <f>IF('Costi complessivi'!#REF!="G",'Costi complessivi'!C156*$C$452,IF('Costi complessivi'!#REF!=$B$452,'Costi complessivi'!C156,""))</f>
        <v>#REF!</v>
      </c>
      <c r="G172" s="44" t="e">
        <f>IF('Costi complessivi'!#REF!="G",'Costi complessivi'!#REF!*$C$452,IF('Costi complessivi'!#REF!=$B$452,'Costi complessivi'!#REF!,""))</f>
        <v>#REF!</v>
      </c>
      <c r="H172" s="44" t="e">
        <f>IF('Costi complessivi'!#REF!="G",'Costi complessivi'!#REF!*$C$452,IF('Costi complessivi'!#REF!=$B$452,'Costi complessivi'!#REF!,""))</f>
        <v>#REF!</v>
      </c>
      <c r="I172" s="115" t="e">
        <f>IF('Costi complessivi'!#REF!="G",'Costi complessivi'!D156*$C$452,IF('Costi complessivi'!#REF!=$B$452,'Costi complessivi'!D156,""))</f>
        <v>#REF!</v>
      </c>
      <c r="J172" s="14" t="e">
        <f>IF('Costi complessivi'!#REF!="G",'Costi complessivi'!E156*$C$452,IF('Costi complessivi'!#REF!=$B$452,'Costi complessivi'!E156,""))</f>
        <v>#REF!</v>
      </c>
      <c r="K172" s="14" t="e">
        <f>IF('Costi complessivi'!#REF!="G",'Costi complessivi'!F156*$C$452,IF('Costi complessivi'!#REF!=$B$452,'Costi complessivi'!F156,""))</f>
        <v>#REF!</v>
      </c>
      <c r="L172" s="29" t="e">
        <f>IF('Costi complessivi'!#REF!="G",'Costi complessivi'!#REF!*$C$452,IF('Costi complessivi'!#REF!=$B$452,'Costi complessivi'!#REF!,""))</f>
        <v>#REF!</v>
      </c>
      <c r="M172" s="23" t="e">
        <f>'Costi complessivi'!#REF!</f>
        <v>#REF!</v>
      </c>
      <c r="N172" s="69" t="e">
        <f>IF('Costi complessivi'!#REF!="G",'Costi complessivi'!#REF!,IF('Costi complessivi'!#REF!=$B$452,'Costi complessivi'!#REF!,0))</f>
        <v>#REF!</v>
      </c>
    </row>
    <row r="173" spans="1:18" hidden="1">
      <c r="A173" s="22" t="str">
        <f>IF('Costi complessivi'!A157="","",'Costi complessivi'!A157)</f>
        <v xml:space="preserve">  68/05/706  </v>
      </c>
      <c r="B173" s="61" t="str">
        <f>IF('Costi complessivi'!B157="","",'Costi complessivi'!B157)</f>
        <v>SPESE LAVANDERIA CD TRAVERSETOL</v>
      </c>
      <c r="C173" s="15" t="e">
        <f>IF('Costi complessivi'!#REF!="G",'Costi complessivi'!#REF!*$C$452,IF('Costi complessivi'!#REF!=$B$452,'Costi complessivi'!#REF!,""))</f>
        <v>#REF!</v>
      </c>
      <c r="D173" s="15" t="e">
        <f>IF('Costi complessivi'!#REF!="G",'Costi complessivi'!#REF!*$C$452,IF('Costi complessivi'!#REF!=$B$452,'Costi complessivi'!#REF!,""))</f>
        <v>#REF!</v>
      </c>
      <c r="E173" s="30" t="e">
        <f>IF('Costi complessivi'!#REF!="G",'Costi complessivi'!#REF!*$C$452,IF('Costi complessivi'!#REF!=$B$452,'Costi complessivi'!#REF!,""))</f>
        <v>#REF!</v>
      </c>
      <c r="F173" s="115" t="e">
        <f>IF('Costi complessivi'!#REF!="G",'Costi complessivi'!C157*$C$452,IF('Costi complessivi'!#REF!=$B$452,'Costi complessivi'!C157,""))</f>
        <v>#REF!</v>
      </c>
      <c r="G173" s="44" t="e">
        <f>IF('Costi complessivi'!#REF!="G",'Costi complessivi'!#REF!*$C$452,IF('Costi complessivi'!#REF!=$B$452,'Costi complessivi'!#REF!,""))</f>
        <v>#REF!</v>
      </c>
      <c r="H173" s="44" t="e">
        <f>IF('Costi complessivi'!#REF!="G",'Costi complessivi'!#REF!*$C$452,IF('Costi complessivi'!#REF!=$B$452,'Costi complessivi'!#REF!,""))</f>
        <v>#REF!</v>
      </c>
      <c r="I173" s="115" t="e">
        <f>IF('Costi complessivi'!#REF!="G",'Costi complessivi'!D157*$C$452,IF('Costi complessivi'!#REF!=$B$452,'Costi complessivi'!D157,""))</f>
        <v>#REF!</v>
      </c>
      <c r="J173" s="14" t="e">
        <f>IF('Costi complessivi'!#REF!="G",'Costi complessivi'!E157*$C$452,IF('Costi complessivi'!#REF!=$B$452,'Costi complessivi'!E157,""))</f>
        <v>#REF!</v>
      </c>
      <c r="K173" s="14" t="e">
        <f>IF('Costi complessivi'!#REF!="G",'Costi complessivi'!F157*$C$452,IF('Costi complessivi'!#REF!=$B$452,'Costi complessivi'!F157,""))</f>
        <v>#REF!</v>
      </c>
      <c r="L173" s="29" t="e">
        <f>IF('Costi complessivi'!#REF!="G",'Costi complessivi'!#REF!*$C$452,IF('Costi complessivi'!#REF!=$B$452,'Costi complessivi'!#REF!,""))</f>
        <v>#REF!</v>
      </c>
      <c r="M173" s="23" t="e">
        <f>'Costi complessivi'!#REF!</f>
        <v>#REF!</v>
      </c>
      <c r="N173" s="69" t="e">
        <f>IF('Costi complessivi'!#REF!="G",'Costi complessivi'!#REF!,IF('Costi complessivi'!#REF!=$B$452,'Costi complessivi'!#REF!,0))</f>
        <v>#REF!</v>
      </c>
    </row>
    <row r="174" spans="1:18" hidden="1">
      <c r="A174" s="22" t="str">
        <f>IF('Costi complessivi'!A158="","",'Costi complessivi'!A158)</f>
        <v xml:space="preserve">  68/05/707  </v>
      </c>
      <c r="B174" s="61" t="str">
        <f>IF('Costi complessivi'!B158="","",'Costi complessivi'!B158)</f>
        <v xml:space="preserve">FORZA MOTRICE CD TRAVERSETOLO  </v>
      </c>
      <c r="C174" s="15" t="e">
        <f>IF('Costi complessivi'!#REF!="G",'Costi complessivi'!#REF!*$C$452,IF('Costi complessivi'!#REF!=$B$452,'Costi complessivi'!#REF!,""))</f>
        <v>#REF!</v>
      </c>
      <c r="D174" s="15" t="e">
        <f>IF('Costi complessivi'!#REF!="G",'Costi complessivi'!#REF!*$C$452,IF('Costi complessivi'!#REF!=$B$452,'Costi complessivi'!#REF!,""))</f>
        <v>#REF!</v>
      </c>
      <c r="E174" s="30" t="e">
        <f>IF('Costi complessivi'!#REF!="G",'Costi complessivi'!#REF!*$C$452,IF('Costi complessivi'!#REF!=$B$452,'Costi complessivi'!#REF!,""))</f>
        <v>#REF!</v>
      </c>
      <c r="F174" s="115" t="e">
        <f>IF('Costi complessivi'!#REF!="G",'Costi complessivi'!C158*$C$452,IF('Costi complessivi'!#REF!=$B$452,'Costi complessivi'!C158,""))</f>
        <v>#REF!</v>
      </c>
      <c r="G174" s="44" t="e">
        <f>IF('Costi complessivi'!#REF!="G",'Costi complessivi'!#REF!*$C$452,IF('Costi complessivi'!#REF!=$B$452,'Costi complessivi'!#REF!,""))</f>
        <v>#REF!</v>
      </c>
      <c r="H174" s="44" t="e">
        <f>IF('Costi complessivi'!#REF!="G",'Costi complessivi'!#REF!*$C$452,IF('Costi complessivi'!#REF!=$B$452,'Costi complessivi'!#REF!,""))</f>
        <v>#REF!</v>
      </c>
      <c r="I174" s="115" t="e">
        <f>IF('Costi complessivi'!#REF!="G",'Costi complessivi'!D158*$C$452,IF('Costi complessivi'!#REF!=$B$452,'Costi complessivi'!D158,""))</f>
        <v>#REF!</v>
      </c>
      <c r="J174" s="14" t="e">
        <f>IF('Costi complessivi'!#REF!="G",'Costi complessivi'!E158*$C$452,IF('Costi complessivi'!#REF!=$B$452,'Costi complessivi'!E158,""))</f>
        <v>#REF!</v>
      </c>
      <c r="K174" s="14" t="e">
        <f>IF('Costi complessivi'!#REF!="G",'Costi complessivi'!F158*$C$452,IF('Costi complessivi'!#REF!=$B$452,'Costi complessivi'!F158,""))</f>
        <v>#REF!</v>
      </c>
      <c r="L174" s="29" t="e">
        <f>IF('Costi complessivi'!#REF!="G",'Costi complessivi'!#REF!*$C$452,IF('Costi complessivi'!#REF!=$B$452,'Costi complessivi'!#REF!,""))</f>
        <v>#REF!</v>
      </c>
      <c r="M174" s="23" t="e">
        <f>'Costi complessivi'!#REF!</f>
        <v>#REF!</v>
      </c>
      <c r="N174" s="69" t="e">
        <f>IF('Costi complessivi'!#REF!="G",'Costi complessivi'!#REF!,IF('Costi complessivi'!#REF!=$B$452,'Costi complessivi'!#REF!,0))</f>
        <v>#REF!</v>
      </c>
    </row>
    <row r="175" spans="1:18" hidden="1">
      <c r="A175" s="22" t="str">
        <f>IF('Costi complessivi'!A159="","",'Costi complessivi'!A159)</f>
        <v xml:space="preserve">  68/05/708  </v>
      </c>
      <c r="B175" s="61" t="str">
        <f>IF('Costi complessivi'!B159="","",'Costi complessivi'!B159)</f>
        <v xml:space="preserve">GAS CD TRAVERSETOLO            </v>
      </c>
      <c r="C175" s="15" t="e">
        <f>IF('Costi complessivi'!#REF!="G",'Costi complessivi'!#REF!*$C$452,IF('Costi complessivi'!#REF!=$B$452,'Costi complessivi'!#REF!,""))</f>
        <v>#REF!</v>
      </c>
      <c r="D175" s="15" t="e">
        <f>IF('Costi complessivi'!#REF!="G",'Costi complessivi'!#REF!*$C$452,IF('Costi complessivi'!#REF!=$B$452,'Costi complessivi'!#REF!,""))</f>
        <v>#REF!</v>
      </c>
      <c r="E175" s="30" t="e">
        <f>IF('Costi complessivi'!#REF!="G",'Costi complessivi'!#REF!*$C$452,IF('Costi complessivi'!#REF!=$B$452,'Costi complessivi'!#REF!,""))</f>
        <v>#REF!</v>
      </c>
      <c r="F175" s="115" t="e">
        <f>IF('Costi complessivi'!#REF!="G",'Costi complessivi'!C159*$C$452,IF('Costi complessivi'!#REF!=$B$452,'Costi complessivi'!C159,""))</f>
        <v>#REF!</v>
      </c>
      <c r="G175" s="44" t="e">
        <f>IF('Costi complessivi'!#REF!="G",'Costi complessivi'!#REF!*$C$452,IF('Costi complessivi'!#REF!=$B$452,'Costi complessivi'!#REF!,""))</f>
        <v>#REF!</v>
      </c>
      <c r="H175" s="44" t="e">
        <f>IF('Costi complessivi'!#REF!="G",'Costi complessivi'!#REF!*$C$452,IF('Costi complessivi'!#REF!=$B$452,'Costi complessivi'!#REF!,""))</f>
        <v>#REF!</v>
      </c>
      <c r="I175" s="115" t="e">
        <f>IF('Costi complessivi'!#REF!="G",'Costi complessivi'!D159*$C$452,IF('Costi complessivi'!#REF!=$B$452,'Costi complessivi'!D159,""))</f>
        <v>#REF!</v>
      </c>
      <c r="J175" s="14" t="e">
        <f>IF('Costi complessivi'!#REF!="G",'Costi complessivi'!E159*$C$452,IF('Costi complessivi'!#REF!=$B$452,'Costi complessivi'!E159,""))</f>
        <v>#REF!</v>
      </c>
      <c r="K175" s="14" t="e">
        <f>IF('Costi complessivi'!#REF!="G",'Costi complessivi'!F159*$C$452,IF('Costi complessivi'!#REF!=$B$452,'Costi complessivi'!F159,""))</f>
        <v>#REF!</v>
      </c>
      <c r="L175" s="29" t="e">
        <f>IF('Costi complessivi'!#REF!="G",'Costi complessivi'!#REF!*$C$452,IF('Costi complessivi'!#REF!=$B$452,'Costi complessivi'!#REF!,""))</f>
        <v>#REF!</v>
      </c>
      <c r="M175" s="23" t="e">
        <f>'Costi complessivi'!#REF!</f>
        <v>#REF!</v>
      </c>
      <c r="N175" s="69" t="e">
        <f>IF('Costi complessivi'!#REF!="G",'Costi complessivi'!#REF!,IF('Costi complessivi'!#REF!=$B$452,'Costi complessivi'!#REF!,0))</f>
        <v>#REF!</v>
      </c>
    </row>
    <row r="176" spans="1:18" hidden="1">
      <c r="A176" s="22" t="str">
        <f>IF('Costi complessivi'!A160="","",'Costi complessivi'!A160)</f>
        <v xml:space="preserve">  68/05/709  </v>
      </c>
      <c r="B176" s="61" t="str">
        <f>IF('Costi complessivi'!B160="","",'Costi complessivi'!B160)</f>
        <v xml:space="preserve">ACQUA CD TRAVERSETOLO          </v>
      </c>
      <c r="C176" s="15" t="e">
        <f>IF('Costi complessivi'!#REF!="G",'Costi complessivi'!#REF!*$C$452,IF('Costi complessivi'!#REF!=$B$452,'Costi complessivi'!#REF!,""))</f>
        <v>#REF!</v>
      </c>
      <c r="D176" s="15" t="e">
        <f>IF('Costi complessivi'!#REF!="G",'Costi complessivi'!#REF!*$C$452,IF('Costi complessivi'!#REF!=$B$452,'Costi complessivi'!#REF!,""))</f>
        <v>#REF!</v>
      </c>
      <c r="E176" s="30" t="e">
        <f>IF('Costi complessivi'!#REF!="G",'Costi complessivi'!#REF!*$C$452,IF('Costi complessivi'!#REF!=$B$452,'Costi complessivi'!#REF!,""))</f>
        <v>#REF!</v>
      </c>
      <c r="F176" s="115" t="e">
        <f>IF('Costi complessivi'!#REF!="G",'Costi complessivi'!C160*$C$452,IF('Costi complessivi'!#REF!=$B$452,'Costi complessivi'!C160,""))</f>
        <v>#REF!</v>
      </c>
      <c r="G176" s="44" t="e">
        <f>IF('Costi complessivi'!#REF!="G",'Costi complessivi'!#REF!*$C$452,IF('Costi complessivi'!#REF!=$B$452,'Costi complessivi'!#REF!,""))</f>
        <v>#REF!</v>
      </c>
      <c r="H176" s="44" t="e">
        <f>IF('Costi complessivi'!#REF!="G",'Costi complessivi'!#REF!*$C$452,IF('Costi complessivi'!#REF!=$B$452,'Costi complessivi'!#REF!,""))</f>
        <v>#REF!</v>
      </c>
      <c r="I176" s="115" t="e">
        <f>IF('Costi complessivi'!#REF!="G",'Costi complessivi'!D160*$C$452,IF('Costi complessivi'!#REF!=$B$452,'Costi complessivi'!D160,""))</f>
        <v>#REF!</v>
      </c>
      <c r="J176" s="14" t="e">
        <f>IF('Costi complessivi'!#REF!="G",'Costi complessivi'!E160*$C$452,IF('Costi complessivi'!#REF!=$B$452,'Costi complessivi'!E160,""))</f>
        <v>#REF!</v>
      </c>
      <c r="K176" s="14" t="e">
        <f>IF('Costi complessivi'!#REF!="G",'Costi complessivi'!F160*$C$452,IF('Costi complessivi'!#REF!=$B$452,'Costi complessivi'!F160,""))</f>
        <v>#REF!</v>
      </c>
      <c r="L176" s="29" t="e">
        <f>IF('Costi complessivi'!#REF!="G",'Costi complessivi'!#REF!*$C$452,IF('Costi complessivi'!#REF!=$B$452,'Costi complessivi'!#REF!,""))</f>
        <v>#REF!</v>
      </c>
      <c r="M176" s="23" t="e">
        <f>'Costi complessivi'!#REF!</f>
        <v>#REF!</v>
      </c>
      <c r="N176" s="69" t="e">
        <f>IF('Costi complessivi'!#REF!="G",'Costi complessivi'!#REF!,IF('Costi complessivi'!#REF!=$B$452,'Costi complessivi'!#REF!,0))</f>
        <v>#REF!</v>
      </c>
    </row>
    <row r="177" spans="1:27" hidden="1">
      <c r="A177" s="22" t="str">
        <f>IF('Costi complessivi'!A161="","",'Costi complessivi'!A161)</f>
        <v xml:space="preserve">  68/05/710  </v>
      </c>
      <c r="B177" s="61" t="str">
        <f>IF('Costi complessivi'!B161="","",'Costi complessivi'!B161)</f>
        <v xml:space="preserve">TELEFONO CD TRAVERSETOLO       </v>
      </c>
      <c r="C177" s="15" t="e">
        <f>IF('Costi complessivi'!#REF!="G",'Costi complessivi'!#REF!*$C$452,IF('Costi complessivi'!#REF!=$B$452,'Costi complessivi'!#REF!,""))</f>
        <v>#REF!</v>
      </c>
      <c r="D177" s="15" t="e">
        <f>IF('Costi complessivi'!#REF!="G",'Costi complessivi'!#REF!*$C$452,IF('Costi complessivi'!#REF!=$B$452,'Costi complessivi'!#REF!,""))</f>
        <v>#REF!</v>
      </c>
      <c r="E177" s="30" t="e">
        <f>IF('Costi complessivi'!#REF!="G",'Costi complessivi'!#REF!*$C$452,IF('Costi complessivi'!#REF!=$B$452,'Costi complessivi'!#REF!,""))</f>
        <v>#REF!</v>
      </c>
      <c r="F177" s="115" t="e">
        <f>IF('Costi complessivi'!#REF!="G",'Costi complessivi'!C161*$C$452,IF('Costi complessivi'!#REF!=$B$452,'Costi complessivi'!C161,""))</f>
        <v>#REF!</v>
      </c>
      <c r="G177" s="44" t="e">
        <f>IF('Costi complessivi'!#REF!="G",'Costi complessivi'!#REF!*$C$452,IF('Costi complessivi'!#REF!=$B$452,'Costi complessivi'!#REF!,""))</f>
        <v>#REF!</v>
      </c>
      <c r="H177" s="44" t="e">
        <f>IF('Costi complessivi'!#REF!="G",'Costi complessivi'!#REF!*$C$452,IF('Costi complessivi'!#REF!=$B$452,'Costi complessivi'!#REF!,""))</f>
        <v>#REF!</v>
      </c>
      <c r="I177" s="115" t="e">
        <f>IF('Costi complessivi'!#REF!="G",'Costi complessivi'!D161*$C$452,IF('Costi complessivi'!#REF!=$B$452,'Costi complessivi'!D161,""))</f>
        <v>#REF!</v>
      </c>
      <c r="J177" s="14" t="e">
        <f>IF('Costi complessivi'!#REF!="G",'Costi complessivi'!E161*$C$452,IF('Costi complessivi'!#REF!=$B$452,'Costi complessivi'!E161,""))</f>
        <v>#REF!</v>
      </c>
      <c r="K177" s="14" t="e">
        <f>IF('Costi complessivi'!#REF!="G",'Costi complessivi'!F161*$C$452,IF('Costi complessivi'!#REF!=$B$452,'Costi complessivi'!F161,""))</f>
        <v>#REF!</v>
      </c>
      <c r="L177" s="29" t="e">
        <f>IF('Costi complessivi'!#REF!="G",'Costi complessivi'!#REF!*$C$452,IF('Costi complessivi'!#REF!=$B$452,'Costi complessivi'!#REF!,""))</f>
        <v>#REF!</v>
      </c>
      <c r="M177" s="23" t="e">
        <f>'Costi complessivi'!#REF!</f>
        <v>#REF!</v>
      </c>
      <c r="N177" s="69" t="e">
        <f>IF('Costi complessivi'!#REF!="G",'Costi complessivi'!#REF!,IF('Costi complessivi'!#REF!=$B$452,'Costi complessivi'!#REF!,0))</f>
        <v>#REF!</v>
      </c>
    </row>
    <row r="178" spans="1:27" hidden="1">
      <c r="A178" s="22" t="str">
        <f>IF('Costi complessivi'!A162="","",'Costi complessivi'!A162)</f>
        <v xml:space="preserve">  68/05/711  </v>
      </c>
      <c r="B178" s="61" t="str">
        <f>IF('Costi complessivi'!B162="","",'Costi complessivi'!B162)</f>
        <v>RICARICA CELLULARE CD TRAVERSET</v>
      </c>
      <c r="C178" s="15" t="e">
        <f>IF('Costi complessivi'!#REF!="G",'Costi complessivi'!#REF!*$C$452,IF('Costi complessivi'!#REF!=$B$452,'Costi complessivi'!#REF!,""))</f>
        <v>#REF!</v>
      </c>
      <c r="D178" s="15" t="e">
        <f>IF('Costi complessivi'!#REF!="G",'Costi complessivi'!#REF!*$C$452,IF('Costi complessivi'!#REF!=$B$452,'Costi complessivi'!#REF!,""))</f>
        <v>#REF!</v>
      </c>
      <c r="E178" s="30" t="e">
        <f>IF('Costi complessivi'!#REF!="G",'Costi complessivi'!#REF!*$C$452,IF('Costi complessivi'!#REF!=$B$452,'Costi complessivi'!#REF!,""))</f>
        <v>#REF!</v>
      </c>
      <c r="F178" s="115" t="e">
        <f>IF('Costi complessivi'!#REF!="G",'Costi complessivi'!C162*$C$452,IF('Costi complessivi'!#REF!=$B$452,'Costi complessivi'!C162,""))</f>
        <v>#REF!</v>
      </c>
      <c r="G178" s="44" t="e">
        <f>IF('Costi complessivi'!#REF!="G",'Costi complessivi'!#REF!*$C$452,IF('Costi complessivi'!#REF!=$B$452,'Costi complessivi'!#REF!,""))</f>
        <v>#REF!</v>
      </c>
      <c r="H178" s="44" t="e">
        <f>IF('Costi complessivi'!#REF!="G",'Costi complessivi'!#REF!*$C$452,IF('Costi complessivi'!#REF!=$B$452,'Costi complessivi'!#REF!,""))</f>
        <v>#REF!</v>
      </c>
      <c r="I178" s="115" t="e">
        <f>IF('Costi complessivi'!#REF!="G",'Costi complessivi'!D162*$C$452,IF('Costi complessivi'!#REF!=$B$452,'Costi complessivi'!D162,""))</f>
        <v>#REF!</v>
      </c>
      <c r="J178" s="14" t="e">
        <f>IF('Costi complessivi'!#REF!="G",'Costi complessivi'!E162*$C$452,IF('Costi complessivi'!#REF!=$B$452,'Costi complessivi'!E162,""))</f>
        <v>#REF!</v>
      </c>
      <c r="K178" s="14" t="e">
        <f>IF('Costi complessivi'!#REF!="G",'Costi complessivi'!F162*$C$452,IF('Costi complessivi'!#REF!=$B$452,'Costi complessivi'!F162,""))</f>
        <v>#REF!</v>
      </c>
      <c r="L178" s="29" t="e">
        <f>IF('Costi complessivi'!#REF!="G",'Costi complessivi'!#REF!*$C$452,IF('Costi complessivi'!#REF!=$B$452,'Costi complessivi'!#REF!,""))</f>
        <v>#REF!</v>
      </c>
      <c r="M178" s="23" t="e">
        <f>'Costi complessivi'!#REF!</f>
        <v>#REF!</v>
      </c>
      <c r="N178" s="69" t="e">
        <f>IF('Costi complessivi'!#REF!="G",'Costi complessivi'!#REF!,IF('Costi complessivi'!#REF!=$B$452,'Costi complessivi'!#REF!,0))</f>
        <v>#REF!</v>
      </c>
    </row>
    <row r="179" spans="1:27" hidden="1">
      <c r="A179" s="22" t="str">
        <f>IF('Costi complessivi'!A163="","",'Costi complessivi'!A163)</f>
        <v xml:space="preserve">  68/05/712  </v>
      </c>
      <c r="B179" s="61" t="str">
        <f>IF('Costi complessivi'!B163="","",'Costi complessivi'!B163)</f>
        <v xml:space="preserve">TASSA RIFIUTI CD TRAVERSETOLO  </v>
      </c>
      <c r="C179" s="15" t="e">
        <f>IF('Costi complessivi'!#REF!="G",'Costi complessivi'!#REF!*$C$452,IF('Costi complessivi'!#REF!=$B$452,'Costi complessivi'!#REF!,""))</f>
        <v>#REF!</v>
      </c>
      <c r="D179" s="15" t="e">
        <f>IF('Costi complessivi'!#REF!="G",'Costi complessivi'!#REF!*$C$452,IF('Costi complessivi'!#REF!=$B$452,'Costi complessivi'!#REF!,""))</f>
        <v>#REF!</v>
      </c>
      <c r="E179" s="30" t="e">
        <f>IF('Costi complessivi'!#REF!="G",'Costi complessivi'!#REF!*$C$452,IF('Costi complessivi'!#REF!=$B$452,'Costi complessivi'!#REF!,""))</f>
        <v>#REF!</v>
      </c>
      <c r="F179" s="115" t="e">
        <f>IF('Costi complessivi'!#REF!="G",'Costi complessivi'!C163*$C$452,IF('Costi complessivi'!#REF!=$B$452,'Costi complessivi'!C163,""))</f>
        <v>#REF!</v>
      </c>
      <c r="G179" s="44" t="e">
        <f>IF('Costi complessivi'!#REF!="G",'Costi complessivi'!#REF!*$C$452,IF('Costi complessivi'!#REF!=$B$452,'Costi complessivi'!#REF!,""))</f>
        <v>#REF!</v>
      </c>
      <c r="H179" s="44" t="e">
        <f>IF('Costi complessivi'!#REF!="G",'Costi complessivi'!#REF!*$C$452,IF('Costi complessivi'!#REF!=$B$452,'Costi complessivi'!#REF!,""))</f>
        <v>#REF!</v>
      </c>
      <c r="I179" s="115" t="e">
        <f>IF('Costi complessivi'!#REF!="G",'Costi complessivi'!D163*$C$452,IF('Costi complessivi'!#REF!=$B$452,'Costi complessivi'!D163,""))</f>
        <v>#REF!</v>
      </c>
      <c r="J179" s="14" t="e">
        <f>IF('Costi complessivi'!#REF!="G",'Costi complessivi'!E163*$C$452,IF('Costi complessivi'!#REF!=$B$452,'Costi complessivi'!E163,""))</f>
        <v>#REF!</v>
      </c>
      <c r="K179" s="14" t="e">
        <f>IF('Costi complessivi'!#REF!="G",'Costi complessivi'!F163*$C$452,IF('Costi complessivi'!#REF!=$B$452,'Costi complessivi'!F163,""))</f>
        <v>#REF!</v>
      </c>
      <c r="L179" s="29" t="e">
        <f>IF('Costi complessivi'!#REF!="G",'Costi complessivi'!#REF!*$C$452,IF('Costi complessivi'!#REF!=$B$452,'Costi complessivi'!#REF!,""))</f>
        <v>#REF!</v>
      </c>
      <c r="M179" s="23" t="e">
        <f>'Costi complessivi'!#REF!</f>
        <v>#REF!</v>
      </c>
      <c r="N179" s="69" t="e">
        <f>IF('Costi complessivi'!#REF!="G",'Costi complessivi'!#REF!,IF('Costi complessivi'!#REF!=$B$452,'Costi complessivi'!#REF!,0))</f>
        <v>#REF!</v>
      </c>
    </row>
    <row r="180" spans="1:27" hidden="1">
      <c r="A180" s="22" t="str">
        <f>IF('Costi complessivi'!A164="","",'Costi complessivi'!A164)</f>
        <v xml:space="preserve">  68/05/713  </v>
      </c>
      <c r="B180" s="61" t="str">
        <f>IF('Costi complessivi'!B164="","",'Costi complessivi'!B164)</f>
        <v xml:space="preserve">PULIZIE CD TRAVERSETOLO        </v>
      </c>
      <c r="C180" s="15" t="e">
        <f>IF('Costi complessivi'!#REF!="G",'Costi complessivi'!#REF!*$C$452,IF('Costi complessivi'!#REF!=$B$452,'Costi complessivi'!#REF!,""))</f>
        <v>#REF!</v>
      </c>
      <c r="D180" s="15" t="e">
        <f>IF('Costi complessivi'!#REF!="G",'Costi complessivi'!#REF!*$C$452,IF('Costi complessivi'!#REF!=$B$452,'Costi complessivi'!#REF!,""))</f>
        <v>#REF!</v>
      </c>
      <c r="E180" s="30" t="e">
        <f>IF('Costi complessivi'!#REF!="G",'Costi complessivi'!#REF!*$C$452,IF('Costi complessivi'!#REF!=$B$452,'Costi complessivi'!#REF!,""))</f>
        <v>#REF!</v>
      </c>
      <c r="F180" s="115" t="e">
        <f>IF('Costi complessivi'!#REF!="G",'Costi complessivi'!C164*$C$452,IF('Costi complessivi'!#REF!=$B$452,'Costi complessivi'!C164,""))</f>
        <v>#REF!</v>
      </c>
      <c r="G180" s="44" t="e">
        <f>IF('Costi complessivi'!#REF!="G",'Costi complessivi'!#REF!*$C$452,IF('Costi complessivi'!#REF!=$B$452,'Costi complessivi'!#REF!,""))</f>
        <v>#REF!</v>
      </c>
      <c r="H180" s="44" t="e">
        <f>IF('Costi complessivi'!#REF!="G",'Costi complessivi'!#REF!*$C$452,IF('Costi complessivi'!#REF!=$B$452,'Costi complessivi'!#REF!,""))</f>
        <v>#REF!</v>
      </c>
      <c r="I180" s="115" t="e">
        <f>IF('Costi complessivi'!#REF!="G",'Costi complessivi'!D164*$C$452,IF('Costi complessivi'!#REF!=$B$452,'Costi complessivi'!D164,""))</f>
        <v>#REF!</v>
      </c>
      <c r="J180" s="14" t="e">
        <f>IF('Costi complessivi'!#REF!="G",'Costi complessivi'!E164*$C$452,IF('Costi complessivi'!#REF!=$B$452,'Costi complessivi'!E164,""))</f>
        <v>#REF!</v>
      </c>
      <c r="K180" s="14" t="e">
        <f>IF('Costi complessivi'!#REF!="G",'Costi complessivi'!F164*$C$452,IF('Costi complessivi'!#REF!=$B$452,'Costi complessivi'!F164,""))</f>
        <v>#REF!</v>
      </c>
      <c r="L180" s="29" t="e">
        <f>IF('Costi complessivi'!#REF!="G",'Costi complessivi'!#REF!*$C$452,IF('Costi complessivi'!#REF!=$B$452,'Costi complessivi'!#REF!,""))</f>
        <v>#REF!</v>
      </c>
      <c r="M180" s="23" t="e">
        <f>'Costi complessivi'!#REF!</f>
        <v>#REF!</v>
      </c>
      <c r="N180" s="69" t="e">
        <f>IF('Costi complessivi'!#REF!="G",'Costi complessivi'!#REF!,IF('Costi complessivi'!#REF!=$B$452,'Costi complessivi'!#REF!,0))</f>
        <v>#REF!</v>
      </c>
    </row>
    <row r="181" spans="1:27" hidden="1">
      <c r="A181" s="22" t="str">
        <f>IF('Costi complessivi'!A165="","",'Costi complessivi'!A165)</f>
        <v xml:space="preserve">  68/05/715  </v>
      </c>
      <c r="B181" s="61" t="str">
        <f>IF('Costi complessivi'!B165="","",'Costi complessivi'!B165)</f>
        <v xml:space="preserve">MANUTENZ. CD TRAVERSETOLO      </v>
      </c>
      <c r="C181" s="15" t="e">
        <f>IF('Costi complessivi'!#REF!="G",'Costi complessivi'!#REF!*$C$452,IF('Costi complessivi'!#REF!=$B$452,'Costi complessivi'!#REF!,""))</f>
        <v>#REF!</v>
      </c>
      <c r="D181" s="15" t="e">
        <f>IF('Costi complessivi'!#REF!="G",'Costi complessivi'!#REF!*$C$452,IF('Costi complessivi'!#REF!=$B$452,'Costi complessivi'!#REF!,""))</f>
        <v>#REF!</v>
      </c>
      <c r="E181" s="30" t="e">
        <f>IF('Costi complessivi'!#REF!="G",'Costi complessivi'!#REF!*$C$452,IF('Costi complessivi'!#REF!=$B$452,'Costi complessivi'!#REF!,""))</f>
        <v>#REF!</v>
      </c>
      <c r="F181" s="115" t="e">
        <f>IF('Costi complessivi'!#REF!="G",'Costi complessivi'!C165*$C$452,IF('Costi complessivi'!#REF!=$B$452,'Costi complessivi'!C165,""))</f>
        <v>#REF!</v>
      </c>
      <c r="G181" s="44" t="e">
        <f>IF('Costi complessivi'!#REF!="G",'Costi complessivi'!#REF!*$C$452,IF('Costi complessivi'!#REF!=$B$452,'Costi complessivi'!#REF!,""))</f>
        <v>#REF!</v>
      </c>
      <c r="H181" s="44" t="e">
        <f>IF('Costi complessivi'!#REF!="G",'Costi complessivi'!#REF!*$C$452,IF('Costi complessivi'!#REF!=$B$452,'Costi complessivi'!#REF!,""))</f>
        <v>#REF!</v>
      </c>
      <c r="I181" s="115" t="e">
        <f>IF('Costi complessivi'!#REF!="G",'Costi complessivi'!D165*$C$452,IF('Costi complessivi'!#REF!=$B$452,'Costi complessivi'!D165,""))</f>
        <v>#REF!</v>
      </c>
      <c r="J181" s="14" t="e">
        <f>IF('Costi complessivi'!#REF!="G",'Costi complessivi'!E165*$C$452,IF('Costi complessivi'!#REF!=$B$452,'Costi complessivi'!E165,""))</f>
        <v>#REF!</v>
      </c>
      <c r="K181" s="14" t="e">
        <f>IF('Costi complessivi'!#REF!="G",'Costi complessivi'!F165*$C$452,IF('Costi complessivi'!#REF!=$B$452,'Costi complessivi'!F165,""))</f>
        <v>#REF!</v>
      </c>
      <c r="L181" s="29" t="e">
        <f>IF('Costi complessivi'!#REF!="G",'Costi complessivi'!#REF!*$C$452,IF('Costi complessivi'!#REF!=$B$452,'Costi complessivi'!#REF!,""))</f>
        <v>#REF!</v>
      </c>
      <c r="M181" s="23" t="e">
        <f>'Costi complessivi'!#REF!</f>
        <v>#REF!</v>
      </c>
      <c r="N181" s="69" t="e">
        <f>IF('Costi complessivi'!#REF!="G",'Costi complessivi'!#REF!,IF('Costi complessivi'!#REF!=$B$452,'Costi complessivi'!#REF!,0))</f>
        <v>#REF!</v>
      </c>
    </row>
    <row r="182" spans="1:27" hidden="1">
      <c r="A182" s="22" t="e">
        <f>IF('Costi complessivi'!#REF!="","",'Costi complessivi'!#REF!)</f>
        <v>#REF!</v>
      </c>
      <c r="B182" s="61" t="e">
        <f>IF('Costi complessivi'!#REF!="","",'Costi complessivi'!#REF!)</f>
        <v>#REF!</v>
      </c>
      <c r="C182" s="15" t="e">
        <f>IF('Costi complessivi'!#REF!="G",'Costi complessivi'!#REF!*$C$452,IF('Costi complessivi'!#REF!=$B$452,'Costi complessivi'!#REF!,""))</f>
        <v>#REF!</v>
      </c>
      <c r="D182" s="15" t="e">
        <f>IF('Costi complessivi'!#REF!="G",'Costi complessivi'!#REF!*$C$452,IF('Costi complessivi'!#REF!=$B$452,'Costi complessivi'!#REF!,""))</f>
        <v>#REF!</v>
      </c>
      <c r="E182" s="30" t="e">
        <f>IF('Costi complessivi'!#REF!="G",'Costi complessivi'!#REF!*$C$452,IF('Costi complessivi'!#REF!=$B$452,'Costi complessivi'!#REF!,""))</f>
        <v>#REF!</v>
      </c>
      <c r="F182" s="115" t="e">
        <f>IF('Costi complessivi'!#REF!="G",'Costi complessivi'!#REF!*$C$452,IF('Costi complessivi'!#REF!=$B$452,'Costi complessivi'!#REF!,""))</f>
        <v>#REF!</v>
      </c>
      <c r="G182" s="44" t="e">
        <f>IF('Costi complessivi'!#REF!="G",'Costi complessivi'!#REF!*$C$452,IF('Costi complessivi'!#REF!=$B$452,'Costi complessivi'!#REF!,""))</f>
        <v>#REF!</v>
      </c>
      <c r="H182" s="44" t="e">
        <f>IF('Costi complessivi'!#REF!="G",'Costi complessivi'!#REF!*$C$452,IF('Costi complessivi'!#REF!=$B$452,'Costi complessivi'!#REF!,""))</f>
        <v>#REF!</v>
      </c>
      <c r="I182" s="115" t="e">
        <f>IF('Costi complessivi'!#REF!="G",'Costi complessivi'!#REF!*$C$452,IF('Costi complessivi'!#REF!=$B$452,'Costi complessivi'!#REF!,""))</f>
        <v>#REF!</v>
      </c>
      <c r="J182" s="14" t="e">
        <f>IF('Costi complessivi'!#REF!="G",'Costi complessivi'!#REF!*$C$452,IF('Costi complessivi'!#REF!=$B$452,'Costi complessivi'!#REF!,""))</f>
        <v>#REF!</v>
      </c>
      <c r="K182" s="14" t="e">
        <f>IF('Costi complessivi'!#REF!="G",'Costi complessivi'!#REF!*$C$452,IF('Costi complessivi'!#REF!=$B$452,'Costi complessivi'!#REF!,""))</f>
        <v>#REF!</v>
      </c>
      <c r="L182" s="29" t="e">
        <f>IF('Costi complessivi'!#REF!="G",'Costi complessivi'!#REF!*$C$452,IF('Costi complessivi'!#REF!=$B$452,'Costi complessivi'!#REF!,""))</f>
        <v>#REF!</v>
      </c>
      <c r="M182" s="23" t="e">
        <f>'Costi complessivi'!#REF!</f>
        <v>#REF!</v>
      </c>
      <c r="N182" s="69" t="e">
        <f>IF('Costi complessivi'!#REF!="G",'Costi complessivi'!#REF!,IF('Costi complessivi'!#REF!=$B$452,'Costi complessivi'!#REF!,0))</f>
        <v>#REF!</v>
      </c>
    </row>
    <row r="183" spans="1:27" hidden="1">
      <c r="A183" s="49" t="s">
        <v>477</v>
      </c>
      <c r="B183" s="45"/>
      <c r="C183" s="46"/>
      <c r="D183" s="47"/>
      <c r="E183" s="47"/>
      <c r="F183" s="47"/>
      <c r="G183" s="47"/>
      <c r="H183" s="47"/>
      <c r="I183" s="47"/>
      <c r="J183" s="47"/>
      <c r="K183" s="47"/>
      <c r="L183" s="45"/>
      <c r="M183" s="48"/>
      <c r="N183" s="69" t="e">
        <f>IF('Costi complessivi'!#REF!="G",'Costi complessivi'!#REF!,IF('Costi complessivi'!#REF!=$B$452,'Costi complessivi'!#REF!,0))</f>
        <v>#REF!</v>
      </c>
      <c r="W183" s="42" t="s">
        <v>503</v>
      </c>
      <c r="X183" s="42" t="s">
        <v>505</v>
      </c>
      <c r="Y183" s="42" t="s">
        <v>504</v>
      </c>
      <c r="AA183" s="42" t="s">
        <v>506</v>
      </c>
    </row>
    <row r="184" spans="1:27" hidden="1">
      <c r="A184" s="22" t="str">
        <f>IF('Costi complessivi'!A167="","",'Costi complessivi'!A167)</f>
        <v xml:space="preserve">  68/05/751  </v>
      </c>
      <c r="B184" s="61" t="str">
        <f>IF('Costi complessivi'!B167="","",'Costi complessivi'!B167)</f>
        <v xml:space="preserve">PRESTAZ. SERV. SAD COLLECCHIO  </v>
      </c>
      <c r="C184" s="15" t="e">
        <f>IF('Costi complessivi'!#REF!="G",'Costi complessivi'!#REF!*$C$452,IF('Costi complessivi'!#REF!=$B$452,'Costi complessivi'!#REF!,""))</f>
        <v>#REF!</v>
      </c>
      <c r="D184" s="15" t="e">
        <f>IF('Costi complessivi'!#REF!="G",'Costi complessivi'!#REF!*$C$452,IF('Costi complessivi'!#REF!=$B$452,'Costi complessivi'!#REF!,""))</f>
        <v>#REF!</v>
      </c>
      <c r="E184" s="30" t="e">
        <f>IF('Costi complessivi'!#REF!="G",'Costi complessivi'!#REF!*$C$452,IF('Costi complessivi'!#REF!=$B$452,'Costi complessivi'!#REF!,""))</f>
        <v>#REF!</v>
      </c>
      <c r="F184" s="115" t="e">
        <f>IF('Costi complessivi'!#REF!="G",'Costi complessivi'!C167*$C$452,IF('Costi complessivi'!#REF!=$B$452,'Costi complessivi'!C167,""))</f>
        <v>#REF!</v>
      </c>
      <c r="G184" s="44" t="e">
        <f>IF('Costi complessivi'!#REF!="G",'Costi complessivi'!#REF!*$C$452,IF('Costi complessivi'!#REF!=$B$452,'Costi complessivi'!#REF!,""))</f>
        <v>#REF!</v>
      </c>
      <c r="H184" s="44" t="e">
        <f>IF('Costi complessivi'!#REF!="G",'Costi complessivi'!#REF!*$C$452,IF('Costi complessivi'!#REF!=$B$452,'Costi complessivi'!#REF!,""))</f>
        <v>#REF!</v>
      </c>
      <c r="I184" s="115" t="e">
        <f>IF('Costi complessivi'!#REF!="G",'Costi complessivi'!D167*$C$452,IF('Costi complessivi'!#REF!=$B$452,'Costi complessivi'!D167,""))</f>
        <v>#REF!</v>
      </c>
      <c r="J184" s="14" t="e">
        <f>IF('Costi complessivi'!#REF!="G",'Costi complessivi'!E167*$C$452,IF('Costi complessivi'!#REF!=$B$452,'Costi complessivi'!E167,""))</f>
        <v>#REF!</v>
      </c>
      <c r="K184" s="14" t="e">
        <f>IF('Costi complessivi'!#REF!="G",'Costi complessivi'!F167*$C$452,IF('Costi complessivi'!#REF!=$B$452,'Costi complessivi'!F167,""))</f>
        <v>#REF!</v>
      </c>
      <c r="L184" s="29" t="e">
        <f>IF('Costi complessivi'!#REF!="G",'Costi complessivi'!#REF!*$C$452,IF('Costi complessivi'!#REF!=$B$452,'Costi complessivi'!#REF!,""))</f>
        <v>#REF!</v>
      </c>
      <c r="M184" s="23" t="e">
        <f>'Costi complessivi'!#REF!</f>
        <v>#REF!</v>
      </c>
      <c r="N184" s="69" t="e">
        <f>IF('Costi complessivi'!#REF!="G",'Costi complessivi'!#REF!,IF('Costi complessivi'!#REF!=$B$452,'Costi complessivi'!#REF!,0))</f>
        <v>#REF!</v>
      </c>
      <c r="Q184" s="42">
        <v>147000</v>
      </c>
      <c r="R184" s="42">
        <f>Q184*2</f>
        <v>294000</v>
      </c>
      <c r="V184" s="42">
        <f>R184/12*4</f>
        <v>98000</v>
      </c>
      <c r="W184" s="42">
        <v>30000</v>
      </c>
      <c r="X184" s="42">
        <v>32666.666669999999</v>
      </c>
      <c r="Y184" s="42">
        <v>8666.6666669999995</v>
      </c>
      <c r="Z184" s="42">
        <f>V184-W184-X184-Y184</f>
        <v>26666.666663000004</v>
      </c>
      <c r="AA184" s="32">
        <f>R184-V184+Z184</f>
        <v>222666.66666300001</v>
      </c>
    </row>
    <row r="185" spans="1:27" hidden="1">
      <c r="A185" s="22" t="e">
        <f>IF('Costi complessivi'!#REF!="","",'Costi complessivi'!#REF!)</f>
        <v>#REF!</v>
      </c>
      <c r="B185" s="61" t="e">
        <f>IF('Costi complessivi'!#REF!="","",'Costi complessivi'!#REF!)</f>
        <v>#REF!</v>
      </c>
      <c r="C185" s="15" t="e">
        <f>IF('Costi complessivi'!#REF!="G",'Costi complessivi'!#REF!*$C$452,IF('Costi complessivi'!#REF!=$B$452,'Costi complessivi'!#REF!,""))</f>
        <v>#REF!</v>
      </c>
      <c r="D185" s="15" t="e">
        <f>IF('Costi complessivi'!#REF!="G",'Costi complessivi'!#REF!*$C$452,IF('Costi complessivi'!#REF!=$B$452,'Costi complessivi'!#REF!,""))</f>
        <v>#REF!</v>
      </c>
      <c r="E185" s="30" t="e">
        <f>IF('Costi complessivi'!#REF!="G",'Costi complessivi'!#REF!*$C$452,IF('Costi complessivi'!#REF!=$B$452,'Costi complessivi'!#REF!,""))</f>
        <v>#REF!</v>
      </c>
      <c r="F185" s="115" t="e">
        <f>IF('Costi complessivi'!#REF!="G",'Costi complessivi'!#REF!*$C$452,IF('Costi complessivi'!#REF!=$B$452,'Costi complessivi'!#REF!,""))</f>
        <v>#REF!</v>
      </c>
      <c r="G185" s="44" t="e">
        <f>IF('Costi complessivi'!#REF!="G",'Costi complessivi'!#REF!*$C$452,IF('Costi complessivi'!#REF!=$B$452,'Costi complessivi'!#REF!,""))</f>
        <v>#REF!</v>
      </c>
      <c r="H185" s="44" t="e">
        <f>IF('Costi complessivi'!#REF!="G",'Costi complessivi'!#REF!*$C$452,IF('Costi complessivi'!#REF!=$B$452,'Costi complessivi'!#REF!,""))</f>
        <v>#REF!</v>
      </c>
      <c r="I185" s="115" t="e">
        <f>IF('Costi complessivi'!#REF!="G",'Costi complessivi'!#REF!*$C$452,IF('Costi complessivi'!#REF!=$B$452,'Costi complessivi'!#REF!,""))</f>
        <v>#REF!</v>
      </c>
      <c r="J185" s="14" t="e">
        <f>IF('Costi complessivi'!#REF!="G",'Costi complessivi'!#REF!*$C$452,IF('Costi complessivi'!#REF!=$B$452,'Costi complessivi'!#REF!,""))</f>
        <v>#REF!</v>
      </c>
      <c r="K185" s="14" t="e">
        <f>IF('Costi complessivi'!#REF!="G",'Costi complessivi'!#REF!*$C$452,IF('Costi complessivi'!#REF!=$B$452,'Costi complessivi'!#REF!,""))</f>
        <v>#REF!</v>
      </c>
      <c r="L185" s="29" t="e">
        <f>IF('Costi complessivi'!#REF!="G",'Costi complessivi'!#REF!*$C$452,IF('Costi complessivi'!#REF!=$B$452,'Costi complessivi'!#REF!,""))</f>
        <v>#REF!</v>
      </c>
      <c r="M185" s="23" t="e">
        <f>'Costi complessivi'!#REF!</f>
        <v>#REF!</v>
      </c>
      <c r="N185" s="69" t="e">
        <f>IF('Costi complessivi'!#REF!="G",'Costi complessivi'!#REF!,IF('Costi complessivi'!#REF!=$B$452,'Costi complessivi'!#REF!,0))</f>
        <v>#REF!</v>
      </c>
      <c r="Q185" s="42">
        <v>23000</v>
      </c>
      <c r="R185" s="42">
        <f>Q185/7*12</f>
        <v>39428.571428571428</v>
      </c>
      <c r="AA185" s="32"/>
    </row>
    <row r="186" spans="1:27" hidden="1">
      <c r="A186" s="22" t="e">
        <f>IF('Costi complessivi'!#REF!="","",'Costi complessivi'!#REF!)</f>
        <v>#REF!</v>
      </c>
      <c r="B186" s="61" t="e">
        <f>IF('Costi complessivi'!#REF!="","",'Costi complessivi'!#REF!)</f>
        <v>#REF!</v>
      </c>
      <c r="C186" s="15" t="e">
        <f>IF('Costi complessivi'!#REF!="G",'Costi complessivi'!#REF!*$C$452,IF('Costi complessivi'!#REF!=$B$452,'Costi complessivi'!#REF!,""))</f>
        <v>#REF!</v>
      </c>
      <c r="D186" s="15" t="e">
        <f>IF('Costi complessivi'!#REF!="G",'Costi complessivi'!#REF!*$C$452,IF('Costi complessivi'!#REF!=$B$452,'Costi complessivi'!#REF!,""))</f>
        <v>#REF!</v>
      </c>
      <c r="E186" s="30" t="e">
        <f>IF('Costi complessivi'!#REF!="G",'Costi complessivi'!#REF!*$C$452,IF('Costi complessivi'!#REF!=$B$452,'Costi complessivi'!#REF!,""))</f>
        <v>#REF!</v>
      </c>
      <c r="F186" s="115" t="e">
        <f>IF('Costi complessivi'!#REF!="G",'Costi complessivi'!#REF!*$C$452,IF('Costi complessivi'!#REF!=$B$452,'Costi complessivi'!#REF!,""))</f>
        <v>#REF!</v>
      </c>
      <c r="G186" s="44" t="e">
        <f>IF('Costi complessivi'!#REF!="G",'Costi complessivi'!#REF!*$C$452,IF('Costi complessivi'!#REF!=$B$452,'Costi complessivi'!#REF!,""))</f>
        <v>#REF!</v>
      </c>
      <c r="H186" s="44" t="e">
        <f>IF('Costi complessivi'!#REF!="G",'Costi complessivi'!#REF!*$C$452,IF('Costi complessivi'!#REF!=$B$452,'Costi complessivi'!#REF!,""))</f>
        <v>#REF!</v>
      </c>
      <c r="I186" s="115" t="e">
        <f>IF('Costi complessivi'!#REF!="G",'Costi complessivi'!#REF!*$C$452,IF('Costi complessivi'!#REF!=$B$452,'Costi complessivi'!#REF!,""))</f>
        <v>#REF!</v>
      </c>
      <c r="J186" s="14" t="e">
        <f>IF('Costi complessivi'!#REF!="G",'Costi complessivi'!#REF!*$C$452,IF('Costi complessivi'!#REF!=$B$452,'Costi complessivi'!#REF!,""))</f>
        <v>#REF!</v>
      </c>
      <c r="K186" s="14" t="e">
        <f>IF('Costi complessivi'!#REF!="G",'Costi complessivi'!#REF!*$C$452,IF('Costi complessivi'!#REF!=$B$452,'Costi complessivi'!#REF!,""))</f>
        <v>#REF!</v>
      </c>
      <c r="L186" s="29" t="e">
        <f>IF('Costi complessivi'!#REF!="G",'Costi complessivi'!#REF!*$C$452,IF('Costi complessivi'!#REF!=$B$452,'Costi complessivi'!#REF!,""))</f>
        <v>#REF!</v>
      </c>
      <c r="M186" s="23" t="e">
        <f>'Costi complessivi'!#REF!</f>
        <v>#REF!</v>
      </c>
      <c r="N186" s="69" t="e">
        <f>IF('Costi complessivi'!#REF!="G",'Costi complessivi'!#REF!,IF('Costi complessivi'!#REF!=$B$452,'Costi complessivi'!#REF!,0))</f>
        <v>#REF!</v>
      </c>
      <c r="AA186" s="32"/>
    </row>
    <row r="187" spans="1:27" hidden="1">
      <c r="A187" s="22" t="e">
        <f>IF('Costi complessivi'!#REF!="","",'Costi complessivi'!#REF!)</f>
        <v>#REF!</v>
      </c>
      <c r="B187" s="61" t="e">
        <f>IF('Costi complessivi'!#REF!="","",'Costi complessivi'!#REF!)</f>
        <v>#REF!</v>
      </c>
      <c r="C187" s="15" t="e">
        <f>IF('Costi complessivi'!#REF!="G",'Costi complessivi'!#REF!*$C$452,IF('Costi complessivi'!#REF!=$B$452,'Costi complessivi'!#REF!,""))</f>
        <v>#REF!</v>
      </c>
      <c r="D187" s="15" t="e">
        <f>IF('Costi complessivi'!#REF!="G",'Costi complessivi'!#REF!*$C$452,IF('Costi complessivi'!#REF!=$B$452,'Costi complessivi'!#REF!,""))</f>
        <v>#REF!</v>
      </c>
      <c r="E187" s="30" t="e">
        <f>IF('Costi complessivi'!#REF!="G",'Costi complessivi'!#REF!*$C$452,IF('Costi complessivi'!#REF!=$B$452,'Costi complessivi'!#REF!,""))</f>
        <v>#REF!</v>
      </c>
      <c r="F187" s="115" t="e">
        <f>IF('Costi complessivi'!#REF!="G",'Costi complessivi'!#REF!*$C$452,IF('Costi complessivi'!#REF!=$B$452,'Costi complessivi'!#REF!,""))</f>
        <v>#REF!</v>
      </c>
      <c r="G187" s="44" t="e">
        <f>IF('Costi complessivi'!#REF!="G",'Costi complessivi'!#REF!*$C$452,IF('Costi complessivi'!#REF!=$B$452,'Costi complessivi'!#REF!,""))</f>
        <v>#REF!</v>
      </c>
      <c r="H187" s="44" t="e">
        <f>IF('Costi complessivi'!#REF!="G",'Costi complessivi'!#REF!*$C$452,IF('Costi complessivi'!#REF!=$B$452,'Costi complessivi'!#REF!,""))</f>
        <v>#REF!</v>
      </c>
      <c r="I187" s="115" t="e">
        <f>IF('Costi complessivi'!#REF!="G",'Costi complessivi'!#REF!*$C$452,IF('Costi complessivi'!#REF!=$B$452,'Costi complessivi'!#REF!,""))</f>
        <v>#REF!</v>
      </c>
      <c r="J187" s="14" t="e">
        <f>IF('Costi complessivi'!#REF!="G",'Costi complessivi'!#REF!*$C$452,IF('Costi complessivi'!#REF!=$B$452,'Costi complessivi'!#REF!,""))</f>
        <v>#REF!</v>
      </c>
      <c r="K187" s="14" t="e">
        <f>IF('Costi complessivi'!#REF!="G",'Costi complessivi'!#REF!*$C$452,IF('Costi complessivi'!#REF!=$B$452,'Costi complessivi'!#REF!,""))</f>
        <v>#REF!</v>
      </c>
      <c r="L187" s="29" t="e">
        <f>IF('Costi complessivi'!#REF!="G",'Costi complessivi'!#REF!*$C$452,IF('Costi complessivi'!#REF!=$B$452,'Costi complessivi'!#REF!,""))</f>
        <v>#REF!</v>
      </c>
      <c r="M187" s="23" t="e">
        <f>'Costi complessivi'!#REF!</f>
        <v>#REF!</v>
      </c>
      <c r="N187" s="69" t="e">
        <f>IF('Costi complessivi'!#REF!="G",'Costi complessivi'!#REF!,IF('Costi complessivi'!#REF!=$B$452,'Costi complessivi'!#REF!,0))</f>
        <v>#REF!</v>
      </c>
      <c r="AA187" s="32"/>
    </row>
    <row r="188" spans="1:27" hidden="1">
      <c r="A188" s="22" t="e">
        <f>IF('Costi complessivi'!#REF!="","",'Costi complessivi'!#REF!)</f>
        <v>#REF!</v>
      </c>
      <c r="B188" s="61" t="e">
        <f>IF('Costi complessivi'!#REF!="","",'Costi complessivi'!#REF!)</f>
        <v>#REF!</v>
      </c>
      <c r="C188" s="15" t="e">
        <f>IF('Costi complessivi'!#REF!="G",'Costi complessivi'!#REF!*$C$452,IF('Costi complessivi'!#REF!=$B$452,'Costi complessivi'!#REF!,""))</f>
        <v>#REF!</v>
      </c>
      <c r="D188" s="15" t="e">
        <f>IF('Costi complessivi'!#REF!="G",'Costi complessivi'!#REF!*$C$452,IF('Costi complessivi'!#REF!=$B$452,'Costi complessivi'!#REF!,""))</f>
        <v>#REF!</v>
      </c>
      <c r="E188" s="30" t="e">
        <f>IF('Costi complessivi'!#REF!="G",'Costi complessivi'!#REF!*$C$452,IF('Costi complessivi'!#REF!=$B$452,'Costi complessivi'!#REF!,""))</f>
        <v>#REF!</v>
      </c>
      <c r="F188" s="115" t="e">
        <f>IF('Costi complessivi'!#REF!="G",'Costi complessivi'!#REF!*$C$452,IF('Costi complessivi'!#REF!=$B$452,'Costi complessivi'!#REF!,""))</f>
        <v>#REF!</v>
      </c>
      <c r="G188" s="44" t="e">
        <f>IF('Costi complessivi'!#REF!="G",'Costi complessivi'!#REF!*$C$452,IF('Costi complessivi'!#REF!=$B$452,'Costi complessivi'!#REF!,""))</f>
        <v>#REF!</v>
      </c>
      <c r="H188" s="44" t="e">
        <f>IF('Costi complessivi'!#REF!="G",'Costi complessivi'!#REF!*$C$452,IF('Costi complessivi'!#REF!=$B$452,'Costi complessivi'!#REF!,""))</f>
        <v>#REF!</v>
      </c>
      <c r="I188" s="115" t="e">
        <f>IF('Costi complessivi'!#REF!="G",'Costi complessivi'!#REF!*$C$452,IF('Costi complessivi'!#REF!=$B$452,'Costi complessivi'!#REF!,""))</f>
        <v>#REF!</v>
      </c>
      <c r="J188" s="14" t="e">
        <f>IF('Costi complessivi'!#REF!="G",'Costi complessivi'!#REF!*$C$452,IF('Costi complessivi'!#REF!=$B$452,'Costi complessivi'!#REF!,""))</f>
        <v>#REF!</v>
      </c>
      <c r="K188" s="14" t="e">
        <f>IF('Costi complessivi'!#REF!="G",'Costi complessivi'!#REF!*$C$452,IF('Costi complessivi'!#REF!=$B$452,'Costi complessivi'!#REF!,""))</f>
        <v>#REF!</v>
      </c>
      <c r="L188" s="29" t="e">
        <f>IF('Costi complessivi'!#REF!="G",'Costi complessivi'!#REF!*$C$452,IF('Costi complessivi'!#REF!=$B$452,'Costi complessivi'!#REF!,""))</f>
        <v>#REF!</v>
      </c>
      <c r="M188" s="23" t="e">
        <f>'Costi complessivi'!#REF!</f>
        <v>#REF!</v>
      </c>
      <c r="N188" s="69" t="e">
        <f>IF('Costi complessivi'!#REF!="G",'Costi complessivi'!#REF!,IF('Costi complessivi'!#REF!=$B$452,'Costi complessivi'!#REF!,0))</f>
        <v>#REF!</v>
      </c>
      <c r="AA188" s="32"/>
    </row>
    <row r="189" spans="1:27" hidden="1">
      <c r="A189" s="49" t="s">
        <v>478</v>
      </c>
      <c r="B189" s="45"/>
      <c r="C189" s="46"/>
      <c r="D189" s="47"/>
      <c r="E189" s="47"/>
      <c r="F189" s="47"/>
      <c r="G189" s="47"/>
      <c r="H189" s="47"/>
      <c r="I189" s="47"/>
      <c r="J189" s="47"/>
      <c r="K189" s="47"/>
      <c r="L189" s="45"/>
      <c r="M189" s="48"/>
      <c r="N189" s="69" t="e">
        <f>IF('Costi complessivi'!#REF!="G",'Costi complessivi'!#REF!,IF('Costi complessivi'!#REF!=$B$452,'Costi complessivi'!#REF!,0))</f>
        <v>#REF!</v>
      </c>
      <c r="AA189" s="32"/>
    </row>
    <row r="190" spans="1:27" ht="21" hidden="1" customHeight="1">
      <c r="A190" s="22" t="str">
        <f>IF('Costi complessivi'!A169="","",'Costi complessivi'!A169)</f>
        <v xml:space="preserve">  68/05/781  </v>
      </c>
      <c r="B190" s="61" t="str">
        <f>IF('Costi complessivi'!B169="","",'Costi complessivi'!B169)</f>
        <v xml:space="preserve">PRESTAZ. SERVIZI SAD FELINO    </v>
      </c>
      <c r="C190" s="15" t="e">
        <f>IF('Costi complessivi'!#REF!="G",'Costi complessivi'!#REF!*$C$452,IF('Costi complessivi'!#REF!=$B$452,'Costi complessivi'!#REF!,""))</f>
        <v>#REF!</v>
      </c>
      <c r="D190" s="15" t="e">
        <f>IF('Costi complessivi'!#REF!="G",'Costi complessivi'!#REF!*$C$452,IF('Costi complessivi'!#REF!=$B$452,'Costi complessivi'!#REF!,""))</f>
        <v>#REF!</v>
      </c>
      <c r="E190" s="30" t="e">
        <f>IF('Costi complessivi'!#REF!="G",'Costi complessivi'!#REF!*$C$452,IF('Costi complessivi'!#REF!=$B$452,'Costi complessivi'!#REF!,""))</f>
        <v>#REF!</v>
      </c>
      <c r="F190" s="115" t="e">
        <f>IF('Costi complessivi'!#REF!="G",'Costi complessivi'!C169*$C$452,IF('Costi complessivi'!#REF!=$B$452,'Costi complessivi'!C169,""))</f>
        <v>#REF!</v>
      </c>
      <c r="G190" s="44" t="e">
        <f>IF('Costi complessivi'!#REF!="G",'Costi complessivi'!#REF!*$C$452,IF('Costi complessivi'!#REF!=$B$452,'Costi complessivi'!#REF!,""))</f>
        <v>#REF!</v>
      </c>
      <c r="H190" s="44" t="e">
        <f>IF('Costi complessivi'!#REF!="G",'Costi complessivi'!#REF!*$C$452,IF('Costi complessivi'!#REF!=$B$452,'Costi complessivi'!#REF!,""))</f>
        <v>#REF!</v>
      </c>
      <c r="I190" s="115" t="e">
        <f>IF('Costi complessivi'!#REF!="G",'Costi complessivi'!D169*$C$452,IF('Costi complessivi'!#REF!=$B$452,'Costi complessivi'!D169,""))</f>
        <v>#REF!</v>
      </c>
      <c r="J190" s="14" t="e">
        <f>IF('Costi complessivi'!#REF!="G",'Costi complessivi'!E169*$C$452,IF('Costi complessivi'!#REF!=$B$452,'Costi complessivi'!E169,""))</f>
        <v>#REF!</v>
      </c>
      <c r="K190" s="14" t="e">
        <f>IF('Costi complessivi'!#REF!="G",'Costi complessivi'!F169*$C$452,IF('Costi complessivi'!#REF!=$B$452,'Costi complessivi'!F169,""))</f>
        <v>#REF!</v>
      </c>
      <c r="L190" s="29" t="e">
        <f>IF('Costi complessivi'!#REF!="G",'Costi complessivi'!#REF!*$C$452,IF('Costi complessivi'!#REF!=$B$452,'Costi complessivi'!#REF!,""))</f>
        <v>#REF!</v>
      </c>
      <c r="M190" s="23" t="e">
        <f>'Costi complessivi'!#REF!</f>
        <v>#REF!</v>
      </c>
      <c r="N190" s="69" t="e">
        <f>IF('Costi complessivi'!#REF!="G",'Costi complessivi'!#REF!,IF('Costi complessivi'!#REF!=$B$452,'Costi complessivi'!#REF!,0))</f>
        <v>#REF!</v>
      </c>
      <c r="Q190" s="42">
        <v>69219</v>
      </c>
      <c r="R190" s="42">
        <f>Q190*2</f>
        <v>138438</v>
      </c>
      <c r="V190" s="42">
        <f>R190/12*4</f>
        <v>46146</v>
      </c>
      <c r="W190" s="42">
        <v>19000</v>
      </c>
      <c r="X190" s="42">
        <v>17333.333330000001</v>
      </c>
      <c r="Y190" s="42">
        <v>1666.666667</v>
      </c>
      <c r="Z190" s="42">
        <f>V190-W190-X190-Y190</f>
        <v>8146.0000029999992</v>
      </c>
      <c r="AA190" s="32">
        <f>R190-V190+Z190</f>
        <v>100438.00000299999</v>
      </c>
    </row>
    <row r="191" spans="1:27" hidden="1">
      <c r="A191" s="22" t="e">
        <f>IF('Costi complessivi'!#REF!="","",'Costi complessivi'!#REF!)</f>
        <v>#REF!</v>
      </c>
      <c r="B191" s="61" t="e">
        <f>IF('Costi complessivi'!#REF!="","",'Costi complessivi'!#REF!)</f>
        <v>#REF!</v>
      </c>
      <c r="C191" s="15" t="e">
        <f>IF('Costi complessivi'!#REF!="G",'Costi complessivi'!#REF!*$C$452,IF('Costi complessivi'!#REF!=$B$452,'Costi complessivi'!#REF!,""))</f>
        <v>#REF!</v>
      </c>
      <c r="D191" s="15" t="e">
        <f>IF('Costi complessivi'!#REF!="G",'Costi complessivi'!#REF!*$C$452,IF('Costi complessivi'!#REF!=$B$452,'Costi complessivi'!#REF!,""))</f>
        <v>#REF!</v>
      </c>
      <c r="E191" s="30" t="e">
        <f>IF('Costi complessivi'!#REF!="G",'Costi complessivi'!#REF!*$C$452,IF('Costi complessivi'!#REF!=$B$452,'Costi complessivi'!#REF!,""))</f>
        <v>#REF!</v>
      </c>
      <c r="F191" s="115" t="e">
        <f>IF('Costi complessivi'!#REF!="G",'Costi complessivi'!#REF!*$C$452,IF('Costi complessivi'!#REF!=$B$452,'Costi complessivi'!#REF!,""))</f>
        <v>#REF!</v>
      </c>
      <c r="G191" s="44" t="e">
        <f>IF('Costi complessivi'!#REF!="G",'Costi complessivi'!#REF!*$C$452,IF('Costi complessivi'!#REF!=$B$452,'Costi complessivi'!#REF!,""))</f>
        <v>#REF!</v>
      </c>
      <c r="H191" s="44" t="e">
        <f>IF('Costi complessivi'!#REF!="G",'Costi complessivi'!#REF!*$C$452,IF('Costi complessivi'!#REF!=$B$452,'Costi complessivi'!#REF!,""))</f>
        <v>#REF!</v>
      </c>
      <c r="I191" s="115" t="e">
        <f>IF('Costi complessivi'!#REF!="G",'Costi complessivi'!#REF!*$C$452,IF('Costi complessivi'!#REF!=$B$452,'Costi complessivi'!#REF!,""))</f>
        <v>#REF!</v>
      </c>
      <c r="J191" s="14" t="e">
        <f>IF('Costi complessivi'!#REF!="G",'Costi complessivi'!#REF!*$C$452,IF('Costi complessivi'!#REF!=$B$452,'Costi complessivi'!#REF!,""))</f>
        <v>#REF!</v>
      </c>
      <c r="K191" s="14" t="e">
        <f>IF('Costi complessivi'!#REF!="G",'Costi complessivi'!#REF!*$C$452,IF('Costi complessivi'!#REF!=$B$452,'Costi complessivi'!#REF!,""))</f>
        <v>#REF!</v>
      </c>
      <c r="L191" s="29" t="e">
        <f>IF('Costi complessivi'!#REF!="G",'Costi complessivi'!#REF!*$C$452,IF('Costi complessivi'!#REF!=$B$452,'Costi complessivi'!#REF!,""))</f>
        <v>#REF!</v>
      </c>
      <c r="M191" s="23" t="e">
        <f>'Costi complessivi'!#REF!</f>
        <v>#REF!</v>
      </c>
      <c r="N191" s="69" t="e">
        <f>IF('Costi complessivi'!#REF!="G",'Costi complessivi'!#REF!,IF('Costi complessivi'!#REF!=$B$452,'Costi complessivi'!#REF!,0))</f>
        <v>#REF!</v>
      </c>
      <c r="Q191" s="42">
        <v>12900</v>
      </c>
      <c r="R191" s="42">
        <f>Q191/7*12</f>
        <v>22114.285714285714</v>
      </c>
      <c r="AA191" s="32"/>
    </row>
    <row r="192" spans="1:27" hidden="1">
      <c r="A192" s="22" t="e">
        <f>IF('Costi complessivi'!#REF!="","",'Costi complessivi'!#REF!)</f>
        <v>#REF!</v>
      </c>
      <c r="B192" s="61" t="e">
        <f>IF('Costi complessivi'!#REF!="","",'Costi complessivi'!#REF!)</f>
        <v>#REF!</v>
      </c>
      <c r="C192" s="15" t="e">
        <f>IF('Costi complessivi'!#REF!="G",'Costi complessivi'!#REF!*$C$452,IF('Costi complessivi'!#REF!=$B$452,'Costi complessivi'!#REF!,""))</f>
        <v>#REF!</v>
      </c>
      <c r="D192" s="15" t="e">
        <f>IF('Costi complessivi'!#REF!="G",'Costi complessivi'!#REF!*$C$452,IF('Costi complessivi'!#REF!=$B$452,'Costi complessivi'!#REF!,""))</f>
        <v>#REF!</v>
      </c>
      <c r="E192" s="30" t="e">
        <f>IF('Costi complessivi'!#REF!="G",'Costi complessivi'!#REF!*$C$452,IF('Costi complessivi'!#REF!=$B$452,'Costi complessivi'!#REF!,""))</f>
        <v>#REF!</v>
      </c>
      <c r="F192" s="115" t="e">
        <f>IF('Costi complessivi'!#REF!="G",'Costi complessivi'!#REF!*$C$452,IF('Costi complessivi'!#REF!=$B$452,'Costi complessivi'!#REF!,""))</f>
        <v>#REF!</v>
      </c>
      <c r="G192" s="44" t="e">
        <f>IF('Costi complessivi'!#REF!="G",'Costi complessivi'!#REF!*$C$452,IF('Costi complessivi'!#REF!=$B$452,'Costi complessivi'!#REF!,""))</f>
        <v>#REF!</v>
      </c>
      <c r="H192" s="44" t="e">
        <f>IF('Costi complessivi'!#REF!="G",'Costi complessivi'!#REF!*$C$452,IF('Costi complessivi'!#REF!=$B$452,'Costi complessivi'!#REF!,""))</f>
        <v>#REF!</v>
      </c>
      <c r="I192" s="115" t="e">
        <f>IF('Costi complessivi'!#REF!="G",'Costi complessivi'!#REF!*$C$452,IF('Costi complessivi'!#REF!=$B$452,'Costi complessivi'!#REF!,""))</f>
        <v>#REF!</v>
      </c>
      <c r="J192" s="14" t="e">
        <f>IF('Costi complessivi'!#REF!="G",'Costi complessivi'!#REF!*$C$452,IF('Costi complessivi'!#REF!=$B$452,'Costi complessivi'!#REF!,""))</f>
        <v>#REF!</v>
      </c>
      <c r="K192" s="14" t="e">
        <f>IF('Costi complessivi'!#REF!="G",'Costi complessivi'!#REF!*$C$452,IF('Costi complessivi'!#REF!=$B$452,'Costi complessivi'!#REF!,""))</f>
        <v>#REF!</v>
      </c>
      <c r="L192" s="29" t="e">
        <f>IF('Costi complessivi'!#REF!="G",'Costi complessivi'!#REF!*$C$452,IF('Costi complessivi'!#REF!=$B$452,'Costi complessivi'!#REF!,""))</f>
        <v>#REF!</v>
      </c>
      <c r="M192" s="23" t="e">
        <f>'Costi complessivi'!#REF!</f>
        <v>#REF!</v>
      </c>
      <c r="N192" s="69" t="e">
        <f>IF('Costi complessivi'!#REF!="G",'Costi complessivi'!#REF!,IF('Costi complessivi'!#REF!=$B$452,'Costi complessivi'!#REF!,0))</f>
        <v>#REF!</v>
      </c>
      <c r="AA192" s="32"/>
    </row>
    <row r="193" spans="1:27" hidden="1">
      <c r="A193" s="22" t="e">
        <f>IF('Costi complessivi'!#REF!="","",'Costi complessivi'!#REF!)</f>
        <v>#REF!</v>
      </c>
      <c r="B193" s="61" t="e">
        <f>IF('Costi complessivi'!#REF!="","",'Costi complessivi'!#REF!)</f>
        <v>#REF!</v>
      </c>
      <c r="C193" s="15" t="e">
        <f>IF('Costi complessivi'!#REF!="G",'Costi complessivi'!#REF!*$C$452,IF('Costi complessivi'!#REF!=$B$452,'Costi complessivi'!#REF!,""))</f>
        <v>#REF!</v>
      </c>
      <c r="D193" s="15" t="e">
        <f>IF('Costi complessivi'!#REF!="G",'Costi complessivi'!#REF!*$C$452,IF('Costi complessivi'!#REF!=$B$452,'Costi complessivi'!#REF!,""))</f>
        <v>#REF!</v>
      </c>
      <c r="E193" s="30" t="e">
        <f>IF('Costi complessivi'!#REF!="G",'Costi complessivi'!#REF!*$C$452,IF('Costi complessivi'!#REF!=$B$452,'Costi complessivi'!#REF!,""))</f>
        <v>#REF!</v>
      </c>
      <c r="F193" s="115" t="e">
        <f>IF('Costi complessivi'!#REF!="G",'Costi complessivi'!#REF!*$C$452,IF('Costi complessivi'!#REF!=$B$452,'Costi complessivi'!#REF!,""))</f>
        <v>#REF!</v>
      </c>
      <c r="G193" s="44" t="e">
        <f>IF('Costi complessivi'!#REF!="G",'Costi complessivi'!#REF!*$C$452,IF('Costi complessivi'!#REF!=$B$452,'Costi complessivi'!#REF!,""))</f>
        <v>#REF!</v>
      </c>
      <c r="H193" s="44" t="e">
        <f>IF('Costi complessivi'!#REF!="G",'Costi complessivi'!#REF!*$C$452,IF('Costi complessivi'!#REF!=$B$452,'Costi complessivi'!#REF!,""))</f>
        <v>#REF!</v>
      </c>
      <c r="I193" s="115" t="e">
        <f>IF('Costi complessivi'!#REF!="G",'Costi complessivi'!#REF!*$C$452,IF('Costi complessivi'!#REF!=$B$452,'Costi complessivi'!#REF!,""))</f>
        <v>#REF!</v>
      </c>
      <c r="J193" s="14" t="e">
        <f>IF('Costi complessivi'!#REF!="G",'Costi complessivi'!#REF!*$C$452,IF('Costi complessivi'!#REF!=$B$452,'Costi complessivi'!#REF!,""))</f>
        <v>#REF!</v>
      </c>
      <c r="K193" s="14" t="e">
        <f>IF('Costi complessivi'!#REF!="G",'Costi complessivi'!#REF!*$C$452,IF('Costi complessivi'!#REF!=$B$452,'Costi complessivi'!#REF!,""))</f>
        <v>#REF!</v>
      </c>
      <c r="L193" s="29" t="e">
        <f>IF('Costi complessivi'!#REF!="G",'Costi complessivi'!#REF!*$C$452,IF('Costi complessivi'!#REF!=$B$452,'Costi complessivi'!#REF!,""))</f>
        <v>#REF!</v>
      </c>
      <c r="M193" s="23" t="e">
        <f>'Costi complessivi'!#REF!</f>
        <v>#REF!</v>
      </c>
      <c r="N193" s="69" t="e">
        <f>IF('Costi complessivi'!#REF!="G",'Costi complessivi'!#REF!,IF('Costi complessivi'!#REF!=$B$452,'Costi complessivi'!#REF!,0))</f>
        <v>#REF!</v>
      </c>
      <c r="AA193" s="32"/>
    </row>
    <row r="194" spans="1:27" hidden="1">
      <c r="A194" s="49" t="s">
        <v>479</v>
      </c>
      <c r="B194" s="45"/>
      <c r="C194" s="46"/>
      <c r="D194" s="47"/>
      <c r="E194" s="47"/>
      <c r="F194" s="47"/>
      <c r="G194" s="47"/>
      <c r="H194" s="47"/>
      <c r="I194" s="47"/>
      <c r="J194" s="47"/>
      <c r="K194" s="47"/>
      <c r="L194" s="45"/>
      <c r="M194" s="48"/>
      <c r="N194" s="69" t="e">
        <f>IF('Costi complessivi'!#REF!="G",'Costi complessivi'!#REF!,IF('Costi complessivi'!#REF!=$B$452,'Costi complessivi'!#REF!,0))</f>
        <v>#REF!</v>
      </c>
      <c r="AA194" s="32"/>
    </row>
    <row r="195" spans="1:27" ht="16.149999999999999" hidden="1" customHeight="1">
      <c r="A195" s="22" t="str">
        <f>IF('Costi complessivi'!A171="","",'Costi complessivi'!A171)</f>
        <v xml:space="preserve">  68/05/811  </v>
      </c>
      <c r="B195" s="61" t="str">
        <f>IF('Costi complessivi'!B171="","",'Costi complessivi'!B171)</f>
        <v>PRESTAZ. SERVIZI SAD MONTECHIAR</v>
      </c>
      <c r="C195" s="15" t="e">
        <f>IF('Costi complessivi'!#REF!="G",'Costi complessivi'!#REF!*$C$452,IF('Costi complessivi'!#REF!=$B$452,'Costi complessivi'!#REF!,""))</f>
        <v>#REF!</v>
      </c>
      <c r="D195" s="15" t="e">
        <f>IF('Costi complessivi'!#REF!="G",'Costi complessivi'!#REF!*$C$452,IF('Costi complessivi'!#REF!=$B$452,'Costi complessivi'!#REF!,""))</f>
        <v>#REF!</v>
      </c>
      <c r="E195" s="30" t="e">
        <f>IF('Costi complessivi'!#REF!="G",'Costi complessivi'!#REF!*$C$452,IF('Costi complessivi'!#REF!=$B$452,'Costi complessivi'!#REF!,""))</f>
        <v>#REF!</v>
      </c>
      <c r="F195" s="115" t="e">
        <f>IF('Costi complessivi'!#REF!="G",'Costi complessivi'!C171*$C$452,IF('Costi complessivi'!#REF!=$B$452,'Costi complessivi'!C171,""))</f>
        <v>#REF!</v>
      </c>
      <c r="G195" s="44" t="e">
        <f>IF('Costi complessivi'!#REF!="G",'Costi complessivi'!#REF!*$C$452,IF('Costi complessivi'!#REF!=$B$452,'Costi complessivi'!#REF!,""))</f>
        <v>#REF!</v>
      </c>
      <c r="H195" s="44" t="e">
        <f>IF('Costi complessivi'!#REF!="G",'Costi complessivi'!#REF!*$C$452,IF('Costi complessivi'!#REF!=$B$452,'Costi complessivi'!#REF!,""))</f>
        <v>#REF!</v>
      </c>
      <c r="I195" s="115" t="e">
        <f>IF('Costi complessivi'!#REF!="G",'Costi complessivi'!D171*$C$452,IF('Costi complessivi'!#REF!=$B$452,'Costi complessivi'!D171,""))</f>
        <v>#REF!</v>
      </c>
      <c r="J195" s="14" t="e">
        <f>IF('Costi complessivi'!#REF!="G",'Costi complessivi'!E171*$C$452,IF('Costi complessivi'!#REF!=$B$452,'Costi complessivi'!E171,""))</f>
        <v>#REF!</v>
      </c>
      <c r="K195" s="14" t="e">
        <f>IF('Costi complessivi'!#REF!="G",'Costi complessivi'!F171*$C$452,IF('Costi complessivi'!#REF!=$B$452,'Costi complessivi'!F171,""))</f>
        <v>#REF!</v>
      </c>
      <c r="L195" s="29" t="e">
        <f>IF('Costi complessivi'!#REF!="G",'Costi complessivi'!#REF!*$C$452,IF('Costi complessivi'!#REF!=$B$452,'Costi complessivi'!#REF!,""))</f>
        <v>#REF!</v>
      </c>
      <c r="M195" s="23" t="e">
        <f>'Costi complessivi'!#REF!</f>
        <v>#REF!</v>
      </c>
      <c r="N195" s="69" t="e">
        <f>IF('Costi complessivi'!#REF!="G",'Costi complessivi'!#REF!,IF('Costi complessivi'!#REF!=$B$452,'Costi complessivi'!#REF!,0))</f>
        <v>#REF!</v>
      </c>
      <c r="Q195" s="42">
        <v>130717</v>
      </c>
      <c r="R195" s="42">
        <f>Q195*2</f>
        <v>261434</v>
      </c>
      <c r="V195" s="42">
        <f>R195/12*4</f>
        <v>87144.666666666672</v>
      </c>
      <c r="W195" s="42">
        <v>25000</v>
      </c>
      <c r="X195" s="42">
        <v>18333.333330000001</v>
      </c>
      <c r="Y195" s="42">
        <v>11666.666670000001</v>
      </c>
      <c r="Z195" s="42">
        <f>V195-W195-X195-Y195</f>
        <v>32144.666666666672</v>
      </c>
      <c r="AA195" s="32">
        <f>R195-V195+Z195</f>
        <v>206434</v>
      </c>
    </row>
    <row r="196" spans="1:27" hidden="1">
      <c r="A196" s="22" t="e">
        <f>IF('Costi complessivi'!#REF!="","",'Costi complessivi'!#REF!)</f>
        <v>#REF!</v>
      </c>
      <c r="B196" s="61" t="e">
        <f>IF('Costi complessivi'!#REF!="","",'Costi complessivi'!#REF!)</f>
        <v>#REF!</v>
      </c>
      <c r="C196" s="15" t="e">
        <f>IF('Costi complessivi'!#REF!="G",'Costi complessivi'!#REF!*$C$452,IF('Costi complessivi'!#REF!=$B$452,'Costi complessivi'!#REF!,""))</f>
        <v>#REF!</v>
      </c>
      <c r="D196" s="15" t="e">
        <f>IF('Costi complessivi'!#REF!="G",'Costi complessivi'!#REF!*$C$452,IF('Costi complessivi'!#REF!=$B$452,'Costi complessivi'!#REF!,""))</f>
        <v>#REF!</v>
      </c>
      <c r="E196" s="30" t="e">
        <f>IF('Costi complessivi'!#REF!="G",'Costi complessivi'!#REF!*$C$452,IF('Costi complessivi'!#REF!=$B$452,'Costi complessivi'!#REF!,""))</f>
        <v>#REF!</v>
      </c>
      <c r="F196" s="115" t="e">
        <f>IF('Costi complessivi'!#REF!="G",'Costi complessivi'!#REF!*$C$452,IF('Costi complessivi'!#REF!=$B$452,'Costi complessivi'!#REF!,""))</f>
        <v>#REF!</v>
      </c>
      <c r="G196" s="44" t="e">
        <f>IF('Costi complessivi'!#REF!="G",'Costi complessivi'!#REF!*$C$452,IF('Costi complessivi'!#REF!=$B$452,'Costi complessivi'!#REF!,""))</f>
        <v>#REF!</v>
      </c>
      <c r="H196" s="44" t="e">
        <f>IF('Costi complessivi'!#REF!="G",'Costi complessivi'!#REF!*$C$452,IF('Costi complessivi'!#REF!=$B$452,'Costi complessivi'!#REF!,""))</f>
        <v>#REF!</v>
      </c>
      <c r="I196" s="115" t="e">
        <f>IF('Costi complessivi'!#REF!="G",'Costi complessivi'!#REF!*$C$452,IF('Costi complessivi'!#REF!=$B$452,'Costi complessivi'!#REF!,""))</f>
        <v>#REF!</v>
      </c>
      <c r="J196" s="14" t="e">
        <f>IF('Costi complessivi'!#REF!="G",'Costi complessivi'!#REF!*$C$452,IF('Costi complessivi'!#REF!=$B$452,'Costi complessivi'!#REF!,""))</f>
        <v>#REF!</v>
      </c>
      <c r="K196" s="14" t="e">
        <f>IF('Costi complessivi'!#REF!="G",'Costi complessivi'!#REF!*$C$452,IF('Costi complessivi'!#REF!=$B$452,'Costi complessivi'!#REF!,""))</f>
        <v>#REF!</v>
      </c>
      <c r="L196" s="29" t="e">
        <f>IF('Costi complessivi'!#REF!="G",'Costi complessivi'!#REF!*$C$452,IF('Costi complessivi'!#REF!=$B$452,'Costi complessivi'!#REF!,""))</f>
        <v>#REF!</v>
      </c>
      <c r="M196" s="23" t="e">
        <f>'Costi complessivi'!#REF!</f>
        <v>#REF!</v>
      </c>
      <c r="N196" s="69" t="e">
        <f>IF('Costi complessivi'!#REF!="G",'Costi complessivi'!#REF!,IF('Costi complessivi'!#REF!=$B$452,'Costi complessivi'!#REF!,0))</f>
        <v>#REF!</v>
      </c>
      <c r="Q196" s="42">
        <v>5300</v>
      </c>
      <c r="R196" s="42">
        <f>Q196/7*12</f>
        <v>9085.7142857142862</v>
      </c>
      <c r="AA196" s="32"/>
    </row>
    <row r="197" spans="1:27" hidden="1">
      <c r="A197" s="22" t="e">
        <f>IF('Costi complessivi'!#REF!="","",'Costi complessivi'!#REF!)</f>
        <v>#REF!</v>
      </c>
      <c r="B197" s="61" t="e">
        <f>IF('Costi complessivi'!#REF!="","",'Costi complessivi'!#REF!)</f>
        <v>#REF!</v>
      </c>
      <c r="C197" s="15" t="e">
        <f>IF('Costi complessivi'!#REF!="G",'Costi complessivi'!#REF!*$C$452,IF('Costi complessivi'!#REF!=$B$452,'Costi complessivi'!#REF!,""))</f>
        <v>#REF!</v>
      </c>
      <c r="D197" s="15" t="e">
        <f>IF('Costi complessivi'!#REF!="G",'Costi complessivi'!#REF!*$C$452,IF('Costi complessivi'!#REF!=$B$452,'Costi complessivi'!#REF!,""))</f>
        <v>#REF!</v>
      </c>
      <c r="E197" s="30" t="e">
        <f>IF('Costi complessivi'!#REF!="G",'Costi complessivi'!#REF!*$C$452,IF('Costi complessivi'!#REF!=$B$452,'Costi complessivi'!#REF!,""))</f>
        <v>#REF!</v>
      </c>
      <c r="F197" s="115" t="e">
        <f>IF('Costi complessivi'!#REF!="G",'Costi complessivi'!#REF!*$C$452,IF('Costi complessivi'!#REF!=$B$452,'Costi complessivi'!#REF!,""))</f>
        <v>#REF!</v>
      </c>
      <c r="G197" s="44" t="e">
        <f>IF('Costi complessivi'!#REF!="G",'Costi complessivi'!#REF!*$C$452,IF('Costi complessivi'!#REF!=$B$452,'Costi complessivi'!#REF!,""))</f>
        <v>#REF!</v>
      </c>
      <c r="H197" s="44" t="e">
        <f>IF('Costi complessivi'!#REF!="G",'Costi complessivi'!#REF!*$C$452,IF('Costi complessivi'!#REF!=$B$452,'Costi complessivi'!#REF!,""))</f>
        <v>#REF!</v>
      </c>
      <c r="I197" s="115" t="e">
        <f>IF('Costi complessivi'!#REF!="G",'Costi complessivi'!#REF!*$C$452,IF('Costi complessivi'!#REF!=$B$452,'Costi complessivi'!#REF!,""))</f>
        <v>#REF!</v>
      </c>
      <c r="J197" s="14" t="e">
        <f>IF('Costi complessivi'!#REF!="G",'Costi complessivi'!#REF!*$C$452,IF('Costi complessivi'!#REF!=$B$452,'Costi complessivi'!#REF!,""))</f>
        <v>#REF!</v>
      </c>
      <c r="K197" s="14" t="e">
        <f>IF('Costi complessivi'!#REF!="G",'Costi complessivi'!#REF!*$C$452,IF('Costi complessivi'!#REF!=$B$452,'Costi complessivi'!#REF!,""))</f>
        <v>#REF!</v>
      </c>
      <c r="L197" s="29" t="e">
        <f>IF('Costi complessivi'!#REF!="G",'Costi complessivi'!#REF!*$C$452,IF('Costi complessivi'!#REF!=$B$452,'Costi complessivi'!#REF!,""))</f>
        <v>#REF!</v>
      </c>
      <c r="M197" s="23" t="e">
        <f>'Costi complessivi'!#REF!</f>
        <v>#REF!</v>
      </c>
      <c r="N197" s="69" t="e">
        <f>IF('Costi complessivi'!#REF!="G",'Costi complessivi'!#REF!,IF('Costi complessivi'!#REF!=$B$452,'Costi complessivi'!#REF!,0))</f>
        <v>#REF!</v>
      </c>
      <c r="AA197" s="32"/>
    </row>
    <row r="198" spans="1:27" hidden="1">
      <c r="A198" s="22" t="e">
        <f>IF('Costi complessivi'!#REF!="","",'Costi complessivi'!#REF!)</f>
        <v>#REF!</v>
      </c>
      <c r="B198" s="61" t="e">
        <f>IF('Costi complessivi'!#REF!="","",'Costi complessivi'!#REF!)</f>
        <v>#REF!</v>
      </c>
      <c r="C198" s="15" t="e">
        <f>IF('Costi complessivi'!#REF!="G",'Costi complessivi'!#REF!*$C$452,IF('Costi complessivi'!#REF!=$B$452,'Costi complessivi'!#REF!,""))</f>
        <v>#REF!</v>
      </c>
      <c r="D198" s="15" t="e">
        <f>IF('Costi complessivi'!#REF!="G",'Costi complessivi'!#REF!*$C$452,IF('Costi complessivi'!#REF!=$B$452,'Costi complessivi'!#REF!,""))</f>
        <v>#REF!</v>
      </c>
      <c r="E198" s="30" t="e">
        <f>IF('Costi complessivi'!#REF!="G",'Costi complessivi'!#REF!*$C$452,IF('Costi complessivi'!#REF!=$B$452,'Costi complessivi'!#REF!,""))</f>
        <v>#REF!</v>
      </c>
      <c r="F198" s="115" t="e">
        <f>IF('Costi complessivi'!#REF!="G",'Costi complessivi'!#REF!*$C$452,IF('Costi complessivi'!#REF!=$B$452,'Costi complessivi'!#REF!,""))</f>
        <v>#REF!</v>
      </c>
      <c r="G198" s="44" t="e">
        <f>IF('Costi complessivi'!#REF!="G",'Costi complessivi'!#REF!*$C$452,IF('Costi complessivi'!#REF!=$B$452,'Costi complessivi'!#REF!,""))</f>
        <v>#REF!</v>
      </c>
      <c r="H198" s="44" t="e">
        <f>IF('Costi complessivi'!#REF!="G",'Costi complessivi'!#REF!*$C$452,IF('Costi complessivi'!#REF!=$B$452,'Costi complessivi'!#REF!,""))</f>
        <v>#REF!</v>
      </c>
      <c r="I198" s="115" t="e">
        <f>IF('Costi complessivi'!#REF!="G",'Costi complessivi'!#REF!*$C$452,IF('Costi complessivi'!#REF!=$B$452,'Costi complessivi'!#REF!,""))</f>
        <v>#REF!</v>
      </c>
      <c r="J198" s="14" t="e">
        <f>IF('Costi complessivi'!#REF!="G",'Costi complessivi'!#REF!*$C$452,IF('Costi complessivi'!#REF!=$B$452,'Costi complessivi'!#REF!,""))</f>
        <v>#REF!</v>
      </c>
      <c r="K198" s="14" t="e">
        <f>IF('Costi complessivi'!#REF!="G",'Costi complessivi'!#REF!*$C$452,IF('Costi complessivi'!#REF!=$B$452,'Costi complessivi'!#REF!,""))</f>
        <v>#REF!</v>
      </c>
      <c r="L198" s="29" t="e">
        <f>IF('Costi complessivi'!#REF!="G",'Costi complessivi'!#REF!*$C$452,IF('Costi complessivi'!#REF!=$B$452,'Costi complessivi'!#REF!,""))</f>
        <v>#REF!</v>
      </c>
      <c r="M198" s="23" t="e">
        <f>'Costi complessivi'!#REF!</f>
        <v>#REF!</v>
      </c>
      <c r="N198" s="69" t="e">
        <f>IF('Costi complessivi'!#REF!="G",'Costi complessivi'!#REF!,IF('Costi complessivi'!#REF!=$B$452,'Costi complessivi'!#REF!,0))</f>
        <v>#REF!</v>
      </c>
      <c r="AA198" s="32"/>
    </row>
    <row r="199" spans="1:27">
      <c r="A199" s="49" t="s">
        <v>480</v>
      </c>
      <c r="B199" s="45"/>
      <c r="C199" s="46"/>
      <c r="D199" s="47"/>
      <c r="E199" s="47"/>
      <c r="F199" s="47"/>
      <c r="G199" s="47"/>
      <c r="H199" s="47"/>
      <c r="I199" s="47"/>
      <c r="J199" s="47"/>
      <c r="K199" s="47"/>
      <c r="L199" s="45"/>
      <c r="M199" s="48"/>
      <c r="N199" s="69" t="e">
        <f>IF('Costi complessivi'!#REF!="G",'Costi complessivi'!#REF!,IF('Costi complessivi'!#REF!=$B$452,'Costi complessivi'!#REF!,0))</f>
        <v>#REF!</v>
      </c>
      <c r="AA199" s="32"/>
    </row>
    <row r="200" spans="1:27">
      <c r="A200" s="22" t="str">
        <f>IF('Costi complessivi'!A173="","",'Costi complessivi'!A173)</f>
        <v xml:space="preserve">  68/05/841  </v>
      </c>
      <c r="B200" s="61" t="str">
        <f>IF('Costi complessivi'!B173="","",'Costi complessivi'!B173)</f>
        <v xml:space="preserve">PRESTAZ. SERVIZ. SAD SALA B.   </v>
      </c>
      <c r="C200" s="15" t="e">
        <f>IF('Costi complessivi'!#REF!="G",'Costi complessivi'!#REF!*$C$452,IF('Costi complessivi'!#REF!=$B$452,'Costi complessivi'!#REF!,""))</f>
        <v>#REF!</v>
      </c>
      <c r="D200" s="15" t="e">
        <f>IF('Costi complessivi'!#REF!="G",'Costi complessivi'!#REF!*$C$452,IF('Costi complessivi'!#REF!=$B$452,'Costi complessivi'!#REF!,""))</f>
        <v>#REF!</v>
      </c>
      <c r="E200" s="30" t="e">
        <f>IF('Costi complessivi'!#REF!="G",'Costi complessivi'!#REF!*$C$452,IF('Costi complessivi'!#REF!=$B$452,'Costi complessivi'!#REF!,""))</f>
        <v>#REF!</v>
      </c>
      <c r="F200" s="115" t="e">
        <f>IF('Costi complessivi'!#REF!="G",'Costi complessivi'!C173*$C$452,IF('Costi complessivi'!#REF!=$B$452,'Costi complessivi'!C173,""))</f>
        <v>#REF!</v>
      </c>
      <c r="G200" s="44" t="e">
        <f>IF('Costi complessivi'!#REF!="G",'Costi complessivi'!#REF!*$C$452,IF('Costi complessivi'!#REF!=$B$452,'Costi complessivi'!#REF!,""))</f>
        <v>#REF!</v>
      </c>
      <c r="H200" s="44" t="e">
        <f>IF('Costi complessivi'!#REF!="G",'Costi complessivi'!#REF!*$C$452,IF('Costi complessivi'!#REF!=$B$452,'Costi complessivi'!#REF!,""))</f>
        <v>#REF!</v>
      </c>
      <c r="I200" s="115" t="e">
        <f>IF('Costi complessivi'!#REF!="G",'Costi complessivi'!D173*$C$452,IF('Costi complessivi'!#REF!=$B$452,'Costi complessivi'!D173,""))</f>
        <v>#REF!</v>
      </c>
      <c r="J200" s="14" t="e">
        <f>IF('Costi complessivi'!#REF!="G",'Costi complessivi'!E173*$C$452,IF('Costi complessivi'!#REF!=$B$452,'Costi complessivi'!E173,""))</f>
        <v>#REF!</v>
      </c>
      <c r="K200" s="14" t="e">
        <f>IF('Costi complessivi'!#REF!="G",'Costi complessivi'!F173*$C$452,IF('Costi complessivi'!#REF!=$B$452,'Costi complessivi'!F173,""))</f>
        <v>#REF!</v>
      </c>
      <c r="L200" s="29" t="e">
        <f>IF('Costi complessivi'!#REF!="G",'Costi complessivi'!#REF!*$C$452,IF('Costi complessivi'!#REF!=$B$452,'Costi complessivi'!#REF!,""))</f>
        <v>#REF!</v>
      </c>
      <c r="M200" s="23" t="e">
        <f>'Costi complessivi'!#REF!</f>
        <v>#REF!</v>
      </c>
      <c r="N200" s="69" t="e">
        <f>IF('Costi complessivi'!#REF!="G",'Costi complessivi'!#REF!,IF('Costi complessivi'!#REF!=$B$452,'Costi complessivi'!#REF!,0))</f>
        <v>#REF!</v>
      </c>
      <c r="Q200" s="42">
        <v>32664</v>
      </c>
      <c r="R200" s="42">
        <f>Q200*2</f>
        <v>65328</v>
      </c>
      <c r="V200" s="42">
        <f>R200/12*4</f>
        <v>21776</v>
      </c>
      <c r="W200" s="42">
        <v>3000</v>
      </c>
      <c r="X200" s="42">
        <v>3333.333333</v>
      </c>
      <c r="Y200" s="42">
        <v>6666.6666670000004</v>
      </c>
      <c r="Z200" s="42">
        <f>V200-W200-X200-Y200</f>
        <v>8776</v>
      </c>
      <c r="AA200" s="32">
        <f>R200-V200+Z200</f>
        <v>52328</v>
      </c>
    </row>
    <row r="201" spans="1:27" hidden="1">
      <c r="A201" s="22" t="e">
        <f>IF('Costi complessivi'!#REF!="","",'Costi complessivi'!#REF!)</f>
        <v>#REF!</v>
      </c>
      <c r="B201" s="61" t="e">
        <f>IF('Costi complessivi'!#REF!="","",'Costi complessivi'!#REF!)</f>
        <v>#REF!</v>
      </c>
      <c r="C201" s="15" t="e">
        <f>IF('Costi complessivi'!#REF!="G",'Costi complessivi'!#REF!*$C$452,IF('Costi complessivi'!#REF!=$B$452,'Costi complessivi'!#REF!,""))</f>
        <v>#REF!</v>
      </c>
      <c r="D201" s="15" t="e">
        <f>IF('Costi complessivi'!#REF!="G",'Costi complessivi'!#REF!*$C$452,IF('Costi complessivi'!#REF!=$B$452,'Costi complessivi'!#REF!,""))</f>
        <v>#REF!</v>
      </c>
      <c r="E201" s="30" t="e">
        <f>IF('Costi complessivi'!#REF!="G",'Costi complessivi'!#REF!*$C$452,IF('Costi complessivi'!#REF!=$B$452,'Costi complessivi'!#REF!,""))</f>
        <v>#REF!</v>
      </c>
      <c r="F201" s="115" t="e">
        <f>IF('Costi complessivi'!#REF!="G",'Costi complessivi'!#REF!*$C$452,IF('Costi complessivi'!#REF!=$B$452,'Costi complessivi'!#REF!,""))</f>
        <v>#REF!</v>
      </c>
      <c r="G201" s="44" t="e">
        <f>IF('Costi complessivi'!#REF!="G",'Costi complessivi'!#REF!*$C$452,IF('Costi complessivi'!#REF!=$B$452,'Costi complessivi'!#REF!,""))</f>
        <v>#REF!</v>
      </c>
      <c r="H201" s="44" t="e">
        <f>IF('Costi complessivi'!#REF!="G",'Costi complessivi'!#REF!*$C$452,IF('Costi complessivi'!#REF!=$B$452,'Costi complessivi'!#REF!,""))</f>
        <v>#REF!</v>
      </c>
      <c r="I201" s="115" t="e">
        <f>IF('Costi complessivi'!#REF!="G",'Costi complessivi'!#REF!*$C$452,IF('Costi complessivi'!#REF!=$B$452,'Costi complessivi'!#REF!,""))</f>
        <v>#REF!</v>
      </c>
      <c r="J201" s="14" t="e">
        <f>IF('Costi complessivi'!#REF!="G",'Costi complessivi'!#REF!*$C$452,IF('Costi complessivi'!#REF!=$B$452,'Costi complessivi'!#REF!,""))</f>
        <v>#REF!</v>
      </c>
      <c r="K201" s="14" t="e">
        <f>IF('Costi complessivi'!#REF!="G",'Costi complessivi'!#REF!*$C$452,IF('Costi complessivi'!#REF!=$B$452,'Costi complessivi'!#REF!,""))</f>
        <v>#REF!</v>
      </c>
      <c r="L201" s="29" t="e">
        <f>IF('Costi complessivi'!#REF!="G",'Costi complessivi'!#REF!*$C$452,IF('Costi complessivi'!#REF!=$B$452,'Costi complessivi'!#REF!,""))</f>
        <v>#REF!</v>
      </c>
      <c r="M201" s="23" t="e">
        <f>'Costi complessivi'!#REF!</f>
        <v>#REF!</v>
      </c>
      <c r="N201" s="69" t="e">
        <f>IF('Costi complessivi'!#REF!="G",'Costi complessivi'!#REF!,IF('Costi complessivi'!#REF!=$B$452,'Costi complessivi'!#REF!,0))</f>
        <v>#REF!</v>
      </c>
      <c r="Q201" s="42">
        <v>2700</v>
      </c>
      <c r="R201" s="42">
        <f>Q201/7*12</f>
        <v>4628.5714285714284</v>
      </c>
      <c r="AA201" s="32"/>
    </row>
    <row r="202" spans="1:27" hidden="1">
      <c r="A202" s="22" t="e">
        <f>IF('Costi complessivi'!#REF!="","",'Costi complessivi'!#REF!)</f>
        <v>#REF!</v>
      </c>
      <c r="B202" s="61" t="e">
        <f>IF('Costi complessivi'!#REF!="","",'Costi complessivi'!#REF!)</f>
        <v>#REF!</v>
      </c>
      <c r="C202" s="15" t="e">
        <f>IF('Costi complessivi'!#REF!="G",'Costi complessivi'!#REF!*$C$452,IF('Costi complessivi'!#REF!=$B$452,'Costi complessivi'!#REF!,""))</f>
        <v>#REF!</v>
      </c>
      <c r="D202" s="15" t="e">
        <f>IF('Costi complessivi'!#REF!="G",'Costi complessivi'!#REF!*$C$452,IF('Costi complessivi'!#REF!=$B$452,'Costi complessivi'!#REF!,""))</f>
        <v>#REF!</v>
      </c>
      <c r="E202" s="30" t="e">
        <f>IF('Costi complessivi'!#REF!="G",'Costi complessivi'!#REF!*$C$452,IF('Costi complessivi'!#REF!=$B$452,'Costi complessivi'!#REF!,""))</f>
        <v>#REF!</v>
      </c>
      <c r="F202" s="115" t="e">
        <f>IF('Costi complessivi'!#REF!="G",'Costi complessivi'!#REF!*$C$452,IF('Costi complessivi'!#REF!=$B$452,'Costi complessivi'!#REF!,""))</f>
        <v>#REF!</v>
      </c>
      <c r="G202" s="44" t="e">
        <f>IF('Costi complessivi'!#REF!="G",'Costi complessivi'!#REF!*$C$452,IF('Costi complessivi'!#REF!=$B$452,'Costi complessivi'!#REF!,""))</f>
        <v>#REF!</v>
      </c>
      <c r="H202" s="44" t="e">
        <f>IF('Costi complessivi'!#REF!="G",'Costi complessivi'!#REF!*$C$452,IF('Costi complessivi'!#REF!=$B$452,'Costi complessivi'!#REF!,""))</f>
        <v>#REF!</v>
      </c>
      <c r="I202" s="115" t="e">
        <f>IF('Costi complessivi'!#REF!="G",'Costi complessivi'!#REF!*$C$452,IF('Costi complessivi'!#REF!=$B$452,'Costi complessivi'!#REF!,""))</f>
        <v>#REF!</v>
      </c>
      <c r="J202" s="14" t="e">
        <f>IF('Costi complessivi'!#REF!="G",'Costi complessivi'!#REF!*$C$452,IF('Costi complessivi'!#REF!=$B$452,'Costi complessivi'!#REF!,""))</f>
        <v>#REF!</v>
      </c>
      <c r="K202" s="14" t="e">
        <f>IF('Costi complessivi'!#REF!="G",'Costi complessivi'!#REF!*$C$452,IF('Costi complessivi'!#REF!=$B$452,'Costi complessivi'!#REF!,""))</f>
        <v>#REF!</v>
      </c>
      <c r="L202" s="29" t="e">
        <f>IF('Costi complessivi'!#REF!="G",'Costi complessivi'!#REF!*$C$452,IF('Costi complessivi'!#REF!=$B$452,'Costi complessivi'!#REF!,""))</f>
        <v>#REF!</v>
      </c>
      <c r="M202" s="23" t="e">
        <f>'Costi complessivi'!#REF!</f>
        <v>#REF!</v>
      </c>
      <c r="N202" s="69" t="e">
        <f>IF('Costi complessivi'!#REF!="G",'Costi complessivi'!#REF!,IF('Costi complessivi'!#REF!=$B$452,'Costi complessivi'!#REF!,0))</f>
        <v>#REF!</v>
      </c>
      <c r="AA202" s="32"/>
    </row>
    <row r="203" spans="1:27" hidden="1">
      <c r="A203" s="22" t="e">
        <f>IF('Costi complessivi'!#REF!="","",'Costi complessivi'!#REF!)</f>
        <v>#REF!</v>
      </c>
      <c r="B203" s="61" t="e">
        <f>IF('Costi complessivi'!#REF!="","",'Costi complessivi'!#REF!)</f>
        <v>#REF!</v>
      </c>
      <c r="C203" s="15" t="e">
        <f>IF('Costi complessivi'!#REF!="G",'Costi complessivi'!#REF!*$C$452,IF('Costi complessivi'!#REF!=$B$452,'Costi complessivi'!#REF!,""))</f>
        <v>#REF!</v>
      </c>
      <c r="D203" s="15" t="e">
        <f>IF('Costi complessivi'!#REF!="G",'Costi complessivi'!#REF!*$C$452,IF('Costi complessivi'!#REF!=$B$452,'Costi complessivi'!#REF!,""))</f>
        <v>#REF!</v>
      </c>
      <c r="E203" s="30" t="e">
        <f>IF('Costi complessivi'!#REF!="G",'Costi complessivi'!#REF!*$C$452,IF('Costi complessivi'!#REF!=$B$452,'Costi complessivi'!#REF!,""))</f>
        <v>#REF!</v>
      </c>
      <c r="F203" s="115" t="e">
        <f>IF('Costi complessivi'!#REF!="G",'Costi complessivi'!#REF!*$C$452,IF('Costi complessivi'!#REF!=$B$452,'Costi complessivi'!#REF!,""))</f>
        <v>#REF!</v>
      </c>
      <c r="G203" s="44" t="e">
        <f>IF('Costi complessivi'!#REF!="G",'Costi complessivi'!#REF!*$C$452,IF('Costi complessivi'!#REF!=$B$452,'Costi complessivi'!#REF!,""))</f>
        <v>#REF!</v>
      </c>
      <c r="H203" s="44" t="e">
        <f>IF('Costi complessivi'!#REF!="G",'Costi complessivi'!#REF!*$C$452,IF('Costi complessivi'!#REF!=$B$452,'Costi complessivi'!#REF!,""))</f>
        <v>#REF!</v>
      </c>
      <c r="I203" s="115" t="e">
        <f>IF('Costi complessivi'!#REF!="G",'Costi complessivi'!#REF!*$C$452,IF('Costi complessivi'!#REF!=$B$452,'Costi complessivi'!#REF!,""))</f>
        <v>#REF!</v>
      </c>
      <c r="J203" s="14" t="e">
        <f>IF('Costi complessivi'!#REF!="G",'Costi complessivi'!#REF!*$C$452,IF('Costi complessivi'!#REF!=$B$452,'Costi complessivi'!#REF!,""))</f>
        <v>#REF!</v>
      </c>
      <c r="K203" s="14" t="e">
        <f>IF('Costi complessivi'!#REF!="G",'Costi complessivi'!#REF!*$C$452,IF('Costi complessivi'!#REF!=$B$452,'Costi complessivi'!#REF!,""))</f>
        <v>#REF!</v>
      </c>
      <c r="L203" s="29" t="e">
        <f>IF('Costi complessivi'!#REF!="G",'Costi complessivi'!#REF!*$C$452,IF('Costi complessivi'!#REF!=$B$452,'Costi complessivi'!#REF!,""))</f>
        <v>#REF!</v>
      </c>
      <c r="M203" s="23" t="e">
        <f>'Costi complessivi'!#REF!</f>
        <v>#REF!</v>
      </c>
      <c r="N203" s="69" t="e">
        <f>IF('Costi complessivi'!#REF!="G",'Costi complessivi'!#REF!,IF('Costi complessivi'!#REF!=$B$452,'Costi complessivi'!#REF!,0))</f>
        <v>#REF!</v>
      </c>
      <c r="AA203" s="32"/>
    </row>
    <row r="204" spans="1:27" hidden="1">
      <c r="A204" s="49" t="s">
        <v>481</v>
      </c>
      <c r="B204" s="45"/>
      <c r="C204" s="46"/>
      <c r="D204" s="47"/>
      <c r="E204" s="47"/>
      <c r="F204" s="47"/>
      <c r="G204" s="47"/>
      <c r="H204" s="47"/>
      <c r="I204" s="47"/>
      <c r="J204" s="47"/>
      <c r="K204" s="47"/>
      <c r="L204" s="45"/>
      <c r="M204" s="48"/>
      <c r="N204" s="69" t="e">
        <f>IF('Costi complessivi'!#REF!="G",'Costi complessivi'!#REF!,IF('Costi complessivi'!#REF!=$B$452,'Costi complessivi'!#REF!,0))</f>
        <v>#REF!</v>
      </c>
      <c r="AA204" s="32"/>
    </row>
    <row r="205" spans="1:27" hidden="1">
      <c r="A205" s="22" t="str">
        <f>IF('Costi complessivi'!A175="","",'Costi complessivi'!A175)</f>
        <v xml:space="preserve">  68/05/871  </v>
      </c>
      <c r="B205" s="61" t="str">
        <f>IF('Costi complessivi'!B175="","",'Costi complessivi'!B175)</f>
        <v>PRESTAZ. SERVIZI SAD TRAVERSETO</v>
      </c>
      <c r="C205" s="15" t="e">
        <f>IF('Costi complessivi'!#REF!="G",'Costi complessivi'!#REF!*$C$452,IF('Costi complessivi'!#REF!=$B$452,'Costi complessivi'!#REF!,""))</f>
        <v>#REF!</v>
      </c>
      <c r="D205" s="15" t="e">
        <f>IF('Costi complessivi'!#REF!="G",'Costi complessivi'!#REF!*$C$452,IF('Costi complessivi'!#REF!=$B$452,'Costi complessivi'!#REF!,""))</f>
        <v>#REF!</v>
      </c>
      <c r="E205" s="30" t="e">
        <f>IF('Costi complessivi'!#REF!="G",'Costi complessivi'!#REF!*$C$452,IF('Costi complessivi'!#REF!=$B$452,'Costi complessivi'!#REF!,""))</f>
        <v>#REF!</v>
      </c>
      <c r="F205" s="115" t="e">
        <f>IF('Costi complessivi'!#REF!="G",'Costi complessivi'!C175*$C$452,IF('Costi complessivi'!#REF!=$B$452,'Costi complessivi'!C175,""))</f>
        <v>#REF!</v>
      </c>
      <c r="G205" s="44" t="e">
        <f>IF('Costi complessivi'!#REF!="G",'Costi complessivi'!#REF!*$C$452,IF('Costi complessivi'!#REF!=$B$452,'Costi complessivi'!#REF!,""))</f>
        <v>#REF!</v>
      </c>
      <c r="H205" s="44" t="e">
        <f>IF('Costi complessivi'!#REF!="G",'Costi complessivi'!#REF!*$C$452,IF('Costi complessivi'!#REF!=$B$452,'Costi complessivi'!#REF!,""))</f>
        <v>#REF!</v>
      </c>
      <c r="I205" s="115" t="e">
        <f>IF('Costi complessivi'!#REF!="G",'Costi complessivi'!D175*$C$452,IF('Costi complessivi'!#REF!=$B$452,'Costi complessivi'!D175,""))</f>
        <v>#REF!</v>
      </c>
      <c r="J205" s="14" t="e">
        <f>IF('Costi complessivi'!#REF!="G",'Costi complessivi'!E175*$C$452,IF('Costi complessivi'!#REF!=$B$452,'Costi complessivi'!E175,""))</f>
        <v>#REF!</v>
      </c>
      <c r="K205" s="14" t="e">
        <f>IF('Costi complessivi'!#REF!="G",'Costi complessivi'!F175*$C$452,IF('Costi complessivi'!#REF!=$B$452,'Costi complessivi'!F175,""))</f>
        <v>#REF!</v>
      </c>
      <c r="L205" s="29" t="e">
        <f>IF('Costi complessivi'!#REF!="G",'Costi complessivi'!#REF!*$C$452,IF('Costi complessivi'!#REF!=$B$452,'Costi complessivi'!#REF!,""))</f>
        <v>#REF!</v>
      </c>
      <c r="M205" s="23" t="e">
        <f>'Costi complessivi'!#REF!</f>
        <v>#REF!</v>
      </c>
      <c r="N205" s="69" t="e">
        <f>IF('Costi complessivi'!#REF!="G",'Costi complessivi'!#REF!,IF('Costi complessivi'!#REF!=$B$452,'Costi complessivi'!#REF!,0))</f>
        <v>#REF!</v>
      </c>
      <c r="Q205" s="42">
        <v>58903</v>
      </c>
      <c r="R205" s="42">
        <f>Q205*2</f>
        <v>117806</v>
      </c>
      <c r="V205" s="42">
        <f>R205/12*4</f>
        <v>39268.666666666664</v>
      </c>
      <c r="W205" s="42">
        <v>16666.666669999999</v>
      </c>
      <c r="X205" s="42">
        <v>11000</v>
      </c>
      <c r="Y205" s="42">
        <v>1666.666667</v>
      </c>
      <c r="Z205" s="42">
        <f>V205-W205-X205-Y205</f>
        <v>9935.333329666666</v>
      </c>
      <c r="AA205" s="32">
        <f>R205-V205+Z205</f>
        <v>88472.666663000011</v>
      </c>
    </row>
    <row r="206" spans="1:27" hidden="1">
      <c r="A206" s="22" t="e">
        <f>IF('Costi complessivi'!#REF!="","",'Costi complessivi'!#REF!)</f>
        <v>#REF!</v>
      </c>
      <c r="B206" s="61" t="e">
        <f>IF('Costi complessivi'!#REF!="","",'Costi complessivi'!#REF!)</f>
        <v>#REF!</v>
      </c>
      <c r="C206" s="15" t="e">
        <f>IF('Costi complessivi'!#REF!="G",'Costi complessivi'!#REF!*$C$452,IF('Costi complessivi'!#REF!=$B$452,'Costi complessivi'!#REF!,""))</f>
        <v>#REF!</v>
      </c>
      <c r="D206" s="15" t="e">
        <f>IF('Costi complessivi'!#REF!="G",'Costi complessivi'!#REF!*$C$452,IF('Costi complessivi'!#REF!=$B$452,'Costi complessivi'!#REF!,""))</f>
        <v>#REF!</v>
      </c>
      <c r="E206" s="30" t="e">
        <f>IF('Costi complessivi'!#REF!="G",'Costi complessivi'!#REF!*$C$452,IF('Costi complessivi'!#REF!=$B$452,'Costi complessivi'!#REF!,""))</f>
        <v>#REF!</v>
      </c>
      <c r="F206" s="115" t="e">
        <f>IF('Costi complessivi'!#REF!="G",'Costi complessivi'!#REF!*$C$452,IF('Costi complessivi'!#REF!=$B$452,'Costi complessivi'!#REF!,""))</f>
        <v>#REF!</v>
      </c>
      <c r="G206" s="44" t="e">
        <f>IF('Costi complessivi'!#REF!="G",'Costi complessivi'!#REF!*$C$452,IF('Costi complessivi'!#REF!=$B$452,'Costi complessivi'!#REF!,""))</f>
        <v>#REF!</v>
      </c>
      <c r="H206" s="44" t="e">
        <f>IF('Costi complessivi'!#REF!="G",'Costi complessivi'!#REF!*$C$452,IF('Costi complessivi'!#REF!=$B$452,'Costi complessivi'!#REF!,""))</f>
        <v>#REF!</v>
      </c>
      <c r="I206" s="115" t="e">
        <f>IF('Costi complessivi'!#REF!="G",'Costi complessivi'!#REF!*$C$452,IF('Costi complessivi'!#REF!=$B$452,'Costi complessivi'!#REF!,""))</f>
        <v>#REF!</v>
      </c>
      <c r="J206" s="14" t="e">
        <f>IF('Costi complessivi'!#REF!="G",'Costi complessivi'!#REF!*$C$452,IF('Costi complessivi'!#REF!=$B$452,'Costi complessivi'!#REF!,""))</f>
        <v>#REF!</v>
      </c>
      <c r="K206" s="14" t="e">
        <f>IF('Costi complessivi'!#REF!="G",'Costi complessivi'!#REF!*$C$452,IF('Costi complessivi'!#REF!=$B$452,'Costi complessivi'!#REF!,""))</f>
        <v>#REF!</v>
      </c>
      <c r="L206" s="29" t="e">
        <f>IF('Costi complessivi'!#REF!="G",'Costi complessivi'!#REF!*$C$452,IF('Costi complessivi'!#REF!=$B$452,'Costi complessivi'!#REF!,""))</f>
        <v>#REF!</v>
      </c>
      <c r="M206" s="23" t="e">
        <f>'Costi complessivi'!#REF!</f>
        <v>#REF!</v>
      </c>
      <c r="N206" s="69" t="e">
        <f>IF('Costi complessivi'!#REF!="G",'Costi complessivi'!#REF!,IF('Costi complessivi'!#REF!=$B$452,'Costi complessivi'!#REF!,0))</f>
        <v>#REF!</v>
      </c>
      <c r="Q206" s="42">
        <v>9200</v>
      </c>
      <c r="R206" s="42">
        <f>Q206/7*12</f>
        <v>15771.428571428571</v>
      </c>
    </row>
    <row r="207" spans="1:27" hidden="1">
      <c r="A207" s="22" t="e">
        <f>IF('Costi complessivi'!#REF!="","",'Costi complessivi'!#REF!)</f>
        <v>#REF!</v>
      </c>
      <c r="B207" s="61" t="e">
        <f>IF('Costi complessivi'!#REF!="","",'Costi complessivi'!#REF!)</f>
        <v>#REF!</v>
      </c>
      <c r="C207" s="15" t="e">
        <f>IF('Costi complessivi'!#REF!="G",'Costi complessivi'!#REF!*$C$452,IF('Costi complessivi'!#REF!=$B$452,'Costi complessivi'!#REF!,""))</f>
        <v>#REF!</v>
      </c>
      <c r="D207" s="15" t="e">
        <f>IF('Costi complessivi'!#REF!="G",'Costi complessivi'!#REF!*$C$452,IF('Costi complessivi'!#REF!=$B$452,'Costi complessivi'!#REF!,""))</f>
        <v>#REF!</v>
      </c>
      <c r="E207" s="30" t="e">
        <f>IF('Costi complessivi'!#REF!="G",'Costi complessivi'!#REF!*$C$452,IF('Costi complessivi'!#REF!=$B$452,'Costi complessivi'!#REF!,""))</f>
        <v>#REF!</v>
      </c>
      <c r="F207" s="115" t="e">
        <f>IF('Costi complessivi'!#REF!="G",'Costi complessivi'!#REF!*$C$452,IF('Costi complessivi'!#REF!=$B$452,'Costi complessivi'!#REF!,""))</f>
        <v>#REF!</v>
      </c>
      <c r="G207" s="44" t="e">
        <f>IF('Costi complessivi'!#REF!="G",'Costi complessivi'!#REF!*$C$452,IF('Costi complessivi'!#REF!=$B$452,'Costi complessivi'!#REF!,""))</f>
        <v>#REF!</v>
      </c>
      <c r="H207" s="44" t="e">
        <f>IF('Costi complessivi'!#REF!="G",'Costi complessivi'!#REF!*$C$452,IF('Costi complessivi'!#REF!=$B$452,'Costi complessivi'!#REF!,""))</f>
        <v>#REF!</v>
      </c>
      <c r="I207" s="115" t="e">
        <f>IF('Costi complessivi'!#REF!="G",'Costi complessivi'!#REF!*$C$452,IF('Costi complessivi'!#REF!=$B$452,'Costi complessivi'!#REF!,""))</f>
        <v>#REF!</v>
      </c>
      <c r="J207" s="14" t="e">
        <f>IF('Costi complessivi'!#REF!="G",'Costi complessivi'!#REF!*$C$452,IF('Costi complessivi'!#REF!=$B$452,'Costi complessivi'!#REF!,""))</f>
        <v>#REF!</v>
      </c>
      <c r="K207" s="14" t="e">
        <f>IF('Costi complessivi'!#REF!="G",'Costi complessivi'!#REF!*$C$452,IF('Costi complessivi'!#REF!=$B$452,'Costi complessivi'!#REF!,""))</f>
        <v>#REF!</v>
      </c>
      <c r="L207" s="29" t="e">
        <f>IF('Costi complessivi'!#REF!="G",'Costi complessivi'!#REF!*$C$452,IF('Costi complessivi'!#REF!=$B$452,'Costi complessivi'!#REF!,""))</f>
        <v>#REF!</v>
      </c>
      <c r="M207" s="23" t="e">
        <f>'Costi complessivi'!#REF!</f>
        <v>#REF!</v>
      </c>
      <c r="N207" s="69" t="e">
        <f>IF('Costi complessivi'!#REF!="G",'Costi complessivi'!#REF!,IF('Costi complessivi'!#REF!=$B$452,'Costi complessivi'!#REF!,0))</f>
        <v>#REF!</v>
      </c>
    </row>
    <row r="208" spans="1:27" ht="15.75" hidden="1" customHeight="1">
      <c r="A208" s="22" t="e">
        <f>IF('Costi complessivi'!#REF!="","",'Costi complessivi'!#REF!)</f>
        <v>#REF!</v>
      </c>
      <c r="B208" s="61" t="e">
        <f>IF('Costi complessivi'!#REF!="","",'Costi complessivi'!#REF!)</f>
        <v>#REF!</v>
      </c>
      <c r="C208" s="15" t="e">
        <f>IF('Costi complessivi'!#REF!="G",'Costi complessivi'!#REF!*$C$452,IF('Costi complessivi'!#REF!=$B$452,'Costi complessivi'!#REF!,""))</f>
        <v>#REF!</v>
      </c>
      <c r="D208" s="15" t="e">
        <f>IF('Costi complessivi'!#REF!="G",'Costi complessivi'!#REF!*$C$452,IF('Costi complessivi'!#REF!=$B$452,'Costi complessivi'!#REF!,""))</f>
        <v>#REF!</v>
      </c>
      <c r="E208" s="30" t="e">
        <f>IF('Costi complessivi'!#REF!="G",'Costi complessivi'!#REF!*$C$452,IF('Costi complessivi'!#REF!=$B$452,'Costi complessivi'!#REF!,""))</f>
        <v>#REF!</v>
      </c>
      <c r="F208" s="115" t="e">
        <f>IF('Costi complessivi'!#REF!="G",'Costi complessivi'!#REF!*$C$452,IF('Costi complessivi'!#REF!=$B$452,'Costi complessivi'!#REF!,""))</f>
        <v>#REF!</v>
      </c>
      <c r="G208" s="44" t="e">
        <f>IF('Costi complessivi'!#REF!="G",'Costi complessivi'!#REF!*$C$452,IF('Costi complessivi'!#REF!=$B$452,'Costi complessivi'!#REF!,""))</f>
        <v>#REF!</v>
      </c>
      <c r="H208" s="44" t="e">
        <f>IF('Costi complessivi'!#REF!="G",'Costi complessivi'!#REF!*$C$452,IF('Costi complessivi'!#REF!=$B$452,'Costi complessivi'!#REF!,""))</f>
        <v>#REF!</v>
      </c>
      <c r="I208" s="115" t="e">
        <f>IF('Costi complessivi'!#REF!="G",'Costi complessivi'!#REF!*$C$452,IF('Costi complessivi'!#REF!=$B$452,'Costi complessivi'!#REF!,""))</f>
        <v>#REF!</v>
      </c>
      <c r="J208" s="14" t="e">
        <f>IF('Costi complessivi'!#REF!="G",'Costi complessivi'!#REF!*$C$452,IF('Costi complessivi'!#REF!=$B$452,'Costi complessivi'!#REF!,""))</f>
        <v>#REF!</v>
      </c>
      <c r="K208" s="14" t="e">
        <f>IF('Costi complessivi'!#REF!="G",'Costi complessivi'!#REF!*$C$452,IF('Costi complessivi'!#REF!=$B$452,'Costi complessivi'!#REF!,""))</f>
        <v>#REF!</v>
      </c>
      <c r="L208" s="29" t="e">
        <f>IF('Costi complessivi'!#REF!="G",'Costi complessivi'!#REF!*$C$452,IF('Costi complessivi'!#REF!=$B$452,'Costi complessivi'!#REF!,""))</f>
        <v>#REF!</v>
      </c>
      <c r="M208" s="23" t="e">
        <f>'Costi complessivi'!#REF!</f>
        <v>#REF!</v>
      </c>
      <c r="N208" s="69" t="e">
        <f>IF('Costi complessivi'!#REF!="G",'Costi complessivi'!#REF!,IF('Costi complessivi'!#REF!=$B$452,'Costi complessivi'!#REF!,0))</f>
        <v>#REF!</v>
      </c>
    </row>
    <row r="209" spans="1:17" hidden="1">
      <c r="A209" s="22" t="e">
        <f>IF('Costi complessivi'!#REF!="","",'Costi complessivi'!#REF!)</f>
        <v>#REF!</v>
      </c>
      <c r="B209" s="61" t="e">
        <f>IF('Costi complessivi'!#REF!="","",'Costi complessivi'!#REF!)</f>
        <v>#REF!</v>
      </c>
      <c r="C209" s="15" t="e">
        <f>IF('Costi complessivi'!#REF!="G",'Costi complessivi'!#REF!*$C$452,IF('Costi complessivi'!#REF!=$B$452,'Costi complessivi'!#REF!,""))</f>
        <v>#REF!</v>
      </c>
      <c r="D209" s="15" t="e">
        <f>IF('Costi complessivi'!#REF!="G",'Costi complessivi'!#REF!*$C$452,IF('Costi complessivi'!#REF!=$B$452,'Costi complessivi'!#REF!,""))</f>
        <v>#REF!</v>
      </c>
      <c r="E209" s="30" t="e">
        <f>IF('Costi complessivi'!#REF!="G",'Costi complessivi'!#REF!*$C$452,IF('Costi complessivi'!#REF!=$B$452,'Costi complessivi'!#REF!,""))</f>
        <v>#REF!</v>
      </c>
      <c r="F209" s="115" t="e">
        <f>IF('Costi complessivi'!#REF!="G",'Costi complessivi'!#REF!*$C$452,IF('Costi complessivi'!#REF!=$B$452,'Costi complessivi'!#REF!,""))</f>
        <v>#REF!</v>
      </c>
      <c r="G209" s="44" t="e">
        <f>IF('Costi complessivi'!#REF!="G",'Costi complessivi'!#REF!*$C$452,IF('Costi complessivi'!#REF!=$B$452,'Costi complessivi'!#REF!,""))</f>
        <v>#REF!</v>
      </c>
      <c r="H209" s="44" t="e">
        <f>IF('Costi complessivi'!#REF!="G",'Costi complessivi'!#REF!*$C$452,IF('Costi complessivi'!#REF!=$B$452,'Costi complessivi'!#REF!,""))</f>
        <v>#REF!</v>
      </c>
      <c r="I209" s="115" t="e">
        <f>IF('Costi complessivi'!#REF!="G",'Costi complessivi'!#REF!*$C$452,IF('Costi complessivi'!#REF!=$B$452,'Costi complessivi'!#REF!,""))</f>
        <v>#REF!</v>
      </c>
      <c r="J209" s="14" t="e">
        <f>IF('Costi complessivi'!#REF!="G",'Costi complessivi'!#REF!*$C$452,IF('Costi complessivi'!#REF!=$B$452,'Costi complessivi'!#REF!,""))</f>
        <v>#REF!</v>
      </c>
      <c r="K209" s="14" t="e">
        <f>IF('Costi complessivi'!#REF!="G",'Costi complessivi'!#REF!*$C$452,IF('Costi complessivi'!#REF!=$B$452,'Costi complessivi'!#REF!,""))</f>
        <v>#REF!</v>
      </c>
      <c r="L209" s="29" t="e">
        <f>IF('Costi complessivi'!#REF!="G",'Costi complessivi'!#REF!*$C$452,IF('Costi complessivi'!#REF!=$B$452,'Costi complessivi'!#REF!,""))</f>
        <v>#REF!</v>
      </c>
      <c r="M209" s="23" t="e">
        <f>'Costi complessivi'!#REF!</f>
        <v>#REF!</v>
      </c>
      <c r="N209" s="69" t="e">
        <f>IF('Costi complessivi'!#REF!="G",'Costi complessivi'!#REF!,IF('Costi complessivi'!#REF!=$B$452,'Costi complessivi'!#REF!,0))</f>
        <v>#REF!</v>
      </c>
    </row>
    <row r="210" spans="1:17" hidden="1">
      <c r="A210" s="22"/>
      <c r="B210" s="61"/>
      <c r="C210" s="15"/>
      <c r="D210" s="15"/>
      <c r="E210" s="30"/>
      <c r="F210" s="115"/>
      <c r="G210" s="44"/>
      <c r="H210" s="44"/>
      <c r="I210" s="115"/>
      <c r="J210" s="14"/>
      <c r="K210" s="14"/>
      <c r="L210" s="29"/>
      <c r="M210" s="23"/>
      <c r="N210" s="42">
        <v>1</v>
      </c>
      <c r="P210" s="42"/>
      <c r="Q210" s="1">
        <f>P210-I210</f>
        <v>0</v>
      </c>
    </row>
    <row r="211" spans="1:17">
      <c r="A211" s="49" t="str">
        <f>'Costi complessivi'!A176</f>
        <v>TRASVERSALI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5"/>
      <c r="M211" s="48"/>
      <c r="N211" s="69">
        <v>1</v>
      </c>
      <c r="P211" s="42"/>
    </row>
    <row r="212" spans="1:17">
      <c r="A212" s="22">
        <f>'Costi complessivi'!A177</f>
        <v>0</v>
      </c>
      <c r="B212" s="61" t="str">
        <f>'Costi complessivi'!B177</f>
        <v>STAFF</v>
      </c>
      <c r="C212" s="15" t="e">
        <f>IF('Costi complessivi'!#REF!="G",'Costi complessivi'!#REF!*$C$452,IF('Costi complessivi'!#REF!=$B$452,'Costi complessivi'!#REF!,""))</f>
        <v>#REF!</v>
      </c>
      <c r="D212" s="15" t="e">
        <f>IF('Costi complessivi'!#REF!="G",'Costi complessivi'!#REF!*$C$452,IF('Costi complessivi'!#REF!=$B$452,'Costi complessivi'!#REF!,""))</f>
        <v>#REF!</v>
      </c>
      <c r="E212" s="30" t="e">
        <f>IF('Costi complessivi'!#REF!="G",'Costi complessivi'!#REF!*$C$452,IF('Costi complessivi'!#REF!=$B$452,'Costi complessivi'!#REF!,""))</f>
        <v>#REF!</v>
      </c>
      <c r="F212" s="115" t="e">
        <f>IF('Costi complessivi'!#REF!="G",'Costi complessivi'!C177*$C$452,IF('Costi complessivi'!#REF!=$B$452,'Costi complessivi'!C177,""))</f>
        <v>#REF!</v>
      </c>
      <c r="G212" s="44" t="e">
        <f>IF('Costi complessivi'!#REF!="G",'Costi complessivi'!#REF!*$C$452,IF('Costi complessivi'!#REF!=$B$452,'Costi complessivi'!#REF!,""))</f>
        <v>#REF!</v>
      </c>
      <c r="H212" s="44" t="e">
        <f>IF('Costi complessivi'!#REF!="G",'Costi complessivi'!#REF!*$C$452,IF('Costi complessivi'!#REF!=$B$452,'Costi complessivi'!#REF!,""))</f>
        <v>#REF!</v>
      </c>
      <c r="I212" s="115" t="e">
        <f>IF('Costi complessivi'!#REF!="G",'Costi complessivi'!D177*$C$452,IF('Costi complessivi'!#REF!=$B$452,'Costi complessivi'!D177,""))</f>
        <v>#REF!</v>
      </c>
      <c r="J212" s="14" t="e">
        <f>IF('Costi complessivi'!#REF!="G",'Costi complessivi'!E177*$C$452,IF('Costi complessivi'!#REF!=$B$452,'Costi complessivi'!E177,""))</f>
        <v>#REF!</v>
      </c>
      <c r="K212" s="14" t="e">
        <f>IF('Costi complessivi'!#REF!="G",'Costi complessivi'!F177*$C$452,IF('Costi complessivi'!#REF!=$B$452,'Costi complessivi'!F177,""))</f>
        <v>#REF!</v>
      </c>
      <c r="L212" s="29" t="e">
        <f>IF('Costi complessivi'!#REF!="G",'Costi complessivi'!#REF!*$C$452,IF('Costi complessivi'!#REF!=$B$452,'Costi complessivi'!#REF!,""))</f>
        <v>#REF!</v>
      </c>
      <c r="M212" s="23" t="e">
        <f>'Costi complessivi'!#REF!</f>
        <v>#REF!</v>
      </c>
      <c r="N212" s="69" t="e">
        <f>IF('Costi complessivi'!#REF!="G",'Costi complessivi'!#REF!,IF('Costi complessivi'!#REF!=$B$452,'Costi complessivi'!#REF!,0))</f>
        <v>#REF!</v>
      </c>
      <c r="P212" s="42"/>
    </row>
    <row r="213" spans="1:17" hidden="1">
      <c r="A213" s="22" t="e">
        <f>'Costi complessivi'!#REF!</f>
        <v>#REF!</v>
      </c>
      <c r="B213" s="61" t="e">
        <f>'Costi complessivi'!#REF!</f>
        <v>#REF!</v>
      </c>
      <c r="C213" s="15" t="e">
        <f>IF('Costi complessivi'!#REF!="G",'Costi complessivi'!#REF!*$C$452,IF('Costi complessivi'!#REF!=$B$452,'Costi complessivi'!#REF!,""))</f>
        <v>#REF!</v>
      </c>
      <c r="D213" s="15" t="e">
        <f>IF('Costi complessivi'!#REF!="G",'Costi complessivi'!#REF!*$C$452,IF('Costi complessivi'!#REF!=$B$452,'Costi complessivi'!#REF!,""))</f>
        <v>#REF!</v>
      </c>
      <c r="E213" s="30" t="e">
        <f>IF('Costi complessivi'!#REF!="G",'Costi complessivi'!#REF!*$C$452,IF('Costi complessivi'!#REF!=$B$452,'Costi complessivi'!#REF!,""))</f>
        <v>#REF!</v>
      </c>
      <c r="F213" s="115" t="e">
        <f>IF('Costi complessivi'!#REF!="G",'Costi complessivi'!#REF!*$C$452,IF('Costi complessivi'!#REF!=$B$452,'Costi complessivi'!#REF!,""))</f>
        <v>#REF!</v>
      </c>
      <c r="G213" s="44" t="e">
        <f>IF('Costi complessivi'!#REF!="G",'Costi complessivi'!#REF!*$C$452,IF('Costi complessivi'!#REF!=$B$452,'Costi complessivi'!#REF!,""))</f>
        <v>#REF!</v>
      </c>
      <c r="H213" s="44" t="e">
        <f>IF('Costi complessivi'!#REF!="G",'Costi complessivi'!#REF!*$C$452,IF('Costi complessivi'!#REF!=$B$452,'Costi complessivi'!#REF!,""))</f>
        <v>#REF!</v>
      </c>
      <c r="I213" s="115" t="e">
        <f>IF('Costi complessivi'!#REF!="G",'Costi complessivi'!#REF!*$C$452,IF('Costi complessivi'!#REF!=$B$452,'Costi complessivi'!#REF!,""))</f>
        <v>#REF!</v>
      </c>
      <c r="J213" s="14" t="e">
        <f>IF('Costi complessivi'!#REF!="G",'Costi complessivi'!#REF!*$C$452,IF('Costi complessivi'!#REF!=$B$452,'Costi complessivi'!#REF!,""))</f>
        <v>#REF!</v>
      </c>
      <c r="K213" s="14" t="e">
        <f>IF('Costi complessivi'!#REF!="G",'Costi complessivi'!#REF!*$C$452,IF('Costi complessivi'!#REF!=$B$452,'Costi complessivi'!#REF!,""))</f>
        <v>#REF!</v>
      </c>
      <c r="L213" s="29" t="e">
        <f>IF('Costi complessivi'!#REF!="G",'Costi complessivi'!#REF!*$C$452,IF('Costi complessivi'!#REF!=$B$452,'Costi complessivi'!#REF!,""))</f>
        <v>#REF!</v>
      </c>
      <c r="M213" s="23" t="e">
        <f>'Costi complessivi'!#REF!</f>
        <v>#REF!</v>
      </c>
      <c r="N213" s="69" t="e">
        <f>IF('Costi complessivi'!#REF!="G",'Costi complessivi'!#REF!,IF('Costi complessivi'!#REF!=$B$452,'Costi complessivi'!#REF!,0))</f>
        <v>#REF!</v>
      </c>
      <c r="P213" s="42"/>
    </row>
    <row r="214" spans="1:17" hidden="1">
      <c r="A214" s="22" t="e">
        <f>'Costi complessivi'!#REF!</f>
        <v>#REF!</v>
      </c>
      <c r="B214" s="61" t="e">
        <f>'Costi complessivi'!#REF!</f>
        <v>#REF!</v>
      </c>
      <c r="C214" s="15" t="e">
        <f>IF('Costi complessivi'!#REF!="G",'Costi complessivi'!#REF!*$C$452,IF('Costi complessivi'!#REF!=$B$452,'Costi complessivi'!#REF!,""))</f>
        <v>#REF!</v>
      </c>
      <c r="D214" s="15" t="e">
        <f>IF('Costi complessivi'!#REF!="G",'Costi complessivi'!#REF!*$C$452,IF('Costi complessivi'!#REF!=$B$452,'Costi complessivi'!#REF!,""))</f>
        <v>#REF!</v>
      </c>
      <c r="E214" s="30" t="e">
        <f>IF('Costi complessivi'!#REF!="G",'Costi complessivi'!#REF!*$C$452,IF('Costi complessivi'!#REF!=$B$452,'Costi complessivi'!#REF!,""))</f>
        <v>#REF!</v>
      </c>
      <c r="F214" s="115" t="e">
        <f>IF('Costi complessivi'!#REF!="G",'Costi complessivi'!#REF!*$C$452,IF('Costi complessivi'!#REF!=$B$452,'Costi complessivi'!#REF!,""))</f>
        <v>#REF!</v>
      </c>
      <c r="G214" s="44" t="e">
        <f>IF('Costi complessivi'!#REF!="G",'Costi complessivi'!#REF!*$C$452,IF('Costi complessivi'!#REF!=$B$452,'Costi complessivi'!#REF!,""))</f>
        <v>#REF!</v>
      </c>
      <c r="H214" s="44" t="e">
        <f>IF('Costi complessivi'!#REF!="G",'Costi complessivi'!#REF!*$C$452,IF('Costi complessivi'!#REF!=$B$452,'Costi complessivi'!#REF!,""))</f>
        <v>#REF!</v>
      </c>
      <c r="I214" s="115" t="e">
        <f>IF('Costi complessivi'!#REF!="G",'Costi complessivi'!#REF!*$C$452,IF('Costi complessivi'!#REF!=$B$452,'Costi complessivi'!#REF!,""))</f>
        <v>#REF!</v>
      </c>
      <c r="J214" s="14" t="e">
        <f>IF('Costi complessivi'!#REF!="G",'Costi complessivi'!#REF!*$C$452,IF('Costi complessivi'!#REF!=$B$452,'Costi complessivi'!#REF!,""))</f>
        <v>#REF!</v>
      </c>
      <c r="K214" s="14" t="e">
        <f>IF('Costi complessivi'!#REF!="G",'Costi complessivi'!#REF!*$C$452,IF('Costi complessivi'!#REF!=$B$452,'Costi complessivi'!#REF!,""))</f>
        <v>#REF!</v>
      </c>
      <c r="L214" s="29" t="e">
        <f>IF('Costi complessivi'!#REF!="G",'Costi complessivi'!#REF!*$C$452,IF('Costi complessivi'!#REF!=$B$452,'Costi complessivi'!#REF!,""))</f>
        <v>#REF!</v>
      </c>
      <c r="M214" s="23" t="e">
        <f>'Costi complessivi'!#REF!</f>
        <v>#REF!</v>
      </c>
      <c r="N214" s="69" t="e">
        <f>IF('Costi complessivi'!#REF!="G",'Costi complessivi'!#REF!,IF('Costi complessivi'!#REF!=$B$452,'Costi complessivi'!#REF!,0))</f>
        <v>#REF!</v>
      </c>
      <c r="P214" s="42"/>
    </row>
    <row r="215" spans="1:17" hidden="1">
      <c r="A215" s="22" t="e">
        <f>'Costi complessivi'!#REF!</f>
        <v>#REF!</v>
      </c>
      <c r="B215" s="61" t="e">
        <f>'Costi complessivi'!#REF!</f>
        <v>#REF!</v>
      </c>
      <c r="C215" s="15" t="e">
        <f>IF('Costi complessivi'!#REF!="G",'Costi complessivi'!#REF!*$C$452,IF('Costi complessivi'!#REF!=$B$452,'Costi complessivi'!#REF!,""))</f>
        <v>#REF!</v>
      </c>
      <c r="D215" s="15" t="e">
        <f>IF('Costi complessivi'!#REF!="G",'Costi complessivi'!#REF!*$C$452,IF('Costi complessivi'!#REF!=$B$452,'Costi complessivi'!#REF!,""))</f>
        <v>#REF!</v>
      </c>
      <c r="E215" s="30" t="e">
        <f>IF('Costi complessivi'!#REF!="G",'Costi complessivi'!#REF!*$C$452,IF('Costi complessivi'!#REF!=$B$452,'Costi complessivi'!#REF!,""))</f>
        <v>#REF!</v>
      </c>
      <c r="F215" s="115" t="e">
        <f>IF('Costi complessivi'!#REF!="G",'Costi complessivi'!#REF!*$C$452,IF('Costi complessivi'!#REF!=$B$452,'Costi complessivi'!#REF!,""))</f>
        <v>#REF!</v>
      </c>
      <c r="G215" s="44" t="e">
        <f>IF('Costi complessivi'!#REF!="G",'Costi complessivi'!#REF!*$C$452,IF('Costi complessivi'!#REF!=$B$452,'Costi complessivi'!#REF!,""))</f>
        <v>#REF!</v>
      </c>
      <c r="H215" s="44" t="e">
        <f>IF('Costi complessivi'!#REF!="G",'Costi complessivi'!#REF!*$C$452,IF('Costi complessivi'!#REF!=$B$452,'Costi complessivi'!#REF!,""))</f>
        <v>#REF!</v>
      </c>
      <c r="I215" s="115" t="e">
        <f>IF('Costi complessivi'!#REF!="G",'Costi complessivi'!#REF!*$C$452,IF('Costi complessivi'!#REF!=$B$452,'Costi complessivi'!#REF!,""))</f>
        <v>#REF!</v>
      </c>
      <c r="J215" s="14" t="e">
        <f>IF('Costi complessivi'!#REF!="G",'Costi complessivi'!#REF!*$C$452,IF('Costi complessivi'!#REF!=$B$452,'Costi complessivi'!#REF!,""))</f>
        <v>#REF!</v>
      </c>
      <c r="K215" s="14" t="e">
        <f>IF('Costi complessivi'!#REF!="G",'Costi complessivi'!#REF!*$C$452,IF('Costi complessivi'!#REF!=$B$452,'Costi complessivi'!#REF!,""))</f>
        <v>#REF!</v>
      </c>
      <c r="L215" s="29" t="e">
        <f>IF('Costi complessivi'!#REF!="G",'Costi complessivi'!#REF!*$C$452,IF('Costi complessivi'!#REF!=$B$452,'Costi complessivi'!#REF!,""))</f>
        <v>#REF!</v>
      </c>
      <c r="M215" s="23" t="e">
        <f>'Costi complessivi'!#REF!</f>
        <v>#REF!</v>
      </c>
      <c r="N215" s="69" t="e">
        <f>IF('Costi complessivi'!#REF!="G",'Costi complessivi'!#REF!,IF('Costi complessivi'!#REF!=$B$452,'Costi complessivi'!#REF!,0))</f>
        <v>#REF!</v>
      </c>
      <c r="P215" s="42"/>
    </row>
    <row r="216" spans="1:17" s="6" customFormat="1">
      <c r="A216" s="19"/>
      <c r="B216" s="33" t="s">
        <v>407</v>
      </c>
      <c r="C216" s="33" t="e">
        <f>SUM(C106:C215)</f>
        <v>#REF!</v>
      </c>
      <c r="D216" s="33" t="e">
        <f t="shared" ref="D216:K216" si="4">SUM(D106:D215)</f>
        <v>#REF!</v>
      </c>
      <c r="E216" s="33" t="e">
        <f t="shared" si="4"/>
        <v>#REF!</v>
      </c>
      <c r="F216" s="33" t="e">
        <f t="shared" si="4"/>
        <v>#REF!</v>
      </c>
      <c r="G216" s="33" t="e">
        <f t="shared" si="4"/>
        <v>#REF!</v>
      </c>
      <c r="H216" s="33" t="e">
        <f t="shared" si="4"/>
        <v>#REF!</v>
      </c>
      <c r="I216" s="33" t="e">
        <f t="shared" si="4"/>
        <v>#REF!</v>
      </c>
      <c r="J216" s="33" t="e">
        <f t="shared" si="4"/>
        <v>#REF!</v>
      </c>
      <c r="K216" s="33" t="e">
        <f t="shared" si="4"/>
        <v>#REF!</v>
      </c>
      <c r="L216" s="12"/>
      <c r="M216" s="12"/>
      <c r="N216" s="69" t="e">
        <f>IF('Costi complessivi'!#REF!="G",'Costi complessivi'!#REF!,IF('Costi complessivi'!#REF!=$B$452,'Costi complessivi'!#REF!,0))</f>
        <v>#REF!</v>
      </c>
    </row>
    <row r="217" spans="1:17" ht="23.25">
      <c r="B217" s="50" t="str">
        <f>'Costi complessivi'!B179</f>
        <v>TAXI SOCIALE</v>
      </c>
      <c r="C217" s="11"/>
      <c r="D217" s="25"/>
      <c r="E217" s="11" t="e">
        <f>IF((#REF!+#REF!+#REF!+#REF!+#REF!-E216)&lt;0.02,"",(#REF!+#REF!+#REF!+#REF!+#REF!))</f>
        <v>#REF!</v>
      </c>
      <c r="F217" s="11"/>
      <c r="G217" s="11"/>
      <c r="H217" s="11"/>
      <c r="I217" s="11"/>
      <c r="J217" s="11"/>
      <c r="K217" s="11"/>
      <c r="N217" s="69">
        <v>1</v>
      </c>
    </row>
    <row r="218" spans="1:17">
      <c r="A218" s="2" t="s">
        <v>3</v>
      </c>
      <c r="B218" s="2" t="s">
        <v>2</v>
      </c>
      <c r="C218" s="26" t="str">
        <f t="shared" ref="C218:K218" si="5">C104</f>
        <v>Gestionale</v>
      </c>
      <c r="D218" s="26" t="str">
        <f t="shared" si="5"/>
        <v>RATEI E RISCONTI</v>
      </c>
      <c r="E218" s="26" t="str">
        <f t="shared" si="5"/>
        <v>STIMA</v>
      </c>
      <c r="F218" s="26" t="str">
        <f t="shared" si="5"/>
        <v>PREVENTIVO 2019</v>
      </c>
      <c r="G218" s="26" t="e">
        <f t="shared" si="5"/>
        <v>#REF!</v>
      </c>
      <c r="H218" s="26" t="e">
        <f t="shared" si="5"/>
        <v>#REF!</v>
      </c>
      <c r="I218" s="26" t="str">
        <f t="shared" si="5"/>
        <v>CONSUNTIVO 2019</v>
      </c>
      <c r="J218" s="26" t="str">
        <f t="shared" si="5"/>
        <v>INDICATORE ATTESO</v>
      </c>
      <c r="K218" s="26" t="str">
        <f t="shared" si="5"/>
        <v>INDICATORE CONS.</v>
      </c>
      <c r="L218" s="27"/>
      <c r="N218" s="69">
        <v>1</v>
      </c>
    </row>
    <row r="219" spans="1:17" hidden="1">
      <c r="A219" s="49" t="s">
        <v>444</v>
      </c>
      <c r="B219" s="45"/>
      <c r="C219" s="46"/>
      <c r="D219" s="47"/>
      <c r="E219" s="47"/>
      <c r="F219" s="47"/>
      <c r="G219" s="47"/>
      <c r="H219" s="47"/>
      <c r="I219" s="47"/>
      <c r="J219" s="47"/>
      <c r="K219" s="47"/>
      <c r="L219" s="45"/>
      <c r="M219" s="48"/>
      <c r="N219" s="69">
        <v>0</v>
      </c>
    </row>
    <row r="220" spans="1:17" hidden="1">
      <c r="A220" s="22" t="str">
        <f>IF('Costi complessivi'!A182="","",'Costi complessivi'!A182)</f>
        <v xml:space="preserve">  66/30/501  </v>
      </c>
      <c r="B220" s="61" t="str">
        <f>IF('Costi complessivi'!B182="","",'Costi complessivi'!B182)</f>
        <v xml:space="preserve">TAXI SOCIALE COLLECCHIO        </v>
      </c>
      <c r="C220" s="15" t="e">
        <f>IF('Costi complessivi'!#REF!="G",'Costi complessivi'!#REF!*$C$452,IF('Costi complessivi'!#REF!=$B$452,'Costi complessivi'!#REF!,""))</f>
        <v>#REF!</v>
      </c>
      <c r="D220" s="15" t="e">
        <f>IF('Costi complessivi'!#REF!="G",'Costi complessivi'!#REF!*$C$452,IF('Costi complessivi'!#REF!=$B$452,'Costi complessivi'!#REF!,""))</f>
        <v>#REF!</v>
      </c>
      <c r="E220" s="30" t="e">
        <f>IF('Costi complessivi'!#REF!="G",'Costi complessivi'!#REF!*$C$452,IF('Costi complessivi'!#REF!=$B$452,'Costi complessivi'!#REF!,""))</f>
        <v>#REF!</v>
      </c>
      <c r="F220" s="115" t="e">
        <f>IF('Costi complessivi'!#REF!="G",'Costi complessivi'!C182*$C$452,IF('Costi complessivi'!#REF!=$B$452,'Costi complessivi'!C182,""))</f>
        <v>#REF!</v>
      </c>
      <c r="G220" s="44" t="e">
        <f>IF('Costi complessivi'!#REF!="G",'Costi complessivi'!#REF!*$C$452,IF('Costi complessivi'!#REF!=$B$452,'Costi complessivi'!#REF!,""))</f>
        <v>#REF!</v>
      </c>
      <c r="H220" s="44" t="e">
        <f>IF('Costi complessivi'!#REF!="G",'Costi complessivi'!#REF!*$C$452,IF('Costi complessivi'!#REF!=$B$452,'Costi complessivi'!#REF!,""))</f>
        <v>#REF!</v>
      </c>
      <c r="I220" s="115" t="e">
        <f>IF('Costi complessivi'!#REF!="G",'Costi complessivi'!D182*$C$452,IF('Costi complessivi'!#REF!=$B$452,'Costi complessivi'!D182,""))</f>
        <v>#REF!</v>
      </c>
      <c r="J220" s="14" t="e">
        <f>IF('Costi complessivi'!#REF!="G",'Costi complessivi'!E182*$C$452,IF('Costi complessivi'!#REF!=$B$452,'Costi complessivi'!E182,""))</f>
        <v>#REF!</v>
      </c>
      <c r="K220" s="14" t="e">
        <f>IF('Costi complessivi'!#REF!="G",'Costi complessivi'!F182*$C$452,IF('Costi complessivi'!#REF!=$B$452,'Costi complessivi'!F182,""))</f>
        <v>#REF!</v>
      </c>
      <c r="L220" s="29" t="e">
        <f>IF('Costi complessivi'!#REF!="G",'Costi complessivi'!#REF!*$C$452,IF('Costi complessivi'!#REF!=$B$452,'Costi complessivi'!#REF!,""))</f>
        <v>#REF!</v>
      </c>
      <c r="M220" s="23" t="e">
        <f>'Costi complessivi'!#REF!</f>
        <v>#REF!</v>
      </c>
      <c r="N220" s="69" t="e">
        <f>IF('Costi complessivi'!#REF!="G",'Costi complessivi'!#REF!,IF('Costi complessivi'!#REF!=$B$452,'Costi complessivi'!#REF!,0))</f>
        <v>#REF!</v>
      </c>
    </row>
    <row r="221" spans="1:17" hidden="1">
      <c r="A221" s="22" t="str">
        <f>IF('Costi complessivi'!A183="","",'Costi complessivi'!A183)</f>
        <v xml:space="preserve">  66/30/502  </v>
      </c>
      <c r="B221" s="61" t="str">
        <f>IF('Costi complessivi'!B183="","",'Costi complessivi'!B183)</f>
        <v xml:space="preserve">CARBURANTE COLLECCHIO          </v>
      </c>
      <c r="C221" s="15" t="e">
        <f>IF('Costi complessivi'!#REF!="G",'Costi complessivi'!#REF!*$C$452,IF('Costi complessivi'!#REF!=$B$452,'Costi complessivi'!#REF!,""))</f>
        <v>#REF!</v>
      </c>
      <c r="D221" s="15" t="e">
        <f>IF('Costi complessivi'!#REF!="G",'Costi complessivi'!#REF!*$C$452,IF('Costi complessivi'!#REF!=$B$452,'Costi complessivi'!#REF!,""))</f>
        <v>#REF!</v>
      </c>
      <c r="E221" s="30" t="e">
        <f>IF('Costi complessivi'!#REF!="G",'Costi complessivi'!#REF!*$C$452,IF('Costi complessivi'!#REF!=$B$452,'Costi complessivi'!#REF!,""))</f>
        <v>#REF!</v>
      </c>
      <c r="F221" s="115" t="e">
        <f>IF('Costi complessivi'!#REF!="G",'Costi complessivi'!C183*$C$452,IF('Costi complessivi'!#REF!=$B$452,'Costi complessivi'!C183,""))</f>
        <v>#REF!</v>
      </c>
      <c r="G221" s="44" t="e">
        <f>IF('Costi complessivi'!#REF!="G",'Costi complessivi'!#REF!*$C$452,IF('Costi complessivi'!#REF!=$B$452,'Costi complessivi'!#REF!,""))</f>
        <v>#REF!</v>
      </c>
      <c r="H221" s="44" t="e">
        <f>IF('Costi complessivi'!#REF!="G",'Costi complessivi'!#REF!*$C$452,IF('Costi complessivi'!#REF!=$B$452,'Costi complessivi'!#REF!,""))</f>
        <v>#REF!</v>
      </c>
      <c r="I221" s="115" t="e">
        <f>IF('Costi complessivi'!#REF!="G",'Costi complessivi'!D183*$C$452,IF('Costi complessivi'!#REF!=$B$452,'Costi complessivi'!D183,""))</f>
        <v>#REF!</v>
      </c>
      <c r="J221" s="14" t="e">
        <f>IF('Costi complessivi'!#REF!="G",'Costi complessivi'!E183*$C$452,IF('Costi complessivi'!#REF!=$B$452,'Costi complessivi'!E183,""))</f>
        <v>#REF!</v>
      </c>
      <c r="K221" s="14" t="e">
        <f>IF('Costi complessivi'!#REF!="G",'Costi complessivi'!F183*$C$452,IF('Costi complessivi'!#REF!=$B$452,'Costi complessivi'!F183,""))</f>
        <v>#REF!</v>
      </c>
      <c r="L221" s="29" t="e">
        <f>IF('Costi complessivi'!#REF!="G",'Costi complessivi'!#REF!*$C$452,IF('Costi complessivi'!#REF!=$B$452,'Costi complessivi'!#REF!,""))</f>
        <v>#REF!</v>
      </c>
      <c r="M221" s="23" t="e">
        <f>'Costi complessivi'!#REF!</f>
        <v>#REF!</v>
      </c>
      <c r="N221" s="69" t="e">
        <f>IF('Costi complessivi'!#REF!="G",'Costi complessivi'!#REF!,IF('Costi complessivi'!#REF!=$B$452,'Costi complessivi'!#REF!,0))</f>
        <v>#REF!</v>
      </c>
    </row>
    <row r="222" spans="1:17" hidden="1">
      <c r="A222" s="22" t="str">
        <f>IF('Costi complessivi'!A184="","",'Costi complessivi'!A184)</f>
        <v xml:space="preserve">  66/30/503  </v>
      </c>
      <c r="B222" s="61" t="str">
        <f>IF('Costi complessivi'!B184="","",'Costi complessivi'!B184)</f>
        <v xml:space="preserve">MANUTENZIONE AUTOM. COLLECCHIO </v>
      </c>
      <c r="C222" s="15" t="e">
        <f>IF('Costi complessivi'!#REF!="G",'Costi complessivi'!#REF!*$C$452,IF('Costi complessivi'!#REF!=$B$452,'Costi complessivi'!#REF!,""))</f>
        <v>#REF!</v>
      </c>
      <c r="D222" s="15" t="e">
        <f>IF('Costi complessivi'!#REF!="G",'Costi complessivi'!#REF!*$C$452,IF('Costi complessivi'!#REF!=$B$452,'Costi complessivi'!#REF!,""))</f>
        <v>#REF!</v>
      </c>
      <c r="E222" s="30" t="e">
        <f>IF('Costi complessivi'!#REF!="G",'Costi complessivi'!#REF!*$C$452,IF('Costi complessivi'!#REF!=$B$452,'Costi complessivi'!#REF!,""))</f>
        <v>#REF!</v>
      </c>
      <c r="F222" s="115" t="e">
        <f>IF('Costi complessivi'!#REF!="G",'Costi complessivi'!C184*$C$452,IF('Costi complessivi'!#REF!=$B$452,'Costi complessivi'!C184,""))</f>
        <v>#REF!</v>
      </c>
      <c r="G222" s="44" t="e">
        <f>IF('Costi complessivi'!#REF!="G",'Costi complessivi'!#REF!*$C$452,IF('Costi complessivi'!#REF!=$B$452,'Costi complessivi'!#REF!,""))</f>
        <v>#REF!</v>
      </c>
      <c r="H222" s="44" t="e">
        <f>IF('Costi complessivi'!#REF!="G",'Costi complessivi'!#REF!*$C$452,IF('Costi complessivi'!#REF!=$B$452,'Costi complessivi'!#REF!,""))</f>
        <v>#REF!</v>
      </c>
      <c r="I222" s="115" t="e">
        <f>IF('Costi complessivi'!#REF!="G",'Costi complessivi'!D184*$C$452,IF('Costi complessivi'!#REF!=$B$452,'Costi complessivi'!D184,""))</f>
        <v>#REF!</v>
      </c>
      <c r="J222" s="14" t="e">
        <f>IF('Costi complessivi'!#REF!="G",'Costi complessivi'!E184*$C$452,IF('Costi complessivi'!#REF!=$B$452,'Costi complessivi'!E184,""))</f>
        <v>#REF!</v>
      </c>
      <c r="K222" s="14" t="e">
        <f>IF('Costi complessivi'!#REF!="G",'Costi complessivi'!F184*$C$452,IF('Costi complessivi'!#REF!=$B$452,'Costi complessivi'!F184,""))</f>
        <v>#REF!</v>
      </c>
      <c r="L222" s="29" t="e">
        <f>IF('Costi complessivi'!#REF!="G",'Costi complessivi'!#REF!*$C$452,IF('Costi complessivi'!#REF!=$B$452,'Costi complessivi'!#REF!,""))</f>
        <v>#REF!</v>
      </c>
      <c r="M222" s="23" t="e">
        <f>'Costi complessivi'!#REF!</f>
        <v>#REF!</v>
      </c>
      <c r="N222" s="69" t="e">
        <f>IF('Costi complessivi'!#REF!="G",'Costi complessivi'!#REF!,IF('Costi complessivi'!#REF!=$B$452,'Costi complessivi'!#REF!,0))</f>
        <v>#REF!</v>
      </c>
    </row>
    <row r="223" spans="1:17" hidden="1">
      <c r="A223" s="22" t="str">
        <f>IF('Costi complessivi'!A185="","",'Costi complessivi'!A185)</f>
        <v xml:space="preserve">  66/30/504  </v>
      </c>
      <c r="B223" s="61" t="str">
        <f>IF('Costi complessivi'!B185="","",'Costi complessivi'!B185)</f>
        <v>ASSICURAZ. AUTOMEZZI COLLECCHIO</v>
      </c>
      <c r="C223" s="15" t="e">
        <f>IF('Costi complessivi'!#REF!="G",'Costi complessivi'!#REF!*$C$452,IF('Costi complessivi'!#REF!=$B$452,'Costi complessivi'!#REF!,""))</f>
        <v>#REF!</v>
      </c>
      <c r="D223" s="15" t="e">
        <f>IF('Costi complessivi'!#REF!="G",'Costi complessivi'!#REF!*$C$452,IF('Costi complessivi'!#REF!=$B$452,'Costi complessivi'!#REF!,""))</f>
        <v>#REF!</v>
      </c>
      <c r="E223" s="30" t="e">
        <f>IF('Costi complessivi'!#REF!="G",'Costi complessivi'!#REF!*$C$452,IF('Costi complessivi'!#REF!=$B$452,'Costi complessivi'!#REF!,""))</f>
        <v>#REF!</v>
      </c>
      <c r="F223" s="115" t="e">
        <f>IF('Costi complessivi'!#REF!="G",'Costi complessivi'!C185*$C$452,IF('Costi complessivi'!#REF!=$B$452,'Costi complessivi'!C185,""))</f>
        <v>#REF!</v>
      </c>
      <c r="G223" s="44" t="e">
        <f>IF('Costi complessivi'!#REF!="G",'Costi complessivi'!#REF!*$C$452,IF('Costi complessivi'!#REF!=$B$452,'Costi complessivi'!#REF!,""))</f>
        <v>#REF!</v>
      </c>
      <c r="H223" s="44" t="e">
        <f>IF('Costi complessivi'!#REF!="G",'Costi complessivi'!#REF!*$C$452,IF('Costi complessivi'!#REF!=$B$452,'Costi complessivi'!#REF!,""))</f>
        <v>#REF!</v>
      </c>
      <c r="I223" s="115" t="e">
        <f>IF('Costi complessivi'!#REF!="G",'Costi complessivi'!D185*$C$452,IF('Costi complessivi'!#REF!=$B$452,'Costi complessivi'!D185,""))</f>
        <v>#REF!</v>
      </c>
      <c r="J223" s="14" t="e">
        <f>IF('Costi complessivi'!#REF!="G",'Costi complessivi'!E185*$C$452,IF('Costi complessivi'!#REF!=$B$452,'Costi complessivi'!E185,""))</f>
        <v>#REF!</v>
      </c>
      <c r="K223" s="14" t="e">
        <f>IF('Costi complessivi'!#REF!="G",'Costi complessivi'!F185*$C$452,IF('Costi complessivi'!#REF!=$B$452,'Costi complessivi'!F185,""))</f>
        <v>#REF!</v>
      </c>
      <c r="L223" s="29" t="e">
        <f>IF('Costi complessivi'!#REF!="G",'Costi complessivi'!#REF!*$C$452,IF('Costi complessivi'!#REF!=$B$452,'Costi complessivi'!#REF!,""))</f>
        <v>#REF!</v>
      </c>
      <c r="M223" s="23" t="e">
        <f>'Costi complessivi'!#REF!</f>
        <v>#REF!</v>
      </c>
      <c r="N223" s="69" t="e">
        <f>IF('Costi complessivi'!#REF!="G",'Costi complessivi'!#REF!,IF('Costi complessivi'!#REF!=$B$452,'Costi complessivi'!#REF!,0))</f>
        <v>#REF!</v>
      </c>
    </row>
    <row r="224" spans="1:17" hidden="1">
      <c r="A224" s="22" t="str">
        <f>IF('Costi complessivi'!A186="","",'Costi complessivi'!A186)</f>
        <v xml:space="preserve">  66/30/505  </v>
      </c>
      <c r="B224" s="61" t="str">
        <f>IF('Costi complessivi'!B186="","",'Costi complessivi'!B186)</f>
        <v xml:space="preserve">TASSA PROPR. AUTOM. COLLECCHIO </v>
      </c>
      <c r="C224" s="15" t="e">
        <f>IF('Costi complessivi'!#REF!="G",'Costi complessivi'!#REF!*$C$452,IF('Costi complessivi'!#REF!=$B$452,'Costi complessivi'!#REF!,""))</f>
        <v>#REF!</v>
      </c>
      <c r="D224" s="15" t="e">
        <f>IF('Costi complessivi'!#REF!="G",'Costi complessivi'!#REF!*$C$452,IF('Costi complessivi'!#REF!=$B$452,'Costi complessivi'!#REF!,""))</f>
        <v>#REF!</v>
      </c>
      <c r="E224" s="30" t="e">
        <f>IF('Costi complessivi'!#REF!="G",'Costi complessivi'!#REF!*$C$452,IF('Costi complessivi'!#REF!=$B$452,'Costi complessivi'!#REF!,""))</f>
        <v>#REF!</v>
      </c>
      <c r="F224" s="115" t="e">
        <f>IF('Costi complessivi'!#REF!="G",'Costi complessivi'!C186*$C$452,IF('Costi complessivi'!#REF!=$B$452,'Costi complessivi'!C186,""))</f>
        <v>#REF!</v>
      </c>
      <c r="G224" s="44" t="e">
        <f>IF('Costi complessivi'!#REF!="G",'Costi complessivi'!#REF!*$C$452,IF('Costi complessivi'!#REF!=$B$452,'Costi complessivi'!#REF!,""))</f>
        <v>#REF!</v>
      </c>
      <c r="H224" s="44" t="e">
        <f>IF('Costi complessivi'!#REF!="G",'Costi complessivi'!#REF!*$C$452,IF('Costi complessivi'!#REF!=$B$452,'Costi complessivi'!#REF!,""))</f>
        <v>#REF!</v>
      </c>
      <c r="I224" s="115" t="e">
        <f>IF('Costi complessivi'!#REF!="G",'Costi complessivi'!D186*$C$452,IF('Costi complessivi'!#REF!=$B$452,'Costi complessivi'!D186,""))</f>
        <v>#REF!</v>
      </c>
      <c r="J224" s="14" t="e">
        <f>IF('Costi complessivi'!#REF!="G",'Costi complessivi'!E186*$C$452,IF('Costi complessivi'!#REF!=$B$452,'Costi complessivi'!E186,""))</f>
        <v>#REF!</v>
      </c>
      <c r="K224" s="14" t="e">
        <f>IF('Costi complessivi'!#REF!="G",'Costi complessivi'!F186*$C$452,IF('Costi complessivi'!#REF!=$B$452,'Costi complessivi'!F186,""))</f>
        <v>#REF!</v>
      </c>
      <c r="L224" s="29" t="e">
        <f>IF('Costi complessivi'!#REF!="G",'Costi complessivi'!#REF!*$C$452,IF('Costi complessivi'!#REF!=$B$452,'Costi complessivi'!#REF!,""))</f>
        <v>#REF!</v>
      </c>
      <c r="M224" s="23" t="e">
        <f>'Costi complessivi'!#REF!</f>
        <v>#REF!</v>
      </c>
      <c r="N224" s="69" t="e">
        <f>IF('Costi complessivi'!#REF!="G",'Costi complessivi'!#REF!,IF('Costi complessivi'!#REF!=$B$452,'Costi complessivi'!#REF!,0))</f>
        <v>#REF!</v>
      </c>
    </row>
    <row r="225" spans="1:14" hidden="1">
      <c r="A225" s="22" t="str">
        <f>IF('Costi complessivi'!A187="","",'Costi complessivi'!A187)</f>
        <v xml:space="preserve">  66/30/506  </v>
      </c>
      <c r="B225" s="61" t="str">
        <f>IF('Costi complessivi'!B187="","",'Costi complessivi'!B187)</f>
        <v xml:space="preserve">NOLEGGIO AUTOMEZZI COLLECCHIO  </v>
      </c>
      <c r="C225" s="15" t="e">
        <f>IF('Costi complessivi'!#REF!="G",'Costi complessivi'!#REF!*$C$452,IF('Costi complessivi'!#REF!=$B$452,'Costi complessivi'!#REF!,""))</f>
        <v>#REF!</v>
      </c>
      <c r="D225" s="15" t="e">
        <f>IF('Costi complessivi'!#REF!="G",'Costi complessivi'!#REF!*$C$452,IF('Costi complessivi'!#REF!=$B$452,'Costi complessivi'!#REF!,""))</f>
        <v>#REF!</v>
      </c>
      <c r="E225" s="30" t="e">
        <f>IF('Costi complessivi'!#REF!="G",'Costi complessivi'!#REF!*$C$452,IF('Costi complessivi'!#REF!=$B$452,'Costi complessivi'!#REF!,""))</f>
        <v>#REF!</v>
      </c>
      <c r="F225" s="115" t="e">
        <f>IF('Costi complessivi'!#REF!="G",'Costi complessivi'!C187*$C$452,IF('Costi complessivi'!#REF!=$B$452,'Costi complessivi'!C187,""))</f>
        <v>#REF!</v>
      </c>
      <c r="G225" s="44" t="e">
        <f>IF('Costi complessivi'!#REF!="G",'Costi complessivi'!#REF!*$C$452,IF('Costi complessivi'!#REF!=$B$452,'Costi complessivi'!#REF!,""))</f>
        <v>#REF!</v>
      </c>
      <c r="H225" s="44" t="e">
        <f>IF('Costi complessivi'!#REF!="G",'Costi complessivi'!#REF!*$C$452,IF('Costi complessivi'!#REF!=$B$452,'Costi complessivi'!#REF!,""))</f>
        <v>#REF!</v>
      </c>
      <c r="I225" s="115" t="e">
        <f>IF('Costi complessivi'!#REF!="G",'Costi complessivi'!D187*$C$452,IF('Costi complessivi'!#REF!=$B$452,'Costi complessivi'!D187,""))</f>
        <v>#REF!</v>
      </c>
      <c r="J225" s="14" t="e">
        <f>IF('Costi complessivi'!#REF!="G",'Costi complessivi'!E187*$C$452,IF('Costi complessivi'!#REF!=$B$452,'Costi complessivi'!E187,""))</f>
        <v>#REF!</v>
      </c>
      <c r="K225" s="14" t="e">
        <f>IF('Costi complessivi'!#REF!="G",'Costi complessivi'!F187*$C$452,IF('Costi complessivi'!#REF!=$B$452,'Costi complessivi'!F187,""))</f>
        <v>#REF!</v>
      </c>
      <c r="L225" s="29" t="e">
        <f>IF('Costi complessivi'!#REF!="G",'Costi complessivi'!#REF!*$C$452,IF('Costi complessivi'!#REF!=$B$452,'Costi complessivi'!#REF!,""))</f>
        <v>#REF!</v>
      </c>
      <c r="M225" s="23" t="e">
        <f>'Costi complessivi'!#REF!</f>
        <v>#REF!</v>
      </c>
      <c r="N225" s="69" t="e">
        <f>IF('Costi complessivi'!#REF!="G",'Costi complessivi'!#REF!,IF('Costi complessivi'!#REF!=$B$452,'Costi complessivi'!#REF!,0))</f>
        <v>#REF!</v>
      </c>
    </row>
    <row r="226" spans="1:14" hidden="1">
      <c r="A226" s="49" t="s">
        <v>445</v>
      </c>
      <c r="B226" s="45"/>
      <c r="C226" s="46"/>
      <c r="D226" s="47"/>
      <c r="E226" s="47"/>
      <c r="F226" s="47"/>
      <c r="G226" s="47"/>
      <c r="H226" s="47"/>
      <c r="I226" s="47"/>
      <c r="J226" s="47"/>
      <c r="K226" s="47"/>
      <c r="L226" s="45"/>
      <c r="M226" s="48"/>
      <c r="N226" s="69" t="e">
        <f>IF('Costi complessivi'!#REF!="G",'Costi complessivi'!#REF!,IF('Costi complessivi'!#REF!=$B$452,'Costi complessivi'!#REF!,0))</f>
        <v>#REF!</v>
      </c>
    </row>
    <row r="227" spans="1:14" hidden="1">
      <c r="A227" s="22" t="str">
        <f>IF('Costi complessivi'!A189="","",'Costi complessivi'!A189)</f>
        <v xml:space="preserve">  66/30/510  </v>
      </c>
      <c r="B227" s="61" t="str">
        <f>IF('Costi complessivi'!B189="","",'Costi complessivi'!B189)</f>
        <v xml:space="preserve">TAXI SOCIALE FELINO            </v>
      </c>
      <c r="C227" s="15" t="e">
        <f>IF('Costi complessivi'!#REF!="G",'Costi complessivi'!#REF!*$C$452,IF('Costi complessivi'!#REF!=$B$452,'Costi complessivi'!#REF!,""))</f>
        <v>#REF!</v>
      </c>
      <c r="D227" s="15" t="e">
        <f>IF('Costi complessivi'!#REF!="G",'Costi complessivi'!#REF!*$C$452,IF('Costi complessivi'!#REF!=$B$452,'Costi complessivi'!#REF!,""))</f>
        <v>#REF!</v>
      </c>
      <c r="E227" s="30" t="e">
        <f>IF('Costi complessivi'!#REF!="G",'Costi complessivi'!#REF!*$C$452,IF('Costi complessivi'!#REF!=$B$452,'Costi complessivi'!#REF!,""))</f>
        <v>#REF!</v>
      </c>
      <c r="F227" s="115" t="e">
        <f>IF('Costi complessivi'!#REF!="G",'Costi complessivi'!C189*$C$452,IF('Costi complessivi'!#REF!=$B$452,'Costi complessivi'!C189,""))</f>
        <v>#REF!</v>
      </c>
      <c r="G227" s="44" t="e">
        <f>IF('Costi complessivi'!#REF!="G",'Costi complessivi'!#REF!*$C$452,IF('Costi complessivi'!#REF!=$B$452,'Costi complessivi'!#REF!,""))</f>
        <v>#REF!</v>
      </c>
      <c r="H227" s="44" t="e">
        <f>IF('Costi complessivi'!#REF!="G",'Costi complessivi'!#REF!*$C$452,IF('Costi complessivi'!#REF!=$B$452,'Costi complessivi'!#REF!,""))</f>
        <v>#REF!</v>
      </c>
      <c r="I227" s="115" t="e">
        <f>IF('Costi complessivi'!#REF!="G",'Costi complessivi'!D189*$C$452,IF('Costi complessivi'!#REF!=$B$452,'Costi complessivi'!D189,""))</f>
        <v>#REF!</v>
      </c>
      <c r="J227" s="14" t="e">
        <f>IF('Costi complessivi'!#REF!="G",'Costi complessivi'!E189*$C$452,IF('Costi complessivi'!#REF!=$B$452,'Costi complessivi'!E189,""))</f>
        <v>#REF!</v>
      </c>
      <c r="K227" s="14" t="e">
        <f>IF('Costi complessivi'!#REF!="G",'Costi complessivi'!F189*$C$452,IF('Costi complessivi'!#REF!=$B$452,'Costi complessivi'!F189,""))</f>
        <v>#REF!</v>
      </c>
      <c r="L227" s="29" t="e">
        <f>IF('Costi complessivi'!#REF!="G",'Costi complessivi'!#REF!*$C$452,IF('Costi complessivi'!#REF!=$B$452,'Costi complessivi'!#REF!,""))</f>
        <v>#REF!</v>
      </c>
      <c r="M227" s="23" t="e">
        <f>'Costi complessivi'!#REF!</f>
        <v>#REF!</v>
      </c>
      <c r="N227" s="69" t="e">
        <f>IF('Costi complessivi'!#REF!="G",'Costi complessivi'!#REF!,IF('Costi complessivi'!#REF!=$B$452,'Costi complessivi'!#REF!,0))</f>
        <v>#REF!</v>
      </c>
    </row>
    <row r="228" spans="1:14" hidden="1">
      <c r="A228" s="22" t="str">
        <f>IF('Costi complessivi'!A190="","",'Costi complessivi'!A190)</f>
        <v xml:space="preserve">  66/30/511  </v>
      </c>
      <c r="B228" s="61" t="str">
        <f>IF('Costi complessivi'!B190="","",'Costi complessivi'!B190)</f>
        <v xml:space="preserve">CARBURANTE FELINO              </v>
      </c>
      <c r="C228" s="15" t="e">
        <f>IF('Costi complessivi'!#REF!="G",'Costi complessivi'!#REF!*$C$452,IF('Costi complessivi'!#REF!=$B$452,'Costi complessivi'!#REF!,""))</f>
        <v>#REF!</v>
      </c>
      <c r="D228" s="15" t="e">
        <f>IF('Costi complessivi'!#REF!="G",'Costi complessivi'!#REF!*$C$452,IF('Costi complessivi'!#REF!=$B$452,'Costi complessivi'!#REF!,""))</f>
        <v>#REF!</v>
      </c>
      <c r="E228" s="30" t="e">
        <f>IF('Costi complessivi'!#REF!="G",'Costi complessivi'!#REF!*$C$452,IF('Costi complessivi'!#REF!=$B$452,'Costi complessivi'!#REF!,""))</f>
        <v>#REF!</v>
      </c>
      <c r="F228" s="115" t="e">
        <f>IF('Costi complessivi'!#REF!="G",'Costi complessivi'!C190*$C$452,IF('Costi complessivi'!#REF!=$B$452,'Costi complessivi'!C190,""))</f>
        <v>#REF!</v>
      </c>
      <c r="G228" s="44" t="e">
        <f>IF('Costi complessivi'!#REF!="G",'Costi complessivi'!#REF!*$C$452,IF('Costi complessivi'!#REF!=$B$452,'Costi complessivi'!#REF!,""))</f>
        <v>#REF!</v>
      </c>
      <c r="H228" s="44" t="e">
        <f>IF('Costi complessivi'!#REF!="G",'Costi complessivi'!#REF!*$C$452,IF('Costi complessivi'!#REF!=$B$452,'Costi complessivi'!#REF!,""))</f>
        <v>#REF!</v>
      </c>
      <c r="I228" s="115" t="e">
        <f>IF('Costi complessivi'!#REF!="G",'Costi complessivi'!D190*$C$452,IF('Costi complessivi'!#REF!=$B$452,'Costi complessivi'!D190,""))</f>
        <v>#REF!</v>
      </c>
      <c r="J228" s="14" t="e">
        <f>IF('Costi complessivi'!#REF!="G",'Costi complessivi'!E190*$C$452,IF('Costi complessivi'!#REF!=$B$452,'Costi complessivi'!E190,""))</f>
        <v>#REF!</v>
      </c>
      <c r="K228" s="14" t="e">
        <f>IF('Costi complessivi'!#REF!="G",'Costi complessivi'!F190*$C$452,IF('Costi complessivi'!#REF!=$B$452,'Costi complessivi'!F190,""))</f>
        <v>#REF!</v>
      </c>
      <c r="L228" s="29" t="e">
        <f>IF('Costi complessivi'!#REF!="G",'Costi complessivi'!#REF!*$C$452,IF('Costi complessivi'!#REF!=$B$452,'Costi complessivi'!#REF!,""))</f>
        <v>#REF!</v>
      </c>
      <c r="M228" s="23" t="e">
        <f>'Costi complessivi'!#REF!</f>
        <v>#REF!</v>
      </c>
      <c r="N228" s="69" t="e">
        <f>IF('Costi complessivi'!#REF!="G",'Costi complessivi'!#REF!,IF('Costi complessivi'!#REF!=$B$452,'Costi complessivi'!#REF!,0))</f>
        <v>#REF!</v>
      </c>
    </row>
    <row r="229" spans="1:14" hidden="1">
      <c r="A229" s="22" t="str">
        <f>IF('Costi complessivi'!A191="","",'Costi complessivi'!A191)</f>
        <v xml:space="preserve">  66/30/512  </v>
      </c>
      <c r="B229" s="61" t="str">
        <f>IF('Costi complessivi'!B191="","",'Costi complessivi'!B191)</f>
        <v xml:space="preserve">MANUTENZ. AUTOMEZZI FELINO     </v>
      </c>
      <c r="C229" s="15" t="e">
        <f>IF('Costi complessivi'!#REF!="G",'Costi complessivi'!#REF!*$C$452,IF('Costi complessivi'!#REF!=$B$452,'Costi complessivi'!#REF!,""))</f>
        <v>#REF!</v>
      </c>
      <c r="D229" s="15" t="e">
        <f>IF('Costi complessivi'!#REF!="G",'Costi complessivi'!#REF!*$C$452,IF('Costi complessivi'!#REF!=$B$452,'Costi complessivi'!#REF!,""))</f>
        <v>#REF!</v>
      </c>
      <c r="E229" s="30" t="e">
        <f>IF('Costi complessivi'!#REF!="G",'Costi complessivi'!#REF!*$C$452,IF('Costi complessivi'!#REF!=$B$452,'Costi complessivi'!#REF!,""))</f>
        <v>#REF!</v>
      </c>
      <c r="F229" s="115" t="e">
        <f>IF('Costi complessivi'!#REF!="G",'Costi complessivi'!C191*$C$452,IF('Costi complessivi'!#REF!=$B$452,'Costi complessivi'!C191,""))</f>
        <v>#REF!</v>
      </c>
      <c r="G229" s="44" t="e">
        <f>IF('Costi complessivi'!#REF!="G",'Costi complessivi'!#REF!*$C$452,IF('Costi complessivi'!#REF!=$B$452,'Costi complessivi'!#REF!,""))</f>
        <v>#REF!</v>
      </c>
      <c r="H229" s="44" t="e">
        <f>IF('Costi complessivi'!#REF!="G",'Costi complessivi'!#REF!*$C$452,IF('Costi complessivi'!#REF!=$B$452,'Costi complessivi'!#REF!,""))</f>
        <v>#REF!</v>
      </c>
      <c r="I229" s="115" t="e">
        <f>IF('Costi complessivi'!#REF!="G",'Costi complessivi'!D191*$C$452,IF('Costi complessivi'!#REF!=$B$452,'Costi complessivi'!D191,""))</f>
        <v>#REF!</v>
      </c>
      <c r="J229" s="14" t="e">
        <f>IF('Costi complessivi'!#REF!="G",'Costi complessivi'!E191*$C$452,IF('Costi complessivi'!#REF!=$B$452,'Costi complessivi'!E191,""))</f>
        <v>#REF!</v>
      </c>
      <c r="K229" s="14" t="e">
        <f>IF('Costi complessivi'!#REF!="G",'Costi complessivi'!F191*$C$452,IF('Costi complessivi'!#REF!=$B$452,'Costi complessivi'!F191,""))</f>
        <v>#REF!</v>
      </c>
      <c r="L229" s="29" t="e">
        <f>IF('Costi complessivi'!#REF!="G",'Costi complessivi'!#REF!*$C$452,IF('Costi complessivi'!#REF!=$B$452,'Costi complessivi'!#REF!,""))</f>
        <v>#REF!</v>
      </c>
      <c r="M229" s="23" t="e">
        <f>'Costi complessivi'!#REF!</f>
        <v>#REF!</v>
      </c>
      <c r="N229" s="69" t="e">
        <f>IF('Costi complessivi'!#REF!="G",'Costi complessivi'!#REF!,IF('Costi complessivi'!#REF!=$B$452,'Costi complessivi'!#REF!,0))</f>
        <v>#REF!</v>
      </c>
    </row>
    <row r="230" spans="1:14" hidden="1">
      <c r="A230" s="22" t="str">
        <f>IF('Costi complessivi'!A192="","",'Costi complessivi'!A192)</f>
        <v xml:space="preserve">  66/30/513  </v>
      </c>
      <c r="B230" s="61" t="str">
        <f>IF('Costi complessivi'!B192="","",'Costi complessivi'!B192)</f>
        <v xml:space="preserve">ASSICURAZ. AUTOMEZZI FELINO    </v>
      </c>
      <c r="C230" s="15" t="e">
        <f>IF('Costi complessivi'!#REF!="G",'Costi complessivi'!#REF!*$C$452,IF('Costi complessivi'!#REF!=$B$452,'Costi complessivi'!#REF!,""))</f>
        <v>#REF!</v>
      </c>
      <c r="D230" s="15" t="e">
        <f>IF('Costi complessivi'!#REF!="G",'Costi complessivi'!#REF!*$C$452,IF('Costi complessivi'!#REF!=$B$452,'Costi complessivi'!#REF!,""))</f>
        <v>#REF!</v>
      </c>
      <c r="E230" s="30" t="e">
        <f>IF('Costi complessivi'!#REF!="G",'Costi complessivi'!#REF!*$C$452,IF('Costi complessivi'!#REF!=$B$452,'Costi complessivi'!#REF!,""))</f>
        <v>#REF!</v>
      </c>
      <c r="F230" s="115" t="e">
        <f>IF('Costi complessivi'!#REF!="G",'Costi complessivi'!C192*$C$452,IF('Costi complessivi'!#REF!=$B$452,'Costi complessivi'!C192,""))</f>
        <v>#REF!</v>
      </c>
      <c r="G230" s="44" t="e">
        <f>IF('Costi complessivi'!#REF!="G",'Costi complessivi'!#REF!*$C$452,IF('Costi complessivi'!#REF!=$B$452,'Costi complessivi'!#REF!,""))</f>
        <v>#REF!</v>
      </c>
      <c r="H230" s="44" t="e">
        <f>IF('Costi complessivi'!#REF!="G",'Costi complessivi'!#REF!*$C$452,IF('Costi complessivi'!#REF!=$B$452,'Costi complessivi'!#REF!,""))</f>
        <v>#REF!</v>
      </c>
      <c r="I230" s="115" t="e">
        <f>IF('Costi complessivi'!#REF!="G",'Costi complessivi'!D192*$C$452,IF('Costi complessivi'!#REF!=$B$452,'Costi complessivi'!D192,""))</f>
        <v>#REF!</v>
      </c>
      <c r="J230" s="14" t="e">
        <f>IF('Costi complessivi'!#REF!="G",'Costi complessivi'!E192*$C$452,IF('Costi complessivi'!#REF!=$B$452,'Costi complessivi'!E192,""))</f>
        <v>#REF!</v>
      </c>
      <c r="K230" s="14" t="e">
        <f>IF('Costi complessivi'!#REF!="G",'Costi complessivi'!F192*$C$452,IF('Costi complessivi'!#REF!=$B$452,'Costi complessivi'!F192,""))</f>
        <v>#REF!</v>
      </c>
      <c r="L230" s="29" t="e">
        <f>IF('Costi complessivi'!#REF!="G",'Costi complessivi'!#REF!*$C$452,IF('Costi complessivi'!#REF!=$B$452,'Costi complessivi'!#REF!,""))</f>
        <v>#REF!</v>
      </c>
      <c r="M230" s="23" t="e">
        <f>'Costi complessivi'!#REF!</f>
        <v>#REF!</v>
      </c>
      <c r="N230" s="69" t="e">
        <f>IF('Costi complessivi'!#REF!="G",'Costi complessivi'!#REF!,IF('Costi complessivi'!#REF!=$B$452,'Costi complessivi'!#REF!,0))</f>
        <v>#REF!</v>
      </c>
    </row>
    <row r="231" spans="1:14" hidden="1">
      <c r="A231" s="22" t="str">
        <f>IF('Costi complessivi'!A193="","",'Costi complessivi'!A193)</f>
        <v xml:space="preserve">  66/30/514  </v>
      </c>
      <c r="B231" s="61" t="str">
        <f>IF('Costi complessivi'!B193="","",'Costi complessivi'!B193)</f>
        <v xml:space="preserve">TASSA PROPR. AUTOMEZZI FELINO  </v>
      </c>
      <c r="C231" s="15" t="e">
        <f>IF('Costi complessivi'!#REF!="G",'Costi complessivi'!#REF!*$C$452,IF('Costi complessivi'!#REF!=$B$452,'Costi complessivi'!#REF!,""))</f>
        <v>#REF!</v>
      </c>
      <c r="D231" s="15" t="e">
        <f>IF('Costi complessivi'!#REF!="G",'Costi complessivi'!#REF!*$C$452,IF('Costi complessivi'!#REF!=$B$452,'Costi complessivi'!#REF!,""))</f>
        <v>#REF!</v>
      </c>
      <c r="E231" s="30" t="e">
        <f>IF('Costi complessivi'!#REF!="G",'Costi complessivi'!#REF!*$C$452,IF('Costi complessivi'!#REF!=$B$452,'Costi complessivi'!#REF!,""))</f>
        <v>#REF!</v>
      </c>
      <c r="F231" s="115" t="e">
        <f>IF('Costi complessivi'!#REF!="G",'Costi complessivi'!C193*$C$452,IF('Costi complessivi'!#REF!=$B$452,'Costi complessivi'!C193,""))</f>
        <v>#REF!</v>
      </c>
      <c r="G231" s="44" t="e">
        <f>IF('Costi complessivi'!#REF!="G",'Costi complessivi'!#REF!*$C$452,IF('Costi complessivi'!#REF!=$B$452,'Costi complessivi'!#REF!,""))</f>
        <v>#REF!</v>
      </c>
      <c r="H231" s="44" t="e">
        <f>IF('Costi complessivi'!#REF!="G",'Costi complessivi'!#REF!*$C$452,IF('Costi complessivi'!#REF!=$B$452,'Costi complessivi'!#REF!,""))</f>
        <v>#REF!</v>
      </c>
      <c r="I231" s="115" t="e">
        <f>IF('Costi complessivi'!#REF!="G",'Costi complessivi'!D193*$C$452,IF('Costi complessivi'!#REF!=$B$452,'Costi complessivi'!D193,""))</f>
        <v>#REF!</v>
      </c>
      <c r="J231" s="14" t="e">
        <f>IF('Costi complessivi'!#REF!="G",'Costi complessivi'!E193*$C$452,IF('Costi complessivi'!#REF!=$B$452,'Costi complessivi'!E193,""))</f>
        <v>#REF!</v>
      </c>
      <c r="K231" s="14" t="e">
        <f>IF('Costi complessivi'!#REF!="G",'Costi complessivi'!F193*$C$452,IF('Costi complessivi'!#REF!=$B$452,'Costi complessivi'!F193,""))</f>
        <v>#REF!</v>
      </c>
      <c r="L231" s="29" t="e">
        <f>IF('Costi complessivi'!#REF!="G",'Costi complessivi'!#REF!*$C$452,IF('Costi complessivi'!#REF!=$B$452,'Costi complessivi'!#REF!,""))</f>
        <v>#REF!</v>
      </c>
      <c r="M231" s="23" t="e">
        <f>'Costi complessivi'!#REF!</f>
        <v>#REF!</v>
      </c>
      <c r="N231" s="69" t="e">
        <f>IF('Costi complessivi'!#REF!="G",'Costi complessivi'!#REF!,IF('Costi complessivi'!#REF!=$B$452,'Costi complessivi'!#REF!,0))</f>
        <v>#REF!</v>
      </c>
    </row>
    <row r="232" spans="1:14" hidden="1">
      <c r="A232" s="49" t="s">
        <v>446</v>
      </c>
      <c r="B232" s="45"/>
      <c r="C232" s="46"/>
      <c r="D232" s="47"/>
      <c r="E232" s="47"/>
      <c r="F232" s="47"/>
      <c r="G232" s="47"/>
      <c r="H232" s="47"/>
      <c r="I232" s="47"/>
      <c r="J232" s="47"/>
      <c r="K232" s="47"/>
      <c r="L232" s="45"/>
      <c r="M232" s="48"/>
      <c r="N232" s="69" t="e">
        <f>IF('Costi complessivi'!#REF!="G",'Costi complessivi'!#REF!,IF('Costi complessivi'!#REF!=$B$452,'Costi complessivi'!#REF!,0))</f>
        <v>#REF!</v>
      </c>
    </row>
    <row r="233" spans="1:14" hidden="1">
      <c r="A233" s="22" t="str">
        <f>IF('Costi complessivi'!A195="","",'Costi complessivi'!A195)</f>
        <v xml:space="preserve">  66/30/520  </v>
      </c>
      <c r="B233" s="61" t="str">
        <f>IF('Costi complessivi'!B195="","",'Costi complessivi'!B195)</f>
        <v xml:space="preserve">TAXI SOCIALE MONTECHIARUGOLO   </v>
      </c>
      <c r="C233" s="15" t="e">
        <f>IF('Costi complessivi'!#REF!="G",'Costi complessivi'!#REF!*$C$452,IF('Costi complessivi'!#REF!=$B$452,'Costi complessivi'!#REF!,""))</f>
        <v>#REF!</v>
      </c>
      <c r="D233" s="15" t="e">
        <f>IF('Costi complessivi'!#REF!="G",'Costi complessivi'!#REF!*$C$452,IF('Costi complessivi'!#REF!=$B$452,'Costi complessivi'!#REF!,""))</f>
        <v>#REF!</v>
      </c>
      <c r="E233" s="30" t="e">
        <f>IF('Costi complessivi'!#REF!="G",'Costi complessivi'!#REF!*$C$452,IF('Costi complessivi'!#REF!=$B$452,'Costi complessivi'!#REF!,""))</f>
        <v>#REF!</v>
      </c>
      <c r="F233" s="115" t="e">
        <f>IF('Costi complessivi'!#REF!="G",'Costi complessivi'!C195*$C$452,IF('Costi complessivi'!#REF!=$B$452,'Costi complessivi'!C195,""))</f>
        <v>#REF!</v>
      </c>
      <c r="G233" s="44" t="e">
        <f>IF('Costi complessivi'!#REF!="G",'Costi complessivi'!#REF!*$C$452,IF('Costi complessivi'!#REF!=$B$452,'Costi complessivi'!#REF!,""))</f>
        <v>#REF!</v>
      </c>
      <c r="H233" s="44" t="e">
        <f>IF('Costi complessivi'!#REF!="G",'Costi complessivi'!#REF!*$C$452,IF('Costi complessivi'!#REF!=$B$452,'Costi complessivi'!#REF!,""))</f>
        <v>#REF!</v>
      </c>
      <c r="I233" s="115" t="e">
        <f>IF('Costi complessivi'!#REF!="G",'Costi complessivi'!D195*$C$452,IF('Costi complessivi'!#REF!=$B$452,'Costi complessivi'!D195,""))</f>
        <v>#REF!</v>
      </c>
      <c r="J233" s="14" t="e">
        <f>IF('Costi complessivi'!#REF!="G",'Costi complessivi'!E195*$C$452,IF('Costi complessivi'!#REF!=$B$452,'Costi complessivi'!E195,""))</f>
        <v>#REF!</v>
      </c>
      <c r="K233" s="14" t="e">
        <f>IF('Costi complessivi'!#REF!="G",'Costi complessivi'!F195*$C$452,IF('Costi complessivi'!#REF!=$B$452,'Costi complessivi'!F195,""))</f>
        <v>#REF!</v>
      </c>
      <c r="L233" s="29" t="e">
        <f>IF('Costi complessivi'!#REF!="G",'Costi complessivi'!#REF!*$C$452,IF('Costi complessivi'!#REF!=$B$452,'Costi complessivi'!#REF!,""))</f>
        <v>#REF!</v>
      </c>
      <c r="M233" s="23" t="e">
        <f>'Costi complessivi'!#REF!</f>
        <v>#REF!</v>
      </c>
      <c r="N233" s="69" t="e">
        <f>IF('Costi complessivi'!#REF!="G",'Costi complessivi'!#REF!,IF('Costi complessivi'!#REF!=$B$452,'Costi complessivi'!#REF!,0))</f>
        <v>#REF!</v>
      </c>
    </row>
    <row r="234" spans="1:14" hidden="1">
      <c r="A234" s="22" t="str">
        <f>IF('Costi complessivi'!A196="","",'Costi complessivi'!A196)</f>
        <v xml:space="preserve">  66/30/521  </v>
      </c>
      <c r="B234" s="61" t="str">
        <f>IF('Costi complessivi'!B196="","",'Costi complessivi'!B196)</f>
        <v xml:space="preserve">CARBURANTE MONTECHIARUGOLO     </v>
      </c>
      <c r="C234" s="15" t="e">
        <f>IF('Costi complessivi'!#REF!="G",'Costi complessivi'!#REF!*$C$452,IF('Costi complessivi'!#REF!=$B$452,'Costi complessivi'!#REF!,""))</f>
        <v>#REF!</v>
      </c>
      <c r="D234" s="15" t="e">
        <f>IF('Costi complessivi'!#REF!="G",'Costi complessivi'!#REF!*$C$452,IF('Costi complessivi'!#REF!=$B$452,'Costi complessivi'!#REF!,""))</f>
        <v>#REF!</v>
      </c>
      <c r="E234" s="30" t="e">
        <f>IF('Costi complessivi'!#REF!="G",'Costi complessivi'!#REF!*$C$452,IF('Costi complessivi'!#REF!=$B$452,'Costi complessivi'!#REF!,""))</f>
        <v>#REF!</v>
      </c>
      <c r="F234" s="115" t="e">
        <f>IF('Costi complessivi'!#REF!="G",'Costi complessivi'!C196*$C$452,IF('Costi complessivi'!#REF!=$B$452,'Costi complessivi'!C196,""))</f>
        <v>#REF!</v>
      </c>
      <c r="G234" s="44" t="e">
        <f>IF('Costi complessivi'!#REF!="G",'Costi complessivi'!#REF!*$C$452,IF('Costi complessivi'!#REF!=$B$452,'Costi complessivi'!#REF!,""))</f>
        <v>#REF!</v>
      </c>
      <c r="H234" s="44" t="e">
        <f>IF('Costi complessivi'!#REF!="G",'Costi complessivi'!#REF!*$C$452,IF('Costi complessivi'!#REF!=$B$452,'Costi complessivi'!#REF!,""))</f>
        <v>#REF!</v>
      </c>
      <c r="I234" s="115" t="e">
        <f>IF('Costi complessivi'!#REF!="G",'Costi complessivi'!D196*$C$452,IF('Costi complessivi'!#REF!=$B$452,'Costi complessivi'!D196,""))</f>
        <v>#REF!</v>
      </c>
      <c r="J234" s="14" t="e">
        <f>IF('Costi complessivi'!#REF!="G",'Costi complessivi'!E196*$C$452,IF('Costi complessivi'!#REF!=$B$452,'Costi complessivi'!E196,""))</f>
        <v>#REF!</v>
      </c>
      <c r="K234" s="14" t="e">
        <f>IF('Costi complessivi'!#REF!="G",'Costi complessivi'!F196*$C$452,IF('Costi complessivi'!#REF!=$B$452,'Costi complessivi'!F196,""))</f>
        <v>#REF!</v>
      </c>
      <c r="L234" s="29" t="e">
        <f>IF('Costi complessivi'!#REF!="G",'Costi complessivi'!#REF!*$C$452,IF('Costi complessivi'!#REF!=$B$452,'Costi complessivi'!#REF!,""))</f>
        <v>#REF!</v>
      </c>
      <c r="M234" s="23" t="e">
        <f>'Costi complessivi'!#REF!</f>
        <v>#REF!</v>
      </c>
      <c r="N234" s="69" t="e">
        <f>IF('Costi complessivi'!#REF!="G",'Costi complessivi'!#REF!,IF('Costi complessivi'!#REF!=$B$452,'Costi complessivi'!#REF!,0))</f>
        <v>#REF!</v>
      </c>
    </row>
    <row r="235" spans="1:14" hidden="1">
      <c r="A235" s="22" t="str">
        <f>IF('Costi complessivi'!A197="","",'Costi complessivi'!A197)</f>
        <v xml:space="preserve">  66/30/522  </v>
      </c>
      <c r="B235" s="61" t="str">
        <f>IF('Costi complessivi'!B197="","",'Costi complessivi'!B197)</f>
        <v>MANUTENZ. AUTOMEZ. MONTECHIARUG</v>
      </c>
      <c r="C235" s="15" t="e">
        <f>IF('Costi complessivi'!#REF!="G",'Costi complessivi'!#REF!*$C$452,IF('Costi complessivi'!#REF!=$B$452,'Costi complessivi'!#REF!,""))</f>
        <v>#REF!</v>
      </c>
      <c r="D235" s="15" t="e">
        <f>IF('Costi complessivi'!#REF!="G",'Costi complessivi'!#REF!*$C$452,IF('Costi complessivi'!#REF!=$B$452,'Costi complessivi'!#REF!,""))</f>
        <v>#REF!</v>
      </c>
      <c r="E235" s="30" t="e">
        <f>IF('Costi complessivi'!#REF!="G",'Costi complessivi'!#REF!*$C$452,IF('Costi complessivi'!#REF!=$B$452,'Costi complessivi'!#REF!,""))</f>
        <v>#REF!</v>
      </c>
      <c r="F235" s="115" t="e">
        <f>IF('Costi complessivi'!#REF!="G",'Costi complessivi'!C197*$C$452,IF('Costi complessivi'!#REF!=$B$452,'Costi complessivi'!C197,""))</f>
        <v>#REF!</v>
      </c>
      <c r="G235" s="44" t="e">
        <f>IF('Costi complessivi'!#REF!="G",'Costi complessivi'!#REF!*$C$452,IF('Costi complessivi'!#REF!=$B$452,'Costi complessivi'!#REF!,""))</f>
        <v>#REF!</v>
      </c>
      <c r="H235" s="44" t="e">
        <f>IF('Costi complessivi'!#REF!="G",'Costi complessivi'!#REF!*$C$452,IF('Costi complessivi'!#REF!=$B$452,'Costi complessivi'!#REF!,""))</f>
        <v>#REF!</v>
      </c>
      <c r="I235" s="115" t="e">
        <f>IF('Costi complessivi'!#REF!="G",'Costi complessivi'!D197*$C$452,IF('Costi complessivi'!#REF!=$B$452,'Costi complessivi'!D197,""))</f>
        <v>#REF!</v>
      </c>
      <c r="J235" s="14" t="e">
        <f>IF('Costi complessivi'!#REF!="G",'Costi complessivi'!E197*$C$452,IF('Costi complessivi'!#REF!=$B$452,'Costi complessivi'!E197,""))</f>
        <v>#REF!</v>
      </c>
      <c r="K235" s="14" t="e">
        <f>IF('Costi complessivi'!#REF!="G",'Costi complessivi'!F197*$C$452,IF('Costi complessivi'!#REF!=$B$452,'Costi complessivi'!F197,""))</f>
        <v>#REF!</v>
      </c>
      <c r="L235" s="29" t="e">
        <f>IF('Costi complessivi'!#REF!="G",'Costi complessivi'!#REF!*$C$452,IF('Costi complessivi'!#REF!=$B$452,'Costi complessivi'!#REF!,""))</f>
        <v>#REF!</v>
      </c>
      <c r="M235" s="23" t="e">
        <f>'Costi complessivi'!#REF!</f>
        <v>#REF!</v>
      </c>
      <c r="N235" s="69" t="e">
        <f>IF('Costi complessivi'!#REF!="G",'Costi complessivi'!#REF!,IF('Costi complessivi'!#REF!=$B$452,'Costi complessivi'!#REF!,0))</f>
        <v>#REF!</v>
      </c>
    </row>
    <row r="236" spans="1:14" hidden="1">
      <c r="A236" s="22" t="str">
        <f>IF('Costi complessivi'!A198="","",'Costi complessivi'!A198)</f>
        <v xml:space="preserve">  66/30/523  </v>
      </c>
      <c r="B236" s="61" t="str">
        <f>IF('Costi complessivi'!B198="","",'Costi complessivi'!B198)</f>
        <v>ASSICURAZ. AUTOM. MONTECHIARUGO</v>
      </c>
      <c r="C236" s="15" t="e">
        <f>IF('Costi complessivi'!#REF!="G",'Costi complessivi'!#REF!*$C$452,IF('Costi complessivi'!#REF!=$B$452,'Costi complessivi'!#REF!,""))</f>
        <v>#REF!</v>
      </c>
      <c r="D236" s="15" t="e">
        <f>IF('Costi complessivi'!#REF!="G",'Costi complessivi'!#REF!*$C$452,IF('Costi complessivi'!#REF!=$B$452,'Costi complessivi'!#REF!,""))</f>
        <v>#REF!</v>
      </c>
      <c r="E236" s="30" t="e">
        <f>IF('Costi complessivi'!#REF!="G",'Costi complessivi'!#REF!*$C$452,IF('Costi complessivi'!#REF!=$B$452,'Costi complessivi'!#REF!,""))</f>
        <v>#REF!</v>
      </c>
      <c r="F236" s="115" t="e">
        <f>IF('Costi complessivi'!#REF!="G",'Costi complessivi'!C198*$C$452,IF('Costi complessivi'!#REF!=$B$452,'Costi complessivi'!C198,""))</f>
        <v>#REF!</v>
      </c>
      <c r="G236" s="44" t="e">
        <f>IF('Costi complessivi'!#REF!="G",'Costi complessivi'!#REF!*$C$452,IF('Costi complessivi'!#REF!=$B$452,'Costi complessivi'!#REF!,""))</f>
        <v>#REF!</v>
      </c>
      <c r="H236" s="44" t="e">
        <f>IF('Costi complessivi'!#REF!="G",'Costi complessivi'!#REF!*$C$452,IF('Costi complessivi'!#REF!=$B$452,'Costi complessivi'!#REF!,""))</f>
        <v>#REF!</v>
      </c>
      <c r="I236" s="115" t="e">
        <f>IF('Costi complessivi'!#REF!="G",'Costi complessivi'!D198*$C$452,IF('Costi complessivi'!#REF!=$B$452,'Costi complessivi'!D198,""))</f>
        <v>#REF!</v>
      </c>
      <c r="J236" s="14" t="e">
        <f>IF('Costi complessivi'!#REF!="G",'Costi complessivi'!E198*$C$452,IF('Costi complessivi'!#REF!=$B$452,'Costi complessivi'!E198,""))</f>
        <v>#REF!</v>
      </c>
      <c r="K236" s="14" t="e">
        <f>IF('Costi complessivi'!#REF!="G",'Costi complessivi'!F198*$C$452,IF('Costi complessivi'!#REF!=$B$452,'Costi complessivi'!F198,""))</f>
        <v>#REF!</v>
      </c>
      <c r="L236" s="29" t="e">
        <f>IF('Costi complessivi'!#REF!="G",'Costi complessivi'!#REF!*$C$452,IF('Costi complessivi'!#REF!=$B$452,'Costi complessivi'!#REF!,""))</f>
        <v>#REF!</v>
      </c>
      <c r="M236" s="23" t="e">
        <f>'Costi complessivi'!#REF!</f>
        <v>#REF!</v>
      </c>
      <c r="N236" s="69" t="e">
        <f>IF('Costi complessivi'!#REF!="G",'Costi complessivi'!#REF!,IF('Costi complessivi'!#REF!=$B$452,'Costi complessivi'!#REF!,0))</f>
        <v>#REF!</v>
      </c>
    </row>
    <row r="237" spans="1:14" hidden="1">
      <c r="A237" s="22" t="str">
        <f>IF('Costi complessivi'!A199="","",'Costi complessivi'!A199)</f>
        <v xml:space="preserve">  66/30/524  </v>
      </c>
      <c r="B237" s="61" t="str">
        <f>IF('Costi complessivi'!B199="","",'Costi complessivi'!B199)</f>
        <v>TASSA PROPR. AUTOM. MONTECHIARU</v>
      </c>
      <c r="C237" s="15" t="e">
        <f>IF('Costi complessivi'!#REF!="G",'Costi complessivi'!#REF!*$C$452,IF('Costi complessivi'!#REF!=$B$452,'Costi complessivi'!#REF!,""))</f>
        <v>#REF!</v>
      </c>
      <c r="D237" s="15" t="e">
        <f>IF('Costi complessivi'!#REF!="G",'Costi complessivi'!#REF!*$C$452,IF('Costi complessivi'!#REF!=$B$452,'Costi complessivi'!#REF!,""))</f>
        <v>#REF!</v>
      </c>
      <c r="E237" s="30" t="e">
        <f>IF('Costi complessivi'!#REF!="G",'Costi complessivi'!#REF!*$C$452,IF('Costi complessivi'!#REF!=$B$452,'Costi complessivi'!#REF!,""))</f>
        <v>#REF!</v>
      </c>
      <c r="F237" s="115" t="e">
        <f>IF('Costi complessivi'!#REF!="G",'Costi complessivi'!C199*$C$452,IF('Costi complessivi'!#REF!=$B$452,'Costi complessivi'!C199,""))</f>
        <v>#REF!</v>
      </c>
      <c r="G237" s="44" t="e">
        <f>IF('Costi complessivi'!#REF!="G",'Costi complessivi'!#REF!*$C$452,IF('Costi complessivi'!#REF!=$B$452,'Costi complessivi'!#REF!,""))</f>
        <v>#REF!</v>
      </c>
      <c r="H237" s="44" t="e">
        <f>IF('Costi complessivi'!#REF!="G",'Costi complessivi'!#REF!*$C$452,IF('Costi complessivi'!#REF!=$B$452,'Costi complessivi'!#REF!,""))</f>
        <v>#REF!</v>
      </c>
      <c r="I237" s="115" t="e">
        <f>IF('Costi complessivi'!#REF!="G",'Costi complessivi'!D199*$C$452,IF('Costi complessivi'!#REF!=$B$452,'Costi complessivi'!D199,""))</f>
        <v>#REF!</v>
      </c>
      <c r="J237" s="14" t="e">
        <f>IF('Costi complessivi'!#REF!="G",'Costi complessivi'!E199*$C$452,IF('Costi complessivi'!#REF!=$B$452,'Costi complessivi'!E199,""))</f>
        <v>#REF!</v>
      </c>
      <c r="K237" s="14" t="e">
        <f>IF('Costi complessivi'!#REF!="G",'Costi complessivi'!F199*$C$452,IF('Costi complessivi'!#REF!=$B$452,'Costi complessivi'!F199,""))</f>
        <v>#REF!</v>
      </c>
      <c r="L237" s="29" t="e">
        <f>IF('Costi complessivi'!#REF!="G",'Costi complessivi'!#REF!*$C$452,IF('Costi complessivi'!#REF!=$B$452,'Costi complessivi'!#REF!,""))</f>
        <v>#REF!</v>
      </c>
      <c r="M237" s="23" t="e">
        <f>'Costi complessivi'!#REF!</f>
        <v>#REF!</v>
      </c>
      <c r="N237" s="69" t="e">
        <f>IF('Costi complessivi'!#REF!="G",'Costi complessivi'!#REF!,IF('Costi complessivi'!#REF!=$B$452,'Costi complessivi'!#REF!,0))</f>
        <v>#REF!</v>
      </c>
    </row>
    <row r="238" spans="1:14" hidden="1">
      <c r="A238" s="22" t="str">
        <f>IF('Costi complessivi'!A200="","",'Costi complessivi'!A200)</f>
        <v xml:space="preserve">  66/30/525  </v>
      </c>
      <c r="B238" s="61" t="str">
        <f>IF('Costi complessivi'!B200="","",'Costi complessivi'!B200)</f>
        <v>NOLEGGIO AUTOM. MONTECHIARUGOLO</v>
      </c>
      <c r="C238" s="15" t="e">
        <f>IF('Costi complessivi'!#REF!="G",'Costi complessivi'!#REF!*$C$452,IF('Costi complessivi'!#REF!=$B$452,'Costi complessivi'!#REF!,""))</f>
        <v>#REF!</v>
      </c>
      <c r="D238" s="15" t="e">
        <f>IF('Costi complessivi'!#REF!="G",'Costi complessivi'!#REF!*$C$452,IF('Costi complessivi'!#REF!=$B$452,'Costi complessivi'!#REF!,""))</f>
        <v>#REF!</v>
      </c>
      <c r="E238" s="30" t="e">
        <f>IF('Costi complessivi'!#REF!="G",'Costi complessivi'!#REF!*$C$452,IF('Costi complessivi'!#REF!=$B$452,'Costi complessivi'!#REF!,""))</f>
        <v>#REF!</v>
      </c>
      <c r="F238" s="115" t="e">
        <f>IF('Costi complessivi'!#REF!="G",'Costi complessivi'!C200*$C$452,IF('Costi complessivi'!#REF!=$B$452,'Costi complessivi'!C200,""))</f>
        <v>#REF!</v>
      </c>
      <c r="G238" s="44" t="e">
        <f>IF('Costi complessivi'!#REF!="G",'Costi complessivi'!#REF!*$C$452,IF('Costi complessivi'!#REF!=$B$452,'Costi complessivi'!#REF!,""))</f>
        <v>#REF!</v>
      </c>
      <c r="H238" s="44" t="e">
        <f>IF('Costi complessivi'!#REF!="G",'Costi complessivi'!#REF!*$C$452,IF('Costi complessivi'!#REF!=$B$452,'Costi complessivi'!#REF!,""))</f>
        <v>#REF!</v>
      </c>
      <c r="I238" s="115" t="e">
        <f>IF('Costi complessivi'!#REF!="G",'Costi complessivi'!D200*$C$452,IF('Costi complessivi'!#REF!=$B$452,'Costi complessivi'!D200,""))</f>
        <v>#REF!</v>
      </c>
      <c r="J238" s="14" t="e">
        <f>IF('Costi complessivi'!#REF!="G",'Costi complessivi'!E200*$C$452,IF('Costi complessivi'!#REF!=$B$452,'Costi complessivi'!E200,""))</f>
        <v>#REF!</v>
      </c>
      <c r="K238" s="14" t="e">
        <f>IF('Costi complessivi'!#REF!="G",'Costi complessivi'!F200*$C$452,IF('Costi complessivi'!#REF!=$B$452,'Costi complessivi'!F200,""))</f>
        <v>#REF!</v>
      </c>
      <c r="L238" s="29" t="e">
        <f>IF('Costi complessivi'!#REF!="G",'Costi complessivi'!#REF!*$C$452,IF('Costi complessivi'!#REF!=$B$452,'Costi complessivi'!#REF!,""))</f>
        <v>#REF!</v>
      </c>
      <c r="M238" s="23" t="e">
        <f>'Costi complessivi'!#REF!</f>
        <v>#REF!</v>
      </c>
      <c r="N238" s="69" t="e">
        <f>IF('Costi complessivi'!#REF!="G",'Costi complessivi'!#REF!,IF('Costi complessivi'!#REF!=$B$452,'Costi complessivi'!#REF!,0))</f>
        <v>#REF!</v>
      </c>
    </row>
    <row r="239" spans="1:14">
      <c r="A239" s="49" t="s">
        <v>447</v>
      </c>
      <c r="B239" s="45"/>
      <c r="C239" s="46"/>
      <c r="D239" s="47"/>
      <c r="E239" s="47"/>
      <c r="F239" s="47"/>
      <c r="G239" s="47"/>
      <c r="H239" s="47"/>
      <c r="I239" s="47"/>
      <c r="J239" s="47"/>
      <c r="K239" s="47"/>
      <c r="L239" s="45"/>
      <c r="M239" s="48"/>
      <c r="N239" s="69">
        <v>1</v>
      </c>
    </row>
    <row r="240" spans="1:14">
      <c r="A240" s="22" t="s">
        <v>748</v>
      </c>
      <c r="B240" s="23" t="s">
        <v>749</v>
      </c>
      <c r="C240" s="15" t="e">
        <f>IF('Costi complessivi'!#REF!="G",'Costi complessivi'!#REF!*$C$452,IF('Costi complessivi'!#REF!=$B$452,'Costi complessivi'!#REF!,""))</f>
        <v>#REF!</v>
      </c>
      <c r="D240" s="15" t="e">
        <f>IF('Costi complessivi'!#REF!="G",'Costi complessivi'!#REF!*$C$452,IF('Costi complessivi'!#REF!=$B$452,'Costi complessivi'!#REF!,""))</f>
        <v>#REF!</v>
      </c>
      <c r="E240" s="15" t="e">
        <f>IF('Costi complessivi'!#REF!="G",'Costi complessivi'!#REF!*$C$452,IF('Costi complessivi'!#REF!=$B$452,'Costi complessivi'!#REF!,""))</f>
        <v>#REF!</v>
      </c>
      <c r="F240" s="115" t="e">
        <f>IF('Costi complessivi'!#REF!="G",'Costi complessivi'!C202*$C$452,IF('Costi complessivi'!#REF!=$B$452,'Costi complessivi'!C202,""))</f>
        <v>#REF!</v>
      </c>
      <c r="G240" s="44" t="e">
        <f>IF('Costi complessivi'!#REF!="G",'Costi complessivi'!#REF!*$C$452,IF('Costi complessivi'!#REF!=$B$452,'Costi complessivi'!#REF!,""))</f>
        <v>#REF!</v>
      </c>
      <c r="H240" s="44" t="e">
        <f>IF('Costi complessivi'!#REF!="G",'Costi complessivi'!#REF!*$C$452,IF('Costi complessivi'!#REF!=$B$452,'Costi complessivi'!#REF!,""))</f>
        <v>#REF!</v>
      </c>
      <c r="I240" s="115" t="e">
        <f>IF('Costi complessivi'!#REF!="G",'Costi complessivi'!D202*$C$452,IF('Costi complessivi'!#REF!=$B$452,'Costi complessivi'!D202,""))</f>
        <v>#REF!</v>
      </c>
      <c r="J240" s="14" t="e">
        <f>IF('Costi complessivi'!#REF!="G",'Costi complessivi'!E202*$C$452,IF('Costi complessivi'!#REF!=$B$452,'Costi complessivi'!E202,""))</f>
        <v>#REF!</v>
      </c>
      <c r="K240" s="14" t="e">
        <f>IF('Costi complessivi'!#REF!="G",'Costi complessivi'!F202*$C$452,IF('Costi complessivi'!#REF!=$B$452,'Costi complessivi'!F202,""))</f>
        <v>#REF!</v>
      </c>
      <c r="L240" s="29" t="e">
        <f>IF('Costi complessivi'!#REF!="G",'Costi complessivi'!#REF!*$C$452,IF('Costi complessivi'!#REF!=$B$452,'Costi complessivi'!#REF!,""))</f>
        <v>#REF!</v>
      </c>
      <c r="M240" s="23" t="e">
        <f>'Costi complessivi'!#REF!</f>
        <v>#REF!</v>
      </c>
      <c r="N240" s="69" t="e">
        <f>IF('Costi complessivi'!#REF!="G",'Costi complessivi'!#REF!,IF('Costi complessivi'!#REF!=$B$452,'Costi complessivi'!#REF!,0))</f>
        <v>#REF!</v>
      </c>
    </row>
    <row r="241" spans="1:14">
      <c r="A241" s="22" t="s">
        <v>750</v>
      </c>
      <c r="B241" s="23" t="s">
        <v>751</v>
      </c>
      <c r="C241" s="15" t="e">
        <f>IF('Costi complessivi'!#REF!="G",'Costi complessivi'!#REF!*$C$452,IF('Costi complessivi'!#REF!=$B$452,'Costi complessivi'!#REF!,""))</f>
        <v>#REF!</v>
      </c>
      <c r="D241" s="15" t="e">
        <f>IF('Costi complessivi'!#REF!="G",'Costi complessivi'!#REF!*$C$452,IF('Costi complessivi'!#REF!=$B$452,'Costi complessivi'!#REF!,""))</f>
        <v>#REF!</v>
      </c>
      <c r="E241" s="15" t="e">
        <f>IF('Costi complessivi'!#REF!="G",'Costi complessivi'!#REF!*$C$452,IF('Costi complessivi'!#REF!=$B$452,'Costi complessivi'!#REF!,""))</f>
        <v>#REF!</v>
      </c>
      <c r="F241" s="115" t="e">
        <f>IF('Costi complessivi'!#REF!="G",'Costi complessivi'!C203*$C$452,IF('Costi complessivi'!#REF!=$B$452,'Costi complessivi'!C203,""))</f>
        <v>#REF!</v>
      </c>
      <c r="G241" s="44" t="e">
        <f>IF('Costi complessivi'!#REF!="G",'Costi complessivi'!#REF!*$C$452,IF('Costi complessivi'!#REF!=$B$452,'Costi complessivi'!#REF!,""))</f>
        <v>#REF!</v>
      </c>
      <c r="H241" s="44" t="e">
        <f>IF('Costi complessivi'!#REF!="G",'Costi complessivi'!#REF!*$C$452,IF('Costi complessivi'!#REF!=$B$452,'Costi complessivi'!#REF!,""))</f>
        <v>#REF!</v>
      </c>
      <c r="I241" s="115" t="e">
        <f>IF('Costi complessivi'!#REF!="G",'Costi complessivi'!D203*$C$452,IF('Costi complessivi'!#REF!=$B$452,'Costi complessivi'!D203,""))</f>
        <v>#REF!</v>
      </c>
      <c r="J241" s="14" t="e">
        <f>IF('Costi complessivi'!#REF!="G",'Costi complessivi'!E203*$C$452,IF('Costi complessivi'!#REF!=$B$452,'Costi complessivi'!E203,""))</f>
        <v>#REF!</v>
      </c>
      <c r="K241" s="14" t="e">
        <f>IF('Costi complessivi'!#REF!="G",'Costi complessivi'!F203*$C$452,IF('Costi complessivi'!#REF!=$B$452,'Costi complessivi'!F203,""))</f>
        <v>#REF!</v>
      </c>
      <c r="L241" s="29" t="e">
        <f>IF('Costi complessivi'!#REF!="G",'Costi complessivi'!#REF!*$C$452,IF('Costi complessivi'!#REF!=$B$452,'Costi complessivi'!#REF!,""))</f>
        <v>#REF!</v>
      </c>
      <c r="M241" s="23" t="e">
        <f>'Costi complessivi'!#REF!</f>
        <v>#REF!</v>
      </c>
      <c r="N241" s="69" t="e">
        <f>IF('Costi complessivi'!#REF!="G",'Costi complessivi'!#REF!,IF('Costi complessivi'!#REF!=$B$452,'Costi complessivi'!#REF!,0))</f>
        <v>#REF!</v>
      </c>
    </row>
    <row r="242" spans="1:14">
      <c r="A242" s="22" t="s">
        <v>752</v>
      </c>
      <c r="B242" s="23" t="s">
        <v>753</v>
      </c>
      <c r="C242" s="15" t="e">
        <f>IF('Costi complessivi'!#REF!="G",'Costi complessivi'!#REF!*$C$452,IF('Costi complessivi'!#REF!=$B$452,'Costi complessivi'!#REF!,""))</f>
        <v>#REF!</v>
      </c>
      <c r="D242" s="15" t="e">
        <f>IF('Costi complessivi'!#REF!="G",'Costi complessivi'!#REF!*$C$452,IF('Costi complessivi'!#REF!=$B$452,'Costi complessivi'!#REF!,""))</f>
        <v>#REF!</v>
      </c>
      <c r="E242" s="15" t="e">
        <f>IF('Costi complessivi'!#REF!="G",'Costi complessivi'!#REF!*$C$452,IF('Costi complessivi'!#REF!=$B$452,'Costi complessivi'!#REF!,""))</f>
        <v>#REF!</v>
      </c>
      <c r="F242" s="115" t="e">
        <f>IF('Costi complessivi'!#REF!="G",'Costi complessivi'!C204*$C$452,IF('Costi complessivi'!#REF!=$B$452,'Costi complessivi'!C204,""))</f>
        <v>#REF!</v>
      </c>
      <c r="G242" s="44" t="e">
        <f>IF('Costi complessivi'!#REF!="G",'Costi complessivi'!#REF!*$C$452,IF('Costi complessivi'!#REF!=$B$452,'Costi complessivi'!#REF!,""))</f>
        <v>#REF!</v>
      </c>
      <c r="H242" s="44" t="e">
        <f>IF('Costi complessivi'!#REF!="G",'Costi complessivi'!#REF!*$C$452,IF('Costi complessivi'!#REF!=$B$452,'Costi complessivi'!#REF!,""))</f>
        <v>#REF!</v>
      </c>
      <c r="I242" s="115" t="e">
        <f>IF('Costi complessivi'!#REF!="G",'Costi complessivi'!D204*$C$452,IF('Costi complessivi'!#REF!=$B$452,'Costi complessivi'!D204,""))</f>
        <v>#REF!</v>
      </c>
      <c r="J242" s="14" t="e">
        <f>IF('Costi complessivi'!#REF!="G",'Costi complessivi'!E204*$C$452,IF('Costi complessivi'!#REF!=$B$452,'Costi complessivi'!E204,""))</f>
        <v>#REF!</v>
      </c>
      <c r="K242" s="14" t="e">
        <f>IF('Costi complessivi'!#REF!="G",'Costi complessivi'!F204*$C$452,IF('Costi complessivi'!#REF!=$B$452,'Costi complessivi'!F204,""))</f>
        <v>#REF!</v>
      </c>
      <c r="L242" s="29" t="e">
        <f>IF('Costi complessivi'!#REF!="G",'Costi complessivi'!#REF!*$C$452,IF('Costi complessivi'!#REF!=$B$452,'Costi complessivi'!#REF!,""))</f>
        <v>#REF!</v>
      </c>
      <c r="M242" s="23" t="e">
        <f>'Costi complessivi'!#REF!</f>
        <v>#REF!</v>
      </c>
      <c r="N242" s="69" t="e">
        <f>IF('Costi complessivi'!#REF!="G",'Costi complessivi'!#REF!,IF('Costi complessivi'!#REF!=$B$452,'Costi complessivi'!#REF!,0))</f>
        <v>#REF!</v>
      </c>
    </row>
    <row r="243" spans="1:14">
      <c r="A243" s="22" t="s">
        <v>754</v>
      </c>
      <c r="B243" s="23" t="s">
        <v>755</v>
      </c>
      <c r="C243" s="15" t="e">
        <f>IF('Costi complessivi'!#REF!="G",'Costi complessivi'!#REF!*$C$452,IF('Costi complessivi'!#REF!=$B$452,'Costi complessivi'!#REF!,""))</f>
        <v>#REF!</v>
      </c>
      <c r="D243" s="15" t="e">
        <f>IF('Costi complessivi'!#REF!="G",'Costi complessivi'!#REF!*$C$452,IF('Costi complessivi'!#REF!=$B$452,'Costi complessivi'!#REF!,""))</f>
        <v>#REF!</v>
      </c>
      <c r="E243" s="15" t="e">
        <f>IF('Costi complessivi'!#REF!="G",'Costi complessivi'!#REF!*$C$452,IF('Costi complessivi'!#REF!=$B$452,'Costi complessivi'!#REF!,""))</f>
        <v>#REF!</v>
      </c>
      <c r="F243" s="115" t="e">
        <f>IF('Costi complessivi'!#REF!="G",'Costi complessivi'!C205*$C$452,IF('Costi complessivi'!#REF!=$B$452,'Costi complessivi'!C205,""))</f>
        <v>#REF!</v>
      </c>
      <c r="G243" s="44" t="e">
        <f>IF('Costi complessivi'!#REF!="G",'Costi complessivi'!#REF!*$C$452,IF('Costi complessivi'!#REF!=$B$452,'Costi complessivi'!#REF!,""))</f>
        <v>#REF!</v>
      </c>
      <c r="H243" s="44" t="e">
        <f>IF('Costi complessivi'!#REF!="G",'Costi complessivi'!#REF!*$C$452,IF('Costi complessivi'!#REF!=$B$452,'Costi complessivi'!#REF!,""))</f>
        <v>#REF!</v>
      </c>
      <c r="I243" s="115" t="e">
        <f>IF('Costi complessivi'!#REF!="G",'Costi complessivi'!D205*$C$452,IF('Costi complessivi'!#REF!=$B$452,'Costi complessivi'!D205,""))</f>
        <v>#REF!</v>
      </c>
      <c r="J243" s="14" t="e">
        <f>IF('Costi complessivi'!#REF!="G",'Costi complessivi'!E205*$C$452,IF('Costi complessivi'!#REF!=$B$452,'Costi complessivi'!E205,""))</f>
        <v>#REF!</v>
      </c>
      <c r="K243" s="14" t="e">
        <f>IF('Costi complessivi'!#REF!="G",'Costi complessivi'!F205*$C$452,IF('Costi complessivi'!#REF!=$B$452,'Costi complessivi'!F205,""))</f>
        <v>#REF!</v>
      </c>
      <c r="L243" s="29" t="e">
        <f>IF('Costi complessivi'!#REF!="G",'Costi complessivi'!#REF!*$C$452,IF('Costi complessivi'!#REF!=$B$452,'Costi complessivi'!#REF!,""))</f>
        <v>#REF!</v>
      </c>
      <c r="M243" s="23" t="e">
        <f>'Costi complessivi'!#REF!</f>
        <v>#REF!</v>
      </c>
      <c r="N243" s="69" t="e">
        <f>IF('Costi complessivi'!#REF!="G",'Costi complessivi'!#REF!,IF('Costi complessivi'!#REF!=$B$452,'Costi complessivi'!#REF!,0))</f>
        <v>#REF!</v>
      </c>
    </row>
    <row r="244" spans="1:14">
      <c r="A244" s="22" t="s">
        <v>756</v>
      </c>
      <c r="B244" s="23" t="s">
        <v>757</v>
      </c>
      <c r="C244" s="15" t="e">
        <f>IF('Costi complessivi'!#REF!="G",'Costi complessivi'!#REF!*$C$452,IF('Costi complessivi'!#REF!=$B$452,'Costi complessivi'!#REF!,""))</f>
        <v>#REF!</v>
      </c>
      <c r="D244" s="15" t="e">
        <f>IF('Costi complessivi'!#REF!="G",'Costi complessivi'!#REF!*$C$452,IF('Costi complessivi'!#REF!=$B$452,'Costi complessivi'!#REF!,""))</f>
        <v>#REF!</v>
      </c>
      <c r="E244" s="15" t="e">
        <f>IF('Costi complessivi'!#REF!="G",'Costi complessivi'!#REF!*$C$452,IF('Costi complessivi'!#REF!=$B$452,'Costi complessivi'!#REF!,""))</f>
        <v>#REF!</v>
      </c>
      <c r="F244" s="115" t="e">
        <f>IF('Costi complessivi'!#REF!="G",'Costi complessivi'!C206*$C$452,IF('Costi complessivi'!#REF!=$B$452,'Costi complessivi'!C206,""))</f>
        <v>#REF!</v>
      </c>
      <c r="G244" s="44" t="e">
        <f>IF('Costi complessivi'!#REF!="G",'Costi complessivi'!#REF!*$C$452,IF('Costi complessivi'!#REF!=$B$452,'Costi complessivi'!#REF!,""))</f>
        <v>#REF!</v>
      </c>
      <c r="H244" s="44" t="e">
        <f>IF('Costi complessivi'!#REF!="G",'Costi complessivi'!#REF!*$C$452,IF('Costi complessivi'!#REF!=$B$452,'Costi complessivi'!#REF!,""))</f>
        <v>#REF!</v>
      </c>
      <c r="I244" s="115" t="e">
        <f>IF('Costi complessivi'!#REF!="G",'Costi complessivi'!D206*$C$452,IF('Costi complessivi'!#REF!=$B$452,'Costi complessivi'!D206,""))</f>
        <v>#REF!</v>
      </c>
      <c r="J244" s="14" t="e">
        <f>IF('Costi complessivi'!#REF!="G",'Costi complessivi'!E206*$C$452,IF('Costi complessivi'!#REF!=$B$452,'Costi complessivi'!E206,""))</f>
        <v>#REF!</v>
      </c>
      <c r="K244" s="14" t="e">
        <f>IF('Costi complessivi'!#REF!="G",'Costi complessivi'!F206*$C$452,IF('Costi complessivi'!#REF!=$B$452,'Costi complessivi'!F206,""))</f>
        <v>#REF!</v>
      </c>
      <c r="L244" s="29" t="e">
        <f>IF('Costi complessivi'!#REF!="G",'Costi complessivi'!#REF!*$C$452,IF('Costi complessivi'!#REF!=$B$452,'Costi complessivi'!#REF!,""))</f>
        <v>#REF!</v>
      </c>
      <c r="M244" s="23" t="e">
        <f>'Costi complessivi'!#REF!</f>
        <v>#REF!</v>
      </c>
      <c r="N244" s="69" t="e">
        <f>IF('Costi complessivi'!#REF!="G",'Costi complessivi'!#REF!,IF('Costi complessivi'!#REF!=$B$452,'Costi complessivi'!#REF!,0))</f>
        <v>#REF!</v>
      </c>
    </row>
    <row r="245" spans="1:14" hidden="1">
      <c r="A245" s="22" t="s">
        <v>758</v>
      </c>
      <c r="B245" s="23" t="s">
        <v>759</v>
      </c>
      <c r="C245" s="15" t="e">
        <f>IF('Costi complessivi'!#REF!="G",'Costi complessivi'!#REF!*$C$452,IF('Costi complessivi'!#REF!=$B$452,'Costi complessivi'!#REF!,""))</f>
        <v>#REF!</v>
      </c>
      <c r="D245" s="15" t="e">
        <f>IF('Costi complessivi'!#REF!="G",'Costi complessivi'!#REF!*$C$452,IF('Costi complessivi'!#REF!=$B$452,'Costi complessivi'!#REF!,""))</f>
        <v>#REF!</v>
      </c>
      <c r="E245" s="15" t="e">
        <f>IF('Costi complessivi'!#REF!="G",'Costi complessivi'!#REF!*$C$452,IF('Costi complessivi'!#REF!=$B$452,'Costi complessivi'!#REF!,""))</f>
        <v>#REF!</v>
      </c>
      <c r="F245" s="115" t="e">
        <f>IF('Costi complessivi'!#REF!="G",'Costi complessivi'!#REF!*$C$452,IF('Costi complessivi'!#REF!=$B$452,'Costi complessivi'!#REF!,""))</f>
        <v>#REF!</v>
      </c>
      <c r="G245" s="44" t="e">
        <f>IF('Costi complessivi'!#REF!="G",'Costi complessivi'!#REF!*$C$452,IF('Costi complessivi'!#REF!=$B$452,'Costi complessivi'!#REF!,""))</f>
        <v>#REF!</v>
      </c>
      <c r="H245" s="44" t="e">
        <f>IF('Costi complessivi'!#REF!="G",'Costi complessivi'!#REF!*$C$452,IF('Costi complessivi'!#REF!=$B$452,'Costi complessivi'!#REF!,""))</f>
        <v>#REF!</v>
      </c>
      <c r="I245" s="115" t="e">
        <f>IF('Costi complessivi'!#REF!="G",'Costi complessivi'!#REF!*$C$452,IF('Costi complessivi'!#REF!=$B$452,'Costi complessivi'!#REF!,""))</f>
        <v>#REF!</v>
      </c>
      <c r="J245" s="14" t="e">
        <f>IF('Costi complessivi'!#REF!="G",'Costi complessivi'!#REF!*$C$452,IF('Costi complessivi'!#REF!=$B$452,'Costi complessivi'!#REF!,""))</f>
        <v>#REF!</v>
      </c>
      <c r="K245" s="14" t="e">
        <f>IF('Costi complessivi'!#REF!="G",'Costi complessivi'!#REF!*$C$452,IF('Costi complessivi'!#REF!=$B$452,'Costi complessivi'!#REF!,""))</f>
        <v>#REF!</v>
      </c>
      <c r="L245" s="29" t="e">
        <f>IF('Costi complessivi'!#REF!="G",'Costi complessivi'!#REF!*$C$452,IF('Costi complessivi'!#REF!=$B$452,'Costi complessivi'!#REF!,""))</f>
        <v>#REF!</v>
      </c>
      <c r="M245" s="23" t="e">
        <f>'Costi complessivi'!#REF!</f>
        <v>#REF!</v>
      </c>
      <c r="N245" s="69" t="e">
        <f>IF('Costi complessivi'!#REF!="G",'Costi complessivi'!#REF!,IF('Costi complessivi'!#REF!=$B$452,'Costi complessivi'!#REF!,0))</f>
        <v>#REF!</v>
      </c>
    </row>
    <row r="246" spans="1:14" hidden="1">
      <c r="A246" s="49" t="s">
        <v>448</v>
      </c>
      <c r="B246" s="45"/>
      <c r="C246" s="46"/>
      <c r="D246" s="47"/>
      <c r="E246" s="47"/>
      <c r="F246" s="47"/>
      <c r="G246" s="47"/>
      <c r="H246" s="47"/>
      <c r="I246" s="47"/>
      <c r="J246" s="47"/>
      <c r="K246" s="47"/>
      <c r="L246" s="45"/>
      <c r="M246" s="48"/>
      <c r="N246" s="69" t="e">
        <f>IF('Costi complessivi'!#REF!="G",'Costi complessivi'!#REF!,IF('Costi complessivi'!#REF!=$B$452,'Costi complessivi'!#REF!,0))</f>
        <v>#REF!</v>
      </c>
    </row>
    <row r="247" spans="1:14" hidden="1">
      <c r="A247" s="22" t="str">
        <f>IF('Costi complessivi'!A208="","",'Costi complessivi'!A208)</f>
        <v xml:space="preserve">  66/30/540  </v>
      </c>
      <c r="B247" s="61" t="str">
        <f>IF('Costi complessivi'!B208="","",'Costi complessivi'!B208)</f>
        <v xml:space="preserve">TAXI SOCIALE TRAVERSETOLO      </v>
      </c>
      <c r="C247" s="15" t="e">
        <f>IF('Costi complessivi'!#REF!="G",'Costi complessivi'!#REF!*$C$452,IF('Costi complessivi'!#REF!=$B$452,'Costi complessivi'!#REF!,""))</f>
        <v>#REF!</v>
      </c>
      <c r="D247" s="15" t="e">
        <f>IF('Costi complessivi'!#REF!="G",'Costi complessivi'!#REF!*$C$452,IF('Costi complessivi'!#REF!=$B$452,'Costi complessivi'!#REF!,""))</f>
        <v>#REF!</v>
      </c>
      <c r="E247" s="30" t="e">
        <f>IF('Costi complessivi'!#REF!="G",'Costi complessivi'!#REF!*$C$452,IF('Costi complessivi'!#REF!=$B$452,'Costi complessivi'!#REF!,""))</f>
        <v>#REF!</v>
      </c>
      <c r="F247" s="115" t="e">
        <f>IF('Costi complessivi'!#REF!="G",'Costi complessivi'!C208*$C$452,IF('Costi complessivi'!#REF!=$B$452,'Costi complessivi'!C208,""))</f>
        <v>#REF!</v>
      </c>
      <c r="G247" s="44" t="e">
        <f>IF('Costi complessivi'!#REF!="G",'Costi complessivi'!#REF!*$C$452,IF('Costi complessivi'!#REF!=$B$452,'Costi complessivi'!#REF!,""))</f>
        <v>#REF!</v>
      </c>
      <c r="H247" s="44" t="e">
        <f>IF('Costi complessivi'!#REF!="G",'Costi complessivi'!#REF!*$C$452,IF('Costi complessivi'!#REF!=$B$452,'Costi complessivi'!#REF!,""))</f>
        <v>#REF!</v>
      </c>
      <c r="I247" s="115" t="e">
        <f>IF('Costi complessivi'!#REF!="G",'Costi complessivi'!D208*$C$452,IF('Costi complessivi'!#REF!=$B$452,'Costi complessivi'!D208,""))</f>
        <v>#REF!</v>
      </c>
      <c r="J247" s="14" t="e">
        <f>IF('Costi complessivi'!#REF!="G",'Costi complessivi'!E208*$C$452,IF('Costi complessivi'!#REF!=$B$452,'Costi complessivi'!E208,""))</f>
        <v>#REF!</v>
      </c>
      <c r="K247" s="14" t="e">
        <f>IF('Costi complessivi'!#REF!="G",'Costi complessivi'!F208*$C$452,IF('Costi complessivi'!#REF!=$B$452,'Costi complessivi'!F208,""))</f>
        <v>#REF!</v>
      </c>
      <c r="L247" s="29" t="e">
        <f>IF('Costi complessivi'!#REF!="G",'Costi complessivi'!#REF!*$C$452,IF('Costi complessivi'!#REF!=$B$452,'Costi complessivi'!#REF!,""))</f>
        <v>#REF!</v>
      </c>
      <c r="M247" s="23" t="e">
        <f>'Costi complessivi'!#REF!</f>
        <v>#REF!</v>
      </c>
      <c r="N247" s="69" t="e">
        <f>IF('Costi complessivi'!#REF!="G",'Costi complessivi'!#REF!,IF('Costi complessivi'!#REF!=$B$452,'Costi complessivi'!#REF!,0))</f>
        <v>#REF!</v>
      </c>
    </row>
    <row r="248" spans="1:14" hidden="1">
      <c r="A248" s="22" t="str">
        <f>IF('Costi complessivi'!A209="","",'Costi complessivi'!A209)</f>
        <v xml:space="preserve">  66/30/541  </v>
      </c>
      <c r="B248" s="61" t="str">
        <f>IF('Costi complessivi'!B209="","",'Costi complessivi'!B209)</f>
        <v xml:space="preserve">CARBURANTE TRAVERSETOLO        </v>
      </c>
      <c r="C248" s="15" t="e">
        <f>IF('Costi complessivi'!#REF!="G",'Costi complessivi'!#REF!*$C$452,IF('Costi complessivi'!#REF!=$B$452,'Costi complessivi'!#REF!,""))</f>
        <v>#REF!</v>
      </c>
      <c r="D248" s="15" t="e">
        <f>IF('Costi complessivi'!#REF!="G",'Costi complessivi'!#REF!*$C$452,IF('Costi complessivi'!#REF!=$B$452,'Costi complessivi'!#REF!,""))</f>
        <v>#REF!</v>
      </c>
      <c r="E248" s="30" t="e">
        <f>IF('Costi complessivi'!#REF!="G",'Costi complessivi'!#REF!*$C$452,IF('Costi complessivi'!#REF!=$B$452,'Costi complessivi'!#REF!,""))</f>
        <v>#REF!</v>
      </c>
      <c r="F248" s="115" t="e">
        <f>IF('Costi complessivi'!#REF!="G",'Costi complessivi'!C209*$C$452,IF('Costi complessivi'!#REF!=$B$452,'Costi complessivi'!C209,""))</f>
        <v>#REF!</v>
      </c>
      <c r="G248" s="44" t="e">
        <f>IF('Costi complessivi'!#REF!="G",'Costi complessivi'!#REF!*$C$452,IF('Costi complessivi'!#REF!=$B$452,'Costi complessivi'!#REF!,""))</f>
        <v>#REF!</v>
      </c>
      <c r="H248" s="44" t="e">
        <f>IF('Costi complessivi'!#REF!="G",'Costi complessivi'!#REF!*$C$452,IF('Costi complessivi'!#REF!=$B$452,'Costi complessivi'!#REF!,""))</f>
        <v>#REF!</v>
      </c>
      <c r="I248" s="115" t="e">
        <f>IF('Costi complessivi'!#REF!="G",'Costi complessivi'!D209*$C$452,IF('Costi complessivi'!#REF!=$B$452,'Costi complessivi'!D209,""))</f>
        <v>#REF!</v>
      </c>
      <c r="J248" s="14" t="e">
        <f>IF('Costi complessivi'!#REF!="G",'Costi complessivi'!E209*$C$452,IF('Costi complessivi'!#REF!=$B$452,'Costi complessivi'!E209,""))</f>
        <v>#REF!</v>
      </c>
      <c r="K248" s="14" t="e">
        <f>IF('Costi complessivi'!#REF!="G",'Costi complessivi'!F209*$C$452,IF('Costi complessivi'!#REF!=$B$452,'Costi complessivi'!F209,""))</f>
        <v>#REF!</v>
      </c>
      <c r="L248" s="29" t="e">
        <f>IF('Costi complessivi'!#REF!="G",'Costi complessivi'!#REF!*$C$452,IF('Costi complessivi'!#REF!=$B$452,'Costi complessivi'!#REF!,""))</f>
        <v>#REF!</v>
      </c>
      <c r="M248" s="23" t="e">
        <f>'Costi complessivi'!#REF!</f>
        <v>#REF!</v>
      </c>
      <c r="N248" s="69" t="e">
        <f>IF('Costi complessivi'!#REF!="G",'Costi complessivi'!#REF!,IF('Costi complessivi'!#REF!=$B$452,'Costi complessivi'!#REF!,0))</f>
        <v>#REF!</v>
      </c>
    </row>
    <row r="249" spans="1:14" hidden="1">
      <c r="A249" s="22" t="str">
        <f>IF('Costi complessivi'!A210="","",'Costi complessivi'!A210)</f>
        <v xml:space="preserve">  66/30/542  </v>
      </c>
      <c r="B249" s="61" t="str">
        <f>IF('Costi complessivi'!B210="","",'Costi complessivi'!B210)</f>
        <v xml:space="preserve">MANUTENZ. AUTOM. TRAVERSETOLO  </v>
      </c>
      <c r="C249" s="15" t="e">
        <f>IF('Costi complessivi'!#REF!="G",'Costi complessivi'!#REF!*$C$452,IF('Costi complessivi'!#REF!=$B$452,'Costi complessivi'!#REF!,""))</f>
        <v>#REF!</v>
      </c>
      <c r="D249" s="15" t="e">
        <f>IF('Costi complessivi'!#REF!="G",'Costi complessivi'!#REF!*$C$452,IF('Costi complessivi'!#REF!=$B$452,'Costi complessivi'!#REF!,""))</f>
        <v>#REF!</v>
      </c>
      <c r="E249" s="30" t="e">
        <f>IF('Costi complessivi'!#REF!="G",'Costi complessivi'!#REF!*$C$452,IF('Costi complessivi'!#REF!=$B$452,'Costi complessivi'!#REF!,""))</f>
        <v>#REF!</v>
      </c>
      <c r="F249" s="115" t="e">
        <f>IF('Costi complessivi'!#REF!="G",'Costi complessivi'!C210*$C$452,IF('Costi complessivi'!#REF!=$B$452,'Costi complessivi'!C210,""))</f>
        <v>#REF!</v>
      </c>
      <c r="G249" s="44" t="e">
        <f>IF('Costi complessivi'!#REF!="G",'Costi complessivi'!#REF!*$C$452,IF('Costi complessivi'!#REF!=$B$452,'Costi complessivi'!#REF!,""))</f>
        <v>#REF!</v>
      </c>
      <c r="H249" s="44" t="e">
        <f>IF('Costi complessivi'!#REF!="G",'Costi complessivi'!#REF!*$C$452,IF('Costi complessivi'!#REF!=$B$452,'Costi complessivi'!#REF!,""))</f>
        <v>#REF!</v>
      </c>
      <c r="I249" s="115" t="e">
        <f>IF('Costi complessivi'!#REF!="G",'Costi complessivi'!D210*$C$452,IF('Costi complessivi'!#REF!=$B$452,'Costi complessivi'!D210,""))</f>
        <v>#REF!</v>
      </c>
      <c r="J249" s="14" t="e">
        <f>IF('Costi complessivi'!#REF!="G",'Costi complessivi'!E210*$C$452,IF('Costi complessivi'!#REF!=$B$452,'Costi complessivi'!E210,""))</f>
        <v>#REF!</v>
      </c>
      <c r="K249" s="14" t="e">
        <f>IF('Costi complessivi'!#REF!="G",'Costi complessivi'!F210*$C$452,IF('Costi complessivi'!#REF!=$B$452,'Costi complessivi'!F210,""))</f>
        <v>#REF!</v>
      </c>
      <c r="L249" s="29" t="e">
        <f>IF('Costi complessivi'!#REF!="G",'Costi complessivi'!#REF!*$C$452,IF('Costi complessivi'!#REF!=$B$452,'Costi complessivi'!#REF!,""))</f>
        <v>#REF!</v>
      </c>
      <c r="M249" s="23" t="e">
        <f>'Costi complessivi'!#REF!</f>
        <v>#REF!</v>
      </c>
      <c r="N249" s="69" t="e">
        <f>IF('Costi complessivi'!#REF!="G",'Costi complessivi'!#REF!,IF('Costi complessivi'!#REF!=$B$452,'Costi complessivi'!#REF!,0))</f>
        <v>#REF!</v>
      </c>
    </row>
    <row r="250" spans="1:14" hidden="1">
      <c r="A250" s="22" t="str">
        <f>IF('Costi complessivi'!A211="","",'Costi complessivi'!A211)</f>
        <v xml:space="preserve">  66/30/543  </v>
      </c>
      <c r="B250" s="61" t="str">
        <f>IF('Costi complessivi'!B211="","",'Costi complessivi'!B211)</f>
        <v>ASSICURAZ. AUTOMEZZI TRAVERSETO</v>
      </c>
      <c r="C250" s="15" t="e">
        <f>IF('Costi complessivi'!#REF!="G",'Costi complessivi'!#REF!*$C$452,IF('Costi complessivi'!#REF!=$B$452,'Costi complessivi'!#REF!,""))</f>
        <v>#REF!</v>
      </c>
      <c r="D250" s="15" t="e">
        <f>IF('Costi complessivi'!#REF!="G",'Costi complessivi'!#REF!*$C$452,IF('Costi complessivi'!#REF!=$B$452,'Costi complessivi'!#REF!,""))</f>
        <v>#REF!</v>
      </c>
      <c r="E250" s="30" t="e">
        <f>IF('Costi complessivi'!#REF!="G",'Costi complessivi'!#REF!*$C$452,IF('Costi complessivi'!#REF!=$B$452,'Costi complessivi'!#REF!,""))</f>
        <v>#REF!</v>
      </c>
      <c r="F250" s="115" t="e">
        <f>IF('Costi complessivi'!#REF!="G",'Costi complessivi'!C211*$C$452,IF('Costi complessivi'!#REF!=$B$452,'Costi complessivi'!C211,""))</f>
        <v>#REF!</v>
      </c>
      <c r="G250" s="44" t="e">
        <f>IF('Costi complessivi'!#REF!="G",'Costi complessivi'!#REF!*$C$452,IF('Costi complessivi'!#REF!=$B$452,'Costi complessivi'!#REF!,""))</f>
        <v>#REF!</v>
      </c>
      <c r="H250" s="44" t="e">
        <f>IF('Costi complessivi'!#REF!="G",'Costi complessivi'!#REF!*$C$452,IF('Costi complessivi'!#REF!=$B$452,'Costi complessivi'!#REF!,""))</f>
        <v>#REF!</v>
      </c>
      <c r="I250" s="115" t="e">
        <f>IF('Costi complessivi'!#REF!="G",'Costi complessivi'!D211*$C$452,IF('Costi complessivi'!#REF!=$B$452,'Costi complessivi'!D211,""))</f>
        <v>#REF!</v>
      </c>
      <c r="J250" s="14" t="e">
        <f>IF('Costi complessivi'!#REF!="G",'Costi complessivi'!E211*$C$452,IF('Costi complessivi'!#REF!=$B$452,'Costi complessivi'!E211,""))</f>
        <v>#REF!</v>
      </c>
      <c r="K250" s="14" t="e">
        <f>IF('Costi complessivi'!#REF!="G",'Costi complessivi'!F211*$C$452,IF('Costi complessivi'!#REF!=$B$452,'Costi complessivi'!F211,""))</f>
        <v>#REF!</v>
      </c>
      <c r="L250" s="29" t="e">
        <f>IF('Costi complessivi'!#REF!="G",'Costi complessivi'!#REF!*$C$452,IF('Costi complessivi'!#REF!=$B$452,'Costi complessivi'!#REF!,""))</f>
        <v>#REF!</v>
      </c>
      <c r="M250" s="23" t="e">
        <f>'Costi complessivi'!#REF!</f>
        <v>#REF!</v>
      </c>
      <c r="N250" s="69" t="e">
        <f>IF('Costi complessivi'!#REF!="G",'Costi complessivi'!#REF!,IF('Costi complessivi'!#REF!=$B$452,'Costi complessivi'!#REF!,0))</f>
        <v>#REF!</v>
      </c>
    </row>
    <row r="251" spans="1:14" hidden="1">
      <c r="A251" s="22" t="str">
        <f>IF('Costi complessivi'!A212="","",'Costi complessivi'!A212)</f>
        <v xml:space="preserve">  66/30/544  </v>
      </c>
      <c r="B251" s="61" t="str">
        <f>IF('Costi complessivi'!B212="","",'Costi complessivi'!B212)</f>
        <v>TASSA PROPR. AUTOM. TRAVERSETOL</v>
      </c>
      <c r="C251" s="15" t="e">
        <f>IF('Costi complessivi'!#REF!="G",'Costi complessivi'!#REF!*$C$452,IF('Costi complessivi'!#REF!=$B$452,'Costi complessivi'!#REF!,""))</f>
        <v>#REF!</v>
      </c>
      <c r="D251" s="15" t="e">
        <f>IF('Costi complessivi'!#REF!="G",'Costi complessivi'!#REF!*$C$452,IF('Costi complessivi'!#REF!=$B$452,'Costi complessivi'!#REF!,""))</f>
        <v>#REF!</v>
      </c>
      <c r="E251" s="30" t="e">
        <f>IF('Costi complessivi'!#REF!="G",'Costi complessivi'!#REF!*$C$452,IF('Costi complessivi'!#REF!=$B$452,'Costi complessivi'!#REF!,""))</f>
        <v>#REF!</v>
      </c>
      <c r="F251" s="115" t="e">
        <f>IF('Costi complessivi'!#REF!="G",'Costi complessivi'!C212*$C$452,IF('Costi complessivi'!#REF!=$B$452,'Costi complessivi'!C212,""))</f>
        <v>#REF!</v>
      </c>
      <c r="G251" s="44" t="e">
        <f>IF('Costi complessivi'!#REF!="G",'Costi complessivi'!#REF!*$C$452,IF('Costi complessivi'!#REF!=$B$452,'Costi complessivi'!#REF!,""))</f>
        <v>#REF!</v>
      </c>
      <c r="H251" s="44" t="e">
        <f>IF('Costi complessivi'!#REF!="G",'Costi complessivi'!#REF!*$C$452,IF('Costi complessivi'!#REF!=$B$452,'Costi complessivi'!#REF!,""))</f>
        <v>#REF!</v>
      </c>
      <c r="I251" s="115" t="e">
        <f>IF('Costi complessivi'!#REF!="G",'Costi complessivi'!D212*$C$452,IF('Costi complessivi'!#REF!=$B$452,'Costi complessivi'!D212,""))</f>
        <v>#REF!</v>
      </c>
      <c r="J251" s="14" t="e">
        <f>IF('Costi complessivi'!#REF!="G",'Costi complessivi'!E212*$C$452,IF('Costi complessivi'!#REF!=$B$452,'Costi complessivi'!E212,""))</f>
        <v>#REF!</v>
      </c>
      <c r="K251" s="14" t="e">
        <f>IF('Costi complessivi'!#REF!="G",'Costi complessivi'!F212*$C$452,IF('Costi complessivi'!#REF!=$B$452,'Costi complessivi'!F212,""))</f>
        <v>#REF!</v>
      </c>
      <c r="L251" s="29" t="e">
        <f>IF('Costi complessivi'!#REF!="G",'Costi complessivi'!#REF!*$C$452,IF('Costi complessivi'!#REF!=$B$452,'Costi complessivi'!#REF!,""))</f>
        <v>#REF!</v>
      </c>
      <c r="M251" s="23" t="e">
        <f>'Costi complessivi'!#REF!</f>
        <v>#REF!</v>
      </c>
      <c r="N251" s="69" t="e">
        <f>IF('Costi complessivi'!#REF!="G",'Costi complessivi'!#REF!,IF('Costi complessivi'!#REF!=$B$452,'Costi complessivi'!#REF!,0))</f>
        <v>#REF!</v>
      </c>
    </row>
    <row r="252" spans="1:14" hidden="1">
      <c r="A252" s="22" t="str">
        <f>IF('Costi complessivi'!A213="","",'Costi complessivi'!A213)</f>
        <v xml:space="preserve">  66/30/545  </v>
      </c>
      <c r="B252" s="61" t="str">
        <f>IF('Costi complessivi'!B213="","",'Costi complessivi'!B213)</f>
        <v>NOLEGGIO AUTOMEZZI TRAVERSETOLO</v>
      </c>
      <c r="C252" s="15" t="e">
        <f>IF('Costi complessivi'!#REF!="G",'Costi complessivi'!#REF!*$C$452,IF('Costi complessivi'!#REF!=$B$452,'Costi complessivi'!#REF!,""))</f>
        <v>#REF!</v>
      </c>
      <c r="D252" s="15" t="e">
        <f>IF('Costi complessivi'!#REF!="G",'Costi complessivi'!#REF!*$C$452,IF('Costi complessivi'!#REF!=$B$452,'Costi complessivi'!#REF!,""))</f>
        <v>#REF!</v>
      </c>
      <c r="E252" s="30" t="e">
        <f>IF('Costi complessivi'!#REF!="G",'Costi complessivi'!#REF!*$C$452,IF('Costi complessivi'!#REF!=$B$452,'Costi complessivi'!#REF!,""))</f>
        <v>#REF!</v>
      </c>
      <c r="F252" s="115" t="e">
        <f>IF('Costi complessivi'!#REF!="G",'Costi complessivi'!C213*$C$452,IF('Costi complessivi'!#REF!=$B$452,'Costi complessivi'!C213,""))</f>
        <v>#REF!</v>
      </c>
      <c r="G252" s="44" t="e">
        <f>IF('Costi complessivi'!#REF!="G",'Costi complessivi'!#REF!*$C$452,IF('Costi complessivi'!#REF!=$B$452,'Costi complessivi'!#REF!,""))</f>
        <v>#REF!</v>
      </c>
      <c r="H252" s="44" t="e">
        <f>IF('Costi complessivi'!#REF!="G",'Costi complessivi'!#REF!*$C$452,IF('Costi complessivi'!#REF!=$B$452,'Costi complessivi'!#REF!,""))</f>
        <v>#REF!</v>
      </c>
      <c r="I252" s="115" t="e">
        <f>IF('Costi complessivi'!#REF!="G",'Costi complessivi'!D213*$C$452,IF('Costi complessivi'!#REF!=$B$452,'Costi complessivi'!D213,""))</f>
        <v>#REF!</v>
      </c>
      <c r="J252" s="14" t="e">
        <f>IF('Costi complessivi'!#REF!="G",'Costi complessivi'!E213*$C$452,IF('Costi complessivi'!#REF!=$B$452,'Costi complessivi'!E213,""))</f>
        <v>#REF!</v>
      </c>
      <c r="K252" s="14" t="e">
        <f>IF('Costi complessivi'!#REF!="G",'Costi complessivi'!F213*$C$452,IF('Costi complessivi'!#REF!=$B$452,'Costi complessivi'!F213,""))</f>
        <v>#REF!</v>
      </c>
      <c r="L252" s="29" t="e">
        <f>IF('Costi complessivi'!#REF!="G",'Costi complessivi'!#REF!*$C$452,IF('Costi complessivi'!#REF!=$B$452,'Costi complessivi'!#REF!,""))</f>
        <v>#REF!</v>
      </c>
      <c r="M252" s="23" t="e">
        <f>'Costi complessivi'!#REF!</f>
        <v>#REF!</v>
      </c>
      <c r="N252" s="69" t="e">
        <f>IF('Costi complessivi'!#REF!="G",'Costi complessivi'!#REF!,IF('Costi complessivi'!#REF!=$B$452,'Costi complessivi'!#REF!,0))</f>
        <v>#REF!</v>
      </c>
    </row>
    <row r="253" spans="1:14" s="6" customFormat="1">
      <c r="A253" s="19"/>
      <c r="B253" s="33" t="s">
        <v>408</v>
      </c>
      <c r="C253" s="34" t="e">
        <f t="shared" ref="C253:K253" si="6">SUM(C220:C252)</f>
        <v>#REF!</v>
      </c>
      <c r="D253" s="34" t="e">
        <f t="shared" si="6"/>
        <v>#REF!</v>
      </c>
      <c r="E253" s="34" t="e">
        <f t="shared" si="6"/>
        <v>#REF!</v>
      </c>
      <c r="F253" s="34" t="e">
        <f t="shared" si="6"/>
        <v>#REF!</v>
      </c>
      <c r="G253" s="34" t="e">
        <f t="shared" si="6"/>
        <v>#REF!</v>
      </c>
      <c r="H253" s="34" t="e">
        <f t="shared" si="6"/>
        <v>#REF!</v>
      </c>
      <c r="I253" s="34" t="e">
        <f t="shared" si="6"/>
        <v>#REF!</v>
      </c>
      <c r="J253" s="34" t="e">
        <f t="shared" si="6"/>
        <v>#REF!</v>
      </c>
      <c r="K253" s="34" t="e">
        <f t="shared" si="6"/>
        <v>#REF!</v>
      </c>
      <c r="L253" s="12"/>
      <c r="M253" s="12"/>
      <c r="N253" s="69">
        <v>1</v>
      </c>
    </row>
    <row r="254" spans="1:14" ht="23.25">
      <c r="B254" s="50" t="str">
        <f>'Costi complessivi'!B215</f>
        <v>GENERALI</v>
      </c>
      <c r="C254" s="11"/>
      <c r="D254" s="25"/>
      <c r="E254" s="25" t="e">
        <f>IF((#REF!+#REF!+#REF!+#REF!-E253)&lt;0.02,"",(#REF!+#REF!+#REF!+#REF!))</f>
        <v>#REF!</v>
      </c>
      <c r="F254" s="25"/>
      <c r="G254" s="25"/>
      <c r="H254" s="25"/>
      <c r="J254" s="25"/>
      <c r="K254" s="25"/>
      <c r="N254" s="69">
        <v>1</v>
      </c>
    </row>
    <row r="255" spans="1:14">
      <c r="A255" s="2" t="s">
        <v>3</v>
      </c>
      <c r="B255" s="2" t="s">
        <v>2</v>
      </c>
      <c r="C255" s="26" t="str">
        <f t="shared" ref="C255:K255" si="7">C218</f>
        <v>Gestionale</v>
      </c>
      <c r="D255" s="26" t="str">
        <f t="shared" si="7"/>
        <v>RATEI E RISCONTI</v>
      </c>
      <c r="E255" s="26" t="str">
        <f t="shared" si="7"/>
        <v>STIMA</v>
      </c>
      <c r="F255" s="26" t="str">
        <f t="shared" si="7"/>
        <v>PREVENTIVO 2019</v>
      </c>
      <c r="G255" s="26" t="e">
        <f t="shared" si="7"/>
        <v>#REF!</v>
      </c>
      <c r="H255" s="26" t="e">
        <f t="shared" si="7"/>
        <v>#REF!</v>
      </c>
      <c r="I255" s="26" t="str">
        <f t="shared" si="7"/>
        <v>CONSUNTIVO 2019</v>
      </c>
      <c r="J255" s="26" t="str">
        <f t="shared" si="7"/>
        <v>INDICATORE ATTESO</v>
      </c>
      <c r="K255" s="26" t="str">
        <f t="shared" si="7"/>
        <v>INDICATORE CONS.</v>
      </c>
      <c r="L255" s="27"/>
      <c r="N255" s="69">
        <v>1</v>
      </c>
    </row>
    <row r="256" spans="1:14">
      <c r="A256" s="22" t="str">
        <f>IF('Costi complessivi'!A217="","",'Costi complessivi'!A217)</f>
        <v xml:space="preserve">  66/30/800  </v>
      </c>
      <c r="B256" s="61" t="str">
        <f>IF('Costi complessivi'!B217="","",'Costi complessivi'!B217)</f>
        <v xml:space="preserve">ASSICURAZIONE RC - RCD         </v>
      </c>
      <c r="C256" s="15" t="e">
        <f>IF('Costi complessivi'!#REF!="G",'Costi complessivi'!#REF!*$C$452,IF('Costi complessivi'!#REF!=$B$452,'Costi complessivi'!#REF!,""))</f>
        <v>#REF!</v>
      </c>
      <c r="D256" s="15" t="e">
        <f>IF('Costi complessivi'!#REF!="G",'Costi complessivi'!#REF!*$C$452,IF('Costi complessivi'!#REF!=$B$452,'Costi complessivi'!#REF!,""))</f>
        <v>#REF!</v>
      </c>
      <c r="E256" s="30" t="e">
        <f>IF('Costi complessivi'!#REF!="G",'Costi complessivi'!#REF!*$C$452,IF('Costi complessivi'!#REF!=$B$452,'Costi complessivi'!#REF!,""))</f>
        <v>#REF!</v>
      </c>
      <c r="F256" s="115" t="e">
        <f>IF('Costi complessivi'!#REF!="G",'Costi complessivi'!C217*$C$452,IF('Costi complessivi'!#REF!=$B$452,'Costi complessivi'!C217,""))</f>
        <v>#REF!</v>
      </c>
      <c r="G256" s="44" t="e">
        <f>IF('Costi complessivi'!#REF!="G",'Costi complessivi'!#REF!*$C$452,IF('Costi complessivi'!#REF!=$B$452,'Costi complessivi'!#REF!,""))</f>
        <v>#REF!</v>
      </c>
      <c r="H256" s="44" t="e">
        <f>IF('Costi complessivi'!#REF!="G",'Costi complessivi'!#REF!*$C$452,IF('Costi complessivi'!#REF!=$B$452,'Costi complessivi'!#REF!,""))</f>
        <v>#REF!</v>
      </c>
      <c r="I256" s="115" t="e">
        <f>IF('Costi complessivi'!#REF!="G",'Costi complessivi'!D217*$C$452,IF('Costi complessivi'!#REF!=$B$452,'Costi complessivi'!D217,""))</f>
        <v>#REF!</v>
      </c>
      <c r="J256" s="14" t="e">
        <f>IF('Costi complessivi'!#REF!="G",'Costi complessivi'!E217*$C$452,IF('Costi complessivi'!#REF!=$B$452,'Costi complessivi'!E217,""))</f>
        <v>#REF!</v>
      </c>
      <c r="K256" s="14" t="e">
        <f>IF('Costi complessivi'!#REF!="G",'Costi complessivi'!F217*$C$452,IF('Costi complessivi'!#REF!=$B$452,'Costi complessivi'!F217,""))</f>
        <v>#REF!</v>
      </c>
      <c r="L256" s="29" t="e">
        <f>IF('Costi complessivi'!#REF!="G",'Costi complessivi'!#REF!*$C$452,IF('Costi complessivi'!#REF!=$B$452,'Costi complessivi'!#REF!,""))</f>
        <v>#REF!</v>
      </c>
      <c r="M256" s="23" t="e">
        <f>'Costi complessivi'!#REF!</f>
        <v>#REF!</v>
      </c>
      <c r="N256" s="69" t="e">
        <f>IF('Costi complessivi'!#REF!="G",'Costi complessivi'!#REF!,IF('Costi complessivi'!#REF!=$B$452,'Costi complessivi'!#REF!,0))</f>
        <v>#REF!</v>
      </c>
    </row>
    <row r="257" spans="1:14">
      <c r="A257" s="22" t="str">
        <f>IF('Costi complessivi'!A218="","",'Costi complessivi'!A218)</f>
        <v xml:space="preserve">  66/30/802  </v>
      </c>
      <c r="B257" s="61" t="str">
        <f>IF('Costi complessivi'!B218="","",'Costi complessivi'!B218)</f>
        <v xml:space="preserve">CANCELLERIA E STAMPATI         </v>
      </c>
      <c r="C257" s="15" t="e">
        <f>IF('Costi complessivi'!#REF!="G",'Costi complessivi'!#REF!*$C$452,IF('Costi complessivi'!#REF!=$B$452,'Costi complessivi'!#REF!,""))</f>
        <v>#REF!</v>
      </c>
      <c r="D257" s="15" t="e">
        <f>IF('Costi complessivi'!#REF!="G",'Costi complessivi'!#REF!*$C$452,IF('Costi complessivi'!#REF!=$B$452,'Costi complessivi'!#REF!,""))</f>
        <v>#REF!</v>
      </c>
      <c r="E257" s="30" t="e">
        <f>IF('Costi complessivi'!#REF!="G",'Costi complessivi'!#REF!*$C$452,IF('Costi complessivi'!#REF!=$B$452,'Costi complessivi'!#REF!,""))</f>
        <v>#REF!</v>
      </c>
      <c r="F257" s="115" t="e">
        <f>IF('Costi complessivi'!#REF!="G",'Costi complessivi'!C218*$C$452,IF('Costi complessivi'!#REF!=$B$452,'Costi complessivi'!C218,""))</f>
        <v>#REF!</v>
      </c>
      <c r="G257" s="44" t="e">
        <f>IF('Costi complessivi'!#REF!="G",'Costi complessivi'!#REF!*$C$452,IF('Costi complessivi'!#REF!=$B$452,'Costi complessivi'!#REF!,""))</f>
        <v>#REF!</v>
      </c>
      <c r="H257" s="44" t="e">
        <f>IF('Costi complessivi'!#REF!="G",'Costi complessivi'!#REF!*$C$452,IF('Costi complessivi'!#REF!=$B$452,'Costi complessivi'!#REF!,""))</f>
        <v>#REF!</v>
      </c>
      <c r="I257" s="115" t="e">
        <f>IF('Costi complessivi'!#REF!="G",'Costi complessivi'!D218*$C$452,IF('Costi complessivi'!#REF!=$B$452,'Costi complessivi'!D218,""))</f>
        <v>#REF!</v>
      </c>
      <c r="J257" s="14" t="e">
        <f>IF('Costi complessivi'!#REF!="G",'Costi complessivi'!E218*$C$452,IF('Costi complessivi'!#REF!=$B$452,'Costi complessivi'!E218,""))</f>
        <v>#REF!</v>
      </c>
      <c r="K257" s="14" t="e">
        <f>IF('Costi complessivi'!#REF!="G",'Costi complessivi'!F218*$C$452,IF('Costi complessivi'!#REF!=$B$452,'Costi complessivi'!F218,""))</f>
        <v>#REF!</v>
      </c>
      <c r="L257" s="29" t="e">
        <f>IF('Costi complessivi'!#REF!="G",'Costi complessivi'!#REF!*$C$452,IF('Costi complessivi'!#REF!=$B$452,'Costi complessivi'!#REF!,""))</f>
        <v>#REF!</v>
      </c>
      <c r="M257" s="23" t="e">
        <f>'Costi complessivi'!#REF!</f>
        <v>#REF!</v>
      </c>
      <c r="N257" s="69" t="e">
        <f>IF('Costi complessivi'!#REF!="G",'Costi complessivi'!#REF!,IF('Costi complessivi'!#REF!=$B$452,'Costi complessivi'!#REF!,0))</f>
        <v>#REF!</v>
      </c>
    </row>
    <row r="258" spans="1:14">
      <c r="A258" s="22" t="str">
        <f>IF('Costi complessivi'!A219="","",'Costi complessivi'!A219)</f>
        <v xml:space="preserve">  66/30/803  </v>
      </c>
      <c r="B258" s="61" t="str">
        <f>IF('Costi complessivi'!B219="","",'Costi complessivi'!B219)</f>
        <v xml:space="preserve">STAMPE DIVULGATIVE             </v>
      </c>
      <c r="C258" s="15" t="e">
        <f>IF('Costi complessivi'!#REF!="G",'Costi complessivi'!#REF!*$C$452,IF('Costi complessivi'!#REF!=$B$452,'Costi complessivi'!#REF!,""))</f>
        <v>#REF!</v>
      </c>
      <c r="D258" s="15" t="e">
        <f>IF('Costi complessivi'!#REF!="G",'Costi complessivi'!#REF!*$C$452,IF('Costi complessivi'!#REF!=$B$452,'Costi complessivi'!#REF!,""))</f>
        <v>#REF!</v>
      </c>
      <c r="E258" s="30" t="e">
        <f>IF('Costi complessivi'!#REF!="G",'Costi complessivi'!#REF!*$C$452,IF('Costi complessivi'!#REF!=$B$452,'Costi complessivi'!#REF!,""))</f>
        <v>#REF!</v>
      </c>
      <c r="F258" s="115" t="e">
        <f>IF('Costi complessivi'!#REF!="G",'Costi complessivi'!C219*$C$452,IF('Costi complessivi'!#REF!=$B$452,'Costi complessivi'!C219,""))</f>
        <v>#REF!</v>
      </c>
      <c r="G258" s="44" t="e">
        <f>IF('Costi complessivi'!#REF!="G",'Costi complessivi'!#REF!*$C$452,IF('Costi complessivi'!#REF!=$B$452,'Costi complessivi'!#REF!,""))</f>
        <v>#REF!</v>
      </c>
      <c r="H258" s="44" t="e">
        <f>IF('Costi complessivi'!#REF!="G",'Costi complessivi'!#REF!*$C$452,IF('Costi complessivi'!#REF!=$B$452,'Costi complessivi'!#REF!,""))</f>
        <v>#REF!</v>
      </c>
      <c r="I258" s="115" t="e">
        <f>IF('Costi complessivi'!#REF!="G",'Costi complessivi'!D219*$C$452,IF('Costi complessivi'!#REF!=$B$452,'Costi complessivi'!D219,""))</f>
        <v>#REF!</v>
      </c>
      <c r="J258" s="14" t="e">
        <f>IF('Costi complessivi'!#REF!="G",'Costi complessivi'!E219*$C$452,IF('Costi complessivi'!#REF!=$B$452,'Costi complessivi'!E219,""))</f>
        <v>#REF!</v>
      </c>
      <c r="K258" s="14" t="e">
        <f>IF('Costi complessivi'!#REF!="G",'Costi complessivi'!F219*$C$452,IF('Costi complessivi'!#REF!=$B$452,'Costi complessivi'!F219,""))</f>
        <v>#REF!</v>
      </c>
      <c r="L258" s="29" t="e">
        <f>IF('Costi complessivi'!#REF!="G",'Costi complessivi'!#REF!*$C$452,IF('Costi complessivi'!#REF!=$B$452,'Costi complessivi'!#REF!,""))</f>
        <v>#REF!</v>
      </c>
      <c r="M258" s="23" t="e">
        <f>'Costi complessivi'!#REF!</f>
        <v>#REF!</v>
      </c>
      <c r="N258" s="69" t="e">
        <f>IF('Costi complessivi'!#REF!="G",'Costi complessivi'!#REF!,IF('Costi complessivi'!#REF!=$B$452,'Costi complessivi'!#REF!,0))</f>
        <v>#REF!</v>
      </c>
    </row>
    <row r="259" spans="1:14">
      <c r="A259" s="22" t="str">
        <f>IF('Costi complessivi'!A220="","",'Costi complessivi'!A220)</f>
        <v xml:space="preserve">  66/30/811  </v>
      </c>
      <c r="B259" s="61" t="str">
        <f>IF('Costi complessivi'!B220="","",'Costi complessivi'!B220)</f>
        <v xml:space="preserve">CONSULENZE PAGHE               </v>
      </c>
      <c r="C259" s="15" t="e">
        <f>IF('Costi complessivi'!#REF!="G",'Costi complessivi'!#REF!*$C$452,IF('Costi complessivi'!#REF!=$B$452,'Costi complessivi'!#REF!,""))</f>
        <v>#REF!</v>
      </c>
      <c r="D259" s="15" t="e">
        <f>IF('Costi complessivi'!#REF!="G",'Costi complessivi'!#REF!*$C$452,IF('Costi complessivi'!#REF!=$B$452,'Costi complessivi'!#REF!,""))</f>
        <v>#REF!</v>
      </c>
      <c r="E259" s="30" t="e">
        <f>IF('Costi complessivi'!#REF!="G",'Costi complessivi'!#REF!*$C$452,IF('Costi complessivi'!#REF!=$B$452,'Costi complessivi'!#REF!,""))</f>
        <v>#REF!</v>
      </c>
      <c r="F259" s="115" t="e">
        <f>IF('Costi complessivi'!#REF!="G",'Costi complessivi'!C220*$C$452,IF('Costi complessivi'!#REF!=$B$452,'Costi complessivi'!C220,""))</f>
        <v>#REF!</v>
      </c>
      <c r="G259" s="44" t="e">
        <f>IF('Costi complessivi'!#REF!="G",'Costi complessivi'!#REF!*$C$452,IF('Costi complessivi'!#REF!=$B$452,'Costi complessivi'!#REF!,""))</f>
        <v>#REF!</v>
      </c>
      <c r="H259" s="44" t="e">
        <f>IF('Costi complessivi'!#REF!="G",'Costi complessivi'!#REF!*$C$452,IF('Costi complessivi'!#REF!=$B$452,'Costi complessivi'!#REF!,""))</f>
        <v>#REF!</v>
      </c>
      <c r="I259" s="115" t="e">
        <f>IF('Costi complessivi'!#REF!="G",'Costi complessivi'!D220*$C$452,IF('Costi complessivi'!#REF!=$B$452,'Costi complessivi'!D220,""))</f>
        <v>#REF!</v>
      </c>
      <c r="J259" s="14" t="e">
        <f>IF('Costi complessivi'!#REF!="G",'Costi complessivi'!E220*$C$452,IF('Costi complessivi'!#REF!=$B$452,'Costi complessivi'!E220,""))</f>
        <v>#REF!</v>
      </c>
      <c r="K259" s="14" t="e">
        <f>IF('Costi complessivi'!#REF!="G",'Costi complessivi'!F220*$C$452,IF('Costi complessivi'!#REF!=$B$452,'Costi complessivi'!F220,""))</f>
        <v>#REF!</v>
      </c>
      <c r="L259" s="29" t="e">
        <f>IF('Costi complessivi'!#REF!="G",'Costi complessivi'!#REF!*$C$452,IF('Costi complessivi'!#REF!=$B$452,'Costi complessivi'!#REF!,""))</f>
        <v>#REF!</v>
      </c>
      <c r="M259" s="23" t="e">
        <f>'Costi complessivi'!#REF!</f>
        <v>#REF!</v>
      </c>
      <c r="N259" s="69" t="e">
        <f>IF('Costi complessivi'!#REF!="G",'Costi complessivi'!#REF!,IF('Costi complessivi'!#REF!=$B$452,'Costi complessivi'!#REF!,0))</f>
        <v>#REF!</v>
      </c>
    </row>
    <row r="260" spans="1:14">
      <c r="A260" s="22" t="str">
        <f>IF('Costi complessivi'!A221="","",'Costi complessivi'!A221)</f>
        <v xml:space="preserve">  66/30/810  </v>
      </c>
      <c r="B260" s="61" t="str">
        <f>IF('Costi complessivi'!B221="","",'Costi complessivi'!B221)</f>
        <v>COLLEGIO DEI REVISORI</v>
      </c>
      <c r="C260" s="15" t="e">
        <f>IF('Costi complessivi'!#REF!="G",'Costi complessivi'!#REF!*$C$452,IF('Costi complessivi'!#REF!=$B$452,'Costi complessivi'!#REF!,""))</f>
        <v>#REF!</v>
      </c>
      <c r="D260" s="15" t="e">
        <f>IF('Costi complessivi'!#REF!="G",'Costi complessivi'!#REF!*$C$452,IF('Costi complessivi'!#REF!=$B$452,'Costi complessivi'!#REF!,""))</f>
        <v>#REF!</v>
      </c>
      <c r="E260" s="30" t="e">
        <f>IF('Costi complessivi'!#REF!="G",'Costi complessivi'!#REF!*$C$452,IF('Costi complessivi'!#REF!=$B$452,'Costi complessivi'!#REF!,""))</f>
        <v>#REF!</v>
      </c>
      <c r="F260" s="115" t="e">
        <f>IF('Costi complessivi'!#REF!="G",'Costi complessivi'!C221*$C$452,IF('Costi complessivi'!#REF!=$B$452,'Costi complessivi'!C221,""))</f>
        <v>#REF!</v>
      </c>
      <c r="G260" s="44" t="e">
        <f>IF('Costi complessivi'!#REF!="G",'Costi complessivi'!#REF!*$C$452,IF('Costi complessivi'!#REF!=$B$452,'Costi complessivi'!#REF!,""))</f>
        <v>#REF!</v>
      </c>
      <c r="H260" s="44" t="e">
        <f>IF('Costi complessivi'!#REF!="G",'Costi complessivi'!#REF!*$C$452,IF('Costi complessivi'!#REF!=$B$452,'Costi complessivi'!#REF!,""))</f>
        <v>#REF!</v>
      </c>
      <c r="I260" s="115" t="e">
        <f>IF('Costi complessivi'!#REF!="G",'Costi complessivi'!D221*$C$452,IF('Costi complessivi'!#REF!=$B$452,'Costi complessivi'!D221,""))</f>
        <v>#REF!</v>
      </c>
      <c r="J260" s="14" t="e">
        <f>IF('Costi complessivi'!#REF!="G",'Costi complessivi'!E221*$C$452,IF('Costi complessivi'!#REF!=$B$452,'Costi complessivi'!E221,""))</f>
        <v>#REF!</v>
      </c>
      <c r="K260" s="14" t="e">
        <f>IF('Costi complessivi'!#REF!="G",'Costi complessivi'!F221*$C$452,IF('Costi complessivi'!#REF!=$B$452,'Costi complessivi'!F221,""))</f>
        <v>#REF!</v>
      </c>
      <c r="L260" s="29" t="e">
        <f>IF('Costi complessivi'!#REF!="G",'Costi complessivi'!#REF!*$C$452,IF('Costi complessivi'!#REF!=$B$452,'Costi complessivi'!#REF!,""))</f>
        <v>#REF!</v>
      </c>
      <c r="M260" s="23" t="e">
        <f>'Costi complessivi'!#REF!</f>
        <v>#REF!</v>
      </c>
      <c r="N260" s="69" t="e">
        <f>IF('Costi complessivi'!#REF!="G",'Costi complessivi'!#REF!,IF('Costi complessivi'!#REF!=$B$452,'Costi complessivi'!#REF!,0))</f>
        <v>#REF!</v>
      </c>
    </row>
    <row r="261" spans="1:14">
      <c r="A261" s="22" t="str">
        <f>IF('Costi complessivi'!A222="","",'Costi complessivi'!A222)</f>
        <v xml:space="preserve">  66/30/877  </v>
      </c>
      <c r="B261" s="61" t="str">
        <f>IF('Costi complessivi'!B222="","",'Costi complessivi'!B222)</f>
        <v>CED</v>
      </c>
      <c r="C261" s="15" t="e">
        <f>IF('Costi complessivi'!#REF!="G",'Costi complessivi'!#REF!*$C$452,IF('Costi complessivi'!#REF!=$B$452,'Costi complessivi'!#REF!,""))</f>
        <v>#REF!</v>
      </c>
      <c r="D261" s="15" t="e">
        <f>IF('Costi complessivi'!#REF!="G",'Costi complessivi'!#REF!*$C$452,IF('Costi complessivi'!#REF!=$B$452,'Costi complessivi'!#REF!,""))</f>
        <v>#REF!</v>
      </c>
      <c r="E261" s="30" t="e">
        <f>IF('Costi complessivi'!#REF!="G",'Costi complessivi'!#REF!*$C$452,IF('Costi complessivi'!#REF!=$B$452,'Costi complessivi'!#REF!,""))</f>
        <v>#REF!</v>
      </c>
      <c r="F261" s="115" t="e">
        <f>IF('Costi complessivi'!#REF!="G",'Costi complessivi'!C222*$C$452,IF('Costi complessivi'!#REF!=$B$452,'Costi complessivi'!C222,""))</f>
        <v>#REF!</v>
      </c>
      <c r="G261" s="44" t="e">
        <f>IF('Costi complessivi'!#REF!="G",'Costi complessivi'!#REF!*$C$452,IF('Costi complessivi'!#REF!=$B$452,'Costi complessivi'!#REF!,""))</f>
        <v>#REF!</v>
      </c>
      <c r="H261" s="44" t="e">
        <f>IF('Costi complessivi'!#REF!="G",'Costi complessivi'!#REF!*$C$452,IF('Costi complessivi'!#REF!=$B$452,'Costi complessivi'!#REF!,""))</f>
        <v>#REF!</v>
      </c>
      <c r="I261" s="115" t="e">
        <f>IF('Costi complessivi'!#REF!="G",'Costi complessivi'!D222*$C$452,IF('Costi complessivi'!#REF!=$B$452,'Costi complessivi'!D222,""))</f>
        <v>#REF!</v>
      </c>
      <c r="J261" s="14" t="e">
        <f>IF('Costi complessivi'!#REF!="G",'Costi complessivi'!E222*$C$452,IF('Costi complessivi'!#REF!=$B$452,'Costi complessivi'!E222,""))</f>
        <v>#REF!</v>
      </c>
      <c r="K261" s="14" t="e">
        <f>IF('Costi complessivi'!#REF!="G",'Costi complessivi'!F222*$C$452,IF('Costi complessivi'!#REF!=$B$452,'Costi complessivi'!F222,""))</f>
        <v>#REF!</v>
      </c>
      <c r="L261" s="29" t="e">
        <f>IF('Costi complessivi'!#REF!="G",'Costi complessivi'!#REF!*$C$452,IF('Costi complessivi'!#REF!=$B$452,'Costi complessivi'!#REF!,""))</f>
        <v>#REF!</v>
      </c>
      <c r="M261" s="23" t="e">
        <f>'Costi complessivi'!#REF!</f>
        <v>#REF!</v>
      </c>
      <c r="N261" s="69" t="e">
        <f>IF('Costi complessivi'!#REF!="G",'Costi complessivi'!#REF!,IF('Costi complessivi'!#REF!=$B$452,'Costi complessivi'!#REF!,0))</f>
        <v>#REF!</v>
      </c>
    </row>
    <row r="262" spans="1:14">
      <c r="A262" s="22" t="str">
        <f>IF('Costi complessivi'!A223="","",'Costi complessivi'!A223)</f>
        <v xml:space="preserve">  66/30/810  </v>
      </c>
      <c r="B262" s="61" t="str">
        <f>IF('Costi complessivi'!B223="","",'Costi complessivi'!B223)</f>
        <v>MEDICINA DEL LAVORO</v>
      </c>
      <c r="C262" s="15" t="e">
        <f>IF('Costi complessivi'!#REF!="G",'Costi complessivi'!#REF!*$C$452,IF('Costi complessivi'!#REF!=$B$452,'Costi complessivi'!#REF!,""))</f>
        <v>#REF!</v>
      </c>
      <c r="D262" s="15" t="e">
        <f>IF('Costi complessivi'!#REF!="G",'Costi complessivi'!#REF!*$C$452,IF('Costi complessivi'!#REF!=$B$452,'Costi complessivi'!#REF!,""))</f>
        <v>#REF!</v>
      </c>
      <c r="E262" s="30" t="e">
        <f>IF('Costi complessivi'!#REF!="G",'Costi complessivi'!#REF!*$C$452,IF('Costi complessivi'!#REF!=$B$452,'Costi complessivi'!#REF!,""))</f>
        <v>#REF!</v>
      </c>
      <c r="F262" s="115" t="e">
        <f>IF('Costi complessivi'!#REF!="G",'Costi complessivi'!C223*$C$452,IF('Costi complessivi'!#REF!=$B$452,'Costi complessivi'!C223,""))</f>
        <v>#REF!</v>
      </c>
      <c r="G262" s="44" t="e">
        <f>IF('Costi complessivi'!#REF!="G",'Costi complessivi'!#REF!*$C$452,IF('Costi complessivi'!#REF!=$B$452,'Costi complessivi'!#REF!,""))</f>
        <v>#REF!</v>
      </c>
      <c r="H262" s="44" t="e">
        <f>IF('Costi complessivi'!#REF!="G",'Costi complessivi'!#REF!*$C$452,IF('Costi complessivi'!#REF!=$B$452,'Costi complessivi'!#REF!,""))</f>
        <v>#REF!</v>
      </c>
      <c r="I262" s="115" t="e">
        <f>IF('Costi complessivi'!#REF!="G",'Costi complessivi'!D223*$C$452,IF('Costi complessivi'!#REF!=$B$452,'Costi complessivi'!D223,""))</f>
        <v>#REF!</v>
      </c>
      <c r="J262" s="14" t="e">
        <f>IF('Costi complessivi'!#REF!="G",'Costi complessivi'!E223*$C$452,IF('Costi complessivi'!#REF!=$B$452,'Costi complessivi'!E223,""))</f>
        <v>#REF!</v>
      </c>
      <c r="K262" s="14" t="e">
        <f>IF('Costi complessivi'!#REF!="G",'Costi complessivi'!F223*$C$452,IF('Costi complessivi'!#REF!=$B$452,'Costi complessivi'!F223,""))</f>
        <v>#REF!</v>
      </c>
      <c r="L262" s="29" t="e">
        <f>IF('Costi complessivi'!#REF!="G",'Costi complessivi'!#REF!*$C$452,IF('Costi complessivi'!#REF!=$B$452,'Costi complessivi'!#REF!,""))</f>
        <v>#REF!</v>
      </c>
      <c r="M262" s="23" t="e">
        <f>'Costi complessivi'!#REF!</f>
        <v>#REF!</v>
      </c>
      <c r="N262" s="69" t="e">
        <f>IF('Costi complessivi'!#REF!="G",'Costi complessivi'!#REF!,IF('Costi complessivi'!#REF!=$B$452,'Costi complessivi'!#REF!,0))</f>
        <v>#REF!</v>
      </c>
    </row>
    <row r="263" spans="1:14">
      <c r="A263" s="22" t="str">
        <f>IF('Costi complessivi'!A224="","",'Costi complessivi'!A224)</f>
        <v xml:space="preserve">  66/30/810  </v>
      </c>
      <c r="B263" s="61" t="str">
        <f>IF('Costi complessivi'!B224="","",'Costi complessivi'!B224)</f>
        <v>CONSULENTE COMMERCIALISTA</v>
      </c>
      <c r="C263" s="15" t="e">
        <f>IF('Costi complessivi'!#REF!="G",'Costi complessivi'!#REF!*$C$452,IF('Costi complessivi'!#REF!=$B$452,'Costi complessivi'!#REF!,""))</f>
        <v>#REF!</v>
      </c>
      <c r="D263" s="15" t="e">
        <f>IF('Costi complessivi'!#REF!="G",'Costi complessivi'!#REF!*$C$452,IF('Costi complessivi'!#REF!=$B$452,'Costi complessivi'!#REF!,""))</f>
        <v>#REF!</v>
      </c>
      <c r="E263" s="30" t="e">
        <f>IF('Costi complessivi'!#REF!="G",'Costi complessivi'!#REF!*$C$452,IF('Costi complessivi'!#REF!=$B$452,'Costi complessivi'!#REF!,""))</f>
        <v>#REF!</v>
      </c>
      <c r="F263" s="115" t="e">
        <f>IF('Costi complessivi'!#REF!="G",'Costi complessivi'!C224*$C$452,IF('Costi complessivi'!#REF!=$B$452,'Costi complessivi'!C224,""))</f>
        <v>#REF!</v>
      </c>
      <c r="G263" s="44" t="e">
        <f>IF('Costi complessivi'!#REF!="G",'Costi complessivi'!#REF!*$C$452,IF('Costi complessivi'!#REF!=$B$452,'Costi complessivi'!#REF!,""))</f>
        <v>#REF!</v>
      </c>
      <c r="H263" s="44" t="e">
        <f>IF('Costi complessivi'!#REF!="G",'Costi complessivi'!#REF!*$C$452,IF('Costi complessivi'!#REF!=$B$452,'Costi complessivi'!#REF!,""))</f>
        <v>#REF!</v>
      </c>
      <c r="I263" s="115" t="e">
        <f>IF('Costi complessivi'!#REF!="G",'Costi complessivi'!D224*$C$452,IF('Costi complessivi'!#REF!=$B$452,'Costi complessivi'!D224,""))</f>
        <v>#REF!</v>
      </c>
      <c r="J263" s="14" t="e">
        <f>IF('Costi complessivi'!#REF!="G",'Costi complessivi'!E224*$C$452,IF('Costi complessivi'!#REF!=$B$452,'Costi complessivi'!E224,""))</f>
        <v>#REF!</v>
      </c>
      <c r="K263" s="14" t="e">
        <f>IF('Costi complessivi'!#REF!="G",'Costi complessivi'!F224*$C$452,IF('Costi complessivi'!#REF!=$B$452,'Costi complessivi'!F224,""))</f>
        <v>#REF!</v>
      </c>
      <c r="L263" s="29" t="e">
        <f>IF('Costi complessivi'!#REF!="G",'Costi complessivi'!#REF!*$C$452,IF('Costi complessivi'!#REF!=$B$452,'Costi complessivi'!#REF!,""))</f>
        <v>#REF!</v>
      </c>
      <c r="M263" s="23" t="e">
        <f>'Costi complessivi'!#REF!</f>
        <v>#REF!</v>
      </c>
      <c r="N263" s="69" t="e">
        <f>IF('Costi complessivi'!#REF!="G",'Costi complessivi'!#REF!,IF('Costi complessivi'!#REF!=$B$452,'Costi complessivi'!#REF!,0))</f>
        <v>#REF!</v>
      </c>
    </row>
    <row r="264" spans="1:14">
      <c r="A264" s="22" t="str">
        <f>IF('Costi complessivi'!A225="","",'Costi complessivi'!A225)</f>
        <v xml:space="preserve">  66/30/810  </v>
      </c>
      <c r="B264" s="61" t="str">
        <f>IF('Costi complessivi'!B225="","",'Costi complessivi'!B225)</f>
        <v>CONSULENZA GIURIDICA</v>
      </c>
      <c r="C264" s="15" t="e">
        <f>IF('Costi complessivi'!#REF!="G",'Costi complessivi'!#REF!*$C$452,IF('Costi complessivi'!#REF!=$B$452,'Costi complessivi'!#REF!,""))</f>
        <v>#REF!</v>
      </c>
      <c r="D264" s="15" t="e">
        <f>IF('Costi complessivi'!#REF!="G",'Costi complessivi'!#REF!*$C$452,IF('Costi complessivi'!#REF!=$B$452,'Costi complessivi'!#REF!,""))</f>
        <v>#REF!</v>
      </c>
      <c r="E264" s="30" t="e">
        <f>IF('Costi complessivi'!#REF!="G",'Costi complessivi'!#REF!*$C$452,IF('Costi complessivi'!#REF!=$B$452,'Costi complessivi'!#REF!,""))</f>
        <v>#REF!</v>
      </c>
      <c r="F264" s="115" t="e">
        <f>IF('Costi complessivi'!#REF!="G",'Costi complessivi'!C225*$C$452,IF('Costi complessivi'!#REF!=$B$452,'Costi complessivi'!C225,""))</f>
        <v>#REF!</v>
      </c>
      <c r="G264" s="44" t="e">
        <f>IF('Costi complessivi'!#REF!="G",'Costi complessivi'!#REF!*$C$452,IF('Costi complessivi'!#REF!=$B$452,'Costi complessivi'!#REF!,""))</f>
        <v>#REF!</v>
      </c>
      <c r="H264" s="44" t="e">
        <f>IF('Costi complessivi'!#REF!="G",'Costi complessivi'!#REF!*$C$452,IF('Costi complessivi'!#REF!=$B$452,'Costi complessivi'!#REF!,""))</f>
        <v>#REF!</v>
      </c>
      <c r="I264" s="115" t="e">
        <f>IF('Costi complessivi'!#REF!="G",'Costi complessivi'!D225*$C$452,IF('Costi complessivi'!#REF!=$B$452,'Costi complessivi'!D225,""))</f>
        <v>#REF!</v>
      </c>
      <c r="J264" s="14" t="e">
        <f>IF('Costi complessivi'!#REF!="G",'Costi complessivi'!E225*$C$452,IF('Costi complessivi'!#REF!=$B$452,'Costi complessivi'!E225,""))</f>
        <v>#REF!</v>
      </c>
      <c r="K264" s="14" t="e">
        <f>IF('Costi complessivi'!#REF!="G",'Costi complessivi'!F225*$C$452,IF('Costi complessivi'!#REF!=$B$452,'Costi complessivi'!F225,""))</f>
        <v>#REF!</v>
      </c>
      <c r="L264" s="29" t="e">
        <f>IF('Costi complessivi'!#REF!="G",'Costi complessivi'!#REF!*$C$452,IF('Costi complessivi'!#REF!=$B$452,'Costi complessivi'!#REF!,""))</f>
        <v>#REF!</v>
      </c>
      <c r="M264" s="23" t="e">
        <f>'Costi complessivi'!#REF!</f>
        <v>#REF!</v>
      </c>
      <c r="N264" s="69" t="e">
        <f>IF('Costi complessivi'!#REF!="G",'Costi complessivi'!#REF!,IF('Costi complessivi'!#REF!=$B$452,'Costi complessivi'!#REF!,0))</f>
        <v>#REF!</v>
      </c>
    </row>
    <row r="265" spans="1:14">
      <c r="A265" s="22" t="str">
        <f>IF('Costi complessivi'!A226="","",'Costi complessivi'!A226)</f>
        <v xml:space="preserve">  66/30/827  </v>
      </c>
      <c r="B265" s="61" t="str">
        <f>IF('Costi complessivi'!B226="","",'Costi complessivi'!B226)</f>
        <v>SERVIZIO COMUNICAZIONE</v>
      </c>
      <c r="C265" s="15" t="e">
        <f>IF('Costi complessivi'!#REF!="G",'Costi complessivi'!#REF!*$C$452,IF('Costi complessivi'!#REF!=$B$452,'Costi complessivi'!#REF!,""))</f>
        <v>#REF!</v>
      </c>
      <c r="D265" s="15" t="e">
        <f>IF('Costi complessivi'!#REF!="G",'Costi complessivi'!#REF!*$C$452,IF('Costi complessivi'!#REF!=$B$452,'Costi complessivi'!#REF!,""))</f>
        <v>#REF!</v>
      </c>
      <c r="E265" s="30" t="e">
        <f>IF('Costi complessivi'!#REF!="G",'Costi complessivi'!#REF!*$C$452,IF('Costi complessivi'!#REF!=$B$452,'Costi complessivi'!#REF!,""))</f>
        <v>#REF!</v>
      </c>
      <c r="F265" s="115" t="e">
        <f>IF('Costi complessivi'!#REF!="G",'Costi complessivi'!C226*$C$452,IF('Costi complessivi'!#REF!=$B$452,'Costi complessivi'!C226,""))</f>
        <v>#REF!</v>
      </c>
      <c r="G265" s="44" t="e">
        <f>IF('Costi complessivi'!#REF!="G",'Costi complessivi'!#REF!*$C$452,IF('Costi complessivi'!#REF!=$B$452,'Costi complessivi'!#REF!,""))</f>
        <v>#REF!</v>
      </c>
      <c r="H265" s="44" t="e">
        <f>IF('Costi complessivi'!#REF!="G",'Costi complessivi'!#REF!*$C$452,IF('Costi complessivi'!#REF!=$B$452,'Costi complessivi'!#REF!,""))</f>
        <v>#REF!</v>
      </c>
      <c r="I265" s="115" t="e">
        <f>IF('Costi complessivi'!#REF!="G",'Costi complessivi'!D226*$C$452,IF('Costi complessivi'!#REF!=$B$452,'Costi complessivi'!D226,""))</f>
        <v>#REF!</v>
      </c>
      <c r="J265" s="14" t="e">
        <f>IF('Costi complessivi'!#REF!="G",'Costi complessivi'!E226*$C$452,IF('Costi complessivi'!#REF!=$B$452,'Costi complessivi'!E226,""))</f>
        <v>#REF!</v>
      </c>
      <c r="K265" s="14" t="e">
        <f>IF('Costi complessivi'!#REF!="G",'Costi complessivi'!F226*$C$452,IF('Costi complessivi'!#REF!=$B$452,'Costi complessivi'!F226,""))</f>
        <v>#REF!</v>
      </c>
      <c r="L265" s="29" t="e">
        <f>IF('Costi complessivi'!#REF!="G",'Costi complessivi'!#REF!*$C$452,IF('Costi complessivi'!#REF!=$B$452,'Costi complessivi'!#REF!,""))</f>
        <v>#REF!</v>
      </c>
      <c r="M265" s="23" t="e">
        <f>'Costi complessivi'!#REF!</f>
        <v>#REF!</v>
      </c>
      <c r="N265" s="69" t="e">
        <f>IF('Costi complessivi'!#REF!="G",'Costi complessivi'!#REF!,IF('Costi complessivi'!#REF!=$B$452,'Costi complessivi'!#REF!,0))</f>
        <v>#REF!</v>
      </c>
    </row>
    <row r="266" spans="1:14">
      <c r="A266" s="22" t="str">
        <f>IF('Costi complessivi'!A227="","",'Costi complessivi'!A227)</f>
        <v xml:space="preserve">  66/30/815  </v>
      </c>
      <c r="B266" s="61" t="str">
        <f>IF('Costi complessivi'!B227="","",'Costi complessivi'!B227)</f>
        <v xml:space="preserve">ONERI POSTALI                  </v>
      </c>
      <c r="C266" s="15" t="e">
        <f>IF('Costi complessivi'!#REF!="G",'Costi complessivi'!#REF!*$C$452,IF('Costi complessivi'!#REF!=$B$452,'Costi complessivi'!#REF!,""))</f>
        <v>#REF!</v>
      </c>
      <c r="D266" s="15" t="e">
        <f>IF('Costi complessivi'!#REF!="G",'Costi complessivi'!#REF!*$C$452,IF('Costi complessivi'!#REF!=$B$452,'Costi complessivi'!#REF!,""))</f>
        <v>#REF!</v>
      </c>
      <c r="E266" s="30" t="e">
        <f>IF('Costi complessivi'!#REF!="G",'Costi complessivi'!#REF!*$C$452,IF('Costi complessivi'!#REF!=$B$452,'Costi complessivi'!#REF!,""))</f>
        <v>#REF!</v>
      </c>
      <c r="F266" s="115" t="e">
        <f>IF('Costi complessivi'!#REF!="G",'Costi complessivi'!C227*$C$452,IF('Costi complessivi'!#REF!=$B$452,'Costi complessivi'!C227,""))</f>
        <v>#REF!</v>
      </c>
      <c r="G266" s="44" t="e">
        <f>IF('Costi complessivi'!#REF!="G",'Costi complessivi'!#REF!*$C$452,IF('Costi complessivi'!#REF!=$B$452,'Costi complessivi'!#REF!,""))</f>
        <v>#REF!</v>
      </c>
      <c r="H266" s="44" t="e">
        <f>IF('Costi complessivi'!#REF!="G",'Costi complessivi'!#REF!*$C$452,IF('Costi complessivi'!#REF!=$B$452,'Costi complessivi'!#REF!,""))</f>
        <v>#REF!</v>
      </c>
      <c r="I266" s="115" t="e">
        <f>IF('Costi complessivi'!#REF!="G",'Costi complessivi'!D227*$C$452,IF('Costi complessivi'!#REF!=$B$452,'Costi complessivi'!D227,""))</f>
        <v>#REF!</v>
      </c>
      <c r="J266" s="14" t="e">
        <f>IF('Costi complessivi'!#REF!="G",'Costi complessivi'!E227*$C$452,IF('Costi complessivi'!#REF!=$B$452,'Costi complessivi'!E227,""))</f>
        <v>#REF!</v>
      </c>
      <c r="K266" s="14" t="e">
        <f>IF('Costi complessivi'!#REF!="G",'Costi complessivi'!F227*$C$452,IF('Costi complessivi'!#REF!=$B$452,'Costi complessivi'!F227,""))</f>
        <v>#REF!</v>
      </c>
      <c r="L266" s="29" t="e">
        <f>IF('Costi complessivi'!#REF!="G",'Costi complessivi'!#REF!*$C$452,IF('Costi complessivi'!#REF!=$B$452,'Costi complessivi'!#REF!,""))</f>
        <v>#REF!</v>
      </c>
      <c r="M266" s="23" t="e">
        <f>'Costi complessivi'!#REF!</f>
        <v>#REF!</v>
      </c>
      <c r="N266" s="69" t="e">
        <f>IF('Costi complessivi'!#REF!="G",'Costi complessivi'!#REF!,IF('Costi complessivi'!#REF!=$B$452,'Costi complessivi'!#REF!,0))</f>
        <v>#REF!</v>
      </c>
    </row>
    <row r="267" spans="1:14">
      <c r="A267" s="22" t="str">
        <f>IF('Costi complessivi'!A228="","",'Costi complessivi'!A228)</f>
        <v xml:space="preserve">  66/30/816  </v>
      </c>
      <c r="B267" s="61" t="str">
        <f>IF('Costi complessivi'!B228="","",'Costi complessivi'!B228)</f>
        <v xml:space="preserve">ONERI BANCARI                  </v>
      </c>
      <c r="C267" s="15" t="e">
        <f>IF('Costi complessivi'!#REF!="G",'Costi complessivi'!#REF!*$C$452,IF('Costi complessivi'!#REF!=$B$452,'Costi complessivi'!#REF!,""))</f>
        <v>#REF!</v>
      </c>
      <c r="D267" s="15" t="e">
        <f>IF('Costi complessivi'!#REF!="G",'Costi complessivi'!#REF!*$C$452,IF('Costi complessivi'!#REF!=$B$452,'Costi complessivi'!#REF!,""))</f>
        <v>#REF!</v>
      </c>
      <c r="E267" s="30" t="e">
        <f>IF('Costi complessivi'!#REF!="G",'Costi complessivi'!#REF!*$C$452,IF('Costi complessivi'!#REF!=$B$452,'Costi complessivi'!#REF!,""))</f>
        <v>#REF!</v>
      </c>
      <c r="F267" s="115" t="e">
        <f>IF('Costi complessivi'!#REF!="G",'Costi complessivi'!C228*$C$452,IF('Costi complessivi'!#REF!=$B$452,'Costi complessivi'!C228,""))</f>
        <v>#REF!</v>
      </c>
      <c r="G267" s="44" t="e">
        <f>IF('Costi complessivi'!#REF!="G",'Costi complessivi'!#REF!*$C$452,IF('Costi complessivi'!#REF!=$B$452,'Costi complessivi'!#REF!,""))</f>
        <v>#REF!</v>
      </c>
      <c r="H267" s="44" t="e">
        <f>IF('Costi complessivi'!#REF!="G",'Costi complessivi'!#REF!*$C$452,IF('Costi complessivi'!#REF!=$B$452,'Costi complessivi'!#REF!,""))</f>
        <v>#REF!</v>
      </c>
      <c r="I267" s="115" t="e">
        <f>IF('Costi complessivi'!#REF!="G",'Costi complessivi'!D228*$C$452,IF('Costi complessivi'!#REF!=$B$452,'Costi complessivi'!D228,""))</f>
        <v>#REF!</v>
      </c>
      <c r="J267" s="14" t="e">
        <f>IF('Costi complessivi'!#REF!="G",'Costi complessivi'!E228*$C$452,IF('Costi complessivi'!#REF!=$B$452,'Costi complessivi'!E228,""))</f>
        <v>#REF!</v>
      </c>
      <c r="K267" s="14" t="e">
        <f>IF('Costi complessivi'!#REF!="G",'Costi complessivi'!F228*$C$452,IF('Costi complessivi'!#REF!=$B$452,'Costi complessivi'!F228,""))</f>
        <v>#REF!</v>
      </c>
      <c r="L267" s="29" t="e">
        <f>IF('Costi complessivi'!#REF!="G",'Costi complessivi'!#REF!*$C$452,IF('Costi complessivi'!#REF!=$B$452,'Costi complessivi'!#REF!,""))</f>
        <v>#REF!</v>
      </c>
      <c r="M267" s="23" t="e">
        <f>'Costi complessivi'!#REF!</f>
        <v>#REF!</v>
      </c>
      <c r="N267" s="69" t="e">
        <f>IF('Costi complessivi'!#REF!="G",'Costi complessivi'!#REF!,IF('Costi complessivi'!#REF!=$B$452,'Costi complessivi'!#REF!,0))</f>
        <v>#REF!</v>
      </c>
    </row>
    <row r="268" spans="1:14" ht="14.25" customHeight="1">
      <c r="A268" s="22" t="str">
        <f>IF('Costi complessivi'!A229="","",'Costi complessivi'!A229)</f>
        <v xml:space="preserve">  66/30/827  </v>
      </c>
      <c r="B268" s="61" t="str">
        <f>IF('Costi complessivi'!B229="","",'Costi complessivi'!B229)</f>
        <v xml:space="preserve">FORMAZIONE PERSONALE           </v>
      </c>
      <c r="C268" s="15" t="e">
        <f>IF('Costi complessivi'!#REF!="G",'Costi complessivi'!#REF!*$C$452,IF('Costi complessivi'!#REF!=$B$452,'Costi complessivi'!#REF!,""))</f>
        <v>#REF!</v>
      </c>
      <c r="D268" s="15" t="e">
        <f>IF('Costi complessivi'!#REF!="G",'Costi complessivi'!#REF!*$C$452,IF('Costi complessivi'!#REF!=$B$452,'Costi complessivi'!#REF!,""))</f>
        <v>#REF!</v>
      </c>
      <c r="E268" s="30" t="e">
        <f>IF('Costi complessivi'!#REF!="G",'Costi complessivi'!#REF!*$C$452,IF('Costi complessivi'!#REF!=$B$452,'Costi complessivi'!#REF!,""))</f>
        <v>#REF!</v>
      </c>
      <c r="F268" s="115" t="e">
        <f>IF('Costi complessivi'!#REF!="G",'Costi complessivi'!C229*$C$452,IF('Costi complessivi'!#REF!=$B$452,'Costi complessivi'!C229,""))</f>
        <v>#REF!</v>
      </c>
      <c r="G268" s="44" t="e">
        <f>IF('Costi complessivi'!#REF!="G",'Costi complessivi'!#REF!*$C$452,IF('Costi complessivi'!#REF!=$B$452,'Costi complessivi'!#REF!,""))</f>
        <v>#REF!</v>
      </c>
      <c r="H268" s="44" t="e">
        <f>IF('Costi complessivi'!#REF!="G",'Costi complessivi'!#REF!*$C$452,IF('Costi complessivi'!#REF!=$B$452,'Costi complessivi'!#REF!,""))</f>
        <v>#REF!</v>
      </c>
      <c r="I268" s="115" t="e">
        <f>IF('Costi complessivi'!#REF!="G",'Costi complessivi'!D229*$C$452,IF('Costi complessivi'!#REF!=$B$452,'Costi complessivi'!D229,""))</f>
        <v>#REF!</v>
      </c>
      <c r="J268" s="14" t="e">
        <f>IF('Costi complessivi'!#REF!="G",'Costi complessivi'!E229*$C$452,IF('Costi complessivi'!#REF!=$B$452,'Costi complessivi'!E229,""))</f>
        <v>#REF!</v>
      </c>
      <c r="K268" s="14" t="e">
        <f>IF('Costi complessivi'!#REF!="G",'Costi complessivi'!F229*$C$452,IF('Costi complessivi'!#REF!=$B$452,'Costi complessivi'!F229,""))</f>
        <v>#REF!</v>
      </c>
      <c r="L268" s="29" t="e">
        <f>IF('Costi complessivi'!#REF!="G",'Costi complessivi'!#REF!*$C$452,IF('Costi complessivi'!#REF!=$B$452,'Costi complessivi'!#REF!,""))</f>
        <v>#REF!</v>
      </c>
      <c r="M268" s="23" t="e">
        <f>'Costi complessivi'!#REF!</f>
        <v>#REF!</v>
      </c>
      <c r="N268" s="69" t="e">
        <f>IF('Costi complessivi'!#REF!="G",'Costi complessivi'!#REF!,IF('Costi complessivi'!#REF!=$B$452,'Costi complessivi'!#REF!,0))</f>
        <v>#REF!</v>
      </c>
    </row>
    <row r="269" spans="1:14">
      <c r="A269" s="22" t="str">
        <f>IF('Costi complessivi'!A230="","",'Costi complessivi'!A230)</f>
        <v xml:space="preserve">  66/30/837  </v>
      </c>
      <c r="B269" s="61" t="str">
        <f>IF('Costi complessivi'!B230="","",'Costi complessivi'!B230)</f>
        <v xml:space="preserve">FORZA MOTRICE SEDE             </v>
      </c>
      <c r="C269" s="15" t="e">
        <f>IF('Costi complessivi'!#REF!="G",'Costi complessivi'!#REF!*$C$452,IF('Costi complessivi'!#REF!=$B$452,'Costi complessivi'!#REF!,""))</f>
        <v>#REF!</v>
      </c>
      <c r="D269" s="15" t="e">
        <f>IF('Costi complessivi'!#REF!="G",'Costi complessivi'!#REF!*$C$452,IF('Costi complessivi'!#REF!=$B$452,'Costi complessivi'!#REF!,""))</f>
        <v>#REF!</v>
      </c>
      <c r="E269" s="30" t="e">
        <f>IF('Costi complessivi'!#REF!="G",'Costi complessivi'!#REF!*$C$452,IF('Costi complessivi'!#REF!=$B$452,'Costi complessivi'!#REF!,""))</f>
        <v>#REF!</v>
      </c>
      <c r="F269" s="115" t="e">
        <f>IF('Costi complessivi'!#REF!="G",'Costi complessivi'!C230*$C$452,IF('Costi complessivi'!#REF!=$B$452,'Costi complessivi'!C230,""))</f>
        <v>#REF!</v>
      </c>
      <c r="G269" s="44" t="e">
        <f>IF('Costi complessivi'!#REF!="G",'Costi complessivi'!#REF!*$C$452,IF('Costi complessivi'!#REF!=$B$452,'Costi complessivi'!#REF!,""))</f>
        <v>#REF!</v>
      </c>
      <c r="H269" s="44" t="e">
        <f>IF('Costi complessivi'!#REF!="G",'Costi complessivi'!#REF!*$C$452,IF('Costi complessivi'!#REF!=$B$452,'Costi complessivi'!#REF!,""))</f>
        <v>#REF!</v>
      </c>
      <c r="I269" s="115" t="e">
        <f>IF('Costi complessivi'!#REF!="G",'Costi complessivi'!D230*$C$452,IF('Costi complessivi'!#REF!=$B$452,'Costi complessivi'!D230,""))</f>
        <v>#REF!</v>
      </c>
      <c r="J269" s="14" t="e">
        <f>IF('Costi complessivi'!#REF!="G",'Costi complessivi'!E230*$C$452,IF('Costi complessivi'!#REF!=$B$452,'Costi complessivi'!E230,""))</f>
        <v>#REF!</v>
      </c>
      <c r="K269" s="14" t="e">
        <f>IF('Costi complessivi'!#REF!="G",'Costi complessivi'!F230*$C$452,IF('Costi complessivi'!#REF!=$B$452,'Costi complessivi'!F230,""))</f>
        <v>#REF!</v>
      </c>
      <c r="L269" s="29" t="e">
        <f>IF('Costi complessivi'!#REF!="G",'Costi complessivi'!#REF!*$C$452,IF('Costi complessivi'!#REF!=$B$452,'Costi complessivi'!#REF!,""))</f>
        <v>#REF!</v>
      </c>
      <c r="M269" s="23" t="e">
        <f>'Costi complessivi'!#REF!</f>
        <v>#REF!</v>
      </c>
      <c r="N269" s="69" t="e">
        <f>IF('Costi complessivi'!#REF!="G",'Costi complessivi'!#REF!,IF('Costi complessivi'!#REF!=$B$452,'Costi complessivi'!#REF!,0))</f>
        <v>#REF!</v>
      </c>
    </row>
    <row r="270" spans="1:14">
      <c r="A270" s="22" t="str">
        <f>IF('Costi complessivi'!A231="","",'Costi complessivi'!A231)</f>
        <v xml:space="preserve">  66/30/838  </v>
      </c>
      <c r="B270" s="61" t="str">
        <f>IF('Costi complessivi'!B231="","",'Costi complessivi'!B231)</f>
        <v xml:space="preserve">GAS SEDE                       </v>
      </c>
      <c r="C270" s="15" t="e">
        <f>IF('Costi complessivi'!#REF!="G",'Costi complessivi'!#REF!*$C$452,IF('Costi complessivi'!#REF!=$B$452,'Costi complessivi'!#REF!,""))</f>
        <v>#REF!</v>
      </c>
      <c r="D270" s="15" t="e">
        <f>IF('Costi complessivi'!#REF!="G",'Costi complessivi'!#REF!*$C$452,IF('Costi complessivi'!#REF!=$B$452,'Costi complessivi'!#REF!,""))</f>
        <v>#REF!</v>
      </c>
      <c r="E270" s="30" t="e">
        <f>IF('Costi complessivi'!#REF!="G",'Costi complessivi'!#REF!*$C$452,IF('Costi complessivi'!#REF!=$B$452,'Costi complessivi'!#REF!,""))</f>
        <v>#REF!</v>
      </c>
      <c r="F270" s="115" t="e">
        <f>IF('Costi complessivi'!#REF!="G",'Costi complessivi'!C231*$C$452,IF('Costi complessivi'!#REF!=$B$452,'Costi complessivi'!C231,""))</f>
        <v>#REF!</v>
      </c>
      <c r="G270" s="44" t="e">
        <f>IF('Costi complessivi'!#REF!="G",'Costi complessivi'!#REF!*$C$452,IF('Costi complessivi'!#REF!=$B$452,'Costi complessivi'!#REF!,""))</f>
        <v>#REF!</v>
      </c>
      <c r="H270" s="44" t="e">
        <f>IF('Costi complessivi'!#REF!="G",'Costi complessivi'!#REF!*$C$452,IF('Costi complessivi'!#REF!=$B$452,'Costi complessivi'!#REF!,""))</f>
        <v>#REF!</v>
      </c>
      <c r="I270" s="115" t="e">
        <f>IF('Costi complessivi'!#REF!="G",'Costi complessivi'!D231*$C$452,IF('Costi complessivi'!#REF!=$B$452,'Costi complessivi'!D231,""))</f>
        <v>#REF!</v>
      </c>
      <c r="J270" s="14" t="e">
        <f>IF('Costi complessivi'!#REF!="G",'Costi complessivi'!E231*$C$452,IF('Costi complessivi'!#REF!=$B$452,'Costi complessivi'!E231,""))</f>
        <v>#REF!</v>
      </c>
      <c r="K270" s="14" t="e">
        <f>IF('Costi complessivi'!#REF!="G",'Costi complessivi'!F231*$C$452,IF('Costi complessivi'!#REF!=$B$452,'Costi complessivi'!F231,""))</f>
        <v>#REF!</v>
      </c>
      <c r="L270" s="29" t="e">
        <f>IF('Costi complessivi'!#REF!="G",'Costi complessivi'!#REF!*$C$452,IF('Costi complessivi'!#REF!=$B$452,'Costi complessivi'!#REF!,""))</f>
        <v>#REF!</v>
      </c>
      <c r="M270" s="23" t="e">
        <f>'Costi complessivi'!#REF!</f>
        <v>#REF!</v>
      </c>
      <c r="N270" s="69" t="e">
        <f>IF('Costi complessivi'!#REF!="G",'Costi complessivi'!#REF!,IF('Costi complessivi'!#REF!=$B$452,'Costi complessivi'!#REF!,0))</f>
        <v>#REF!</v>
      </c>
    </row>
    <row r="271" spans="1:14">
      <c r="A271" s="22" t="str">
        <f>IF('Costi complessivi'!A232="","",'Costi complessivi'!A232)</f>
        <v xml:space="preserve">  66/30/839  </v>
      </c>
      <c r="B271" s="61" t="str">
        <f>IF('Costi complessivi'!B232="","",'Costi complessivi'!B232)</f>
        <v xml:space="preserve">ACQUA SEDE                     </v>
      </c>
      <c r="C271" s="15" t="e">
        <f>IF('Costi complessivi'!#REF!="G",'Costi complessivi'!#REF!*$C$452,IF('Costi complessivi'!#REF!=$B$452,'Costi complessivi'!#REF!,""))</f>
        <v>#REF!</v>
      </c>
      <c r="D271" s="15" t="e">
        <f>IF('Costi complessivi'!#REF!="G",'Costi complessivi'!#REF!*$C$452,IF('Costi complessivi'!#REF!=$B$452,'Costi complessivi'!#REF!,""))</f>
        <v>#REF!</v>
      </c>
      <c r="E271" s="30" t="e">
        <f>IF('Costi complessivi'!#REF!="G",'Costi complessivi'!#REF!*$C$452,IF('Costi complessivi'!#REF!=$B$452,'Costi complessivi'!#REF!,""))</f>
        <v>#REF!</v>
      </c>
      <c r="F271" s="115" t="e">
        <f>IF('Costi complessivi'!#REF!="G",'Costi complessivi'!C232*$C$452,IF('Costi complessivi'!#REF!=$B$452,'Costi complessivi'!C232,""))</f>
        <v>#REF!</v>
      </c>
      <c r="G271" s="44" t="e">
        <f>IF('Costi complessivi'!#REF!="G",'Costi complessivi'!#REF!*$C$452,IF('Costi complessivi'!#REF!=$B$452,'Costi complessivi'!#REF!,""))</f>
        <v>#REF!</v>
      </c>
      <c r="H271" s="44" t="e">
        <f>IF('Costi complessivi'!#REF!="G",'Costi complessivi'!#REF!*$C$452,IF('Costi complessivi'!#REF!=$B$452,'Costi complessivi'!#REF!,""))</f>
        <v>#REF!</v>
      </c>
      <c r="I271" s="115" t="e">
        <f>IF('Costi complessivi'!#REF!="G",'Costi complessivi'!D232*$C$452,IF('Costi complessivi'!#REF!=$B$452,'Costi complessivi'!D232,""))</f>
        <v>#REF!</v>
      </c>
      <c r="J271" s="14" t="e">
        <f>IF('Costi complessivi'!#REF!="G",'Costi complessivi'!E232*$C$452,IF('Costi complessivi'!#REF!=$B$452,'Costi complessivi'!E232,""))</f>
        <v>#REF!</v>
      </c>
      <c r="K271" s="14" t="e">
        <f>IF('Costi complessivi'!#REF!="G",'Costi complessivi'!F232*$C$452,IF('Costi complessivi'!#REF!=$B$452,'Costi complessivi'!F232,""))</f>
        <v>#REF!</v>
      </c>
      <c r="L271" s="29" t="e">
        <f>IF('Costi complessivi'!#REF!="G",'Costi complessivi'!#REF!*$C$452,IF('Costi complessivi'!#REF!=$B$452,'Costi complessivi'!#REF!,""))</f>
        <v>#REF!</v>
      </c>
      <c r="M271" s="23" t="e">
        <f>'Costi complessivi'!#REF!</f>
        <v>#REF!</v>
      </c>
      <c r="N271" s="69" t="e">
        <f>IF('Costi complessivi'!#REF!="G",'Costi complessivi'!#REF!,IF('Costi complessivi'!#REF!=$B$452,'Costi complessivi'!#REF!,0))</f>
        <v>#REF!</v>
      </c>
    </row>
    <row r="272" spans="1:14">
      <c r="A272" s="22" t="str">
        <f>IF('Costi complessivi'!A233="","",'Costi complessivi'!A233)</f>
        <v xml:space="preserve">  66/30/840  </v>
      </c>
      <c r="B272" s="61" t="str">
        <f>IF('Costi complessivi'!B233="","",'Costi complessivi'!B233)</f>
        <v xml:space="preserve">TELEFONO SEDE                  </v>
      </c>
      <c r="C272" s="15" t="e">
        <f>IF('Costi complessivi'!#REF!="G",'Costi complessivi'!#REF!*$C$452,IF('Costi complessivi'!#REF!=$B$452,'Costi complessivi'!#REF!,""))</f>
        <v>#REF!</v>
      </c>
      <c r="D272" s="15" t="e">
        <f>IF('Costi complessivi'!#REF!="G",'Costi complessivi'!#REF!*$C$452,IF('Costi complessivi'!#REF!=$B$452,'Costi complessivi'!#REF!,""))</f>
        <v>#REF!</v>
      </c>
      <c r="E272" s="30" t="e">
        <f>IF('Costi complessivi'!#REF!="G",'Costi complessivi'!#REF!*$C$452,IF('Costi complessivi'!#REF!=$B$452,'Costi complessivi'!#REF!,""))</f>
        <v>#REF!</v>
      </c>
      <c r="F272" s="115" t="e">
        <f>IF('Costi complessivi'!#REF!="G",'Costi complessivi'!C233*$C$452,IF('Costi complessivi'!#REF!=$B$452,'Costi complessivi'!C233,""))</f>
        <v>#REF!</v>
      </c>
      <c r="G272" s="44" t="e">
        <f>IF('Costi complessivi'!#REF!="G",'Costi complessivi'!#REF!*$C$452,IF('Costi complessivi'!#REF!=$B$452,'Costi complessivi'!#REF!,""))</f>
        <v>#REF!</v>
      </c>
      <c r="H272" s="44" t="e">
        <f>IF('Costi complessivi'!#REF!="G",'Costi complessivi'!#REF!*$C$452,IF('Costi complessivi'!#REF!=$B$452,'Costi complessivi'!#REF!,""))</f>
        <v>#REF!</v>
      </c>
      <c r="I272" s="115" t="e">
        <f>IF('Costi complessivi'!#REF!="G",'Costi complessivi'!D233*$C$452,IF('Costi complessivi'!#REF!=$B$452,'Costi complessivi'!D233,""))</f>
        <v>#REF!</v>
      </c>
      <c r="J272" s="14" t="e">
        <f>IF('Costi complessivi'!#REF!="G",'Costi complessivi'!E233*$C$452,IF('Costi complessivi'!#REF!=$B$452,'Costi complessivi'!E233,""))</f>
        <v>#REF!</v>
      </c>
      <c r="K272" s="14" t="e">
        <f>IF('Costi complessivi'!#REF!="G",'Costi complessivi'!F233*$C$452,IF('Costi complessivi'!#REF!=$B$452,'Costi complessivi'!F233,""))</f>
        <v>#REF!</v>
      </c>
      <c r="L272" s="29" t="e">
        <f>IF('Costi complessivi'!#REF!="G",'Costi complessivi'!#REF!*$C$452,IF('Costi complessivi'!#REF!=$B$452,'Costi complessivi'!#REF!,""))</f>
        <v>#REF!</v>
      </c>
      <c r="M272" s="23" t="e">
        <f>'Costi complessivi'!#REF!</f>
        <v>#REF!</v>
      </c>
      <c r="N272" s="69" t="e">
        <f>IF('Costi complessivi'!#REF!="G",'Costi complessivi'!#REF!,IF('Costi complessivi'!#REF!=$B$452,'Costi complessivi'!#REF!,0))</f>
        <v>#REF!</v>
      </c>
    </row>
    <row r="273" spans="1:19">
      <c r="A273" s="22" t="str">
        <f>IF('Costi complessivi'!A234="","",'Costi complessivi'!A234)</f>
        <v xml:space="preserve">  66/30/841  </v>
      </c>
      <c r="B273" s="61" t="str">
        <f>IF('Costi complessivi'!B234="","",'Costi complessivi'!B234)</f>
        <v xml:space="preserve">CELLULARI SEDE                 </v>
      </c>
      <c r="C273" s="15" t="e">
        <f>IF('Costi complessivi'!#REF!="G",'Costi complessivi'!#REF!*$C$452,IF('Costi complessivi'!#REF!=$B$452,'Costi complessivi'!#REF!,""))</f>
        <v>#REF!</v>
      </c>
      <c r="D273" s="15" t="e">
        <f>IF('Costi complessivi'!#REF!="G",'Costi complessivi'!#REF!*$C$452,IF('Costi complessivi'!#REF!=$B$452,'Costi complessivi'!#REF!,""))</f>
        <v>#REF!</v>
      </c>
      <c r="E273" s="30" t="e">
        <f>IF('Costi complessivi'!#REF!="G",'Costi complessivi'!#REF!*$C$452,IF('Costi complessivi'!#REF!=$B$452,'Costi complessivi'!#REF!,""))</f>
        <v>#REF!</v>
      </c>
      <c r="F273" s="115" t="e">
        <f>IF('Costi complessivi'!#REF!="G",'Costi complessivi'!C234*$C$452,IF('Costi complessivi'!#REF!=$B$452,'Costi complessivi'!C234,""))</f>
        <v>#REF!</v>
      </c>
      <c r="G273" s="44" t="e">
        <f>IF('Costi complessivi'!#REF!="G",'Costi complessivi'!#REF!*$C$452,IF('Costi complessivi'!#REF!=$B$452,'Costi complessivi'!#REF!,""))</f>
        <v>#REF!</v>
      </c>
      <c r="H273" s="44" t="e">
        <f>IF('Costi complessivi'!#REF!="G",'Costi complessivi'!#REF!*$C$452,IF('Costi complessivi'!#REF!=$B$452,'Costi complessivi'!#REF!,""))</f>
        <v>#REF!</v>
      </c>
      <c r="I273" s="115" t="e">
        <f>IF('Costi complessivi'!#REF!="G",'Costi complessivi'!D234*$C$452,IF('Costi complessivi'!#REF!=$B$452,'Costi complessivi'!D234,""))</f>
        <v>#REF!</v>
      </c>
      <c r="J273" s="14" t="e">
        <f>IF('Costi complessivi'!#REF!="G",'Costi complessivi'!E234*$C$452,IF('Costi complessivi'!#REF!=$B$452,'Costi complessivi'!E234,""))</f>
        <v>#REF!</v>
      </c>
      <c r="K273" s="14" t="e">
        <f>IF('Costi complessivi'!#REF!="G",'Costi complessivi'!F234*$C$452,IF('Costi complessivi'!#REF!=$B$452,'Costi complessivi'!F234,""))</f>
        <v>#REF!</v>
      </c>
      <c r="L273" s="29" t="e">
        <f>IF('Costi complessivi'!#REF!="G",'Costi complessivi'!#REF!*$C$452,IF('Costi complessivi'!#REF!=$B$452,'Costi complessivi'!#REF!,""))</f>
        <v>#REF!</v>
      </c>
      <c r="M273" s="23" t="e">
        <f>'Costi complessivi'!#REF!</f>
        <v>#REF!</v>
      </c>
      <c r="N273" s="69" t="e">
        <f>IF('Costi complessivi'!#REF!="G",'Costi complessivi'!#REF!,IF('Costi complessivi'!#REF!=$B$452,'Costi complessivi'!#REF!,0))</f>
        <v>#REF!</v>
      </c>
    </row>
    <row r="274" spans="1:19">
      <c r="A274" s="22" t="str">
        <f>IF('Costi complessivi'!A235="","",'Costi complessivi'!A235)</f>
        <v xml:space="preserve">  66/30/842  </v>
      </c>
      <c r="B274" s="61" t="str">
        <f>IF('Costi complessivi'!B235="","",'Costi complessivi'!B235)</f>
        <v xml:space="preserve">TASSA RIFIUTI SEDE             </v>
      </c>
      <c r="C274" s="15" t="e">
        <f>IF('Costi complessivi'!#REF!="G",'Costi complessivi'!#REF!*$C$452,IF('Costi complessivi'!#REF!=$B$452,'Costi complessivi'!#REF!,""))</f>
        <v>#REF!</v>
      </c>
      <c r="D274" s="15" t="e">
        <f>IF('Costi complessivi'!#REF!="G",'Costi complessivi'!#REF!*$C$452,IF('Costi complessivi'!#REF!=$B$452,'Costi complessivi'!#REF!,""))</f>
        <v>#REF!</v>
      </c>
      <c r="E274" s="30" t="e">
        <f>IF('Costi complessivi'!#REF!="G",'Costi complessivi'!#REF!*$C$452,IF('Costi complessivi'!#REF!=$B$452,'Costi complessivi'!#REF!,""))</f>
        <v>#REF!</v>
      </c>
      <c r="F274" s="115" t="e">
        <f>IF('Costi complessivi'!#REF!="G",'Costi complessivi'!C235*$C$452,IF('Costi complessivi'!#REF!=$B$452,'Costi complessivi'!C235,""))</f>
        <v>#REF!</v>
      </c>
      <c r="G274" s="44" t="e">
        <f>IF('Costi complessivi'!#REF!="G",'Costi complessivi'!#REF!*$C$452,IF('Costi complessivi'!#REF!=$B$452,'Costi complessivi'!#REF!,""))</f>
        <v>#REF!</v>
      </c>
      <c r="H274" s="44" t="e">
        <f>IF('Costi complessivi'!#REF!="G",'Costi complessivi'!#REF!*$C$452,IF('Costi complessivi'!#REF!=$B$452,'Costi complessivi'!#REF!,""))</f>
        <v>#REF!</v>
      </c>
      <c r="I274" s="115" t="e">
        <f>IF('Costi complessivi'!#REF!="G",'Costi complessivi'!D235*$C$452,IF('Costi complessivi'!#REF!=$B$452,'Costi complessivi'!D235,""))</f>
        <v>#REF!</v>
      </c>
      <c r="J274" s="14" t="e">
        <f>IF('Costi complessivi'!#REF!="G",'Costi complessivi'!E235*$C$452,IF('Costi complessivi'!#REF!=$B$452,'Costi complessivi'!E235,""))</f>
        <v>#REF!</v>
      </c>
      <c r="K274" s="14" t="e">
        <f>IF('Costi complessivi'!#REF!="G",'Costi complessivi'!F235*$C$452,IF('Costi complessivi'!#REF!=$B$452,'Costi complessivi'!F235,""))</f>
        <v>#REF!</v>
      </c>
      <c r="L274" s="29" t="e">
        <f>IF('Costi complessivi'!#REF!="G",'Costi complessivi'!#REF!*$C$452,IF('Costi complessivi'!#REF!=$B$452,'Costi complessivi'!#REF!,""))</f>
        <v>#REF!</v>
      </c>
      <c r="M274" s="23" t="e">
        <f>'Costi complessivi'!#REF!</f>
        <v>#REF!</v>
      </c>
      <c r="N274" s="69" t="e">
        <f>IF('Costi complessivi'!#REF!="G",'Costi complessivi'!#REF!,IF('Costi complessivi'!#REF!=$B$452,'Costi complessivi'!#REF!,0))</f>
        <v>#REF!</v>
      </c>
    </row>
    <row r="275" spans="1:19">
      <c r="A275" s="22" t="str">
        <f>IF('Costi complessivi'!A236="","",'Costi complessivi'!A236)</f>
        <v xml:space="preserve">  66/30/843  </v>
      </c>
      <c r="B275" s="61" t="str">
        <f>IF('Costi complessivi'!B236="","",'Costi complessivi'!B236)</f>
        <v xml:space="preserve">PULIZIE SEDE                   </v>
      </c>
      <c r="C275" s="15" t="e">
        <f>IF('Costi complessivi'!#REF!="G",'Costi complessivi'!#REF!*$C$452,IF('Costi complessivi'!#REF!=$B$452,'Costi complessivi'!#REF!,""))</f>
        <v>#REF!</v>
      </c>
      <c r="D275" s="15" t="e">
        <f>IF('Costi complessivi'!#REF!="G",'Costi complessivi'!#REF!*$C$452,IF('Costi complessivi'!#REF!=$B$452,'Costi complessivi'!#REF!,""))</f>
        <v>#REF!</v>
      </c>
      <c r="E275" s="30" t="e">
        <f>IF('Costi complessivi'!#REF!="G",'Costi complessivi'!#REF!*$C$452,IF('Costi complessivi'!#REF!=$B$452,'Costi complessivi'!#REF!,""))</f>
        <v>#REF!</v>
      </c>
      <c r="F275" s="115" t="e">
        <f>IF('Costi complessivi'!#REF!="G",'Costi complessivi'!C236*$C$452,IF('Costi complessivi'!#REF!=$B$452,'Costi complessivi'!C236,""))</f>
        <v>#REF!</v>
      </c>
      <c r="G275" s="44" t="e">
        <f>IF('Costi complessivi'!#REF!="G",'Costi complessivi'!#REF!*$C$452,IF('Costi complessivi'!#REF!=$B$452,'Costi complessivi'!#REF!,""))</f>
        <v>#REF!</v>
      </c>
      <c r="H275" s="44" t="e">
        <f>IF('Costi complessivi'!#REF!="G",'Costi complessivi'!#REF!*$C$452,IF('Costi complessivi'!#REF!=$B$452,'Costi complessivi'!#REF!,""))</f>
        <v>#REF!</v>
      </c>
      <c r="I275" s="115" t="e">
        <f>IF('Costi complessivi'!#REF!="G",'Costi complessivi'!D236*$C$452,IF('Costi complessivi'!#REF!=$B$452,'Costi complessivi'!D236,""))</f>
        <v>#REF!</v>
      </c>
      <c r="J275" s="14" t="e">
        <f>IF('Costi complessivi'!#REF!="G",'Costi complessivi'!E236*$C$452,IF('Costi complessivi'!#REF!=$B$452,'Costi complessivi'!E236,""))</f>
        <v>#REF!</v>
      </c>
      <c r="K275" s="14" t="e">
        <f>IF('Costi complessivi'!#REF!="G",'Costi complessivi'!F236*$C$452,IF('Costi complessivi'!#REF!=$B$452,'Costi complessivi'!F236,""))</f>
        <v>#REF!</v>
      </c>
      <c r="L275" s="29" t="e">
        <f>IF('Costi complessivi'!#REF!="G",'Costi complessivi'!#REF!*$C$452,IF('Costi complessivi'!#REF!=$B$452,'Costi complessivi'!#REF!,""))</f>
        <v>#REF!</v>
      </c>
      <c r="M275" s="23" t="e">
        <f>'Costi complessivi'!#REF!</f>
        <v>#REF!</v>
      </c>
      <c r="N275" s="69" t="e">
        <f>IF('Costi complessivi'!#REF!="G",'Costi complessivi'!#REF!,IF('Costi complessivi'!#REF!=$B$452,'Costi complessivi'!#REF!,0))</f>
        <v>#REF!</v>
      </c>
    </row>
    <row r="276" spans="1:19">
      <c r="A276" s="22" t="str">
        <f>IF('Costi complessivi'!A237="","",'Costi complessivi'!A237)</f>
        <v xml:space="preserve">  66/30/844  </v>
      </c>
      <c r="B276" s="61" t="str">
        <f>IF('Costi complessivi'!B237="","",'Costi complessivi'!B237)</f>
        <v xml:space="preserve">RAPPRESENTANZA                 </v>
      </c>
      <c r="C276" s="15" t="e">
        <f>IF('Costi complessivi'!#REF!="G",'Costi complessivi'!#REF!*$C$452,IF('Costi complessivi'!#REF!=$B$452,'Costi complessivi'!#REF!,""))</f>
        <v>#REF!</v>
      </c>
      <c r="D276" s="15" t="e">
        <f>IF('Costi complessivi'!#REF!="G",'Costi complessivi'!#REF!*$C$452,IF('Costi complessivi'!#REF!=$B$452,'Costi complessivi'!#REF!,""))</f>
        <v>#REF!</v>
      </c>
      <c r="E276" s="30" t="e">
        <f>IF('Costi complessivi'!#REF!="G",'Costi complessivi'!#REF!*$C$452,IF('Costi complessivi'!#REF!=$B$452,'Costi complessivi'!#REF!,""))</f>
        <v>#REF!</v>
      </c>
      <c r="F276" s="115" t="e">
        <f>IF('Costi complessivi'!#REF!="G",'Costi complessivi'!C237*$C$452,IF('Costi complessivi'!#REF!=$B$452,'Costi complessivi'!C237,""))</f>
        <v>#REF!</v>
      </c>
      <c r="G276" s="44" t="e">
        <f>IF('Costi complessivi'!#REF!="G",'Costi complessivi'!#REF!*$C$452,IF('Costi complessivi'!#REF!=$B$452,'Costi complessivi'!#REF!,""))</f>
        <v>#REF!</v>
      </c>
      <c r="H276" s="44" t="e">
        <f>IF('Costi complessivi'!#REF!="G",'Costi complessivi'!#REF!*$C$452,IF('Costi complessivi'!#REF!=$B$452,'Costi complessivi'!#REF!,""))</f>
        <v>#REF!</v>
      </c>
      <c r="I276" s="115" t="e">
        <f>IF('Costi complessivi'!#REF!="G",'Costi complessivi'!D237*$C$452,IF('Costi complessivi'!#REF!=$B$452,'Costi complessivi'!D237,""))</f>
        <v>#REF!</v>
      </c>
      <c r="J276" s="14" t="e">
        <f>IF('Costi complessivi'!#REF!="G",'Costi complessivi'!E237*$C$452,IF('Costi complessivi'!#REF!=$B$452,'Costi complessivi'!E237,""))</f>
        <v>#REF!</v>
      </c>
      <c r="K276" s="14" t="e">
        <f>IF('Costi complessivi'!#REF!="G",'Costi complessivi'!F237*$C$452,IF('Costi complessivi'!#REF!=$B$452,'Costi complessivi'!F237,""))</f>
        <v>#REF!</v>
      </c>
      <c r="L276" s="29" t="e">
        <f>IF('Costi complessivi'!#REF!="G",'Costi complessivi'!#REF!*$C$452,IF('Costi complessivi'!#REF!=$B$452,'Costi complessivi'!#REF!,""))</f>
        <v>#REF!</v>
      </c>
      <c r="M276" s="23" t="e">
        <f>'Costi complessivi'!#REF!</f>
        <v>#REF!</v>
      </c>
      <c r="N276" s="69" t="e">
        <f>IF('Costi complessivi'!#REF!="G",'Costi complessivi'!#REF!,IF('Costi complessivi'!#REF!=$B$452,'Costi complessivi'!#REF!,0))</f>
        <v>#REF!</v>
      </c>
    </row>
    <row r="277" spans="1:19">
      <c r="A277" s="22" t="str">
        <f>IF('Costi complessivi'!A238="","",'Costi complessivi'!A238)</f>
        <v xml:space="preserve">  66/30/846  </v>
      </c>
      <c r="B277" s="61" t="str">
        <f>IF('Costi complessivi'!B238="","",'Costi complessivi'!B238)</f>
        <v xml:space="preserve">COSTI ACCESSORI                </v>
      </c>
      <c r="C277" s="15" t="e">
        <f>IF('Costi complessivi'!#REF!="G",'Costi complessivi'!#REF!*$C$452,IF('Costi complessivi'!#REF!=$B$452,'Costi complessivi'!#REF!,""))</f>
        <v>#REF!</v>
      </c>
      <c r="D277" s="15" t="e">
        <f>IF('Costi complessivi'!#REF!="G",'Costi complessivi'!#REF!*$C$452,IF('Costi complessivi'!#REF!=$B$452,'Costi complessivi'!#REF!,""))</f>
        <v>#REF!</v>
      </c>
      <c r="E277" s="30" t="e">
        <f>IF('Costi complessivi'!#REF!="G",'Costi complessivi'!#REF!*$C$452,IF('Costi complessivi'!#REF!=$B$452,'Costi complessivi'!#REF!,""))</f>
        <v>#REF!</v>
      </c>
      <c r="F277" s="115" t="e">
        <f>IF('Costi complessivi'!#REF!="G",'Costi complessivi'!C238*$C$452,IF('Costi complessivi'!#REF!=$B$452,'Costi complessivi'!C238,""))</f>
        <v>#REF!</v>
      </c>
      <c r="G277" s="44" t="e">
        <f>IF('Costi complessivi'!#REF!="G",'Costi complessivi'!#REF!*$C$452,IF('Costi complessivi'!#REF!=$B$452,'Costi complessivi'!#REF!,""))</f>
        <v>#REF!</v>
      </c>
      <c r="H277" s="44" t="e">
        <f>IF('Costi complessivi'!#REF!="G",'Costi complessivi'!#REF!*$C$452,IF('Costi complessivi'!#REF!=$B$452,'Costi complessivi'!#REF!,""))</f>
        <v>#REF!</v>
      </c>
      <c r="I277" s="115" t="e">
        <f>IF('Costi complessivi'!#REF!="G",'Costi complessivi'!D238*$C$452,IF('Costi complessivi'!#REF!=$B$452,'Costi complessivi'!D238,""))</f>
        <v>#REF!</v>
      </c>
      <c r="J277" s="14" t="e">
        <f>IF('Costi complessivi'!#REF!="G",'Costi complessivi'!E238*$C$452,IF('Costi complessivi'!#REF!=$B$452,'Costi complessivi'!E238,""))</f>
        <v>#REF!</v>
      </c>
      <c r="K277" s="14" t="e">
        <f>IF('Costi complessivi'!#REF!="G",'Costi complessivi'!F238*$C$452,IF('Costi complessivi'!#REF!=$B$452,'Costi complessivi'!F238,""))</f>
        <v>#REF!</v>
      </c>
      <c r="L277" s="29" t="e">
        <f>IF('Costi complessivi'!#REF!="G",'Costi complessivi'!#REF!*$C$452,IF('Costi complessivi'!#REF!=$B$452,'Costi complessivi'!#REF!,""))</f>
        <v>#REF!</v>
      </c>
      <c r="M277" s="23" t="e">
        <f>'Costi complessivi'!#REF!</f>
        <v>#REF!</v>
      </c>
      <c r="N277" s="69" t="e">
        <f>IF('Costi complessivi'!#REF!="G",'Costi complessivi'!#REF!,IF('Costi complessivi'!#REF!=$B$452,'Costi complessivi'!#REF!,0))</f>
        <v>#REF!</v>
      </c>
    </row>
    <row r="278" spans="1:19">
      <c r="A278" s="22" t="str">
        <f>IF('Costi complessivi'!A239="","",'Costi complessivi'!A239)</f>
        <v xml:space="preserve">  66/30/851  </v>
      </c>
      <c r="B278" s="61" t="str">
        <f>IF('Costi complessivi'!B239="","",'Costi complessivi'!B239)</f>
        <v xml:space="preserve">MANUTENZIONE SEDE              </v>
      </c>
      <c r="C278" s="15" t="e">
        <f>IF('Costi complessivi'!#REF!="G",'Costi complessivi'!#REF!*$C$452,IF('Costi complessivi'!#REF!=$B$452,'Costi complessivi'!#REF!,""))</f>
        <v>#REF!</v>
      </c>
      <c r="D278" s="15" t="e">
        <f>IF('Costi complessivi'!#REF!="G",'Costi complessivi'!#REF!*$C$452,IF('Costi complessivi'!#REF!=$B$452,'Costi complessivi'!#REF!,""))</f>
        <v>#REF!</v>
      </c>
      <c r="E278" s="30" t="e">
        <f>IF('Costi complessivi'!#REF!="G",'Costi complessivi'!#REF!*$C$452,IF('Costi complessivi'!#REF!=$B$452,'Costi complessivi'!#REF!,""))</f>
        <v>#REF!</v>
      </c>
      <c r="F278" s="115" t="e">
        <f>IF('Costi complessivi'!#REF!="G",'Costi complessivi'!C239*$C$452,IF('Costi complessivi'!#REF!=$B$452,'Costi complessivi'!C239,""))</f>
        <v>#REF!</v>
      </c>
      <c r="G278" s="44" t="e">
        <f>IF('Costi complessivi'!#REF!="G",'Costi complessivi'!#REF!*$C$452,IF('Costi complessivi'!#REF!=$B$452,'Costi complessivi'!#REF!,""))</f>
        <v>#REF!</v>
      </c>
      <c r="H278" s="44" t="e">
        <f>IF('Costi complessivi'!#REF!="G",'Costi complessivi'!#REF!*$C$452,IF('Costi complessivi'!#REF!=$B$452,'Costi complessivi'!#REF!,""))</f>
        <v>#REF!</v>
      </c>
      <c r="I278" s="115" t="e">
        <f>IF('Costi complessivi'!#REF!="G",'Costi complessivi'!D239*$C$452,IF('Costi complessivi'!#REF!=$B$452,'Costi complessivi'!D239,""))</f>
        <v>#REF!</v>
      </c>
      <c r="J278" s="14" t="e">
        <f>IF('Costi complessivi'!#REF!="G",'Costi complessivi'!E239*$C$452,IF('Costi complessivi'!#REF!=$B$452,'Costi complessivi'!E239,""))</f>
        <v>#REF!</v>
      </c>
      <c r="K278" s="14" t="e">
        <f>IF('Costi complessivi'!#REF!="G",'Costi complessivi'!F239*$C$452,IF('Costi complessivi'!#REF!=$B$452,'Costi complessivi'!F239,""))</f>
        <v>#REF!</v>
      </c>
      <c r="L278" s="29" t="e">
        <f>IF('Costi complessivi'!#REF!="G",'Costi complessivi'!#REF!*$C$452,IF('Costi complessivi'!#REF!=$B$452,'Costi complessivi'!#REF!,""))</f>
        <v>#REF!</v>
      </c>
      <c r="M278" s="23" t="e">
        <f>'Costi complessivi'!#REF!</f>
        <v>#REF!</v>
      </c>
      <c r="N278" s="69" t="e">
        <f>IF('Costi complessivi'!#REF!="G",'Costi complessivi'!#REF!,IF('Costi complessivi'!#REF!=$B$452,'Costi complessivi'!#REF!,0))</f>
        <v>#REF!</v>
      </c>
    </row>
    <row r="279" spans="1:19">
      <c r="A279" s="22" t="str">
        <f>IF('Costi complessivi'!A240="","",'Costi complessivi'!A240)</f>
        <v xml:space="preserve">  66/30/853  </v>
      </c>
      <c r="B279" s="61" t="str">
        <f>IF('Costi complessivi'!B240="","",'Costi complessivi'!B240)</f>
        <v>MANUTENZIONE ORDINARIE SPORTELL</v>
      </c>
      <c r="C279" s="15" t="e">
        <f>IF('Costi complessivi'!#REF!="G",'Costi complessivi'!#REF!*$C$452,IF('Costi complessivi'!#REF!=$B$452,'Costi complessivi'!#REF!,""))</f>
        <v>#REF!</v>
      </c>
      <c r="D279" s="15" t="e">
        <f>IF('Costi complessivi'!#REF!="G",'Costi complessivi'!#REF!*$C$452,IF('Costi complessivi'!#REF!=$B$452,'Costi complessivi'!#REF!,""))</f>
        <v>#REF!</v>
      </c>
      <c r="E279" s="30" t="e">
        <f>IF('Costi complessivi'!#REF!="G",'Costi complessivi'!#REF!*$C$452,IF('Costi complessivi'!#REF!=$B$452,'Costi complessivi'!#REF!,""))</f>
        <v>#REF!</v>
      </c>
      <c r="F279" s="115" t="e">
        <f>IF('Costi complessivi'!#REF!="G",'Costi complessivi'!C240*$C$452,IF('Costi complessivi'!#REF!=$B$452,'Costi complessivi'!C240,""))</f>
        <v>#REF!</v>
      </c>
      <c r="G279" s="44" t="e">
        <f>IF('Costi complessivi'!#REF!="G",'Costi complessivi'!#REF!*$C$452,IF('Costi complessivi'!#REF!=$B$452,'Costi complessivi'!#REF!,""))</f>
        <v>#REF!</v>
      </c>
      <c r="H279" s="44" t="e">
        <f>IF('Costi complessivi'!#REF!="G",'Costi complessivi'!#REF!*$C$452,IF('Costi complessivi'!#REF!=$B$452,'Costi complessivi'!#REF!,""))</f>
        <v>#REF!</v>
      </c>
      <c r="I279" s="115" t="e">
        <f>IF('Costi complessivi'!#REF!="G",'Costi complessivi'!D240*$C$452,IF('Costi complessivi'!#REF!=$B$452,'Costi complessivi'!D240,""))</f>
        <v>#REF!</v>
      </c>
      <c r="J279" s="14" t="e">
        <f>IF('Costi complessivi'!#REF!="G",'Costi complessivi'!E240*$C$452,IF('Costi complessivi'!#REF!=$B$452,'Costi complessivi'!E240,""))</f>
        <v>#REF!</v>
      </c>
      <c r="K279" s="14" t="e">
        <f>IF('Costi complessivi'!#REF!="G",'Costi complessivi'!F240*$C$452,IF('Costi complessivi'!#REF!=$B$452,'Costi complessivi'!F240,""))</f>
        <v>#REF!</v>
      </c>
      <c r="L279" s="29" t="e">
        <f>IF('Costi complessivi'!#REF!="G",'Costi complessivi'!#REF!*$C$452,IF('Costi complessivi'!#REF!=$B$452,'Costi complessivi'!#REF!,""))</f>
        <v>#REF!</v>
      </c>
      <c r="M279" s="23" t="e">
        <f>'Costi complessivi'!#REF!</f>
        <v>#REF!</v>
      </c>
      <c r="N279" s="69" t="e">
        <f>IF('Costi complessivi'!#REF!="G",'Costi complessivi'!#REF!,IF('Costi complessivi'!#REF!=$B$452,'Costi complessivi'!#REF!,0))</f>
        <v>#REF!</v>
      </c>
    </row>
    <row r="280" spans="1:19" hidden="1">
      <c r="A280" s="22" t="str">
        <f>IF('Costi complessivi'!A241="","",'Costi complessivi'!A241)</f>
        <v xml:space="preserve">  68/05/992  </v>
      </c>
      <c r="B280" s="61" t="str">
        <f>IF('Costi complessivi'!B241="","",'Costi complessivi'!B241)</f>
        <v xml:space="preserve">FITTI PASSIVI TRAVERSETOLO     </v>
      </c>
      <c r="C280" s="15" t="e">
        <f>IF('Costi complessivi'!#REF!="G",'Costi complessivi'!#REF!*$C$452,IF('Costi complessivi'!#REF!=$B$452,'Costi complessivi'!#REF!,""))</f>
        <v>#REF!</v>
      </c>
      <c r="D280" s="15" t="e">
        <f>IF('Costi complessivi'!#REF!="G",'Costi complessivi'!#REF!*$C$452,IF('Costi complessivi'!#REF!=$B$452,'Costi complessivi'!#REF!,""))</f>
        <v>#REF!</v>
      </c>
      <c r="E280" s="30" t="e">
        <f>IF('Costi complessivi'!#REF!="G",'Costi complessivi'!#REF!*$C$452,IF('Costi complessivi'!#REF!=$B$452,'Costi complessivi'!#REF!,""))</f>
        <v>#REF!</v>
      </c>
      <c r="F280" s="115" t="e">
        <f>IF('Costi complessivi'!#REF!="G",'Costi complessivi'!C241*$C$452,IF('Costi complessivi'!#REF!=$B$452,'Costi complessivi'!C241,""))</f>
        <v>#REF!</v>
      </c>
      <c r="G280" s="44" t="e">
        <f>IF('Costi complessivi'!#REF!="G",'Costi complessivi'!#REF!*$C$452,IF('Costi complessivi'!#REF!=$B$452,'Costi complessivi'!#REF!,""))</f>
        <v>#REF!</v>
      </c>
      <c r="H280" s="44" t="e">
        <f>IF('Costi complessivi'!#REF!="G",'Costi complessivi'!#REF!*$C$452,IF('Costi complessivi'!#REF!=$B$452,'Costi complessivi'!#REF!,""))</f>
        <v>#REF!</v>
      </c>
      <c r="I280" s="115" t="e">
        <f>IF('Costi complessivi'!#REF!="G",'Costi complessivi'!D241*$C$452,IF('Costi complessivi'!#REF!=$B$452,'Costi complessivi'!D241,""))</f>
        <v>#REF!</v>
      </c>
      <c r="J280" s="14" t="e">
        <f>IF('Costi complessivi'!#REF!="G",'Costi complessivi'!E241*$C$452,IF('Costi complessivi'!#REF!=$B$452,'Costi complessivi'!E241,""))</f>
        <v>#REF!</v>
      </c>
      <c r="K280" s="14" t="e">
        <f>IF('Costi complessivi'!#REF!="G",'Costi complessivi'!F241*$C$452,IF('Costi complessivi'!#REF!=$B$452,'Costi complessivi'!F241,""))</f>
        <v>#REF!</v>
      </c>
      <c r="L280" s="29" t="e">
        <f>IF('Costi complessivi'!#REF!="G",'Costi complessivi'!#REF!*$C$452,IF('Costi complessivi'!#REF!=$B$452,'Costi complessivi'!#REF!,""))</f>
        <v>#REF!</v>
      </c>
      <c r="M280" s="23" t="e">
        <f>'Costi complessivi'!#REF!</f>
        <v>#REF!</v>
      </c>
      <c r="N280" s="69" t="e">
        <f>IF('Costi complessivi'!#REF!="G",'Costi complessivi'!#REF!,IF('Costi complessivi'!#REF!=$B$452,'Costi complessivi'!#REF!,0))</f>
        <v>#REF!</v>
      </c>
    </row>
    <row r="281" spans="1:19" hidden="1">
      <c r="A281" s="22" t="str">
        <f>IF('Costi complessivi'!A242="","",'Costi complessivi'!A242)</f>
        <v xml:space="preserve"> 68/05/601</v>
      </c>
      <c r="B281" s="61" t="str">
        <f>IF('Costi complessivi'!B242="","",'Costi complessivi'!B242)</f>
        <v>FITTI PASSIVI MONTECHIARUGOLO</v>
      </c>
      <c r="C281" s="15" t="e">
        <f>IF('Costi complessivi'!#REF!="G",'Costi complessivi'!#REF!*$C$452,IF('Costi complessivi'!#REF!=$B$452,'Costi complessivi'!#REF!,""))</f>
        <v>#REF!</v>
      </c>
      <c r="D281" s="15" t="e">
        <f>IF('Costi complessivi'!#REF!="G",'Costi complessivi'!#REF!*$C$452,IF('Costi complessivi'!#REF!=$B$452,'Costi complessivi'!#REF!,""))</f>
        <v>#REF!</v>
      </c>
      <c r="E281" s="30" t="e">
        <f>IF('Costi complessivi'!#REF!="G",'Costi complessivi'!#REF!*$C$452,IF('Costi complessivi'!#REF!=$B$452,'Costi complessivi'!#REF!,""))</f>
        <v>#REF!</v>
      </c>
      <c r="F281" s="115" t="e">
        <f>IF('Costi complessivi'!#REF!="G",'Costi complessivi'!C242*$C$452,IF('Costi complessivi'!#REF!=$B$452,'Costi complessivi'!C242,""))</f>
        <v>#REF!</v>
      </c>
      <c r="G281" s="44" t="e">
        <f>IF('Costi complessivi'!#REF!="G",'Costi complessivi'!#REF!*$C$452,IF('Costi complessivi'!#REF!=$B$452,'Costi complessivi'!#REF!,""))</f>
        <v>#REF!</v>
      </c>
      <c r="H281" s="44" t="e">
        <f>IF('Costi complessivi'!#REF!="G",'Costi complessivi'!#REF!*$C$452,IF('Costi complessivi'!#REF!=$B$452,'Costi complessivi'!#REF!,""))</f>
        <v>#REF!</v>
      </c>
      <c r="I281" s="115" t="e">
        <f>IF('Costi complessivi'!#REF!="G",'Costi complessivi'!D242*$C$452,IF('Costi complessivi'!#REF!=$B$452,'Costi complessivi'!D242,""))</f>
        <v>#REF!</v>
      </c>
      <c r="J281" s="14" t="e">
        <f>IF('Costi complessivi'!#REF!="G",'Costi complessivi'!E242*$C$452,IF('Costi complessivi'!#REF!=$B$452,'Costi complessivi'!E242,""))</f>
        <v>#REF!</v>
      </c>
      <c r="K281" s="14" t="e">
        <f>IF('Costi complessivi'!#REF!="G",'Costi complessivi'!F242*$C$452,IF('Costi complessivi'!#REF!=$B$452,'Costi complessivi'!F242,""))</f>
        <v>#REF!</v>
      </c>
      <c r="L281" s="29" t="e">
        <f>IF('Costi complessivi'!#REF!="G",'Costi complessivi'!#REF!*$C$452,IF('Costi complessivi'!#REF!=$B$452,'Costi complessivi'!#REF!,""))</f>
        <v>#REF!</v>
      </c>
      <c r="M281" s="23" t="e">
        <f>'Costi complessivi'!#REF!</f>
        <v>#REF!</v>
      </c>
      <c r="N281" s="69" t="e">
        <f>IF('Costi complessivi'!#REF!="G",'Costi complessivi'!#REF!,IF('Costi complessivi'!#REF!=$B$452,'Costi complessivi'!#REF!,0))</f>
        <v>#REF!</v>
      </c>
    </row>
    <row r="282" spans="1:19">
      <c r="A282" s="22" t="str">
        <f>IF('Costi complessivi'!A243="","",'Costi complessivi'!A243)</f>
        <v>68/30/877</v>
      </c>
      <c r="B282" s="61" t="str">
        <f>IF('Costi complessivi'!B243="","",'Costi complessivi'!B243)</f>
        <v>PROTOCOLLO</v>
      </c>
      <c r="C282" s="15" t="e">
        <f>IF('Costi complessivi'!#REF!="G",'Costi complessivi'!#REF!*$C$452,IF('Costi complessivi'!#REF!=$B$452,'Costi complessivi'!#REF!,""))</f>
        <v>#REF!</v>
      </c>
      <c r="D282" s="15" t="e">
        <f>IF('Costi complessivi'!#REF!="G",'Costi complessivi'!#REF!*$C$452,IF('Costi complessivi'!#REF!=$B$452,'Costi complessivi'!#REF!,""))</f>
        <v>#REF!</v>
      </c>
      <c r="E282" s="30" t="e">
        <f>IF('Costi complessivi'!#REF!="G",'Costi complessivi'!#REF!*$C$452,IF('Costi complessivi'!#REF!=$B$452,'Costi complessivi'!#REF!,""))</f>
        <v>#REF!</v>
      </c>
      <c r="F282" s="115" t="e">
        <f>IF('Costi complessivi'!#REF!="G",'Costi complessivi'!C243*$C$452,IF('Costi complessivi'!#REF!=$B$452,'Costi complessivi'!C243,""))</f>
        <v>#REF!</v>
      </c>
      <c r="G282" s="44" t="e">
        <f>IF('Costi complessivi'!#REF!="G",'Costi complessivi'!#REF!*$C$452,IF('Costi complessivi'!#REF!=$B$452,'Costi complessivi'!#REF!,""))</f>
        <v>#REF!</v>
      </c>
      <c r="H282" s="44" t="e">
        <f>IF('Costi complessivi'!#REF!="G",'Costi complessivi'!#REF!*$C$452,IF('Costi complessivi'!#REF!=$B$452,'Costi complessivi'!#REF!,""))</f>
        <v>#REF!</v>
      </c>
      <c r="I282" s="115" t="e">
        <f>IF('Costi complessivi'!#REF!="G",'Costi complessivi'!D243*$C$452,IF('Costi complessivi'!#REF!=$B$452,'Costi complessivi'!D243,""))</f>
        <v>#REF!</v>
      </c>
      <c r="J282" s="14" t="e">
        <f>IF('Costi complessivi'!#REF!="G",'Costi complessivi'!E243*$C$452,IF('Costi complessivi'!#REF!=$B$452,'Costi complessivi'!E243,""))</f>
        <v>#REF!</v>
      </c>
      <c r="K282" s="14" t="e">
        <f>IF('Costi complessivi'!#REF!="G",'Costi complessivi'!F243*$C$452,IF('Costi complessivi'!#REF!=$B$452,'Costi complessivi'!F243,""))</f>
        <v>#REF!</v>
      </c>
      <c r="L282" s="29" t="e">
        <f>IF('Costi complessivi'!#REF!="G",'Costi complessivi'!#REF!*$C$452,IF('Costi complessivi'!#REF!=$B$452,'Costi complessivi'!#REF!,""))</f>
        <v>#REF!</v>
      </c>
      <c r="M282" s="23" t="e">
        <f>'Costi complessivi'!#REF!</f>
        <v>#REF!</v>
      </c>
      <c r="N282" s="69" t="e">
        <f>IF('Costi complessivi'!#REF!="G",'Costi complessivi'!#REF!,IF('Costi complessivi'!#REF!=$B$452,'Costi complessivi'!#REF!,0))</f>
        <v>#REF!</v>
      </c>
    </row>
    <row r="283" spans="1:19" hidden="1">
      <c r="A283" s="22" t="str">
        <f>IF('Costi complessivi'!A244="","",'Costi complessivi'!A244)</f>
        <v xml:space="preserve">  66/30/877  </v>
      </c>
      <c r="B283" s="61" t="str">
        <f>IF('Costi complessivi'!B244="","",'Costi complessivi'!B244)</f>
        <v>PAGO PA</v>
      </c>
      <c r="C283" s="15" t="e">
        <f>IF('Costi complessivi'!#REF!="G",'Costi complessivi'!#REF!*$C$452,IF('Costi complessivi'!#REF!=$B$452,'Costi complessivi'!#REF!,""))</f>
        <v>#REF!</v>
      </c>
      <c r="D283" s="15" t="e">
        <f>IF('Costi complessivi'!#REF!="G",'Costi complessivi'!#REF!*$C$452,IF('Costi complessivi'!#REF!=$B$452,'Costi complessivi'!#REF!,""))</f>
        <v>#REF!</v>
      </c>
      <c r="E283" s="30" t="e">
        <f>IF('Costi complessivi'!#REF!="G",'Costi complessivi'!#REF!*$C$452,IF('Costi complessivi'!#REF!=$B$452,'Costi complessivi'!#REF!,""))</f>
        <v>#REF!</v>
      </c>
      <c r="F283" s="115" t="e">
        <f>IF('Costi complessivi'!#REF!="G",'Costi complessivi'!C244*$C$452,IF('Costi complessivi'!#REF!=$B$452,'Costi complessivi'!C244,""))</f>
        <v>#REF!</v>
      </c>
      <c r="G283" s="44" t="e">
        <f>IF('Costi complessivi'!#REF!="G",'Costi complessivi'!#REF!*$C$452,IF('Costi complessivi'!#REF!=$B$452,'Costi complessivi'!#REF!,""))</f>
        <v>#REF!</v>
      </c>
      <c r="H283" s="44" t="e">
        <f>IF('Costi complessivi'!#REF!="G",'Costi complessivi'!#REF!*$C$452,IF('Costi complessivi'!#REF!=$B$452,'Costi complessivi'!#REF!,""))</f>
        <v>#REF!</v>
      </c>
      <c r="I283" s="115" t="e">
        <f>IF('Costi complessivi'!#REF!="G",'Costi complessivi'!D244*$C$452,IF('Costi complessivi'!#REF!=$B$452,'Costi complessivi'!D244,""))</f>
        <v>#REF!</v>
      </c>
      <c r="J283" s="14" t="e">
        <f>IF('Costi complessivi'!#REF!="G",'Costi complessivi'!E244*$C$452,IF('Costi complessivi'!#REF!=$B$452,'Costi complessivi'!E244,""))</f>
        <v>#REF!</v>
      </c>
      <c r="K283" s="14" t="e">
        <f>IF('Costi complessivi'!#REF!="G",'Costi complessivi'!F244*$C$452,IF('Costi complessivi'!#REF!=$B$452,'Costi complessivi'!F244,""))</f>
        <v>#REF!</v>
      </c>
      <c r="L283" s="29" t="e">
        <f>IF('Costi complessivi'!#REF!="G",'Costi complessivi'!#REF!*$C$452,IF('Costi complessivi'!#REF!=$B$452,'Costi complessivi'!#REF!,""))</f>
        <v>#REF!</v>
      </c>
      <c r="M283" s="23" t="e">
        <f>'Costi complessivi'!#REF!</f>
        <v>#REF!</v>
      </c>
      <c r="N283" s="69" t="e">
        <f>IF('Costi complessivi'!#REF!="G",'Costi complessivi'!#REF!,IF('Costi complessivi'!#REF!=$B$452,'Costi complessivi'!#REF!,0))</f>
        <v>#REF!</v>
      </c>
    </row>
    <row r="284" spans="1:19" hidden="1">
      <c r="A284" s="22" t="str">
        <f>IF('Costi complessivi'!A245="","",'Costi complessivi'!A245)</f>
        <v xml:space="preserve"> 66/30/894</v>
      </c>
      <c r="B284" s="61" t="str">
        <f>IF('Costi complessivi'!B245="","",'Costi complessivi'!B245)</f>
        <v>COSTI SPORTELLO MONTECHIRUGOLO</v>
      </c>
      <c r="C284" s="15" t="e">
        <f>IF('Costi complessivi'!#REF!="G",'Costi complessivi'!#REF!*$C$452,IF('Costi complessivi'!#REF!=$B$452,'Costi complessivi'!#REF!,""))</f>
        <v>#REF!</v>
      </c>
      <c r="D284" s="15" t="e">
        <f>IF('Costi complessivi'!#REF!="G",'Costi complessivi'!#REF!*$C$452,IF('Costi complessivi'!#REF!=$B$452,'Costi complessivi'!#REF!,""))</f>
        <v>#REF!</v>
      </c>
      <c r="E284" s="30" t="e">
        <f>IF('Costi complessivi'!#REF!="G",'Costi complessivi'!#REF!*$C$452,IF('Costi complessivi'!#REF!=$B$452,'Costi complessivi'!#REF!,""))</f>
        <v>#REF!</v>
      </c>
      <c r="F284" s="115" t="e">
        <f>IF('Costi complessivi'!#REF!="G",'Costi complessivi'!C245*$C$452,IF('Costi complessivi'!#REF!=$B$452,'Costi complessivi'!C245,""))</f>
        <v>#REF!</v>
      </c>
      <c r="G284" s="44" t="e">
        <f>IF('Costi complessivi'!#REF!="G",'Costi complessivi'!#REF!*$C$452,IF('Costi complessivi'!#REF!=$B$452,'Costi complessivi'!#REF!,""))</f>
        <v>#REF!</v>
      </c>
      <c r="H284" s="44" t="e">
        <f>IF('Costi complessivi'!#REF!="G",'Costi complessivi'!#REF!*$C$452,IF('Costi complessivi'!#REF!=$B$452,'Costi complessivi'!#REF!,""))</f>
        <v>#REF!</v>
      </c>
      <c r="I284" s="115" t="e">
        <f>IF('Costi complessivi'!#REF!="G",'Costi complessivi'!D245*$C$452,IF('Costi complessivi'!#REF!=$B$452,'Costi complessivi'!D245,""))</f>
        <v>#REF!</v>
      </c>
      <c r="J284" s="14" t="e">
        <f>IF('Costi complessivi'!#REF!="G",'Costi complessivi'!E245*$C$452,IF('Costi complessivi'!#REF!=$B$452,'Costi complessivi'!E245,""))</f>
        <v>#REF!</v>
      </c>
      <c r="K284" s="14" t="e">
        <f>IF('Costi complessivi'!#REF!="G",'Costi complessivi'!F245*$C$452,IF('Costi complessivi'!#REF!=$B$452,'Costi complessivi'!F245,""))</f>
        <v>#REF!</v>
      </c>
      <c r="L284" s="29" t="e">
        <f>IF('Costi complessivi'!#REF!="G",'Costi complessivi'!#REF!*$C$452,IF('Costi complessivi'!#REF!=$B$452,'Costi complessivi'!#REF!,""))</f>
        <v>#REF!</v>
      </c>
      <c r="M284" s="23" t="e">
        <f>'Costi complessivi'!#REF!</f>
        <v>#REF!</v>
      </c>
      <c r="N284" s="69" t="e">
        <f>IF('Costi complessivi'!#REF!="G",'Costi complessivi'!#REF!,IF('Costi complessivi'!#REF!=$B$452,'Costi complessivi'!#REF!,0))</f>
        <v>#REF!</v>
      </c>
    </row>
    <row r="285" spans="1:19">
      <c r="A285" s="22" t="str">
        <f>IF('Costi complessivi'!A246="","",'Costi complessivi'!A246)</f>
        <v xml:space="preserve"> 68/05/727</v>
      </c>
      <c r="B285" s="61" t="str">
        <f>IF('Costi complessivi'!B246="","",'Costi complessivi'!B246)</f>
        <v>SOPRAVVENIENZE PASSIVE</v>
      </c>
      <c r="C285" s="15" t="e">
        <f>IF('Costi complessivi'!#REF!="G",'Costi complessivi'!#REF!*$C$452,IF('Costi complessivi'!#REF!=$B$452,'Costi complessivi'!#REF!,""))</f>
        <v>#REF!</v>
      </c>
      <c r="D285" s="15" t="e">
        <f>IF('Costi complessivi'!#REF!="G",'Costi complessivi'!#REF!*$C$452,IF('Costi complessivi'!#REF!=$B$452,'Costi complessivi'!#REF!,""))</f>
        <v>#REF!</v>
      </c>
      <c r="E285" s="30" t="e">
        <f>IF('Costi complessivi'!#REF!="G",'Costi complessivi'!#REF!*$C$452,IF('Costi complessivi'!#REF!=$B$452,'Costi complessivi'!#REF!,""))</f>
        <v>#REF!</v>
      </c>
      <c r="F285" s="115" t="e">
        <f>IF('Costi complessivi'!#REF!="G",'Costi complessivi'!C246*$C$452,IF('Costi complessivi'!#REF!=$B$452,'Costi complessivi'!C246,""))</f>
        <v>#REF!</v>
      </c>
      <c r="G285" s="44" t="e">
        <f>IF('Costi complessivi'!#REF!="G",'Costi complessivi'!#REF!*$C$452,IF('Costi complessivi'!#REF!=$B$452,'Costi complessivi'!#REF!,""))</f>
        <v>#REF!</v>
      </c>
      <c r="H285" s="44" t="e">
        <f>IF('Costi complessivi'!#REF!="G",'Costi complessivi'!#REF!*$C$452,IF('Costi complessivi'!#REF!=$B$452,'Costi complessivi'!#REF!,""))</f>
        <v>#REF!</v>
      </c>
      <c r="I285" s="115" t="e">
        <f>IF('Costi complessivi'!#REF!="G",'Costi complessivi'!D246*$C$452,IF('Costi complessivi'!#REF!=$B$452,'Costi complessivi'!D246,""))</f>
        <v>#REF!</v>
      </c>
      <c r="J285" s="14" t="e">
        <f>IF('Costi complessivi'!#REF!="G",'Costi complessivi'!E246*$C$452,IF('Costi complessivi'!#REF!=$B$452,'Costi complessivi'!E246,""))</f>
        <v>#REF!</v>
      </c>
      <c r="K285" s="14" t="e">
        <f>IF('Costi complessivi'!#REF!="G",'Costi complessivi'!F246*$C$452,IF('Costi complessivi'!#REF!=$B$452,'Costi complessivi'!F246,""))</f>
        <v>#REF!</v>
      </c>
      <c r="L285" s="29" t="e">
        <f>IF('Costi complessivi'!#REF!="G",'Costi complessivi'!#REF!*$C$452,IF('Costi complessivi'!#REF!=$B$452,'Costi complessivi'!#REF!,""))</f>
        <v>#REF!</v>
      </c>
      <c r="M285" s="23" t="e">
        <f>'Costi complessivi'!#REF!</f>
        <v>#REF!</v>
      </c>
      <c r="N285" s="69" t="e">
        <f>IF('Costi complessivi'!#REF!="G",'Costi complessivi'!#REF!,IF('Costi complessivi'!#REF!=$B$452,'Costi complessivi'!#REF!,0))</f>
        <v>#REF!</v>
      </c>
    </row>
    <row r="286" spans="1:19" hidden="1">
      <c r="A286" s="22" t="s">
        <v>1234</v>
      </c>
      <c r="B286" s="23" t="s">
        <v>1737</v>
      </c>
      <c r="C286" s="15" t="e">
        <f>IF('Costi complessivi'!#REF!="G",'Costi complessivi'!#REF!*$C$452,IF('Costi complessivi'!#REF!=$B$452,'Costi complessivi'!#REF!,""))</f>
        <v>#REF!</v>
      </c>
      <c r="D286" s="15" t="e">
        <f>IF('Costi complessivi'!#REF!="G",'Costi complessivi'!#REF!*$C$452,IF('Costi complessivi'!#REF!=$B$452,'Costi complessivi'!#REF!,""))</f>
        <v>#REF!</v>
      </c>
      <c r="E286" s="30" t="e">
        <f>IF('Costi complessivi'!#REF!="G",'Costi complessivi'!#REF!*$C$452,IF('Costi complessivi'!#REF!=$B$452,'Costi complessivi'!#REF!,""))</f>
        <v>#REF!</v>
      </c>
      <c r="F286" s="115" t="e">
        <f>IF('Costi complessivi'!#REF!="G",'Costi complessivi'!#REF!*$C$452,IF('Costi complessivi'!#REF!=$B$452,'Costi complessivi'!#REF!,""))</f>
        <v>#REF!</v>
      </c>
      <c r="G286" s="44" t="e">
        <f>IF('Costi complessivi'!#REF!="G",'Costi complessivi'!#REF!*$C$452,IF('Costi complessivi'!#REF!=$B$452,'Costi complessivi'!#REF!,""))</f>
        <v>#REF!</v>
      </c>
      <c r="H286" s="44" t="e">
        <f>IF('Costi complessivi'!#REF!="G",'Costi complessivi'!#REF!*$C$452,IF('Costi complessivi'!#REF!=$B$452,'Costi complessivi'!#REF!,""))</f>
        <v>#REF!</v>
      </c>
      <c r="I286" s="115" t="e">
        <f>IF('Costi complessivi'!#REF!="G",'Costi complessivi'!#REF!*$C$452,IF('Costi complessivi'!#REF!=$B$452,'Costi complessivi'!#REF!,""))</f>
        <v>#REF!</v>
      </c>
      <c r="J286" s="14" t="e">
        <f>IF('Costi complessivi'!#REF!="G",'Costi complessivi'!#REF!*$C$452,IF('Costi complessivi'!#REF!=$B$452,'Costi complessivi'!#REF!,""))</f>
        <v>#REF!</v>
      </c>
      <c r="K286" s="14" t="e">
        <f>IF('Costi complessivi'!#REF!="G",'Costi complessivi'!#REF!*$C$452,IF('Costi complessivi'!#REF!=$B$452,'Costi complessivi'!#REF!,""))</f>
        <v>#REF!</v>
      </c>
      <c r="L286" s="29" t="e">
        <f>IF('Costi complessivi'!#REF!="G",'Costi complessivi'!#REF!*$C$452,IF('Costi complessivi'!#REF!=$B$452,'Costi complessivi'!#REF!,""))</f>
        <v>#REF!</v>
      </c>
      <c r="M286" s="23" t="e">
        <f>'Costi complessivi'!#REF!</f>
        <v>#REF!</v>
      </c>
      <c r="N286" s="69">
        <v>0</v>
      </c>
      <c r="P286" s="42"/>
      <c r="Q286" s="1"/>
      <c r="S286" s="206"/>
    </row>
    <row r="287" spans="1:19" hidden="1">
      <c r="A287" s="22" t="s">
        <v>1234</v>
      </c>
      <c r="B287" s="23" t="s">
        <v>1738</v>
      </c>
      <c r="C287" s="15" t="e">
        <f>IF('Costi complessivi'!#REF!="G",'Costi complessivi'!#REF!*$C$452,IF('Costi complessivi'!#REF!=$B$452,'Costi complessivi'!#REF!,""))</f>
        <v>#REF!</v>
      </c>
      <c r="D287" s="15" t="e">
        <f>IF('Costi complessivi'!#REF!="G",'Costi complessivi'!#REF!*$C$452,IF('Costi complessivi'!#REF!=$B$452,'Costi complessivi'!#REF!,""))</f>
        <v>#REF!</v>
      </c>
      <c r="E287" s="30" t="e">
        <f>IF('Costi complessivi'!#REF!="G",'Costi complessivi'!#REF!*$C$452,IF('Costi complessivi'!#REF!=$B$452,'Costi complessivi'!#REF!,""))</f>
        <v>#REF!</v>
      </c>
      <c r="F287" s="115" t="e">
        <f>IF('Costi complessivi'!#REF!="G",'Costi complessivi'!#REF!*$C$452,IF('Costi complessivi'!#REF!=$B$452,'Costi complessivi'!#REF!,""))</f>
        <v>#REF!</v>
      </c>
      <c r="G287" s="44" t="e">
        <f>IF('Costi complessivi'!#REF!="G",'Costi complessivi'!#REF!*$C$452,IF('Costi complessivi'!#REF!=$B$452,'Costi complessivi'!#REF!,""))</f>
        <v>#REF!</v>
      </c>
      <c r="H287" s="44" t="e">
        <f>IF('Costi complessivi'!#REF!="G",'Costi complessivi'!#REF!*$C$452,IF('Costi complessivi'!#REF!=$B$452,'Costi complessivi'!#REF!,""))</f>
        <v>#REF!</v>
      </c>
      <c r="I287" s="115" t="e">
        <f>IF('Costi complessivi'!#REF!="G",'Costi complessivi'!#REF!*$C$452,IF('Costi complessivi'!#REF!=$B$452,'Costi complessivi'!#REF!,""))</f>
        <v>#REF!</v>
      </c>
      <c r="J287" s="14" t="e">
        <f>IF('Costi complessivi'!#REF!="G",'Costi complessivi'!#REF!*$C$452,IF('Costi complessivi'!#REF!=$B$452,'Costi complessivi'!#REF!,""))</f>
        <v>#REF!</v>
      </c>
      <c r="K287" s="14" t="e">
        <f>IF('Costi complessivi'!#REF!="G",'Costi complessivi'!#REF!*$C$452,IF('Costi complessivi'!#REF!=$B$452,'Costi complessivi'!#REF!,""))</f>
        <v>#REF!</v>
      </c>
      <c r="L287" s="29" t="e">
        <f>IF('Costi complessivi'!#REF!="G",'Costi complessivi'!#REF!*$C$452,IF('Costi complessivi'!#REF!=$B$452,'Costi complessivi'!#REF!,""))</f>
        <v>#REF!</v>
      </c>
      <c r="M287" s="23" t="e">
        <f>'Costi complessivi'!#REF!</f>
        <v>#REF!</v>
      </c>
      <c r="N287" s="69">
        <v>0</v>
      </c>
      <c r="P287" s="42"/>
      <c r="Q287" s="1"/>
      <c r="S287" s="206"/>
    </row>
    <row r="288" spans="1:19" hidden="1">
      <c r="A288" s="22" t="s">
        <v>1234</v>
      </c>
      <c r="B288" s="23" t="s">
        <v>1739</v>
      </c>
      <c r="C288" s="15" t="e">
        <f>IF('Costi complessivi'!#REF!="G",'Costi complessivi'!#REF!*$C$452,IF('Costi complessivi'!#REF!=$B$452,'Costi complessivi'!#REF!,""))</f>
        <v>#REF!</v>
      </c>
      <c r="D288" s="15" t="e">
        <f>IF('Costi complessivi'!#REF!="G",'Costi complessivi'!#REF!*$C$452,IF('Costi complessivi'!#REF!=$B$452,'Costi complessivi'!#REF!,""))</f>
        <v>#REF!</v>
      </c>
      <c r="E288" s="30" t="e">
        <f>IF('Costi complessivi'!#REF!="G",'Costi complessivi'!#REF!*$C$452,IF('Costi complessivi'!#REF!=$B$452,'Costi complessivi'!#REF!,""))</f>
        <v>#REF!</v>
      </c>
      <c r="F288" s="115" t="e">
        <f>IF('Costi complessivi'!#REF!="G",'Costi complessivi'!C247*$C$452,IF('Costi complessivi'!#REF!=$B$452,'Costi complessivi'!C247,""))</f>
        <v>#REF!</v>
      </c>
      <c r="G288" s="44" t="e">
        <f>IF('Costi complessivi'!#REF!="G",'Costi complessivi'!#REF!*$C$452,IF('Costi complessivi'!#REF!=$B$452,'Costi complessivi'!#REF!,""))</f>
        <v>#REF!</v>
      </c>
      <c r="H288" s="44" t="e">
        <f>IF('Costi complessivi'!#REF!="G",'Costi complessivi'!#REF!*$C$452,IF('Costi complessivi'!#REF!=$B$452,'Costi complessivi'!#REF!,""))</f>
        <v>#REF!</v>
      </c>
      <c r="I288" s="115" t="e">
        <f>IF('Costi complessivi'!#REF!="G",'Costi complessivi'!D247*$C$452,IF('Costi complessivi'!#REF!=$B$452,'Costi complessivi'!D247,""))</f>
        <v>#REF!</v>
      </c>
      <c r="J288" s="14" t="e">
        <f>IF('Costi complessivi'!#REF!="G",'Costi complessivi'!E247*$C$452,IF('Costi complessivi'!#REF!=$B$452,'Costi complessivi'!E247,""))</f>
        <v>#REF!</v>
      </c>
      <c r="K288" s="14" t="e">
        <f>IF('Costi complessivi'!#REF!="G",'Costi complessivi'!F247*$C$452,IF('Costi complessivi'!#REF!=$B$452,'Costi complessivi'!F247,""))</f>
        <v>#REF!</v>
      </c>
      <c r="L288" s="29" t="e">
        <f>IF('Costi complessivi'!#REF!="G",'Costi complessivi'!#REF!*$C$452,IF('Costi complessivi'!#REF!=$B$452,'Costi complessivi'!#REF!,""))</f>
        <v>#REF!</v>
      </c>
      <c r="M288" s="23" t="e">
        <f>'Costi complessivi'!#REF!</f>
        <v>#REF!</v>
      </c>
      <c r="N288" s="69">
        <v>0</v>
      </c>
      <c r="P288" s="42"/>
      <c r="Q288" s="1"/>
      <c r="S288" s="206"/>
    </row>
    <row r="289" spans="1:22">
      <c r="A289" s="22" t="s">
        <v>1234</v>
      </c>
      <c r="B289" s="23" t="s">
        <v>1740</v>
      </c>
      <c r="C289" s="15" t="e">
        <f>IF('Costi complessivi'!#REF!="G",'Costi complessivi'!#REF!*$C$452,IF('Costi complessivi'!#REF!=$B$452,'Costi complessivi'!#REF!,""))</f>
        <v>#REF!</v>
      </c>
      <c r="D289" s="15" t="e">
        <f>IF('Costi complessivi'!#REF!="G",'Costi complessivi'!#REF!*$C$452,IF('Costi complessivi'!#REF!=$B$452,'Costi complessivi'!#REF!,""))</f>
        <v>#REF!</v>
      </c>
      <c r="E289" s="30" t="e">
        <f>IF('Costi complessivi'!#REF!="G",'Costi complessivi'!#REF!*$C$452,IF('Costi complessivi'!#REF!=$B$452,'Costi complessivi'!#REF!,""))</f>
        <v>#REF!</v>
      </c>
      <c r="F289" s="115" t="e">
        <f>IF('Costi complessivi'!#REF!="G",'Costi complessivi'!C248*$C$452,IF('Costi complessivi'!#REF!=$B$452,'Costi complessivi'!C248,""))</f>
        <v>#REF!</v>
      </c>
      <c r="G289" s="44" t="e">
        <f>IF('Costi complessivi'!#REF!="G",'Costi complessivi'!#REF!*$C$452,IF('Costi complessivi'!#REF!=$B$452,'Costi complessivi'!#REF!,""))</f>
        <v>#REF!</v>
      </c>
      <c r="H289" s="44" t="e">
        <f>IF('Costi complessivi'!#REF!="G",'Costi complessivi'!#REF!*$C$452,IF('Costi complessivi'!#REF!=$B$452,'Costi complessivi'!#REF!,""))</f>
        <v>#REF!</v>
      </c>
      <c r="I289" s="115" t="e">
        <f>IF('Costi complessivi'!#REF!="G",'Costi complessivi'!D248*$C$452,IF('Costi complessivi'!#REF!=$B$452,'Costi complessivi'!D248,""))</f>
        <v>#REF!</v>
      </c>
      <c r="J289" s="14" t="e">
        <f>IF('Costi complessivi'!#REF!="G",'Costi complessivi'!E248*$C$452,IF('Costi complessivi'!#REF!=$B$452,'Costi complessivi'!E248,""))</f>
        <v>#REF!</v>
      </c>
      <c r="K289" s="14" t="e">
        <f>IF('Costi complessivi'!#REF!="G",'Costi complessivi'!F248*$C$452,IF('Costi complessivi'!#REF!=$B$452,'Costi complessivi'!F248,""))</f>
        <v>#REF!</v>
      </c>
      <c r="L289" s="29" t="e">
        <f>IF('Costi complessivi'!#REF!="G",'Costi complessivi'!#REF!*$C$452,IF('Costi complessivi'!#REF!=$B$452,'Costi complessivi'!#REF!,""))</f>
        <v>#REF!</v>
      </c>
      <c r="M289" s="23" t="e">
        <f>'Costi complessivi'!#REF!</f>
        <v>#REF!</v>
      </c>
      <c r="N289" s="69">
        <v>1</v>
      </c>
      <c r="P289" s="42"/>
      <c r="Q289" s="1"/>
      <c r="S289" s="206"/>
    </row>
    <row r="290" spans="1:22" hidden="1">
      <c r="A290" s="22" t="s">
        <v>1234</v>
      </c>
      <c r="B290" s="23" t="s">
        <v>1741</v>
      </c>
      <c r="C290" s="15" t="e">
        <f>IF('Costi complessivi'!#REF!="G",'Costi complessivi'!#REF!*$C$452,IF('Costi complessivi'!#REF!=$B$452,'Costi complessivi'!#REF!,""))</f>
        <v>#REF!</v>
      </c>
      <c r="D290" s="15" t="e">
        <f>IF('Costi complessivi'!#REF!="G",'Costi complessivi'!#REF!*$C$452,IF('Costi complessivi'!#REF!=$B$452,'Costi complessivi'!#REF!,""))</f>
        <v>#REF!</v>
      </c>
      <c r="E290" s="30" t="e">
        <f>IF('Costi complessivi'!#REF!="G",'Costi complessivi'!#REF!*$C$452,IF('Costi complessivi'!#REF!=$B$452,'Costi complessivi'!#REF!,""))</f>
        <v>#REF!</v>
      </c>
      <c r="F290" s="115" t="e">
        <f>IF('Costi complessivi'!#REF!="G",'Costi complessivi'!C249*$C$452,IF('Costi complessivi'!#REF!=$B$452,'Costi complessivi'!C249,""))</f>
        <v>#REF!</v>
      </c>
      <c r="G290" s="44" t="e">
        <f>IF('Costi complessivi'!#REF!="G",'Costi complessivi'!#REF!*$C$452,IF('Costi complessivi'!#REF!=$B$452,'Costi complessivi'!#REF!,""))</f>
        <v>#REF!</v>
      </c>
      <c r="H290" s="44" t="e">
        <f>IF('Costi complessivi'!#REF!="G",'Costi complessivi'!#REF!*$C$452,IF('Costi complessivi'!#REF!=$B$452,'Costi complessivi'!#REF!,""))</f>
        <v>#REF!</v>
      </c>
      <c r="I290" s="115" t="e">
        <f>IF('Costi complessivi'!#REF!="G",'Costi complessivi'!D249*$C$452,IF('Costi complessivi'!#REF!=$B$452,'Costi complessivi'!D249,""))</f>
        <v>#REF!</v>
      </c>
      <c r="J290" s="14" t="e">
        <f>IF('Costi complessivi'!#REF!="G",'Costi complessivi'!E249*$C$452,IF('Costi complessivi'!#REF!=$B$452,'Costi complessivi'!E249,""))</f>
        <v>#REF!</v>
      </c>
      <c r="K290" s="14" t="e">
        <f>IF('Costi complessivi'!#REF!="G",'Costi complessivi'!F249*$C$452,IF('Costi complessivi'!#REF!=$B$452,'Costi complessivi'!F249,""))</f>
        <v>#REF!</v>
      </c>
      <c r="L290" s="29" t="e">
        <f>IF('Costi complessivi'!#REF!="G",'Costi complessivi'!#REF!*$C$452,IF('Costi complessivi'!#REF!=$B$452,'Costi complessivi'!#REF!,""))</f>
        <v>#REF!</v>
      </c>
      <c r="M290" s="23" t="e">
        <f>'Costi complessivi'!#REF!</f>
        <v>#REF!</v>
      </c>
      <c r="N290" s="69" t="e">
        <f>IF('Costi complessivi'!#REF!="G",'Costi complessivi'!#REF!,IF('Costi complessivi'!#REF!=$B$452,'Costi complessivi'!#REF!,0))</f>
        <v>#REF!</v>
      </c>
      <c r="P290" s="42"/>
      <c r="Q290" s="1"/>
      <c r="S290" s="206"/>
    </row>
    <row r="291" spans="1:22">
      <c r="A291" s="22" t="str">
        <f>IF('Costi complessivi'!A250="","",'Costi complessivi'!A250)</f>
        <v>68/30/877</v>
      </c>
      <c r="B291" s="61" t="str">
        <f>IF('Costi complessivi'!B250="","",'Costi complessivi'!B250)</f>
        <v>PRIVACY</v>
      </c>
      <c r="C291" s="15" t="e">
        <f>IF('Costi complessivi'!#REF!="G",'Costi complessivi'!#REF!*$C$452,IF('Costi complessivi'!#REF!=$B$452,'Costi complessivi'!#REF!,""))</f>
        <v>#REF!</v>
      </c>
      <c r="D291" s="15" t="e">
        <f>IF('Costi complessivi'!#REF!="G",'Costi complessivi'!#REF!*$C$452,IF('Costi complessivi'!#REF!=$B$452,'Costi complessivi'!#REF!,""))</f>
        <v>#REF!</v>
      </c>
      <c r="E291" s="30" t="e">
        <f>IF('Costi complessivi'!#REF!="G",'Costi complessivi'!#REF!*$C$452,IF('Costi complessivi'!#REF!=$B$452,'Costi complessivi'!#REF!,""))</f>
        <v>#REF!</v>
      </c>
      <c r="F291" s="115" t="e">
        <f>IF('Costi complessivi'!#REF!="G",'Costi complessivi'!C250*$C$452,IF('Costi complessivi'!#REF!=$B$452,'Costi complessivi'!C250,""))</f>
        <v>#REF!</v>
      </c>
      <c r="G291" s="44" t="e">
        <f>IF('Costi complessivi'!#REF!="G",'Costi complessivi'!#REF!*$C$452,IF('Costi complessivi'!#REF!=$B$452,'Costi complessivi'!#REF!,""))</f>
        <v>#REF!</v>
      </c>
      <c r="H291" s="44" t="e">
        <f>IF('Costi complessivi'!#REF!="G",'Costi complessivi'!#REF!*$C$452,IF('Costi complessivi'!#REF!=$B$452,'Costi complessivi'!#REF!,""))</f>
        <v>#REF!</v>
      </c>
      <c r="I291" s="115" t="e">
        <f>IF('Costi complessivi'!#REF!="G",'Costi complessivi'!D250*$C$452,IF('Costi complessivi'!#REF!=$B$452,'Costi complessivi'!D250,""))</f>
        <v>#REF!</v>
      </c>
      <c r="J291" s="14" t="e">
        <f>IF('Costi complessivi'!#REF!="G",'Costi complessivi'!E250*$C$452,IF('Costi complessivi'!#REF!=$B$452,'Costi complessivi'!E250,""))</f>
        <v>#REF!</v>
      </c>
      <c r="K291" s="14" t="e">
        <f>IF('Costi complessivi'!#REF!="G",'Costi complessivi'!F250*$C$452,IF('Costi complessivi'!#REF!=$B$452,'Costi complessivi'!F250,""))</f>
        <v>#REF!</v>
      </c>
      <c r="L291" s="29" t="e">
        <f>IF('Costi complessivi'!#REF!="G",'Costi complessivi'!#REF!*$C$452,IF('Costi complessivi'!#REF!=$B$452,'Costi complessivi'!#REF!,""))</f>
        <v>#REF!</v>
      </c>
      <c r="M291" s="23" t="e">
        <f>'Costi complessivi'!#REF!</f>
        <v>#REF!</v>
      </c>
      <c r="N291" s="69" t="e">
        <f>IF('Costi complessivi'!#REF!="G",'Costi complessivi'!#REF!,IF('Costi complessivi'!#REF!=$B$452,'Costi complessivi'!#REF!,0))</f>
        <v>#REF!</v>
      </c>
    </row>
    <row r="292" spans="1:22" s="6" customFormat="1">
      <c r="A292" s="19"/>
      <c r="B292" s="33" t="s">
        <v>409</v>
      </c>
      <c r="C292" s="33" t="e">
        <f t="shared" ref="C292:K292" si="8">SUM(C256:C291)</f>
        <v>#REF!</v>
      </c>
      <c r="D292" s="33" t="e">
        <f t="shared" si="8"/>
        <v>#REF!</v>
      </c>
      <c r="E292" s="33" t="e">
        <f t="shared" si="8"/>
        <v>#REF!</v>
      </c>
      <c r="F292" s="33" t="e">
        <f t="shared" si="8"/>
        <v>#REF!</v>
      </c>
      <c r="G292" s="33" t="e">
        <f t="shared" si="8"/>
        <v>#REF!</v>
      </c>
      <c r="H292" s="33" t="e">
        <f t="shared" si="8"/>
        <v>#REF!</v>
      </c>
      <c r="I292" s="33" t="e">
        <f t="shared" si="8"/>
        <v>#REF!</v>
      </c>
      <c r="J292" s="33" t="e">
        <f t="shared" si="8"/>
        <v>#REF!</v>
      </c>
      <c r="K292" s="33" t="e">
        <f t="shared" si="8"/>
        <v>#REF!</v>
      </c>
      <c r="L292" s="12"/>
      <c r="M292" s="12"/>
      <c r="N292" s="69">
        <v>1</v>
      </c>
    </row>
    <row r="293" spans="1:22" ht="23.25">
      <c r="B293" s="50" t="str">
        <f>'Costi complessivi'!B252</f>
        <v>AMMORTAMENTI</v>
      </c>
      <c r="C293" s="11"/>
      <c r="D293" s="25"/>
      <c r="E293" s="25" t="e">
        <f>IF((#REF!+#REF!+#REF!+#REF!+#REF!-E292)&lt;0.02,"",(#REF!+#REF!+#REF!+#REF!+#REF!))</f>
        <v>#REF!</v>
      </c>
      <c r="F293" s="25"/>
      <c r="G293" s="25"/>
      <c r="H293" s="25"/>
      <c r="J293" s="25"/>
      <c r="K293" s="25"/>
      <c r="N293" s="69">
        <v>1</v>
      </c>
    </row>
    <row r="294" spans="1:22">
      <c r="A294" s="2" t="s">
        <v>3</v>
      </c>
      <c r="B294" s="2" t="s">
        <v>2</v>
      </c>
      <c r="C294" s="26" t="e">
        <f>C180</f>
        <v>#REF!</v>
      </c>
      <c r="D294" s="26" t="e">
        <f>D180</f>
        <v>#REF!</v>
      </c>
      <c r="E294" s="26" t="e">
        <f>E180</f>
        <v>#REF!</v>
      </c>
      <c r="F294" s="26" t="str">
        <f>'Costi complessivi'!C253</f>
        <v>PREVENTIVO 2019</v>
      </c>
      <c r="G294" s="26" t="e">
        <f>'Costi complessivi'!#REF!</f>
        <v>#REF!</v>
      </c>
      <c r="H294" s="26" t="e">
        <f>'Costi complessivi'!#REF!</f>
        <v>#REF!</v>
      </c>
      <c r="I294" s="26" t="str">
        <f>'Costi complessivi'!D253</f>
        <v>CONSUNTIVO 2019</v>
      </c>
      <c r="J294" s="26" t="str">
        <f>'Costi complessivi'!E253</f>
        <v>INDICATORE ATTESO</v>
      </c>
      <c r="K294" s="26" t="str">
        <f>'Costi complessivi'!F253</f>
        <v>INDICATORE CONS.</v>
      </c>
      <c r="L294" s="27"/>
      <c r="N294" s="69">
        <v>1</v>
      </c>
    </row>
    <row r="295" spans="1:22" hidden="1">
      <c r="A295" s="22" t="str">
        <f>IF('Costi complessivi'!A254="","",'Costi complessivi'!A254)</f>
        <v>75/**/***</v>
      </c>
      <c r="B295" s="61" t="str">
        <f>IF('Costi complessivi'!B254="","",'Costi complessivi'!B254)</f>
        <v>COLLECCHIO</v>
      </c>
      <c r="C295" s="15" t="e">
        <f>IF('Costi complessivi'!#REF!="G",'Costi complessivi'!#REF!*$C$452,IF('Costi complessivi'!#REF!=$B$452,'Costi complessivi'!#REF!,""))</f>
        <v>#REF!</v>
      </c>
      <c r="D295" s="15" t="e">
        <f>IF('Costi complessivi'!#REF!="G",'Costi complessivi'!#REF!*$C$452,IF('Costi complessivi'!#REF!=$B$452,'Costi complessivi'!#REF!,""))</f>
        <v>#REF!</v>
      </c>
      <c r="E295" s="30" t="e">
        <f>IF('Costi complessivi'!#REF!="G",'Costi complessivi'!#REF!*$C$452,IF('Costi complessivi'!#REF!=$B$452,'Costi complessivi'!#REF!,""))</f>
        <v>#REF!</v>
      </c>
      <c r="F295" s="115" t="e">
        <f>IF('Costi complessivi'!#REF!="G",'Costi complessivi'!C254*$C$452,IF('Costi complessivi'!#REF!=$B$452,'Costi complessivi'!C254,""))</f>
        <v>#REF!</v>
      </c>
      <c r="G295" s="44" t="e">
        <f>IF('Costi complessivi'!#REF!="G",'Costi complessivi'!#REF!*$C$452,IF('Costi complessivi'!#REF!=$B$452,'Costi complessivi'!#REF!,""))</f>
        <v>#REF!</v>
      </c>
      <c r="H295" s="44" t="e">
        <f>IF('Costi complessivi'!#REF!="G",'Costi complessivi'!#REF!*$C$452,IF('Costi complessivi'!#REF!=$B$452,'Costi complessivi'!#REF!,""))</f>
        <v>#REF!</v>
      </c>
      <c r="I295" s="115" t="e">
        <f>IF('Costi complessivi'!#REF!="G",'Costi complessivi'!D254*$C$452,IF('Costi complessivi'!#REF!=$B$452,'Costi complessivi'!D254,""))</f>
        <v>#REF!</v>
      </c>
      <c r="J295" s="14" t="e">
        <f>IF('Costi complessivi'!#REF!="G",'Costi complessivi'!E254*$C$452,IF('Costi complessivi'!#REF!=$B$452,'Costi complessivi'!E254,""))</f>
        <v>#REF!</v>
      </c>
      <c r="K295" s="14" t="e">
        <f>IF('Costi complessivi'!#REF!="G",'Costi complessivi'!F254*$C$452,IF('Costi complessivi'!#REF!=$B$452,'Costi complessivi'!F254,""))</f>
        <v>#REF!</v>
      </c>
      <c r="L295" s="29" t="e">
        <f>IF('Costi complessivi'!#REF!="G",'Costi complessivi'!#REF!*$C$452,IF('Costi complessivi'!#REF!=$B$452,'Costi complessivi'!#REF!,""))</f>
        <v>#REF!</v>
      </c>
      <c r="M295" s="23" t="e">
        <f>'Costi complessivi'!#REF!</f>
        <v>#REF!</v>
      </c>
      <c r="N295" s="69" t="e">
        <f>IF('Costi complessivi'!#REF!="G",'Costi complessivi'!#REF!,IF('Costi complessivi'!#REF!=$B$452,'Costi complessivi'!#REF!,0))</f>
        <v>#REF!</v>
      </c>
    </row>
    <row r="296" spans="1:22" hidden="1">
      <c r="A296" s="22" t="str">
        <f>IF('Costi complessivi'!A255="","",'Costi complessivi'!A255)</f>
        <v>75/**/***</v>
      </c>
      <c r="B296" s="61" t="str">
        <f>IF('Costi complessivi'!B255="","",'Costi complessivi'!B255)</f>
        <v>FELINO</v>
      </c>
      <c r="C296" s="15" t="e">
        <f>IF('Costi complessivi'!#REF!="G",'Costi complessivi'!#REF!*$C$452,IF('Costi complessivi'!#REF!=$B$452,'Costi complessivi'!#REF!,""))</f>
        <v>#REF!</v>
      </c>
      <c r="D296" s="15" t="e">
        <f>IF('Costi complessivi'!#REF!="G",'Costi complessivi'!#REF!*$C$452,IF('Costi complessivi'!#REF!=$B$452,'Costi complessivi'!#REF!,""))</f>
        <v>#REF!</v>
      </c>
      <c r="E296" s="30" t="e">
        <f>IF('Costi complessivi'!#REF!="G",'Costi complessivi'!#REF!*$C$452,IF('Costi complessivi'!#REF!=$B$452,'Costi complessivi'!#REF!,""))</f>
        <v>#REF!</v>
      </c>
      <c r="F296" s="115" t="e">
        <f>IF('Costi complessivi'!#REF!="G",'Costi complessivi'!C255*$C$452,IF('Costi complessivi'!#REF!=$B$452,'Costi complessivi'!C255,""))</f>
        <v>#REF!</v>
      </c>
      <c r="G296" s="44" t="e">
        <f>IF('Costi complessivi'!#REF!="G",'Costi complessivi'!#REF!*$C$452,IF('Costi complessivi'!#REF!=$B$452,'Costi complessivi'!#REF!,""))</f>
        <v>#REF!</v>
      </c>
      <c r="H296" s="44" t="e">
        <f>IF('Costi complessivi'!#REF!="G",'Costi complessivi'!#REF!*$C$452,IF('Costi complessivi'!#REF!=$B$452,'Costi complessivi'!#REF!,""))</f>
        <v>#REF!</v>
      </c>
      <c r="I296" s="115" t="e">
        <f>IF('Costi complessivi'!#REF!="G",'Costi complessivi'!D255*$C$452,IF('Costi complessivi'!#REF!=$B$452,'Costi complessivi'!D255,""))</f>
        <v>#REF!</v>
      </c>
      <c r="J296" s="14" t="e">
        <f>IF('Costi complessivi'!#REF!="G",'Costi complessivi'!E255*$C$452,IF('Costi complessivi'!#REF!=$B$452,'Costi complessivi'!E255,""))</f>
        <v>#REF!</v>
      </c>
      <c r="K296" s="14" t="e">
        <f>IF('Costi complessivi'!#REF!="G",'Costi complessivi'!F255*$C$452,IF('Costi complessivi'!#REF!=$B$452,'Costi complessivi'!F255,""))</f>
        <v>#REF!</v>
      </c>
      <c r="L296" s="29" t="e">
        <f>IF('Costi complessivi'!#REF!="G",'Costi complessivi'!#REF!*$C$452,IF('Costi complessivi'!#REF!=$B$452,'Costi complessivi'!#REF!,""))</f>
        <v>#REF!</v>
      </c>
      <c r="M296" s="23" t="e">
        <f>'Costi complessivi'!#REF!</f>
        <v>#REF!</v>
      </c>
      <c r="N296" s="69" t="e">
        <f>IF('Costi complessivi'!#REF!="G",'Costi complessivi'!#REF!,IF('Costi complessivi'!#REF!=$B$452,'Costi complessivi'!#REF!,0))</f>
        <v>#REF!</v>
      </c>
    </row>
    <row r="297" spans="1:22" hidden="1">
      <c r="A297" s="22" t="str">
        <f>IF('Costi complessivi'!A256="","",'Costi complessivi'!A256)</f>
        <v>75/**/***</v>
      </c>
      <c r="B297" s="61" t="str">
        <f>IF('Costi complessivi'!B256="","",'Costi complessivi'!B256)</f>
        <v>MONTECHIARUGOLO</v>
      </c>
      <c r="C297" s="15" t="e">
        <f>IF('Costi complessivi'!#REF!="G",'Costi complessivi'!#REF!*$C$452,IF('Costi complessivi'!#REF!=$B$452,'Costi complessivi'!#REF!,""))</f>
        <v>#REF!</v>
      </c>
      <c r="D297" s="15" t="e">
        <f>IF('Costi complessivi'!#REF!="G",'Costi complessivi'!#REF!*$C$452,IF('Costi complessivi'!#REF!=$B$452,'Costi complessivi'!#REF!,""))</f>
        <v>#REF!</v>
      </c>
      <c r="E297" s="30" t="e">
        <f>IF('Costi complessivi'!#REF!="G",'Costi complessivi'!#REF!*$C$452,IF('Costi complessivi'!#REF!=$B$452,'Costi complessivi'!#REF!,""))</f>
        <v>#REF!</v>
      </c>
      <c r="F297" s="115" t="e">
        <f>IF('Costi complessivi'!#REF!="G",'Costi complessivi'!C256*$C$452,IF('Costi complessivi'!#REF!=$B$452,'Costi complessivi'!C256,""))</f>
        <v>#REF!</v>
      </c>
      <c r="G297" s="44" t="e">
        <f>IF('Costi complessivi'!#REF!="G",'Costi complessivi'!#REF!*$C$452,IF('Costi complessivi'!#REF!=$B$452,'Costi complessivi'!#REF!,""))</f>
        <v>#REF!</v>
      </c>
      <c r="H297" s="44" t="e">
        <f>IF('Costi complessivi'!#REF!="G",'Costi complessivi'!#REF!*$C$452,IF('Costi complessivi'!#REF!=$B$452,'Costi complessivi'!#REF!,""))</f>
        <v>#REF!</v>
      </c>
      <c r="I297" s="115" t="e">
        <f>IF('Costi complessivi'!#REF!="G",'Costi complessivi'!D256*$C$452,IF('Costi complessivi'!#REF!=$B$452,'Costi complessivi'!D256,""))</f>
        <v>#REF!</v>
      </c>
      <c r="J297" s="14" t="e">
        <f>IF('Costi complessivi'!#REF!="G",'Costi complessivi'!E256*$C$452,IF('Costi complessivi'!#REF!=$B$452,'Costi complessivi'!E256,""))</f>
        <v>#REF!</v>
      </c>
      <c r="K297" s="14" t="e">
        <f>IF('Costi complessivi'!#REF!="G",'Costi complessivi'!F256*$C$452,IF('Costi complessivi'!#REF!=$B$452,'Costi complessivi'!F256,""))</f>
        <v>#REF!</v>
      </c>
      <c r="L297" s="29" t="e">
        <f>IF('Costi complessivi'!#REF!="G",'Costi complessivi'!#REF!*$C$452,IF('Costi complessivi'!#REF!=$B$452,'Costi complessivi'!#REF!,""))</f>
        <v>#REF!</v>
      </c>
      <c r="M297" s="23" t="e">
        <f>'Costi complessivi'!#REF!</f>
        <v>#REF!</v>
      </c>
      <c r="N297" s="69" t="e">
        <f>IF('Costi complessivi'!#REF!="G",'Costi complessivi'!#REF!,IF('Costi complessivi'!#REF!=$B$452,'Costi complessivi'!#REF!,0))</f>
        <v>#REF!</v>
      </c>
    </row>
    <row r="298" spans="1:22">
      <c r="A298" s="22" t="str">
        <f>IF('Costi complessivi'!A257="","",'Costi complessivi'!A257)</f>
        <v>75/**/***</v>
      </c>
      <c r="B298" s="61" t="str">
        <f>IF('Costi complessivi'!B257="","",'Costi complessivi'!B257)</f>
        <v>SALA BAGANZA</v>
      </c>
      <c r="C298" s="15" t="e">
        <f>IF('Costi complessivi'!#REF!="G",'Costi complessivi'!#REF!*$C$452,IF('Costi complessivi'!#REF!=$B$452,'Costi complessivi'!#REF!,""))</f>
        <v>#REF!</v>
      </c>
      <c r="D298" s="15" t="e">
        <f>IF('Costi complessivi'!#REF!="G",'Costi complessivi'!#REF!*$C$452,IF('Costi complessivi'!#REF!=$B$452,'Costi complessivi'!#REF!,""))</f>
        <v>#REF!</v>
      </c>
      <c r="E298" s="30" t="e">
        <f>IF('Costi complessivi'!#REF!="G",'Costi complessivi'!#REF!*$C$452,IF('Costi complessivi'!#REF!=$B$452,'Costi complessivi'!#REF!,""))</f>
        <v>#REF!</v>
      </c>
      <c r="F298" s="115" t="e">
        <f>IF('Costi complessivi'!#REF!="G",'Costi complessivi'!C257*$C$452,IF('Costi complessivi'!#REF!=$B$452,'Costi complessivi'!C257,""))</f>
        <v>#REF!</v>
      </c>
      <c r="G298" s="44" t="e">
        <f>IF('Costi complessivi'!#REF!="G",'Costi complessivi'!#REF!*$C$452,IF('Costi complessivi'!#REF!=$B$452,'Costi complessivi'!#REF!,""))</f>
        <v>#REF!</v>
      </c>
      <c r="H298" s="44" t="e">
        <f>IF('Costi complessivi'!#REF!="G",'Costi complessivi'!#REF!*$C$452,IF('Costi complessivi'!#REF!=$B$452,'Costi complessivi'!#REF!,""))</f>
        <v>#REF!</v>
      </c>
      <c r="I298" s="115" t="e">
        <f>IF('Costi complessivi'!#REF!="G",'Costi complessivi'!D257*$C$452,IF('Costi complessivi'!#REF!=$B$452,'Costi complessivi'!D257,""))</f>
        <v>#REF!</v>
      </c>
      <c r="J298" s="14" t="e">
        <f>IF('Costi complessivi'!#REF!="G",'Costi complessivi'!E257*$C$452,IF('Costi complessivi'!#REF!=$B$452,'Costi complessivi'!E257,""))</f>
        <v>#REF!</v>
      </c>
      <c r="K298" s="14" t="e">
        <f>IF('Costi complessivi'!#REF!="G",'Costi complessivi'!F257*$C$452,IF('Costi complessivi'!#REF!=$B$452,'Costi complessivi'!F257,""))</f>
        <v>#REF!</v>
      </c>
      <c r="L298" s="29" t="e">
        <f>IF('Costi complessivi'!#REF!="G",'Costi complessivi'!#REF!*$C$452,IF('Costi complessivi'!#REF!=$B$452,'Costi complessivi'!#REF!,""))</f>
        <v>#REF!</v>
      </c>
      <c r="M298" s="23" t="e">
        <f>'Costi complessivi'!#REF!</f>
        <v>#REF!</v>
      </c>
      <c r="N298" s="69" t="e">
        <f>IF('Costi complessivi'!#REF!="G",'Costi complessivi'!#REF!,IF('Costi complessivi'!#REF!=$B$452,'Costi complessivi'!#REF!,0))</f>
        <v>#REF!</v>
      </c>
      <c r="V298" s="42">
        <f>18785/5</f>
        <v>3757</v>
      </c>
    </row>
    <row r="299" spans="1:22" hidden="1">
      <c r="A299" s="22" t="str">
        <f>IF('Costi complessivi'!A258="","",'Costi complessivi'!A258)</f>
        <v>75/**/***</v>
      </c>
      <c r="B299" s="61" t="str">
        <f>IF('Costi complessivi'!B258="","",'Costi complessivi'!B258)</f>
        <v>TRAVERSETOLO</v>
      </c>
      <c r="C299" s="15" t="e">
        <f>IF('Costi complessivi'!#REF!="G",'Costi complessivi'!#REF!*$C$452,IF('Costi complessivi'!#REF!=$B$452,'Costi complessivi'!#REF!,""))</f>
        <v>#REF!</v>
      </c>
      <c r="D299" s="15" t="e">
        <f>IF('Costi complessivi'!#REF!="G",'Costi complessivi'!#REF!*$C$452,IF('Costi complessivi'!#REF!=$B$452,'Costi complessivi'!#REF!,""))</f>
        <v>#REF!</v>
      </c>
      <c r="E299" s="30" t="e">
        <f>IF('Costi complessivi'!#REF!="G",'Costi complessivi'!#REF!*$C$452,IF('Costi complessivi'!#REF!=$B$452,'Costi complessivi'!#REF!,""))</f>
        <v>#REF!</v>
      </c>
      <c r="F299" s="115" t="e">
        <f>IF('Costi complessivi'!#REF!="G",'Costi complessivi'!C258*$C$452,IF('Costi complessivi'!#REF!=$B$452,'Costi complessivi'!C258,""))</f>
        <v>#REF!</v>
      </c>
      <c r="G299" s="44" t="e">
        <f>IF('Costi complessivi'!#REF!="G",'Costi complessivi'!#REF!*$C$452,IF('Costi complessivi'!#REF!=$B$452,'Costi complessivi'!#REF!,""))</f>
        <v>#REF!</v>
      </c>
      <c r="H299" s="44" t="e">
        <f>IF('Costi complessivi'!#REF!="G",'Costi complessivi'!#REF!*$C$452,IF('Costi complessivi'!#REF!=$B$452,'Costi complessivi'!#REF!,""))</f>
        <v>#REF!</v>
      </c>
      <c r="I299" s="115" t="e">
        <f>IF('Costi complessivi'!#REF!="G",'Costi complessivi'!D258*$C$452,IF('Costi complessivi'!#REF!=$B$452,'Costi complessivi'!D258,""))</f>
        <v>#REF!</v>
      </c>
      <c r="J299" s="14" t="e">
        <f>IF('Costi complessivi'!#REF!="G",'Costi complessivi'!E258*$C$452,IF('Costi complessivi'!#REF!=$B$452,'Costi complessivi'!E258,""))</f>
        <v>#REF!</v>
      </c>
      <c r="K299" s="14" t="e">
        <f>IF('Costi complessivi'!#REF!="G",'Costi complessivi'!F258*$C$452,IF('Costi complessivi'!#REF!=$B$452,'Costi complessivi'!F258,""))</f>
        <v>#REF!</v>
      </c>
      <c r="L299" s="29" t="e">
        <f>IF('Costi complessivi'!#REF!="G",'Costi complessivi'!#REF!*$C$452,IF('Costi complessivi'!#REF!=$B$452,'Costi complessivi'!#REF!,""))</f>
        <v>#REF!</v>
      </c>
      <c r="M299" s="23" t="e">
        <f>'Costi complessivi'!#REF!</f>
        <v>#REF!</v>
      </c>
      <c r="N299" s="69" t="e">
        <f>IF('Costi complessivi'!#REF!="G",'Costi complessivi'!#REF!,IF('Costi complessivi'!#REF!=$B$452,'Costi complessivi'!#REF!,0))</f>
        <v>#REF!</v>
      </c>
    </row>
    <row r="300" spans="1:22">
      <c r="A300" s="22" t="str">
        <f>IF('Costi complessivi'!A259="","",'Costi complessivi'!A259)</f>
        <v>75/**/***</v>
      </c>
      <c r="B300" s="61" t="str">
        <f>IF('Costi complessivi'!B259="","",'Costi complessivi'!B259)</f>
        <v>GENERALI</v>
      </c>
      <c r="C300" s="15" t="e">
        <f>IF('Costi complessivi'!#REF!="G",'Costi complessivi'!#REF!*$C$452,IF('Costi complessivi'!#REF!=$B$452,'Costi complessivi'!#REF!,""))</f>
        <v>#REF!</v>
      </c>
      <c r="D300" s="15" t="e">
        <f>IF('Costi complessivi'!#REF!="G",'Costi complessivi'!#REF!*$C$452,IF('Costi complessivi'!#REF!=$B$452,'Costi complessivi'!#REF!,""))</f>
        <v>#REF!</v>
      </c>
      <c r="E300" s="30" t="e">
        <f>IF('Costi complessivi'!#REF!="G",'Costi complessivi'!#REF!*$C$452,IF('Costi complessivi'!#REF!=$B$452,'Costi complessivi'!#REF!,""))</f>
        <v>#REF!</v>
      </c>
      <c r="F300" s="115" t="e">
        <f>IF('Costi complessivi'!#REF!="G",'Costi complessivi'!C259*$C$452,IF('Costi complessivi'!#REF!=$B$452,'Costi complessivi'!C259,""))</f>
        <v>#REF!</v>
      </c>
      <c r="G300" s="44" t="e">
        <f>IF('Costi complessivi'!#REF!="G",'Costi complessivi'!#REF!*$C$452,IF('Costi complessivi'!#REF!=$B$452,'Costi complessivi'!#REF!,""))</f>
        <v>#REF!</v>
      </c>
      <c r="H300" s="44" t="e">
        <f>IF('Costi complessivi'!#REF!="G",'Costi complessivi'!#REF!*$C$452,IF('Costi complessivi'!#REF!=$B$452,'Costi complessivi'!#REF!,""))</f>
        <v>#REF!</v>
      </c>
      <c r="I300" s="115" t="e">
        <f>IF('Costi complessivi'!#REF!="G",'Costi complessivi'!D259*$C$452,IF('Costi complessivi'!#REF!=$B$452,'Costi complessivi'!D259,""))</f>
        <v>#REF!</v>
      </c>
      <c r="J300" s="14" t="e">
        <f>IF('Costi complessivi'!#REF!="G",'Costi complessivi'!E259*$C$452,IF('Costi complessivi'!#REF!=$B$452,'Costi complessivi'!E259,""))</f>
        <v>#REF!</v>
      </c>
      <c r="K300" s="14" t="e">
        <f>IF('Costi complessivi'!#REF!="G",'Costi complessivi'!F259*$C$452,IF('Costi complessivi'!#REF!=$B$452,'Costi complessivi'!F259,""))</f>
        <v>#REF!</v>
      </c>
      <c r="L300" s="29" t="e">
        <f>IF('Costi complessivi'!#REF!="G",'Costi complessivi'!#REF!*$C$452,IF('Costi complessivi'!#REF!=$B$452,'Costi complessivi'!#REF!,""))</f>
        <v>#REF!</v>
      </c>
      <c r="M300" s="23" t="e">
        <f>'Costi complessivi'!#REF!</f>
        <v>#REF!</v>
      </c>
      <c r="N300" s="69" t="e">
        <f>IF('Costi complessivi'!#REF!="G",'Costi complessivi'!#REF!,IF('Costi complessivi'!#REF!=$B$452,'Costi complessivi'!#REF!,0))</f>
        <v>#REF!</v>
      </c>
    </row>
    <row r="301" spans="1:22" hidden="1">
      <c r="A301" s="22" t="e">
        <f>IF('Costi complessivi'!#REF!="","",'Costi complessivi'!#REF!)</f>
        <v>#REF!</v>
      </c>
      <c r="B301" s="61" t="e">
        <f>IF('Costi complessivi'!#REF!="","",'Costi complessivi'!#REF!)</f>
        <v>#REF!</v>
      </c>
      <c r="C301" s="15" t="e">
        <f>IF('Costi complessivi'!#REF!="G",'Costi complessivi'!#REF!*$C$452,IF('Costi complessivi'!#REF!=$B$452,'Costi complessivi'!#REF!,""))</f>
        <v>#REF!</v>
      </c>
      <c r="D301" s="15" t="e">
        <f>IF('Costi complessivi'!#REF!="G",'Costi complessivi'!#REF!*$C$452,IF('Costi complessivi'!#REF!=$B$452,'Costi complessivi'!#REF!,""))</f>
        <v>#REF!</v>
      </c>
      <c r="E301" s="30" t="e">
        <f>IF('Costi complessivi'!#REF!="G",'Costi complessivi'!#REF!*$C$452,IF('Costi complessivi'!#REF!=$B$452,'Costi complessivi'!#REF!,""))</f>
        <v>#REF!</v>
      </c>
      <c r="F301" s="115" t="e">
        <f>IF('Costi complessivi'!#REF!="G",'Costi complessivi'!#REF!*$C$452,IF('Costi complessivi'!#REF!=$B$452,'Costi complessivi'!#REF!,""))</f>
        <v>#REF!</v>
      </c>
      <c r="G301" s="44" t="e">
        <f>IF('Costi complessivi'!#REF!="G",'Costi complessivi'!#REF!*$C$452,IF('Costi complessivi'!#REF!=$B$452,'Costi complessivi'!#REF!,""))</f>
        <v>#REF!</v>
      </c>
      <c r="H301" s="44" t="e">
        <f>IF('Costi complessivi'!#REF!="G",'Costi complessivi'!#REF!*$C$452,IF('Costi complessivi'!#REF!=$B$452,'Costi complessivi'!#REF!,""))</f>
        <v>#REF!</v>
      </c>
      <c r="I301" s="115" t="e">
        <f>IF('Costi complessivi'!#REF!="G",'Costi complessivi'!#REF!*$C$452,IF('Costi complessivi'!#REF!=$B$452,'Costi complessivi'!#REF!,""))</f>
        <v>#REF!</v>
      </c>
      <c r="J301" s="14" t="e">
        <f>IF('Costi complessivi'!#REF!="G",'Costi complessivi'!#REF!*$C$452,IF('Costi complessivi'!#REF!=$B$452,'Costi complessivi'!#REF!,""))</f>
        <v>#REF!</v>
      </c>
      <c r="K301" s="14" t="e">
        <f>IF('Costi complessivi'!#REF!="G",'Costi complessivi'!#REF!*$C$452,IF('Costi complessivi'!#REF!=$B$452,'Costi complessivi'!#REF!,""))</f>
        <v>#REF!</v>
      </c>
      <c r="L301" s="29" t="e">
        <f>IF('Costi complessivi'!#REF!="G",'Costi complessivi'!#REF!*$C$452,IF('Costi complessivi'!#REF!=$B$452,'Costi complessivi'!#REF!,""))</f>
        <v>#REF!</v>
      </c>
      <c r="M301" s="23" t="e">
        <f>'Costi complessivi'!#REF!</f>
        <v>#REF!</v>
      </c>
      <c r="N301" s="69" t="e">
        <f>IF('Costi complessivi'!#REF!="G",'Costi complessivi'!#REF!,IF('Costi complessivi'!#REF!=$B$452,'Costi complessivi'!#REF!,0))</f>
        <v>#REF!</v>
      </c>
    </row>
    <row r="302" spans="1:22" hidden="1">
      <c r="A302" s="22" t="e">
        <f>IF('Costi complessivi'!#REF!="","",'Costi complessivi'!#REF!)</f>
        <v>#REF!</v>
      </c>
      <c r="B302" s="61" t="e">
        <f>IF('Costi complessivi'!#REF!="","",'Costi complessivi'!#REF!)</f>
        <v>#REF!</v>
      </c>
      <c r="C302" s="15" t="e">
        <f>IF('Costi complessivi'!#REF!="G",'Costi complessivi'!#REF!*$C$452,IF('Costi complessivi'!#REF!=$B$452,'Costi complessivi'!#REF!,""))</f>
        <v>#REF!</v>
      </c>
      <c r="D302" s="15" t="e">
        <f>IF('Costi complessivi'!#REF!="G",'Costi complessivi'!#REF!*$C$452,IF('Costi complessivi'!#REF!=$B$452,'Costi complessivi'!#REF!,""))</f>
        <v>#REF!</v>
      </c>
      <c r="E302" s="30" t="e">
        <f>IF('Costi complessivi'!#REF!="G",'Costi complessivi'!#REF!*$C$452,IF('Costi complessivi'!#REF!=$B$452,'Costi complessivi'!#REF!,""))</f>
        <v>#REF!</v>
      </c>
      <c r="F302" s="115" t="e">
        <f>IF('Costi complessivi'!#REF!="G",'Costi complessivi'!#REF!*$C$452,IF('Costi complessivi'!#REF!=$B$452,'Costi complessivi'!#REF!,""))</f>
        <v>#REF!</v>
      </c>
      <c r="G302" s="44" t="e">
        <f>IF('Costi complessivi'!#REF!="G",'Costi complessivi'!#REF!*$C$452,IF('Costi complessivi'!#REF!=$B$452,'Costi complessivi'!#REF!,""))</f>
        <v>#REF!</v>
      </c>
      <c r="H302" s="44" t="e">
        <f>IF('Costi complessivi'!#REF!="G",'Costi complessivi'!#REF!*$C$452,IF('Costi complessivi'!#REF!=$B$452,'Costi complessivi'!#REF!,""))</f>
        <v>#REF!</v>
      </c>
      <c r="I302" s="115" t="e">
        <f>IF('Costi complessivi'!#REF!="G",'Costi complessivi'!#REF!*$C$452,IF('Costi complessivi'!#REF!=$B$452,'Costi complessivi'!#REF!,""))</f>
        <v>#REF!</v>
      </c>
      <c r="J302" s="14" t="e">
        <f>IF('Costi complessivi'!#REF!="G",'Costi complessivi'!#REF!*$C$452,IF('Costi complessivi'!#REF!=$B$452,'Costi complessivi'!#REF!,""))</f>
        <v>#REF!</v>
      </c>
      <c r="K302" s="14" t="e">
        <f>IF('Costi complessivi'!#REF!="G",'Costi complessivi'!#REF!*$C$452,IF('Costi complessivi'!#REF!=$B$452,'Costi complessivi'!#REF!,""))</f>
        <v>#REF!</v>
      </c>
      <c r="L302" s="29" t="e">
        <f>IF('Costi complessivi'!#REF!="G",'Costi complessivi'!#REF!*$C$452,IF('Costi complessivi'!#REF!=$B$452,'Costi complessivi'!#REF!,""))</f>
        <v>#REF!</v>
      </c>
      <c r="M302" s="23" t="e">
        <f>'Costi complessivi'!#REF!</f>
        <v>#REF!</v>
      </c>
      <c r="N302" s="69" t="e">
        <f>IF('Costi complessivi'!#REF!="G",'Costi complessivi'!#REF!,IF('Costi complessivi'!#REF!=$B$452,'Costi complessivi'!#REF!,0))</f>
        <v>#REF!</v>
      </c>
    </row>
    <row r="303" spans="1:22" hidden="1">
      <c r="A303" s="22" t="e">
        <f>IF('Costi complessivi'!#REF!="","",'Costi complessivi'!#REF!)</f>
        <v>#REF!</v>
      </c>
      <c r="B303" s="61" t="e">
        <f>IF('Costi complessivi'!#REF!="","",'Costi complessivi'!#REF!)</f>
        <v>#REF!</v>
      </c>
      <c r="C303" s="15" t="e">
        <f>IF('Costi complessivi'!#REF!="G",'Costi complessivi'!#REF!*$C$452,IF('Costi complessivi'!#REF!=$B$452,'Costi complessivi'!#REF!,""))</f>
        <v>#REF!</v>
      </c>
      <c r="D303" s="15" t="e">
        <f>IF('Costi complessivi'!#REF!="G",'Costi complessivi'!#REF!*$C$452,IF('Costi complessivi'!#REF!=$B$452,'Costi complessivi'!#REF!,""))</f>
        <v>#REF!</v>
      </c>
      <c r="E303" s="30" t="e">
        <f>IF('Costi complessivi'!#REF!="G",'Costi complessivi'!#REF!*$C$452,IF('Costi complessivi'!#REF!=$B$452,'Costi complessivi'!#REF!,""))</f>
        <v>#REF!</v>
      </c>
      <c r="F303" s="115" t="e">
        <f>IF('Costi complessivi'!#REF!="G",'Costi complessivi'!#REF!*$C$452,IF('Costi complessivi'!#REF!=$B$452,'Costi complessivi'!#REF!,""))</f>
        <v>#REF!</v>
      </c>
      <c r="G303" s="44" t="e">
        <f>IF('Costi complessivi'!#REF!="G",'Costi complessivi'!#REF!*$C$452,IF('Costi complessivi'!#REF!=$B$452,'Costi complessivi'!#REF!,""))</f>
        <v>#REF!</v>
      </c>
      <c r="H303" s="44" t="e">
        <f>IF('Costi complessivi'!#REF!="G",'Costi complessivi'!#REF!*$C$452,IF('Costi complessivi'!#REF!=$B$452,'Costi complessivi'!#REF!,""))</f>
        <v>#REF!</v>
      </c>
      <c r="I303" s="115" t="e">
        <f>IF('Costi complessivi'!#REF!="G",'Costi complessivi'!#REF!*$C$452,IF('Costi complessivi'!#REF!=$B$452,'Costi complessivi'!#REF!,""))</f>
        <v>#REF!</v>
      </c>
      <c r="J303" s="14" t="e">
        <f>IF('Costi complessivi'!#REF!="G",'Costi complessivi'!#REF!*$C$452,IF('Costi complessivi'!#REF!=$B$452,'Costi complessivi'!#REF!,""))</f>
        <v>#REF!</v>
      </c>
      <c r="K303" s="14" t="e">
        <f>IF('Costi complessivi'!#REF!="G",'Costi complessivi'!#REF!*$C$452,IF('Costi complessivi'!#REF!=$B$452,'Costi complessivi'!#REF!,""))</f>
        <v>#REF!</v>
      </c>
      <c r="L303" s="29" t="e">
        <f>IF('Costi complessivi'!#REF!="G",'Costi complessivi'!#REF!*$C$452,IF('Costi complessivi'!#REF!=$B$452,'Costi complessivi'!#REF!,""))</f>
        <v>#REF!</v>
      </c>
      <c r="M303" s="23" t="e">
        <f>'Costi complessivi'!#REF!</f>
        <v>#REF!</v>
      </c>
      <c r="N303" s="69" t="e">
        <f>IF('Costi complessivi'!#REF!="G",'Costi complessivi'!#REF!,IF('Costi complessivi'!#REF!=$B$452,'Costi complessivi'!#REF!,0))</f>
        <v>#REF!</v>
      </c>
    </row>
    <row r="304" spans="1:22" hidden="1">
      <c r="A304" s="22" t="e">
        <f>IF('Costi complessivi'!#REF!="","",'Costi complessivi'!#REF!)</f>
        <v>#REF!</v>
      </c>
      <c r="B304" s="61" t="e">
        <f>IF('Costi complessivi'!#REF!="","",'Costi complessivi'!#REF!)</f>
        <v>#REF!</v>
      </c>
      <c r="C304" s="15" t="e">
        <f>IF('Costi complessivi'!#REF!="G",'Costi complessivi'!#REF!*$C$452,IF('Costi complessivi'!#REF!=$B$452,'Costi complessivi'!#REF!,""))</f>
        <v>#REF!</v>
      </c>
      <c r="D304" s="15" t="e">
        <f>IF('Costi complessivi'!#REF!="G",'Costi complessivi'!#REF!*$C$452,IF('Costi complessivi'!#REF!=$B$452,'Costi complessivi'!#REF!,""))</f>
        <v>#REF!</v>
      </c>
      <c r="E304" s="30" t="e">
        <f>IF('Costi complessivi'!#REF!="G",'Costi complessivi'!#REF!*$C$452,IF('Costi complessivi'!#REF!=$B$452,'Costi complessivi'!#REF!,""))</f>
        <v>#REF!</v>
      </c>
      <c r="F304" s="115" t="e">
        <f>IF('Costi complessivi'!#REF!="G",'Costi complessivi'!#REF!*$C$452,IF('Costi complessivi'!#REF!=$B$452,'Costi complessivi'!#REF!,""))</f>
        <v>#REF!</v>
      </c>
      <c r="G304" s="44" t="e">
        <f>IF('Costi complessivi'!#REF!="G",'Costi complessivi'!#REF!*$C$452,IF('Costi complessivi'!#REF!=$B$452,'Costi complessivi'!#REF!,""))</f>
        <v>#REF!</v>
      </c>
      <c r="H304" s="44" t="e">
        <f>IF('Costi complessivi'!#REF!="G",'Costi complessivi'!#REF!*$C$452,IF('Costi complessivi'!#REF!=$B$452,'Costi complessivi'!#REF!,""))</f>
        <v>#REF!</v>
      </c>
      <c r="I304" s="115" t="e">
        <f>IF('Costi complessivi'!#REF!="G",'Costi complessivi'!#REF!*$C$452,IF('Costi complessivi'!#REF!=$B$452,'Costi complessivi'!#REF!,""))</f>
        <v>#REF!</v>
      </c>
      <c r="J304" s="14" t="e">
        <f>IF('Costi complessivi'!#REF!="G",'Costi complessivi'!#REF!*$C$452,IF('Costi complessivi'!#REF!=$B$452,'Costi complessivi'!#REF!,""))</f>
        <v>#REF!</v>
      </c>
      <c r="K304" s="14" t="e">
        <f>IF('Costi complessivi'!#REF!="G",'Costi complessivi'!#REF!*$C$452,IF('Costi complessivi'!#REF!=$B$452,'Costi complessivi'!#REF!,""))</f>
        <v>#REF!</v>
      </c>
      <c r="L304" s="29" t="e">
        <f>IF('Costi complessivi'!#REF!="G",'Costi complessivi'!#REF!*$C$452,IF('Costi complessivi'!#REF!=$B$452,'Costi complessivi'!#REF!,""))</f>
        <v>#REF!</v>
      </c>
      <c r="M304" s="23" t="e">
        <f>'Costi complessivi'!#REF!</f>
        <v>#REF!</v>
      </c>
      <c r="N304" s="69" t="e">
        <f>IF('Costi complessivi'!#REF!="G",'Costi complessivi'!#REF!,IF('Costi complessivi'!#REF!=$B$452,'Costi complessivi'!#REF!,0))</f>
        <v>#REF!</v>
      </c>
    </row>
    <row r="305" spans="1:22" hidden="1">
      <c r="A305" s="22" t="e">
        <f>IF('Costi complessivi'!#REF!="","",'Costi complessivi'!#REF!)</f>
        <v>#REF!</v>
      </c>
      <c r="B305" s="61" t="e">
        <f>IF('Costi complessivi'!#REF!="","",'Costi complessivi'!#REF!)</f>
        <v>#REF!</v>
      </c>
      <c r="C305" s="15" t="e">
        <f>IF('Costi complessivi'!#REF!="G",'Costi complessivi'!#REF!*$C$452,IF('Costi complessivi'!#REF!=$B$452,'Costi complessivi'!#REF!,""))</f>
        <v>#REF!</v>
      </c>
      <c r="D305" s="15" t="e">
        <f>IF('Costi complessivi'!#REF!="G",'Costi complessivi'!#REF!*$C$452,IF('Costi complessivi'!#REF!=$B$452,'Costi complessivi'!#REF!,""))</f>
        <v>#REF!</v>
      </c>
      <c r="E305" s="30" t="e">
        <f>IF('Costi complessivi'!#REF!="G",'Costi complessivi'!#REF!*$C$452,IF('Costi complessivi'!#REF!=$B$452,'Costi complessivi'!#REF!,""))</f>
        <v>#REF!</v>
      </c>
      <c r="F305" s="115" t="e">
        <f>IF('Costi complessivi'!#REF!="G",'Costi complessivi'!#REF!*$C$452,IF('Costi complessivi'!#REF!=$B$452,'Costi complessivi'!#REF!,""))</f>
        <v>#REF!</v>
      </c>
      <c r="G305" s="44" t="e">
        <f>IF('Costi complessivi'!#REF!="G",'Costi complessivi'!#REF!*$C$452,IF('Costi complessivi'!#REF!=$B$452,'Costi complessivi'!#REF!,""))</f>
        <v>#REF!</v>
      </c>
      <c r="H305" s="44" t="e">
        <f>IF('Costi complessivi'!#REF!="G",'Costi complessivi'!#REF!*$C$452,IF('Costi complessivi'!#REF!=$B$452,'Costi complessivi'!#REF!,""))</f>
        <v>#REF!</v>
      </c>
      <c r="I305" s="115" t="e">
        <f>IF('Costi complessivi'!#REF!="G",'Costi complessivi'!#REF!*$C$452,IF('Costi complessivi'!#REF!=$B$452,'Costi complessivi'!#REF!,""))</f>
        <v>#REF!</v>
      </c>
      <c r="J305" s="14" t="e">
        <f>IF('Costi complessivi'!#REF!="G",'Costi complessivi'!#REF!*$C$452,IF('Costi complessivi'!#REF!=$B$452,'Costi complessivi'!#REF!,""))</f>
        <v>#REF!</v>
      </c>
      <c r="K305" s="14" t="e">
        <f>IF('Costi complessivi'!#REF!="G",'Costi complessivi'!#REF!*$C$452,IF('Costi complessivi'!#REF!=$B$452,'Costi complessivi'!#REF!,""))</f>
        <v>#REF!</v>
      </c>
      <c r="L305" s="29" t="e">
        <f>IF('Costi complessivi'!#REF!="G",'Costi complessivi'!#REF!*$C$452,IF('Costi complessivi'!#REF!=$B$452,'Costi complessivi'!#REF!,""))</f>
        <v>#REF!</v>
      </c>
      <c r="M305" s="23" t="e">
        <f>'Costi complessivi'!#REF!</f>
        <v>#REF!</v>
      </c>
      <c r="N305" s="69" t="e">
        <f>IF('Costi complessivi'!#REF!="G",'Costi complessivi'!#REF!,IF('Costi complessivi'!#REF!=$B$452,'Costi complessivi'!#REF!,0))</f>
        <v>#REF!</v>
      </c>
    </row>
    <row r="306" spans="1:22" s="6" customFormat="1">
      <c r="A306" s="19"/>
      <c r="B306" s="33" t="str">
        <f>'Costi complessivi'!B260</f>
        <v>TOTALE AMMOTAMENTI</v>
      </c>
      <c r="C306" s="24" t="e">
        <f>SUM(C295:C305)</f>
        <v>#REF!</v>
      </c>
      <c r="D306" s="24" t="e">
        <f t="shared" ref="D306:K306" si="9">SUM(D295:D305)</f>
        <v>#REF!</v>
      </c>
      <c r="E306" s="24" t="e">
        <f t="shared" si="9"/>
        <v>#REF!</v>
      </c>
      <c r="F306" s="24" t="e">
        <f t="shared" si="9"/>
        <v>#REF!</v>
      </c>
      <c r="G306" s="24" t="e">
        <f t="shared" si="9"/>
        <v>#REF!</v>
      </c>
      <c r="H306" s="24" t="e">
        <f t="shared" si="9"/>
        <v>#REF!</v>
      </c>
      <c r="I306" s="24" t="e">
        <f t="shared" si="9"/>
        <v>#REF!</v>
      </c>
      <c r="J306" s="24" t="e">
        <f t="shared" si="9"/>
        <v>#REF!</v>
      </c>
      <c r="K306" s="24" t="e">
        <f t="shared" si="9"/>
        <v>#REF!</v>
      </c>
      <c r="L306" s="12"/>
      <c r="M306" s="12"/>
      <c r="N306" s="69">
        <v>1</v>
      </c>
    </row>
    <row r="307" spans="1:22" ht="23.25">
      <c r="B307" s="50" t="str">
        <f>'Costi complessivi'!B261</f>
        <v>PROGETTI SPECIALI</v>
      </c>
      <c r="C307" s="11"/>
      <c r="D307" s="25"/>
      <c r="E307" s="25"/>
      <c r="F307" s="25"/>
      <c r="G307" s="25"/>
      <c r="H307" s="25"/>
      <c r="J307" s="25"/>
      <c r="K307" s="25"/>
      <c r="N307" s="69">
        <v>1</v>
      </c>
    </row>
    <row r="308" spans="1:22">
      <c r="A308" s="2" t="s">
        <v>3</v>
      </c>
      <c r="B308" s="2" t="s">
        <v>2</v>
      </c>
      <c r="C308" s="26" t="e">
        <f>C198</f>
        <v>#REF!</v>
      </c>
      <c r="D308" s="26" t="e">
        <f>D198</f>
        <v>#REF!</v>
      </c>
      <c r="E308" s="26" t="e">
        <f>E198</f>
        <v>#REF!</v>
      </c>
      <c r="F308" s="26" t="str">
        <f>'Costi complessivi'!C262</f>
        <v>PREVENTIVO 2019</v>
      </c>
      <c r="G308" s="26" t="e">
        <f>'Costi complessivi'!#REF!</f>
        <v>#REF!</v>
      </c>
      <c r="H308" s="26" t="e">
        <f>'Costi complessivi'!#REF!</f>
        <v>#REF!</v>
      </c>
      <c r="I308" s="26" t="str">
        <f>'Costi complessivi'!D262</f>
        <v>CONSUNTIVO 2019</v>
      </c>
      <c r="J308" s="26" t="str">
        <f>'Costi complessivi'!E262</f>
        <v>INDICATORE ATTESO</v>
      </c>
      <c r="K308" s="26" t="str">
        <f>'Costi complessivi'!F262</f>
        <v>INDICATORE CONS.</v>
      </c>
      <c r="L308" s="27"/>
      <c r="N308" s="69">
        <v>1</v>
      </c>
    </row>
    <row r="309" spans="1:22" hidden="1">
      <c r="A309" s="49" t="s">
        <v>444</v>
      </c>
      <c r="B309" s="45"/>
      <c r="C309" s="46"/>
      <c r="D309" s="47"/>
      <c r="E309" s="47"/>
      <c r="F309" s="47"/>
      <c r="G309" s="47"/>
      <c r="H309" s="47"/>
      <c r="I309" s="47"/>
      <c r="J309" s="47"/>
      <c r="K309" s="47"/>
      <c r="L309" s="45"/>
      <c r="M309" s="48"/>
      <c r="N309" s="69">
        <v>0</v>
      </c>
    </row>
    <row r="310" spans="1:22" hidden="1">
      <c r="A310" s="22" t="e">
        <f>IF('Costi complessivi'!#REF!="","",'Costi complessivi'!#REF!)</f>
        <v>#REF!</v>
      </c>
      <c r="B310" s="61" t="e">
        <f>IF('Costi complessivi'!#REF!="","",'Costi complessivi'!#REF!)</f>
        <v>#REF!</v>
      </c>
      <c r="C310" s="15" t="e">
        <f>IF('Costi complessivi'!#REF!="G",'Costi complessivi'!#REF!*$C$452,IF('Costi complessivi'!#REF!=$B$452,'Costi complessivi'!#REF!,""))</f>
        <v>#REF!</v>
      </c>
      <c r="D310" s="15" t="e">
        <f>IF('Costi complessivi'!#REF!="G",'Costi complessivi'!#REF!*$C$452,IF('Costi complessivi'!#REF!=$B$452,'Costi complessivi'!#REF!,""))</f>
        <v>#REF!</v>
      </c>
      <c r="E310" s="30" t="e">
        <f>IF('Costi complessivi'!#REF!="G",'Costi complessivi'!#REF!*$C$452,IF('Costi complessivi'!#REF!=$B$452,'Costi complessivi'!#REF!,""))</f>
        <v>#REF!</v>
      </c>
      <c r="F310" s="115" t="e">
        <f>IF('Costi complessivi'!#REF!="G",'Costi complessivi'!#REF!*$C$452,IF('Costi complessivi'!#REF!=$B$452,'Costi complessivi'!#REF!,""))</f>
        <v>#REF!</v>
      </c>
      <c r="G310" s="44" t="e">
        <f>IF('Costi complessivi'!#REF!="G",'Costi complessivi'!#REF!*$C$452,IF('Costi complessivi'!#REF!=$B$452,'Costi complessivi'!#REF!,""))</f>
        <v>#REF!</v>
      </c>
      <c r="H310" s="44" t="e">
        <f>IF('Costi complessivi'!#REF!="G",'Costi complessivi'!#REF!*$C$452,IF('Costi complessivi'!#REF!=$B$452,'Costi complessivi'!#REF!,""))</f>
        <v>#REF!</v>
      </c>
      <c r="I310" s="115" t="e">
        <f>IF('Costi complessivi'!#REF!="G",'Costi complessivi'!#REF!*$C$452,IF('Costi complessivi'!#REF!=$B$452,'Costi complessivi'!#REF!,""))</f>
        <v>#REF!</v>
      </c>
      <c r="J310" s="14" t="e">
        <f>IF('Costi complessivi'!#REF!="G",'Costi complessivi'!#REF!*$C$452,IF('Costi complessivi'!#REF!=$B$452,'Costi complessivi'!#REF!,""))</f>
        <v>#REF!</v>
      </c>
      <c r="K310" s="14" t="e">
        <f>IF('Costi complessivi'!#REF!="G",'Costi complessivi'!#REF!*$C$452,IF('Costi complessivi'!#REF!=$B$452,'Costi complessivi'!#REF!,""))</f>
        <v>#REF!</v>
      </c>
      <c r="L310" s="29" t="e">
        <f>IF('Costi complessivi'!#REF!="G",'Costi complessivi'!#REF!*$C$452,IF('Costi complessivi'!#REF!=$B$452,'Costi complessivi'!#REF!,""))</f>
        <v>#REF!</v>
      </c>
      <c r="M310" s="23" t="e">
        <f>'Costi complessivi'!#REF!</f>
        <v>#REF!</v>
      </c>
      <c r="N310" s="69" t="e">
        <f>IF('Costi complessivi'!#REF!="G",'Costi complessivi'!#REF!,IF('Costi complessivi'!#REF!=$B$452,'Costi complessivi'!#REF!,0))</f>
        <v>#REF!</v>
      </c>
    </row>
    <row r="311" spans="1:22" hidden="1">
      <c r="A311" s="22" t="str">
        <f>IF('Costi complessivi'!A264="","",'Costi complessivi'!A264)</f>
        <v/>
      </c>
      <c r="B311" s="61" t="str">
        <f>IF('Costi complessivi'!B264="","",'Costi complessivi'!B264)</f>
        <v>EDUCERE (Pdz Comunità educativa)</v>
      </c>
      <c r="C311" s="15" t="e">
        <f>IF('Costi complessivi'!#REF!="G",'Costi complessivi'!#REF!*$C$452,IF('Costi complessivi'!#REF!=$B$452,'Costi complessivi'!#REF!,""))</f>
        <v>#REF!</v>
      </c>
      <c r="D311" s="15" t="e">
        <f>IF('Costi complessivi'!#REF!="G",'Costi complessivi'!#REF!*$C$452,IF('Costi complessivi'!#REF!=$B$452,'Costi complessivi'!#REF!,""))</f>
        <v>#REF!</v>
      </c>
      <c r="E311" s="30" t="e">
        <f>IF('Costi complessivi'!#REF!="G",'Costi complessivi'!#REF!*$C$452,IF('Costi complessivi'!#REF!=$B$452,'Costi complessivi'!#REF!,""))</f>
        <v>#REF!</v>
      </c>
      <c r="F311" s="115" t="e">
        <f>IF('Costi complessivi'!#REF!="G",'Costi complessivi'!C264*$C$452,IF('Costi complessivi'!#REF!=$B$452,'Costi complessivi'!C264,""))</f>
        <v>#REF!</v>
      </c>
      <c r="G311" s="44" t="e">
        <f>IF('Costi complessivi'!#REF!="G",'Costi complessivi'!#REF!*$C$452,IF('Costi complessivi'!#REF!=$B$452,'Costi complessivi'!#REF!,""))</f>
        <v>#REF!</v>
      </c>
      <c r="H311" s="44" t="e">
        <f>IF('Costi complessivi'!#REF!="G",'Costi complessivi'!#REF!*$C$452,IF('Costi complessivi'!#REF!=$B$452,'Costi complessivi'!#REF!,""))</f>
        <v>#REF!</v>
      </c>
      <c r="I311" s="115" t="e">
        <f>IF('Costi complessivi'!#REF!="G",'Costi complessivi'!D264*$C$452,IF('Costi complessivi'!#REF!=$B$452,'Costi complessivi'!D264,""))</f>
        <v>#REF!</v>
      </c>
      <c r="J311" s="14" t="e">
        <f>IF('Costi complessivi'!#REF!="G",'Costi complessivi'!E264*$C$452,IF('Costi complessivi'!#REF!=$B$452,'Costi complessivi'!E264,""))</f>
        <v>#REF!</v>
      </c>
      <c r="K311" s="14" t="e">
        <f>IF('Costi complessivi'!#REF!="G",'Costi complessivi'!F264*$C$452,IF('Costi complessivi'!#REF!=$B$452,'Costi complessivi'!F264,""))</f>
        <v>#REF!</v>
      </c>
      <c r="L311" s="29" t="e">
        <f>IF('Costi complessivi'!#REF!="G",'Costi complessivi'!#REF!*$C$452,IF('Costi complessivi'!#REF!=$B$452,'Costi complessivi'!#REF!,""))</f>
        <v>#REF!</v>
      </c>
      <c r="M311" s="23" t="e">
        <f>'Costi complessivi'!#REF!</f>
        <v>#REF!</v>
      </c>
      <c r="N311" s="69" t="e">
        <f>IF('Costi complessivi'!#REF!="G",'Costi complessivi'!#REF!,IF('Costi complessivi'!#REF!=$B$452,'Costi complessivi'!#REF!,0))</f>
        <v>#REF!</v>
      </c>
    </row>
    <row r="312" spans="1:22" hidden="1">
      <c r="A312" s="22" t="e">
        <f>IF('Costi complessivi'!#REF!="","",'Costi complessivi'!#REF!)</f>
        <v>#REF!</v>
      </c>
      <c r="B312" s="61" t="e">
        <f>IF('Costi complessivi'!#REF!="","",'Costi complessivi'!#REF!)</f>
        <v>#REF!</v>
      </c>
      <c r="C312" s="15" t="e">
        <f>IF('Costi complessivi'!#REF!="G",'Costi complessivi'!#REF!*$C$452,IF('Costi complessivi'!#REF!=$B$452,'Costi complessivi'!#REF!,""))</f>
        <v>#REF!</v>
      </c>
      <c r="D312" s="15" t="e">
        <f>IF('Costi complessivi'!#REF!="G",'Costi complessivi'!#REF!*$C$452,IF('Costi complessivi'!#REF!=$B$452,'Costi complessivi'!#REF!,""))</f>
        <v>#REF!</v>
      </c>
      <c r="E312" s="30" t="e">
        <f>IF('Costi complessivi'!#REF!="G",'Costi complessivi'!#REF!*$C$452,IF('Costi complessivi'!#REF!=$B$452,'Costi complessivi'!#REF!,""))</f>
        <v>#REF!</v>
      </c>
      <c r="F312" s="115" t="e">
        <f>IF('Costi complessivi'!#REF!="G",'Costi complessivi'!#REF!*$C$452,IF('Costi complessivi'!#REF!=$B$452,'Costi complessivi'!#REF!,""))</f>
        <v>#REF!</v>
      </c>
      <c r="G312" s="44" t="e">
        <f>IF('Costi complessivi'!#REF!="G",'Costi complessivi'!#REF!*$C$452,IF('Costi complessivi'!#REF!=$B$452,'Costi complessivi'!#REF!,""))</f>
        <v>#REF!</v>
      </c>
      <c r="H312" s="44" t="e">
        <f>IF('Costi complessivi'!#REF!="G",'Costi complessivi'!#REF!*$C$452,IF('Costi complessivi'!#REF!=$B$452,'Costi complessivi'!#REF!,""))</f>
        <v>#REF!</v>
      </c>
      <c r="I312" s="115" t="e">
        <f>IF('Costi complessivi'!#REF!="G",'Costi complessivi'!#REF!*$C$452,IF('Costi complessivi'!#REF!=$B$452,'Costi complessivi'!#REF!,""))</f>
        <v>#REF!</v>
      </c>
      <c r="J312" s="14" t="e">
        <f>IF('Costi complessivi'!#REF!="G",'Costi complessivi'!#REF!*$C$452,IF('Costi complessivi'!#REF!=$B$452,'Costi complessivi'!#REF!,""))</f>
        <v>#REF!</v>
      </c>
      <c r="K312" s="14" t="e">
        <f>IF('Costi complessivi'!#REF!="G",'Costi complessivi'!#REF!*$C$452,IF('Costi complessivi'!#REF!=$B$452,'Costi complessivi'!#REF!,""))</f>
        <v>#REF!</v>
      </c>
      <c r="L312" s="29" t="e">
        <f>IF('Costi complessivi'!#REF!="G",'Costi complessivi'!#REF!*$C$452,IF('Costi complessivi'!#REF!=$B$452,'Costi complessivi'!#REF!,""))</f>
        <v>#REF!</v>
      </c>
      <c r="M312" s="23" t="e">
        <f>'Costi complessivi'!#REF!</f>
        <v>#REF!</v>
      </c>
      <c r="N312" s="69" t="e">
        <f>IF('Costi complessivi'!#REF!="G",'Costi complessivi'!#REF!,IF('Costi complessivi'!#REF!=$B$452,'Costi complessivi'!#REF!,0))</f>
        <v>#REF!</v>
      </c>
    </row>
    <row r="313" spans="1:22" hidden="1">
      <c r="A313" s="22" t="str">
        <f>IF('Costi complessivi'!A265="","",'Costi complessivi'!A265)</f>
        <v xml:space="preserve">  66/25/712  </v>
      </c>
      <c r="B313" s="61" t="str">
        <f>IF('Costi complessivi'!B265="","",'Costi complessivi'!B265)</f>
        <v>HELP FOR CHILDREN - PROG. CHERNOBYL</v>
      </c>
      <c r="C313" s="15" t="e">
        <f>IF('Costi complessivi'!#REF!="G",'Costi complessivi'!#REF!*$C$452,IF('Costi complessivi'!#REF!=$B$452,'Costi complessivi'!#REF!,""))</f>
        <v>#REF!</v>
      </c>
      <c r="D313" s="15" t="e">
        <f>IF('Costi complessivi'!#REF!="G",'Costi complessivi'!#REF!*$C$452,IF('Costi complessivi'!#REF!=$B$452,'Costi complessivi'!#REF!,""))</f>
        <v>#REF!</v>
      </c>
      <c r="E313" s="30" t="e">
        <f>IF('Costi complessivi'!#REF!="G",'Costi complessivi'!#REF!*$C$452,IF('Costi complessivi'!#REF!=$B$452,'Costi complessivi'!#REF!,""))</f>
        <v>#REF!</v>
      </c>
      <c r="F313" s="115" t="e">
        <f>IF('Costi complessivi'!#REF!="G",'Costi complessivi'!C265*$C$452,IF('Costi complessivi'!#REF!=$B$452,'Costi complessivi'!C265,""))</f>
        <v>#REF!</v>
      </c>
      <c r="G313" s="44" t="e">
        <f>IF('Costi complessivi'!#REF!="G",'Costi complessivi'!#REF!*$C$452,IF('Costi complessivi'!#REF!=$B$452,'Costi complessivi'!#REF!,""))</f>
        <v>#REF!</v>
      </c>
      <c r="H313" s="44" t="e">
        <f>IF('Costi complessivi'!#REF!="G",'Costi complessivi'!#REF!*$C$452,IF('Costi complessivi'!#REF!=$B$452,'Costi complessivi'!#REF!,""))</f>
        <v>#REF!</v>
      </c>
      <c r="I313" s="115" t="e">
        <f>IF('Costi complessivi'!#REF!="G",'Costi complessivi'!D265*$C$452,IF('Costi complessivi'!#REF!=$B$452,'Costi complessivi'!D265,""))</f>
        <v>#REF!</v>
      </c>
      <c r="J313" s="14" t="e">
        <f>IF('Costi complessivi'!#REF!="G",'Costi complessivi'!E265*$C$452,IF('Costi complessivi'!#REF!=$B$452,'Costi complessivi'!E265,""))</f>
        <v>#REF!</v>
      </c>
      <c r="K313" s="14" t="e">
        <f>IF('Costi complessivi'!#REF!="G",'Costi complessivi'!F265*$C$452,IF('Costi complessivi'!#REF!=$B$452,'Costi complessivi'!F265,""))</f>
        <v>#REF!</v>
      </c>
      <c r="L313" s="29" t="e">
        <f>IF('Costi complessivi'!#REF!="G",'Costi complessivi'!#REF!*$C$452,IF('Costi complessivi'!#REF!=$B$452,'Costi complessivi'!#REF!,""))</f>
        <v>#REF!</v>
      </c>
      <c r="M313" s="23" t="e">
        <f>'Costi complessivi'!#REF!</f>
        <v>#REF!</v>
      </c>
      <c r="N313" s="69" t="e">
        <f>IF('Costi complessivi'!#REF!="G",'Costi complessivi'!#REF!,IF('Costi complessivi'!#REF!=$B$452,'Costi complessivi'!#REF!,0))</f>
        <v>#REF!</v>
      </c>
    </row>
    <row r="314" spans="1:22" hidden="1">
      <c r="A314" s="22" t="str">
        <f>IF('Costi complessivi'!A266="","",'Costi complessivi'!A266)</f>
        <v xml:space="preserve"> 66/25/713</v>
      </c>
      <c r="B314" s="61" t="str">
        <f>IF('Costi complessivi'!B266="","",'Costi complessivi'!B266)</f>
        <v xml:space="preserve">SALTATEMPO </v>
      </c>
      <c r="C314" s="15" t="e">
        <f>IF('Costi complessivi'!#REF!="G",'Costi complessivi'!#REF!*$C$452,IF('Costi complessivi'!#REF!=$B$452,'Costi complessivi'!#REF!,""))</f>
        <v>#REF!</v>
      </c>
      <c r="D314" s="15" t="e">
        <f>IF('Costi complessivi'!#REF!="G",'Costi complessivi'!#REF!*$C$452,IF('Costi complessivi'!#REF!=$B$452,'Costi complessivi'!#REF!,""))</f>
        <v>#REF!</v>
      </c>
      <c r="E314" s="30" t="e">
        <f>IF('Costi complessivi'!#REF!="G",'Costi complessivi'!#REF!*$C$452,IF('Costi complessivi'!#REF!=$B$452,'Costi complessivi'!#REF!,""))</f>
        <v>#REF!</v>
      </c>
      <c r="F314" s="115" t="e">
        <f>IF('Costi complessivi'!#REF!="G",'Costi complessivi'!C266*$C$452,IF('Costi complessivi'!#REF!=$B$452,'Costi complessivi'!C266,""))</f>
        <v>#REF!</v>
      </c>
      <c r="G314" s="44" t="e">
        <f>IF('Costi complessivi'!#REF!="G",'Costi complessivi'!#REF!*$C$452,IF('Costi complessivi'!#REF!=$B$452,'Costi complessivi'!#REF!,""))</f>
        <v>#REF!</v>
      </c>
      <c r="H314" s="44" t="e">
        <f>IF('Costi complessivi'!#REF!="G",'Costi complessivi'!#REF!*$C$452,IF('Costi complessivi'!#REF!=$B$452,'Costi complessivi'!#REF!,""))</f>
        <v>#REF!</v>
      </c>
      <c r="I314" s="115" t="e">
        <f>IF('Costi complessivi'!#REF!="G",'Costi complessivi'!D266*$C$452,IF('Costi complessivi'!#REF!=$B$452,'Costi complessivi'!D266,""))</f>
        <v>#REF!</v>
      </c>
      <c r="J314" s="14" t="e">
        <f>IF('Costi complessivi'!#REF!="G",'Costi complessivi'!E266*$C$452,IF('Costi complessivi'!#REF!=$B$452,'Costi complessivi'!E266,""))</f>
        <v>#REF!</v>
      </c>
      <c r="K314" s="14" t="e">
        <f>IF('Costi complessivi'!#REF!="G",'Costi complessivi'!F266*$C$452,IF('Costi complessivi'!#REF!=$B$452,'Costi complessivi'!F266,""))</f>
        <v>#REF!</v>
      </c>
      <c r="L314" s="29" t="e">
        <f>IF('Costi complessivi'!#REF!="G",'Costi complessivi'!#REF!*$C$452,IF('Costi complessivi'!#REF!=$B$452,'Costi complessivi'!#REF!,""))</f>
        <v>#REF!</v>
      </c>
      <c r="M314" s="23" t="e">
        <f>'Costi complessivi'!#REF!</f>
        <v>#REF!</v>
      </c>
      <c r="N314" s="69" t="e">
        <f>IF('Costi complessivi'!#REF!="G",'Costi complessivi'!#REF!,IF('Costi complessivi'!#REF!=$B$452,'Costi complessivi'!#REF!,0))</f>
        <v>#REF!</v>
      </c>
    </row>
    <row r="315" spans="1:22" hidden="1">
      <c r="A315" s="22" t="e">
        <f>IF('Costi complessivi'!#REF!="","",'Costi complessivi'!#REF!)</f>
        <v>#REF!</v>
      </c>
      <c r="B315" s="61" t="e">
        <f>IF('Costi complessivi'!#REF!="","",'Costi complessivi'!#REF!)</f>
        <v>#REF!</v>
      </c>
      <c r="C315" s="15" t="e">
        <f>IF('Costi complessivi'!#REF!="G",'Costi complessivi'!#REF!*$C$452,IF('Costi complessivi'!#REF!=$B$452,'Costi complessivi'!#REF!,""))</f>
        <v>#REF!</v>
      </c>
      <c r="D315" s="15" t="e">
        <f>IF('Costi complessivi'!#REF!="G",'Costi complessivi'!#REF!*$C$452,IF('Costi complessivi'!#REF!=$B$452,'Costi complessivi'!#REF!,""))</f>
        <v>#REF!</v>
      </c>
      <c r="E315" s="30" t="e">
        <f>IF('Costi complessivi'!#REF!="G",'Costi complessivi'!#REF!*$C$452,IF('Costi complessivi'!#REF!=$B$452,'Costi complessivi'!#REF!,""))</f>
        <v>#REF!</v>
      </c>
      <c r="F315" s="115" t="e">
        <f>IF('Costi complessivi'!#REF!="G",'Costi complessivi'!#REF!*$C$452,IF('Costi complessivi'!#REF!=$B$452,'Costi complessivi'!#REF!,""))</f>
        <v>#REF!</v>
      </c>
      <c r="G315" s="44" t="e">
        <f>IF('Costi complessivi'!#REF!="G",'Costi complessivi'!#REF!*$C$452,IF('Costi complessivi'!#REF!=$B$452,'Costi complessivi'!#REF!,""))</f>
        <v>#REF!</v>
      </c>
      <c r="H315" s="44" t="e">
        <f>IF('Costi complessivi'!#REF!="G",'Costi complessivi'!#REF!*$C$452,IF('Costi complessivi'!#REF!=$B$452,'Costi complessivi'!#REF!,""))</f>
        <v>#REF!</v>
      </c>
      <c r="I315" s="115" t="e">
        <f>IF('Costi complessivi'!#REF!="G",'Costi complessivi'!#REF!*$C$452,IF('Costi complessivi'!#REF!=$B$452,'Costi complessivi'!#REF!,""))</f>
        <v>#REF!</v>
      </c>
      <c r="J315" s="14" t="e">
        <f>IF('Costi complessivi'!#REF!="G",'Costi complessivi'!#REF!*$C$452,IF('Costi complessivi'!#REF!=$B$452,'Costi complessivi'!#REF!,""))</f>
        <v>#REF!</v>
      </c>
      <c r="K315" s="14" t="e">
        <f>IF('Costi complessivi'!#REF!="G",'Costi complessivi'!#REF!*$C$452,IF('Costi complessivi'!#REF!=$B$452,'Costi complessivi'!#REF!,""))</f>
        <v>#REF!</v>
      </c>
      <c r="L315" s="29" t="e">
        <f>IF('Costi complessivi'!#REF!="G",'Costi complessivi'!#REF!*$C$452,IF('Costi complessivi'!#REF!=$B$452,'Costi complessivi'!#REF!,""))</f>
        <v>#REF!</v>
      </c>
      <c r="M315" s="23" t="e">
        <f>'Costi complessivi'!#REF!</f>
        <v>#REF!</v>
      </c>
      <c r="N315" s="69" t="e">
        <f>IF('Costi complessivi'!#REF!="G",'Costi complessivi'!#REF!,IF('Costi complessivi'!#REF!=$B$452,'Costi complessivi'!#REF!,0))</f>
        <v>#REF!</v>
      </c>
    </row>
    <row r="316" spans="1:22" hidden="1">
      <c r="A316" s="22" t="e">
        <f>IF('Costi complessivi'!#REF!="","",'Costi complessivi'!#REF!)</f>
        <v>#REF!</v>
      </c>
      <c r="B316" s="61" t="e">
        <f>IF('Costi complessivi'!#REF!="","",'Costi complessivi'!#REF!)</f>
        <v>#REF!</v>
      </c>
      <c r="C316" s="15" t="e">
        <f>IF('Costi complessivi'!#REF!="G",'Costi complessivi'!#REF!*$C$452,IF('Costi complessivi'!#REF!=$B$452,'Costi complessivi'!#REF!,""))</f>
        <v>#REF!</v>
      </c>
      <c r="D316" s="15" t="e">
        <f>IF('Costi complessivi'!#REF!="G",'Costi complessivi'!#REF!*$C$452,IF('Costi complessivi'!#REF!=$B$452,'Costi complessivi'!#REF!,""))</f>
        <v>#REF!</v>
      </c>
      <c r="E316" s="30" t="e">
        <f>IF('Costi complessivi'!#REF!="G",'Costi complessivi'!#REF!*$C$452,IF('Costi complessivi'!#REF!=$B$452,'Costi complessivi'!#REF!,""))</f>
        <v>#REF!</v>
      </c>
      <c r="F316" s="115" t="e">
        <f>IF('Costi complessivi'!#REF!="G",'Costi complessivi'!#REF!*$C$452,IF('Costi complessivi'!#REF!=$B$452,'Costi complessivi'!#REF!,""))</f>
        <v>#REF!</v>
      </c>
      <c r="G316" s="44" t="e">
        <f>IF('Costi complessivi'!#REF!="G",'Costi complessivi'!#REF!*$C$452,IF('Costi complessivi'!#REF!=$B$452,'Costi complessivi'!#REF!,""))</f>
        <v>#REF!</v>
      </c>
      <c r="H316" s="44" t="e">
        <f>IF('Costi complessivi'!#REF!="G",'Costi complessivi'!#REF!*$C$452,IF('Costi complessivi'!#REF!=$B$452,'Costi complessivi'!#REF!,""))</f>
        <v>#REF!</v>
      </c>
      <c r="I316" s="115" t="e">
        <f>IF('Costi complessivi'!#REF!="G",'Costi complessivi'!#REF!*$C$452,IF('Costi complessivi'!#REF!=$B$452,'Costi complessivi'!#REF!,""))</f>
        <v>#REF!</v>
      </c>
      <c r="J316" s="14" t="e">
        <f>IF('Costi complessivi'!#REF!="G",'Costi complessivi'!#REF!*$C$452,IF('Costi complessivi'!#REF!=$B$452,'Costi complessivi'!#REF!,""))</f>
        <v>#REF!</v>
      </c>
      <c r="K316" s="14" t="e">
        <f>IF('Costi complessivi'!#REF!="G",'Costi complessivi'!#REF!*$C$452,IF('Costi complessivi'!#REF!=$B$452,'Costi complessivi'!#REF!,""))</f>
        <v>#REF!</v>
      </c>
      <c r="L316" s="29" t="e">
        <f>IF('Costi complessivi'!#REF!="G",'Costi complessivi'!#REF!*$C$452,IF('Costi complessivi'!#REF!=$B$452,'Costi complessivi'!#REF!,""))</f>
        <v>#REF!</v>
      </c>
      <c r="M316" s="23" t="e">
        <f>'Costi complessivi'!#REF!</f>
        <v>#REF!</v>
      </c>
      <c r="N316" s="69" t="e">
        <f>IF('Costi complessivi'!#REF!="G",'Costi complessivi'!#REF!,IF('Costi complessivi'!#REF!=$B$452,'Costi complessivi'!#REF!,0))</f>
        <v>#REF!</v>
      </c>
    </row>
    <row r="317" spans="1:22" hidden="1">
      <c r="A317" s="22" t="e">
        <f>IF('Costi complessivi'!#REF!="","",'Costi complessivi'!#REF!)</f>
        <v>#REF!</v>
      </c>
      <c r="B317" s="61" t="e">
        <f>IF('Costi complessivi'!#REF!="","",'Costi complessivi'!#REF!)</f>
        <v>#REF!</v>
      </c>
      <c r="C317" s="15" t="e">
        <f>IF('Costi complessivi'!#REF!="G",'Costi complessivi'!#REF!*$C$452,IF('Costi complessivi'!#REF!=$B$452,'Costi complessivi'!#REF!,""))</f>
        <v>#REF!</v>
      </c>
      <c r="D317" s="15" t="e">
        <f>IF('Costi complessivi'!#REF!="G",'Costi complessivi'!#REF!*$C$452,IF('Costi complessivi'!#REF!=$B$452,'Costi complessivi'!#REF!,""))</f>
        <v>#REF!</v>
      </c>
      <c r="E317" s="30" t="e">
        <f>IF('Costi complessivi'!#REF!="G",'Costi complessivi'!#REF!*$C$452,IF('Costi complessivi'!#REF!=$B$452,'Costi complessivi'!#REF!,""))</f>
        <v>#REF!</v>
      </c>
      <c r="F317" s="115" t="e">
        <f>IF('Costi complessivi'!#REF!="G",'Costi complessivi'!#REF!*$C$452,IF('Costi complessivi'!#REF!=$B$452,'Costi complessivi'!#REF!,""))</f>
        <v>#REF!</v>
      </c>
      <c r="G317" s="44" t="e">
        <f>IF('Costi complessivi'!#REF!="G",'Costi complessivi'!#REF!*$C$452,IF('Costi complessivi'!#REF!=$B$452,'Costi complessivi'!#REF!,""))</f>
        <v>#REF!</v>
      </c>
      <c r="H317" s="44" t="e">
        <f>IF('Costi complessivi'!#REF!="G",'Costi complessivi'!#REF!*$C$452,IF('Costi complessivi'!#REF!=$B$452,'Costi complessivi'!#REF!,""))</f>
        <v>#REF!</v>
      </c>
      <c r="I317" s="115" t="e">
        <f>IF('Costi complessivi'!#REF!="G",'Costi complessivi'!#REF!*$C$452,IF('Costi complessivi'!#REF!=$B$452,'Costi complessivi'!#REF!,""))</f>
        <v>#REF!</v>
      </c>
      <c r="J317" s="14" t="e">
        <f>IF('Costi complessivi'!#REF!="G",'Costi complessivi'!#REF!*$C$452,IF('Costi complessivi'!#REF!=$B$452,'Costi complessivi'!#REF!,""))</f>
        <v>#REF!</v>
      </c>
      <c r="K317" s="14" t="e">
        <f>IF('Costi complessivi'!#REF!="G",'Costi complessivi'!#REF!*$C$452,IF('Costi complessivi'!#REF!=$B$452,'Costi complessivi'!#REF!,""))</f>
        <v>#REF!</v>
      </c>
      <c r="L317" s="29" t="e">
        <f>IF('Costi complessivi'!#REF!="G",'Costi complessivi'!#REF!*$C$452,IF('Costi complessivi'!#REF!=$B$452,'Costi complessivi'!#REF!,""))</f>
        <v>#REF!</v>
      </c>
      <c r="M317" s="23" t="e">
        <f>'Costi complessivi'!#REF!</f>
        <v>#REF!</v>
      </c>
      <c r="N317" s="69" t="e">
        <f>IF('Costi complessivi'!#REF!="G",'Costi complessivi'!#REF!,IF('Costi complessivi'!#REF!=$B$452,'Costi complessivi'!#REF!,0))</f>
        <v>#REF!</v>
      </c>
      <c r="V317" s="42" t="s">
        <v>507</v>
      </c>
    </row>
    <row r="318" spans="1:22" hidden="1">
      <c r="A318" s="22" t="e">
        <f>IF('Costi complessivi'!#REF!="","",'Costi complessivi'!#REF!)</f>
        <v>#REF!</v>
      </c>
      <c r="B318" s="61" t="e">
        <f>IF('Costi complessivi'!#REF!="","",'Costi complessivi'!#REF!)</f>
        <v>#REF!</v>
      </c>
      <c r="C318" s="15" t="e">
        <f>IF('Costi complessivi'!#REF!="G",'Costi complessivi'!#REF!*$C$452,IF('Costi complessivi'!#REF!=$B$452,'Costi complessivi'!#REF!,""))</f>
        <v>#REF!</v>
      </c>
      <c r="D318" s="15" t="e">
        <f>IF('Costi complessivi'!#REF!="G",'Costi complessivi'!#REF!*$C$452,IF('Costi complessivi'!#REF!=$B$452,'Costi complessivi'!#REF!,""))</f>
        <v>#REF!</v>
      </c>
      <c r="E318" s="30" t="e">
        <f>IF('Costi complessivi'!#REF!="G",'Costi complessivi'!#REF!*$C$452,IF('Costi complessivi'!#REF!=$B$452,'Costi complessivi'!#REF!,""))</f>
        <v>#REF!</v>
      </c>
      <c r="F318" s="115" t="e">
        <f>IF('Costi complessivi'!#REF!="G",'Costi complessivi'!#REF!*$C$452,IF('Costi complessivi'!#REF!=$B$452,'Costi complessivi'!#REF!,""))</f>
        <v>#REF!</v>
      </c>
      <c r="G318" s="44" t="e">
        <f>IF('Costi complessivi'!#REF!="G",'Costi complessivi'!#REF!*$C$452,IF('Costi complessivi'!#REF!=$B$452,'Costi complessivi'!#REF!,""))</f>
        <v>#REF!</v>
      </c>
      <c r="H318" s="44" t="e">
        <f>IF('Costi complessivi'!#REF!="G",'Costi complessivi'!#REF!*$C$452,IF('Costi complessivi'!#REF!=$B$452,'Costi complessivi'!#REF!,""))</f>
        <v>#REF!</v>
      </c>
      <c r="I318" s="115" t="e">
        <f>IF('Costi complessivi'!#REF!="G",'Costi complessivi'!#REF!*$C$452,IF('Costi complessivi'!#REF!=$B$452,'Costi complessivi'!#REF!,""))</f>
        <v>#REF!</v>
      </c>
      <c r="J318" s="14" t="e">
        <f>IF('Costi complessivi'!#REF!="G",'Costi complessivi'!#REF!*$C$452,IF('Costi complessivi'!#REF!=$B$452,'Costi complessivi'!#REF!,""))</f>
        <v>#REF!</v>
      </c>
      <c r="K318" s="14" t="e">
        <f>IF('Costi complessivi'!#REF!="G",'Costi complessivi'!#REF!*$C$452,IF('Costi complessivi'!#REF!=$B$452,'Costi complessivi'!#REF!,""))</f>
        <v>#REF!</v>
      </c>
      <c r="L318" s="29" t="e">
        <f>IF('Costi complessivi'!#REF!="G",'Costi complessivi'!#REF!*$C$452,IF('Costi complessivi'!#REF!=$B$452,'Costi complessivi'!#REF!,""))</f>
        <v>#REF!</v>
      </c>
      <c r="M318" s="23" t="e">
        <f>'Costi complessivi'!#REF!</f>
        <v>#REF!</v>
      </c>
      <c r="N318" s="69" t="e">
        <f>IF('Costi complessivi'!#REF!="G",'Costi complessivi'!#REF!,IF('Costi complessivi'!#REF!=$B$452,'Costi complessivi'!#REF!,0))</f>
        <v>#REF!</v>
      </c>
    </row>
    <row r="319" spans="1:22" hidden="1">
      <c r="A319" s="22" t="e">
        <f>IF('Costi complessivi'!#REF!="","",'Costi complessivi'!#REF!)</f>
        <v>#REF!</v>
      </c>
      <c r="B319" s="61" t="e">
        <f>IF('Costi complessivi'!#REF!="","",'Costi complessivi'!#REF!)</f>
        <v>#REF!</v>
      </c>
      <c r="C319" s="15" t="e">
        <f>IF('Costi complessivi'!#REF!="G",'Costi complessivi'!#REF!*$C$452,IF('Costi complessivi'!#REF!=$B$452,'Costi complessivi'!#REF!,""))</f>
        <v>#REF!</v>
      </c>
      <c r="D319" s="15" t="e">
        <f>IF('Costi complessivi'!#REF!="G",'Costi complessivi'!#REF!*$C$452,IF('Costi complessivi'!#REF!=$B$452,'Costi complessivi'!#REF!,""))</f>
        <v>#REF!</v>
      </c>
      <c r="E319" s="30" t="e">
        <f>IF('Costi complessivi'!#REF!="G",'Costi complessivi'!#REF!*$C$452,IF('Costi complessivi'!#REF!=$B$452,'Costi complessivi'!#REF!,""))</f>
        <v>#REF!</v>
      </c>
      <c r="F319" s="115" t="e">
        <f>IF('Costi complessivi'!#REF!="G",'Costi complessivi'!#REF!*$C$452,IF('Costi complessivi'!#REF!=$B$452,'Costi complessivi'!#REF!,""))</f>
        <v>#REF!</v>
      </c>
      <c r="G319" s="44" t="e">
        <f>IF('Costi complessivi'!#REF!="G",'Costi complessivi'!#REF!*$C$452,IF('Costi complessivi'!#REF!=$B$452,'Costi complessivi'!#REF!,""))</f>
        <v>#REF!</v>
      </c>
      <c r="H319" s="44" t="e">
        <f>IF('Costi complessivi'!#REF!="G",'Costi complessivi'!#REF!*$C$452,IF('Costi complessivi'!#REF!=$B$452,'Costi complessivi'!#REF!,""))</f>
        <v>#REF!</v>
      </c>
      <c r="I319" s="115" t="e">
        <f>IF('Costi complessivi'!#REF!="G",'Costi complessivi'!#REF!*$C$452,IF('Costi complessivi'!#REF!=$B$452,'Costi complessivi'!#REF!,""))</f>
        <v>#REF!</v>
      </c>
      <c r="J319" s="14" t="e">
        <f>IF('Costi complessivi'!#REF!="G",'Costi complessivi'!#REF!*$C$452,IF('Costi complessivi'!#REF!=$B$452,'Costi complessivi'!#REF!,""))</f>
        <v>#REF!</v>
      </c>
      <c r="K319" s="14" t="e">
        <f>IF('Costi complessivi'!#REF!="G",'Costi complessivi'!#REF!*$C$452,IF('Costi complessivi'!#REF!=$B$452,'Costi complessivi'!#REF!,""))</f>
        <v>#REF!</v>
      </c>
      <c r="L319" s="29" t="e">
        <f>IF('Costi complessivi'!#REF!="G",'Costi complessivi'!#REF!*$C$452,IF('Costi complessivi'!#REF!=$B$452,'Costi complessivi'!#REF!,""))</f>
        <v>#REF!</v>
      </c>
      <c r="M319" s="23" t="e">
        <f>'Costi complessivi'!#REF!</f>
        <v>#REF!</v>
      </c>
      <c r="N319" s="69" t="e">
        <f>IF('Costi complessivi'!#REF!="G",'Costi complessivi'!#REF!,IF('Costi complessivi'!#REF!=$B$452,'Costi complessivi'!#REF!,0))</f>
        <v>#REF!</v>
      </c>
    </row>
    <row r="320" spans="1:22" hidden="1">
      <c r="A320" s="22" t="e">
        <f>IF('Costi complessivi'!#REF!="","",'Costi complessivi'!#REF!)</f>
        <v>#REF!</v>
      </c>
      <c r="B320" s="61" t="e">
        <f>IF('Costi complessivi'!#REF!="","",'Costi complessivi'!#REF!)</f>
        <v>#REF!</v>
      </c>
      <c r="C320" s="15" t="e">
        <f>IF('Costi complessivi'!#REF!="G",'Costi complessivi'!#REF!*$C$452,IF('Costi complessivi'!#REF!=$B$452,'Costi complessivi'!#REF!,""))</f>
        <v>#REF!</v>
      </c>
      <c r="D320" s="15" t="e">
        <f>IF('Costi complessivi'!#REF!="G",'Costi complessivi'!#REF!*$C$452,IF('Costi complessivi'!#REF!=$B$452,'Costi complessivi'!#REF!,""))</f>
        <v>#REF!</v>
      </c>
      <c r="E320" s="30" t="e">
        <f>IF('Costi complessivi'!#REF!="G",'Costi complessivi'!#REF!*$C$452,IF('Costi complessivi'!#REF!=$B$452,'Costi complessivi'!#REF!,""))</f>
        <v>#REF!</v>
      </c>
      <c r="F320" s="115" t="e">
        <f>IF('Costi complessivi'!#REF!="G",'Costi complessivi'!#REF!*$C$452,IF('Costi complessivi'!#REF!=$B$452,'Costi complessivi'!#REF!,""))</f>
        <v>#REF!</v>
      </c>
      <c r="G320" s="44" t="e">
        <f>IF('Costi complessivi'!#REF!="G",'Costi complessivi'!#REF!*$C$452,IF('Costi complessivi'!#REF!=$B$452,'Costi complessivi'!#REF!,""))</f>
        <v>#REF!</v>
      </c>
      <c r="H320" s="44" t="e">
        <f>IF('Costi complessivi'!#REF!="G",'Costi complessivi'!#REF!*$C$452,IF('Costi complessivi'!#REF!=$B$452,'Costi complessivi'!#REF!,""))</f>
        <v>#REF!</v>
      </c>
      <c r="I320" s="115" t="e">
        <f>IF('Costi complessivi'!#REF!="G",'Costi complessivi'!#REF!*$C$452,IF('Costi complessivi'!#REF!=$B$452,'Costi complessivi'!#REF!,""))</f>
        <v>#REF!</v>
      </c>
      <c r="J320" s="14" t="e">
        <f>IF('Costi complessivi'!#REF!="G",'Costi complessivi'!#REF!*$C$452,IF('Costi complessivi'!#REF!=$B$452,'Costi complessivi'!#REF!,""))</f>
        <v>#REF!</v>
      </c>
      <c r="K320" s="14" t="e">
        <f>IF('Costi complessivi'!#REF!="G",'Costi complessivi'!#REF!*$C$452,IF('Costi complessivi'!#REF!=$B$452,'Costi complessivi'!#REF!,""))</f>
        <v>#REF!</v>
      </c>
      <c r="L320" s="29" t="e">
        <f>IF('Costi complessivi'!#REF!="G",'Costi complessivi'!#REF!*$C$452,IF('Costi complessivi'!#REF!=$B$452,'Costi complessivi'!#REF!,""))</f>
        <v>#REF!</v>
      </c>
      <c r="M320" s="23" t="e">
        <f>'Costi complessivi'!#REF!</f>
        <v>#REF!</v>
      </c>
      <c r="N320" s="69" t="e">
        <f>IF('Costi complessivi'!#REF!="G",'Costi complessivi'!#REF!,IF('Costi complessivi'!#REF!=$B$452,'Costi complessivi'!#REF!,0))</f>
        <v>#REF!</v>
      </c>
    </row>
    <row r="321" spans="1:14" hidden="1">
      <c r="A321" s="22" t="e">
        <f>IF('Costi complessivi'!#REF!="","",'Costi complessivi'!#REF!)</f>
        <v>#REF!</v>
      </c>
      <c r="B321" s="61" t="e">
        <f>IF('Costi complessivi'!#REF!="","",'Costi complessivi'!#REF!)</f>
        <v>#REF!</v>
      </c>
      <c r="C321" s="15" t="e">
        <f>IF('Costi complessivi'!#REF!="G",'Costi complessivi'!#REF!*$C$452,IF('Costi complessivi'!#REF!=$B$452,'Costi complessivi'!#REF!,""))</f>
        <v>#REF!</v>
      </c>
      <c r="D321" s="15" t="e">
        <f>IF('Costi complessivi'!#REF!="G",'Costi complessivi'!#REF!*$C$452,IF('Costi complessivi'!#REF!=$B$452,'Costi complessivi'!#REF!,""))</f>
        <v>#REF!</v>
      </c>
      <c r="E321" s="30" t="e">
        <f>IF('Costi complessivi'!#REF!="G",'Costi complessivi'!#REF!*$C$452,IF('Costi complessivi'!#REF!=$B$452,'Costi complessivi'!#REF!,""))</f>
        <v>#REF!</v>
      </c>
      <c r="F321" s="115" t="e">
        <f>IF('Costi complessivi'!#REF!="G",'Costi complessivi'!#REF!*$C$452,IF('Costi complessivi'!#REF!=$B$452,'Costi complessivi'!#REF!,""))</f>
        <v>#REF!</v>
      </c>
      <c r="G321" s="44" t="e">
        <f>IF('Costi complessivi'!#REF!="G",'Costi complessivi'!#REF!*$C$452,IF('Costi complessivi'!#REF!=$B$452,'Costi complessivi'!#REF!,""))</f>
        <v>#REF!</v>
      </c>
      <c r="H321" s="44" t="e">
        <f>IF('Costi complessivi'!#REF!="G",'Costi complessivi'!#REF!*$C$452,IF('Costi complessivi'!#REF!=$B$452,'Costi complessivi'!#REF!,""))</f>
        <v>#REF!</v>
      </c>
      <c r="I321" s="115" t="e">
        <f>IF('Costi complessivi'!#REF!="G",'Costi complessivi'!#REF!*$C$452,IF('Costi complessivi'!#REF!=$B$452,'Costi complessivi'!#REF!,""))</f>
        <v>#REF!</v>
      </c>
      <c r="J321" s="14" t="e">
        <f>IF('Costi complessivi'!#REF!="G",'Costi complessivi'!#REF!*$C$452,IF('Costi complessivi'!#REF!=$B$452,'Costi complessivi'!#REF!,""))</f>
        <v>#REF!</v>
      </c>
      <c r="K321" s="14" t="e">
        <f>IF('Costi complessivi'!#REF!="G",'Costi complessivi'!#REF!*$C$452,IF('Costi complessivi'!#REF!=$B$452,'Costi complessivi'!#REF!,""))</f>
        <v>#REF!</v>
      </c>
      <c r="L321" s="29" t="e">
        <f>IF('Costi complessivi'!#REF!="G",'Costi complessivi'!#REF!*$C$452,IF('Costi complessivi'!#REF!=$B$452,'Costi complessivi'!#REF!,""))</f>
        <v>#REF!</v>
      </c>
      <c r="M321" s="23" t="e">
        <f>'Costi complessivi'!#REF!</f>
        <v>#REF!</v>
      </c>
      <c r="N321" s="69" t="e">
        <f>IF('Costi complessivi'!#REF!="G",'Costi complessivi'!#REF!,IF('Costi complessivi'!#REF!=$B$452,'Costi complessivi'!#REF!,0))</f>
        <v>#REF!</v>
      </c>
    </row>
    <row r="322" spans="1:14" hidden="1">
      <c r="A322" s="49" t="s">
        <v>445</v>
      </c>
      <c r="B322" s="45"/>
      <c r="C322" s="46"/>
      <c r="D322" s="47"/>
      <c r="E322" s="47"/>
      <c r="F322" s="47"/>
      <c r="G322" s="47"/>
      <c r="H322" s="47"/>
      <c r="I322" s="47"/>
      <c r="J322" s="47"/>
      <c r="K322" s="47"/>
      <c r="L322" s="45"/>
      <c r="M322" s="48"/>
      <c r="N322" s="69" t="e">
        <f>IF('Costi complessivi'!#REF!="G",'Costi complessivi'!#REF!,IF('Costi complessivi'!#REF!=$B$452,'Costi complessivi'!#REF!,0))</f>
        <v>#REF!</v>
      </c>
    </row>
    <row r="323" spans="1:14" hidden="1">
      <c r="A323" s="22" t="str">
        <f>IF('Costi complessivi'!A268="","",'Costi complessivi'!A268)</f>
        <v xml:space="preserve"> 66/30/852</v>
      </c>
      <c r="B323" s="61" t="str">
        <f>IF('Costi complessivi'!B268="","",'Costi complessivi'!B268)</f>
        <v>DIOGENE (Pdz Comunità educativa)</v>
      </c>
      <c r="C323" s="15" t="e">
        <f>IF('Costi complessivi'!#REF!="G",'Costi complessivi'!#REF!*$C$452,IF('Costi complessivi'!#REF!=$B$452,'Costi complessivi'!#REF!,""))</f>
        <v>#REF!</v>
      </c>
      <c r="D323" s="15" t="e">
        <f>IF('Costi complessivi'!#REF!="G",'Costi complessivi'!#REF!*$C$452,IF('Costi complessivi'!#REF!=$B$452,'Costi complessivi'!#REF!,""))</f>
        <v>#REF!</v>
      </c>
      <c r="E323" s="30" t="e">
        <f>IF('Costi complessivi'!#REF!="G",'Costi complessivi'!#REF!*$C$452,IF('Costi complessivi'!#REF!=$B$452,'Costi complessivi'!#REF!,""))</f>
        <v>#REF!</v>
      </c>
      <c r="F323" s="115" t="e">
        <f>IF('Costi complessivi'!#REF!="G",'Costi complessivi'!C268*$C$452,IF('Costi complessivi'!#REF!=$B$452,'Costi complessivi'!C268,""))</f>
        <v>#REF!</v>
      </c>
      <c r="G323" s="44" t="e">
        <f>IF('Costi complessivi'!#REF!="G",'Costi complessivi'!#REF!*$C$452,IF('Costi complessivi'!#REF!=$B$452,'Costi complessivi'!#REF!,""))</f>
        <v>#REF!</v>
      </c>
      <c r="H323" s="44" t="e">
        <f>IF('Costi complessivi'!#REF!="G",'Costi complessivi'!#REF!*$C$452,IF('Costi complessivi'!#REF!=$B$452,'Costi complessivi'!#REF!,""))</f>
        <v>#REF!</v>
      </c>
      <c r="I323" s="115" t="e">
        <f>IF('Costi complessivi'!#REF!="G",'Costi complessivi'!D268*$C$452,IF('Costi complessivi'!#REF!=$B$452,'Costi complessivi'!D268,""))</f>
        <v>#REF!</v>
      </c>
      <c r="J323" s="14" t="e">
        <f>IF('Costi complessivi'!#REF!="G",'Costi complessivi'!E268*$C$452,IF('Costi complessivi'!#REF!=$B$452,'Costi complessivi'!E268,""))</f>
        <v>#REF!</v>
      </c>
      <c r="K323" s="14" t="e">
        <f>IF('Costi complessivi'!#REF!="G",'Costi complessivi'!F268*$C$452,IF('Costi complessivi'!#REF!=$B$452,'Costi complessivi'!F268,""))</f>
        <v>#REF!</v>
      </c>
      <c r="L323" s="29" t="e">
        <f>IF('Costi complessivi'!#REF!="G",'Costi complessivi'!#REF!*$C$452,IF('Costi complessivi'!#REF!=$B$452,'Costi complessivi'!#REF!,""))</f>
        <v>#REF!</v>
      </c>
      <c r="M323" s="23" t="e">
        <f>'Costi complessivi'!#REF!</f>
        <v>#REF!</v>
      </c>
      <c r="N323" s="69" t="e">
        <f>IF('Costi complessivi'!#REF!="G",'Costi complessivi'!#REF!,IF('Costi complessivi'!#REF!=$B$452,'Costi complessivi'!#REF!,0))</f>
        <v>#REF!</v>
      </c>
    </row>
    <row r="324" spans="1:14" hidden="1">
      <c r="A324" s="22" t="str">
        <f>IF('Costi complessivi'!A269="","",'Costi complessivi'!A269)</f>
        <v xml:space="preserve">  66/25/727  </v>
      </c>
      <c r="B324" s="61" t="str">
        <f>IF('Costi complessivi'!B269="","",'Costi complessivi'!B269)</f>
        <v>HELP FOR CHILDREN - PROG. CHERNOBYL</v>
      </c>
      <c r="C324" s="15" t="e">
        <f>IF('Costi complessivi'!#REF!="G",'Costi complessivi'!#REF!*$C$452,IF('Costi complessivi'!#REF!=$B$452,'Costi complessivi'!#REF!,""))</f>
        <v>#REF!</v>
      </c>
      <c r="D324" s="15" t="e">
        <f>IF('Costi complessivi'!#REF!="G",'Costi complessivi'!#REF!*$C$452,IF('Costi complessivi'!#REF!=$B$452,'Costi complessivi'!#REF!,""))</f>
        <v>#REF!</v>
      </c>
      <c r="E324" s="30" t="e">
        <f>IF('Costi complessivi'!#REF!="G",'Costi complessivi'!#REF!*$C$452,IF('Costi complessivi'!#REF!=$B$452,'Costi complessivi'!#REF!,""))</f>
        <v>#REF!</v>
      </c>
      <c r="F324" s="115" t="e">
        <f>IF('Costi complessivi'!#REF!="G",'Costi complessivi'!C269*$C$452,IF('Costi complessivi'!#REF!=$B$452,'Costi complessivi'!C269,""))</f>
        <v>#REF!</v>
      </c>
      <c r="G324" s="44" t="e">
        <f>IF('Costi complessivi'!#REF!="G",'Costi complessivi'!#REF!*$C$452,IF('Costi complessivi'!#REF!=$B$452,'Costi complessivi'!#REF!,""))</f>
        <v>#REF!</v>
      </c>
      <c r="H324" s="44" t="e">
        <f>IF('Costi complessivi'!#REF!="G",'Costi complessivi'!#REF!*$C$452,IF('Costi complessivi'!#REF!=$B$452,'Costi complessivi'!#REF!,""))</f>
        <v>#REF!</v>
      </c>
      <c r="I324" s="115" t="e">
        <f>IF('Costi complessivi'!#REF!="G",'Costi complessivi'!D269*$C$452,IF('Costi complessivi'!#REF!=$B$452,'Costi complessivi'!D269,""))</f>
        <v>#REF!</v>
      </c>
      <c r="J324" s="14" t="e">
        <f>IF('Costi complessivi'!#REF!="G",'Costi complessivi'!E269*$C$452,IF('Costi complessivi'!#REF!=$B$452,'Costi complessivi'!E269,""))</f>
        <v>#REF!</v>
      </c>
      <c r="K324" s="14" t="e">
        <f>IF('Costi complessivi'!#REF!="G",'Costi complessivi'!F269*$C$452,IF('Costi complessivi'!#REF!=$B$452,'Costi complessivi'!F269,""))</f>
        <v>#REF!</v>
      </c>
      <c r="L324" s="29" t="e">
        <f>IF('Costi complessivi'!#REF!="G",'Costi complessivi'!#REF!*$C$452,IF('Costi complessivi'!#REF!=$B$452,'Costi complessivi'!#REF!,""))</f>
        <v>#REF!</v>
      </c>
      <c r="M324" s="23" t="e">
        <f>'Costi complessivi'!#REF!</f>
        <v>#REF!</v>
      </c>
      <c r="N324" s="69" t="e">
        <f>IF('Costi complessivi'!#REF!="G",'Costi complessivi'!#REF!,IF('Costi complessivi'!#REF!=$B$452,'Costi complessivi'!#REF!,0))</f>
        <v>#REF!</v>
      </c>
    </row>
    <row r="325" spans="1:14" hidden="1">
      <c r="A325" s="22" t="e">
        <f>IF('Costi complessivi'!#REF!="","",'Costi complessivi'!#REF!)</f>
        <v>#REF!</v>
      </c>
      <c r="B325" s="61" t="e">
        <f>IF('Costi complessivi'!#REF!="","",'Costi complessivi'!#REF!)</f>
        <v>#REF!</v>
      </c>
      <c r="C325" s="15" t="e">
        <f>IF('Costi complessivi'!#REF!="G",'Costi complessivi'!#REF!*$C$452,IF('Costi complessivi'!#REF!=$B$452,'Costi complessivi'!#REF!,""))</f>
        <v>#REF!</v>
      </c>
      <c r="D325" s="15" t="e">
        <f>IF('Costi complessivi'!#REF!="G",'Costi complessivi'!#REF!*$C$452,IF('Costi complessivi'!#REF!=$B$452,'Costi complessivi'!#REF!,""))</f>
        <v>#REF!</v>
      </c>
      <c r="E325" s="30" t="e">
        <f>IF('Costi complessivi'!#REF!="G",'Costi complessivi'!#REF!*$C$452,IF('Costi complessivi'!#REF!=$B$452,'Costi complessivi'!#REF!,""))</f>
        <v>#REF!</v>
      </c>
      <c r="F325" s="115" t="e">
        <f>IF('Costi complessivi'!#REF!="G",'Costi complessivi'!#REF!*$C$452,IF('Costi complessivi'!#REF!=$B$452,'Costi complessivi'!#REF!,""))</f>
        <v>#REF!</v>
      </c>
      <c r="G325" s="44" t="e">
        <f>IF('Costi complessivi'!#REF!="G",'Costi complessivi'!#REF!*$C$452,IF('Costi complessivi'!#REF!=$B$452,'Costi complessivi'!#REF!,""))</f>
        <v>#REF!</v>
      </c>
      <c r="H325" s="44" t="e">
        <f>IF('Costi complessivi'!#REF!="G",'Costi complessivi'!#REF!*$C$452,IF('Costi complessivi'!#REF!=$B$452,'Costi complessivi'!#REF!,""))</f>
        <v>#REF!</v>
      </c>
      <c r="I325" s="115" t="e">
        <f>IF('Costi complessivi'!#REF!="G",'Costi complessivi'!#REF!*$C$452,IF('Costi complessivi'!#REF!=$B$452,'Costi complessivi'!#REF!,""))</f>
        <v>#REF!</v>
      </c>
      <c r="J325" s="14" t="e">
        <f>IF('Costi complessivi'!#REF!="G",'Costi complessivi'!#REF!*$C$452,IF('Costi complessivi'!#REF!=$B$452,'Costi complessivi'!#REF!,""))</f>
        <v>#REF!</v>
      </c>
      <c r="K325" s="14" t="e">
        <f>IF('Costi complessivi'!#REF!="G",'Costi complessivi'!#REF!*$C$452,IF('Costi complessivi'!#REF!=$B$452,'Costi complessivi'!#REF!,""))</f>
        <v>#REF!</v>
      </c>
      <c r="L325" s="29" t="e">
        <f>IF('Costi complessivi'!#REF!="G",'Costi complessivi'!#REF!*$C$452,IF('Costi complessivi'!#REF!=$B$452,'Costi complessivi'!#REF!,""))</f>
        <v>#REF!</v>
      </c>
      <c r="M325" s="23" t="e">
        <f>'Costi complessivi'!#REF!</f>
        <v>#REF!</v>
      </c>
      <c r="N325" s="69" t="e">
        <f>IF('Costi complessivi'!#REF!="G",'Costi complessivi'!#REF!,IF('Costi complessivi'!#REF!=$B$452,'Costi complessivi'!#REF!,0))</f>
        <v>#REF!</v>
      </c>
    </row>
    <row r="326" spans="1:14" hidden="1">
      <c r="A326" s="22" t="e">
        <f>IF('Costi complessivi'!#REF!="","",'Costi complessivi'!#REF!)</f>
        <v>#REF!</v>
      </c>
      <c r="B326" s="61" t="e">
        <f>IF('Costi complessivi'!#REF!="","",'Costi complessivi'!#REF!)</f>
        <v>#REF!</v>
      </c>
      <c r="C326" s="15" t="e">
        <f>IF('Costi complessivi'!#REF!="G",'Costi complessivi'!#REF!*$C$452,IF('Costi complessivi'!#REF!=$B$452,'Costi complessivi'!#REF!,""))</f>
        <v>#REF!</v>
      </c>
      <c r="D326" s="15" t="e">
        <f>IF('Costi complessivi'!#REF!="G",'Costi complessivi'!#REF!*$C$452,IF('Costi complessivi'!#REF!=$B$452,'Costi complessivi'!#REF!,""))</f>
        <v>#REF!</v>
      </c>
      <c r="E326" s="30" t="e">
        <f>IF('Costi complessivi'!#REF!="G",'Costi complessivi'!#REF!*$C$452,IF('Costi complessivi'!#REF!=$B$452,'Costi complessivi'!#REF!,""))</f>
        <v>#REF!</v>
      </c>
      <c r="F326" s="115" t="e">
        <f>IF('Costi complessivi'!#REF!="G",'Costi complessivi'!#REF!*$C$452,IF('Costi complessivi'!#REF!=$B$452,'Costi complessivi'!#REF!,""))</f>
        <v>#REF!</v>
      </c>
      <c r="G326" s="44" t="e">
        <f>IF('Costi complessivi'!#REF!="G",'Costi complessivi'!#REF!*$C$452,IF('Costi complessivi'!#REF!=$B$452,'Costi complessivi'!#REF!,""))</f>
        <v>#REF!</v>
      </c>
      <c r="H326" s="44" t="e">
        <f>IF('Costi complessivi'!#REF!="G",'Costi complessivi'!#REF!*$C$452,IF('Costi complessivi'!#REF!=$B$452,'Costi complessivi'!#REF!,""))</f>
        <v>#REF!</v>
      </c>
      <c r="I326" s="115" t="e">
        <f>IF('Costi complessivi'!#REF!="G",'Costi complessivi'!#REF!*$C$452,IF('Costi complessivi'!#REF!=$B$452,'Costi complessivi'!#REF!,""))</f>
        <v>#REF!</v>
      </c>
      <c r="J326" s="14" t="e">
        <f>IF('Costi complessivi'!#REF!="G",'Costi complessivi'!#REF!*$C$452,IF('Costi complessivi'!#REF!=$B$452,'Costi complessivi'!#REF!,""))</f>
        <v>#REF!</v>
      </c>
      <c r="K326" s="14" t="e">
        <f>IF('Costi complessivi'!#REF!="G",'Costi complessivi'!#REF!*$C$452,IF('Costi complessivi'!#REF!=$B$452,'Costi complessivi'!#REF!,""))</f>
        <v>#REF!</v>
      </c>
      <c r="L326" s="29" t="e">
        <f>IF('Costi complessivi'!#REF!="G",'Costi complessivi'!#REF!*$C$452,IF('Costi complessivi'!#REF!=$B$452,'Costi complessivi'!#REF!,""))</f>
        <v>#REF!</v>
      </c>
      <c r="M326" s="23" t="e">
        <f>'Costi complessivi'!#REF!</f>
        <v>#REF!</v>
      </c>
      <c r="N326" s="69" t="e">
        <f>IF('Costi complessivi'!#REF!="G",'Costi complessivi'!#REF!,IF('Costi complessivi'!#REF!=$B$452,'Costi complessivi'!#REF!,0))</f>
        <v>#REF!</v>
      </c>
    </row>
    <row r="327" spans="1:14" hidden="1">
      <c r="A327" s="22" t="e">
        <f>IF('Costi complessivi'!#REF!="","",'Costi complessivi'!#REF!)</f>
        <v>#REF!</v>
      </c>
      <c r="B327" s="61" t="e">
        <f>IF('Costi complessivi'!#REF!="","",'Costi complessivi'!#REF!)</f>
        <v>#REF!</v>
      </c>
      <c r="C327" s="15" t="e">
        <f>IF('Costi complessivi'!#REF!="G",'Costi complessivi'!#REF!*$C$452,IF('Costi complessivi'!#REF!=$B$452,'Costi complessivi'!#REF!,""))</f>
        <v>#REF!</v>
      </c>
      <c r="D327" s="15" t="e">
        <f>IF('Costi complessivi'!#REF!="G",'Costi complessivi'!#REF!*$C$452,IF('Costi complessivi'!#REF!=$B$452,'Costi complessivi'!#REF!,""))</f>
        <v>#REF!</v>
      </c>
      <c r="E327" s="30" t="e">
        <f>IF('Costi complessivi'!#REF!="G",'Costi complessivi'!#REF!*$C$452,IF('Costi complessivi'!#REF!=$B$452,'Costi complessivi'!#REF!,""))</f>
        <v>#REF!</v>
      </c>
      <c r="F327" s="115" t="e">
        <f>IF('Costi complessivi'!#REF!="G",'Costi complessivi'!#REF!*$C$452,IF('Costi complessivi'!#REF!=$B$452,'Costi complessivi'!#REF!,""))</f>
        <v>#REF!</v>
      </c>
      <c r="G327" s="44" t="e">
        <f>IF('Costi complessivi'!#REF!="G",'Costi complessivi'!#REF!*$C$452,IF('Costi complessivi'!#REF!=$B$452,'Costi complessivi'!#REF!,""))</f>
        <v>#REF!</v>
      </c>
      <c r="H327" s="44" t="e">
        <f>IF('Costi complessivi'!#REF!="G",'Costi complessivi'!#REF!*$C$452,IF('Costi complessivi'!#REF!=$B$452,'Costi complessivi'!#REF!,""))</f>
        <v>#REF!</v>
      </c>
      <c r="I327" s="115" t="e">
        <f>IF('Costi complessivi'!#REF!="G",'Costi complessivi'!#REF!*$C$452,IF('Costi complessivi'!#REF!=$B$452,'Costi complessivi'!#REF!,""))</f>
        <v>#REF!</v>
      </c>
      <c r="J327" s="14" t="e">
        <f>IF('Costi complessivi'!#REF!="G",'Costi complessivi'!#REF!*$C$452,IF('Costi complessivi'!#REF!=$B$452,'Costi complessivi'!#REF!,""))</f>
        <v>#REF!</v>
      </c>
      <c r="K327" s="14" t="e">
        <f>IF('Costi complessivi'!#REF!="G",'Costi complessivi'!#REF!*$C$452,IF('Costi complessivi'!#REF!=$B$452,'Costi complessivi'!#REF!,""))</f>
        <v>#REF!</v>
      </c>
      <c r="L327" s="29" t="e">
        <f>IF('Costi complessivi'!#REF!="G",'Costi complessivi'!#REF!*$C$452,IF('Costi complessivi'!#REF!=$B$452,'Costi complessivi'!#REF!,""))</f>
        <v>#REF!</v>
      </c>
      <c r="M327" s="23" t="e">
        <f>'Costi complessivi'!#REF!</f>
        <v>#REF!</v>
      </c>
      <c r="N327" s="69" t="e">
        <f>IF('Costi complessivi'!#REF!="G",'Costi complessivi'!#REF!,IF('Costi complessivi'!#REF!=$B$452,'Costi complessivi'!#REF!,0))</f>
        <v>#REF!</v>
      </c>
    </row>
    <row r="328" spans="1:14" hidden="1">
      <c r="A328" s="22" t="e">
        <f>IF('Costi complessivi'!#REF!="","",'Costi complessivi'!#REF!)</f>
        <v>#REF!</v>
      </c>
      <c r="B328" s="61" t="e">
        <f>IF('Costi complessivi'!#REF!="","",'Costi complessivi'!#REF!)</f>
        <v>#REF!</v>
      </c>
      <c r="C328" s="15" t="e">
        <f>IF('Costi complessivi'!#REF!="G",'Costi complessivi'!#REF!*$C$452,IF('Costi complessivi'!#REF!=$B$452,'Costi complessivi'!#REF!,""))</f>
        <v>#REF!</v>
      </c>
      <c r="D328" s="15" t="e">
        <f>IF('Costi complessivi'!#REF!="G",'Costi complessivi'!#REF!*$C$452,IF('Costi complessivi'!#REF!=$B$452,'Costi complessivi'!#REF!,""))</f>
        <v>#REF!</v>
      </c>
      <c r="E328" s="30" t="e">
        <f>IF('Costi complessivi'!#REF!="G",'Costi complessivi'!#REF!*$C$452,IF('Costi complessivi'!#REF!=$B$452,'Costi complessivi'!#REF!,""))</f>
        <v>#REF!</v>
      </c>
      <c r="F328" s="115" t="e">
        <f>IF('Costi complessivi'!#REF!="G",'Costi complessivi'!#REF!*$C$452,IF('Costi complessivi'!#REF!=$B$452,'Costi complessivi'!#REF!,""))</f>
        <v>#REF!</v>
      </c>
      <c r="G328" s="44" t="e">
        <f>IF('Costi complessivi'!#REF!="G",'Costi complessivi'!#REF!*$C$452,IF('Costi complessivi'!#REF!=$B$452,'Costi complessivi'!#REF!,""))</f>
        <v>#REF!</v>
      </c>
      <c r="H328" s="44" t="e">
        <f>IF('Costi complessivi'!#REF!="G",'Costi complessivi'!#REF!*$C$452,IF('Costi complessivi'!#REF!=$B$452,'Costi complessivi'!#REF!,""))</f>
        <v>#REF!</v>
      </c>
      <c r="I328" s="115" t="e">
        <f>IF('Costi complessivi'!#REF!="G",'Costi complessivi'!#REF!*$C$452,IF('Costi complessivi'!#REF!=$B$452,'Costi complessivi'!#REF!,""))</f>
        <v>#REF!</v>
      </c>
      <c r="J328" s="14" t="e">
        <f>IF('Costi complessivi'!#REF!="G",'Costi complessivi'!#REF!*$C$452,IF('Costi complessivi'!#REF!=$B$452,'Costi complessivi'!#REF!,""))</f>
        <v>#REF!</v>
      </c>
      <c r="K328" s="14" t="e">
        <f>IF('Costi complessivi'!#REF!="G",'Costi complessivi'!#REF!*$C$452,IF('Costi complessivi'!#REF!=$B$452,'Costi complessivi'!#REF!,""))</f>
        <v>#REF!</v>
      </c>
      <c r="L328" s="29" t="e">
        <f>IF('Costi complessivi'!#REF!="G",'Costi complessivi'!#REF!*$C$452,IF('Costi complessivi'!#REF!=$B$452,'Costi complessivi'!#REF!,""))</f>
        <v>#REF!</v>
      </c>
      <c r="M328" s="23" t="e">
        <f>'Costi complessivi'!#REF!</f>
        <v>#REF!</v>
      </c>
      <c r="N328" s="69" t="e">
        <f>IF('Costi complessivi'!#REF!="G",'Costi complessivi'!#REF!,IF('Costi complessivi'!#REF!=$B$452,'Costi complessivi'!#REF!,0))</f>
        <v>#REF!</v>
      </c>
    </row>
    <row r="329" spans="1:14" hidden="1">
      <c r="A329" s="22" t="e">
        <f>IF('Costi complessivi'!#REF!="","",'Costi complessivi'!#REF!)</f>
        <v>#REF!</v>
      </c>
      <c r="B329" s="61" t="e">
        <f>IF('Costi complessivi'!#REF!="","",'Costi complessivi'!#REF!)</f>
        <v>#REF!</v>
      </c>
      <c r="C329" s="15" t="e">
        <f>IF('Costi complessivi'!#REF!="G",'Costi complessivi'!#REF!*$C$452,IF('Costi complessivi'!#REF!=$B$452,'Costi complessivi'!#REF!,""))</f>
        <v>#REF!</v>
      </c>
      <c r="D329" s="15" t="e">
        <f>IF('Costi complessivi'!#REF!="G",'Costi complessivi'!#REF!*$C$452,IF('Costi complessivi'!#REF!=$B$452,'Costi complessivi'!#REF!,""))</f>
        <v>#REF!</v>
      </c>
      <c r="E329" s="30" t="e">
        <f>IF('Costi complessivi'!#REF!="G",'Costi complessivi'!#REF!*$C$452,IF('Costi complessivi'!#REF!=$B$452,'Costi complessivi'!#REF!,""))</f>
        <v>#REF!</v>
      </c>
      <c r="F329" s="115" t="e">
        <f>IF('Costi complessivi'!#REF!="G",'Costi complessivi'!#REF!*$C$452,IF('Costi complessivi'!#REF!=$B$452,'Costi complessivi'!#REF!,""))</f>
        <v>#REF!</v>
      </c>
      <c r="G329" s="44" t="e">
        <f>IF('Costi complessivi'!#REF!="G",'Costi complessivi'!#REF!*$C$452,IF('Costi complessivi'!#REF!=$B$452,'Costi complessivi'!#REF!,""))</f>
        <v>#REF!</v>
      </c>
      <c r="H329" s="44" t="e">
        <f>IF('Costi complessivi'!#REF!="G",'Costi complessivi'!#REF!*$C$452,IF('Costi complessivi'!#REF!=$B$452,'Costi complessivi'!#REF!,""))</f>
        <v>#REF!</v>
      </c>
      <c r="I329" s="115" t="e">
        <f>IF('Costi complessivi'!#REF!="G",'Costi complessivi'!#REF!*$C$452,IF('Costi complessivi'!#REF!=$B$452,'Costi complessivi'!#REF!,""))</f>
        <v>#REF!</v>
      </c>
      <c r="J329" s="14" t="e">
        <f>IF('Costi complessivi'!#REF!="G",'Costi complessivi'!#REF!*$C$452,IF('Costi complessivi'!#REF!=$B$452,'Costi complessivi'!#REF!,""))</f>
        <v>#REF!</v>
      </c>
      <c r="K329" s="14" t="e">
        <f>IF('Costi complessivi'!#REF!="G",'Costi complessivi'!#REF!*$C$452,IF('Costi complessivi'!#REF!=$B$452,'Costi complessivi'!#REF!,""))</f>
        <v>#REF!</v>
      </c>
      <c r="L329" s="29" t="e">
        <f>IF('Costi complessivi'!#REF!="G",'Costi complessivi'!#REF!*$C$452,IF('Costi complessivi'!#REF!=$B$452,'Costi complessivi'!#REF!,""))</f>
        <v>#REF!</v>
      </c>
      <c r="M329" s="23" t="e">
        <f>'Costi complessivi'!#REF!</f>
        <v>#REF!</v>
      </c>
      <c r="N329" s="69" t="e">
        <f>IF('Costi complessivi'!#REF!="G",'Costi complessivi'!#REF!,IF('Costi complessivi'!#REF!=$B$452,'Costi complessivi'!#REF!,0))</f>
        <v>#REF!</v>
      </c>
    </row>
    <row r="330" spans="1:14" hidden="1">
      <c r="A330" s="49" t="s">
        <v>446</v>
      </c>
      <c r="B330" s="45"/>
      <c r="C330" s="46"/>
      <c r="D330" s="47"/>
      <c r="E330" s="47"/>
      <c r="F330" s="47"/>
      <c r="G330" s="47"/>
      <c r="H330" s="47"/>
      <c r="I330" s="47"/>
      <c r="J330" s="47"/>
      <c r="K330" s="47"/>
      <c r="L330" s="45"/>
      <c r="M330" s="48"/>
      <c r="N330" s="69" t="e">
        <f>IF('Costi complessivi'!#REF!="G",'Costi complessivi'!#REF!,IF('Costi complessivi'!#REF!=$B$452,'Costi complessivi'!#REF!,0))</f>
        <v>#REF!</v>
      </c>
    </row>
    <row r="331" spans="1:14" ht="17.45" hidden="1" customHeight="1">
      <c r="A331" s="22" t="str">
        <f>IF('Costi complessivi'!A271="","",'Costi complessivi'!A271)</f>
        <v xml:space="preserve"> 66/25/748</v>
      </c>
      <c r="B331" s="61" t="str">
        <f>IF('Costi complessivi'!B271="","",'Costi complessivi'!B271)</f>
        <v>HELP FOR CHILDREN - PROG. CHERNOBYL</v>
      </c>
      <c r="C331" s="15" t="e">
        <f>IF('Costi complessivi'!#REF!="G",'Costi complessivi'!#REF!*$C$452,IF('Costi complessivi'!#REF!=$B$452,'Costi complessivi'!#REF!,""))</f>
        <v>#REF!</v>
      </c>
      <c r="D331" s="15" t="e">
        <f>IF('Costi complessivi'!#REF!="G",'Costi complessivi'!#REF!*$C$452,IF('Costi complessivi'!#REF!=$B$452,'Costi complessivi'!#REF!,""))</f>
        <v>#REF!</v>
      </c>
      <c r="E331" s="30" t="e">
        <f>IF('Costi complessivi'!#REF!="G",'Costi complessivi'!#REF!*$C$452,IF('Costi complessivi'!#REF!=$B$452,'Costi complessivi'!#REF!,""))</f>
        <v>#REF!</v>
      </c>
      <c r="F331" s="115" t="e">
        <f>IF('Costi complessivi'!#REF!="G",'Costi complessivi'!C271*$C$452,IF('Costi complessivi'!#REF!=$B$452,'Costi complessivi'!C271,""))</f>
        <v>#REF!</v>
      </c>
      <c r="G331" s="44" t="e">
        <f>IF('Costi complessivi'!#REF!="G",'Costi complessivi'!#REF!*$C$452,IF('Costi complessivi'!#REF!=$B$452,'Costi complessivi'!#REF!,""))</f>
        <v>#REF!</v>
      </c>
      <c r="H331" s="44" t="e">
        <f>IF('Costi complessivi'!#REF!="G",'Costi complessivi'!#REF!*$C$452,IF('Costi complessivi'!#REF!=$B$452,'Costi complessivi'!#REF!,""))</f>
        <v>#REF!</v>
      </c>
      <c r="I331" s="115" t="e">
        <f>IF('Costi complessivi'!#REF!="G",'Costi complessivi'!D271*$C$452,IF('Costi complessivi'!#REF!=$B$452,'Costi complessivi'!D271,""))</f>
        <v>#REF!</v>
      </c>
      <c r="J331" s="14" t="e">
        <f>IF('Costi complessivi'!#REF!="G",'Costi complessivi'!E271*$C$452,IF('Costi complessivi'!#REF!=$B$452,'Costi complessivi'!E271,""))</f>
        <v>#REF!</v>
      </c>
      <c r="K331" s="14" t="e">
        <f>IF('Costi complessivi'!#REF!="G",'Costi complessivi'!F271*$C$452,IF('Costi complessivi'!#REF!=$B$452,'Costi complessivi'!F271,""))</f>
        <v>#REF!</v>
      </c>
      <c r="L331" s="29" t="e">
        <f>IF('Costi complessivi'!#REF!="G",'Costi complessivi'!#REF!*$C$452,IF('Costi complessivi'!#REF!=$B$452,'Costi complessivi'!#REF!,""))</f>
        <v>#REF!</v>
      </c>
      <c r="M331" s="23" t="e">
        <f>'Costi complessivi'!#REF!</f>
        <v>#REF!</v>
      </c>
      <c r="N331" s="69" t="e">
        <f>IF('Costi complessivi'!#REF!="G",'Costi complessivi'!#REF!,IF('Costi complessivi'!#REF!=$B$452,'Costi complessivi'!#REF!,0))</f>
        <v>#REF!</v>
      </c>
    </row>
    <row r="332" spans="1:14" ht="16.899999999999999" hidden="1" customHeight="1">
      <c r="A332" s="22" t="e">
        <f>IF('Costi complessivi'!#REF!="","",'Costi complessivi'!#REF!)</f>
        <v>#REF!</v>
      </c>
      <c r="B332" s="61" t="e">
        <f>IF('Costi complessivi'!#REF!="","",'Costi complessivi'!#REF!)</f>
        <v>#REF!</v>
      </c>
      <c r="C332" s="15" t="e">
        <f>IF('Costi complessivi'!#REF!="G",'Costi complessivi'!#REF!*$C$452,IF('Costi complessivi'!#REF!=$B$452,'Costi complessivi'!#REF!,""))</f>
        <v>#REF!</v>
      </c>
      <c r="D332" s="15" t="e">
        <f>IF('Costi complessivi'!#REF!="G",'Costi complessivi'!#REF!*$C$452,IF('Costi complessivi'!#REF!=$B$452,'Costi complessivi'!#REF!,""))</f>
        <v>#REF!</v>
      </c>
      <c r="E332" s="30" t="e">
        <f>IF('Costi complessivi'!#REF!="G",'Costi complessivi'!#REF!*$C$452,IF('Costi complessivi'!#REF!=$B$452,'Costi complessivi'!#REF!,""))</f>
        <v>#REF!</v>
      </c>
      <c r="F332" s="115" t="e">
        <f>IF('Costi complessivi'!#REF!="G",'Costi complessivi'!#REF!*$C$452,IF('Costi complessivi'!#REF!=$B$452,'Costi complessivi'!#REF!,""))</f>
        <v>#REF!</v>
      </c>
      <c r="G332" s="44" t="e">
        <f>IF('Costi complessivi'!#REF!="G",'Costi complessivi'!#REF!*$C$452,IF('Costi complessivi'!#REF!=$B$452,'Costi complessivi'!#REF!,""))</f>
        <v>#REF!</v>
      </c>
      <c r="H332" s="44" t="e">
        <f>IF('Costi complessivi'!#REF!="G",'Costi complessivi'!#REF!*$C$452,IF('Costi complessivi'!#REF!=$B$452,'Costi complessivi'!#REF!,""))</f>
        <v>#REF!</v>
      </c>
      <c r="I332" s="115" t="e">
        <f>IF('Costi complessivi'!#REF!="G",'Costi complessivi'!#REF!*$C$452,IF('Costi complessivi'!#REF!=$B$452,'Costi complessivi'!#REF!,""))</f>
        <v>#REF!</v>
      </c>
      <c r="J332" s="14" t="e">
        <f>IF('Costi complessivi'!#REF!="G",'Costi complessivi'!#REF!*$C$452,IF('Costi complessivi'!#REF!=$B$452,'Costi complessivi'!#REF!,""))</f>
        <v>#REF!</v>
      </c>
      <c r="K332" s="14" t="e">
        <f>IF('Costi complessivi'!#REF!="G",'Costi complessivi'!#REF!*$C$452,IF('Costi complessivi'!#REF!=$B$452,'Costi complessivi'!#REF!,""))</f>
        <v>#REF!</v>
      </c>
      <c r="L332" s="29" t="e">
        <f>IF('Costi complessivi'!#REF!="G",'Costi complessivi'!#REF!*$C$452,IF('Costi complessivi'!#REF!=$B$452,'Costi complessivi'!#REF!,""))</f>
        <v>#REF!</v>
      </c>
      <c r="M332" s="23" t="e">
        <f>'Costi complessivi'!#REF!</f>
        <v>#REF!</v>
      </c>
      <c r="N332" s="69" t="e">
        <f>IF('Costi complessivi'!#REF!="G",'Costi complessivi'!#REF!,IF('Costi complessivi'!#REF!=$B$452,'Costi complessivi'!#REF!,0))</f>
        <v>#REF!</v>
      </c>
    </row>
    <row r="333" spans="1:14" ht="17.45" hidden="1" customHeight="1">
      <c r="A333" s="22" t="e">
        <f>IF('Costi complessivi'!#REF!="","",'Costi complessivi'!#REF!)</f>
        <v>#REF!</v>
      </c>
      <c r="B333" s="61" t="e">
        <f>IF('Costi complessivi'!#REF!="","",'Costi complessivi'!#REF!)</f>
        <v>#REF!</v>
      </c>
      <c r="C333" s="15" t="e">
        <f>IF('Costi complessivi'!#REF!="G",'Costi complessivi'!#REF!*$C$452,IF('Costi complessivi'!#REF!=$B$452,'Costi complessivi'!#REF!,""))</f>
        <v>#REF!</v>
      </c>
      <c r="D333" s="15" t="e">
        <f>IF('Costi complessivi'!#REF!="G",'Costi complessivi'!#REF!*$C$452,IF('Costi complessivi'!#REF!=$B$452,'Costi complessivi'!#REF!,""))</f>
        <v>#REF!</v>
      </c>
      <c r="E333" s="30" t="e">
        <f>IF('Costi complessivi'!#REF!="G",'Costi complessivi'!#REF!*$C$452,IF('Costi complessivi'!#REF!=$B$452,'Costi complessivi'!#REF!,""))</f>
        <v>#REF!</v>
      </c>
      <c r="F333" s="115" t="e">
        <f>IF('Costi complessivi'!#REF!="G",'Costi complessivi'!#REF!*$C$452,IF('Costi complessivi'!#REF!=$B$452,'Costi complessivi'!#REF!,""))</f>
        <v>#REF!</v>
      </c>
      <c r="G333" s="44" t="e">
        <f>IF('Costi complessivi'!#REF!="G",'Costi complessivi'!#REF!*$C$452,IF('Costi complessivi'!#REF!=$B$452,'Costi complessivi'!#REF!,""))</f>
        <v>#REF!</v>
      </c>
      <c r="H333" s="44" t="e">
        <f>IF('Costi complessivi'!#REF!="G",'Costi complessivi'!#REF!*$C$452,IF('Costi complessivi'!#REF!=$B$452,'Costi complessivi'!#REF!,""))</f>
        <v>#REF!</v>
      </c>
      <c r="I333" s="115" t="e">
        <f>IF('Costi complessivi'!#REF!="G",'Costi complessivi'!#REF!*$C$452,IF('Costi complessivi'!#REF!=$B$452,'Costi complessivi'!#REF!,""))</f>
        <v>#REF!</v>
      </c>
      <c r="J333" s="14" t="e">
        <f>IF('Costi complessivi'!#REF!="G",'Costi complessivi'!#REF!*$C$452,IF('Costi complessivi'!#REF!=$B$452,'Costi complessivi'!#REF!,""))</f>
        <v>#REF!</v>
      </c>
      <c r="K333" s="14" t="e">
        <f>IF('Costi complessivi'!#REF!="G",'Costi complessivi'!#REF!*$C$452,IF('Costi complessivi'!#REF!=$B$452,'Costi complessivi'!#REF!,""))</f>
        <v>#REF!</v>
      </c>
      <c r="L333" s="29" t="e">
        <f>IF('Costi complessivi'!#REF!="G",'Costi complessivi'!#REF!*$C$452,IF('Costi complessivi'!#REF!=$B$452,'Costi complessivi'!#REF!,""))</f>
        <v>#REF!</v>
      </c>
      <c r="M333" s="23" t="e">
        <f>'Costi complessivi'!#REF!</f>
        <v>#REF!</v>
      </c>
      <c r="N333" s="69" t="e">
        <f>IF('Costi complessivi'!#REF!="G",'Costi complessivi'!#REF!,IF('Costi complessivi'!#REF!=$B$452,'Costi complessivi'!#REF!,0))</f>
        <v>#REF!</v>
      </c>
    </row>
    <row r="334" spans="1:14" hidden="1">
      <c r="A334" s="22" t="e">
        <f>IF('Costi complessivi'!#REF!="","",'Costi complessivi'!#REF!)</f>
        <v>#REF!</v>
      </c>
      <c r="B334" s="61" t="e">
        <f>IF('Costi complessivi'!#REF!="","",'Costi complessivi'!#REF!)</f>
        <v>#REF!</v>
      </c>
      <c r="C334" s="15" t="e">
        <f>IF('Costi complessivi'!#REF!="G",'Costi complessivi'!#REF!*$C$452,IF('Costi complessivi'!#REF!=$B$452,'Costi complessivi'!#REF!,""))</f>
        <v>#REF!</v>
      </c>
      <c r="D334" s="15" t="e">
        <f>IF('Costi complessivi'!#REF!="G",'Costi complessivi'!#REF!*$C$452,IF('Costi complessivi'!#REF!=$B$452,'Costi complessivi'!#REF!,""))</f>
        <v>#REF!</v>
      </c>
      <c r="E334" s="30" t="e">
        <f>IF('Costi complessivi'!#REF!="G",'Costi complessivi'!#REF!*$C$452,IF('Costi complessivi'!#REF!=$B$452,'Costi complessivi'!#REF!,""))</f>
        <v>#REF!</v>
      </c>
      <c r="F334" s="115" t="e">
        <f>IF('Costi complessivi'!#REF!="G",'Costi complessivi'!#REF!*$C$452,IF('Costi complessivi'!#REF!=$B$452,'Costi complessivi'!#REF!,""))</f>
        <v>#REF!</v>
      </c>
      <c r="G334" s="44" t="e">
        <f>IF('Costi complessivi'!#REF!="G",'Costi complessivi'!#REF!*$C$452,IF('Costi complessivi'!#REF!=$B$452,'Costi complessivi'!#REF!,""))</f>
        <v>#REF!</v>
      </c>
      <c r="H334" s="44" t="e">
        <f>IF('Costi complessivi'!#REF!="G",'Costi complessivi'!#REF!*$C$452,IF('Costi complessivi'!#REF!=$B$452,'Costi complessivi'!#REF!,""))</f>
        <v>#REF!</v>
      </c>
      <c r="I334" s="115" t="e">
        <f>IF('Costi complessivi'!#REF!="G",'Costi complessivi'!#REF!*$C$452,IF('Costi complessivi'!#REF!=$B$452,'Costi complessivi'!#REF!,""))</f>
        <v>#REF!</v>
      </c>
      <c r="J334" s="14" t="e">
        <f>IF('Costi complessivi'!#REF!="G",'Costi complessivi'!#REF!*$C$452,IF('Costi complessivi'!#REF!=$B$452,'Costi complessivi'!#REF!,""))</f>
        <v>#REF!</v>
      </c>
      <c r="K334" s="14" t="e">
        <f>IF('Costi complessivi'!#REF!="G",'Costi complessivi'!#REF!*$C$452,IF('Costi complessivi'!#REF!=$B$452,'Costi complessivi'!#REF!,""))</f>
        <v>#REF!</v>
      </c>
      <c r="L334" s="29" t="e">
        <f>IF('Costi complessivi'!#REF!="G",'Costi complessivi'!#REF!*$C$452,IF('Costi complessivi'!#REF!=$B$452,'Costi complessivi'!#REF!,""))</f>
        <v>#REF!</v>
      </c>
      <c r="M334" s="23" t="e">
        <f>'Costi complessivi'!#REF!</f>
        <v>#REF!</v>
      </c>
      <c r="N334" s="69" t="e">
        <f>IF('Costi complessivi'!#REF!="G",'Costi complessivi'!#REF!,IF('Costi complessivi'!#REF!=$B$452,'Costi complessivi'!#REF!,0))</f>
        <v>#REF!</v>
      </c>
    </row>
    <row r="335" spans="1:14" hidden="1">
      <c r="A335" s="22" t="str">
        <f>IF('Costi complessivi'!A272="","",'Costi complessivi'!A272)</f>
        <v xml:space="preserve"> 66/25/748</v>
      </c>
      <c r="B335" s="61" t="str">
        <f>IF('Costi complessivi'!B272="","",'Costi complessivi'!B272)</f>
        <v>PROGETTO GIOVANI PALESTRE</v>
      </c>
      <c r="C335" s="15" t="e">
        <f>IF('Costi complessivi'!#REF!="G",'Costi complessivi'!#REF!*$C$452,IF('Costi complessivi'!#REF!=$B$452,'Costi complessivi'!#REF!,""))</f>
        <v>#REF!</v>
      </c>
      <c r="D335" s="15" t="e">
        <f>IF('Costi complessivi'!#REF!="G",'Costi complessivi'!#REF!*$C$452,IF('Costi complessivi'!#REF!=$B$452,'Costi complessivi'!#REF!,""))</f>
        <v>#REF!</v>
      </c>
      <c r="E335" s="30" t="e">
        <f>IF('Costi complessivi'!#REF!="G",'Costi complessivi'!#REF!*$C$452,IF('Costi complessivi'!#REF!=$B$452,'Costi complessivi'!#REF!,""))</f>
        <v>#REF!</v>
      </c>
      <c r="F335" s="115" t="e">
        <f>IF('Costi complessivi'!#REF!="G",'Costi complessivi'!C272*$C$452,IF('Costi complessivi'!#REF!=$B$452,'Costi complessivi'!C272,""))</f>
        <v>#REF!</v>
      </c>
      <c r="G335" s="44" t="e">
        <f>IF('Costi complessivi'!#REF!="G",'Costi complessivi'!#REF!*$C$452,IF('Costi complessivi'!#REF!=$B$452,'Costi complessivi'!#REF!,""))</f>
        <v>#REF!</v>
      </c>
      <c r="H335" s="44" t="e">
        <f>IF('Costi complessivi'!#REF!="G",'Costi complessivi'!#REF!*$C$452,IF('Costi complessivi'!#REF!=$B$452,'Costi complessivi'!#REF!,""))</f>
        <v>#REF!</v>
      </c>
      <c r="I335" s="115" t="e">
        <f>IF('Costi complessivi'!#REF!="G",'Costi complessivi'!D272*$C$452,IF('Costi complessivi'!#REF!=$B$452,'Costi complessivi'!D272,""))</f>
        <v>#REF!</v>
      </c>
      <c r="J335" s="14" t="e">
        <f>IF('Costi complessivi'!#REF!="G",'Costi complessivi'!E272*$C$452,IF('Costi complessivi'!#REF!=$B$452,'Costi complessivi'!E272,""))</f>
        <v>#REF!</v>
      </c>
      <c r="K335" s="14" t="e">
        <f>IF('Costi complessivi'!#REF!="G",'Costi complessivi'!F272*$C$452,IF('Costi complessivi'!#REF!=$B$452,'Costi complessivi'!F272,""))</f>
        <v>#REF!</v>
      </c>
      <c r="L335" s="29" t="e">
        <f>IF('Costi complessivi'!#REF!="G",'Costi complessivi'!#REF!*$C$452,IF('Costi complessivi'!#REF!=$B$452,'Costi complessivi'!#REF!,""))</f>
        <v>#REF!</v>
      </c>
      <c r="M335" s="23" t="e">
        <f>'Costi complessivi'!#REF!</f>
        <v>#REF!</v>
      </c>
      <c r="N335" s="69" t="e">
        <f>IF('Costi complessivi'!#REF!="G",'Costi complessivi'!#REF!,IF('Costi complessivi'!#REF!=$B$452,'Costi complessivi'!#REF!,0))</f>
        <v>#REF!</v>
      </c>
    </row>
    <row r="336" spans="1:14" hidden="1">
      <c r="A336" s="22" t="str">
        <f>IF('Costi complessivi'!A273="","",'Costi complessivi'!A273)</f>
        <v/>
      </c>
      <c r="B336" s="61" t="str">
        <f>IF('Costi complessivi'!B273="","",'Costi complessivi'!B273)</f>
        <v>ATTIVITA EDUCATIVE AGGREGATIVE</v>
      </c>
      <c r="C336" s="15" t="e">
        <f>IF('Costi complessivi'!#REF!="G",'Costi complessivi'!#REF!*$C$452,IF('Costi complessivi'!#REF!=$B$452,'Costi complessivi'!#REF!,""))</f>
        <v>#REF!</v>
      </c>
      <c r="D336" s="15" t="e">
        <f>IF('Costi complessivi'!#REF!="G",'Costi complessivi'!#REF!*$C$452,IF('Costi complessivi'!#REF!=$B$452,'Costi complessivi'!#REF!,""))</f>
        <v>#REF!</v>
      </c>
      <c r="E336" s="30" t="e">
        <f>IF('Costi complessivi'!#REF!="G",'Costi complessivi'!#REF!*$C$452,IF('Costi complessivi'!#REF!=$B$452,'Costi complessivi'!#REF!,""))</f>
        <v>#REF!</v>
      </c>
      <c r="F336" s="115" t="e">
        <f>IF('Costi complessivi'!#REF!="G",'Costi complessivi'!C273*$C$452,IF('Costi complessivi'!#REF!=$B$452,'Costi complessivi'!C273,""))</f>
        <v>#REF!</v>
      </c>
      <c r="G336" s="44" t="e">
        <f>IF('Costi complessivi'!#REF!="G",'Costi complessivi'!#REF!*$C$452,IF('Costi complessivi'!#REF!=$B$452,'Costi complessivi'!#REF!,""))</f>
        <v>#REF!</v>
      </c>
      <c r="H336" s="44" t="e">
        <f>IF('Costi complessivi'!#REF!="G",'Costi complessivi'!#REF!*$C$452,IF('Costi complessivi'!#REF!=$B$452,'Costi complessivi'!#REF!,""))</f>
        <v>#REF!</v>
      </c>
      <c r="I336" s="115" t="e">
        <f>IF('Costi complessivi'!#REF!="G",'Costi complessivi'!D273*$C$452,IF('Costi complessivi'!#REF!=$B$452,'Costi complessivi'!D273,""))</f>
        <v>#REF!</v>
      </c>
      <c r="J336" s="14" t="e">
        <f>IF('Costi complessivi'!#REF!="G",'Costi complessivi'!E273*$C$452,IF('Costi complessivi'!#REF!=$B$452,'Costi complessivi'!E273,""))</f>
        <v>#REF!</v>
      </c>
      <c r="K336" s="14" t="e">
        <f>IF('Costi complessivi'!#REF!="G",'Costi complessivi'!F273*$C$452,IF('Costi complessivi'!#REF!=$B$452,'Costi complessivi'!F273,""))</f>
        <v>#REF!</v>
      </c>
      <c r="L336" s="29" t="e">
        <f>IF('Costi complessivi'!#REF!="G",'Costi complessivi'!#REF!*$C$452,IF('Costi complessivi'!#REF!=$B$452,'Costi complessivi'!#REF!,""))</f>
        <v>#REF!</v>
      </c>
      <c r="M336" s="23" t="e">
        <f>'Costi complessivi'!#REF!</f>
        <v>#REF!</v>
      </c>
      <c r="N336" s="69" t="e">
        <f>IF('Costi complessivi'!#REF!="G",'Costi complessivi'!#REF!,IF('Costi complessivi'!#REF!=$B$452,'Costi complessivi'!#REF!,0))</f>
        <v>#REF!</v>
      </c>
    </row>
    <row r="337" spans="1:14" hidden="1">
      <c r="A337" s="22" t="e">
        <f>IF('Costi complessivi'!#REF!="","",'Costi complessivi'!#REF!)</f>
        <v>#REF!</v>
      </c>
      <c r="B337" s="61" t="e">
        <f>IF('Costi complessivi'!#REF!="","",'Costi complessivi'!#REF!)</f>
        <v>#REF!</v>
      </c>
      <c r="C337" s="15" t="e">
        <f>IF('Costi complessivi'!#REF!="G",'Costi complessivi'!#REF!*$C$452,IF('Costi complessivi'!#REF!=$B$452,'Costi complessivi'!#REF!,""))</f>
        <v>#REF!</v>
      </c>
      <c r="D337" s="15" t="e">
        <f>IF('Costi complessivi'!#REF!="G",'Costi complessivi'!#REF!*$C$452,IF('Costi complessivi'!#REF!=$B$452,'Costi complessivi'!#REF!,""))</f>
        <v>#REF!</v>
      </c>
      <c r="E337" s="30" t="e">
        <f>IF('Costi complessivi'!#REF!="G",'Costi complessivi'!#REF!*$C$452,IF('Costi complessivi'!#REF!=$B$452,'Costi complessivi'!#REF!,""))</f>
        <v>#REF!</v>
      </c>
      <c r="F337" s="115" t="e">
        <f>IF('Costi complessivi'!#REF!="G",'Costi complessivi'!#REF!*$C$452,IF('Costi complessivi'!#REF!=$B$452,'Costi complessivi'!#REF!,""))</f>
        <v>#REF!</v>
      </c>
      <c r="G337" s="44" t="e">
        <f>IF('Costi complessivi'!#REF!="G",'Costi complessivi'!#REF!*$C$452,IF('Costi complessivi'!#REF!=$B$452,'Costi complessivi'!#REF!,""))</f>
        <v>#REF!</v>
      </c>
      <c r="H337" s="44" t="e">
        <f>IF('Costi complessivi'!#REF!="G",'Costi complessivi'!#REF!*$C$452,IF('Costi complessivi'!#REF!=$B$452,'Costi complessivi'!#REF!,""))</f>
        <v>#REF!</v>
      </c>
      <c r="I337" s="115" t="e">
        <f>IF('Costi complessivi'!#REF!="G",'Costi complessivi'!#REF!*$C$452,IF('Costi complessivi'!#REF!=$B$452,'Costi complessivi'!#REF!,""))</f>
        <v>#REF!</v>
      </c>
      <c r="J337" s="14" t="e">
        <f>IF('Costi complessivi'!#REF!="G",'Costi complessivi'!#REF!*$C$452,IF('Costi complessivi'!#REF!=$B$452,'Costi complessivi'!#REF!,""))</f>
        <v>#REF!</v>
      </c>
      <c r="K337" s="14" t="e">
        <f>IF('Costi complessivi'!#REF!="G",'Costi complessivi'!#REF!*$C$452,IF('Costi complessivi'!#REF!=$B$452,'Costi complessivi'!#REF!,""))</f>
        <v>#REF!</v>
      </c>
      <c r="L337" s="29" t="e">
        <f>IF('Costi complessivi'!#REF!="G",'Costi complessivi'!#REF!*$C$452,IF('Costi complessivi'!#REF!=$B$452,'Costi complessivi'!#REF!,""))</f>
        <v>#REF!</v>
      </c>
      <c r="M337" s="23" t="e">
        <f>'Costi complessivi'!#REF!</f>
        <v>#REF!</v>
      </c>
      <c r="N337" s="69" t="e">
        <f>IF('Costi complessivi'!#REF!="G",'Costi complessivi'!#REF!,IF('Costi complessivi'!#REF!=$B$452,'Costi complessivi'!#REF!,0))</f>
        <v>#REF!</v>
      </c>
    </row>
    <row r="338" spans="1:14" hidden="1">
      <c r="A338" s="22" t="e">
        <f>IF('Costi complessivi'!#REF!="","",'Costi complessivi'!#REF!)</f>
        <v>#REF!</v>
      </c>
      <c r="B338" s="61" t="e">
        <f>IF('Costi complessivi'!#REF!="","",'Costi complessivi'!#REF!)</f>
        <v>#REF!</v>
      </c>
      <c r="C338" s="15" t="e">
        <f>IF('Costi complessivi'!#REF!="G",'Costi complessivi'!#REF!*$C$452,IF('Costi complessivi'!#REF!=$B$452,'Costi complessivi'!#REF!,""))</f>
        <v>#REF!</v>
      </c>
      <c r="D338" s="15" t="e">
        <f>IF('Costi complessivi'!#REF!="G",'Costi complessivi'!#REF!*$C$452,IF('Costi complessivi'!#REF!=$B$452,'Costi complessivi'!#REF!,""))</f>
        <v>#REF!</v>
      </c>
      <c r="E338" s="30" t="e">
        <f>IF('Costi complessivi'!#REF!="G",'Costi complessivi'!#REF!*$C$452,IF('Costi complessivi'!#REF!=$B$452,'Costi complessivi'!#REF!,""))</f>
        <v>#REF!</v>
      </c>
      <c r="F338" s="115" t="e">
        <f>IF('Costi complessivi'!#REF!="G",'Costi complessivi'!#REF!*$C$452,IF('Costi complessivi'!#REF!=$B$452,'Costi complessivi'!#REF!,""))</f>
        <v>#REF!</v>
      </c>
      <c r="G338" s="44" t="e">
        <f>IF('Costi complessivi'!#REF!="G",'Costi complessivi'!#REF!*$C$452,IF('Costi complessivi'!#REF!=$B$452,'Costi complessivi'!#REF!,""))</f>
        <v>#REF!</v>
      </c>
      <c r="H338" s="44" t="e">
        <f>IF('Costi complessivi'!#REF!="G",'Costi complessivi'!#REF!*$C$452,IF('Costi complessivi'!#REF!=$B$452,'Costi complessivi'!#REF!,""))</f>
        <v>#REF!</v>
      </c>
      <c r="I338" s="115" t="e">
        <f>IF('Costi complessivi'!#REF!="G",'Costi complessivi'!#REF!*$C$452,IF('Costi complessivi'!#REF!=$B$452,'Costi complessivi'!#REF!,""))</f>
        <v>#REF!</v>
      </c>
      <c r="J338" s="14" t="e">
        <f>IF('Costi complessivi'!#REF!="G",'Costi complessivi'!#REF!*$C$452,IF('Costi complessivi'!#REF!=$B$452,'Costi complessivi'!#REF!,""))</f>
        <v>#REF!</v>
      </c>
      <c r="K338" s="14" t="e">
        <f>IF('Costi complessivi'!#REF!="G",'Costi complessivi'!#REF!*$C$452,IF('Costi complessivi'!#REF!=$B$452,'Costi complessivi'!#REF!,""))</f>
        <v>#REF!</v>
      </c>
      <c r="L338" s="29" t="e">
        <f>IF('Costi complessivi'!#REF!="G",'Costi complessivi'!#REF!*$C$452,IF('Costi complessivi'!#REF!=$B$452,'Costi complessivi'!#REF!,""))</f>
        <v>#REF!</v>
      </c>
      <c r="M338" s="23" t="e">
        <f>'Costi complessivi'!#REF!</f>
        <v>#REF!</v>
      </c>
      <c r="N338" s="69" t="e">
        <f>IF('Costi complessivi'!#REF!="G",'Costi complessivi'!#REF!,IF('Costi complessivi'!#REF!=$B$452,'Costi complessivi'!#REF!,0))</f>
        <v>#REF!</v>
      </c>
    </row>
    <row r="339" spans="1:14">
      <c r="A339" s="49" t="s">
        <v>447</v>
      </c>
      <c r="B339" s="45"/>
      <c r="C339" s="46"/>
      <c r="D339" s="47"/>
      <c r="E339" s="47"/>
      <c r="F339" s="47"/>
      <c r="G339" s="47"/>
      <c r="H339" s="47"/>
      <c r="I339" s="47"/>
      <c r="J339" s="47"/>
      <c r="K339" s="47"/>
      <c r="L339" s="45"/>
      <c r="M339" s="48"/>
      <c r="N339" s="69" t="e">
        <f>IF('Costi complessivi'!#REF!="G",'Costi complessivi'!#REF!,IF('Costi complessivi'!#REF!=$B$452,'Costi complessivi'!#REF!,0))</f>
        <v>#REF!</v>
      </c>
    </row>
    <row r="340" spans="1:14">
      <c r="A340" s="22" t="str">
        <f>IF('Costi complessivi'!A275="","",'Costi complessivi'!A275)</f>
        <v xml:space="preserve">  66/25/768  </v>
      </c>
      <c r="B340" s="61" t="str">
        <f>IF('Costi complessivi'!B275="","",'Costi complessivi'!B275)</f>
        <v>HELP FOR CHILDREN - PROG. CHERNOBYL</v>
      </c>
      <c r="C340" s="15" t="e">
        <f>IF('Costi complessivi'!#REF!="G",'Costi complessivi'!#REF!*$C$452,IF('Costi complessivi'!#REF!=$B$452,'Costi complessivi'!#REF!,""))</f>
        <v>#REF!</v>
      </c>
      <c r="D340" s="15" t="e">
        <f>IF('Costi complessivi'!#REF!="G",'Costi complessivi'!#REF!*$C$452,IF('Costi complessivi'!#REF!=$B$452,'Costi complessivi'!#REF!,""))</f>
        <v>#REF!</v>
      </c>
      <c r="E340" s="30" t="e">
        <f>IF('Costi complessivi'!#REF!="G",'Costi complessivi'!#REF!*$C$452,IF('Costi complessivi'!#REF!=$B$452,'Costi complessivi'!#REF!,""))</f>
        <v>#REF!</v>
      </c>
      <c r="F340" s="115" t="e">
        <f>IF('Costi complessivi'!#REF!="G",'Costi complessivi'!C275*$C$452,IF('Costi complessivi'!#REF!=$B$452,'Costi complessivi'!C275,""))</f>
        <v>#REF!</v>
      </c>
      <c r="G340" s="44" t="e">
        <f>IF('Costi complessivi'!#REF!="G",'Costi complessivi'!#REF!*$C$452,IF('Costi complessivi'!#REF!=$B$452,'Costi complessivi'!#REF!,""))</f>
        <v>#REF!</v>
      </c>
      <c r="H340" s="44">
        <v>4000</v>
      </c>
      <c r="I340" s="115" t="e">
        <f>IF('Costi complessivi'!#REF!="G",'Costi complessivi'!D275*$C$452,IF('Costi complessivi'!#REF!=$B$452,'Costi complessivi'!D275,""))</f>
        <v>#REF!</v>
      </c>
      <c r="J340" s="14" t="e">
        <f>IF('Costi complessivi'!#REF!="G",'Costi complessivi'!E275*$C$452,IF('Costi complessivi'!#REF!=$B$452,'Costi complessivi'!E275,""))</f>
        <v>#REF!</v>
      </c>
      <c r="K340" s="14" t="e">
        <f>IF('Costi complessivi'!#REF!="G",'Costi complessivi'!F275*$C$452,IF('Costi complessivi'!#REF!=$B$452,'Costi complessivi'!F275,""))</f>
        <v>#REF!</v>
      </c>
      <c r="L340" s="29" t="e">
        <f>IF('Costi complessivi'!#REF!="G",'Costi complessivi'!#REF!*$C$452,IF('Costi complessivi'!#REF!=$B$452,'Costi complessivi'!#REF!,""))</f>
        <v>#REF!</v>
      </c>
      <c r="M340" s="23" t="e">
        <f>'Costi complessivi'!#REF!</f>
        <v>#REF!</v>
      </c>
      <c r="N340" s="69" t="e">
        <f>IF('Costi complessivi'!#REF!="G",'Costi complessivi'!#REF!,IF('Costi complessivi'!#REF!=$B$452,'Costi complessivi'!#REF!,0))</f>
        <v>#REF!</v>
      </c>
    </row>
    <row r="341" spans="1:14" hidden="1">
      <c r="A341" s="22" t="e">
        <f>IF('Costi complessivi'!#REF!="","",'Costi complessivi'!#REF!)</f>
        <v>#REF!</v>
      </c>
      <c r="B341" s="61" t="e">
        <f>IF('Costi complessivi'!#REF!="","",'Costi complessivi'!#REF!)</f>
        <v>#REF!</v>
      </c>
      <c r="C341" s="15" t="e">
        <f>IF('Costi complessivi'!#REF!="G",'Costi complessivi'!#REF!*$C$452,IF('Costi complessivi'!#REF!=$B$452,'Costi complessivi'!#REF!,""))</f>
        <v>#REF!</v>
      </c>
      <c r="D341" s="15" t="e">
        <f>IF('Costi complessivi'!#REF!="G",'Costi complessivi'!#REF!*$C$452,IF('Costi complessivi'!#REF!=$B$452,'Costi complessivi'!#REF!,""))</f>
        <v>#REF!</v>
      </c>
      <c r="E341" s="30" t="e">
        <f>IF('Costi complessivi'!#REF!="G",'Costi complessivi'!#REF!*$C$452,IF('Costi complessivi'!#REF!=$B$452,'Costi complessivi'!#REF!,""))</f>
        <v>#REF!</v>
      </c>
      <c r="F341" s="115" t="e">
        <f>IF('Costi complessivi'!#REF!="G",'Costi complessivi'!#REF!*$C$452,IF('Costi complessivi'!#REF!=$B$452,'Costi complessivi'!#REF!,""))</f>
        <v>#REF!</v>
      </c>
      <c r="G341" s="44" t="e">
        <f>IF('Costi complessivi'!#REF!="G",'Costi complessivi'!#REF!*$C$452,IF('Costi complessivi'!#REF!=$B$452,'Costi complessivi'!#REF!,""))</f>
        <v>#REF!</v>
      </c>
      <c r="H341" s="44" t="e">
        <f>IF('Costi complessivi'!#REF!="G",'Costi complessivi'!#REF!*$C$452,IF('Costi complessivi'!#REF!=$B$452,'Costi complessivi'!#REF!,""))</f>
        <v>#REF!</v>
      </c>
      <c r="I341" s="115" t="e">
        <f>IF('Costi complessivi'!#REF!="G",'Costi complessivi'!#REF!*$C$452,IF('Costi complessivi'!#REF!=$B$452,'Costi complessivi'!#REF!,""))</f>
        <v>#REF!</v>
      </c>
      <c r="J341" s="14" t="e">
        <f>IF('Costi complessivi'!#REF!="G",'Costi complessivi'!#REF!*$C$452,IF('Costi complessivi'!#REF!=$B$452,'Costi complessivi'!#REF!,""))</f>
        <v>#REF!</v>
      </c>
      <c r="K341" s="14" t="e">
        <f>IF('Costi complessivi'!#REF!="G",'Costi complessivi'!#REF!*$C$452,IF('Costi complessivi'!#REF!=$B$452,'Costi complessivi'!#REF!,""))</f>
        <v>#REF!</v>
      </c>
      <c r="L341" s="29" t="e">
        <f>IF('Costi complessivi'!#REF!="G",'Costi complessivi'!#REF!*$C$452,IF('Costi complessivi'!#REF!=$B$452,'Costi complessivi'!#REF!,""))</f>
        <v>#REF!</v>
      </c>
      <c r="M341" s="23" t="e">
        <f>'Costi complessivi'!#REF!</f>
        <v>#REF!</v>
      </c>
      <c r="N341" s="69" t="e">
        <f>IF('Costi complessivi'!#REF!="G",'Costi complessivi'!#REF!,IF('Costi complessivi'!#REF!=$B$452,'Costi complessivi'!#REF!,0))</f>
        <v>#REF!</v>
      </c>
    </row>
    <row r="342" spans="1:14" ht="14.45" hidden="1" customHeight="1">
      <c r="A342" s="22" t="e">
        <f>IF('Costi complessivi'!#REF!="","",'Costi complessivi'!#REF!)</f>
        <v>#REF!</v>
      </c>
      <c r="B342" s="61" t="e">
        <f>IF('Costi complessivi'!#REF!="","",'Costi complessivi'!#REF!)</f>
        <v>#REF!</v>
      </c>
      <c r="C342" s="15" t="e">
        <f>IF('Costi complessivi'!#REF!="G",'Costi complessivi'!#REF!*$C$452,IF('Costi complessivi'!#REF!=$B$452,'Costi complessivi'!#REF!,""))</f>
        <v>#REF!</v>
      </c>
      <c r="D342" s="15" t="e">
        <f>IF('Costi complessivi'!#REF!="G",'Costi complessivi'!#REF!*$C$452,IF('Costi complessivi'!#REF!=$B$452,'Costi complessivi'!#REF!,""))</f>
        <v>#REF!</v>
      </c>
      <c r="E342" s="30" t="e">
        <f>IF('Costi complessivi'!#REF!="G",'Costi complessivi'!#REF!*$C$452,IF('Costi complessivi'!#REF!=$B$452,'Costi complessivi'!#REF!,""))</f>
        <v>#REF!</v>
      </c>
      <c r="F342" s="115" t="e">
        <f>IF('Costi complessivi'!#REF!="G",'Costi complessivi'!#REF!*$C$452,IF('Costi complessivi'!#REF!=$B$452,'Costi complessivi'!#REF!,""))</f>
        <v>#REF!</v>
      </c>
      <c r="G342" s="44" t="e">
        <f>IF('Costi complessivi'!#REF!="G",'Costi complessivi'!#REF!*$C$452,IF('Costi complessivi'!#REF!=$B$452,'Costi complessivi'!#REF!,""))</f>
        <v>#REF!</v>
      </c>
      <c r="H342" s="44" t="e">
        <f>IF('Costi complessivi'!#REF!="G",'Costi complessivi'!#REF!*$C$452,IF('Costi complessivi'!#REF!=$B$452,'Costi complessivi'!#REF!,""))</f>
        <v>#REF!</v>
      </c>
      <c r="I342" s="115" t="e">
        <f>IF('Costi complessivi'!#REF!="G",'Costi complessivi'!#REF!*$C$452,IF('Costi complessivi'!#REF!=$B$452,'Costi complessivi'!#REF!,""))</f>
        <v>#REF!</v>
      </c>
      <c r="J342" s="14" t="e">
        <f>IF('Costi complessivi'!#REF!="G",'Costi complessivi'!#REF!*$C$452,IF('Costi complessivi'!#REF!=$B$452,'Costi complessivi'!#REF!,""))</f>
        <v>#REF!</v>
      </c>
      <c r="K342" s="14" t="e">
        <f>IF('Costi complessivi'!#REF!="G",'Costi complessivi'!#REF!*$C$452,IF('Costi complessivi'!#REF!=$B$452,'Costi complessivi'!#REF!,""))</f>
        <v>#REF!</v>
      </c>
      <c r="L342" s="29" t="e">
        <f>IF('Costi complessivi'!#REF!="G",'Costi complessivi'!#REF!*$C$452,IF('Costi complessivi'!#REF!=$B$452,'Costi complessivi'!#REF!,""))</f>
        <v>#REF!</v>
      </c>
      <c r="M342" s="23" t="e">
        <f>'Costi complessivi'!#REF!</f>
        <v>#REF!</v>
      </c>
      <c r="N342" s="69" t="e">
        <f>IF('Costi complessivi'!#REF!="G",'Costi complessivi'!#REF!,IF('Costi complessivi'!#REF!=$B$452,'Costi complessivi'!#REF!,0))</f>
        <v>#REF!</v>
      </c>
    </row>
    <row r="343" spans="1:14" hidden="1">
      <c r="A343" s="22" t="e">
        <f>IF('Costi complessivi'!#REF!="","",'Costi complessivi'!#REF!)</f>
        <v>#REF!</v>
      </c>
      <c r="B343" s="61" t="e">
        <f>IF('Costi complessivi'!#REF!="","",'Costi complessivi'!#REF!)</f>
        <v>#REF!</v>
      </c>
      <c r="C343" s="15" t="e">
        <f>IF('Costi complessivi'!#REF!="G",'Costi complessivi'!#REF!*$C$452,IF('Costi complessivi'!#REF!=$B$452,'Costi complessivi'!#REF!,""))</f>
        <v>#REF!</v>
      </c>
      <c r="D343" s="15" t="e">
        <f>IF('Costi complessivi'!#REF!="G",'Costi complessivi'!#REF!*$C$452,IF('Costi complessivi'!#REF!=$B$452,'Costi complessivi'!#REF!,""))</f>
        <v>#REF!</v>
      </c>
      <c r="E343" s="30" t="e">
        <f>IF('Costi complessivi'!#REF!="G",'Costi complessivi'!#REF!*$C$452,IF('Costi complessivi'!#REF!=$B$452,'Costi complessivi'!#REF!,""))</f>
        <v>#REF!</v>
      </c>
      <c r="F343" s="115" t="e">
        <f>IF('Costi complessivi'!#REF!="G",'Costi complessivi'!#REF!*$C$452,IF('Costi complessivi'!#REF!=$B$452,'Costi complessivi'!#REF!,""))</f>
        <v>#REF!</v>
      </c>
      <c r="G343" s="44" t="e">
        <f>IF('Costi complessivi'!#REF!="G",'Costi complessivi'!#REF!*$C$452,IF('Costi complessivi'!#REF!=$B$452,'Costi complessivi'!#REF!,""))</f>
        <v>#REF!</v>
      </c>
      <c r="H343" s="44" t="e">
        <f>IF('Costi complessivi'!#REF!="G",'Costi complessivi'!#REF!*$C$452,IF('Costi complessivi'!#REF!=$B$452,'Costi complessivi'!#REF!,""))</f>
        <v>#REF!</v>
      </c>
      <c r="I343" s="115" t="e">
        <f>IF('Costi complessivi'!#REF!="G",'Costi complessivi'!#REF!*$C$452,IF('Costi complessivi'!#REF!=$B$452,'Costi complessivi'!#REF!,""))</f>
        <v>#REF!</v>
      </c>
      <c r="J343" s="14" t="e">
        <f>IF('Costi complessivi'!#REF!="G",'Costi complessivi'!#REF!*$C$452,IF('Costi complessivi'!#REF!=$B$452,'Costi complessivi'!#REF!,""))</f>
        <v>#REF!</v>
      </c>
      <c r="K343" s="14" t="e">
        <f>IF('Costi complessivi'!#REF!="G",'Costi complessivi'!#REF!*$C$452,IF('Costi complessivi'!#REF!=$B$452,'Costi complessivi'!#REF!,""))</f>
        <v>#REF!</v>
      </c>
      <c r="L343" s="29" t="e">
        <f>IF('Costi complessivi'!#REF!="G",'Costi complessivi'!#REF!*$C$452,IF('Costi complessivi'!#REF!=$B$452,'Costi complessivi'!#REF!,""))</f>
        <v>#REF!</v>
      </c>
      <c r="M343" s="23" t="e">
        <f>'Costi complessivi'!#REF!</f>
        <v>#REF!</v>
      </c>
      <c r="N343" s="69" t="e">
        <f>IF('Costi complessivi'!#REF!="G",'Costi complessivi'!#REF!,IF('Costi complessivi'!#REF!=$B$452,'Costi complessivi'!#REF!,0))</f>
        <v>#REF!</v>
      </c>
    </row>
    <row r="344" spans="1:14" hidden="1">
      <c r="A344" s="22" t="e">
        <f>IF('Costi complessivi'!#REF!="","",'Costi complessivi'!#REF!)</f>
        <v>#REF!</v>
      </c>
      <c r="B344" s="61" t="e">
        <f>IF('Costi complessivi'!#REF!="","",'Costi complessivi'!#REF!)</f>
        <v>#REF!</v>
      </c>
      <c r="C344" s="15" t="e">
        <f>IF('Costi complessivi'!#REF!="G",'Costi complessivi'!#REF!*$C$452,IF('Costi complessivi'!#REF!=$B$452,'Costi complessivi'!#REF!,""))</f>
        <v>#REF!</v>
      </c>
      <c r="D344" s="15" t="e">
        <f>IF('Costi complessivi'!#REF!="G",'Costi complessivi'!#REF!*$C$452,IF('Costi complessivi'!#REF!=$B$452,'Costi complessivi'!#REF!,""))</f>
        <v>#REF!</v>
      </c>
      <c r="E344" s="30" t="e">
        <f>IF('Costi complessivi'!#REF!="G",'Costi complessivi'!#REF!*$C$452,IF('Costi complessivi'!#REF!=$B$452,'Costi complessivi'!#REF!,""))</f>
        <v>#REF!</v>
      </c>
      <c r="F344" s="115" t="e">
        <f>IF('Costi complessivi'!#REF!="G",'Costi complessivi'!#REF!*$C$452,IF('Costi complessivi'!#REF!=$B$452,'Costi complessivi'!#REF!,""))</f>
        <v>#REF!</v>
      </c>
      <c r="G344" s="44" t="e">
        <f>IF('Costi complessivi'!#REF!="G",'Costi complessivi'!#REF!*$C$452,IF('Costi complessivi'!#REF!=$B$452,'Costi complessivi'!#REF!,""))</f>
        <v>#REF!</v>
      </c>
      <c r="H344" s="44" t="e">
        <f>IF('Costi complessivi'!#REF!="G",'Costi complessivi'!#REF!*$C$452,IF('Costi complessivi'!#REF!=$B$452,'Costi complessivi'!#REF!,""))</f>
        <v>#REF!</v>
      </c>
      <c r="I344" s="115" t="e">
        <f>IF('Costi complessivi'!#REF!="G",'Costi complessivi'!#REF!*$C$452,IF('Costi complessivi'!#REF!=$B$452,'Costi complessivi'!#REF!,""))</f>
        <v>#REF!</v>
      </c>
      <c r="J344" s="14" t="e">
        <f>IF('Costi complessivi'!#REF!="G",'Costi complessivi'!#REF!*$C$452,IF('Costi complessivi'!#REF!=$B$452,'Costi complessivi'!#REF!,""))</f>
        <v>#REF!</v>
      </c>
      <c r="K344" s="14" t="e">
        <f>IF('Costi complessivi'!#REF!="G",'Costi complessivi'!#REF!*$C$452,IF('Costi complessivi'!#REF!=$B$452,'Costi complessivi'!#REF!,""))</f>
        <v>#REF!</v>
      </c>
      <c r="L344" s="29" t="e">
        <f>IF('Costi complessivi'!#REF!="G",'Costi complessivi'!#REF!*$C$452,IF('Costi complessivi'!#REF!=$B$452,'Costi complessivi'!#REF!,""))</f>
        <v>#REF!</v>
      </c>
      <c r="M344" s="23" t="e">
        <f>'Costi complessivi'!#REF!</f>
        <v>#REF!</v>
      </c>
      <c r="N344" s="69" t="e">
        <f>IF('Costi complessivi'!#REF!="G",'Costi complessivi'!#REF!,IF('Costi complessivi'!#REF!=$B$452,'Costi complessivi'!#REF!,0))</f>
        <v>#REF!</v>
      </c>
    </row>
    <row r="345" spans="1:14" hidden="1">
      <c r="A345" s="22" t="e">
        <f>IF('Costi complessivi'!#REF!="","",'Costi complessivi'!#REF!)</f>
        <v>#REF!</v>
      </c>
      <c r="B345" s="61" t="e">
        <f>IF('Costi complessivi'!#REF!="","",'Costi complessivi'!#REF!)</f>
        <v>#REF!</v>
      </c>
      <c r="C345" s="15" t="e">
        <f>IF('Costi complessivi'!#REF!="G",'Costi complessivi'!#REF!*$C$452,IF('Costi complessivi'!#REF!=$B$452,'Costi complessivi'!#REF!,""))</f>
        <v>#REF!</v>
      </c>
      <c r="D345" s="15" t="e">
        <f>IF('Costi complessivi'!#REF!="G",'Costi complessivi'!#REF!*$C$452,IF('Costi complessivi'!#REF!=$B$452,'Costi complessivi'!#REF!,""))</f>
        <v>#REF!</v>
      </c>
      <c r="E345" s="30" t="e">
        <f>IF('Costi complessivi'!#REF!="G",'Costi complessivi'!#REF!*$C$452,IF('Costi complessivi'!#REF!=$B$452,'Costi complessivi'!#REF!,""))</f>
        <v>#REF!</v>
      </c>
      <c r="F345" s="115" t="e">
        <f>IF('Costi complessivi'!#REF!="G",'Costi complessivi'!#REF!*$C$452,IF('Costi complessivi'!#REF!=$B$452,'Costi complessivi'!#REF!,""))</f>
        <v>#REF!</v>
      </c>
      <c r="G345" s="44" t="e">
        <f>IF('Costi complessivi'!#REF!="G",'Costi complessivi'!#REF!*$C$452,IF('Costi complessivi'!#REF!=$B$452,'Costi complessivi'!#REF!,""))</f>
        <v>#REF!</v>
      </c>
      <c r="H345" s="44" t="e">
        <f>IF('Costi complessivi'!#REF!="G",'Costi complessivi'!#REF!*$C$452,IF('Costi complessivi'!#REF!=$B$452,'Costi complessivi'!#REF!,""))</f>
        <v>#REF!</v>
      </c>
      <c r="I345" s="115" t="e">
        <f>IF('Costi complessivi'!#REF!="G",'Costi complessivi'!#REF!*$C$452,IF('Costi complessivi'!#REF!=$B$452,'Costi complessivi'!#REF!,""))</f>
        <v>#REF!</v>
      </c>
      <c r="J345" s="14" t="e">
        <f>IF('Costi complessivi'!#REF!="G",'Costi complessivi'!#REF!*$C$452,IF('Costi complessivi'!#REF!=$B$452,'Costi complessivi'!#REF!,""))</f>
        <v>#REF!</v>
      </c>
      <c r="K345" s="14" t="e">
        <f>IF('Costi complessivi'!#REF!="G",'Costi complessivi'!#REF!*$C$452,IF('Costi complessivi'!#REF!=$B$452,'Costi complessivi'!#REF!,""))</f>
        <v>#REF!</v>
      </c>
      <c r="L345" s="29" t="e">
        <f>IF('Costi complessivi'!#REF!="G",'Costi complessivi'!#REF!*$C$452,IF('Costi complessivi'!#REF!=$B$452,'Costi complessivi'!#REF!,""))</f>
        <v>#REF!</v>
      </c>
      <c r="M345" s="23" t="e">
        <f>'Costi complessivi'!#REF!</f>
        <v>#REF!</v>
      </c>
      <c r="N345" s="69" t="e">
        <f>IF('Costi complessivi'!#REF!="G",'Costi complessivi'!#REF!,IF('Costi complessivi'!#REF!=$B$452,'Costi complessivi'!#REF!,0))</f>
        <v>#REF!</v>
      </c>
    </row>
    <row r="346" spans="1:14" hidden="1">
      <c r="A346" s="22" t="e">
        <f>IF('Costi complessivi'!#REF!="","",'Costi complessivi'!#REF!)</f>
        <v>#REF!</v>
      </c>
      <c r="B346" s="61" t="e">
        <f>IF('Costi complessivi'!#REF!="","",'Costi complessivi'!#REF!)</f>
        <v>#REF!</v>
      </c>
      <c r="C346" s="15" t="e">
        <f>IF('Costi complessivi'!#REF!="G",'Costi complessivi'!#REF!*$C$452,IF('Costi complessivi'!#REF!=$B$452,'Costi complessivi'!#REF!,""))</f>
        <v>#REF!</v>
      </c>
      <c r="D346" s="15" t="e">
        <f>IF('Costi complessivi'!#REF!="G",'Costi complessivi'!#REF!*$C$452,IF('Costi complessivi'!#REF!=$B$452,'Costi complessivi'!#REF!,""))</f>
        <v>#REF!</v>
      </c>
      <c r="E346" s="30" t="e">
        <f>IF('Costi complessivi'!#REF!="G",'Costi complessivi'!#REF!*$C$452,IF('Costi complessivi'!#REF!=$B$452,'Costi complessivi'!#REF!,""))</f>
        <v>#REF!</v>
      </c>
      <c r="F346" s="115" t="e">
        <f>IF('Costi complessivi'!#REF!="G",'Costi complessivi'!#REF!*$C$452,IF('Costi complessivi'!#REF!=$B$452,'Costi complessivi'!#REF!,""))</f>
        <v>#REF!</v>
      </c>
      <c r="G346" s="44" t="e">
        <f>IF('Costi complessivi'!#REF!="G",'Costi complessivi'!#REF!*$C$452,IF('Costi complessivi'!#REF!=$B$452,'Costi complessivi'!#REF!,""))</f>
        <v>#REF!</v>
      </c>
      <c r="H346" s="44" t="e">
        <f>IF('Costi complessivi'!#REF!="G",'Costi complessivi'!#REF!*$C$452,IF('Costi complessivi'!#REF!=$B$452,'Costi complessivi'!#REF!,""))</f>
        <v>#REF!</v>
      </c>
      <c r="I346" s="115" t="e">
        <f>IF('Costi complessivi'!#REF!="G",'Costi complessivi'!#REF!*$C$452,IF('Costi complessivi'!#REF!=$B$452,'Costi complessivi'!#REF!,""))</f>
        <v>#REF!</v>
      </c>
      <c r="J346" s="14" t="e">
        <f>IF('Costi complessivi'!#REF!="G",'Costi complessivi'!#REF!*$C$452,IF('Costi complessivi'!#REF!=$B$452,'Costi complessivi'!#REF!,""))</f>
        <v>#REF!</v>
      </c>
      <c r="K346" s="14" t="e">
        <f>IF('Costi complessivi'!#REF!="G",'Costi complessivi'!#REF!*$C$452,IF('Costi complessivi'!#REF!=$B$452,'Costi complessivi'!#REF!,""))</f>
        <v>#REF!</v>
      </c>
      <c r="L346" s="29" t="e">
        <f>IF('Costi complessivi'!#REF!="G",'Costi complessivi'!#REF!*$C$452,IF('Costi complessivi'!#REF!=$B$452,'Costi complessivi'!#REF!,""))</f>
        <v>#REF!</v>
      </c>
      <c r="M346" s="23" t="e">
        <f>'Costi complessivi'!#REF!</f>
        <v>#REF!</v>
      </c>
      <c r="N346" s="69" t="e">
        <f>IF('Costi complessivi'!#REF!="G",'Costi complessivi'!#REF!,IF('Costi complessivi'!#REF!=$B$452,'Costi complessivi'!#REF!,0))</f>
        <v>#REF!</v>
      </c>
    </row>
    <row r="347" spans="1:14" hidden="1">
      <c r="A347" s="22" t="e">
        <f>IF('Costi complessivi'!#REF!="","",'Costi complessivi'!#REF!)</f>
        <v>#REF!</v>
      </c>
      <c r="B347" s="61" t="e">
        <f>IF('Costi complessivi'!#REF!="","",'Costi complessivi'!#REF!)</f>
        <v>#REF!</v>
      </c>
      <c r="C347" s="15" t="e">
        <f>IF('Costi complessivi'!#REF!="G",'Costi complessivi'!#REF!*$C$452,IF('Costi complessivi'!#REF!=$B$452,'Costi complessivi'!#REF!,""))</f>
        <v>#REF!</v>
      </c>
      <c r="D347" s="15" t="e">
        <f>IF('Costi complessivi'!#REF!="G",'Costi complessivi'!#REF!*$C$452,IF('Costi complessivi'!#REF!=$B$452,'Costi complessivi'!#REF!,""))</f>
        <v>#REF!</v>
      </c>
      <c r="E347" s="30" t="e">
        <f>IF('Costi complessivi'!#REF!="G",'Costi complessivi'!#REF!*$C$452,IF('Costi complessivi'!#REF!=$B$452,'Costi complessivi'!#REF!,""))</f>
        <v>#REF!</v>
      </c>
      <c r="F347" s="115" t="e">
        <f>IF('Costi complessivi'!#REF!="G",'Costi complessivi'!#REF!*$C$452,IF('Costi complessivi'!#REF!=$B$452,'Costi complessivi'!#REF!,""))</f>
        <v>#REF!</v>
      </c>
      <c r="G347" s="44" t="e">
        <f>IF('Costi complessivi'!#REF!="G",'Costi complessivi'!#REF!*$C$452,IF('Costi complessivi'!#REF!=$B$452,'Costi complessivi'!#REF!,""))</f>
        <v>#REF!</v>
      </c>
      <c r="H347" s="44" t="e">
        <f>IF('Costi complessivi'!#REF!="G",'Costi complessivi'!#REF!*$C$452,IF('Costi complessivi'!#REF!=$B$452,'Costi complessivi'!#REF!,""))</f>
        <v>#REF!</v>
      </c>
      <c r="I347" s="115" t="e">
        <f>IF('Costi complessivi'!#REF!="G",'Costi complessivi'!#REF!*$C$452,IF('Costi complessivi'!#REF!=$B$452,'Costi complessivi'!#REF!,""))</f>
        <v>#REF!</v>
      </c>
      <c r="J347" s="14" t="e">
        <f>IF('Costi complessivi'!#REF!="G",'Costi complessivi'!#REF!*$C$452,IF('Costi complessivi'!#REF!=$B$452,'Costi complessivi'!#REF!,""))</f>
        <v>#REF!</v>
      </c>
      <c r="K347" s="14" t="e">
        <f>IF('Costi complessivi'!#REF!="G",'Costi complessivi'!#REF!*$C$452,IF('Costi complessivi'!#REF!=$B$452,'Costi complessivi'!#REF!,""))</f>
        <v>#REF!</v>
      </c>
      <c r="L347" s="29" t="e">
        <f>IF('Costi complessivi'!#REF!="G",'Costi complessivi'!#REF!*$C$452,IF('Costi complessivi'!#REF!=$B$452,'Costi complessivi'!#REF!,""))</f>
        <v>#REF!</v>
      </c>
      <c r="M347" s="23" t="e">
        <f>'Costi complessivi'!#REF!</f>
        <v>#REF!</v>
      </c>
      <c r="N347" s="69" t="e">
        <f>IF('Costi complessivi'!#REF!="G",'Costi complessivi'!#REF!,IF('Costi complessivi'!#REF!=$B$452,'Costi complessivi'!#REF!,0))</f>
        <v>#REF!</v>
      </c>
    </row>
    <row r="348" spans="1:14" hidden="1">
      <c r="A348" s="49" t="s">
        <v>448</v>
      </c>
      <c r="B348" s="45"/>
      <c r="C348" s="46"/>
      <c r="D348" s="47"/>
      <c r="E348" s="47"/>
      <c r="F348" s="47"/>
      <c r="G348" s="47"/>
      <c r="H348" s="47"/>
      <c r="I348" s="47"/>
      <c r="J348" s="47"/>
      <c r="K348" s="47"/>
      <c r="L348" s="45"/>
      <c r="M348" s="48"/>
      <c r="N348" s="69" t="e">
        <f>IF('Costi complessivi'!#REF!="G",'Costi complessivi'!#REF!,IF('Costi complessivi'!#REF!=$B$452,'Costi complessivi'!#REF!,0))</f>
        <v>#REF!</v>
      </c>
    </row>
    <row r="349" spans="1:14" hidden="1">
      <c r="A349" s="22" t="str">
        <f>IF('Costi complessivi'!A277="","",'Costi complessivi'!A277)</f>
        <v xml:space="preserve">  66/25/787  </v>
      </c>
      <c r="B349" s="61" t="str">
        <f>IF('Costi complessivi'!B277="","",'Costi complessivi'!B277)</f>
        <v>RAGAZZI DI GOMEL</v>
      </c>
      <c r="C349" s="15" t="e">
        <f>IF('Costi complessivi'!#REF!="G",'Costi complessivi'!#REF!*$C$452,IF('Costi complessivi'!#REF!=$B$452,'Costi complessivi'!#REF!,""))</f>
        <v>#REF!</v>
      </c>
      <c r="D349" s="15" t="e">
        <f>IF('Costi complessivi'!#REF!="G",'Costi complessivi'!#REF!*$C$452,IF('Costi complessivi'!#REF!=$B$452,'Costi complessivi'!#REF!,""))</f>
        <v>#REF!</v>
      </c>
      <c r="E349" s="30" t="e">
        <f>IF('Costi complessivi'!#REF!="G",'Costi complessivi'!#REF!*$C$452,IF('Costi complessivi'!#REF!=$B$452,'Costi complessivi'!#REF!,""))</f>
        <v>#REF!</v>
      </c>
      <c r="F349" s="115" t="e">
        <f>IF('Costi complessivi'!#REF!="G",'Costi complessivi'!C277*$C$452,IF('Costi complessivi'!#REF!=$B$452,'Costi complessivi'!C277,""))</f>
        <v>#REF!</v>
      </c>
      <c r="G349" s="44" t="e">
        <f>IF('Costi complessivi'!#REF!="G",'Costi complessivi'!#REF!*$C$452,IF('Costi complessivi'!#REF!=$B$452,'Costi complessivi'!#REF!,""))</f>
        <v>#REF!</v>
      </c>
      <c r="H349" s="44" t="e">
        <f>IF('Costi complessivi'!#REF!="G",'Costi complessivi'!#REF!*$C$452,IF('Costi complessivi'!#REF!=$B$452,'Costi complessivi'!#REF!,""))</f>
        <v>#REF!</v>
      </c>
      <c r="I349" s="115" t="e">
        <f>IF('Costi complessivi'!#REF!="G",'Costi complessivi'!D277*$C$452,IF('Costi complessivi'!#REF!=$B$452,'Costi complessivi'!D277,""))</f>
        <v>#REF!</v>
      </c>
      <c r="J349" s="14" t="e">
        <f>IF('Costi complessivi'!#REF!="G",'Costi complessivi'!E277*$C$452,IF('Costi complessivi'!#REF!=$B$452,'Costi complessivi'!E277,""))</f>
        <v>#REF!</v>
      </c>
      <c r="K349" s="14" t="e">
        <f>IF('Costi complessivi'!#REF!="G",'Costi complessivi'!F277*$C$452,IF('Costi complessivi'!#REF!=$B$452,'Costi complessivi'!F277,""))</f>
        <v>#REF!</v>
      </c>
      <c r="L349" s="29" t="e">
        <f>IF('Costi complessivi'!#REF!="G",'Costi complessivi'!#REF!*$C$452,IF('Costi complessivi'!#REF!=$B$452,'Costi complessivi'!#REF!,""))</f>
        <v>#REF!</v>
      </c>
      <c r="M349" s="23" t="e">
        <f>'Costi complessivi'!#REF!</f>
        <v>#REF!</v>
      </c>
      <c r="N349" s="69" t="e">
        <f>IF('Costi complessivi'!#REF!="G",'Costi complessivi'!#REF!,IF('Costi complessivi'!#REF!=$B$452,'Costi complessivi'!#REF!,0))</f>
        <v>#REF!</v>
      </c>
    </row>
    <row r="350" spans="1:14" hidden="1">
      <c r="A350" s="22" t="e">
        <f>IF('Costi complessivi'!#REF!="","",'Costi complessivi'!#REF!)</f>
        <v>#REF!</v>
      </c>
      <c r="B350" s="61" t="e">
        <f>IF('Costi complessivi'!#REF!="","",'Costi complessivi'!#REF!)</f>
        <v>#REF!</v>
      </c>
      <c r="C350" s="15" t="e">
        <f>IF('Costi complessivi'!#REF!="G",'Costi complessivi'!#REF!*$C$452,IF('Costi complessivi'!#REF!=$B$452,'Costi complessivi'!#REF!,""))</f>
        <v>#REF!</v>
      </c>
      <c r="D350" s="15" t="e">
        <f>IF('Costi complessivi'!#REF!="G",'Costi complessivi'!#REF!*$C$452,IF('Costi complessivi'!#REF!=$B$452,'Costi complessivi'!#REF!,""))</f>
        <v>#REF!</v>
      </c>
      <c r="E350" s="30" t="e">
        <f>IF('Costi complessivi'!#REF!="G",'Costi complessivi'!#REF!*$C$452,IF('Costi complessivi'!#REF!=$B$452,'Costi complessivi'!#REF!,""))</f>
        <v>#REF!</v>
      </c>
      <c r="F350" s="115" t="e">
        <f>IF('Costi complessivi'!#REF!="G",'Costi complessivi'!#REF!*$C$452,IF('Costi complessivi'!#REF!=$B$452,'Costi complessivi'!#REF!,""))</f>
        <v>#REF!</v>
      </c>
      <c r="G350" s="44" t="e">
        <f>IF('Costi complessivi'!#REF!="G",'Costi complessivi'!#REF!*$C$452,IF('Costi complessivi'!#REF!=$B$452,'Costi complessivi'!#REF!,""))</f>
        <v>#REF!</v>
      </c>
      <c r="H350" s="44" t="e">
        <f>IF('Costi complessivi'!#REF!="G",'Costi complessivi'!#REF!*$C$452,IF('Costi complessivi'!#REF!=$B$452,'Costi complessivi'!#REF!,""))</f>
        <v>#REF!</v>
      </c>
      <c r="I350" s="115" t="e">
        <f>IF('Costi complessivi'!#REF!="G",'Costi complessivi'!#REF!*$C$452,IF('Costi complessivi'!#REF!=$B$452,'Costi complessivi'!#REF!,""))</f>
        <v>#REF!</v>
      </c>
      <c r="J350" s="14" t="e">
        <f>IF('Costi complessivi'!#REF!="G",'Costi complessivi'!#REF!*$C$452,IF('Costi complessivi'!#REF!=$B$452,'Costi complessivi'!#REF!,""))</f>
        <v>#REF!</v>
      </c>
      <c r="K350" s="14" t="e">
        <f>IF('Costi complessivi'!#REF!="G",'Costi complessivi'!#REF!*$C$452,IF('Costi complessivi'!#REF!=$B$452,'Costi complessivi'!#REF!,""))</f>
        <v>#REF!</v>
      </c>
      <c r="L350" s="29" t="e">
        <f>IF('Costi complessivi'!#REF!="G",'Costi complessivi'!#REF!*$C$452,IF('Costi complessivi'!#REF!=$B$452,'Costi complessivi'!#REF!,""))</f>
        <v>#REF!</v>
      </c>
      <c r="M350" s="23" t="e">
        <f>'Costi complessivi'!#REF!</f>
        <v>#REF!</v>
      </c>
      <c r="N350" s="69" t="e">
        <f>IF('Costi complessivi'!#REF!="G",'Costi complessivi'!#REF!,IF('Costi complessivi'!#REF!=$B$452,'Costi complessivi'!#REF!,0))</f>
        <v>#REF!</v>
      </c>
    </row>
    <row r="351" spans="1:14" hidden="1">
      <c r="A351" s="22" t="e">
        <f>IF('Costi complessivi'!#REF!="","",'Costi complessivi'!#REF!)</f>
        <v>#REF!</v>
      </c>
      <c r="B351" s="61" t="e">
        <f>IF('Costi complessivi'!#REF!="","",'Costi complessivi'!#REF!)</f>
        <v>#REF!</v>
      </c>
      <c r="C351" s="15" t="e">
        <f>IF('Costi complessivi'!#REF!="G",'Costi complessivi'!#REF!*$C$452,IF('Costi complessivi'!#REF!=$B$452,'Costi complessivi'!#REF!,""))</f>
        <v>#REF!</v>
      </c>
      <c r="D351" s="15" t="e">
        <f>IF('Costi complessivi'!#REF!="G",'Costi complessivi'!#REF!*$C$452,IF('Costi complessivi'!#REF!=$B$452,'Costi complessivi'!#REF!,""))</f>
        <v>#REF!</v>
      </c>
      <c r="E351" s="30" t="e">
        <f>IF('Costi complessivi'!#REF!="G",'Costi complessivi'!#REF!*$C$452,IF('Costi complessivi'!#REF!=$B$452,'Costi complessivi'!#REF!,""))</f>
        <v>#REF!</v>
      </c>
      <c r="F351" s="115" t="e">
        <f>IF('Costi complessivi'!#REF!="G",'Costi complessivi'!#REF!*$C$452,IF('Costi complessivi'!#REF!=$B$452,'Costi complessivi'!#REF!,""))</f>
        <v>#REF!</v>
      </c>
      <c r="G351" s="44" t="e">
        <f>IF('Costi complessivi'!#REF!="G",'Costi complessivi'!#REF!*$C$452,IF('Costi complessivi'!#REF!=$B$452,'Costi complessivi'!#REF!,""))</f>
        <v>#REF!</v>
      </c>
      <c r="H351" s="44" t="e">
        <f>IF('Costi complessivi'!#REF!="G",'Costi complessivi'!#REF!*$C$452,IF('Costi complessivi'!#REF!=$B$452,'Costi complessivi'!#REF!,""))</f>
        <v>#REF!</v>
      </c>
      <c r="I351" s="115" t="e">
        <f>IF('Costi complessivi'!#REF!="G",'Costi complessivi'!#REF!*$C$452,IF('Costi complessivi'!#REF!=$B$452,'Costi complessivi'!#REF!,""))</f>
        <v>#REF!</v>
      </c>
      <c r="J351" s="14" t="e">
        <f>IF('Costi complessivi'!#REF!="G",'Costi complessivi'!#REF!*$C$452,IF('Costi complessivi'!#REF!=$B$452,'Costi complessivi'!#REF!,""))</f>
        <v>#REF!</v>
      </c>
      <c r="K351" s="14" t="e">
        <f>IF('Costi complessivi'!#REF!="G",'Costi complessivi'!#REF!*$C$452,IF('Costi complessivi'!#REF!=$B$452,'Costi complessivi'!#REF!,""))</f>
        <v>#REF!</v>
      </c>
      <c r="L351" s="29" t="e">
        <f>IF('Costi complessivi'!#REF!="G",'Costi complessivi'!#REF!*$C$452,IF('Costi complessivi'!#REF!=$B$452,'Costi complessivi'!#REF!,""))</f>
        <v>#REF!</v>
      </c>
      <c r="M351" s="23" t="e">
        <f>'Costi complessivi'!#REF!</f>
        <v>#REF!</v>
      </c>
      <c r="N351" s="69" t="e">
        <f>IF('Costi complessivi'!#REF!="G",'Costi complessivi'!#REF!,IF('Costi complessivi'!#REF!=$B$452,'Costi complessivi'!#REF!,0))</f>
        <v>#REF!</v>
      </c>
    </row>
    <row r="352" spans="1:14" hidden="1">
      <c r="A352" s="22" t="e">
        <f>IF('Costi complessivi'!#REF!="","",'Costi complessivi'!#REF!)</f>
        <v>#REF!</v>
      </c>
      <c r="B352" s="61" t="e">
        <f>IF('Costi complessivi'!#REF!="","",'Costi complessivi'!#REF!)</f>
        <v>#REF!</v>
      </c>
      <c r="C352" s="15" t="e">
        <f>IF('Costi complessivi'!#REF!="G",'Costi complessivi'!#REF!*$C$452,IF('Costi complessivi'!#REF!=$B$452,'Costi complessivi'!#REF!,""))</f>
        <v>#REF!</v>
      </c>
      <c r="D352" s="15" t="e">
        <f>IF('Costi complessivi'!#REF!="G",'Costi complessivi'!#REF!*$C$452,IF('Costi complessivi'!#REF!=$B$452,'Costi complessivi'!#REF!,""))</f>
        <v>#REF!</v>
      </c>
      <c r="E352" s="30" t="e">
        <f>IF('Costi complessivi'!#REF!="G",'Costi complessivi'!#REF!*$C$452,IF('Costi complessivi'!#REF!=$B$452,'Costi complessivi'!#REF!,""))</f>
        <v>#REF!</v>
      </c>
      <c r="F352" s="115" t="e">
        <f>IF('Costi complessivi'!#REF!="G",'Costi complessivi'!#REF!*$C$452,IF('Costi complessivi'!#REF!=$B$452,'Costi complessivi'!#REF!,""))</f>
        <v>#REF!</v>
      </c>
      <c r="G352" s="44" t="e">
        <f>IF('Costi complessivi'!#REF!="G",'Costi complessivi'!#REF!*$C$452,IF('Costi complessivi'!#REF!=$B$452,'Costi complessivi'!#REF!,""))</f>
        <v>#REF!</v>
      </c>
      <c r="H352" s="44" t="e">
        <f>IF('Costi complessivi'!#REF!="G",'Costi complessivi'!#REF!*$C$452,IF('Costi complessivi'!#REF!=$B$452,'Costi complessivi'!#REF!,""))</f>
        <v>#REF!</v>
      </c>
      <c r="I352" s="115" t="e">
        <f>IF('Costi complessivi'!#REF!="G",'Costi complessivi'!#REF!*$C$452,IF('Costi complessivi'!#REF!=$B$452,'Costi complessivi'!#REF!,""))</f>
        <v>#REF!</v>
      </c>
      <c r="J352" s="14" t="e">
        <f>IF('Costi complessivi'!#REF!="G",'Costi complessivi'!#REF!*$C$452,IF('Costi complessivi'!#REF!=$B$452,'Costi complessivi'!#REF!,""))</f>
        <v>#REF!</v>
      </c>
      <c r="K352" s="14" t="e">
        <f>IF('Costi complessivi'!#REF!="G",'Costi complessivi'!#REF!*$C$452,IF('Costi complessivi'!#REF!=$B$452,'Costi complessivi'!#REF!,""))</f>
        <v>#REF!</v>
      </c>
      <c r="L352" s="29" t="e">
        <f>IF('Costi complessivi'!#REF!="G",'Costi complessivi'!#REF!*$C$452,IF('Costi complessivi'!#REF!=$B$452,'Costi complessivi'!#REF!,""))</f>
        <v>#REF!</v>
      </c>
      <c r="M352" s="23" t="e">
        <f>'Costi complessivi'!#REF!</f>
        <v>#REF!</v>
      </c>
      <c r="N352" s="69" t="e">
        <f>IF('Costi complessivi'!#REF!="G",'Costi complessivi'!#REF!,IF('Costi complessivi'!#REF!=$B$452,'Costi complessivi'!#REF!,0))</f>
        <v>#REF!</v>
      </c>
    </row>
    <row r="353" spans="1:17" hidden="1">
      <c r="A353" s="22" t="e">
        <f>IF('Costi complessivi'!#REF!="","",'Costi complessivi'!#REF!)</f>
        <v>#REF!</v>
      </c>
      <c r="B353" s="61" t="e">
        <f>IF('Costi complessivi'!#REF!="","",'Costi complessivi'!#REF!)</f>
        <v>#REF!</v>
      </c>
      <c r="C353" s="15" t="e">
        <f>IF('Costi complessivi'!#REF!="G",'Costi complessivi'!#REF!*$C$452,IF('Costi complessivi'!#REF!=$B$452,'Costi complessivi'!#REF!,""))</f>
        <v>#REF!</v>
      </c>
      <c r="D353" s="15" t="e">
        <f>IF('Costi complessivi'!#REF!="G",'Costi complessivi'!#REF!*$C$452,IF('Costi complessivi'!#REF!=$B$452,'Costi complessivi'!#REF!,""))</f>
        <v>#REF!</v>
      </c>
      <c r="E353" s="30" t="e">
        <f>IF('Costi complessivi'!#REF!="G",'Costi complessivi'!#REF!*$C$452,IF('Costi complessivi'!#REF!=$B$452,'Costi complessivi'!#REF!,""))</f>
        <v>#REF!</v>
      </c>
      <c r="F353" s="115" t="e">
        <f>IF('Costi complessivi'!#REF!="G",'Costi complessivi'!#REF!*$C$452,IF('Costi complessivi'!#REF!=$B$452,'Costi complessivi'!#REF!,""))</f>
        <v>#REF!</v>
      </c>
      <c r="G353" s="44" t="e">
        <f>IF('Costi complessivi'!#REF!="G",'Costi complessivi'!#REF!*$C$452,IF('Costi complessivi'!#REF!=$B$452,'Costi complessivi'!#REF!,""))</f>
        <v>#REF!</v>
      </c>
      <c r="H353" s="44" t="e">
        <f>IF('Costi complessivi'!#REF!="G",'Costi complessivi'!#REF!*$C$452,IF('Costi complessivi'!#REF!=$B$452,'Costi complessivi'!#REF!,""))</f>
        <v>#REF!</v>
      </c>
      <c r="I353" s="115" t="e">
        <f>IF('Costi complessivi'!#REF!="G",'Costi complessivi'!#REF!*$C$452,IF('Costi complessivi'!#REF!=$B$452,'Costi complessivi'!#REF!,""))</f>
        <v>#REF!</v>
      </c>
      <c r="J353" s="14" t="e">
        <f>IF('Costi complessivi'!#REF!="G",'Costi complessivi'!#REF!*$C$452,IF('Costi complessivi'!#REF!=$B$452,'Costi complessivi'!#REF!,""))</f>
        <v>#REF!</v>
      </c>
      <c r="K353" s="14" t="e">
        <f>IF('Costi complessivi'!#REF!="G",'Costi complessivi'!#REF!*$C$452,IF('Costi complessivi'!#REF!=$B$452,'Costi complessivi'!#REF!,""))</f>
        <v>#REF!</v>
      </c>
      <c r="L353" s="29" t="e">
        <f>IF('Costi complessivi'!#REF!="G",'Costi complessivi'!#REF!*$C$452,IF('Costi complessivi'!#REF!=$B$452,'Costi complessivi'!#REF!,""))</f>
        <v>#REF!</v>
      </c>
      <c r="M353" s="23" t="e">
        <f>'Costi complessivi'!#REF!</f>
        <v>#REF!</v>
      </c>
      <c r="N353" s="69" t="e">
        <f>IF('Costi complessivi'!#REF!="G",'Costi complessivi'!#REF!,IF('Costi complessivi'!#REF!=$B$452,'Costi complessivi'!#REF!,0))</f>
        <v>#REF!</v>
      </c>
    </row>
    <row r="354" spans="1:17" hidden="1">
      <c r="A354" s="22" t="e">
        <f>IF('Costi complessivi'!#REF!="","",'Costi complessivi'!#REF!)</f>
        <v>#REF!</v>
      </c>
      <c r="B354" s="61" t="e">
        <f>IF('Costi complessivi'!#REF!="","",'Costi complessivi'!#REF!)</f>
        <v>#REF!</v>
      </c>
      <c r="C354" s="15" t="e">
        <f>IF('Costi complessivi'!#REF!="G",'Costi complessivi'!#REF!*$C$452,IF('Costi complessivi'!#REF!=$B$452,'Costi complessivi'!#REF!,""))</f>
        <v>#REF!</v>
      </c>
      <c r="D354" s="15" t="e">
        <f>IF('Costi complessivi'!#REF!="G",'Costi complessivi'!#REF!*$C$452,IF('Costi complessivi'!#REF!=$B$452,'Costi complessivi'!#REF!,""))</f>
        <v>#REF!</v>
      </c>
      <c r="E354" s="30" t="e">
        <f>IF('Costi complessivi'!#REF!="G",'Costi complessivi'!#REF!*$C$452,IF('Costi complessivi'!#REF!=$B$452,'Costi complessivi'!#REF!,""))</f>
        <v>#REF!</v>
      </c>
      <c r="F354" s="115" t="e">
        <f>IF('Costi complessivi'!#REF!="G",'Costi complessivi'!#REF!*$C$452,IF('Costi complessivi'!#REF!=$B$452,'Costi complessivi'!#REF!,""))</f>
        <v>#REF!</v>
      </c>
      <c r="G354" s="44" t="e">
        <f>IF('Costi complessivi'!#REF!="G",'Costi complessivi'!#REF!*$C$452,IF('Costi complessivi'!#REF!=$B$452,'Costi complessivi'!#REF!,""))</f>
        <v>#REF!</v>
      </c>
      <c r="H354" s="44" t="e">
        <f>IF('Costi complessivi'!#REF!="G",'Costi complessivi'!#REF!*$C$452,IF('Costi complessivi'!#REF!=$B$452,'Costi complessivi'!#REF!,""))</f>
        <v>#REF!</v>
      </c>
      <c r="I354" s="115" t="e">
        <f>IF('Costi complessivi'!#REF!="G",'Costi complessivi'!#REF!*$C$452,IF('Costi complessivi'!#REF!=$B$452,'Costi complessivi'!#REF!,""))</f>
        <v>#REF!</v>
      </c>
      <c r="J354" s="14" t="e">
        <f>IF('Costi complessivi'!#REF!="G",'Costi complessivi'!#REF!*$C$452,IF('Costi complessivi'!#REF!=$B$452,'Costi complessivi'!#REF!,""))</f>
        <v>#REF!</v>
      </c>
      <c r="K354" s="14" t="e">
        <f>IF('Costi complessivi'!#REF!="G",'Costi complessivi'!#REF!*$C$452,IF('Costi complessivi'!#REF!=$B$452,'Costi complessivi'!#REF!,""))</f>
        <v>#REF!</v>
      </c>
      <c r="L354" s="29" t="e">
        <f>IF('Costi complessivi'!#REF!="G",'Costi complessivi'!#REF!*$C$452,IF('Costi complessivi'!#REF!=$B$452,'Costi complessivi'!#REF!,""))</f>
        <v>#REF!</v>
      </c>
      <c r="M354" s="23" t="e">
        <f>'Costi complessivi'!#REF!</f>
        <v>#REF!</v>
      </c>
      <c r="N354" s="69" t="e">
        <f>IF('Costi complessivi'!#REF!="G",'Costi complessivi'!#REF!,IF('Costi complessivi'!#REF!=$B$452,'Costi complessivi'!#REF!,0))</f>
        <v>#REF!</v>
      </c>
    </row>
    <row r="355" spans="1:17" hidden="1">
      <c r="A355" s="22" t="e">
        <f>IF('Costi complessivi'!#REF!="","",'Costi complessivi'!#REF!)</f>
        <v>#REF!</v>
      </c>
      <c r="B355" s="61" t="e">
        <f>IF('Costi complessivi'!#REF!="","",'Costi complessivi'!#REF!)</f>
        <v>#REF!</v>
      </c>
      <c r="C355" s="15" t="e">
        <f>IF('Costi complessivi'!#REF!="G",'Costi complessivi'!#REF!*$C$452,IF('Costi complessivi'!#REF!=$B$452,'Costi complessivi'!#REF!,""))</f>
        <v>#REF!</v>
      </c>
      <c r="D355" s="15" t="e">
        <f>IF('Costi complessivi'!#REF!="G",'Costi complessivi'!#REF!*$C$452,IF('Costi complessivi'!#REF!=$B$452,'Costi complessivi'!#REF!,""))</f>
        <v>#REF!</v>
      </c>
      <c r="E355" s="30" t="e">
        <f>IF('Costi complessivi'!#REF!="G",'Costi complessivi'!#REF!*$C$452,IF('Costi complessivi'!#REF!=$B$452,'Costi complessivi'!#REF!,""))</f>
        <v>#REF!</v>
      </c>
      <c r="F355" s="115" t="e">
        <f>IF('Costi complessivi'!#REF!="G",'Costi complessivi'!#REF!*$C$452,IF('Costi complessivi'!#REF!=$B$452,'Costi complessivi'!#REF!,""))</f>
        <v>#REF!</v>
      </c>
      <c r="G355" s="44" t="e">
        <f>IF('Costi complessivi'!#REF!="G",'Costi complessivi'!#REF!*$C$452,IF('Costi complessivi'!#REF!=$B$452,'Costi complessivi'!#REF!,""))</f>
        <v>#REF!</v>
      </c>
      <c r="H355" s="44" t="e">
        <f>IF('Costi complessivi'!#REF!="G",'Costi complessivi'!#REF!*$C$452,IF('Costi complessivi'!#REF!=$B$452,'Costi complessivi'!#REF!,""))</f>
        <v>#REF!</v>
      </c>
      <c r="I355" s="115" t="e">
        <f>IF('Costi complessivi'!#REF!="G",'Costi complessivi'!#REF!*$C$452,IF('Costi complessivi'!#REF!=$B$452,'Costi complessivi'!#REF!,""))</f>
        <v>#REF!</v>
      </c>
      <c r="J355" s="14" t="e">
        <f>IF('Costi complessivi'!#REF!="G",'Costi complessivi'!#REF!*$C$452,IF('Costi complessivi'!#REF!=$B$452,'Costi complessivi'!#REF!,""))</f>
        <v>#REF!</v>
      </c>
      <c r="K355" s="14" t="e">
        <f>IF('Costi complessivi'!#REF!="G",'Costi complessivi'!#REF!*$C$452,IF('Costi complessivi'!#REF!=$B$452,'Costi complessivi'!#REF!,""))</f>
        <v>#REF!</v>
      </c>
      <c r="L355" s="29" t="e">
        <f>IF('Costi complessivi'!#REF!="G",'Costi complessivi'!#REF!*$C$452,IF('Costi complessivi'!#REF!=$B$452,'Costi complessivi'!#REF!,""))</f>
        <v>#REF!</v>
      </c>
      <c r="M355" s="23" t="e">
        <f>'Costi complessivi'!#REF!</f>
        <v>#REF!</v>
      </c>
      <c r="N355" s="69" t="e">
        <f>IF('Costi complessivi'!#REF!="G",'Costi complessivi'!#REF!,IF('Costi complessivi'!#REF!=$B$452,'Costi complessivi'!#REF!,0))</f>
        <v>#REF!</v>
      </c>
    </row>
    <row r="356" spans="1:17" hidden="1">
      <c r="A356" s="22" t="e">
        <f>IF('Costi complessivi'!#REF!="","",'Costi complessivi'!#REF!)</f>
        <v>#REF!</v>
      </c>
      <c r="B356" s="61" t="e">
        <f>IF('Costi complessivi'!#REF!="","",'Costi complessivi'!#REF!)</f>
        <v>#REF!</v>
      </c>
      <c r="C356" s="15" t="e">
        <f>IF('Costi complessivi'!#REF!="G",'Costi complessivi'!#REF!*$C$452,IF('Costi complessivi'!#REF!=$B$452,'Costi complessivi'!#REF!,""))</f>
        <v>#REF!</v>
      </c>
      <c r="D356" s="15" t="e">
        <f>IF('Costi complessivi'!#REF!="G",'Costi complessivi'!#REF!*$C$452,IF('Costi complessivi'!#REF!=$B$452,'Costi complessivi'!#REF!,""))</f>
        <v>#REF!</v>
      </c>
      <c r="E356" s="30" t="e">
        <f>IF('Costi complessivi'!#REF!="G",'Costi complessivi'!#REF!*$C$452,IF('Costi complessivi'!#REF!=$B$452,'Costi complessivi'!#REF!,""))</f>
        <v>#REF!</v>
      </c>
      <c r="F356" s="115" t="e">
        <f>IF('Costi complessivi'!#REF!="G",'Costi complessivi'!#REF!*$C$452,IF('Costi complessivi'!#REF!=$B$452,'Costi complessivi'!#REF!,""))</f>
        <v>#REF!</v>
      </c>
      <c r="G356" s="44" t="e">
        <f>IF('Costi complessivi'!#REF!="G",'Costi complessivi'!#REF!*$C$452,IF('Costi complessivi'!#REF!=$B$452,'Costi complessivi'!#REF!,""))</f>
        <v>#REF!</v>
      </c>
      <c r="H356" s="44" t="e">
        <f>IF('Costi complessivi'!#REF!="G",'Costi complessivi'!#REF!*$C$452,IF('Costi complessivi'!#REF!=$B$452,'Costi complessivi'!#REF!,""))</f>
        <v>#REF!</v>
      </c>
      <c r="I356" s="115" t="e">
        <f>IF('Costi complessivi'!#REF!="G",'Costi complessivi'!#REF!*$C$452,IF('Costi complessivi'!#REF!=$B$452,'Costi complessivi'!#REF!,""))</f>
        <v>#REF!</v>
      </c>
      <c r="J356" s="14" t="e">
        <f>IF('Costi complessivi'!#REF!="G",'Costi complessivi'!#REF!*$C$452,IF('Costi complessivi'!#REF!=$B$452,'Costi complessivi'!#REF!,""))</f>
        <v>#REF!</v>
      </c>
      <c r="K356" s="14" t="e">
        <f>IF('Costi complessivi'!#REF!="G",'Costi complessivi'!#REF!*$C$452,IF('Costi complessivi'!#REF!=$B$452,'Costi complessivi'!#REF!,""))</f>
        <v>#REF!</v>
      </c>
      <c r="L356" s="29" t="e">
        <f>IF('Costi complessivi'!#REF!="G",'Costi complessivi'!#REF!*$C$452,IF('Costi complessivi'!#REF!=$B$452,'Costi complessivi'!#REF!,""))</f>
        <v>#REF!</v>
      </c>
      <c r="M356" s="23" t="e">
        <f>'Costi complessivi'!#REF!</f>
        <v>#REF!</v>
      </c>
      <c r="N356" s="69" t="e">
        <f>IF('Costi complessivi'!#REF!="G",'Costi complessivi'!#REF!,IF('Costi complessivi'!#REF!=$B$452,'Costi complessivi'!#REF!,0))</f>
        <v>#REF!</v>
      </c>
    </row>
    <row r="357" spans="1:17">
      <c r="A357" s="49" t="s">
        <v>696</v>
      </c>
      <c r="B357" s="45"/>
      <c r="C357" s="46"/>
      <c r="D357" s="47"/>
      <c r="E357" s="47"/>
      <c r="F357" s="47"/>
      <c r="G357" s="47"/>
      <c r="H357" s="47"/>
      <c r="I357" s="47"/>
      <c r="J357" s="47"/>
      <c r="K357" s="47"/>
      <c r="L357" s="45"/>
      <c r="M357" s="48"/>
      <c r="N357" s="69">
        <v>1</v>
      </c>
    </row>
    <row r="358" spans="1:17" hidden="1">
      <c r="A358" s="22" t="e">
        <f>IF('Costi complessivi'!#REF!="","",'Costi complessivi'!#REF!)</f>
        <v>#REF!</v>
      </c>
      <c r="B358" s="61" t="e">
        <f>IF('Costi complessivi'!#REF!="","",'Costi complessivi'!#REF!)</f>
        <v>#REF!</v>
      </c>
      <c r="C358" s="15" t="e">
        <f>IF('Costi complessivi'!#REF!="G",'Costi complessivi'!#REF!*$C$452,IF('Costi complessivi'!#REF!=$B$452,'Costi complessivi'!#REF!,""))</f>
        <v>#REF!</v>
      </c>
      <c r="D358" s="15" t="e">
        <f>IF('Costi complessivi'!#REF!="G",'Costi complessivi'!#REF!*$C$452,IF('Costi complessivi'!#REF!=$B$452,'Costi complessivi'!#REF!,""))</f>
        <v>#REF!</v>
      </c>
      <c r="E358" s="30" t="e">
        <f>IF('Costi complessivi'!#REF!="G",'Costi complessivi'!#REF!*$C$452,IF('Costi complessivi'!#REF!=$B$452,'Costi complessivi'!#REF!,""))</f>
        <v>#REF!</v>
      </c>
      <c r="F358" s="115" t="e">
        <f>IF('Costi complessivi'!#REF!="G",'Costi complessivi'!#REF!*$C$452,IF('Costi complessivi'!#REF!=$B$452,'Costi complessivi'!#REF!,""))</f>
        <v>#REF!</v>
      </c>
      <c r="G358" s="44" t="e">
        <f>IF('Costi complessivi'!#REF!="G",'Costi complessivi'!#REF!*$C$452,IF('Costi complessivi'!#REF!=$B$452,'Costi complessivi'!#REF!,""))</f>
        <v>#REF!</v>
      </c>
      <c r="H358" s="44" t="e">
        <f>IF('Costi complessivi'!#REF!="G",'Costi complessivi'!#REF!*$C$452,IF('Costi complessivi'!#REF!=$B$452,'Costi complessivi'!#REF!,""))</f>
        <v>#REF!</v>
      </c>
      <c r="I358" s="115" t="e">
        <f>IF('Costi complessivi'!#REF!="G",'Costi complessivi'!#REF!*$C$452,IF('Costi complessivi'!#REF!=$B$452,'Costi complessivi'!#REF!,""))</f>
        <v>#REF!</v>
      </c>
      <c r="J358" s="14" t="e">
        <f>IF('Costi complessivi'!#REF!="G",'Costi complessivi'!#REF!*$C$452,IF('Costi complessivi'!#REF!=$B$452,'Costi complessivi'!#REF!,""))</f>
        <v>#REF!</v>
      </c>
      <c r="K358" s="14" t="e">
        <f>IF('Costi complessivi'!#REF!="G",'Costi complessivi'!#REF!*$C$452,IF('Costi complessivi'!#REF!=$B$452,'Costi complessivi'!#REF!,""))</f>
        <v>#REF!</v>
      </c>
      <c r="L358" s="29" t="e">
        <f>IF('Costi complessivi'!#REF!="G",'Costi complessivi'!#REF!*$C$452,IF('Costi complessivi'!#REF!=$B$452,'Costi complessivi'!#REF!,""))</f>
        <v>#REF!</v>
      </c>
      <c r="M358" s="23" t="e">
        <f>'Costi complessivi'!#REF!</f>
        <v>#REF!</v>
      </c>
      <c r="N358" s="69" t="e">
        <f>IF('Costi complessivi'!#REF!="G",'Costi complessivi'!#REF!,IF('Costi complessivi'!#REF!=$B$452,'Costi complessivi'!#REF!,0))</f>
        <v>#REF!</v>
      </c>
    </row>
    <row r="359" spans="1:17" ht="15.75" hidden="1" customHeight="1">
      <c r="A359" s="22" t="e">
        <f>IF('Costi complessivi'!#REF!="","",'Costi complessivi'!#REF!)</f>
        <v>#REF!</v>
      </c>
      <c r="B359" s="61" t="e">
        <f>IF('Costi complessivi'!#REF!="","",'Costi complessivi'!#REF!)</f>
        <v>#REF!</v>
      </c>
      <c r="C359" s="15" t="e">
        <f>IF('Costi complessivi'!#REF!="G",'Costi complessivi'!#REF!*$C$452,IF('Costi complessivi'!#REF!=$B$452,'Costi complessivi'!#REF!,""))</f>
        <v>#REF!</v>
      </c>
      <c r="D359" s="15" t="e">
        <f>IF('Costi complessivi'!#REF!="G",'Costi complessivi'!#REF!*$C$452,IF('Costi complessivi'!#REF!=$B$452,'Costi complessivi'!#REF!,""))</f>
        <v>#REF!</v>
      </c>
      <c r="E359" s="30" t="e">
        <f>IF('Costi complessivi'!#REF!="G",'Costi complessivi'!#REF!*$C$452,IF('Costi complessivi'!#REF!=$B$452,'Costi complessivi'!#REF!,""))</f>
        <v>#REF!</v>
      </c>
      <c r="F359" s="115" t="e">
        <f>IF('Costi complessivi'!#REF!="G",'Costi complessivi'!#REF!*$C$452,IF('Costi complessivi'!#REF!=$B$452,'Costi complessivi'!#REF!,""))</f>
        <v>#REF!</v>
      </c>
      <c r="G359" s="44" t="e">
        <f>IF('Costi complessivi'!#REF!="G",'Costi complessivi'!#REF!*$C$452,IF('Costi complessivi'!#REF!=$B$452,'Costi complessivi'!#REF!,""))</f>
        <v>#REF!</v>
      </c>
      <c r="H359" s="44" t="e">
        <f>IF('Costi complessivi'!#REF!="G",'Costi complessivi'!#REF!*$C$452,IF('Costi complessivi'!#REF!=$B$452,'Costi complessivi'!#REF!,""))</f>
        <v>#REF!</v>
      </c>
      <c r="I359" s="115" t="e">
        <f>IF('Costi complessivi'!#REF!="G",'Costi complessivi'!#REF!*$C$452,IF('Costi complessivi'!#REF!=$B$452,'Costi complessivi'!#REF!,""))</f>
        <v>#REF!</v>
      </c>
      <c r="J359" s="14" t="e">
        <f>IF('Costi complessivi'!#REF!="G",'Costi complessivi'!#REF!*$C$452,IF('Costi complessivi'!#REF!=$B$452,'Costi complessivi'!#REF!,""))</f>
        <v>#REF!</v>
      </c>
      <c r="K359" s="14" t="e">
        <f>IF('Costi complessivi'!#REF!="G",'Costi complessivi'!#REF!*$C$452,IF('Costi complessivi'!#REF!=$B$452,'Costi complessivi'!#REF!,""))</f>
        <v>#REF!</v>
      </c>
      <c r="L359" s="29" t="e">
        <f>IF('Costi complessivi'!#REF!="G",'Costi complessivi'!#REF!*$C$452,IF('Costi complessivi'!#REF!=$B$452,'Costi complessivi'!#REF!,""))</f>
        <v>#REF!</v>
      </c>
      <c r="M359" s="23" t="e">
        <f>'Costi complessivi'!#REF!</f>
        <v>#REF!</v>
      </c>
      <c r="N359" s="69" t="e">
        <f>IF('Costi complessivi'!#REF!="G",'Costi complessivi'!#REF!,IF('Costi complessivi'!#REF!=$B$452,'Costi complessivi'!#REF!,0))</f>
        <v>#REF!</v>
      </c>
    </row>
    <row r="360" spans="1:17" ht="15.75" hidden="1" customHeight="1">
      <c r="A360" s="22" t="e">
        <f>IF('Costi complessivi'!#REF!="","",'Costi complessivi'!#REF!)</f>
        <v>#REF!</v>
      </c>
      <c r="B360" s="61" t="e">
        <f>IF('Costi complessivi'!#REF!="","",'Costi complessivi'!#REF!)</f>
        <v>#REF!</v>
      </c>
      <c r="C360" s="15" t="e">
        <f>IF('Costi complessivi'!#REF!="G",'Costi complessivi'!#REF!*$C$452,IF('Costi complessivi'!#REF!=$B$452,'Costi complessivi'!#REF!,""))</f>
        <v>#REF!</v>
      </c>
      <c r="D360" s="15" t="e">
        <f>IF('Costi complessivi'!#REF!="G",'Costi complessivi'!#REF!*$C$452,IF('Costi complessivi'!#REF!=$B$452,'Costi complessivi'!#REF!,""))</f>
        <v>#REF!</v>
      </c>
      <c r="E360" s="30" t="e">
        <f>IF('Costi complessivi'!#REF!="G",'Costi complessivi'!#REF!*$C$452,IF('Costi complessivi'!#REF!=$B$452,'Costi complessivi'!#REF!,""))</f>
        <v>#REF!</v>
      </c>
      <c r="F360" s="115" t="e">
        <f>IF('Costi complessivi'!#REF!="G",'Costi complessivi'!#REF!*$C$452,IF('Costi complessivi'!#REF!=$B$452,'Costi complessivi'!#REF!,""))</f>
        <v>#REF!</v>
      </c>
      <c r="G360" s="44" t="e">
        <f>IF('Costi complessivi'!#REF!="G",'Costi complessivi'!#REF!*$C$452,IF('Costi complessivi'!#REF!=$B$452,'Costi complessivi'!#REF!,""))</f>
        <v>#REF!</v>
      </c>
      <c r="H360" s="44" t="e">
        <f>IF('Costi complessivi'!#REF!="G",'Costi complessivi'!#REF!*$C$452,IF('Costi complessivi'!#REF!=$B$452,'Costi complessivi'!#REF!,""))</f>
        <v>#REF!</v>
      </c>
      <c r="I360" s="115" t="e">
        <f>IF('Costi complessivi'!#REF!="G",'Costi complessivi'!#REF!*$C$452,IF('Costi complessivi'!#REF!=$B$452,'Costi complessivi'!#REF!,""))</f>
        <v>#REF!</v>
      </c>
      <c r="J360" s="14" t="e">
        <f>IF('Costi complessivi'!#REF!="G",'Costi complessivi'!#REF!*$C$452,IF('Costi complessivi'!#REF!=$B$452,'Costi complessivi'!#REF!,""))</f>
        <v>#REF!</v>
      </c>
      <c r="K360" s="14" t="e">
        <f>IF('Costi complessivi'!#REF!="G",'Costi complessivi'!#REF!*$C$452,IF('Costi complessivi'!#REF!=$B$452,'Costi complessivi'!#REF!,""))</f>
        <v>#REF!</v>
      </c>
      <c r="L360" s="29" t="e">
        <f>IF('Costi complessivi'!#REF!="G",'Costi complessivi'!#REF!*$C$452,IF('Costi complessivi'!#REF!=$B$452,'Costi complessivi'!#REF!,""))</f>
        <v>#REF!</v>
      </c>
      <c r="M360" s="23" t="e">
        <f>'Costi complessivi'!#REF!</f>
        <v>#REF!</v>
      </c>
      <c r="N360" s="69" t="e">
        <f>IF('Costi complessivi'!#REF!="G",'Costi complessivi'!#REF!,IF('Costi complessivi'!#REF!=$B$452,'Costi complessivi'!#REF!,0))</f>
        <v>#REF!</v>
      </c>
      <c r="Q360" s="42" t="s">
        <v>510</v>
      </c>
    </row>
    <row r="361" spans="1:17" hidden="1">
      <c r="A361" s="22" t="e">
        <f>IF('Costi complessivi'!#REF!="","",'Costi complessivi'!#REF!)</f>
        <v>#REF!</v>
      </c>
      <c r="B361" s="61" t="e">
        <f>IF('Costi complessivi'!#REF!="","",'Costi complessivi'!#REF!)</f>
        <v>#REF!</v>
      </c>
      <c r="C361" s="15" t="e">
        <f>IF('Costi complessivi'!#REF!="G",'Costi complessivi'!#REF!*$C$452,IF('Costi complessivi'!#REF!=$B$452,'Costi complessivi'!#REF!,""))</f>
        <v>#REF!</v>
      </c>
      <c r="D361" s="15" t="e">
        <f>IF('Costi complessivi'!#REF!="G",'Costi complessivi'!#REF!*$C$452,IF('Costi complessivi'!#REF!=$B$452,'Costi complessivi'!#REF!,""))</f>
        <v>#REF!</v>
      </c>
      <c r="E361" s="30" t="e">
        <f>IF('Costi complessivi'!#REF!="G",'Costi complessivi'!#REF!*$C$452,IF('Costi complessivi'!#REF!=$B$452,'Costi complessivi'!#REF!,""))</f>
        <v>#REF!</v>
      </c>
      <c r="F361" s="115" t="e">
        <f>IF('Costi complessivi'!#REF!="G",'Costi complessivi'!#REF!*$C$452,IF('Costi complessivi'!#REF!=$B$452,'Costi complessivi'!#REF!,""))</f>
        <v>#REF!</v>
      </c>
      <c r="G361" s="44" t="e">
        <f>IF('Costi complessivi'!#REF!="G",'Costi complessivi'!#REF!*$C$452,IF('Costi complessivi'!#REF!=$B$452,'Costi complessivi'!#REF!,""))</f>
        <v>#REF!</v>
      </c>
      <c r="H361" s="44" t="e">
        <f>IF('Costi complessivi'!#REF!="G",'Costi complessivi'!#REF!*$C$452,IF('Costi complessivi'!#REF!=$B$452,'Costi complessivi'!#REF!,""))</f>
        <v>#REF!</v>
      </c>
      <c r="I361" s="115" t="e">
        <f>IF('Costi complessivi'!#REF!="G",'Costi complessivi'!#REF!*$C$452,IF('Costi complessivi'!#REF!=$B$452,'Costi complessivi'!#REF!,""))</f>
        <v>#REF!</v>
      </c>
      <c r="J361" s="14" t="e">
        <f>IF('Costi complessivi'!#REF!="G",'Costi complessivi'!#REF!*$C$452,IF('Costi complessivi'!#REF!=$B$452,'Costi complessivi'!#REF!,""))</f>
        <v>#REF!</v>
      </c>
      <c r="K361" s="14" t="e">
        <f>IF('Costi complessivi'!#REF!="G",'Costi complessivi'!#REF!*$C$452,IF('Costi complessivi'!#REF!=$B$452,'Costi complessivi'!#REF!,""))</f>
        <v>#REF!</v>
      </c>
      <c r="L361" s="29" t="e">
        <f>IF('Costi complessivi'!#REF!="G",'Costi complessivi'!#REF!*$C$452,IF('Costi complessivi'!#REF!=$B$452,'Costi complessivi'!#REF!,""))</f>
        <v>#REF!</v>
      </c>
      <c r="M361" s="23" t="e">
        <f>'Costi complessivi'!#REF!</f>
        <v>#REF!</v>
      </c>
      <c r="N361" s="69" t="e">
        <f>IF('Costi complessivi'!#REF!="G",'Costi complessivi'!#REF!,IF('Costi complessivi'!#REF!=$B$452,'Costi complessivi'!#REF!,0))</f>
        <v>#REF!</v>
      </c>
    </row>
    <row r="362" spans="1:17" hidden="1">
      <c r="A362" s="22" t="e">
        <f>IF('Costi complessivi'!#REF!="","",'Costi complessivi'!#REF!)</f>
        <v>#REF!</v>
      </c>
      <c r="B362" s="61" t="e">
        <f>IF('Costi complessivi'!#REF!="","",'Costi complessivi'!#REF!)</f>
        <v>#REF!</v>
      </c>
      <c r="C362" s="15" t="e">
        <f>IF('Costi complessivi'!#REF!="G",'Costi complessivi'!#REF!*$C$452,IF('Costi complessivi'!#REF!=$B$452,'Costi complessivi'!#REF!,""))</f>
        <v>#REF!</v>
      </c>
      <c r="D362" s="15" t="e">
        <f>IF('Costi complessivi'!#REF!="G",'Costi complessivi'!#REF!*$C$452,IF('Costi complessivi'!#REF!=$B$452,'Costi complessivi'!#REF!,""))</f>
        <v>#REF!</v>
      </c>
      <c r="E362" s="30" t="e">
        <f>IF('Costi complessivi'!#REF!="G",'Costi complessivi'!#REF!*$C$452,IF('Costi complessivi'!#REF!=$B$452,'Costi complessivi'!#REF!,""))</f>
        <v>#REF!</v>
      </c>
      <c r="F362" s="115" t="e">
        <f>IF('Costi complessivi'!#REF!="G",'Costi complessivi'!#REF!*$C$452,IF('Costi complessivi'!#REF!=$B$452,'Costi complessivi'!#REF!,""))</f>
        <v>#REF!</v>
      </c>
      <c r="G362" s="44" t="e">
        <f>IF('Costi complessivi'!#REF!="G",'Costi complessivi'!#REF!*$C$452,IF('Costi complessivi'!#REF!=$B$452,'Costi complessivi'!#REF!,""))</f>
        <v>#REF!</v>
      </c>
      <c r="H362" s="44" t="e">
        <f>IF('Costi complessivi'!#REF!="G",'Costi complessivi'!#REF!*$C$452,IF('Costi complessivi'!#REF!=$B$452,'Costi complessivi'!#REF!,""))</f>
        <v>#REF!</v>
      </c>
      <c r="I362" s="115" t="e">
        <f>IF('Costi complessivi'!#REF!="G",'Costi complessivi'!#REF!*$C$452,IF('Costi complessivi'!#REF!=$B$452,'Costi complessivi'!#REF!,""))</f>
        <v>#REF!</v>
      </c>
      <c r="J362" s="14" t="e">
        <f>IF('Costi complessivi'!#REF!="G",'Costi complessivi'!#REF!*$C$452,IF('Costi complessivi'!#REF!=$B$452,'Costi complessivi'!#REF!,""))</f>
        <v>#REF!</v>
      </c>
      <c r="K362" s="14" t="e">
        <f>IF('Costi complessivi'!#REF!="G",'Costi complessivi'!#REF!*$C$452,IF('Costi complessivi'!#REF!=$B$452,'Costi complessivi'!#REF!,""))</f>
        <v>#REF!</v>
      </c>
      <c r="L362" s="29" t="e">
        <f>IF('Costi complessivi'!#REF!="G",'Costi complessivi'!#REF!*$C$452,IF('Costi complessivi'!#REF!=$B$452,'Costi complessivi'!#REF!,""))</f>
        <v>#REF!</v>
      </c>
      <c r="M362" s="23" t="e">
        <f>'Costi complessivi'!#REF!</f>
        <v>#REF!</v>
      </c>
      <c r="N362" s="69" t="e">
        <f>IF('Costi complessivi'!#REF!="G",'Costi complessivi'!#REF!,IF('Costi complessivi'!#REF!=$B$452,'Costi complessivi'!#REF!,0))</f>
        <v>#REF!</v>
      </c>
    </row>
    <row r="363" spans="1:17" hidden="1">
      <c r="A363" s="22" t="e">
        <f>IF('Costi complessivi'!#REF!="","",'Costi complessivi'!#REF!)</f>
        <v>#REF!</v>
      </c>
      <c r="B363" s="61" t="e">
        <f>IF('Costi complessivi'!#REF!="","",'Costi complessivi'!#REF!)</f>
        <v>#REF!</v>
      </c>
      <c r="C363" s="15" t="e">
        <f>IF('Costi complessivi'!#REF!="G",'Costi complessivi'!#REF!*$C$452,IF('Costi complessivi'!#REF!=$B$452,'Costi complessivi'!#REF!,""))</f>
        <v>#REF!</v>
      </c>
      <c r="D363" s="15" t="e">
        <f>IF('Costi complessivi'!#REF!="G",'Costi complessivi'!#REF!*$C$452,IF('Costi complessivi'!#REF!=$B$452,'Costi complessivi'!#REF!,""))</f>
        <v>#REF!</v>
      </c>
      <c r="E363" s="30" t="e">
        <f>IF('Costi complessivi'!#REF!="G",'Costi complessivi'!#REF!*$C$452,IF('Costi complessivi'!#REF!=$B$452,'Costi complessivi'!#REF!,""))</f>
        <v>#REF!</v>
      </c>
      <c r="F363" s="115" t="e">
        <f>IF('Costi complessivi'!#REF!="G",'Costi complessivi'!#REF!*$C$452,IF('Costi complessivi'!#REF!=$B$452,'Costi complessivi'!#REF!,""))</f>
        <v>#REF!</v>
      </c>
      <c r="G363" s="44" t="e">
        <f>IF('Costi complessivi'!#REF!="G",'Costi complessivi'!#REF!*$C$452,IF('Costi complessivi'!#REF!=$B$452,'Costi complessivi'!#REF!,""))</f>
        <v>#REF!</v>
      </c>
      <c r="H363" s="44" t="e">
        <f>IF('Costi complessivi'!#REF!="G",'Costi complessivi'!#REF!*$C$452,IF('Costi complessivi'!#REF!=$B$452,'Costi complessivi'!#REF!,""))</f>
        <v>#REF!</v>
      </c>
      <c r="I363" s="115" t="e">
        <f>IF('Costi complessivi'!#REF!="G",'Costi complessivi'!#REF!*$C$452,IF('Costi complessivi'!#REF!=$B$452,'Costi complessivi'!#REF!,""))</f>
        <v>#REF!</v>
      </c>
      <c r="J363" s="14" t="e">
        <f>IF('Costi complessivi'!#REF!="G",'Costi complessivi'!#REF!*$C$452,IF('Costi complessivi'!#REF!=$B$452,'Costi complessivi'!#REF!,""))</f>
        <v>#REF!</v>
      </c>
      <c r="K363" s="14" t="e">
        <f>IF('Costi complessivi'!#REF!="G",'Costi complessivi'!#REF!*$C$452,IF('Costi complessivi'!#REF!=$B$452,'Costi complessivi'!#REF!,""))</f>
        <v>#REF!</v>
      </c>
      <c r="L363" s="29" t="e">
        <f>IF('Costi complessivi'!#REF!="G",'Costi complessivi'!#REF!*$C$452,IF('Costi complessivi'!#REF!=$B$452,'Costi complessivi'!#REF!,""))</f>
        <v>#REF!</v>
      </c>
      <c r="M363" s="23" t="e">
        <f>'Costi complessivi'!#REF!</f>
        <v>#REF!</v>
      </c>
      <c r="N363" s="69" t="e">
        <f>IF('Costi complessivi'!#REF!="G",'Costi complessivi'!#REF!,IF('Costi complessivi'!#REF!=$B$452,'Costi complessivi'!#REF!,0))</f>
        <v>#REF!</v>
      </c>
    </row>
    <row r="364" spans="1:17" hidden="1">
      <c r="A364" s="22" t="e">
        <f>IF('Costi complessivi'!#REF!="","",'Costi complessivi'!#REF!)</f>
        <v>#REF!</v>
      </c>
      <c r="B364" s="61" t="e">
        <f>IF('Costi complessivi'!#REF!="","",'Costi complessivi'!#REF!)</f>
        <v>#REF!</v>
      </c>
      <c r="C364" s="15" t="e">
        <f>IF('Costi complessivi'!#REF!="G",'Costi complessivi'!#REF!*$C$452,IF('Costi complessivi'!#REF!=$B$452,'Costi complessivi'!#REF!,""))</f>
        <v>#REF!</v>
      </c>
      <c r="D364" s="15" t="e">
        <f>IF('Costi complessivi'!#REF!="G",'Costi complessivi'!#REF!*$C$452,IF('Costi complessivi'!#REF!=$B$452,'Costi complessivi'!#REF!,""))</f>
        <v>#REF!</v>
      </c>
      <c r="E364" s="30" t="e">
        <f>IF('Costi complessivi'!#REF!="G",'Costi complessivi'!#REF!*$C$452,IF('Costi complessivi'!#REF!=$B$452,'Costi complessivi'!#REF!,""))</f>
        <v>#REF!</v>
      </c>
      <c r="F364" s="115" t="e">
        <f>IF('Costi complessivi'!#REF!="G",'Costi complessivi'!#REF!*$C$452,IF('Costi complessivi'!#REF!=$B$452,'Costi complessivi'!#REF!,""))</f>
        <v>#REF!</v>
      </c>
      <c r="G364" s="44" t="e">
        <f>IF('Costi complessivi'!#REF!="G",'Costi complessivi'!#REF!*$C$452,IF('Costi complessivi'!#REF!=$B$452,'Costi complessivi'!#REF!,""))</f>
        <v>#REF!</v>
      </c>
      <c r="H364" s="44" t="e">
        <f>IF('Costi complessivi'!#REF!="G",'Costi complessivi'!#REF!*$C$452,IF('Costi complessivi'!#REF!=$B$452,'Costi complessivi'!#REF!,""))</f>
        <v>#REF!</v>
      </c>
      <c r="I364" s="115" t="e">
        <f>IF('Costi complessivi'!#REF!="G",'Costi complessivi'!#REF!*$C$452,IF('Costi complessivi'!#REF!=$B$452,'Costi complessivi'!#REF!,""))</f>
        <v>#REF!</v>
      </c>
      <c r="J364" s="14" t="e">
        <f>IF('Costi complessivi'!#REF!="G",'Costi complessivi'!#REF!*$C$452,IF('Costi complessivi'!#REF!=$B$452,'Costi complessivi'!#REF!,""))</f>
        <v>#REF!</v>
      </c>
      <c r="K364" s="14" t="e">
        <f>IF('Costi complessivi'!#REF!="G",'Costi complessivi'!#REF!*$C$452,IF('Costi complessivi'!#REF!=$B$452,'Costi complessivi'!#REF!,""))</f>
        <v>#REF!</v>
      </c>
      <c r="L364" s="29" t="e">
        <f>IF('Costi complessivi'!#REF!="G",'Costi complessivi'!#REF!*$C$452,IF('Costi complessivi'!#REF!=$B$452,'Costi complessivi'!#REF!,""))</f>
        <v>#REF!</v>
      </c>
      <c r="M364" s="23" t="e">
        <f>'Costi complessivi'!#REF!</f>
        <v>#REF!</v>
      </c>
      <c r="N364" s="69" t="e">
        <f>IF('Costi complessivi'!#REF!="G",'Costi complessivi'!#REF!,IF('Costi complessivi'!#REF!=$B$452,'Costi complessivi'!#REF!,0))</f>
        <v>#REF!</v>
      </c>
      <c r="Q364" s="32" t="s">
        <v>498</v>
      </c>
    </row>
    <row r="365" spans="1:17">
      <c r="A365" s="22" t="str">
        <f>IF('Costi complessivi'!A279="","",'Costi complessivi'!A279)</f>
        <v xml:space="preserve"> 66/30/873</v>
      </c>
      <c r="B365" s="61" t="str">
        <f>IF('Costi complessivi'!B279="","",'Costi complessivi'!B279)</f>
        <v>UNA FAMIGLIA PER UNA FAMIGLIA</v>
      </c>
      <c r="C365" s="15" t="e">
        <f>IF('Costi complessivi'!#REF!="G",'Costi complessivi'!#REF!*$C$452,IF('Costi complessivi'!#REF!=$B$452,'Costi complessivi'!#REF!,""))</f>
        <v>#REF!</v>
      </c>
      <c r="D365" s="15" t="e">
        <f>IF('Costi complessivi'!#REF!="G",'Costi complessivi'!#REF!*$C$452,IF('Costi complessivi'!#REF!=$B$452,'Costi complessivi'!#REF!,""))</f>
        <v>#REF!</v>
      </c>
      <c r="E365" s="30" t="e">
        <f>IF('Costi complessivi'!#REF!="G",'Costi complessivi'!#REF!*$C$452,IF('Costi complessivi'!#REF!=$B$452,'Costi complessivi'!#REF!,""))</f>
        <v>#REF!</v>
      </c>
      <c r="F365" s="115" t="e">
        <f>IF('Costi complessivi'!#REF!="G",'Costi complessivi'!C279*$C$452,IF('Costi complessivi'!#REF!=$B$452,'Costi complessivi'!C279,""))</f>
        <v>#REF!</v>
      </c>
      <c r="G365" s="44" t="e">
        <f>IF('Costi complessivi'!#REF!="G",'Costi complessivi'!#REF!*$C$452,IF('Costi complessivi'!#REF!=$B$452,'Costi complessivi'!#REF!,""))</f>
        <v>#REF!</v>
      </c>
      <c r="H365" s="44" t="e">
        <f>IF('Costi complessivi'!#REF!="G",'Costi complessivi'!#REF!*$C$452,IF('Costi complessivi'!#REF!=$B$452,'Costi complessivi'!#REF!,""))</f>
        <v>#REF!</v>
      </c>
      <c r="I365" s="115" t="e">
        <f>IF('Costi complessivi'!#REF!="G",'Costi complessivi'!D279*$C$452,IF('Costi complessivi'!#REF!=$B$452,'Costi complessivi'!D279,""))</f>
        <v>#REF!</v>
      </c>
      <c r="J365" s="14" t="e">
        <f>IF('Costi complessivi'!#REF!="G",'Costi complessivi'!E279*$C$452,IF('Costi complessivi'!#REF!=$B$452,'Costi complessivi'!E279,""))</f>
        <v>#REF!</v>
      </c>
      <c r="K365" s="14" t="e">
        <f>IF('Costi complessivi'!#REF!="G",'Costi complessivi'!F279*$C$452,IF('Costi complessivi'!#REF!=$B$452,'Costi complessivi'!F279,""))</f>
        <v>#REF!</v>
      </c>
      <c r="L365" s="29" t="e">
        <f>IF('Costi complessivi'!#REF!="G",'Costi complessivi'!#REF!*$C$452,IF('Costi complessivi'!#REF!=$B$452,'Costi complessivi'!#REF!,""))</f>
        <v>#REF!</v>
      </c>
      <c r="M365" s="23" t="e">
        <f>'Costi complessivi'!#REF!</f>
        <v>#REF!</v>
      </c>
      <c r="N365" s="69" t="e">
        <f>IF('Costi complessivi'!#REF!="G",'Costi complessivi'!#REF!,IF('Costi complessivi'!#REF!=$B$452,'Costi complessivi'!#REF!,0))</f>
        <v>#REF!</v>
      </c>
    </row>
    <row r="366" spans="1:17" hidden="1">
      <c r="A366" s="22" t="e">
        <f>IF('Costi complessivi'!#REF!="","",'Costi complessivi'!#REF!)</f>
        <v>#REF!</v>
      </c>
      <c r="B366" s="61" t="e">
        <f>IF('Costi complessivi'!#REF!="","",'Costi complessivi'!#REF!)</f>
        <v>#REF!</v>
      </c>
      <c r="C366" s="15" t="e">
        <f>IF('Costi complessivi'!#REF!="G",'Costi complessivi'!#REF!*$C$452,IF('Costi complessivi'!#REF!=$B$452,'Costi complessivi'!#REF!,""))</f>
        <v>#REF!</v>
      </c>
      <c r="D366" s="15" t="e">
        <f>IF('Costi complessivi'!#REF!="G",'Costi complessivi'!#REF!*$C$452,IF('Costi complessivi'!#REF!=$B$452,'Costi complessivi'!#REF!,""))</f>
        <v>#REF!</v>
      </c>
      <c r="E366" s="30" t="e">
        <f>IF('Costi complessivi'!#REF!="G",'Costi complessivi'!#REF!*$C$452,IF('Costi complessivi'!#REF!=$B$452,'Costi complessivi'!#REF!,""))</f>
        <v>#REF!</v>
      </c>
      <c r="F366" s="115" t="e">
        <f>IF('Costi complessivi'!#REF!="G",'Costi complessivi'!#REF!*$C$452,IF('Costi complessivi'!#REF!=$B$452,'Costi complessivi'!#REF!,""))</f>
        <v>#REF!</v>
      </c>
      <c r="G366" s="44" t="e">
        <f>IF('Costi complessivi'!#REF!="G",'Costi complessivi'!#REF!*$C$452,IF('Costi complessivi'!#REF!=$B$452,'Costi complessivi'!#REF!,""))</f>
        <v>#REF!</v>
      </c>
      <c r="H366" s="44" t="e">
        <f>IF('Costi complessivi'!#REF!="G",'Costi complessivi'!#REF!*$C$452,IF('Costi complessivi'!#REF!=$B$452,'Costi complessivi'!#REF!,""))</f>
        <v>#REF!</v>
      </c>
      <c r="I366" s="115" t="e">
        <f>IF('Costi complessivi'!#REF!="G",'Costi complessivi'!#REF!*$C$452,IF('Costi complessivi'!#REF!=$B$452,'Costi complessivi'!#REF!,""))</f>
        <v>#REF!</v>
      </c>
      <c r="J366" s="14" t="e">
        <f>IF('Costi complessivi'!#REF!="G",'Costi complessivi'!#REF!*$C$452,IF('Costi complessivi'!#REF!=$B$452,'Costi complessivi'!#REF!,""))</f>
        <v>#REF!</v>
      </c>
      <c r="K366" s="14" t="e">
        <f>IF('Costi complessivi'!#REF!="G",'Costi complessivi'!#REF!*$C$452,IF('Costi complessivi'!#REF!=$B$452,'Costi complessivi'!#REF!,""))</f>
        <v>#REF!</v>
      </c>
      <c r="L366" s="29" t="e">
        <f>IF('Costi complessivi'!#REF!="G",'Costi complessivi'!#REF!*$C$452,IF('Costi complessivi'!#REF!=$B$452,'Costi complessivi'!#REF!,""))</f>
        <v>#REF!</v>
      </c>
      <c r="M366" s="23" t="e">
        <f>'Costi complessivi'!#REF!</f>
        <v>#REF!</v>
      </c>
      <c r="N366" s="69" t="e">
        <f>IF('Costi complessivi'!#REF!="G",'Costi complessivi'!#REF!,IF('Costi complessivi'!#REF!=$B$452,'Costi complessivi'!#REF!,0))</f>
        <v>#REF!</v>
      </c>
    </row>
    <row r="367" spans="1:17" hidden="1">
      <c r="A367" s="22" t="e">
        <f>IF('Costi complessivi'!#REF!="","",'Costi complessivi'!#REF!)</f>
        <v>#REF!</v>
      </c>
      <c r="B367" s="61" t="e">
        <f>IF('Costi complessivi'!#REF!="","",'Costi complessivi'!#REF!)</f>
        <v>#REF!</v>
      </c>
      <c r="C367" s="15" t="e">
        <f>IF('Costi complessivi'!#REF!="G",'Costi complessivi'!#REF!*$C$452,IF('Costi complessivi'!#REF!=$B$452,'Costi complessivi'!#REF!,""))</f>
        <v>#REF!</v>
      </c>
      <c r="D367" s="15" t="e">
        <f>IF('Costi complessivi'!#REF!="G",'Costi complessivi'!#REF!*$C$452,IF('Costi complessivi'!#REF!=$B$452,'Costi complessivi'!#REF!,""))</f>
        <v>#REF!</v>
      </c>
      <c r="E367" s="30" t="e">
        <f>IF('Costi complessivi'!#REF!="G",'Costi complessivi'!#REF!*$C$452,IF('Costi complessivi'!#REF!=$B$452,'Costi complessivi'!#REF!,""))</f>
        <v>#REF!</v>
      </c>
      <c r="F367" s="115" t="e">
        <f>IF('Costi complessivi'!#REF!="G",'Costi complessivi'!#REF!*$C$452,IF('Costi complessivi'!#REF!=$B$452,'Costi complessivi'!#REF!,""))</f>
        <v>#REF!</v>
      </c>
      <c r="G367" s="44" t="e">
        <f>IF('Costi complessivi'!#REF!="G",'Costi complessivi'!#REF!*$C$452,IF('Costi complessivi'!#REF!=$B$452,'Costi complessivi'!#REF!,""))</f>
        <v>#REF!</v>
      </c>
      <c r="H367" s="44" t="e">
        <f>IF('Costi complessivi'!#REF!="G",'Costi complessivi'!#REF!*$C$452,IF('Costi complessivi'!#REF!=$B$452,'Costi complessivi'!#REF!,""))</f>
        <v>#REF!</v>
      </c>
      <c r="I367" s="115" t="e">
        <f>IF('Costi complessivi'!#REF!="G",'Costi complessivi'!#REF!*$C$452,IF('Costi complessivi'!#REF!=$B$452,'Costi complessivi'!#REF!,""))</f>
        <v>#REF!</v>
      </c>
      <c r="J367" s="14" t="e">
        <f>IF('Costi complessivi'!#REF!="G",'Costi complessivi'!#REF!*$C$452,IF('Costi complessivi'!#REF!=$B$452,'Costi complessivi'!#REF!,""))</f>
        <v>#REF!</v>
      </c>
      <c r="K367" s="14" t="e">
        <f>IF('Costi complessivi'!#REF!="G",'Costi complessivi'!#REF!*$C$452,IF('Costi complessivi'!#REF!=$B$452,'Costi complessivi'!#REF!,""))</f>
        <v>#REF!</v>
      </c>
      <c r="L367" s="29" t="e">
        <f>IF('Costi complessivi'!#REF!="G",'Costi complessivi'!#REF!*$C$452,IF('Costi complessivi'!#REF!=$B$452,'Costi complessivi'!#REF!,""))</f>
        <v>#REF!</v>
      </c>
      <c r="M367" s="23" t="e">
        <f>'Costi complessivi'!#REF!</f>
        <v>#REF!</v>
      </c>
      <c r="N367" s="69" t="e">
        <f>IF('Costi complessivi'!#REF!="G",'Costi complessivi'!#REF!,IF('Costi complessivi'!#REF!=$B$452,'Costi complessivi'!#REF!,0))</f>
        <v>#REF!</v>
      </c>
    </row>
    <row r="368" spans="1:17" ht="17.25" hidden="1" customHeight="1">
      <c r="A368" s="22" t="e">
        <f>IF('Costi complessivi'!#REF!="","",'Costi complessivi'!#REF!)</f>
        <v>#REF!</v>
      </c>
      <c r="B368" s="61" t="e">
        <f>IF('Costi complessivi'!#REF!="","",'Costi complessivi'!#REF!)</f>
        <v>#REF!</v>
      </c>
      <c r="C368" s="15" t="e">
        <f>IF('Costi complessivi'!#REF!="G",'Costi complessivi'!#REF!*$C$452,IF('Costi complessivi'!#REF!=$B$452,'Costi complessivi'!#REF!,""))</f>
        <v>#REF!</v>
      </c>
      <c r="D368" s="15" t="e">
        <f>IF('Costi complessivi'!#REF!="G",'Costi complessivi'!#REF!*$C$452,IF('Costi complessivi'!#REF!=$B$452,'Costi complessivi'!#REF!,""))</f>
        <v>#REF!</v>
      </c>
      <c r="E368" s="30" t="e">
        <f>IF('Costi complessivi'!#REF!="G",'Costi complessivi'!#REF!*$C$452,IF('Costi complessivi'!#REF!=$B$452,'Costi complessivi'!#REF!,""))</f>
        <v>#REF!</v>
      </c>
      <c r="F368" s="115" t="e">
        <f>IF('Costi complessivi'!#REF!="G",'Costi complessivi'!#REF!*$C$452,IF('Costi complessivi'!#REF!=$B$452,'Costi complessivi'!#REF!,""))</f>
        <v>#REF!</v>
      </c>
      <c r="G368" s="44" t="e">
        <f>IF('Costi complessivi'!#REF!="G",'Costi complessivi'!#REF!*$C$452,IF('Costi complessivi'!#REF!=$B$452,'Costi complessivi'!#REF!,""))</f>
        <v>#REF!</v>
      </c>
      <c r="H368" s="44" t="e">
        <f>IF('Costi complessivi'!#REF!="G",'Costi complessivi'!#REF!*$C$452,IF('Costi complessivi'!#REF!=$B$452,'Costi complessivi'!#REF!,""))</f>
        <v>#REF!</v>
      </c>
      <c r="I368" s="115" t="e">
        <f>IF('Costi complessivi'!#REF!="G",'Costi complessivi'!#REF!*$C$452,IF('Costi complessivi'!#REF!=$B$452,'Costi complessivi'!#REF!,""))</f>
        <v>#REF!</v>
      </c>
      <c r="J368" s="14" t="e">
        <f>IF('Costi complessivi'!#REF!="G",'Costi complessivi'!#REF!*$C$452,IF('Costi complessivi'!#REF!=$B$452,'Costi complessivi'!#REF!,""))</f>
        <v>#REF!</v>
      </c>
      <c r="K368" s="14" t="e">
        <f>IF('Costi complessivi'!#REF!="G",'Costi complessivi'!#REF!*$C$452,IF('Costi complessivi'!#REF!=$B$452,'Costi complessivi'!#REF!,""))</f>
        <v>#REF!</v>
      </c>
      <c r="L368" s="29" t="e">
        <f>IF('Costi complessivi'!#REF!="G",'Costi complessivi'!#REF!*$C$452,IF('Costi complessivi'!#REF!=$B$452,'Costi complessivi'!#REF!,""))</f>
        <v>#REF!</v>
      </c>
      <c r="M368" s="23" t="e">
        <f>'Costi complessivi'!#REF!</f>
        <v>#REF!</v>
      </c>
      <c r="N368" s="69" t="e">
        <f>IF('Costi complessivi'!#REF!="G",'Costi complessivi'!#REF!,IF('Costi complessivi'!#REF!=$B$452,'Costi complessivi'!#REF!,0))</f>
        <v>#REF!</v>
      </c>
      <c r="Q368" s="32"/>
    </row>
    <row r="369" spans="1:17" ht="17.25" hidden="1" customHeight="1">
      <c r="A369" s="22" t="e">
        <f>IF('Costi complessivi'!#REF!="","",'Costi complessivi'!#REF!)</f>
        <v>#REF!</v>
      </c>
      <c r="B369" s="61" t="e">
        <f>IF('Costi complessivi'!#REF!="","",'Costi complessivi'!#REF!)</f>
        <v>#REF!</v>
      </c>
      <c r="C369" s="15" t="e">
        <f>IF('Costi complessivi'!#REF!="G",'Costi complessivi'!#REF!*$C$452,IF('Costi complessivi'!#REF!=$B$452,'Costi complessivi'!#REF!,""))</f>
        <v>#REF!</v>
      </c>
      <c r="D369" s="15" t="e">
        <f>IF('Costi complessivi'!#REF!="G",'Costi complessivi'!#REF!*$C$452,IF('Costi complessivi'!#REF!=$B$452,'Costi complessivi'!#REF!,""))</f>
        <v>#REF!</v>
      </c>
      <c r="E369" s="30" t="e">
        <f>IF('Costi complessivi'!#REF!="G",'Costi complessivi'!#REF!*$C$452,IF('Costi complessivi'!#REF!=$B$452,'Costi complessivi'!#REF!,""))</f>
        <v>#REF!</v>
      </c>
      <c r="F369" s="115" t="e">
        <f>IF('Costi complessivi'!#REF!="G",'Costi complessivi'!#REF!*$C$452,IF('Costi complessivi'!#REF!=$B$452,'Costi complessivi'!#REF!,""))</f>
        <v>#REF!</v>
      </c>
      <c r="G369" s="44" t="e">
        <f>IF('Costi complessivi'!#REF!="G",'Costi complessivi'!#REF!*$C$452,IF('Costi complessivi'!#REF!=$B$452,'Costi complessivi'!#REF!,""))</f>
        <v>#REF!</v>
      </c>
      <c r="H369" s="44" t="e">
        <f>IF('Costi complessivi'!#REF!="G",'Costi complessivi'!#REF!*$C$452,IF('Costi complessivi'!#REF!=$B$452,'Costi complessivi'!#REF!,""))</f>
        <v>#REF!</v>
      </c>
      <c r="I369" s="115" t="e">
        <f>IF('Costi complessivi'!#REF!="G",'Costi complessivi'!#REF!*$C$452,IF('Costi complessivi'!#REF!=$B$452,'Costi complessivi'!#REF!,""))</f>
        <v>#REF!</v>
      </c>
      <c r="J369" s="14" t="e">
        <f>IF('Costi complessivi'!#REF!="G",'Costi complessivi'!#REF!*$C$452,IF('Costi complessivi'!#REF!=$B$452,'Costi complessivi'!#REF!,""))</f>
        <v>#REF!</v>
      </c>
      <c r="K369" s="14" t="e">
        <f>IF('Costi complessivi'!#REF!="G",'Costi complessivi'!#REF!*$C$452,IF('Costi complessivi'!#REF!=$B$452,'Costi complessivi'!#REF!,""))</f>
        <v>#REF!</v>
      </c>
      <c r="L369" s="29" t="e">
        <f>IF('Costi complessivi'!#REF!="G",'Costi complessivi'!#REF!*$C$452,IF('Costi complessivi'!#REF!=$B$452,'Costi complessivi'!#REF!,""))</f>
        <v>#REF!</v>
      </c>
      <c r="M369" s="23" t="e">
        <f>'Costi complessivi'!#REF!</f>
        <v>#REF!</v>
      </c>
      <c r="N369" s="69" t="e">
        <f>IF('Costi complessivi'!#REF!="G",'Costi complessivi'!#REF!,IF('Costi complessivi'!#REF!=$B$452,'Costi complessivi'!#REF!,0))</f>
        <v>#REF!</v>
      </c>
      <c r="Q369" s="32" t="s">
        <v>508</v>
      </c>
    </row>
    <row r="370" spans="1:17" hidden="1">
      <c r="A370" s="22" t="e">
        <f>IF('Costi complessivi'!#REF!="","",'Costi complessivi'!#REF!)</f>
        <v>#REF!</v>
      </c>
      <c r="B370" s="61" t="e">
        <f>IF('Costi complessivi'!#REF!="","",'Costi complessivi'!#REF!)</f>
        <v>#REF!</v>
      </c>
      <c r="C370" s="15" t="e">
        <f>IF('Costi complessivi'!#REF!="G",'Costi complessivi'!#REF!*$C$452,IF('Costi complessivi'!#REF!=$B$452,'Costi complessivi'!#REF!,""))</f>
        <v>#REF!</v>
      </c>
      <c r="D370" s="15" t="e">
        <f>IF('Costi complessivi'!#REF!="G",'Costi complessivi'!#REF!*$C$452,IF('Costi complessivi'!#REF!=$B$452,'Costi complessivi'!#REF!,""))</f>
        <v>#REF!</v>
      </c>
      <c r="E370" s="30" t="e">
        <f>IF('Costi complessivi'!#REF!="G",'Costi complessivi'!#REF!*$C$452,IF('Costi complessivi'!#REF!=$B$452,'Costi complessivi'!#REF!,""))</f>
        <v>#REF!</v>
      </c>
      <c r="F370" s="115" t="e">
        <f>IF('Costi complessivi'!#REF!="G",'Costi complessivi'!#REF!*$C$452,IF('Costi complessivi'!#REF!=$B$452,'Costi complessivi'!#REF!,""))</f>
        <v>#REF!</v>
      </c>
      <c r="G370" s="44" t="e">
        <f>IF('Costi complessivi'!#REF!="G",'Costi complessivi'!#REF!*$C$452,IF('Costi complessivi'!#REF!=$B$452,'Costi complessivi'!#REF!,""))</f>
        <v>#REF!</v>
      </c>
      <c r="H370" s="44" t="e">
        <f>IF('Costi complessivi'!#REF!="G",'Costi complessivi'!#REF!*$C$452,IF('Costi complessivi'!#REF!=$B$452,'Costi complessivi'!#REF!,""))</f>
        <v>#REF!</v>
      </c>
      <c r="I370" s="115" t="e">
        <f>IF('Costi complessivi'!#REF!="G",'Costi complessivi'!#REF!*$C$452,IF('Costi complessivi'!#REF!=$B$452,'Costi complessivi'!#REF!,""))</f>
        <v>#REF!</v>
      </c>
      <c r="J370" s="14" t="e">
        <f>IF('Costi complessivi'!#REF!="G",'Costi complessivi'!#REF!*$C$452,IF('Costi complessivi'!#REF!=$B$452,'Costi complessivi'!#REF!,""))</f>
        <v>#REF!</v>
      </c>
      <c r="K370" s="14" t="e">
        <f>IF('Costi complessivi'!#REF!="G",'Costi complessivi'!#REF!*$C$452,IF('Costi complessivi'!#REF!=$B$452,'Costi complessivi'!#REF!,""))</f>
        <v>#REF!</v>
      </c>
      <c r="L370" s="29" t="e">
        <f>IF('Costi complessivi'!#REF!="G",'Costi complessivi'!#REF!*$C$452,IF('Costi complessivi'!#REF!=$B$452,'Costi complessivi'!#REF!,""))</f>
        <v>#REF!</v>
      </c>
      <c r="M370" s="23" t="e">
        <f>'Costi complessivi'!#REF!</f>
        <v>#REF!</v>
      </c>
      <c r="N370" s="69" t="e">
        <f>IF('Costi complessivi'!#REF!="G",'Costi complessivi'!#REF!,IF('Costi complessivi'!#REF!=$B$452,'Costi complessivi'!#REF!,0))</f>
        <v>#REF!</v>
      </c>
    </row>
    <row r="371" spans="1:17" hidden="1">
      <c r="A371" s="22" t="e">
        <f>IF('Costi complessivi'!#REF!="","",'Costi complessivi'!#REF!)</f>
        <v>#REF!</v>
      </c>
      <c r="B371" s="61" t="e">
        <f>IF('Costi complessivi'!#REF!="","",'Costi complessivi'!#REF!)</f>
        <v>#REF!</v>
      </c>
      <c r="C371" s="15" t="e">
        <f>IF('Costi complessivi'!#REF!="G",'Costi complessivi'!#REF!*$C$452,IF('Costi complessivi'!#REF!=$B$452,'Costi complessivi'!#REF!,""))</f>
        <v>#REF!</v>
      </c>
      <c r="D371" s="15" t="e">
        <f>IF('Costi complessivi'!#REF!="G",'Costi complessivi'!#REF!*$C$452,IF('Costi complessivi'!#REF!=$B$452,'Costi complessivi'!#REF!,""))</f>
        <v>#REF!</v>
      </c>
      <c r="E371" s="30" t="e">
        <f>IF('Costi complessivi'!#REF!="G",'Costi complessivi'!#REF!*$C$452,IF('Costi complessivi'!#REF!=$B$452,'Costi complessivi'!#REF!,""))</f>
        <v>#REF!</v>
      </c>
      <c r="F371" s="115" t="e">
        <f>IF('Costi complessivi'!#REF!="G",'Costi complessivi'!#REF!*$C$452,IF('Costi complessivi'!#REF!=$B$452,'Costi complessivi'!#REF!,""))</f>
        <v>#REF!</v>
      </c>
      <c r="G371" s="44" t="e">
        <f>IF('Costi complessivi'!#REF!="G",'Costi complessivi'!#REF!*$C$452,IF('Costi complessivi'!#REF!=$B$452,'Costi complessivi'!#REF!,""))</f>
        <v>#REF!</v>
      </c>
      <c r="H371" s="44" t="e">
        <f>IF('Costi complessivi'!#REF!="G",'Costi complessivi'!#REF!*$C$452,IF('Costi complessivi'!#REF!=$B$452,'Costi complessivi'!#REF!,""))</f>
        <v>#REF!</v>
      </c>
      <c r="I371" s="115" t="e">
        <f>IF('Costi complessivi'!#REF!="G",'Costi complessivi'!#REF!*$C$452,IF('Costi complessivi'!#REF!=$B$452,'Costi complessivi'!#REF!,""))</f>
        <v>#REF!</v>
      </c>
      <c r="J371" s="14" t="e">
        <f>IF('Costi complessivi'!#REF!="G",'Costi complessivi'!#REF!*$C$452,IF('Costi complessivi'!#REF!=$B$452,'Costi complessivi'!#REF!,""))</f>
        <v>#REF!</v>
      </c>
      <c r="K371" s="14" t="e">
        <f>IF('Costi complessivi'!#REF!="G",'Costi complessivi'!#REF!*$C$452,IF('Costi complessivi'!#REF!=$B$452,'Costi complessivi'!#REF!,""))</f>
        <v>#REF!</v>
      </c>
      <c r="L371" s="29" t="e">
        <f>IF('Costi complessivi'!#REF!="G",'Costi complessivi'!#REF!*$C$452,IF('Costi complessivi'!#REF!=$B$452,'Costi complessivi'!#REF!,""))</f>
        <v>#REF!</v>
      </c>
      <c r="M371" s="23" t="e">
        <f>'Costi complessivi'!#REF!</f>
        <v>#REF!</v>
      </c>
      <c r="N371" s="69" t="e">
        <f>IF('Costi complessivi'!#REF!="G",'Costi complessivi'!#REF!,IF('Costi complessivi'!#REF!=$B$452,'Costi complessivi'!#REF!,0))</f>
        <v>#REF!</v>
      </c>
    </row>
    <row r="372" spans="1:17" hidden="1">
      <c r="A372" s="22" t="e">
        <f>IF('Costi complessivi'!#REF!="","",'Costi complessivi'!#REF!)</f>
        <v>#REF!</v>
      </c>
      <c r="B372" s="61" t="e">
        <f>IF('Costi complessivi'!#REF!="","",'Costi complessivi'!#REF!)</f>
        <v>#REF!</v>
      </c>
      <c r="C372" s="15" t="e">
        <f>IF('Costi complessivi'!#REF!="G",'Costi complessivi'!#REF!*$C$452,IF('Costi complessivi'!#REF!=$B$452,'Costi complessivi'!#REF!,""))</f>
        <v>#REF!</v>
      </c>
      <c r="D372" s="15" t="e">
        <f>IF('Costi complessivi'!#REF!="G",'Costi complessivi'!#REF!*$C$452,IF('Costi complessivi'!#REF!=$B$452,'Costi complessivi'!#REF!,""))</f>
        <v>#REF!</v>
      </c>
      <c r="E372" s="30" t="e">
        <f>IF('Costi complessivi'!#REF!="G",'Costi complessivi'!#REF!*$C$452,IF('Costi complessivi'!#REF!=$B$452,'Costi complessivi'!#REF!,""))</f>
        <v>#REF!</v>
      </c>
      <c r="F372" s="115" t="e">
        <f>IF('Costi complessivi'!#REF!="G",'Costi complessivi'!#REF!*$C$452,IF('Costi complessivi'!#REF!=$B$452,'Costi complessivi'!#REF!,""))</f>
        <v>#REF!</v>
      </c>
      <c r="G372" s="44" t="e">
        <f>IF('Costi complessivi'!#REF!="G",'Costi complessivi'!#REF!*$C$452,IF('Costi complessivi'!#REF!=$B$452,'Costi complessivi'!#REF!,""))</f>
        <v>#REF!</v>
      </c>
      <c r="H372" s="44" t="e">
        <f>IF('Costi complessivi'!#REF!="G",'Costi complessivi'!#REF!*$C$452,IF('Costi complessivi'!#REF!=$B$452,'Costi complessivi'!#REF!,""))</f>
        <v>#REF!</v>
      </c>
      <c r="I372" s="115" t="e">
        <f>IF('Costi complessivi'!#REF!="G",'Costi complessivi'!#REF!*$C$452,IF('Costi complessivi'!#REF!=$B$452,'Costi complessivi'!#REF!,""))</f>
        <v>#REF!</v>
      </c>
      <c r="J372" s="14" t="e">
        <f>IF('Costi complessivi'!#REF!="G",'Costi complessivi'!#REF!*$C$452,IF('Costi complessivi'!#REF!=$B$452,'Costi complessivi'!#REF!,""))</f>
        <v>#REF!</v>
      </c>
      <c r="K372" s="14" t="e">
        <f>IF('Costi complessivi'!#REF!="G",'Costi complessivi'!#REF!*$C$452,IF('Costi complessivi'!#REF!=$B$452,'Costi complessivi'!#REF!,""))</f>
        <v>#REF!</v>
      </c>
      <c r="L372" s="29" t="e">
        <f>IF('Costi complessivi'!#REF!="G",'Costi complessivi'!#REF!*$C$452,IF('Costi complessivi'!#REF!=$B$452,'Costi complessivi'!#REF!,""))</f>
        <v>#REF!</v>
      </c>
      <c r="M372" s="23" t="e">
        <f>'Costi complessivi'!#REF!</f>
        <v>#REF!</v>
      </c>
      <c r="N372" s="69" t="e">
        <f>IF('Costi complessivi'!#REF!="G",'Costi complessivi'!#REF!,IF('Costi complessivi'!#REF!=$B$452,'Costi complessivi'!#REF!,0))</f>
        <v>#REF!</v>
      </c>
    </row>
    <row r="373" spans="1:17" hidden="1">
      <c r="A373" s="22" t="e">
        <f>IF('Costi complessivi'!#REF!="","",'Costi complessivi'!#REF!)</f>
        <v>#REF!</v>
      </c>
      <c r="B373" s="61" t="e">
        <f>IF('Costi complessivi'!#REF!="","",'Costi complessivi'!#REF!)</f>
        <v>#REF!</v>
      </c>
      <c r="C373" s="15" t="e">
        <f>IF('Costi complessivi'!#REF!="G",'Costi complessivi'!#REF!*$C$452,IF('Costi complessivi'!#REF!=$B$452,'Costi complessivi'!#REF!,""))</f>
        <v>#REF!</v>
      </c>
      <c r="D373" s="15" t="e">
        <f>IF('Costi complessivi'!#REF!="G",'Costi complessivi'!#REF!*$C$452,IF('Costi complessivi'!#REF!=$B$452,'Costi complessivi'!#REF!,""))</f>
        <v>#REF!</v>
      </c>
      <c r="E373" s="30" t="e">
        <f>IF('Costi complessivi'!#REF!="G",'Costi complessivi'!#REF!*$C$452,IF('Costi complessivi'!#REF!=$B$452,'Costi complessivi'!#REF!,""))</f>
        <v>#REF!</v>
      </c>
      <c r="F373" s="115" t="e">
        <f>IF('Costi complessivi'!#REF!="G",'Costi complessivi'!#REF!*$C$452,IF('Costi complessivi'!#REF!=$B$452,'Costi complessivi'!#REF!,""))</f>
        <v>#REF!</v>
      </c>
      <c r="G373" s="44" t="e">
        <f>IF('Costi complessivi'!#REF!="G",'Costi complessivi'!#REF!*$C$452,IF('Costi complessivi'!#REF!=$B$452,'Costi complessivi'!#REF!,""))</f>
        <v>#REF!</v>
      </c>
      <c r="H373" s="44" t="e">
        <f>IF('Costi complessivi'!#REF!="G",'Costi complessivi'!#REF!*$C$452,IF('Costi complessivi'!#REF!=$B$452,'Costi complessivi'!#REF!,""))</f>
        <v>#REF!</v>
      </c>
      <c r="I373" s="115" t="e">
        <f>IF('Costi complessivi'!#REF!="G",'Costi complessivi'!#REF!*$C$452,IF('Costi complessivi'!#REF!=$B$452,'Costi complessivi'!#REF!,""))</f>
        <v>#REF!</v>
      </c>
      <c r="J373" s="14" t="e">
        <f>IF('Costi complessivi'!#REF!="G",'Costi complessivi'!#REF!*$C$452,IF('Costi complessivi'!#REF!=$B$452,'Costi complessivi'!#REF!,""))</f>
        <v>#REF!</v>
      </c>
      <c r="K373" s="14" t="e">
        <f>IF('Costi complessivi'!#REF!="G",'Costi complessivi'!#REF!*$C$452,IF('Costi complessivi'!#REF!=$B$452,'Costi complessivi'!#REF!,""))</f>
        <v>#REF!</v>
      </c>
      <c r="L373" s="29" t="e">
        <f>IF('Costi complessivi'!#REF!="G",'Costi complessivi'!#REF!*$C$452,IF('Costi complessivi'!#REF!=$B$452,'Costi complessivi'!#REF!,""))</f>
        <v>#REF!</v>
      </c>
      <c r="M373" s="23" t="e">
        <f>'Costi complessivi'!#REF!</f>
        <v>#REF!</v>
      </c>
      <c r="N373" s="69" t="e">
        <f>IF('Costi complessivi'!#REF!="G",'Costi complessivi'!#REF!,IF('Costi complessivi'!#REF!=$B$452,'Costi complessivi'!#REF!,0))</f>
        <v>#REF!</v>
      </c>
    </row>
    <row r="374" spans="1:17" hidden="1">
      <c r="A374" s="22" t="e">
        <f>IF('Costi complessivi'!#REF!="","",'Costi complessivi'!#REF!)</f>
        <v>#REF!</v>
      </c>
      <c r="B374" s="61" t="e">
        <f>IF('Costi complessivi'!#REF!="","",'Costi complessivi'!#REF!)</f>
        <v>#REF!</v>
      </c>
      <c r="C374" s="15" t="e">
        <f>IF('Costi complessivi'!#REF!="G",'Costi complessivi'!#REF!*$C$452,IF('Costi complessivi'!#REF!=$B$452,'Costi complessivi'!#REF!,""))</f>
        <v>#REF!</v>
      </c>
      <c r="D374" s="15" t="e">
        <f>IF('Costi complessivi'!#REF!="G",'Costi complessivi'!#REF!*$C$452,IF('Costi complessivi'!#REF!=$B$452,'Costi complessivi'!#REF!,""))</f>
        <v>#REF!</v>
      </c>
      <c r="E374" s="30" t="e">
        <f>IF('Costi complessivi'!#REF!="G",'Costi complessivi'!#REF!*$C$452,IF('Costi complessivi'!#REF!=$B$452,'Costi complessivi'!#REF!,""))</f>
        <v>#REF!</v>
      </c>
      <c r="F374" s="115" t="e">
        <f>IF('Costi complessivi'!#REF!="G",'Costi complessivi'!#REF!*$C$452,IF('Costi complessivi'!#REF!=$B$452,'Costi complessivi'!#REF!,""))</f>
        <v>#REF!</v>
      </c>
      <c r="G374" s="44" t="e">
        <f>IF('Costi complessivi'!#REF!="G",'Costi complessivi'!#REF!*$C$452,IF('Costi complessivi'!#REF!=$B$452,'Costi complessivi'!#REF!,""))</f>
        <v>#REF!</v>
      </c>
      <c r="H374" s="44" t="e">
        <f>IF('Costi complessivi'!#REF!="G",'Costi complessivi'!#REF!*$C$452,IF('Costi complessivi'!#REF!=$B$452,'Costi complessivi'!#REF!,""))</f>
        <v>#REF!</v>
      </c>
      <c r="I374" s="115" t="e">
        <f>IF('Costi complessivi'!#REF!="G",'Costi complessivi'!#REF!*$C$452,IF('Costi complessivi'!#REF!=$B$452,'Costi complessivi'!#REF!,""))</f>
        <v>#REF!</v>
      </c>
      <c r="J374" s="14" t="e">
        <f>IF('Costi complessivi'!#REF!="G",'Costi complessivi'!#REF!*$C$452,IF('Costi complessivi'!#REF!=$B$452,'Costi complessivi'!#REF!,""))</f>
        <v>#REF!</v>
      </c>
      <c r="K374" s="14" t="e">
        <f>IF('Costi complessivi'!#REF!="G",'Costi complessivi'!#REF!*$C$452,IF('Costi complessivi'!#REF!=$B$452,'Costi complessivi'!#REF!,""))</f>
        <v>#REF!</v>
      </c>
      <c r="L374" s="29" t="e">
        <f>IF('Costi complessivi'!#REF!="G",'Costi complessivi'!#REF!*$C$452,IF('Costi complessivi'!#REF!=$B$452,'Costi complessivi'!#REF!,""))</f>
        <v>#REF!</v>
      </c>
      <c r="M374" s="23" t="e">
        <f>'Costi complessivi'!#REF!</f>
        <v>#REF!</v>
      </c>
      <c r="N374" s="69" t="e">
        <f>IF('Costi complessivi'!#REF!="G",'Costi complessivi'!#REF!,IF('Costi complessivi'!#REF!=$B$452,'Costi complessivi'!#REF!,0))</f>
        <v>#REF!</v>
      </c>
    </row>
    <row r="375" spans="1:17" hidden="1">
      <c r="A375" s="22" t="e">
        <f>IF('Costi complessivi'!#REF!="","",'Costi complessivi'!#REF!)</f>
        <v>#REF!</v>
      </c>
      <c r="B375" s="61" t="e">
        <f>IF('Costi complessivi'!#REF!="","",'Costi complessivi'!#REF!)</f>
        <v>#REF!</v>
      </c>
      <c r="C375" s="15" t="e">
        <f>IF('Costi complessivi'!#REF!="G",'Costi complessivi'!#REF!*$C$452,IF('Costi complessivi'!#REF!=$B$452,'Costi complessivi'!#REF!,""))</f>
        <v>#REF!</v>
      </c>
      <c r="D375" s="15" t="e">
        <f>IF('Costi complessivi'!#REF!="G",'Costi complessivi'!#REF!*$C$452,IF('Costi complessivi'!#REF!=$B$452,'Costi complessivi'!#REF!,""))</f>
        <v>#REF!</v>
      </c>
      <c r="E375" s="30" t="e">
        <f>IF('Costi complessivi'!#REF!="G",'Costi complessivi'!#REF!*$C$452,IF('Costi complessivi'!#REF!=$B$452,'Costi complessivi'!#REF!,""))</f>
        <v>#REF!</v>
      </c>
      <c r="F375" s="115" t="e">
        <f>IF('Costi complessivi'!#REF!="G",'Costi complessivi'!#REF!*$C$452,IF('Costi complessivi'!#REF!=$B$452,'Costi complessivi'!#REF!,""))</f>
        <v>#REF!</v>
      </c>
      <c r="G375" s="44" t="e">
        <f>IF('Costi complessivi'!#REF!="G",'Costi complessivi'!#REF!*$C$452,IF('Costi complessivi'!#REF!=$B$452,'Costi complessivi'!#REF!,""))</f>
        <v>#REF!</v>
      </c>
      <c r="H375" s="44" t="e">
        <f>IF('Costi complessivi'!#REF!="G",'Costi complessivi'!#REF!*$C$452,IF('Costi complessivi'!#REF!=$B$452,'Costi complessivi'!#REF!,""))</f>
        <v>#REF!</v>
      </c>
      <c r="I375" s="115" t="e">
        <f>IF('Costi complessivi'!#REF!="G",'Costi complessivi'!#REF!*$C$452,IF('Costi complessivi'!#REF!=$B$452,'Costi complessivi'!#REF!,""))</f>
        <v>#REF!</v>
      </c>
      <c r="J375" s="14" t="e">
        <f>IF('Costi complessivi'!#REF!="G",'Costi complessivi'!#REF!*$C$452,IF('Costi complessivi'!#REF!=$B$452,'Costi complessivi'!#REF!,""))</f>
        <v>#REF!</v>
      </c>
      <c r="K375" s="14" t="e">
        <f>IF('Costi complessivi'!#REF!="G",'Costi complessivi'!#REF!*$C$452,IF('Costi complessivi'!#REF!=$B$452,'Costi complessivi'!#REF!,""))</f>
        <v>#REF!</v>
      </c>
      <c r="L375" s="29" t="e">
        <f>IF('Costi complessivi'!#REF!="G",'Costi complessivi'!#REF!*$C$452,IF('Costi complessivi'!#REF!=$B$452,'Costi complessivi'!#REF!,""))</f>
        <v>#REF!</v>
      </c>
      <c r="M375" s="23" t="e">
        <f>'Costi complessivi'!#REF!</f>
        <v>#REF!</v>
      </c>
      <c r="N375" s="69" t="e">
        <f>IF('Costi complessivi'!#REF!="G",'Costi complessivi'!#REF!,IF('Costi complessivi'!#REF!=$B$452,'Costi complessivi'!#REF!,0))</f>
        <v>#REF!</v>
      </c>
    </row>
    <row r="376" spans="1:17" hidden="1">
      <c r="A376" s="22" t="e">
        <f>IF('Costi complessivi'!#REF!="","",'Costi complessivi'!#REF!)</f>
        <v>#REF!</v>
      </c>
      <c r="B376" s="61" t="e">
        <f>IF('Costi complessivi'!#REF!="","",'Costi complessivi'!#REF!)</f>
        <v>#REF!</v>
      </c>
      <c r="C376" s="15" t="e">
        <f>IF('Costi complessivi'!#REF!="G",'Costi complessivi'!#REF!*$C$452,IF('Costi complessivi'!#REF!=$B$452,'Costi complessivi'!#REF!,""))</f>
        <v>#REF!</v>
      </c>
      <c r="D376" s="15" t="e">
        <f>IF('Costi complessivi'!#REF!="G",'Costi complessivi'!#REF!*$C$452,IF('Costi complessivi'!#REF!=$B$452,'Costi complessivi'!#REF!,""))</f>
        <v>#REF!</v>
      </c>
      <c r="E376" s="30" t="e">
        <f>IF('Costi complessivi'!#REF!="G",'Costi complessivi'!#REF!*$C$452,IF('Costi complessivi'!#REF!=$B$452,'Costi complessivi'!#REF!,""))</f>
        <v>#REF!</v>
      </c>
      <c r="F376" s="115" t="e">
        <f>IF('Costi complessivi'!#REF!="G",'Costi complessivi'!#REF!*$C$452,IF('Costi complessivi'!#REF!=$B$452,'Costi complessivi'!#REF!,""))</f>
        <v>#REF!</v>
      </c>
      <c r="G376" s="44" t="e">
        <f>IF('Costi complessivi'!#REF!="G",'Costi complessivi'!#REF!*$C$452,IF('Costi complessivi'!#REF!=$B$452,'Costi complessivi'!#REF!,""))</f>
        <v>#REF!</v>
      </c>
      <c r="H376" s="44" t="e">
        <f>IF('Costi complessivi'!#REF!="G",'Costi complessivi'!#REF!*$C$452,IF('Costi complessivi'!#REF!=$B$452,'Costi complessivi'!#REF!,""))</f>
        <v>#REF!</v>
      </c>
      <c r="I376" s="115" t="e">
        <f>IF('Costi complessivi'!#REF!="G",'Costi complessivi'!#REF!*$C$452,IF('Costi complessivi'!#REF!=$B$452,'Costi complessivi'!#REF!,""))</f>
        <v>#REF!</v>
      </c>
      <c r="J376" s="14" t="e">
        <f>IF('Costi complessivi'!#REF!="G",'Costi complessivi'!#REF!*$C$452,IF('Costi complessivi'!#REF!=$B$452,'Costi complessivi'!#REF!,""))</f>
        <v>#REF!</v>
      </c>
      <c r="K376" s="14" t="e">
        <f>IF('Costi complessivi'!#REF!="G",'Costi complessivi'!#REF!*$C$452,IF('Costi complessivi'!#REF!=$B$452,'Costi complessivi'!#REF!,""))</f>
        <v>#REF!</v>
      </c>
      <c r="L376" s="29" t="e">
        <f>IF('Costi complessivi'!#REF!="G",'Costi complessivi'!#REF!*$C$452,IF('Costi complessivi'!#REF!=$B$452,'Costi complessivi'!#REF!,""))</f>
        <v>#REF!</v>
      </c>
      <c r="M376" s="23" t="e">
        <f>'Costi complessivi'!#REF!</f>
        <v>#REF!</v>
      </c>
      <c r="N376" s="69" t="e">
        <f>IF('Costi complessivi'!#REF!="G",'Costi complessivi'!#REF!,IF('Costi complessivi'!#REF!=$B$452,'Costi complessivi'!#REF!,0))</f>
        <v>#REF!</v>
      </c>
    </row>
    <row r="377" spans="1:17" hidden="1">
      <c r="A377" s="22" t="e">
        <f>IF('Costi complessivi'!#REF!="","",'Costi complessivi'!#REF!)</f>
        <v>#REF!</v>
      </c>
      <c r="B377" s="61" t="e">
        <f>IF('Costi complessivi'!#REF!="","",'Costi complessivi'!#REF!)</f>
        <v>#REF!</v>
      </c>
      <c r="C377" s="15" t="e">
        <f>IF('Costi complessivi'!#REF!="G",'Costi complessivi'!#REF!*$C$452,IF('Costi complessivi'!#REF!=$B$452,'Costi complessivi'!#REF!,""))</f>
        <v>#REF!</v>
      </c>
      <c r="D377" s="15" t="e">
        <f>IF('Costi complessivi'!#REF!="G",'Costi complessivi'!#REF!*$C$452,IF('Costi complessivi'!#REF!=$B$452,'Costi complessivi'!#REF!,""))</f>
        <v>#REF!</v>
      </c>
      <c r="E377" s="30" t="e">
        <f>IF('Costi complessivi'!#REF!="G",'Costi complessivi'!#REF!*$C$452,IF('Costi complessivi'!#REF!=$B$452,'Costi complessivi'!#REF!,""))</f>
        <v>#REF!</v>
      </c>
      <c r="F377" s="115" t="e">
        <f>IF('Costi complessivi'!#REF!="G",'Costi complessivi'!#REF!*$C$452,IF('Costi complessivi'!#REF!=$B$452,'Costi complessivi'!#REF!,""))</f>
        <v>#REF!</v>
      </c>
      <c r="G377" s="44" t="e">
        <f>IF('Costi complessivi'!#REF!="G",'Costi complessivi'!#REF!*$C$452,IF('Costi complessivi'!#REF!=$B$452,'Costi complessivi'!#REF!,""))</f>
        <v>#REF!</v>
      </c>
      <c r="H377" s="44" t="e">
        <f>IF('Costi complessivi'!#REF!="G",'Costi complessivi'!#REF!*$C$452,IF('Costi complessivi'!#REF!=$B$452,'Costi complessivi'!#REF!,""))</f>
        <v>#REF!</v>
      </c>
      <c r="I377" s="115" t="e">
        <f>IF('Costi complessivi'!#REF!="G",'Costi complessivi'!#REF!*$C$452,IF('Costi complessivi'!#REF!=$B$452,'Costi complessivi'!#REF!,""))</f>
        <v>#REF!</v>
      </c>
      <c r="J377" s="14" t="e">
        <f>IF('Costi complessivi'!#REF!="G",'Costi complessivi'!#REF!*$C$452,IF('Costi complessivi'!#REF!=$B$452,'Costi complessivi'!#REF!,""))</f>
        <v>#REF!</v>
      </c>
      <c r="K377" s="14" t="e">
        <f>IF('Costi complessivi'!#REF!="G",'Costi complessivi'!#REF!*$C$452,IF('Costi complessivi'!#REF!=$B$452,'Costi complessivi'!#REF!,""))</f>
        <v>#REF!</v>
      </c>
      <c r="L377" s="29" t="e">
        <f>IF('Costi complessivi'!#REF!="G",'Costi complessivi'!#REF!*$C$452,IF('Costi complessivi'!#REF!=$B$452,'Costi complessivi'!#REF!,""))</f>
        <v>#REF!</v>
      </c>
      <c r="M377" s="23" t="e">
        <f>'Costi complessivi'!#REF!</f>
        <v>#REF!</v>
      </c>
      <c r="N377" s="69" t="e">
        <f>IF('Costi complessivi'!#REF!="G",'Costi complessivi'!#REF!,IF('Costi complessivi'!#REF!=$B$452,'Costi complessivi'!#REF!,0))</f>
        <v>#REF!</v>
      </c>
    </row>
    <row r="378" spans="1:17" hidden="1">
      <c r="A378" s="22" t="e">
        <f>IF('Costi complessivi'!#REF!="","",'Costi complessivi'!#REF!)</f>
        <v>#REF!</v>
      </c>
      <c r="B378" s="61" t="e">
        <f>IF('Costi complessivi'!#REF!="","",'Costi complessivi'!#REF!)</f>
        <v>#REF!</v>
      </c>
      <c r="C378" s="15" t="e">
        <f>IF('Costi complessivi'!#REF!="G",'Costi complessivi'!#REF!*$C$452,IF('Costi complessivi'!#REF!=$B$452,'Costi complessivi'!#REF!,""))</f>
        <v>#REF!</v>
      </c>
      <c r="D378" s="15" t="e">
        <f>IF('Costi complessivi'!#REF!="G",'Costi complessivi'!#REF!*$C$452,IF('Costi complessivi'!#REF!=$B$452,'Costi complessivi'!#REF!,""))</f>
        <v>#REF!</v>
      </c>
      <c r="E378" s="30" t="e">
        <f>IF('Costi complessivi'!#REF!="G",'Costi complessivi'!#REF!*$C$452,IF('Costi complessivi'!#REF!=$B$452,'Costi complessivi'!#REF!,""))</f>
        <v>#REF!</v>
      </c>
      <c r="F378" s="115" t="e">
        <f>IF('Costi complessivi'!#REF!="G",'Costi complessivi'!#REF!*$C$452,IF('Costi complessivi'!#REF!=$B$452,'Costi complessivi'!#REF!,""))</f>
        <v>#REF!</v>
      </c>
      <c r="G378" s="44" t="e">
        <f>IF('Costi complessivi'!#REF!="G",'Costi complessivi'!#REF!*$C$452,IF('Costi complessivi'!#REF!=$B$452,'Costi complessivi'!#REF!,""))</f>
        <v>#REF!</v>
      </c>
      <c r="H378" s="44" t="e">
        <f>IF('Costi complessivi'!#REF!="G",'Costi complessivi'!#REF!*$C$452,IF('Costi complessivi'!#REF!=$B$452,'Costi complessivi'!#REF!,""))</f>
        <v>#REF!</v>
      </c>
      <c r="I378" s="115" t="e">
        <f>IF('Costi complessivi'!#REF!="G",'Costi complessivi'!#REF!*$C$452,IF('Costi complessivi'!#REF!=$B$452,'Costi complessivi'!#REF!,""))</f>
        <v>#REF!</v>
      </c>
      <c r="J378" s="14" t="e">
        <f>IF('Costi complessivi'!#REF!="G",'Costi complessivi'!#REF!*$C$452,IF('Costi complessivi'!#REF!=$B$452,'Costi complessivi'!#REF!,""))</f>
        <v>#REF!</v>
      </c>
      <c r="K378" s="14" t="e">
        <f>IF('Costi complessivi'!#REF!="G",'Costi complessivi'!#REF!*$C$452,IF('Costi complessivi'!#REF!=$B$452,'Costi complessivi'!#REF!,""))</f>
        <v>#REF!</v>
      </c>
      <c r="L378" s="29" t="e">
        <f>IF('Costi complessivi'!#REF!="G",'Costi complessivi'!#REF!*$C$452,IF('Costi complessivi'!#REF!=$B$452,'Costi complessivi'!#REF!,""))</f>
        <v>#REF!</v>
      </c>
      <c r="M378" s="23" t="e">
        <f>'Costi complessivi'!#REF!</f>
        <v>#REF!</v>
      </c>
      <c r="N378" s="69" t="e">
        <f>IF('Costi complessivi'!#REF!="G",'Costi complessivi'!#REF!,IF('Costi complessivi'!#REF!=$B$452,'Costi complessivi'!#REF!,0))</f>
        <v>#REF!</v>
      </c>
    </row>
    <row r="379" spans="1:17" s="6" customFormat="1">
      <c r="A379" s="19"/>
      <c r="B379" s="33" t="str">
        <f>'Costi complessivi'!B280</f>
        <v>TOTALE PROGETTI SPECIALI</v>
      </c>
      <c r="C379" s="24" t="e">
        <f t="shared" ref="C379:K379" si="10">SUM(C310:C378)</f>
        <v>#REF!</v>
      </c>
      <c r="D379" s="24" t="e">
        <f t="shared" si="10"/>
        <v>#REF!</v>
      </c>
      <c r="E379" s="24" t="e">
        <f t="shared" si="10"/>
        <v>#REF!</v>
      </c>
      <c r="F379" s="24" t="e">
        <f t="shared" si="10"/>
        <v>#REF!</v>
      </c>
      <c r="G379" s="24" t="e">
        <f t="shared" si="10"/>
        <v>#REF!</v>
      </c>
      <c r="H379" s="24" t="e">
        <f t="shared" si="10"/>
        <v>#REF!</v>
      </c>
      <c r="I379" s="24" t="e">
        <f t="shared" si="10"/>
        <v>#REF!</v>
      </c>
      <c r="J379" s="24" t="e">
        <f t="shared" si="10"/>
        <v>#REF!</v>
      </c>
      <c r="K379" s="24" t="e">
        <f t="shared" si="10"/>
        <v>#REF!</v>
      </c>
      <c r="L379" s="12"/>
      <c r="M379" s="12"/>
      <c r="N379" s="69" t="e">
        <f>IF('Costi complessivi'!#REF!="G",'Costi complessivi'!#REF!,IF('Costi complessivi'!#REF!=$B$452,'Costi complessivi'!#REF!,0))</f>
        <v>#REF!</v>
      </c>
    </row>
    <row r="380" spans="1:17" ht="23.25">
      <c r="B380" s="50" t="str">
        <f>'Costi complessivi'!B281</f>
        <v>CONTRIBUTI</v>
      </c>
      <c r="E380" s="10" t="e">
        <f>IF((#REF!+#REF!+#REF!+#REF!+#REF!-'C Sala'!E379)&lt;0.02,"",(#REF!+#REF!+#REF!+#REF!+#REF!))</f>
        <v>#REF!</v>
      </c>
      <c r="F380" s="10" t="s">
        <v>449</v>
      </c>
      <c r="N380" s="69" t="e">
        <f>IF('Costi complessivi'!#REF!="G",'Costi complessivi'!#REF!,IF('Costi complessivi'!#REF!=$B$452,'Costi complessivi'!#REF!,0))</f>
        <v>#REF!</v>
      </c>
    </row>
    <row r="381" spans="1:17">
      <c r="A381" s="2" t="s">
        <v>3</v>
      </c>
      <c r="B381" s="2" t="s">
        <v>2</v>
      </c>
      <c r="C381" s="26" t="str">
        <f t="shared" ref="C381:K381" si="11">C255</f>
        <v>Gestionale</v>
      </c>
      <c r="D381" s="26" t="str">
        <f t="shared" si="11"/>
        <v>RATEI E RISCONTI</v>
      </c>
      <c r="E381" s="26" t="str">
        <f t="shared" si="11"/>
        <v>STIMA</v>
      </c>
      <c r="F381" s="26" t="str">
        <f t="shared" si="11"/>
        <v>PREVENTIVO 2019</v>
      </c>
      <c r="G381" s="26" t="e">
        <f t="shared" si="11"/>
        <v>#REF!</v>
      </c>
      <c r="H381" s="26" t="e">
        <f t="shared" si="11"/>
        <v>#REF!</v>
      </c>
      <c r="I381" s="26" t="str">
        <f t="shared" si="11"/>
        <v>CONSUNTIVO 2019</v>
      </c>
      <c r="J381" s="26" t="str">
        <f t="shared" si="11"/>
        <v>INDICATORE ATTESO</v>
      </c>
      <c r="K381" s="26" t="str">
        <f t="shared" si="11"/>
        <v>INDICATORE CONS.</v>
      </c>
      <c r="L381" s="27"/>
      <c r="N381" s="69" t="e">
        <f>IF('Costi complessivi'!#REF!="G",'Costi complessivi'!#REF!,IF('Costi complessivi'!#REF!=$B$452,'Costi complessivi'!#REF!,0))</f>
        <v>#REF!</v>
      </c>
    </row>
    <row r="382" spans="1:17" hidden="1">
      <c r="A382" s="49" t="s">
        <v>444</v>
      </c>
      <c r="B382" s="45"/>
      <c r="C382" s="46"/>
      <c r="D382" s="47"/>
      <c r="E382" s="47"/>
      <c r="F382" s="47"/>
      <c r="G382" s="47"/>
      <c r="H382" s="47"/>
      <c r="I382" s="47"/>
      <c r="J382" s="47"/>
      <c r="K382" s="47"/>
      <c r="L382" s="45"/>
      <c r="M382" s="48"/>
      <c r="N382" s="69" t="e">
        <f>IF('Costi complessivi'!#REF!="G",'Costi complessivi'!#REF!,IF('Costi complessivi'!#REF!=$B$452,'Costi complessivi'!#REF!,0))</f>
        <v>#REF!</v>
      </c>
    </row>
    <row r="383" spans="1:17" hidden="1">
      <c r="A383" s="22" t="e">
        <f>IF('Costi complessivi'!#REF!="","",'Costi complessivi'!#REF!)</f>
        <v>#REF!</v>
      </c>
      <c r="B383" s="61" t="e">
        <f>IF('Costi complessivi'!#REF!="","",'Costi complessivi'!#REF!)</f>
        <v>#REF!</v>
      </c>
      <c r="C383" s="15" t="e">
        <f>IF('Costi complessivi'!#REF!="G",'Costi complessivi'!#REF!*$C$452,IF('Costi complessivi'!#REF!=$B$452,'Costi complessivi'!#REF!,""))</f>
        <v>#REF!</v>
      </c>
      <c r="D383" s="15" t="e">
        <f>IF('Costi complessivi'!#REF!="G",'Costi complessivi'!#REF!*$C$452,IF('Costi complessivi'!#REF!=$B$452,'Costi complessivi'!#REF!,""))</f>
        <v>#REF!</v>
      </c>
      <c r="E383" s="30" t="e">
        <f>IF('Costi complessivi'!#REF!="G",'Costi complessivi'!#REF!*$C$452,IF('Costi complessivi'!#REF!=$B$452,'Costi complessivi'!#REF!,""))</f>
        <v>#REF!</v>
      </c>
      <c r="F383" s="115" t="e">
        <f>IF('Costi complessivi'!#REF!="G",'Costi complessivi'!#REF!*$C$452,IF('Costi complessivi'!#REF!=$B$452,'Costi complessivi'!#REF!,""))</f>
        <v>#REF!</v>
      </c>
      <c r="G383" s="44" t="e">
        <f>IF('Costi complessivi'!#REF!="G",'Costi complessivi'!#REF!*$C$452,IF('Costi complessivi'!#REF!=$B$452,'Costi complessivi'!#REF!,""))</f>
        <v>#REF!</v>
      </c>
      <c r="H383" s="44" t="e">
        <f>IF('Costi complessivi'!#REF!="G",'Costi complessivi'!#REF!*$C$452,IF('Costi complessivi'!#REF!=$B$452,'Costi complessivi'!#REF!,""))</f>
        <v>#REF!</v>
      </c>
      <c r="I383" s="115" t="e">
        <f>IF('Costi complessivi'!#REF!="G",'Costi complessivi'!#REF!*$C$452,IF('Costi complessivi'!#REF!=$B$452,'Costi complessivi'!#REF!,""))</f>
        <v>#REF!</v>
      </c>
      <c r="J383" s="14" t="e">
        <f>IF('Costi complessivi'!#REF!="G",'Costi complessivi'!#REF!*$C$452,IF('Costi complessivi'!#REF!=$B$452,'Costi complessivi'!#REF!,""))</f>
        <v>#REF!</v>
      </c>
      <c r="K383" s="14" t="e">
        <f>IF('Costi complessivi'!#REF!="G",'Costi complessivi'!#REF!*$C$452,IF('Costi complessivi'!#REF!=$B$452,'Costi complessivi'!#REF!,""))</f>
        <v>#REF!</v>
      </c>
      <c r="L383" s="29" t="e">
        <f>IF('Costi complessivi'!#REF!="G",'Costi complessivi'!#REF!*$C$452,IF('Costi complessivi'!#REF!=$B$452,'Costi complessivi'!#REF!,""))</f>
        <v>#REF!</v>
      </c>
      <c r="M383" s="23" t="e">
        <f>'Costi complessivi'!#REF!</f>
        <v>#REF!</v>
      </c>
      <c r="N383" s="69" t="e">
        <f>IF('Costi complessivi'!#REF!="G",'Costi complessivi'!#REF!,IF('Costi complessivi'!#REF!=$B$452,'Costi complessivi'!#REF!,0))</f>
        <v>#REF!</v>
      </c>
    </row>
    <row r="384" spans="1:17" hidden="1">
      <c r="A384" s="22" t="str">
        <f>IF('Costi complessivi'!A284="","",'Costi complessivi'!A284)</f>
        <v xml:space="preserve">  68/05/903  </v>
      </c>
      <c r="B384" s="61" t="str">
        <f>IF('Costi complessivi'!B284="","",'Costi complessivi'!B284)</f>
        <v>CONTRIBUTO CONTINUAT. COLLECCHI</v>
      </c>
      <c r="C384" s="15" t="e">
        <f>IF('Costi complessivi'!#REF!="G",'Costi complessivi'!#REF!*$C$452,IF('Costi complessivi'!#REF!=$B$452,'Costi complessivi'!#REF!,""))</f>
        <v>#REF!</v>
      </c>
      <c r="D384" s="15" t="e">
        <f>IF('Costi complessivi'!#REF!="G",'Costi complessivi'!#REF!*$C$452,IF('Costi complessivi'!#REF!=$B$452,'Costi complessivi'!#REF!,""))</f>
        <v>#REF!</v>
      </c>
      <c r="E384" s="30" t="e">
        <f>IF('Costi complessivi'!#REF!="G",'Costi complessivi'!#REF!*$C$452,IF('Costi complessivi'!#REF!=$B$452,'Costi complessivi'!#REF!,""))</f>
        <v>#REF!</v>
      </c>
      <c r="F384" s="115" t="e">
        <f>IF('Costi complessivi'!#REF!="G",'Costi complessivi'!C284*$C$452,IF('Costi complessivi'!#REF!=$B$452,'Costi complessivi'!C284,""))</f>
        <v>#REF!</v>
      </c>
      <c r="G384" s="44" t="e">
        <f>IF('Costi complessivi'!#REF!="G",'Costi complessivi'!#REF!*$C$452,IF('Costi complessivi'!#REF!=$B$452,'Costi complessivi'!#REF!,""))</f>
        <v>#REF!</v>
      </c>
      <c r="H384" s="44" t="e">
        <f>IF('Costi complessivi'!#REF!="G",'Costi complessivi'!#REF!*$C$452,IF('Costi complessivi'!#REF!=$B$452,'Costi complessivi'!#REF!,""))</f>
        <v>#REF!</v>
      </c>
      <c r="I384" s="115" t="e">
        <f>IF('Costi complessivi'!#REF!="G",'Costi complessivi'!D284*$C$452,IF('Costi complessivi'!#REF!=$B$452,'Costi complessivi'!D284,""))</f>
        <v>#REF!</v>
      </c>
      <c r="J384" s="14" t="e">
        <f>IF('Costi complessivi'!#REF!="G",'Costi complessivi'!E284*$C$452,IF('Costi complessivi'!#REF!=$B$452,'Costi complessivi'!E284,""))</f>
        <v>#REF!</v>
      </c>
      <c r="K384" s="14" t="e">
        <f>IF('Costi complessivi'!#REF!="G",'Costi complessivi'!F284*$C$452,IF('Costi complessivi'!#REF!=$B$452,'Costi complessivi'!F284,""))</f>
        <v>#REF!</v>
      </c>
      <c r="L384" s="29" t="e">
        <f>IF('Costi complessivi'!#REF!="G",'Costi complessivi'!#REF!*$C$452,IF('Costi complessivi'!#REF!=$B$452,'Costi complessivi'!#REF!,""))</f>
        <v>#REF!</v>
      </c>
      <c r="M384" s="23" t="e">
        <f>'Costi complessivi'!#REF!</f>
        <v>#REF!</v>
      </c>
      <c r="N384" s="69" t="e">
        <f>IF('Costi complessivi'!#REF!="G",'Costi complessivi'!#REF!,IF('Costi complessivi'!#REF!=$B$452,'Costi complessivi'!#REF!,0))</f>
        <v>#REF!</v>
      </c>
    </row>
    <row r="385" spans="1:14" hidden="1">
      <c r="A385" s="22" t="str">
        <f>IF('Costi complessivi'!A285="","",'Costi complessivi'!A285)</f>
        <v xml:space="preserve">  68/05/904  </v>
      </c>
      <c r="B385" s="61" t="str">
        <f>IF('Costi complessivi'!B285="","",'Costi complessivi'!B285)</f>
        <v>CONTRIBUTO UNA TANTUM COLLECCHI</v>
      </c>
      <c r="C385" s="15" t="e">
        <f>IF('Costi complessivi'!#REF!="G",'Costi complessivi'!#REF!*$C$452,IF('Costi complessivi'!#REF!=$B$452,'Costi complessivi'!#REF!,""))</f>
        <v>#REF!</v>
      </c>
      <c r="D385" s="15" t="e">
        <f>IF('Costi complessivi'!#REF!="G",'Costi complessivi'!#REF!*$C$452,IF('Costi complessivi'!#REF!=$B$452,'Costi complessivi'!#REF!,""))</f>
        <v>#REF!</v>
      </c>
      <c r="E385" s="30" t="e">
        <f>IF('Costi complessivi'!#REF!="G",'Costi complessivi'!#REF!*$C$452,IF('Costi complessivi'!#REF!=$B$452,'Costi complessivi'!#REF!,""))</f>
        <v>#REF!</v>
      </c>
      <c r="F385" s="115" t="e">
        <f>IF('Costi complessivi'!#REF!="G",'Costi complessivi'!C285*$C$452,IF('Costi complessivi'!#REF!=$B$452,'Costi complessivi'!C285,""))</f>
        <v>#REF!</v>
      </c>
      <c r="G385" s="44" t="e">
        <f>IF('Costi complessivi'!#REF!="G",'Costi complessivi'!#REF!*$C$452,IF('Costi complessivi'!#REF!=$B$452,'Costi complessivi'!#REF!,""))</f>
        <v>#REF!</v>
      </c>
      <c r="H385" s="44" t="e">
        <f>IF('Costi complessivi'!#REF!="G",'Costi complessivi'!#REF!*$C$452,IF('Costi complessivi'!#REF!=$B$452,'Costi complessivi'!#REF!,""))</f>
        <v>#REF!</v>
      </c>
      <c r="I385" s="115" t="e">
        <f>IF('Costi complessivi'!#REF!="G",'Costi complessivi'!D285*$C$452,IF('Costi complessivi'!#REF!=$B$452,'Costi complessivi'!D285,""))</f>
        <v>#REF!</v>
      </c>
      <c r="J385" s="14" t="e">
        <f>IF('Costi complessivi'!#REF!="G",'Costi complessivi'!E285*$C$452,IF('Costi complessivi'!#REF!=$B$452,'Costi complessivi'!E285,""))</f>
        <v>#REF!</v>
      </c>
      <c r="K385" s="14" t="e">
        <f>IF('Costi complessivi'!#REF!="G",'Costi complessivi'!F285*$C$452,IF('Costi complessivi'!#REF!=$B$452,'Costi complessivi'!F285,""))</f>
        <v>#REF!</v>
      </c>
      <c r="L385" s="29" t="e">
        <f>IF('Costi complessivi'!#REF!="G",'Costi complessivi'!#REF!*$C$452,IF('Costi complessivi'!#REF!=$B$452,'Costi complessivi'!#REF!,""))</f>
        <v>#REF!</v>
      </c>
      <c r="M385" s="23" t="e">
        <f>'Costi complessivi'!#REF!</f>
        <v>#REF!</v>
      </c>
      <c r="N385" s="69" t="e">
        <f>IF('Costi complessivi'!#REF!="G",'Costi complessivi'!#REF!,IF('Costi complessivi'!#REF!=$B$452,'Costi complessivi'!#REF!,0))</f>
        <v>#REF!</v>
      </c>
    </row>
    <row r="386" spans="1:14" hidden="1">
      <c r="A386" s="22" t="str">
        <f>IF('Costi complessivi'!A286="","",'Costi complessivi'!A286)</f>
        <v xml:space="preserve">  68/05/905  </v>
      </c>
      <c r="B386" s="61" t="str">
        <f>IF('Costi complessivi'!B286="","",'Costi complessivi'!B286)</f>
        <v>CONTRIBUTO MINIMO VITALE COLLEC</v>
      </c>
      <c r="C386" s="15" t="e">
        <f>IF('Costi complessivi'!#REF!="G",'Costi complessivi'!#REF!*$C$452,IF('Costi complessivi'!#REF!=$B$452,'Costi complessivi'!#REF!,""))</f>
        <v>#REF!</v>
      </c>
      <c r="D386" s="15" t="e">
        <f>IF('Costi complessivi'!#REF!="G",'Costi complessivi'!#REF!*$C$452,IF('Costi complessivi'!#REF!=$B$452,'Costi complessivi'!#REF!,""))</f>
        <v>#REF!</v>
      </c>
      <c r="E386" s="30" t="e">
        <f>IF('Costi complessivi'!#REF!="G",'Costi complessivi'!#REF!*$C$452,IF('Costi complessivi'!#REF!=$B$452,'Costi complessivi'!#REF!,""))</f>
        <v>#REF!</v>
      </c>
      <c r="F386" s="115" t="e">
        <f>IF('Costi complessivi'!#REF!="G",'Costi complessivi'!C286*$C$452,IF('Costi complessivi'!#REF!=$B$452,'Costi complessivi'!C286,""))</f>
        <v>#REF!</v>
      </c>
      <c r="G386" s="44" t="e">
        <f>IF('Costi complessivi'!#REF!="G",'Costi complessivi'!#REF!*$C$452,IF('Costi complessivi'!#REF!=$B$452,'Costi complessivi'!#REF!,""))</f>
        <v>#REF!</v>
      </c>
      <c r="H386" s="44" t="e">
        <f>IF('Costi complessivi'!#REF!="G",'Costi complessivi'!#REF!*$C$452,IF('Costi complessivi'!#REF!=$B$452,'Costi complessivi'!#REF!,""))</f>
        <v>#REF!</v>
      </c>
      <c r="I386" s="115" t="e">
        <f>IF('Costi complessivi'!#REF!="G",'Costi complessivi'!D286*$C$452,IF('Costi complessivi'!#REF!=$B$452,'Costi complessivi'!D286,""))</f>
        <v>#REF!</v>
      </c>
      <c r="J386" s="14" t="e">
        <f>IF('Costi complessivi'!#REF!="G",'Costi complessivi'!E286*$C$452,IF('Costi complessivi'!#REF!=$B$452,'Costi complessivi'!E286,""))</f>
        <v>#REF!</v>
      </c>
      <c r="K386" s="14" t="e">
        <f>IF('Costi complessivi'!#REF!="G",'Costi complessivi'!F286*$C$452,IF('Costi complessivi'!#REF!=$B$452,'Costi complessivi'!F286,""))</f>
        <v>#REF!</v>
      </c>
      <c r="L386" s="29" t="e">
        <f>IF('Costi complessivi'!#REF!="G",'Costi complessivi'!#REF!*$C$452,IF('Costi complessivi'!#REF!=$B$452,'Costi complessivi'!#REF!,""))</f>
        <v>#REF!</v>
      </c>
      <c r="M386" s="23" t="e">
        <f>'Costi complessivi'!#REF!</f>
        <v>#REF!</v>
      </c>
      <c r="N386" s="69" t="e">
        <f>IF('Costi complessivi'!#REF!="G",'Costi complessivi'!#REF!,IF('Costi complessivi'!#REF!=$B$452,'Costi complessivi'!#REF!,0))</f>
        <v>#REF!</v>
      </c>
    </row>
    <row r="387" spans="1:14" hidden="1">
      <c r="A387" s="22" t="str">
        <f>IF('Costi complessivi'!A287="","",'Costi complessivi'!A287)</f>
        <v xml:space="preserve"> 68/05/953</v>
      </c>
      <c r="B387" s="61" t="str">
        <f>IF('Costi complessivi'!B287="","",'Costi complessivi'!B287)</f>
        <v>CONTR. LG. 13/89 AB. BAR. ARCH.</v>
      </c>
      <c r="C387" s="15" t="e">
        <f>IF('Costi complessivi'!#REF!="G",'Costi complessivi'!#REF!*$C$452,IF('Costi complessivi'!#REF!=$B$452,'Costi complessivi'!#REF!,""))</f>
        <v>#REF!</v>
      </c>
      <c r="D387" s="15" t="e">
        <f>IF('Costi complessivi'!#REF!="G",'Costi complessivi'!#REF!*$C$452,IF('Costi complessivi'!#REF!=$B$452,'Costi complessivi'!#REF!,""))</f>
        <v>#REF!</v>
      </c>
      <c r="E387" s="30" t="e">
        <f>IF('Costi complessivi'!#REF!="G",'Costi complessivi'!#REF!*$C$452,IF('Costi complessivi'!#REF!=$B$452,'Costi complessivi'!#REF!,""))</f>
        <v>#REF!</v>
      </c>
      <c r="F387" s="115" t="e">
        <f>IF('Costi complessivi'!#REF!="G",'Costi complessivi'!C287*$C$452,IF('Costi complessivi'!#REF!=$B$452,'Costi complessivi'!C287,""))</f>
        <v>#REF!</v>
      </c>
      <c r="G387" s="44" t="e">
        <f>IF('Costi complessivi'!#REF!="G",'Costi complessivi'!#REF!*$C$452,IF('Costi complessivi'!#REF!=$B$452,'Costi complessivi'!#REF!,""))</f>
        <v>#REF!</v>
      </c>
      <c r="H387" s="44" t="e">
        <f>IF('Costi complessivi'!#REF!="G",'Costi complessivi'!#REF!*$C$452,IF('Costi complessivi'!#REF!=$B$452,'Costi complessivi'!#REF!,""))</f>
        <v>#REF!</v>
      </c>
      <c r="I387" s="115" t="e">
        <f>IF('Costi complessivi'!#REF!="G",'Costi complessivi'!D287*$C$452,IF('Costi complessivi'!#REF!=$B$452,'Costi complessivi'!D287,""))</f>
        <v>#REF!</v>
      </c>
      <c r="J387" s="14" t="e">
        <f>IF('Costi complessivi'!#REF!="G",'Costi complessivi'!E287*$C$452,IF('Costi complessivi'!#REF!=$B$452,'Costi complessivi'!E287,""))</f>
        <v>#REF!</v>
      </c>
      <c r="K387" s="14" t="e">
        <f>IF('Costi complessivi'!#REF!="G",'Costi complessivi'!F287*$C$452,IF('Costi complessivi'!#REF!=$B$452,'Costi complessivi'!F287,""))</f>
        <v>#REF!</v>
      </c>
      <c r="L387" s="29" t="e">
        <f>IF('Costi complessivi'!#REF!="G",'Costi complessivi'!#REF!*$C$452,IF('Costi complessivi'!#REF!=$B$452,'Costi complessivi'!#REF!,""))</f>
        <v>#REF!</v>
      </c>
      <c r="M387" s="23" t="e">
        <f>'Costi complessivi'!#REF!</f>
        <v>#REF!</v>
      </c>
      <c r="N387" s="69" t="e">
        <f>IF('Costi complessivi'!#REF!="G",'Costi complessivi'!#REF!,IF('Costi complessivi'!#REF!=$B$452,'Costi complessivi'!#REF!,0))</f>
        <v>#REF!</v>
      </c>
    </row>
    <row r="388" spans="1:14" hidden="1">
      <c r="A388" s="22" t="e">
        <f>IF('Costi complessivi'!#REF!="","",'Costi complessivi'!#REF!)</f>
        <v>#REF!</v>
      </c>
      <c r="B388" s="61" t="e">
        <f>IF('Costi complessivi'!#REF!="","",'Costi complessivi'!#REF!)</f>
        <v>#REF!</v>
      </c>
      <c r="C388" s="15" t="e">
        <f>IF('Costi complessivi'!#REF!="G",'Costi complessivi'!#REF!*$C$452,IF('Costi complessivi'!#REF!=$B$452,'Costi complessivi'!#REF!,""))</f>
        <v>#REF!</v>
      </c>
      <c r="D388" s="15" t="e">
        <f>IF('Costi complessivi'!#REF!="G",'Costi complessivi'!#REF!*$C$452,IF('Costi complessivi'!#REF!=$B$452,'Costi complessivi'!#REF!,""))</f>
        <v>#REF!</v>
      </c>
      <c r="E388" s="30" t="e">
        <f>IF('Costi complessivi'!#REF!="G",'Costi complessivi'!#REF!*$C$452,IF('Costi complessivi'!#REF!=$B$452,'Costi complessivi'!#REF!,""))</f>
        <v>#REF!</v>
      </c>
      <c r="F388" s="115" t="e">
        <f>IF('Costi complessivi'!#REF!="G",'Costi complessivi'!#REF!*$C$452,IF('Costi complessivi'!#REF!=$B$452,'Costi complessivi'!#REF!,""))</f>
        <v>#REF!</v>
      </c>
      <c r="G388" s="44" t="e">
        <f>IF('Costi complessivi'!#REF!="G",'Costi complessivi'!#REF!*$C$452,IF('Costi complessivi'!#REF!=$B$452,'Costi complessivi'!#REF!,""))</f>
        <v>#REF!</v>
      </c>
      <c r="H388" s="44" t="e">
        <f>IF('Costi complessivi'!#REF!="G",'Costi complessivi'!#REF!*$C$452,IF('Costi complessivi'!#REF!=$B$452,'Costi complessivi'!#REF!,""))</f>
        <v>#REF!</v>
      </c>
      <c r="I388" s="115" t="e">
        <f>IF('Costi complessivi'!#REF!="G",'Costi complessivi'!#REF!*$C$452,IF('Costi complessivi'!#REF!=$B$452,'Costi complessivi'!#REF!,""))</f>
        <v>#REF!</v>
      </c>
      <c r="J388" s="14" t="e">
        <f>IF('Costi complessivi'!#REF!="G",'Costi complessivi'!#REF!*$C$452,IF('Costi complessivi'!#REF!=$B$452,'Costi complessivi'!#REF!,""))</f>
        <v>#REF!</v>
      </c>
      <c r="K388" s="14" t="e">
        <f>IF('Costi complessivi'!#REF!="G",'Costi complessivi'!#REF!*$C$452,IF('Costi complessivi'!#REF!=$B$452,'Costi complessivi'!#REF!,""))</f>
        <v>#REF!</v>
      </c>
      <c r="L388" s="29" t="e">
        <f>IF('Costi complessivi'!#REF!="G",'Costi complessivi'!#REF!*$C$452,IF('Costi complessivi'!#REF!=$B$452,'Costi complessivi'!#REF!,""))</f>
        <v>#REF!</v>
      </c>
      <c r="M388" s="23" t="e">
        <f>'Costi complessivi'!#REF!</f>
        <v>#REF!</v>
      </c>
      <c r="N388" s="69" t="e">
        <f>IF('Costi complessivi'!#REF!="G",'Costi complessivi'!#REF!,IF('Costi complessivi'!#REF!=$B$452,'Costi complessivi'!#REF!,0))</f>
        <v>#REF!</v>
      </c>
    </row>
    <row r="389" spans="1:14" hidden="1">
      <c r="A389" s="49" t="s">
        <v>445</v>
      </c>
      <c r="B389" s="45"/>
      <c r="C389" s="46"/>
      <c r="D389" s="47"/>
      <c r="E389" s="47"/>
      <c r="F389" s="47"/>
      <c r="G389" s="47"/>
      <c r="H389" s="47"/>
      <c r="I389" s="47"/>
      <c r="J389" s="47"/>
      <c r="K389" s="47"/>
      <c r="L389" s="45"/>
      <c r="M389" s="48"/>
      <c r="N389" s="69" t="e">
        <f>IF('Costi complessivi'!#REF!="G",'Costi complessivi'!#REF!,IF('Costi complessivi'!#REF!=$B$452,'Costi complessivi'!#REF!,0))</f>
        <v>#REF!</v>
      </c>
    </row>
    <row r="390" spans="1:14" hidden="1">
      <c r="A390" s="22" t="e">
        <f>IF('Costi complessivi'!#REF!="","",'Costi complessivi'!#REF!)</f>
        <v>#REF!</v>
      </c>
      <c r="B390" s="61" t="e">
        <f>IF('Costi complessivi'!#REF!="","",'Costi complessivi'!#REF!)</f>
        <v>#REF!</v>
      </c>
      <c r="C390" s="15" t="e">
        <f>IF('Costi complessivi'!#REF!="G",'Costi complessivi'!#REF!*$C$452,IF('Costi complessivi'!#REF!=$B$452,'Costi complessivi'!#REF!,""))</f>
        <v>#REF!</v>
      </c>
      <c r="D390" s="15" t="e">
        <f>IF('Costi complessivi'!#REF!="G",'Costi complessivi'!#REF!*$C$452,IF('Costi complessivi'!#REF!=$B$452,'Costi complessivi'!#REF!,""))</f>
        <v>#REF!</v>
      </c>
      <c r="E390" s="30" t="e">
        <f>IF('Costi complessivi'!#REF!="G",'Costi complessivi'!#REF!*$C$452,IF('Costi complessivi'!#REF!=$B$452,'Costi complessivi'!#REF!,""))</f>
        <v>#REF!</v>
      </c>
      <c r="F390" s="115" t="e">
        <f>IF('Costi complessivi'!#REF!="G",'Costi complessivi'!#REF!*$C$452,IF('Costi complessivi'!#REF!=$B$452,'Costi complessivi'!#REF!,""))</f>
        <v>#REF!</v>
      </c>
      <c r="G390" s="44" t="e">
        <f>IF('Costi complessivi'!#REF!="G",'Costi complessivi'!#REF!*$C$452,IF('Costi complessivi'!#REF!=$B$452,'Costi complessivi'!#REF!,""))</f>
        <v>#REF!</v>
      </c>
      <c r="H390" s="44" t="e">
        <f>IF('Costi complessivi'!#REF!="G",'Costi complessivi'!#REF!*$C$452,IF('Costi complessivi'!#REF!=$B$452,'Costi complessivi'!#REF!,""))</f>
        <v>#REF!</v>
      </c>
      <c r="I390" s="115" t="e">
        <f>IF('Costi complessivi'!#REF!="G",'Costi complessivi'!#REF!*$C$452,IF('Costi complessivi'!#REF!=$B$452,'Costi complessivi'!#REF!,""))</f>
        <v>#REF!</v>
      </c>
      <c r="J390" s="14" t="e">
        <f>IF('Costi complessivi'!#REF!="G",'Costi complessivi'!#REF!*$C$452,IF('Costi complessivi'!#REF!=$B$452,'Costi complessivi'!#REF!,""))</f>
        <v>#REF!</v>
      </c>
      <c r="K390" s="14" t="e">
        <f>IF('Costi complessivi'!#REF!="G",'Costi complessivi'!#REF!*$C$452,IF('Costi complessivi'!#REF!=$B$452,'Costi complessivi'!#REF!,""))</f>
        <v>#REF!</v>
      </c>
      <c r="L390" s="29" t="e">
        <f>IF('Costi complessivi'!#REF!="G",'Costi complessivi'!#REF!*$C$452,IF('Costi complessivi'!#REF!=$B$452,'Costi complessivi'!#REF!,""))</f>
        <v>#REF!</v>
      </c>
      <c r="M390" s="23" t="e">
        <f>'Costi complessivi'!#REF!</f>
        <v>#REF!</v>
      </c>
      <c r="N390" s="69" t="e">
        <f>IF('Costi complessivi'!#REF!="G",'Costi complessivi'!#REF!,IF('Costi complessivi'!#REF!=$B$452,'Costi complessivi'!#REF!,0))</f>
        <v>#REF!</v>
      </c>
    </row>
    <row r="391" spans="1:14" hidden="1">
      <c r="A391" s="22" t="str">
        <f>IF('Costi complessivi'!A289="","",'Costi complessivi'!A289)</f>
        <v xml:space="preserve">  68/05/923  </v>
      </c>
      <c r="B391" s="61" t="str">
        <f>IF('Costi complessivi'!B289="","",'Costi complessivi'!B289)</f>
        <v xml:space="preserve">CONTRIBUTO CONTINUATIVO FELINO </v>
      </c>
      <c r="C391" s="15" t="e">
        <f>IF('Costi complessivi'!#REF!="G",'Costi complessivi'!#REF!*$C$452,IF('Costi complessivi'!#REF!=$B$452,'Costi complessivi'!#REF!,""))</f>
        <v>#REF!</v>
      </c>
      <c r="D391" s="15" t="e">
        <f>IF('Costi complessivi'!#REF!="G",'Costi complessivi'!#REF!*$C$452,IF('Costi complessivi'!#REF!=$B$452,'Costi complessivi'!#REF!,""))</f>
        <v>#REF!</v>
      </c>
      <c r="E391" s="30" t="e">
        <f>IF('Costi complessivi'!#REF!="G",'Costi complessivi'!#REF!*$C$452,IF('Costi complessivi'!#REF!=$B$452,'Costi complessivi'!#REF!,""))</f>
        <v>#REF!</v>
      </c>
      <c r="F391" s="115" t="e">
        <f>IF('Costi complessivi'!#REF!="G",'Costi complessivi'!C289*$C$452,IF('Costi complessivi'!#REF!=$B$452,'Costi complessivi'!C289,""))</f>
        <v>#REF!</v>
      </c>
      <c r="G391" s="44" t="e">
        <f>IF('Costi complessivi'!#REF!="G",'Costi complessivi'!#REF!*$C$452,IF('Costi complessivi'!#REF!=$B$452,'Costi complessivi'!#REF!,""))</f>
        <v>#REF!</v>
      </c>
      <c r="H391" s="44" t="e">
        <f>IF('Costi complessivi'!#REF!="G",'Costi complessivi'!#REF!*$C$452,IF('Costi complessivi'!#REF!=$B$452,'Costi complessivi'!#REF!,""))</f>
        <v>#REF!</v>
      </c>
      <c r="I391" s="115" t="e">
        <f>IF('Costi complessivi'!#REF!="G",'Costi complessivi'!D289*$C$452,IF('Costi complessivi'!#REF!=$B$452,'Costi complessivi'!D289,""))</f>
        <v>#REF!</v>
      </c>
      <c r="J391" s="14" t="e">
        <f>IF('Costi complessivi'!#REF!="G",'Costi complessivi'!E289*$C$452,IF('Costi complessivi'!#REF!=$B$452,'Costi complessivi'!E289,""))</f>
        <v>#REF!</v>
      </c>
      <c r="K391" s="14" t="e">
        <f>IF('Costi complessivi'!#REF!="G",'Costi complessivi'!F289*$C$452,IF('Costi complessivi'!#REF!=$B$452,'Costi complessivi'!F289,""))</f>
        <v>#REF!</v>
      </c>
      <c r="L391" s="29" t="e">
        <f>IF('Costi complessivi'!#REF!="G",'Costi complessivi'!#REF!*$C$452,IF('Costi complessivi'!#REF!=$B$452,'Costi complessivi'!#REF!,""))</f>
        <v>#REF!</v>
      </c>
      <c r="M391" s="23" t="e">
        <f>'Costi complessivi'!#REF!</f>
        <v>#REF!</v>
      </c>
      <c r="N391" s="69" t="e">
        <f>IF('Costi complessivi'!#REF!="G",'Costi complessivi'!#REF!,IF('Costi complessivi'!#REF!=$B$452,'Costi complessivi'!#REF!,0))</f>
        <v>#REF!</v>
      </c>
    </row>
    <row r="392" spans="1:14" hidden="1">
      <c r="A392" s="22" t="str">
        <f>IF('Costi complessivi'!A290="","",'Costi complessivi'!A290)</f>
        <v xml:space="preserve">  68/05/924  </v>
      </c>
      <c r="B392" s="61" t="str">
        <f>IF('Costi complessivi'!B290="","",'Costi complessivi'!B290)</f>
        <v xml:space="preserve">CONTRIBUTO UNA TANTUM FELINO   </v>
      </c>
      <c r="C392" s="15" t="e">
        <f>IF('Costi complessivi'!#REF!="G",'Costi complessivi'!#REF!*$C$452,IF('Costi complessivi'!#REF!=$B$452,'Costi complessivi'!#REF!,""))</f>
        <v>#REF!</v>
      </c>
      <c r="D392" s="15" t="e">
        <f>IF('Costi complessivi'!#REF!="G",'Costi complessivi'!#REF!*$C$452,IF('Costi complessivi'!#REF!=$B$452,'Costi complessivi'!#REF!,""))</f>
        <v>#REF!</v>
      </c>
      <c r="E392" s="30" t="e">
        <f>IF('Costi complessivi'!#REF!="G",'Costi complessivi'!#REF!*$C$452,IF('Costi complessivi'!#REF!=$B$452,'Costi complessivi'!#REF!,""))</f>
        <v>#REF!</v>
      </c>
      <c r="F392" s="115" t="e">
        <f>IF('Costi complessivi'!#REF!="G",'Costi complessivi'!C290*$C$452,IF('Costi complessivi'!#REF!=$B$452,'Costi complessivi'!C290,""))</f>
        <v>#REF!</v>
      </c>
      <c r="G392" s="44" t="e">
        <f>IF('Costi complessivi'!#REF!="G",'Costi complessivi'!#REF!*$C$452,IF('Costi complessivi'!#REF!=$B$452,'Costi complessivi'!#REF!,""))</f>
        <v>#REF!</v>
      </c>
      <c r="H392" s="44" t="e">
        <f>IF('Costi complessivi'!#REF!="G",'Costi complessivi'!#REF!*$C$452,IF('Costi complessivi'!#REF!=$B$452,'Costi complessivi'!#REF!,""))</f>
        <v>#REF!</v>
      </c>
      <c r="I392" s="115" t="e">
        <f>IF('Costi complessivi'!#REF!="G",'Costi complessivi'!D290*$C$452,IF('Costi complessivi'!#REF!=$B$452,'Costi complessivi'!D290,""))</f>
        <v>#REF!</v>
      </c>
      <c r="J392" s="14" t="e">
        <f>IF('Costi complessivi'!#REF!="G",'Costi complessivi'!E290*$C$452,IF('Costi complessivi'!#REF!=$B$452,'Costi complessivi'!E290,""))</f>
        <v>#REF!</v>
      </c>
      <c r="K392" s="14" t="e">
        <f>IF('Costi complessivi'!#REF!="G",'Costi complessivi'!F290*$C$452,IF('Costi complessivi'!#REF!=$B$452,'Costi complessivi'!F290,""))</f>
        <v>#REF!</v>
      </c>
      <c r="L392" s="29" t="e">
        <f>IF('Costi complessivi'!#REF!="G",'Costi complessivi'!#REF!*$C$452,IF('Costi complessivi'!#REF!=$B$452,'Costi complessivi'!#REF!,""))</f>
        <v>#REF!</v>
      </c>
      <c r="M392" s="23" t="e">
        <f>'Costi complessivi'!#REF!</f>
        <v>#REF!</v>
      </c>
      <c r="N392" s="69" t="e">
        <f>IF('Costi complessivi'!#REF!="G",'Costi complessivi'!#REF!,IF('Costi complessivi'!#REF!=$B$452,'Costi complessivi'!#REF!,0))</f>
        <v>#REF!</v>
      </c>
    </row>
    <row r="393" spans="1:14" hidden="1">
      <c r="A393" s="22" t="str">
        <f>IF('Costi complessivi'!A291="","",'Costi complessivi'!A291)</f>
        <v xml:space="preserve">  68/05/925  </v>
      </c>
      <c r="B393" s="61" t="str">
        <f>IF('Costi complessivi'!B291="","",'Costi complessivi'!B291)</f>
        <v>CONTRIBUTO MINIMO VITALE FELINO</v>
      </c>
      <c r="C393" s="15" t="e">
        <f>IF('Costi complessivi'!#REF!="G",'Costi complessivi'!#REF!*$C$452,IF('Costi complessivi'!#REF!=$B$452,'Costi complessivi'!#REF!,""))</f>
        <v>#REF!</v>
      </c>
      <c r="D393" s="15" t="e">
        <f>IF('Costi complessivi'!#REF!="G",'Costi complessivi'!#REF!*$C$452,IF('Costi complessivi'!#REF!=$B$452,'Costi complessivi'!#REF!,""))</f>
        <v>#REF!</v>
      </c>
      <c r="E393" s="30" t="e">
        <f>IF('Costi complessivi'!#REF!="G",'Costi complessivi'!#REF!*$C$452,IF('Costi complessivi'!#REF!=$B$452,'Costi complessivi'!#REF!,""))</f>
        <v>#REF!</v>
      </c>
      <c r="F393" s="115" t="e">
        <f>IF('Costi complessivi'!#REF!="G",'Costi complessivi'!C291*$C$452,IF('Costi complessivi'!#REF!=$B$452,'Costi complessivi'!C291,""))</f>
        <v>#REF!</v>
      </c>
      <c r="G393" s="44" t="e">
        <f>IF('Costi complessivi'!#REF!="G",'Costi complessivi'!#REF!*$C$452,IF('Costi complessivi'!#REF!=$B$452,'Costi complessivi'!#REF!,""))</f>
        <v>#REF!</v>
      </c>
      <c r="H393" s="44" t="e">
        <f>IF('Costi complessivi'!#REF!="G",'Costi complessivi'!#REF!*$C$452,IF('Costi complessivi'!#REF!=$B$452,'Costi complessivi'!#REF!,""))</f>
        <v>#REF!</v>
      </c>
      <c r="I393" s="115" t="e">
        <f>IF('Costi complessivi'!#REF!="G",'Costi complessivi'!D291*$C$452,IF('Costi complessivi'!#REF!=$B$452,'Costi complessivi'!D291,""))</f>
        <v>#REF!</v>
      </c>
      <c r="J393" s="14" t="e">
        <f>IF('Costi complessivi'!#REF!="G",'Costi complessivi'!E291*$C$452,IF('Costi complessivi'!#REF!=$B$452,'Costi complessivi'!E291,""))</f>
        <v>#REF!</v>
      </c>
      <c r="K393" s="14" t="e">
        <f>IF('Costi complessivi'!#REF!="G",'Costi complessivi'!F291*$C$452,IF('Costi complessivi'!#REF!=$B$452,'Costi complessivi'!F291,""))</f>
        <v>#REF!</v>
      </c>
      <c r="L393" s="29" t="e">
        <f>IF('Costi complessivi'!#REF!="G",'Costi complessivi'!#REF!*$C$452,IF('Costi complessivi'!#REF!=$B$452,'Costi complessivi'!#REF!,""))</f>
        <v>#REF!</v>
      </c>
      <c r="M393" s="23" t="e">
        <f>'Costi complessivi'!#REF!</f>
        <v>#REF!</v>
      </c>
      <c r="N393" s="69" t="e">
        <f>IF('Costi complessivi'!#REF!="G",'Costi complessivi'!#REF!,IF('Costi complessivi'!#REF!=$B$452,'Costi complessivi'!#REF!,0))</f>
        <v>#REF!</v>
      </c>
    </row>
    <row r="394" spans="1:14" hidden="1">
      <c r="A394" s="22" t="e">
        <f>IF('Costi complessivi'!#REF!="","",'Costi complessivi'!#REF!)</f>
        <v>#REF!</v>
      </c>
      <c r="B394" s="61" t="e">
        <f>IF('Costi complessivi'!#REF!="","",'Costi complessivi'!#REF!)</f>
        <v>#REF!</v>
      </c>
      <c r="C394" s="15" t="e">
        <f>IF('Costi complessivi'!#REF!="G",'Costi complessivi'!#REF!*$C$452,IF('Costi complessivi'!#REF!=$B$452,'Costi complessivi'!#REF!,""))</f>
        <v>#REF!</v>
      </c>
      <c r="D394" s="15" t="e">
        <f>IF('Costi complessivi'!#REF!="G",'Costi complessivi'!#REF!*$C$452,IF('Costi complessivi'!#REF!=$B$452,'Costi complessivi'!#REF!,""))</f>
        <v>#REF!</v>
      </c>
      <c r="E394" s="30" t="e">
        <f>IF('Costi complessivi'!#REF!="G",'Costi complessivi'!#REF!*$C$452,IF('Costi complessivi'!#REF!=$B$452,'Costi complessivi'!#REF!,""))</f>
        <v>#REF!</v>
      </c>
      <c r="F394" s="115" t="e">
        <f>IF('Costi complessivi'!#REF!="G",'Costi complessivi'!#REF!*$C$452,IF('Costi complessivi'!#REF!=$B$452,'Costi complessivi'!#REF!,""))</f>
        <v>#REF!</v>
      </c>
      <c r="G394" s="44" t="e">
        <f>IF('Costi complessivi'!#REF!="G",'Costi complessivi'!#REF!*$C$452,IF('Costi complessivi'!#REF!=$B$452,'Costi complessivi'!#REF!,""))</f>
        <v>#REF!</v>
      </c>
      <c r="H394" s="44" t="e">
        <f>IF('Costi complessivi'!#REF!="G",'Costi complessivi'!#REF!*$C$452,IF('Costi complessivi'!#REF!=$B$452,'Costi complessivi'!#REF!,""))</f>
        <v>#REF!</v>
      </c>
      <c r="I394" s="115" t="e">
        <f>IF('Costi complessivi'!#REF!="G",'Costi complessivi'!#REF!*$C$452,IF('Costi complessivi'!#REF!=$B$452,'Costi complessivi'!#REF!,""))</f>
        <v>#REF!</v>
      </c>
      <c r="J394" s="14" t="e">
        <f>IF('Costi complessivi'!#REF!="G",'Costi complessivi'!#REF!*$C$452,IF('Costi complessivi'!#REF!=$B$452,'Costi complessivi'!#REF!,""))</f>
        <v>#REF!</v>
      </c>
      <c r="K394" s="14" t="e">
        <f>IF('Costi complessivi'!#REF!="G",'Costi complessivi'!#REF!*$C$452,IF('Costi complessivi'!#REF!=$B$452,'Costi complessivi'!#REF!,""))</f>
        <v>#REF!</v>
      </c>
      <c r="L394" s="29" t="e">
        <f>IF('Costi complessivi'!#REF!="G",'Costi complessivi'!#REF!*$C$452,IF('Costi complessivi'!#REF!=$B$452,'Costi complessivi'!#REF!,""))</f>
        <v>#REF!</v>
      </c>
      <c r="M394" s="23" t="e">
        <f>'Costi complessivi'!#REF!</f>
        <v>#REF!</v>
      </c>
      <c r="N394" s="69" t="e">
        <f>IF('Costi complessivi'!#REF!="G",'Costi complessivi'!#REF!,IF('Costi complessivi'!#REF!=$B$452,'Costi complessivi'!#REF!,0))</f>
        <v>#REF!</v>
      </c>
    </row>
    <row r="395" spans="1:14" hidden="1">
      <c r="A395" s="22" t="e">
        <f>IF('Costi complessivi'!#REF!="","",'Costi complessivi'!#REF!)</f>
        <v>#REF!</v>
      </c>
      <c r="B395" s="61" t="e">
        <f>IF('Costi complessivi'!#REF!="","",'Costi complessivi'!#REF!)</f>
        <v>#REF!</v>
      </c>
      <c r="C395" s="15" t="e">
        <f>IF('Costi complessivi'!#REF!="G",'Costi complessivi'!#REF!*$C$452,IF('Costi complessivi'!#REF!=$B$452,'Costi complessivi'!#REF!,""))</f>
        <v>#REF!</v>
      </c>
      <c r="D395" s="15" t="e">
        <f>IF('Costi complessivi'!#REF!="G",'Costi complessivi'!#REF!*$C$452,IF('Costi complessivi'!#REF!=$B$452,'Costi complessivi'!#REF!,""))</f>
        <v>#REF!</v>
      </c>
      <c r="E395" s="30" t="e">
        <f>IF('Costi complessivi'!#REF!="G",'Costi complessivi'!#REF!*$C$452,IF('Costi complessivi'!#REF!=$B$452,'Costi complessivi'!#REF!,""))</f>
        <v>#REF!</v>
      </c>
      <c r="F395" s="115" t="e">
        <f>IF('Costi complessivi'!#REF!="G",'Costi complessivi'!#REF!*$C$452,IF('Costi complessivi'!#REF!=$B$452,'Costi complessivi'!#REF!,""))</f>
        <v>#REF!</v>
      </c>
      <c r="G395" s="44" t="e">
        <f>IF('Costi complessivi'!#REF!="G",'Costi complessivi'!#REF!*$C$452,IF('Costi complessivi'!#REF!=$B$452,'Costi complessivi'!#REF!,""))</f>
        <v>#REF!</v>
      </c>
      <c r="H395" s="44" t="e">
        <f>IF('Costi complessivi'!#REF!="G",'Costi complessivi'!#REF!*$C$452,IF('Costi complessivi'!#REF!=$B$452,'Costi complessivi'!#REF!,""))</f>
        <v>#REF!</v>
      </c>
      <c r="I395" s="115" t="e">
        <f>IF('Costi complessivi'!#REF!="G",'Costi complessivi'!#REF!*$C$452,IF('Costi complessivi'!#REF!=$B$452,'Costi complessivi'!#REF!,""))</f>
        <v>#REF!</v>
      </c>
      <c r="J395" s="14" t="e">
        <f>IF('Costi complessivi'!#REF!="G",'Costi complessivi'!#REF!*$C$452,IF('Costi complessivi'!#REF!=$B$452,'Costi complessivi'!#REF!,""))</f>
        <v>#REF!</v>
      </c>
      <c r="K395" s="14" t="e">
        <f>IF('Costi complessivi'!#REF!="G",'Costi complessivi'!#REF!*$C$452,IF('Costi complessivi'!#REF!=$B$452,'Costi complessivi'!#REF!,""))</f>
        <v>#REF!</v>
      </c>
      <c r="L395" s="29" t="e">
        <f>IF('Costi complessivi'!#REF!="G",'Costi complessivi'!#REF!*$C$452,IF('Costi complessivi'!#REF!=$B$452,'Costi complessivi'!#REF!,""))</f>
        <v>#REF!</v>
      </c>
      <c r="M395" s="23" t="e">
        <f>'Costi complessivi'!#REF!</f>
        <v>#REF!</v>
      </c>
      <c r="N395" s="69" t="e">
        <f>IF('Costi complessivi'!#REF!="G",'Costi complessivi'!#REF!,IF('Costi complessivi'!#REF!=$B$452,'Costi complessivi'!#REF!,0))</f>
        <v>#REF!</v>
      </c>
    </row>
    <row r="396" spans="1:14" hidden="1">
      <c r="A396" s="22" t="e">
        <f>IF('Costi complessivi'!#REF!="","",'Costi complessivi'!#REF!)</f>
        <v>#REF!</v>
      </c>
      <c r="B396" s="61" t="e">
        <f>IF('Costi complessivi'!#REF!="","",'Costi complessivi'!#REF!)</f>
        <v>#REF!</v>
      </c>
      <c r="C396" s="15" t="e">
        <f>IF('Costi complessivi'!#REF!="G",'Costi complessivi'!#REF!*$C$452,IF('Costi complessivi'!#REF!=$B$452,'Costi complessivi'!#REF!,""))</f>
        <v>#REF!</v>
      </c>
      <c r="D396" s="15" t="e">
        <f>IF('Costi complessivi'!#REF!="G",'Costi complessivi'!#REF!*$C$452,IF('Costi complessivi'!#REF!=$B$452,'Costi complessivi'!#REF!,""))</f>
        <v>#REF!</v>
      </c>
      <c r="E396" s="30" t="e">
        <f>IF('Costi complessivi'!#REF!="G",'Costi complessivi'!#REF!*$C$452,IF('Costi complessivi'!#REF!=$B$452,'Costi complessivi'!#REF!,""))</f>
        <v>#REF!</v>
      </c>
      <c r="F396" s="115" t="e">
        <f>IF('Costi complessivi'!#REF!="G",'Costi complessivi'!#REF!*$C$452,IF('Costi complessivi'!#REF!=$B$452,'Costi complessivi'!#REF!,""))</f>
        <v>#REF!</v>
      </c>
      <c r="G396" s="44" t="e">
        <f>IF('Costi complessivi'!#REF!="G",'Costi complessivi'!#REF!*$C$452,IF('Costi complessivi'!#REF!=$B$452,'Costi complessivi'!#REF!,""))</f>
        <v>#REF!</v>
      </c>
      <c r="H396" s="44" t="e">
        <f>IF('Costi complessivi'!#REF!="G",'Costi complessivi'!#REF!*$C$452,IF('Costi complessivi'!#REF!=$B$452,'Costi complessivi'!#REF!,""))</f>
        <v>#REF!</v>
      </c>
      <c r="I396" s="115" t="e">
        <f>IF('Costi complessivi'!#REF!="G",'Costi complessivi'!#REF!*$C$452,IF('Costi complessivi'!#REF!=$B$452,'Costi complessivi'!#REF!,""))</f>
        <v>#REF!</v>
      </c>
      <c r="J396" s="14" t="e">
        <f>IF('Costi complessivi'!#REF!="G",'Costi complessivi'!#REF!*$C$452,IF('Costi complessivi'!#REF!=$B$452,'Costi complessivi'!#REF!,""))</f>
        <v>#REF!</v>
      </c>
      <c r="K396" s="14" t="e">
        <f>IF('Costi complessivi'!#REF!="G",'Costi complessivi'!#REF!*$C$452,IF('Costi complessivi'!#REF!=$B$452,'Costi complessivi'!#REF!,""))</f>
        <v>#REF!</v>
      </c>
      <c r="L396" s="29" t="e">
        <f>IF('Costi complessivi'!#REF!="G",'Costi complessivi'!#REF!*$C$452,IF('Costi complessivi'!#REF!=$B$452,'Costi complessivi'!#REF!,""))</f>
        <v>#REF!</v>
      </c>
      <c r="M396" s="23" t="e">
        <f>'Costi complessivi'!#REF!</f>
        <v>#REF!</v>
      </c>
      <c r="N396" s="69" t="e">
        <f>IF('Costi complessivi'!#REF!="G",'Costi complessivi'!#REF!,IF('Costi complessivi'!#REF!=$B$452,'Costi complessivi'!#REF!,0))</f>
        <v>#REF!</v>
      </c>
    </row>
    <row r="397" spans="1:14" hidden="1">
      <c r="A397" s="49" t="s">
        <v>446</v>
      </c>
      <c r="B397" s="45"/>
      <c r="C397" s="46"/>
      <c r="D397" s="47"/>
      <c r="E397" s="47"/>
      <c r="F397" s="47"/>
      <c r="G397" s="47"/>
      <c r="H397" s="47"/>
      <c r="I397" s="47"/>
      <c r="J397" s="47"/>
      <c r="K397" s="47"/>
      <c r="L397" s="45"/>
      <c r="M397" s="48"/>
      <c r="N397" s="69" t="e">
        <f>IF('Costi complessivi'!#REF!="G",'Costi complessivi'!#REF!,IF('Costi complessivi'!#REF!=$B$452,'Costi complessivi'!#REF!,0))</f>
        <v>#REF!</v>
      </c>
    </row>
    <row r="398" spans="1:14" ht="17.45" hidden="1" customHeight="1">
      <c r="A398" s="22" t="e">
        <f>IF('Costi complessivi'!#REF!="","",'Costi complessivi'!#REF!)</f>
        <v>#REF!</v>
      </c>
      <c r="B398" s="61" t="e">
        <f>IF('Costi complessivi'!#REF!="","",'Costi complessivi'!#REF!)</f>
        <v>#REF!</v>
      </c>
      <c r="C398" s="15" t="e">
        <f>IF('Costi complessivi'!#REF!="G",'Costi complessivi'!#REF!*$C$452,IF('Costi complessivi'!#REF!=$B$452,'Costi complessivi'!#REF!,""))</f>
        <v>#REF!</v>
      </c>
      <c r="D398" s="15" t="e">
        <f>IF('Costi complessivi'!#REF!="G",'Costi complessivi'!#REF!*$C$452,IF('Costi complessivi'!#REF!=$B$452,'Costi complessivi'!#REF!,""))</f>
        <v>#REF!</v>
      </c>
      <c r="E398" s="30" t="e">
        <f>IF('Costi complessivi'!#REF!="G",'Costi complessivi'!#REF!*$C$452,IF('Costi complessivi'!#REF!=$B$452,'Costi complessivi'!#REF!,""))</f>
        <v>#REF!</v>
      </c>
      <c r="F398" s="115" t="e">
        <f>IF('Costi complessivi'!#REF!="G",'Costi complessivi'!#REF!*$C$452,IF('Costi complessivi'!#REF!=$B$452,'Costi complessivi'!#REF!,""))</f>
        <v>#REF!</v>
      </c>
      <c r="G398" s="44" t="e">
        <f>IF('Costi complessivi'!#REF!="G",'Costi complessivi'!#REF!*$C$452,IF('Costi complessivi'!#REF!=$B$452,'Costi complessivi'!#REF!,""))</f>
        <v>#REF!</v>
      </c>
      <c r="H398" s="44" t="e">
        <f>IF('Costi complessivi'!#REF!="G",'Costi complessivi'!#REF!*$C$452,IF('Costi complessivi'!#REF!=$B$452,'Costi complessivi'!#REF!,""))</f>
        <v>#REF!</v>
      </c>
      <c r="I398" s="115" t="e">
        <f>IF('Costi complessivi'!#REF!="G",'Costi complessivi'!#REF!*$C$452,IF('Costi complessivi'!#REF!=$B$452,'Costi complessivi'!#REF!,""))</f>
        <v>#REF!</v>
      </c>
      <c r="J398" s="14" t="e">
        <f>IF('Costi complessivi'!#REF!="G",'Costi complessivi'!#REF!*$C$452,IF('Costi complessivi'!#REF!=$B$452,'Costi complessivi'!#REF!,""))</f>
        <v>#REF!</v>
      </c>
      <c r="K398" s="14" t="e">
        <f>IF('Costi complessivi'!#REF!="G",'Costi complessivi'!#REF!*$C$452,IF('Costi complessivi'!#REF!=$B$452,'Costi complessivi'!#REF!,""))</f>
        <v>#REF!</v>
      </c>
      <c r="L398" s="29" t="e">
        <f>IF('Costi complessivi'!#REF!="G",'Costi complessivi'!#REF!*$C$452,IF('Costi complessivi'!#REF!=$B$452,'Costi complessivi'!#REF!,""))</f>
        <v>#REF!</v>
      </c>
      <c r="M398" s="23" t="e">
        <f>'Costi complessivi'!#REF!</f>
        <v>#REF!</v>
      </c>
      <c r="N398" s="69" t="e">
        <f>IF('Costi complessivi'!#REF!="G",'Costi complessivi'!#REF!,IF('Costi complessivi'!#REF!=$B$452,'Costi complessivi'!#REF!,0))</f>
        <v>#REF!</v>
      </c>
    </row>
    <row r="399" spans="1:14" ht="16.899999999999999" hidden="1" customHeight="1">
      <c r="A399" s="22" t="str">
        <f>IF('Costi complessivi'!A293="","",'Costi complessivi'!A293)</f>
        <v xml:space="preserve">  68/05/943  </v>
      </c>
      <c r="B399" s="61" t="str">
        <f>IF('Costi complessivi'!B293="","",'Costi complessivi'!B293)</f>
        <v>CONTR. CONTINUATIVO MONTECHIARU</v>
      </c>
      <c r="C399" s="15" t="e">
        <f>IF('Costi complessivi'!#REF!="G",'Costi complessivi'!#REF!*$C$452,IF('Costi complessivi'!#REF!=$B$452,'Costi complessivi'!#REF!,""))</f>
        <v>#REF!</v>
      </c>
      <c r="D399" s="15" t="e">
        <f>IF('Costi complessivi'!#REF!="G",'Costi complessivi'!#REF!*$C$452,IF('Costi complessivi'!#REF!=$B$452,'Costi complessivi'!#REF!,""))</f>
        <v>#REF!</v>
      </c>
      <c r="E399" s="30" t="e">
        <f>IF('Costi complessivi'!#REF!="G",'Costi complessivi'!#REF!*$C$452,IF('Costi complessivi'!#REF!=$B$452,'Costi complessivi'!#REF!,""))</f>
        <v>#REF!</v>
      </c>
      <c r="F399" s="115" t="e">
        <f>IF('Costi complessivi'!#REF!="G",'Costi complessivi'!C293*$C$452,IF('Costi complessivi'!#REF!=$B$452,'Costi complessivi'!C293,""))</f>
        <v>#REF!</v>
      </c>
      <c r="G399" s="44" t="e">
        <f>IF('Costi complessivi'!#REF!="G",'Costi complessivi'!#REF!*$C$452,IF('Costi complessivi'!#REF!=$B$452,'Costi complessivi'!#REF!,""))</f>
        <v>#REF!</v>
      </c>
      <c r="H399" s="44" t="e">
        <f>IF('Costi complessivi'!#REF!="G",'Costi complessivi'!#REF!*$C$452,IF('Costi complessivi'!#REF!=$B$452,'Costi complessivi'!#REF!,""))</f>
        <v>#REF!</v>
      </c>
      <c r="I399" s="115" t="e">
        <f>IF('Costi complessivi'!#REF!="G",'Costi complessivi'!D293*$C$452,IF('Costi complessivi'!#REF!=$B$452,'Costi complessivi'!D293,""))</f>
        <v>#REF!</v>
      </c>
      <c r="J399" s="14" t="e">
        <f>IF('Costi complessivi'!#REF!="G",'Costi complessivi'!E293*$C$452,IF('Costi complessivi'!#REF!=$B$452,'Costi complessivi'!E293,""))</f>
        <v>#REF!</v>
      </c>
      <c r="K399" s="14" t="e">
        <f>IF('Costi complessivi'!#REF!="G",'Costi complessivi'!F293*$C$452,IF('Costi complessivi'!#REF!=$B$452,'Costi complessivi'!F293,""))</f>
        <v>#REF!</v>
      </c>
      <c r="L399" s="29" t="e">
        <f>IF('Costi complessivi'!#REF!="G",'Costi complessivi'!#REF!*$C$452,IF('Costi complessivi'!#REF!=$B$452,'Costi complessivi'!#REF!,""))</f>
        <v>#REF!</v>
      </c>
      <c r="M399" s="23" t="e">
        <f>'Costi complessivi'!#REF!</f>
        <v>#REF!</v>
      </c>
      <c r="N399" s="69" t="e">
        <f>IF('Costi complessivi'!#REF!="G",'Costi complessivi'!#REF!,IF('Costi complessivi'!#REF!=$B$452,'Costi complessivi'!#REF!,0))</f>
        <v>#REF!</v>
      </c>
    </row>
    <row r="400" spans="1:14" ht="17.45" hidden="1" customHeight="1">
      <c r="A400" s="22" t="str">
        <f>IF('Costi complessivi'!A294="","",'Costi complessivi'!A294)</f>
        <v xml:space="preserve">  68/05/944  </v>
      </c>
      <c r="B400" s="61" t="str">
        <f>IF('Costi complessivi'!B294="","",'Costi complessivi'!B294)</f>
        <v xml:space="preserve">CONTR. UNA TANTUM MONTECH.     </v>
      </c>
      <c r="C400" s="15" t="e">
        <f>IF('Costi complessivi'!#REF!="G",'Costi complessivi'!#REF!*$C$452,IF('Costi complessivi'!#REF!=$B$452,'Costi complessivi'!#REF!,""))</f>
        <v>#REF!</v>
      </c>
      <c r="D400" s="15" t="e">
        <f>IF('Costi complessivi'!#REF!="G",'Costi complessivi'!#REF!*$C$452,IF('Costi complessivi'!#REF!=$B$452,'Costi complessivi'!#REF!,""))</f>
        <v>#REF!</v>
      </c>
      <c r="E400" s="30" t="e">
        <f>IF('Costi complessivi'!#REF!="G",'Costi complessivi'!#REF!*$C$452,IF('Costi complessivi'!#REF!=$B$452,'Costi complessivi'!#REF!,""))</f>
        <v>#REF!</v>
      </c>
      <c r="F400" s="115" t="e">
        <f>IF('Costi complessivi'!#REF!="G",'Costi complessivi'!C294*$C$452,IF('Costi complessivi'!#REF!=$B$452,'Costi complessivi'!C294,""))</f>
        <v>#REF!</v>
      </c>
      <c r="G400" s="44" t="e">
        <f>IF('Costi complessivi'!#REF!="G",'Costi complessivi'!#REF!*$C$452,IF('Costi complessivi'!#REF!=$B$452,'Costi complessivi'!#REF!,""))</f>
        <v>#REF!</v>
      </c>
      <c r="H400" s="44" t="e">
        <f>IF('Costi complessivi'!#REF!="G",'Costi complessivi'!#REF!*$C$452,IF('Costi complessivi'!#REF!=$B$452,'Costi complessivi'!#REF!,""))</f>
        <v>#REF!</v>
      </c>
      <c r="I400" s="115" t="e">
        <f>IF('Costi complessivi'!#REF!="G",'Costi complessivi'!D294*$C$452,IF('Costi complessivi'!#REF!=$B$452,'Costi complessivi'!D294,""))</f>
        <v>#REF!</v>
      </c>
      <c r="J400" s="14" t="e">
        <f>IF('Costi complessivi'!#REF!="G",'Costi complessivi'!E294*$C$452,IF('Costi complessivi'!#REF!=$B$452,'Costi complessivi'!E294,""))</f>
        <v>#REF!</v>
      </c>
      <c r="K400" s="14" t="e">
        <f>IF('Costi complessivi'!#REF!="G",'Costi complessivi'!F294*$C$452,IF('Costi complessivi'!#REF!=$B$452,'Costi complessivi'!F294,""))</f>
        <v>#REF!</v>
      </c>
      <c r="L400" s="29" t="e">
        <f>IF('Costi complessivi'!#REF!="G",'Costi complessivi'!#REF!*$C$452,IF('Costi complessivi'!#REF!=$B$452,'Costi complessivi'!#REF!,""))</f>
        <v>#REF!</v>
      </c>
      <c r="M400" s="23" t="e">
        <f>'Costi complessivi'!#REF!</f>
        <v>#REF!</v>
      </c>
      <c r="N400" s="69" t="e">
        <f>IF('Costi complessivi'!#REF!="G",'Costi complessivi'!#REF!,IF('Costi complessivi'!#REF!=$B$452,'Costi complessivi'!#REF!,0))</f>
        <v>#REF!</v>
      </c>
    </row>
    <row r="401" spans="1:14" hidden="1">
      <c r="A401" s="22" t="str">
        <f>IF('Costi complessivi'!A295="","",'Costi complessivi'!A295)</f>
        <v xml:space="preserve">  68/05/945  </v>
      </c>
      <c r="B401" s="61" t="str">
        <f>IF('Costi complessivi'!B295="","",'Costi complessivi'!B295)</f>
        <v xml:space="preserve">CONTR. MINIMO VITALE MONTECH.  </v>
      </c>
      <c r="C401" s="15" t="e">
        <f>IF('Costi complessivi'!#REF!="G",'Costi complessivi'!#REF!*$C$452,IF('Costi complessivi'!#REF!=$B$452,'Costi complessivi'!#REF!,""))</f>
        <v>#REF!</v>
      </c>
      <c r="D401" s="15" t="e">
        <f>IF('Costi complessivi'!#REF!="G",'Costi complessivi'!#REF!*$C$452,IF('Costi complessivi'!#REF!=$B$452,'Costi complessivi'!#REF!,""))</f>
        <v>#REF!</v>
      </c>
      <c r="E401" s="30" t="e">
        <f>IF('Costi complessivi'!#REF!="G",'Costi complessivi'!#REF!*$C$452,IF('Costi complessivi'!#REF!=$B$452,'Costi complessivi'!#REF!,""))</f>
        <v>#REF!</v>
      </c>
      <c r="F401" s="115" t="e">
        <f>IF('Costi complessivi'!#REF!="G",'Costi complessivi'!C295*$C$452,IF('Costi complessivi'!#REF!=$B$452,'Costi complessivi'!C295,""))</f>
        <v>#REF!</v>
      </c>
      <c r="G401" s="44" t="e">
        <f>IF('Costi complessivi'!#REF!="G",'Costi complessivi'!#REF!*$C$452,IF('Costi complessivi'!#REF!=$B$452,'Costi complessivi'!#REF!,""))</f>
        <v>#REF!</v>
      </c>
      <c r="H401" s="44" t="e">
        <f>IF('Costi complessivi'!#REF!="G",'Costi complessivi'!#REF!*$C$452,IF('Costi complessivi'!#REF!=$B$452,'Costi complessivi'!#REF!,""))</f>
        <v>#REF!</v>
      </c>
      <c r="I401" s="115" t="e">
        <f>IF('Costi complessivi'!#REF!="G",'Costi complessivi'!D295*$C$452,IF('Costi complessivi'!#REF!=$B$452,'Costi complessivi'!D295,""))</f>
        <v>#REF!</v>
      </c>
      <c r="J401" s="14" t="e">
        <f>IF('Costi complessivi'!#REF!="G",'Costi complessivi'!E295*$C$452,IF('Costi complessivi'!#REF!=$B$452,'Costi complessivi'!E295,""))</f>
        <v>#REF!</v>
      </c>
      <c r="K401" s="14" t="e">
        <f>IF('Costi complessivi'!#REF!="G",'Costi complessivi'!F295*$C$452,IF('Costi complessivi'!#REF!=$B$452,'Costi complessivi'!F295,""))</f>
        <v>#REF!</v>
      </c>
      <c r="L401" s="29" t="e">
        <f>IF('Costi complessivi'!#REF!="G",'Costi complessivi'!#REF!*$C$452,IF('Costi complessivi'!#REF!=$B$452,'Costi complessivi'!#REF!,""))</f>
        <v>#REF!</v>
      </c>
      <c r="M401" s="23" t="e">
        <f>'Costi complessivi'!#REF!</f>
        <v>#REF!</v>
      </c>
      <c r="N401" s="69" t="e">
        <f>IF('Costi complessivi'!#REF!="G",'Costi complessivi'!#REF!,IF('Costi complessivi'!#REF!=$B$452,'Costi complessivi'!#REF!,0))</f>
        <v>#REF!</v>
      </c>
    </row>
    <row r="402" spans="1:14" hidden="1">
      <c r="A402" s="22" t="str">
        <f>IF('Costi complessivi'!A296="","",'Costi complessivi'!A296)</f>
        <v xml:space="preserve"> 68/05/953</v>
      </c>
      <c r="B402" s="61" t="str">
        <f>IF('Costi complessivi'!B296="","",'Costi complessivi'!B296)</f>
        <v>CONTR. LG. 13/89 AB. BAR. ARCH.</v>
      </c>
      <c r="C402" s="15" t="e">
        <f>IF('Costi complessivi'!#REF!="G",'Costi complessivi'!#REF!*$C$452,IF('Costi complessivi'!#REF!=$B$452,'Costi complessivi'!#REF!,""))</f>
        <v>#REF!</v>
      </c>
      <c r="D402" s="15" t="e">
        <f>IF('Costi complessivi'!#REF!="G",'Costi complessivi'!#REF!*$C$452,IF('Costi complessivi'!#REF!=$B$452,'Costi complessivi'!#REF!,""))</f>
        <v>#REF!</v>
      </c>
      <c r="E402" s="30" t="e">
        <f>IF('Costi complessivi'!#REF!="G",'Costi complessivi'!#REF!*$C$452,IF('Costi complessivi'!#REF!=$B$452,'Costi complessivi'!#REF!,""))</f>
        <v>#REF!</v>
      </c>
      <c r="F402" s="115" t="e">
        <f>IF('Costi complessivi'!#REF!="G",'Costi complessivi'!C296*$C$452,IF('Costi complessivi'!#REF!=$B$452,'Costi complessivi'!C296,""))</f>
        <v>#REF!</v>
      </c>
      <c r="G402" s="44" t="e">
        <f>IF('Costi complessivi'!#REF!="G",'Costi complessivi'!#REF!*$C$452,IF('Costi complessivi'!#REF!=$B$452,'Costi complessivi'!#REF!,""))</f>
        <v>#REF!</v>
      </c>
      <c r="H402" s="44" t="e">
        <f>IF('Costi complessivi'!#REF!="G",'Costi complessivi'!#REF!*$C$452,IF('Costi complessivi'!#REF!=$B$452,'Costi complessivi'!#REF!,""))</f>
        <v>#REF!</v>
      </c>
      <c r="I402" s="115" t="e">
        <f>IF('Costi complessivi'!#REF!="G",'Costi complessivi'!D296*$C$452,IF('Costi complessivi'!#REF!=$B$452,'Costi complessivi'!D296,""))</f>
        <v>#REF!</v>
      </c>
      <c r="J402" s="14" t="e">
        <f>IF('Costi complessivi'!#REF!="G",'Costi complessivi'!E296*$C$452,IF('Costi complessivi'!#REF!=$B$452,'Costi complessivi'!E296,""))</f>
        <v>#REF!</v>
      </c>
      <c r="K402" s="14" t="e">
        <f>IF('Costi complessivi'!#REF!="G",'Costi complessivi'!F296*$C$452,IF('Costi complessivi'!#REF!=$B$452,'Costi complessivi'!F296,""))</f>
        <v>#REF!</v>
      </c>
      <c r="L402" s="29" t="e">
        <f>IF('Costi complessivi'!#REF!="G",'Costi complessivi'!#REF!*$C$452,IF('Costi complessivi'!#REF!=$B$452,'Costi complessivi'!#REF!,""))</f>
        <v>#REF!</v>
      </c>
      <c r="M402" s="23" t="e">
        <f>'Costi complessivi'!#REF!</f>
        <v>#REF!</v>
      </c>
      <c r="N402" s="69" t="e">
        <f>IF('Costi complessivi'!#REF!="G",'Costi complessivi'!#REF!,IF('Costi complessivi'!#REF!=$B$452,'Costi complessivi'!#REF!,0))</f>
        <v>#REF!</v>
      </c>
    </row>
    <row r="403" spans="1:14" hidden="1">
      <c r="A403" s="22" t="e">
        <f>IF('Costi complessivi'!#REF!="","",'Costi complessivi'!#REF!)</f>
        <v>#REF!</v>
      </c>
      <c r="B403" s="61" t="e">
        <f>IF('Costi complessivi'!#REF!="","",'Costi complessivi'!#REF!)</f>
        <v>#REF!</v>
      </c>
      <c r="C403" s="15" t="e">
        <f>IF('Costi complessivi'!#REF!="G",'Costi complessivi'!#REF!*$C$452,IF('Costi complessivi'!#REF!=$B$452,'Costi complessivi'!#REF!,""))</f>
        <v>#REF!</v>
      </c>
      <c r="D403" s="15" t="e">
        <f>IF('Costi complessivi'!#REF!="G",'Costi complessivi'!#REF!*$C$452,IF('Costi complessivi'!#REF!=$B$452,'Costi complessivi'!#REF!,""))</f>
        <v>#REF!</v>
      </c>
      <c r="E403" s="30" t="e">
        <f>IF('Costi complessivi'!#REF!="G",'Costi complessivi'!#REF!*$C$452,IF('Costi complessivi'!#REF!=$B$452,'Costi complessivi'!#REF!,""))</f>
        <v>#REF!</v>
      </c>
      <c r="F403" s="115" t="e">
        <f>IF('Costi complessivi'!#REF!="G",'Costi complessivi'!#REF!*$C$452,IF('Costi complessivi'!#REF!=$B$452,'Costi complessivi'!#REF!,""))</f>
        <v>#REF!</v>
      </c>
      <c r="G403" s="44" t="e">
        <f>IF('Costi complessivi'!#REF!="G",'Costi complessivi'!#REF!*$C$452,IF('Costi complessivi'!#REF!=$B$452,'Costi complessivi'!#REF!,""))</f>
        <v>#REF!</v>
      </c>
      <c r="H403" s="44" t="e">
        <f>IF('Costi complessivi'!#REF!="G",'Costi complessivi'!#REF!*$C$452,IF('Costi complessivi'!#REF!=$B$452,'Costi complessivi'!#REF!,""))</f>
        <v>#REF!</v>
      </c>
      <c r="I403" s="115" t="e">
        <f>IF('Costi complessivi'!#REF!="G",'Costi complessivi'!#REF!*$C$452,IF('Costi complessivi'!#REF!=$B$452,'Costi complessivi'!#REF!,""))</f>
        <v>#REF!</v>
      </c>
      <c r="J403" s="14" t="e">
        <f>IF('Costi complessivi'!#REF!="G",'Costi complessivi'!#REF!*$C$452,IF('Costi complessivi'!#REF!=$B$452,'Costi complessivi'!#REF!,""))</f>
        <v>#REF!</v>
      </c>
      <c r="K403" s="14" t="e">
        <f>IF('Costi complessivi'!#REF!="G",'Costi complessivi'!#REF!*$C$452,IF('Costi complessivi'!#REF!=$B$452,'Costi complessivi'!#REF!,""))</f>
        <v>#REF!</v>
      </c>
      <c r="L403" s="29" t="e">
        <f>IF('Costi complessivi'!#REF!="G",'Costi complessivi'!#REF!*$C$452,IF('Costi complessivi'!#REF!=$B$452,'Costi complessivi'!#REF!,""))</f>
        <v>#REF!</v>
      </c>
      <c r="M403" s="23" t="e">
        <f>'Costi complessivi'!#REF!</f>
        <v>#REF!</v>
      </c>
      <c r="N403" s="69" t="e">
        <f>IF('Costi complessivi'!#REF!="G",'Costi complessivi'!#REF!,IF('Costi complessivi'!#REF!=$B$452,'Costi complessivi'!#REF!,0))</f>
        <v>#REF!</v>
      </c>
    </row>
    <row r="404" spans="1:14" hidden="1">
      <c r="A404" s="22" t="e">
        <f>IF('Costi complessivi'!#REF!="","",'Costi complessivi'!#REF!)</f>
        <v>#REF!</v>
      </c>
      <c r="B404" s="61" t="e">
        <f>IF('Costi complessivi'!#REF!="","",'Costi complessivi'!#REF!)</f>
        <v>#REF!</v>
      </c>
      <c r="C404" s="15" t="e">
        <f>IF('Costi complessivi'!#REF!="G",'Costi complessivi'!#REF!*$C$452,IF('Costi complessivi'!#REF!=$B$452,'Costi complessivi'!#REF!,""))</f>
        <v>#REF!</v>
      </c>
      <c r="D404" s="15" t="e">
        <f>IF('Costi complessivi'!#REF!="G",'Costi complessivi'!#REF!*$C$452,IF('Costi complessivi'!#REF!=$B$452,'Costi complessivi'!#REF!,""))</f>
        <v>#REF!</v>
      </c>
      <c r="E404" s="30" t="e">
        <f>IF('Costi complessivi'!#REF!="G",'Costi complessivi'!#REF!*$C$452,IF('Costi complessivi'!#REF!=$B$452,'Costi complessivi'!#REF!,""))</f>
        <v>#REF!</v>
      </c>
      <c r="F404" s="115" t="e">
        <f>IF('Costi complessivi'!#REF!="G",'Costi complessivi'!#REF!*$C$452,IF('Costi complessivi'!#REF!=$B$452,'Costi complessivi'!#REF!,""))</f>
        <v>#REF!</v>
      </c>
      <c r="G404" s="44" t="e">
        <f>IF('Costi complessivi'!#REF!="G",'Costi complessivi'!#REF!*$C$452,IF('Costi complessivi'!#REF!=$B$452,'Costi complessivi'!#REF!,""))</f>
        <v>#REF!</v>
      </c>
      <c r="H404" s="44" t="e">
        <f>IF('Costi complessivi'!#REF!="G",'Costi complessivi'!#REF!*$C$452,IF('Costi complessivi'!#REF!=$B$452,'Costi complessivi'!#REF!,""))</f>
        <v>#REF!</v>
      </c>
      <c r="I404" s="115" t="e">
        <f>IF('Costi complessivi'!#REF!="G",'Costi complessivi'!#REF!*$C$452,IF('Costi complessivi'!#REF!=$B$452,'Costi complessivi'!#REF!,""))</f>
        <v>#REF!</v>
      </c>
      <c r="J404" s="14" t="e">
        <f>IF('Costi complessivi'!#REF!="G",'Costi complessivi'!#REF!*$C$452,IF('Costi complessivi'!#REF!=$B$452,'Costi complessivi'!#REF!,""))</f>
        <v>#REF!</v>
      </c>
      <c r="K404" s="14" t="e">
        <f>IF('Costi complessivi'!#REF!="G",'Costi complessivi'!#REF!*$C$452,IF('Costi complessivi'!#REF!=$B$452,'Costi complessivi'!#REF!,""))</f>
        <v>#REF!</v>
      </c>
      <c r="L404" s="29" t="e">
        <f>IF('Costi complessivi'!#REF!="G",'Costi complessivi'!#REF!*$C$452,IF('Costi complessivi'!#REF!=$B$452,'Costi complessivi'!#REF!,""))</f>
        <v>#REF!</v>
      </c>
      <c r="M404" s="23" t="e">
        <f>'Costi complessivi'!#REF!</f>
        <v>#REF!</v>
      </c>
      <c r="N404" s="69" t="e">
        <f>IF('Costi complessivi'!#REF!="G",'Costi complessivi'!#REF!,IF('Costi complessivi'!#REF!=$B$452,'Costi complessivi'!#REF!,0))</f>
        <v>#REF!</v>
      </c>
    </row>
    <row r="405" spans="1:14" hidden="1">
      <c r="A405" s="22" t="e">
        <f>IF('Costi complessivi'!#REF!="","",'Costi complessivi'!#REF!)</f>
        <v>#REF!</v>
      </c>
      <c r="B405" s="61" t="e">
        <f>IF('Costi complessivi'!#REF!="","",'Costi complessivi'!#REF!)</f>
        <v>#REF!</v>
      </c>
      <c r="C405" s="15" t="e">
        <f>IF('Costi complessivi'!#REF!="G",'Costi complessivi'!#REF!*$C$452,IF('Costi complessivi'!#REF!=$B$452,'Costi complessivi'!#REF!,""))</f>
        <v>#REF!</v>
      </c>
      <c r="D405" s="15" t="e">
        <f>IF('Costi complessivi'!#REF!="G",'Costi complessivi'!#REF!*$C$452,IF('Costi complessivi'!#REF!=$B$452,'Costi complessivi'!#REF!,""))</f>
        <v>#REF!</v>
      </c>
      <c r="E405" s="30" t="e">
        <f>IF('Costi complessivi'!#REF!="G",'Costi complessivi'!#REF!*$C$452,IF('Costi complessivi'!#REF!=$B$452,'Costi complessivi'!#REF!,""))</f>
        <v>#REF!</v>
      </c>
      <c r="F405" s="115" t="e">
        <f>IF('Costi complessivi'!#REF!="G",'Costi complessivi'!#REF!*$C$452,IF('Costi complessivi'!#REF!=$B$452,'Costi complessivi'!#REF!,""))</f>
        <v>#REF!</v>
      </c>
      <c r="G405" s="44" t="e">
        <f>IF('Costi complessivi'!#REF!="G",'Costi complessivi'!#REF!*$C$452,IF('Costi complessivi'!#REF!=$B$452,'Costi complessivi'!#REF!,""))</f>
        <v>#REF!</v>
      </c>
      <c r="H405" s="44" t="e">
        <f>IF('Costi complessivi'!#REF!="G",'Costi complessivi'!#REF!*$C$452,IF('Costi complessivi'!#REF!=$B$452,'Costi complessivi'!#REF!,""))</f>
        <v>#REF!</v>
      </c>
      <c r="I405" s="115" t="e">
        <f>IF('Costi complessivi'!#REF!="G",'Costi complessivi'!#REF!*$C$452,IF('Costi complessivi'!#REF!=$B$452,'Costi complessivi'!#REF!,""))</f>
        <v>#REF!</v>
      </c>
      <c r="J405" s="14" t="e">
        <f>IF('Costi complessivi'!#REF!="G",'Costi complessivi'!#REF!*$C$452,IF('Costi complessivi'!#REF!=$B$452,'Costi complessivi'!#REF!,""))</f>
        <v>#REF!</v>
      </c>
      <c r="K405" s="14" t="e">
        <f>IF('Costi complessivi'!#REF!="G",'Costi complessivi'!#REF!*$C$452,IF('Costi complessivi'!#REF!=$B$452,'Costi complessivi'!#REF!,""))</f>
        <v>#REF!</v>
      </c>
      <c r="L405" s="29" t="e">
        <f>IF('Costi complessivi'!#REF!="G",'Costi complessivi'!#REF!*$C$452,IF('Costi complessivi'!#REF!=$B$452,'Costi complessivi'!#REF!,""))</f>
        <v>#REF!</v>
      </c>
      <c r="M405" s="23" t="e">
        <f>'Costi complessivi'!#REF!</f>
        <v>#REF!</v>
      </c>
      <c r="N405" s="69" t="e">
        <f>IF('Costi complessivi'!#REF!="G",'Costi complessivi'!#REF!,IF('Costi complessivi'!#REF!=$B$452,'Costi complessivi'!#REF!,0))</f>
        <v>#REF!</v>
      </c>
    </row>
    <row r="406" spans="1:14">
      <c r="A406" s="49" t="s">
        <v>447</v>
      </c>
      <c r="B406" s="45"/>
      <c r="C406" s="46"/>
      <c r="D406" s="47"/>
      <c r="E406" s="47"/>
      <c r="F406" s="47"/>
      <c r="G406" s="47"/>
      <c r="H406" s="47"/>
      <c r="I406" s="47"/>
      <c r="J406" s="47"/>
      <c r="K406" s="47"/>
      <c r="L406" s="45"/>
      <c r="M406" s="48"/>
      <c r="N406" s="69">
        <v>1</v>
      </c>
    </row>
    <row r="407" spans="1:14" hidden="1">
      <c r="A407" s="22" t="e">
        <f>IF('Costi complessivi'!#REF!="","",'Costi complessivi'!#REF!)</f>
        <v>#REF!</v>
      </c>
      <c r="B407" s="61" t="e">
        <f>IF('Costi complessivi'!#REF!="","",'Costi complessivi'!#REF!)</f>
        <v>#REF!</v>
      </c>
      <c r="C407" s="15" t="e">
        <f>IF('Costi complessivi'!#REF!="G",'Costi complessivi'!#REF!*$C$452,IF('Costi complessivi'!#REF!=$B$452,'Costi complessivi'!#REF!,""))</f>
        <v>#REF!</v>
      </c>
      <c r="D407" s="15" t="e">
        <f>IF('Costi complessivi'!#REF!="G",'Costi complessivi'!#REF!*$C$452,IF('Costi complessivi'!#REF!=$B$452,'Costi complessivi'!#REF!,""))</f>
        <v>#REF!</v>
      </c>
      <c r="E407" s="30" t="e">
        <f>IF('Costi complessivi'!#REF!="G",'Costi complessivi'!#REF!*$C$452,IF('Costi complessivi'!#REF!=$B$452,'Costi complessivi'!#REF!,""))</f>
        <v>#REF!</v>
      </c>
      <c r="F407" s="115" t="e">
        <f>IF('Costi complessivi'!#REF!="G",'Costi complessivi'!#REF!*$C$452,IF('Costi complessivi'!#REF!=$B$452,'Costi complessivi'!#REF!,""))</f>
        <v>#REF!</v>
      </c>
      <c r="G407" s="44" t="e">
        <f>IF('Costi complessivi'!#REF!="G",'Costi complessivi'!#REF!*$C$452,IF('Costi complessivi'!#REF!=$B$452,'Costi complessivi'!#REF!,""))</f>
        <v>#REF!</v>
      </c>
      <c r="H407" s="44" t="e">
        <f>IF('Costi complessivi'!#REF!="G",'Costi complessivi'!#REF!*$C$452,IF('Costi complessivi'!#REF!=$B$452,'Costi complessivi'!#REF!,""))</f>
        <v>#REF!</v>
      </c>
      <c r="I407" s="115" t="e">
        <f>IF('Costi complessivi'!#REF!="G",'Costi complessivi'!#REF!*$C$452,IF('Costi complessivi'!#REF!=$B$452,'Costi complessivi'!#REF!,""))</f>
        <v>#REF!</v>
      </c>
      <c r="J407" s="14" t="e">
        <f>IF('Costi complessivi'!#REF!="G",'Costi complessivi'!#REF!*$C$452,IF('Costi complessivi'!#REF!=$B$452,'Costi complessivi'!#REF!,""))</f>
        <v>#REF!</v>
      </c>
      <c r="K407" s="14" t="e">
        <f>IF('Costi complessivi'!#REF!="G",'Costi complessivi'!#REF!*$C$452,IF('Costi complessivi'!#REF!=$B$452,'Costi complessivi'!#REF!,""))</f>
        <v>#REF!</v>
      </c>
      <c r="L407" s="29" t="e">
        <f>IF('Costi complessivi'!#REF!="G",'Costi complessivi'!#REF!*$C$452,IF('Costi complessivi'!#REF!=$B$452,'Costi complessivi'!#REF!,""))</f>
        <v>#REF!</v>
      </c>
      <c r="M407" s="23" t="e">
        <f>'Costi complessivi'!#REF!</f>
        <v>#REF!</v>
      </c>
      <c r="N407" s="69" t="e">
        <f>IF('Costi complessivi'!#REF!="G",'Costi complessivi'!#REF!,IF('Costi complessivi'!#REF!=$B$452,'Costi complessivi'!#REF!,0))</f>
        <v>#REF!</v>
      </c>
    </row>
    <row r="408" spans="1:14" ht="14.45" customHeight="1">
      <c r="A408" s="22" t="str">
        <f>IF('Costi complessivi'!A298="","",'Costi complessivi'!A298)</f>
        <v xml:space="preserve">  68/05/963  </v>
      </c>
      <c r="B408" s="61" t="str">
        <f>IF('Costi complessivi'!B298="","",'Costi complessivi'!B298)</f>
        <v>CONTRIBUTO CONTIN. SALA BAGANZA</v>
      </c>
      <c r="C408" s="15" t="e">
        <f>IF('Costi complessivi'!#REF!="G",'Costi complessivi'!#REF!*$C$452,IF('Costi complessivi'!#REF!=$B$452,'Costi complessivi'!#REF!,""))</f>
        <v>#REF!</v>
      </c>
      <c r="D408" s="15" t="e">
        <f>IF('Costi complessivi'!#REF!="G",'Costi complessivi'!#REF!*$C$452,IF('Costi complessivi'!#REF!=$B$452,'Costi complessivi'!#REF!,""))</f>
        <v>#REF!</v>
      </c>
      <c r="E408" s="30" t="e">
        <f>IF('Costi complessivi'!#REF!="G",'Costi complessivi'!#REF!*$C$452,IF('Costi complessivi'!#REF!=$B$452,'Costi complessivi'!#REF!,""))</f>
        <v>#REF!</v>
      </c>
      <c r="F408" s="115" t="e">
        <f>IF('Costi complessivi'!#REF!="G",'Costi complessivi'!C298*$C$452,IF('Costi complessivi'!#REF!=$B$452,'Costi complessivi'!C298,""))</f>
        <v>#REF!</v>
      </c>
      <c r="G408" s="44" t="e">
        <f>IF('Costi complessivi'!#REF!="G",'Costi complessivi'!#REF!*$C$452,IF('Costi complessivi'!#REF!=$B$452,'Costi complessivi'!#REF!,""))</f>
        <v>#REF!</v>
      </c>
      <c r="H408" s="44" t="e">
        <f>IF('Costi complessivi'!#REF!="G",'Costi complessivi'!#REF!*$C$452,IF('Costi complessivi'!#REF!=$B$452,'Costi complessivi'!#REF!,""))</f>
        <v>#REF!</v>
      </c>
      <c r="I408" s="115" t="e">
        <f>IF('Costi complessivi'!#REF!="G",'Costi complessivi'!D298*$C$452,IF('Costi complessivi'!#REF!=$B$452,'Costi complessivi'!D298,""))</f>
        <v>#REF!</v>
      </c>
      <c r="J408" s="14" t="e">
        <f>IF('Costi complessivi'!#REF!="G",'Costi complessivi'!E298*$C$452,IF('Costi complessivi'!#REF!=$B$452,'Costi complessivi'!E298,""))</f>
        <v>#REF!</v>
      </c>
      <c r="K408" s="14" t="e">
        <f>IF('Costi complessivi'!#REF!="G",'Costi complessivi'!F298*$C$452,IF('Costi complessivi'!#REF!=$B$452,'Costi complessivi'!F298,""))</f>
        <v>#REF!</v>
      </c>
      <c r="L408" s="29" t="e">
        <f>IF('Costi complessivi'!#REF!="G",'Costi complessivi'!#REF!*$C$452,IF('Costi complessivi'!#REF!=$B$452,'Costi complessivi'!#REF!,""))</f>
        <v>#REF!</v>
      </c>
      <c r="M408" s="23" t="e">
        <f>'Costi complessivi'!#REF!</f>
        <v>#REF!</v>
      </c>
      <c r="N408" s="69" t="e">
        <f>IF('Costi complessivi'!#REF!="G",'Costi complessivi'!#REF!,IF('Costi complessivi'!#REF!=$B$452,'Costi complessivi'!#REF!,0))</f>
        <v>#REF!</v>
      </c>
    </row>
    <row r="409" spans="1:14">
      <c r="A409" s="22" t="str">
        <f>IF('Costi complessivi'!A299="","",'Costi complessivi'!A299)</f>
        <v xml:space="preserve">  68/05/964  </v>
      </c>
      <c r="B409" s="61" t="str">
        <f>IF('Costi complessivi'!B299="","",'Costi complessivi'!B299)</f>
        <v xml:space="preserve">CONTR. UNA TANTUM SALA BAGANZA </v>
      </c>
      <c r="C409" s="15" t="e">
        <f>IF('Costi complessivi'!#REF!="G",'Costi complessivi'!#REF!*$C$452,IF('Costi complessivi'!#REF!=$B$452,'Costi complessivi'!#REF!,""))</f>
        <v>#REF!</v>
      </c>
      <c r="D409" s="15" t="e">
        <f>IF('Costi complessivi'!#REF!="G",'Costi complessivi'!#REF!*$C$452,IF('Costi complessivi'!#REF!=$B$452,'Costi complessivi'!#REF!,""))</f>
        <v>#REF!</v>
      </c>
      <c r="E409" s="30" t="e">
        <f>IF('Costi complessivi'!#REF!="G",'Costi complessivi'!#REF!*$C$452,IF('Costi complessivi'!#REF!=$B$452,'Costi complessivi'!#REF!,""))</f>
        <v>#REF!</v>
      </c>
      <c r="F409" s="115" t="e">
        <f>IF('Costi complessivi'!#REF!="G",'Costi complessivi'!C299*$C$452,IF('Costi complessivi'!#REF!=$B$452,'Costi complessivi'!C299,""))</f>
        <v>#REF!</v>
      </c>
      <c r="G409" s="44" t="e">
        <f>IF('Costi complessivi'!#REF!="G",'Costi complessivi'!#REF!*$C$452,IF('Costi complessivi'!#REF!=$B$452,'Costi complessivi'!#REF!,""))</f>
        <v>#REF!</v>
      </c>
      <c r="H409" s="44" t="e">
        <f>IF('Costi complessivi'!#REF!="G",'Costi complessivi'!#REF!*$C$452,IF('Costi complessivi'!#REF!=$B$452,'Costi complessivi'!#REF!,""))</f>
        <v>#REF!</v>
      </c>
      <c r="I409" s="115" t="e">
        <f>IF('Costi complessivi'!#REF!="G",'Costi complessivi'!D299*$C$452,IF('Costi complessivi'!#REF!=$B$452,'Costi complessivi'!D299,""))</f>
        <v>#REF!</v>
      </c>
      <c r="J409" s="14" t="e">
        <f>IF('Costi complessivi'!#REF!="G",'Costi complessivi'!E299*$C$452,IF('Costi complessivi'!#REF!=$B$452,'Costi complessivi'!E299,""))</f>
        <v>#REF!</v>
      </c>
      <c r="K409" s="14" t="e">
        <f>IF('Costi complessivi'!#REF!="G",'Costi complessivi'!F299*$C$452,IF('Costi complessivi'!#REF!=$B$452,'Costi complessivi'!F299,""))</f>
        <v>#REF!</v>
      </c>
      <c r="L409" s="29" t="e">
        <f>IF('Costi complessivi'!#REF!="G",'Costi complessivi'!#REF!*$C$452,IF('Costi complessivi'!#REF!=$B$452,'Costi complessivi'!#REF!,""))</f>
        <v>#REF!</v>
      </c>
      <c r="M409" s="23" t="e">
        <f>'Costi complessivi'!#REF!</f>
        <v>#REF!</v>
      </c>
      <c r="N409" s="69" t="e">
        <f>IF('Costi complessivi'!#REF!="G",'Costi complessivi'!#REF!,IF('Costi complessivi'!#REF!=$B$452,'Costi complessivi'!#REF!,0))</f>
        <v>#REF!</v>
      </c>
    </row>
    <row r="410" spans="1:14">
      <c r="A410" s="22" t="str">
        <f>IF('Costi complessivi'!A300="","",'Costi complessivi'!A300)</f>
        <v xml:space="preserve">  68/05/965  </v>
      </c>
      <c r="B410" s="61" t="str">
        <f>IF('Costi complessivi'!B300="","",'Costi complessivi'!B300)</f>
        <v xml:space="preserve">CONTR. MINIMO VITALE SALA BAG. </v>
      </c>
      <c r="C410" s="15" t="e">
        <f>IF('Costi complessivi'!#REF!="G",'Costi complessivi'!#REF!*$C$452,IF('Costi complessivi'!#REF!=$B$452,'Costi complessivi'!#REF!,""))</f>
        <v>#REF!</v>
      </c>
      <c r="D410" s="15" t="e">
        <f>IF('Costi complessivi'!#REF!="G",'Costi complessivi'!#REF!*$C$452,IF('Costi complessivi'!#REF!=$B$452,'Costi complessivi'!#REF!,""))</f>
        <v>#REF!</v>
      </c>
      <c r="E410" s="30" t="e">
        <f>IF('Costi complessivi'!#REF!="G",'Costi complessivi'!#REF!*$C$452,IF('Costi complessivi'!#REF!=$B$452,'Costi complessivi'!#REF!,""))</f>
        <v>#REF!</v>
      </c>
      <c r="F410" s="115" t="e">
        <f>IF('Costi complessivi'!#REF!="G",'Costi complessivi'!C300*$C$452,IF('Costi complessivi'!#REF!=$B$452,'Costi complessivi'!C300,""))</f>
        <v>#REF!</v>
      </c>
      <c r="G410" s="44" t="e">
        <f>IF('Costi complessivi'!#REF!="G",'Costi complessivi'!#REF!*$C$452,IF('Costi complessivi'!#REF!=$B$452,'Costi complessivi'!#REF!,""))</f>
        <v>#REF!</v>
      </c>
      <c r="H410" s="44" t="e">
        <f>IF('Costi complessivi'!#REF!="G",'Costi complessivi'!#REF!*$C$452,IF('Costi complessivi'!#REF!=$B$452,'Costi complessivi'!#REF!,""))</f>
        <v>#REF!</v>
      </c>
      <c r="I410" s="115" t="e">
        <f>IF('Costi complessivi'!#REF!="G",'Costi complessivi'!D300*$C$452,IF('Costi complessivi'!#REF!=$B$452,'Costi complessivi'!D300,""))</f>
        <v>#REF!</v>
      </c>
      <c r="J410" s="14" t="e">
        <f>IF('Costi complessivi'!#REF!="G",'Costi complessivi'!E300*$C$452,IF('Costi complessivi'!#REF!=$B$452,'Costi complessivi'!E300,""))</f>
        <v>#REF!</v>
      </c>
      <c r="K410" s="14" t="e">
        <f>IF('Costi complessivi'!#REF!="G",'Costi complessivi'!F300*$C$452,IF('Costi complessivi'!#REF!=$B$452,'Costi complessivi'!F300,""))</f>
        <v>#REF!</v>
      </c>
      <c r="L410" s="29" t="e">
        <f>IF('Costi complessivi'!#REF!="G",'Costi complessivi'!#REF!*$C$452,IF('Costi complessivi'!#REF!=$B$452,'Costi complessivi'!#REF!,""))</f>
        <v>#REF!</v>
      </c>
      <c r="M410" s="23" t="e">
        <f>'Costi complessivi'!#REF!</f>
        <v>#REF!</v>
      </c>
      <c r="N410" s="69" t="e">
        <f>IF('Costi complessivi'!#REF!="G",'Costi complessivi'!#REF!,IF('Costi complessivi'!#REF!=$B$452,'Costi complessivi'!#REF!,0))</f>
        <v>#REF!</v>
      </c>
    </row>
    <row r="411" spans="1:14" hidden="1">
      <c r="A411" s="22" t="e">
        <f>IF('Costi complessivi'!#REF!="","",'Costi complessivi'!#REF!)</f>
        <v>#REF!</v>
      </c>
      <c r="B411" s="61" t="e">
        <f>IF('Costi complessivi'!#REF!="","",'Costi complessivi'!#REF!)</f>
        <v>#REF!</v>
      </c>
      <c r="C411" s="15" t="e">
        <f>IF('Costi complessivi'!#REF!="G",'Costi complessivi'!#REF!*$C$452,IF('Costi complessivi'!#REF!=$B$452,'Costi complessivi'!#REF!,""))</f>
        <v>#REF!</v>
      </c>
      <c r="D411" s="15" t="e">
        <f>IF('Costi complessivi'!#REF!="G",'Costi complessivi'!#REF!*$C$452,IF('Costi complessivi'!#REF!=$B$452,'Costi complessivi'!#REF!,""))</f>
        <v>#REF!</v>
      </c>
      <c r="E411" s="30" t="e">
        <f>IF('Costi complessivi'!#REF!="G",'Costi complessivi'!#REF!*$C$452,IF('Costi complessivi'!#REF!=$B$452,'Costi complessivi'!#REF!,""))</f>
        <v>#REF!</v>
      </c>
      <c r="F411" s="115" t="e">
        <f>IF('Costi complessivi'!#REF!="G",'Costi complessivi'!#REF!*$C$452,IF('Costi complessivi'!#REF!=$B$452,'Costi complessivi'!#REF!,""))</f>
        <v>#REF!</v>
      </c>
      <c r="G411" s="44" t="e">
        <f>IF('Costi complessivi'!#REF!="G",'Costi complessivi'!#REF!*$C$452,IF('Costi complessivi'!#REF!=$B$452,'Costi complessivi'!#REF!,""))</f>
        <v>#REF!</v>
      </c>
      <c r="H411" s="44" t="e">
        <f>IF('Costi complessivi'!#REF!="G",'Costi complessivi'!#REF!*$C$452,IF('Costi complessivi'!#REF!=$B$452,'Costi complessivi'!#REF!,""))</f>
        <v>#REF!</v>
      </c>
      <c r="I411" s="115" t="e">
        <f>IF('Costi complessivi'!#REF!="G",'Costi complessivi'!#REF!*$C$452,IF('Costi complessivi'!#REF!=$B$452,'Costi complessivi'!#REF!,""))</f>
        <v>#REF!</v>
      </c>
      <c r="J411" s="14" t="e">
        <f>IF('Costi complessivi'!#REF!="G",'Costi complessivi'!#REF!*$C$452,IF('Costi complessivi'!#REF!=$B$452,'Costi complessivi'!#REF!,""))</f>
        <v>#REF!</v>
      </c>
      <c r="K411" s="14" t="e">
        <f>IF('Costi complessivi'!#REF!="G",'Costi complessivi'!#REF!*$C$452,IF('Costi complessivi'!#REF!=$B$452,'Costi complessivi'!#REF!,""))</f>
        <v>#REF!</v>
      </c>
      <c r="L411" s="29" t="e">
        <f>IF('Costi complessivi'!#REF!="G",'Costi complessivi'!#REF!*$C$452,IF('Costi complessivi'!#REF!=$B$452,'Costi complessivi'!#REF!,""))</f>
        <v>#REF!</v>
      </c>
      <c r="M411" s="23" t="e">
        <f>'Costi complessivi'!#REF!</f>
        <v>#REF!</v>
      </c>
      <c r="N411" s="69" t="e">
        <f>IF('Costi complessivi'!#REF!="G",'Costi complessivi'!#REF!,IF('Costi complessivi'!#REF!=$B$452,'Costi complessivi'!#REF!,0))</f>
        <v>#REF!</v>
      </c>
    </row>
    <row r="412" spans="1:14" hidden="1">
      <c r="A412" s="22" t="e">
        <f>IF('Costi complessivi'!#REF!="","",'Costi complessivi'!#REF!)</f>
        <v>#REF!</v>
      </c>
      <c r="B412" s="61" t="e">
        <f>IF('Costi complessivi'!#REF!="","",'Costi complessivi'!#REF!)</f>
        <v>#REF!</v>
      </c>
      <c r="C412" s="15" t="e">
        <f>IF('Costi complessivi'!#REF!="G",'Costi complessivi'!#REF!*$C$452,IF('Costi complessivi'!#REF!=$B$452,'Costi complessivi'!#REF!,""))</f>
        <v>#REF!</v>
      </c>
      <c r="D412" s="15" t="e">
        <f>IF('Costi complessivi'!#REF!="G",'Costi complessivi'!#REF!*$C$452,IF('Costi complessivi'!#REF!=$B$452,'Costi complessivi'!#REF!,""))</f>
        <v>#REF!</v>
      </c>
      <c r="E412" s="30" t="e">
        <f>IF('Costi complessivi'!#REF!="G",'Costi complessivi'!#REF!*$C$452,IF('Costi complessivi'!#REF!=$B$452,'Costi complessivi'!#REF!,""))</f>
        <v>#REF!</v>
      </c>
      <c r="F412" s="115" t="e">
        <f>IF('Costi complessivi'!#REF!="G",'Costi complessivi'!#REF!*$C$452,IF('Costi complessivi'!#REF!=$B$452,'Costi complessivi'!#REF!,""))</f>
        <v>#REF!</v>
      </c>
      <c r="G412" s="44" t="e">
        <f>IF('Costi complessivi'!#REF!="G",'Costi complessivi'!#REF!*$C$452,IF('Costi complessivi'!#REF!=$B$452,'Costi complessivi'!#REF!,""))</f>
        <v>#REF!</v>
      </c>
      <c r="H412" s="44" t="e">
        <f>IF('Costi complessivi'!#REF!="G",'Costi complessivi'!#REF!*$C$452,IF('Costi complessivi'!#REF!=$B$452,'Costi complessivi'!#REF!,""))</f>
        <v>#REF!</v>
      </c>
      <c r="I412" s="115" t="e">
        <f>IF('Costi complessivi'!#REF!="G",'Costi complessivi'!#REF!*$C$452,IF('Costi complessivi'!#REF!=$B$452,'Costi complessivi'!#REF!,""))</f>
        <v>#REF!</v>
      </c>
      <c r="J412" s="14" t="e">
        <f>IF('Costi complessivi'!#REF!="G",'Costi complessivi'!#REF!*$C$452,IF('Costi complessivi'!#REF!=$B$452,'Costi complessivi'!#REF!,""))</f>
        <v>#REF!</v>
      </c>
      <c r="K412" s="14" t="e">
        <f>IF('Costi complessivi'!#REF!="G",'Costi complessivi'!#REF!*$C$452,IF('Costi complessivi'!#REF!=$B$452,'Costi complessivi'!#REF!,""))</f>
        <v>#REF!</v>
      </c>
      <c r="L412" s="29" t="e">
        <f>IF('Costi complessivi'!#REF!="G",'Costi complessivi'!#REF!*$C$452,IF('Costi complessivi'!#REF!=$B$452,'Costi complessivi'!#REF!,""))</f>
        <v>#REF!</v>
      </c>
      <c r="M412" s="23" t="e">
        <f>'Costi complessivi'!#REF!</f>
        <v>#REF!</v>
      </c>
      <c r="N412" s="69" t="e">
        <f>IF('Costi complessivi'!#REF!="G",'Costi complessivi'!#REF!,IF('Costi complessivi'!#REF!=$B$452,'Costi complessivi'!#REF!,0))</f>
        <v>#REF!</v>
      </c>
    </row>
    <row r="413" spans="1:14" hidden="1">
      <c r="A413" s="22" t="e">
        <f>IF('Costi complessivi'!#REF!="","",'Costi complessivi'!#REF!)</f>
        <v>#REF!</v>
      </c>
      <c r="B413" s="61" t="e">
        <f>IF('Costi complessivi'!#REF!="","",'Costi complessivi'!#REF!)</f>
        <v>#REF!</v>
      </c>
      <c r="C413" s="15" t="e">
        <f>IF('Costi complessivi'!#REF!="G",'Costi complessivi'!#REF!*$C$452,IF('Costi complessivi'!#REF!=$B$452,'Costi complessivi'!#REF!,""))</f>
        <v>#REF!</v>
      </c>
      <c r="D413" s="15" t="e">
        <f>IF('Costi complessivi'!#REF!="G",'Costi complessivi'!#REF!*$C$452,IF('Costi complessivi'!#REF!=$B$452,'Costi complessivi'!#REF!,""))</f>
        <v>#REF!</v>
      </c>
      <c r="E413" s="30" t="e">
        <f>IF('Costi complessivi'!#REF!="G",'Costi complessivi'!#REF!*$C$452,IF('Costi complessivi'!#REF!=$B$452,'Costi complessivi'!#REF!,""))</f>
        <v>#REF!</v>
      </c>
      <c r="F413" s="115" t="e">
        <f>IF('Costi complessivi'!#REF!="G",'Costi complessivi'!#REF!*$C$452,IF('Costi complessivi'!#REF!=$B$452,'Costi complessivi'!#REF!,""))</f>
        <v>#REF!</v>
      </c>
      <c r="G413" s="44" t="e">
        <f>IF('Costi complessivi'!#REF!="G",'Costi complessivi'!#REF!*$C$452,IF('Costi complessivi'!#REF!=$B$452,'Costi complessivi'!#REF!,""))</f>
        <v>#REF!</v>
      </c>
      <c r="H413" s="44" t="e">
        <f>IF('Costi complessivi'!#REF!="G",'Costi complessivi'!#REF!*$C$452,IF('Costi complessivi'!#REF!=$B$452,'Costi complessivi'!#REF!,""))</f>
        <v>#REF!</v>
      </c>
      <c r="I413" s="115" t="e">
        <f>IF('Costi complessivi'!#REF!="G",'Costi complessivi'!#REF!*$C$452,IF('Costi complessivi'!#REF!=$B$452,'Costi complessivi'!#REF!,""))</f>
        <v>#REF!</v>
      </c>
      <c r="J413" s="14" t="e">
        <f>IF('Costi complessivi'!#REF!="G",'Costi complessivi'!#REF!*$C$452,IF('Costi complessivi'!#REF!=$B$452,'Costi complessivi'!#REF!,""))</f>
        <v>#REF!</v>
      </c>
      <c r="K413" s="14" t="e">
        <f>IF('Costi complessivi'!#REF!="G",'Costi complessivi'!#REF!*$C$452,IF('Costi complessivi'!#REF!=$B$452,'Costi complessivi'!#REF!,""))</f>
        <v>#REF!</v>
      </c>
      <c r="L413" s="29" t="e">
        <f>IF('Costi complessivi'!#REF!="G",'Costi complessivi'!#REF!*$C$452,IF('Costi complessivi'!#REF!=$B$452,'Costi complessivi'!#REF!,""))</f>
        <v>#REF!</v>
      </c>
      <c r="M413" s="23" t="e">
        <f>'Costi complessivi'!#REF!</f>
        <v>#REF!</v>
      </c>
      <c r="N413" s="69" t="e">
        <f>IF('Costi complessivi'!#REF!="G",'Costi complessivi'!#REF!,IF('Costi complessivi'!#REF!=$B$452,'Costi complessivi'!#REF!,0))</f>
        <v>#REF!</v>
      </c>
    </row>
    <row r="414" spans="1:14" hidden="1">
      <c r="A414" s="49" t="s">
        <v>448</v>
      </c>
      <c r="B414" s="45"/>
      <c r="C414" s="46"/>
      <c r="D414" s="47"/>
      <c r="E414" s="47"/>
      <c r="F414" s="47"/>
      <c r="G414" s="47"/>
      <c r="H414" s="47"/>
      <c r="I414" s="47"/>
      <c r="J414" s="47"/>
      <c r="K414" s="47"/>
      <c r="L414" s="45"/>
      <c r="M414" s="48"/>
      <c r="N414" s="69" t="e">
        <f>IF('Costi complessivi'!#REF!="G",'Costi complessivi'!#REF!,IF('Costi complessivi'!#REF!=$B$452,'Costi complessivi'!#REF!,0))</f>
        <v>#REF!</v>
      </c>
    </row>
    <row r="415" spans="1:14" hidden="1">
      <c r="A415" s="22" t="e">
        <f>IF('Costi complessivi'!#REF!="","",'Costi complessivi'!#REF!)</f>
        <v>#REF!</v>
      </c>
      <c r="B415" s="61" t="e">
        <f>IF('Costi complessivi'!#REF!="","",'Costi complessivi'!#REF!)</f>
        <v>#REF!</v>
      </c>
      <c r="C415" s="15" t="e">
        <f>IF('Costi complessivi'!#REF!="G",'Costi complessivi'!#REF!*$C$452,IF('Costi complessivi'!#REF!=$B$452,'Costi complessivi'!#REF!,""))</f>
        <v>#REF!</v>
      </c>
      <c r="D415" s="15" t="e">
        <f>IF('Costi complessivi'!#REF!="G",'Costi complessivi'!#REF!*$C$452,IF('Costi complessivi'!#REF!=$B$452,'Costi complessivi'!#REF!,""))</f>
        <v>#REF!</v>
      </c>
      <c r="E415" s="30" t="e">
        <f>IF('Costi complessivi'!#REF!="G",'Costi complessivi'!#REF!*$C$452,IF('Costi complessivi'!#REF!=$B$452,'Costi complessivi'!#REF!,""))</f>
        <v>#REF!</v>
      </c>
      <c r="F415" s="115" t="e">
        <f>IF('Costi complessivi'!#REF!="G",'Costi complessivi'!#REF!*$C$452,IF('Costi complessivi'!#REF!=$B$452,'Costi complessivi'!#REF!,""))</f>
        <v>#REF!</v>
      </c>
      <c r="G415" s="44" t="e">
        <f>IF('Costi complessivi'!#REF!="G",'Costi complessivi'!#REF!*$C$452,IF('Costi complessivi'!#REF!=$B$452,'Costi complessivi'!#REF!,""))</f>
        <v>#REF!</v>
      </c>
      <c r="H415" s="44" t="e">
        <f>IF('Costi complessivi'!#REF!="G",'Costi complessivi'!#REF!*$C$452,IF('Costi complessivi'!#REF!=$B$452,'Costi complessivi'!#REF!,""))</f>
        <v>#REF!</v>
      </c>
      <c r="I415" s="115" t="e">
        <f>IF('Costi complessivi'!#REF!="G",'Costi complessivi'!#REF!*$C$452,IF('Costi complessivi'!#REF!=$B$452,'Costi complessivi'!#REF!,""))</f>
        <v>#REF!</v>
      </c>
      <c r="J415" s="14" t="e">
        <f>IF('Costi complessivi'!#REF!="G",'Costi complessivi'!#REF!*$C$452,IF('Costi complessivi'!#REF!=$B$452,'Costi complessivi'!#REF!,""))</f>
        <v>#REF!</v>
      </c>
      <c r="K415" s="14" t="e">
        <f>IF('Costi complessivi'!#REF!="G",'Costi complessivi'!#REF!*$C$452,IF('Costi complessivi'!#REF!=$B$452,'Costi complessivi'!#REF!,""))</f>
        <v>#REF!</v>
      </c>
      <c r="L415" s="29" t="e">
        <f>IF('Costi complessivi'!#REF!="G",'Costi complessivi'!#REF!*$C$452,IF('Costi complessivi'!#REF!=$B$452,'Costi complessivi'!#REF!,""))</f>
        <v>#REF!</v>
      </c>
      <c r="M415" s="23" t="e">
        <f>'Costi complessivi'!#REF!</f>
        <v>#REF!</v>
      </c>
      <c r="N415" s="69" t="e">
        <f>IF('Costi complessivi'!#REF!="G",'Costi complessivi'!#REF!,IF('Costi complessivi'!#REF!=$B$452,'Costi complessivi'!#REF!,0))</f>
        <v>#REF!</v>
      </c>
    </row>
    <row r="416" spans="1:14" hidden="1">
      <c r="A416" s="22" t="str">
        <f>IF('Costi complessivi'!A302="","",'Costi complessivi'!A302)</f>
        <v xml:space="preserve">  68/05/983  </v>
      </c>
      <c r="B416" s="61" t="str">
        <f>IF('Costi complessivi'!B302="","",'Costi complessivi'!B302)</f>
        <v xml:space="preserve">CONTR. CONTIN. TRAVERSETOLO    </v>
      </c>
      <c r="C416" s="15" t="e">
        <f>IF('Costi complessivi'!#REF!="G",'Costi complessivi'!#REF!*$C$452,IF('Costi complessivi'!#REF!=$B$452,'Costi complessivi'!#REF!,""))</f>
        <v>#REF!</v>
      </c>
      <c r="D416" s="15" t="e">
        <f>IF('Costi complessivi'!#REF!="G",'Costi complessivi'!#REF!*$C$452,IF('Costi complessivi'!#REF!=$B$452,'Costi complessivi'!#REF!,""))</f>
        <v>#REF!</v>
      </c>
      <c r="E416" s="30" t="e">
        <f>IF('Costi complessivi'!#REF!="G",'Costi complessivi'!#REF!*$C$452,IF('Costi complessivi'!#REF!=$B$452,'Costi complessivi'!#REF!,""))</f>
        <v>#REF!</v>
      </c>
      <c r="F416" s="115" t="e">
        <f>IF('Costi complessivi'!#REF!="G",'Costi complessivi'!C302*$C$452,IF('Costi complessivi'!#REF!=$B$452,'Costi complessivi'!C302,""))</f>
        <v>#REF!</v>
      </c>
      <c r="G416" s="44" t="e">
        <f>IF('Costi complessivi'!#REF!="G",'Costi complessivi'!#REF!*$C$452,IF('Costi complessivi'!#REF!=$B$452,'Costi complessivi'!#REF!,""))</f>
        <v>#REF!</v>
      </c>
      <c r="H416" s="44" t="e">
        <f>IF('Costi complessivi'!#REF!="G",'Costi complessivi'!#REF!*$C$452,IF('Costi complessivi'!#REF!=$B$452,'Costi complessivi'!#REF!,""))</f>
        <v>#REF!</v>
      </c>
      <c r="I416" s="115" t="e">
        <f>IF('Costi complessivi'!#REF!="G",'Costi complessivi'!D302*$C$452,IF('Costi complessivi'!#REF!=$B$452,'Costi complessivi'!D302,""))</f>
        <v>#REF!</v>
      </c>
      <c r="J416" s="14" t="e">
        <f>IF('Costi complessivi'!#REF!="G",'Costi complessivi'!E302*$C$452,IF('Costi complessivi'!#REF!=$B$452,'Costi complessivi'!E302,""))</f>
        <v>#REF!</v>
      </c>
      <c r="K416" s="14" t="e">
        <f>IF('Costi complessivi'!#REF!="G",'Costi complessivi'!F302*$C$452,IF('Costi complessivi'!#REF!=$B$452,'Costi complessivi'!F302,""))</f>
        <v>#REF!</v>
      </c>
      <c r="L416" s="29" t="e">
        <f>IF('Costi complessivi'!#REF!="G",'Costi complessivi'!#REF!*$C$452,IF('Costi complessivi'!#REF!=$B$452,'Costi complessivi'!#REF!,""))</f>
        <v>#REF!</v>
      </c>
      <c r="M416" s="23" t="e">
        <f>'Costi complessivi'!#REF!</f>
        <v>#REF!</v>
      </c>
      <c r="N416" s="69" t="e">
        <f>IF('Costi complessivi'!#REF!="G",'Costi complessivi'!#REF!,IF('Costi complessivi'!#REF!=$B$452,'Costi complessivi'!#REF!,0))</f>
        <v>#REF!</v>
      </c>
    </row>
    <row r="417" spans="1:16" hidden="1">
      <c r="A417" s="22" t="str">
        <f>IF('Costi complessivi'!A303="","",'Costi complessivi'!A303)</f>
        <v xml:space="preserve">  68/05/984  </v>
      </c>
      <c r="B417" s="61" t="str">
        <f>IF('Costi complessivi'!B303="","",'Costi complessivi'!B303)</f>
        <v xml:space="preserve">CONTR. UNA TANTUM TRAVERSETOLO </v>
      </c>
      <c r="C417" s="15" t="e">
        <f>IF('Costi complessivi'!#REF!="G",'Costi complessivi'!#REF!*$C$452,IF('Costi complessivi'!#REF!=$B$452,'Costi complessivi'!#REF!,""))</f>
        <v>#REF!</v>
      </c>
      <c r="D417" s="15" t="e">
        <f>IF('Costi complessivi'!#REF!="G",'Costi complessivi'!#REF!*$C$452,IF('Costi complessivi'!#REF!=$B$452,'Costi complessivi'!#REF!,""))</f>
        <v>#REF!</v>
      </c>
      <c r="E417" s="30" t="e">
        <f>IF('Costi complessivi'!#REF!="G",'Costi complessivi'!#REF!*$C$452,IF('Costi complessivi'!#REF!=$B$452,'Costi complessivi'!#REF!,""))</f>
        <v>#REF!</v>
      </c>
      <c r="F417" s="115" t="e">
        <f>IF('Costi complessivi'!#REF!="G",'Costi complessivi'!C303*$C$452,IF('Costi complessivi'!#REF!=$B$452,'Costi complessivi'!C303,""))</f>
        <v>#REF!</v>
      </c>
      <c r="G417" s="44" t="e">
        <f>IF('Costi complessivi'!#REF!="G",'Costi complessivi'!#REF!*$C$452,IF('Costi complessivi'!#REF!=$B$452,'Costi complessivi'!#REF!,""))</f>
        <v>#REF!</v>
      </c>
      <c r="H417" s="44" t="e">
        <f>IF('Costi complessivi'!#REF!="G",'Costi complessivi'!#REF!*$C$452,IF('Costi complessivi'!#REF!=$B$452,'Costi complessivi'!#REF!,""))</f>
        <v>#REF!</v>
      </c>
      <c r="I417" s="115" t="e">
        <f>IF('Costi complessivi'!#REF!="G",'Costi complessivi'!D303*$C$452,IF('Costi complessivi'!#REF!=$B$452,'Costi complessivi'!D303,""))</f>
        <v>#REF!</v>
      </c>
      <c r="J417" s="14" t="e">
        <f>IF('Costi complessivi'!#REF!="G",'Costi complessivi'!E303*$C$452,IF('Costi complessivi'!#REF!=$B$452,'Costi complessivi'!E303,""))</f>
        <v>#REF!</v>
      </c>
      <c r="K417" s="14" t="e">
        <f>IF('Costi complessivi'!#REF!="G",'Costi complessivi'!F303*$C$452,IF('Costi complessivi'!#REF!=$B$452,'Costi complessivi'!F303,""))</f>
        <v>#REF!</v>
      </c>
      <c r="L417" s="29" t="e">
        <f>IF('Costi complessivi'!#REF!="G",'Costi complessivi'!#REF!*$C$452,IF('Costi complessivi'!#REF!=$B$452,'Costi complessivi'!#REF!,""))</f>
        <v>#REF!</v>
      </c>
      <c r="M417" s="23" t="e">
        <f>'Costi complessivi'!#REF!</f>
        <v>#REF!</v>
      </c>
      <c r="N417" s="69" t="e">
        <f>IF('Costi complessivi'!#REF!="G",'Costi complessivi'!#REF!,IF('Costi complessivi'!#REF!=$B$452,'Costi complessivi'!#REF!,0))</f>
        <v>#REF!</v>
      </c>
    </row>
    <row r="418" spans="1:16" hidden="1">
      <c r="A418" s="22" t="str">
        <f>IF('Costi complessivi'!A304="","",'Costi complessivi'!A304)</f>
        <v xml:space="preserve">  68/05/985  </v>
      </c>
      <c r="B418" s="61" t="str">
        <f>IF('Costi complessivi'!B304="","",'Costi complessivi'!B304)</f>
        <v>CONTR. MINIMO VITALE TRAVERSETO</v>
      </c>
      <c r="C418" s="15" t="e">
        <f>IF('Costi complessivi'!#REF!="G",'Costi complessivi'!#REF!*$C$452,IF('Costi complessivi'!#REF!=$B$452,'Costi complessivi'!#REF!,""))</f>
        <v>#REF!</v>
      </c>
      <c r="D418" s="15" t="e">
        <f>IF('Costi complessivi'!#REF!="G",'Costi complessivi'!#REF!*$C$452,IF('Costi complessivi'!#REF!=$B$452,'Costi complessivi'!#REF!,""))</f>
        <v>#REF!</v>
      </c>
      <c r="E418" s="30" t="e">
        <f>IF('Costi complessivi'!#REF!="G",'Costi complessivi'!#REF!*$C$452,IF('Costi complessivi'!#REF!=$B$452,'Costi complessivi'!#REF!,""))</f>
        <v>#REF!</v>
      </c>
      <c r="F418" s="115" t="e">
        <f>IF('Costi complessivi'!#REF!="G",'Costi complessivi'!C304*$C$452,IF('Costi complessivi'!#REF!=$B$452,'Costi complessivi'!C304,""))</f>
        <v>#REF!</v>
      </c>
      <c r="G418" s="44" t="e">
        <f>IF('Costi complessivi'!#REF!="G",'Costi complessivi'!#REF!*$C$452,IF('Costi complessivi'!#REF!=$B$452,'Costi complessivi'!#REF!,""))</f>
        <v>#REF!</v>
      </c>
      <c r="H418" s="44" t="e">
        <f>IF('Costi complessivi'!#REF!="G",'Costi complessivi'!#REF!*$C$452,IF('Costi complessivi'!#REF!=$B$452,'Costi complessivi'!#REF!,""))</f>
        <v>#REF!</v>
      </c>
      <c r="I418" s="115" t="e">
        <f>IF('Costi complessivi'!#REF!="G",'Costi complessivi'!D304*$C$452,IF('Costi complessivi'!#REF!=$B$452,'Costi complessivi'!D304,""))</f>
        <v>#REF!</v>
      </c>
      <c r="J418" s="14" t="e">
        <f>IF('Costi complessivi'!#REF!="G",'Costi complessivi'!E304*$C$452,IF('Costi complessivi'!#REF!=$B$452,'Costi complessivi'!E304,""))</f>
        <v>#REF!</v>
      </c>
      <c r="K418" s="14" t="e">
        <f>IF('Costi complessivi'!#REF!="G",'Costi complessivi'!F304*$C$452,IF('Costi complessivi'!#REF!=$B$452,'Costi complessivi'!F304,""))</f>
        <v>#REF!</v>
      </c>
      <c r="L418" s="29" t="e">
        <f>IF('Costi complessivi'!#REF!="G",'Costi complessivi'!#REF!*$C$452,IF('Costi complessivi'!#REF!=$B$452,'Costi complessivi'!#REF!,""))</f>
        <v>#REF!</v>
      </c>
      <c r="M418" s="23" t="e">
        <f>'Costi complessivi'!#REF!</f>
        <v>#REF!</v>
      </c>
      <c r="N418" s="69" t="e">
        <f>IF('Costi complessivi'!#REF!="G",'Costi complessivi'!#REF!,IF('Costi complessivi'!#REF!=$B$452,'Costi complessivi'!#REF!,0))</f>
        <v>#REF!</v>
      </c>
    </row>
    <row r="419" spans="1:16" hidden="1">
      <c r="A419" s="22" t="e">
        <f>IF('Costi complessivi'!#REF!="","",'Costi complessivi'!#REF!)</f>
        <v>#REF!</v>
      </c>
      <c r="B419" s="61" t="e">
        <f>IF('Costi complessivi'!#REF!="","",'Costi complessivi'!#REF!)</f>
        <v>#REF!</v>
      </c>
      <c r="C419" s="15" t="e">
        <f>IF('Costi complessivi'!#REF!="G",'Costi complessivi'!#REF!*$C$452,IF('Costi complessivi'!#REF!=$B$452,'Costi complessivi'!#REF!,""))</f>
        <v>#REF!</v>
      </c>
      <c r="D419" s="15" t="e">
        <f>IF('Costi complessivi'!#REF!="G",'Costi complessivi'!#REF!*$C$452,IF('Costi complessivi'!#REF!=$B$452,'Costi complessivi'!#REF!,""))</f>
        <v>#REF!</v>
      </c>
      <c r="E419" s="30" t="e">
        <f>IF('Costi complessivi'!#REF!="G",'Costi complessivi'!#REF!*$C$452,IF('Costi complessivi'!#REF!=$B$452,'Costi complessivi'!#REF!,""))</f>
        <v>#REF!</v>
      </c>
      <c r="F419" s="115" t="e">
        <f>IF('Costi complessivi'!#REF!="G",'Costi complessivi'!#REF!*$C$452,IF('Costi complessivi'!#REF!=$B$452,'Costi complessivi'!#REF!,""))</f>
        <v>#REF!</v>
      </c>
      <c r="G419" s="44" t="e">
        <f>IF('Costi complessivi'!#REF!="G",'Costi complessivi'!#REF!*$C$452,IF('Costi complessivi'!#REF!=$B$452,'Costi complessivi'!#REF!,""))</f>
        <v>#REF!</v>
      </c>
      <c r="H419" s="44" t="e">
        <f>IF('Costi complessivi'!#REF!="G",'Costi complessivi'!#REF!*$C$452,IF('Costi complessivi'!#REF!=$B$452,'Costi complessivi'!#REF!,""))</f>
        <v>#REF!</v>
      </c>
      <c r="I419" s="115" t="e">
        <f>IF('Costi complessivi'!#REF!="G",'Costi complessivi'!#REF!*$C$452,IF('Costi complessivi'!#REF!=$B$452,'Costi complessivi'!#REF!,""))</f>
        <v>#REF!</v>
      </c>
      <c r="J419" s="14" t="e">
        <f>IF('Costi complessivi'!#REF!="G",'Costi complessivi'!#REF!*$C$452,IF('Costi complessivi'!#REF!=$B$452,'Costi complessivi'!#REF!,""))</f>
        <v>#REF!</v>
      </c>
      <c r="K419" s="14" t="e">
        <f>IF('Costi complessivi'!#REF!="G",'Costi complessivi'!#REF!*$C$452,IF('Costi complessivi'!#REF!=$B$452,'Costi complessivi'!#REF!,""))</f>
        <v>#REF!</v>
      </c>
      <c r="L419" s="29" t="e">
        <f>IF('Costi complessivi'!#REF!="G",'Costi complessivi'!#REF!*$C$452,IF('Costi complessivi'!#REF!=$B$452,'Costi complessivi'!#REF!,""))</f>
        <v>#REF!</v>
      </c>
      <c r="M419" s="23" t="e">
        <f>'Costi complessivi'!#REF!</f>
        <v>#REF!</v>
      </c>
      <c r="N419" s="69" t="e">
        <f>IF('Costi complessivi'!#REF!="G",'Costi complessivi'!#REF!,IF('Costi complessivi'!#REF!=$B$452,'Costi complessivi'!#REF!,0))</f>
        <v>#REF!</v>
      </c>
      <c r="P419" s="42"/>
    </row>
    <row r="420" spans="1:16" hidden="1">
      <c r="A420" s="22" t="e">
        <f>IF('Costi complessivi'!#REF!="","",'Costi complessivi'!#REF!)</f>
        <v>#REF!</v>
      </c>
      <c r="B420" s="61" t="e">
        <f>IF('Costi complessivi'!#REF!="","",'Costi complessivi'!#REF!)</f>
        <v>#REF!</v>
      </c>
      <c r="C420" s="15" t="e">
        <f>IF('Costi complessivi'!#REF!="G",'Costi complessivi'!#REF!*$C$452,IF('Costi complessivi'!#REF!=$B$452,'Costi complessivi'!#REF!,""))</f>
        <v>#REF!</v>
      </c>
      <c r="D420" s="15" t="e">
        <f>IF('Costi complessivi'!#REF!="G",'Costi complessivi'!#REF!*$C$452,IF('Costi complessivi'!#REF!=$B$452,'Costi complessivi'!#REF!,""))</f>
        <v>#REF!</v>
      </c>
      <c r="E420" s="30" t="e">
        <f>IF('Costi complessivi'!#REF!="G",'Costi complessivi'!#REF!*$C$452,IF('Costi complessivi'!#REF!=$B$452,'Costi complessivi'!#REF!,""))</f>
        <v>#REF!</v>
      </c>
      <c r="F420" s="115" t="e">
        <f>IF('Costi complessivi'!#REF!="G",'Costi complessivi'!#REF!*$C$452,IF('Costi complessivi'!#REF!=$B$452,'Costi complessivi'!#REF!,""))</f>
        <v>#REF!</v>
      </c>
      <c r="G420" s="44" t="e">
        <f>IF('Costi complessivi'!#REF!="G",'Costi complessivi'!#REF!*$C$452,IF('Costi complessivi'!#REF!=$B$452,'Costi complessivi'!#REF!,""))</f>
        <v>#REF!</v>
      </c>
      <c r="H420" s="44" t="e">
        <f>IF('Costi complessivi'!#REF!="G",'Costi complessivi'!#REF!*$C$452,IF('Costi complessivi'!#REF!=$B$452,'Costi complessivi'!#REF!,""))</f>
        <v>#REF!</v>
      </c>
      <c r="I420" s="115" t="e">
        <f>IF('Costi complessivi'!#REF!="G",'Costi complessivi'!#REF!*$C$452,IF('Costi complessivi'!#REF!=$B$452,'Costi complessivi'!#REF!,""))</f>
        <v>#REF!</v>
      </c>
      <c r="J420" s="14" t="e">
        <f>IF('Costi complessivi'!#REF!="G",'Costi complessivi'!#REF!*$C$452,IF('Costi complessivi'!#REF!=$B$452,'Costi complessivi'!#REF!,""))</f>
        <v>#REF!</v>
      </c>
      <c r="K420" s="14" t="e">
        <f>IF('Costi complessivi'!#REF!="G",'Costi complessivi'!#REF!*$C$452,IF('Costi complessivi'!#REF!=$B$452,'Costi complessivi'!#REF!,""))</f>
        <v>#REF!</v>
      </c>
      <c r="L420" s="29" t="e">
        <f>IF('Costi complessivi'!#REF!="G",'Costi complessivi'!#REF!*$C$452,IF('Costi complessivi'!#REF!=$B$452,'Costi complessivi'!#REF!,""))</f>
        <v>#REF!</v>
      </c>
      <c r="M420" s="23" t="e">
        <f>'Costi complessivi'!#REF!</f>
        <v>#REF!</v>
      </c>
      <c r="N420" s="69" t="e">
        <f>IF('Costi complessivi'!#REF!="G",'Costi complessivi'!#REF!,IF('Costi complessivi'!#REF!=$B$452,'Costi complessivi'!#REF!,0))</f>
        <v>#REF!</v>
      </c>
      <c r="P420" s="42"/>
    </row>
    <row r="421" spans="1:16" hidden="1">
      <c r="A421" s="22" t="e">
        <f>IF('Costi complessivi'!#REF!="","",'Costi complessivi'!#REF!)</f>
        <v>#REF!</v>
      </c>
      <c r="B421" s="61" t="e">
        <f>IF('Costi complessivi'!#REF!="","",'Costi complessivi'!#REF!)</f>
        <v>#REF!</v>
      </c>
      <c r="C421" s="15" t="e">
        <f>IF('Costi complessivi'!#REF!="G",'Costi complessivi'!#REF!*$C$452,IF('Costi complessivi'!#REF!=$B$452,'Costi complessivi'!#REF!,""))</f>
        <v>#REF!</v>
      </c>
      <c r="D421" s="15" t="e">
        <f>IF('Costi complessivi'!#REF!="G",'Costi complessivi'!#REF!*$C$452,IF('Costi complessivi'!#REF!=$B$452,'Costi complessivi'!#REF!,""))</f>
        <v>#REF!</v>
      </c>
      <c r="E421" s="30" t="e">
        <f>IF('Costi complessivi'!#REF!="G",'Costi complessivi'!#REF!*$C$452,IF('Costi complessivi'!#REF!=$B$452,'Costi complessivi'!#REF!,""))</f>
        <v>#REF!</v>
      </c>
      <c r="F421" s="115" t="e">
        <f>IF('Costi complessivi'!#REF!="G",'Costi complessivi'!#REF!*$C$452,IF('Costi complessivi'!#REF!=$B$452,'Costi complessivi'!#REF!,""))</f>
        <v>#REF!</v>
      </c>
      <c r="G421" s="44" t="e">
        <f>IF('Costi complessivi'!#REF!="G",'Costi complessivi'!#REF!*$C$452,IF('Costi complessivi'!#REF!=$B$452,'Costi complessivi'!#REF!,""))</f>
        <v>#REF!</v>
      </c>
      <c r="H421" s="44" t="e">
        <f>IF('Costi complessivi'!#REF!="G",'Costi complessivi'!#REF!*$C$452,IF('Costi complessivi'!#REF!=$B$452,'Costi complessivi'!#REF!,""))</f>
        <v>#REF!</v>
      </c>
      <c r="I421" s="115" t="e">
        <f>IF('Costi complessivi'!#REF!="G",'Costi complessivi'!#REF!*$C$452,IF('Costi complessivi'!#REF!=$B$452,'Costi complessivi'!#REF!,""))</f>
        <v>#REF!</v>
      </c>
      <c r="J421" s="14" t="e">
        <f>IF('Costi complessivi'!#REF!="G",'Costi complessivi'!#REF!*$C$452,IF('Costi complessivi'!#REF!=$B$452,'Costi complessivi'!#REF!,""))</f>
        <v>#REF!</v>
      </c>
      <c r="K421" s="14" t="e">
        <f>IF('Costi complessivi'!#REF!="G",'Costi complessivi'!#REF!*$C$452,IF('Costi complessivi'!#REF!=$B$452,'Costi complessivi'!#REF!,""))</f>
        <v>#REF!</v>
      </c>
      <c r="L421" s="29" t="e">
        <f>IF('Costi complessivi'!#REF!="G",'Costi complessivi'!#REF!*$C$452,IF('Costi complessivi'!#REF!=$B$452,'Costi complessivi'!#REF!,""))</f>
        <v>#REF!</v>
      </c>
      <c r="M421" s="23" t="e">
        <f>'Costi complessivi'!#REF!</f>
        <v>#REF!</v>
      </c>
      <c r="N421" s="69" t="e">
        <f>IF('Costi complessivi'!#REF!="G",'Costi complessivi'!#REF!,IF('Costi complessivi'!#REF!=$B$452,'Costi complessivi'!#REF!,0))</f>
        <v>#REF!</v>
      </c>
      <c r="P421" s="42"/>
    </row>
    <row r="422" spans="1:16">
      <c r="A422" s="49" t="s">
        <v>696</v>
      </c>
      <c r="B422" s="45"/>
      <c r="C422" s="46"/>
      <c r="D422" s="47"/>
      <c r="E422" s="47"/>
      <c r="F422" s="47"/>
      <c r="G422" s="47"/>
      <c r="H422" s="47"/>
      <c r="I422" s="47"/>
      <c r="J422" s="47"/>
      <c r="K422" s="47"/>
      <c r="L422" s="45"/>
      <c r="M422" s="48" t="s">
        <v>8</v>
      </c>
      <c r="N422" s="69">
        <v>1</v>
      </c>
      <c r="P422" s="42"/>
    </row>
    <row r="423" spans="1:16">
      <c r="A423" s="22" t="str">
        <f>IF('Costi complessivi'!A306="","",'Costi complessivi'!A306)</f>
        <v xml:space="preserve">  66/30/848  </v>
      </c>
      <c r="B423" s="61" t="str">
        <f>IF('Costi complessivi'!B306="","",'Costi complessivi'!B306)</f>
        <v xml:space="preserve">ASSISTENZA ALIMENTARE          </v>
      </c>
      <c r="C423" s="15" t="e">
        <f>IF('Costi complessivi'!#REF!="G",'Costi complessivi'!#REF!*$C$452,IF('Costi complessivi'!#REF!=$B$452,'Costi complessivi'!#REF!,""))</f>
        <v>#REF!</v>
      </c>
      <c r="D423" s="15" t="e">
        <f>IF('Costi complessivi'!#REF!="G",'Costi complessivi'!#REF!*$C$452,IF('Costi complessivi'!#REF!=$B$452,'Costi complessivi'!#REF!,""))</f>
        <v>#REF!</v>
      </c>
      <c r="E423" s="30" t="e">
        <f>IF('Costi complessivi'!#REF!="G",'Costi complessivi'!#REF!*$C$452,IF('Costi complessivi'!#REF!=$B$452,'Costi complessivi'!#REF!,""))</f>
        <v>#REF!</v>
      </c>
      <c r="F423" s="115" t="e">
        <f>IF('Costi complessivi'!#REF!="G",'Costi complessivi'!C306*$C$452,IF('Costi complessivi'!#REF!=$B$452,'Costi complessivi'!C306,""))</f>
        <v>#REF!</v>
      </c>
      <c r="G423" s="44" t="e">
        <f>IF('Costi complessivi'!#REF!="G",'Costi complessivi'!#REF!*$C$452,IF('Costi complessivi'!#REF!=$B$452,'Costi complessivi'!#REF!,""))</f>
        <v>#REF!</v>
      </c>
      <c r="H423" s="44" t="e">
        <f>IF('Costi complessivi'!#REF!="G",'Costi complessivi'!#REF!*$C$452,IF('Costi complessivi'!#REF!=$B$452,'Costi complessivi'!#REF!,""))</f>
        <v>#REF!</v>
      </c>
      <c r="I423" s="115" t="e">
        <f>IF('Costi complessivi'!#REF!="G",'Costi complessivi'!D306*$C$452,IF('Costi complessivi'!#REF!=$B$452,'Costi complessivi'!D306,""))</f>
        <v>#REF!</v>
      </c>
      <c r="J423" s="14" t="e">
        <f>IF('Costi complessivi'!#REF!="G",'Costi complessivi'!E306*$C$452,IF('Costi complessivi'!#REF!=$B$452,'Costi complessivi'!E306,""))</f>
        <v>#REF!</v>
      </c>
      <c r="K423" s="14" t="e">
        <f>IF('Costi complessivi'!#REF!="G",'Costi complessivi'!F306*$C$452,IF('Costi complessivi'!#REF!=$B$452,'Costi complessivi'!F306,""))</f>
        <v>#REF!</v>
      </c>
      <c r="L423" s="29" t="e">
        <f>IF('Costi complessivi'!#REF!="G",'Costi complessivi'!#REF!*$C$452,IF('Costi complessivi'!#REF!=$B$452,'Costi complessivi'!#REF!,""))</f>
        <v>#REF!</v>
      </c>
      <c r="M423" s="23" t="e">
        <f>'Costi complessivi'!#REF!</f>
        <v>#REF!</v>
      </c>
      <c r="N423" s="69">
        <v>1</v>
      </c>
      <c r="P423" s="42"/>
    </row>
    <row r="424" spans="1:16" hidden="1">
      <c r="A424" s="22" t="e">
        <f>IF('Costi complessivi'!#REF!="","",'Costi complessivi'!#REF!)</f>
        <v>#REF!</v>
      </c>
      <c r="B424" s="61" t="e">
        <f>IF('Costi complessivi'!#REF!="","",'Costi complessivi'!#REF!)</f>
        <v>#REF!</v>
      </c>
      <c r="C424" s="15" t="e">
        <f>IF('Costi complessivi'!#REF!="G",'Costi complessivi'!#REF!*$C$452,IF('Costi complessivi'!#REF!=$B$452,'Costi complessivi'!#REF!,""))</f>
        <v>#REF!</v>
      </c>
      <c r="D424" s="15" t="e">
        <f>IF('Costi complessivi'!#REF!="G",'Costi complessivi'!#REF!*$C$452,IF('Costi complessivi'!#REF!=$B$452,'Costi complessivi'!#REF!,""))</f>
        <v>#REF!</v>
      </c>
      <c r="E424" s="30" t="e">
        <f>IF('Costi complessivi'!#REF!="G",'Costi complessivi'!#REF!*$C$452,IF('Costi complessivi'!#REF!=$B$452,'Costi complessivi'!#REF!,""))</f>
        <v>#REF!</v>
      </c>
      <c r="F424" s="115" t="e">
        <f>IF('Costi complessivi'!#REF!="G",'Costi complessivi'!#REF!*$C$452,IF('Costi complessivi'!#REF!=$B$452,'Costi complessivi'!#REF!,""))</f>
        <v>#REF!</v>
      </c>
      <c r="G424" s="44" t="e">
        <f>IF('Costi complessivi'!#REF!="G",'Costi complessivi'!#REF!*$C$452,IF('Costi complessivi'!#REF!=$B$452,'Costi complessivi'!#REF!,""))</f>
        <v>#REF!</v>
      </c>
      <c r="H424" s="44" t="e">
        <f>IF('Costi complessivi'!#REF!="G",'Costi complessivi'!#REF!*$C$452,IF('Costi complessivi'!#REF!=$B$452,'Costi complessivi'!#REF!,""))</f>
        <v>#REF!</v>
      </c>
      <c r="I424" s="115" t="e">
        <f>IF('Costi complessivi'!#REF!="G",'Costi complessivi'!#REF!*$C$452,IF('Costi complessivi'!#REF!=$B$452,'Costi complessivi'!#REF!,""))</f>
        <v>#REF!</v>
      </c>
      <c r="J424" s="14" t="e">
        <f>IF('Costi complessivi'!#REF!="G",'Costi complessivi'!#REF!*$C$452,IF('Costi complessivi'!#REF!=$B$452,'Costi complessivi'!#REF!,""))</f>
        <v>#REF!</v>
      </c>
      <c r="K424" s="14" t="e">
        <f>IF('Costi complessivi'!#REF!="G",'Costi complessivi'!#REF!*$C$452,IF('Costi complessivi'!#REF!=$B$452,'Costi complessivi'!#REF!,""))</f>
        <v>#REF!</v>
      </c>
      <c r="L424" s="29" t="e">
        <f>IF('Costi complessivi'!#REF!="G",'Costi complessivi'!#REF!*$C$452,IF('Costi complessivi'!#REF!=$B$452,'Costi complessivi'!#REF!,""))</f>
        <v>#REF!</v>
      </c>
      <c r="M424" s="23" t="e">
        <f>'Costi complessivi'!#REF!</f>
        <v>#REF!</v>
      </c>
      <c r="N424" s="69" t="e">
        <f>IF('Costi complessivi'!#REF!="G",'Costi complessivi'!#REF!,IF('Costi complessivi'!#REF!=$B$452,'Costi complessivi'!#REF!,0))</f>
        <v>#REF!</v>
      </c>
      <c r="P424" s="42"/>
    </row>
    <row r="425" spans="1:16" hidden="1">
      <c r="A425" s="22" t="e">
        <f>IF('Costi complessivi'!#REF!="","",'Costi complessivi'!#REF!)</f>
        <v>#REF!</v>
      </c>
      <c r="B425" s="61" t="e">
        <f>IF('Costi complessivi'!#REF!="","",'Costi complessivi'!#REF!)</f>
        <v>#REF!</v>
      </c>
      <c r="C425" s="15" t="e">
        <f>IF('Costi complessivi'!#REF!="G",'Costi complessivi'!#REF!*$C$452,IF('Costi complessivi'!#REF!=$B$452,'Costi complessivi'!#REF!,""))</f>
        <v>#REF!</v>
      </c>
      <c r="D425" s="15" t="e">
        <f>IF('Costi complessivi'!#REF!="G",'Costi complessivi'!#REF!*$C$452,IF('Costi complessivi'!#REF!=$B$452,'Costi complessivi'!#REF!,""))</f>
        <v>#REF!</v>
      </c>
      <c r="E425" s="30" t="e">
        <f>IF('Costi complessivi'!#REF!="G",'Costi complessivi'!#REF!*$C$452,IF('Costi complessivi'!#REF!=$B$452,'Costi complessivi'!#REF!,""))</f>
        <v>#REF!</v>
      </c>
      <c r="F425" s="115" t="e">
        <f>IF('Costi complessivi'!#REF!="G",'Costi complessivi'!#REF!*$C$452,IF('Costi complessivi'!#REF!=$B$452,'Costi complessivi'!#REF!,""))</f>
        <v>#REF!</v>
      </c>
      <c r="G425" s="44" t="e">
        <f>IF('Costi complessivi'!#REF!="G",'Costi complessivi'!#REF!*$C$452,IF('Costi complessivi'!#REF!=$B$452,'Costi complessivi'!#REF!,""))</f>
        <v>#REF!</v>
      </c>
      <c r="H425" s="44" t="e">
        <f>IF('Costi complessivi'!#REF!="G",'Costi complessivi'!#REF!*$C$452,IF('Costi complessivi'!#REF!=$B$452,'Costi complessivi'!#REF!,""))</f>
        <v>#REF!</v>
      </c>
      <c r="I425" s="115" t="e">
        <f>IF('Costi complessivi'!#REF!="G",'Costi complessivi'!#REF!*$C$452,IF('Costi complessivi'!#REF!=$B$452,'Costi complessivi'!#REF!,""))</f>
        <v>#REF!</v>
      </c>
      <c r="J425" s="14" t="e">
        <f>IF('Costi complessivi'!#REF!="G",'Costi complessivi'!#REF!*$C$452,IF('Costi complessivi'!#REF!=$B$452,'Costi complessivi'!#REF!,""))</f>
        <v>#REF!</v>
      </c>
      <c r="K425" s="14" t="e">
        <f>IF('Costi complessivi'!#REF!="G",'Costi complessivi'!#REF!*$C$452,IF('Costi complessivi'!#REF!=$B$452,'Costi complessivi'!#REF!,""))</f>
        <v>#REF!</v>
      </c>
      <c r="L425" s="29" t="e">
        <f>IF('Costi complessivi'!#REF!="G",'Costi complessivi'!#REF!*$C$452,IF('Costi complessivi'!#REF!=$B$452,'Costi complessivi'!#REF!,""))</f>
        <v>#REF!</v>
      </c>
      <c r="M425" s="23" t="e">
        <f>'Costi complessivi'!#REF!</f>
        <v>#REF!</v>
      </c>
      <c r="N425" s="69" t="e">
        <f>IF('Costi complessivi'!#REF!="G",'Costi complessivi'!#REF!,IF('Costi complessivi'!#REF!=$B$452,'Costi complessivi'!#REF!,0))</f>
        <v>#REF!</v>
      </c>
      <c r="P425" s="42"/>
    </row>
    <row r="426" spans="1:16" s="6" customFormat="1">
      <c r="A426" s="19"/>
      <c r="B426" s="33" t="s">
        <v>410</v>
      </c>
      <c r="C426" s="24" t="e">
        <f t="shared" ref="C426:K426" si="12">SUM(C383:C425)</f>
        <v>#REF!</v>
      </c>
      <c r="D426" s="24" t="e">
        <f t="shared" si="12"/>
        <v>#REF!</v>
      </c>
      <c r="E426" s="24" t="e">
        <f t="shared" si="12"/>
        <v>#REF!</v>
      </c>
      <c r="F426" s="24" t="e">
        <f t="shared" si="12"/>
        <v>#REF!</v>
      </c>
      <c r="G426" s="24" t="e">
        <f t="shared" si="12"/>
        <v>#REF!</v>
      </c>
      <c r="H426" s="24" t="e">
        <f t="shared" si="12"/>
        <v>#REF!</v>
      </c>
      <c r="I426" s="24" t="e">
        <f t="shared" si="12"/>
        <v>#REF!</v>
      </c>
      <c r="J426" s="24" t="e">
        <f t="shared" si="12"/>
        <v>#REF!</v>
      </c>
      <c r="K426" s="24" t="e">
        <f t="shared" si="12"/>
        <v>#REF!</v>
      </c>
      <c r="L426" s="12"/>
      <c r="M426" s="12"/>
      <c r="N426" s="6">
        <v>1</v>
      </c>
    </row>
    <row r="427" spans="1:16">
      <c r="A427" s="21" t="s">
        <v>1</v>
      </c>
      <c r="B427" s="40" t="s">
        <v>412</v>
      </c>
      <c r="C427" s="24" t="e">
        <f t="shared" ref="C427:K427" si="13">C426+C292+C253+C216+C102+C45+C379+C306</f>
        <v>#REF!</v>
      </c>
      <c r="D427" s="24" t="e">
        <f t="shared" si="13"/>
        <v>#REF!</v>
      </c>
      <c r="E427" s="24" t="e">
        <f t="shared" si="13"/>
        <v>#REF!</v>
      </c>
      <c r="F427" s="24" t="e">
        <f t="shared" si="13"/>
        <v>#REF!</v>
      </c>
      <c r="G427" s="24" t="e">
        <f t="shared" si="13"/>
        <v>#REF!</v>
      </c>
      <c r="H427" s="24" t="e">
        <f t="shared" si="13"/>
        <v>#REF!</v>
      </c>
      <c r="I427" s="24" t="e">
        <f t="shared" si="13"/>
        <v>#REF!</v>
      </c>
      <c r="J427" s="24" t="e">
        <f t="shared" si="13"/>
        <v>#REF!</v>
      </c>
      <c r="K427" s="24" t="e">
        <f t="shared" si="13"/>
        <v>#REF!</v>
      </c>
      <c r="L427" s="28"/>
      <c r="M427" s="3"/>
      <c r="N427" s="42">
        <v>1</v>
      </c>
    </row>
    <row r="428" spans="1:16">
      <c r="E428" s="10" t="e">
        <f>IF((#REF!+#REF!+#REF!+#REF!+#REF!-'C Sala'!E426)&lt;0.02,"",(#REF!+#REF!+#REF!+#REF!+#REF!))</f>
        <v>#REF!</v>
      </c>
      <c r="F428" s="10" t="s">
        <v>449</v>
      </c>
      <c r="N428" s="42">
        <v>1</v>
      </c>
    </row>
    <row r="429" spans="1:16">
      <c r="B429" s="33" t="s">
        <v>415</v>
      </c>
      <c r="C429" s="33" t="e">
        <f>H429/'Costi complessivi'!#REF!*'Costi complessivi'!#REF!</f>
        <v>#REF!</v>
      </c>
      <c r="D429" s="33"/>
      <c r="E429" s="33" t="e">
        <f>I429</f>
        <v>#REF!</v>
      </c>
      <c r="F429" s="33">
        <v>203000</v>
      </c>
      <c r="G429" s="33">
        <v>200000</v>
      </c>
      <c r="H429" s="33">
        <v>204000</v>
      </c>
      <c r="I429" s="33" t="e">
        <f>C429</f>
        <v>#REF!</v>
      </c>
      <c r="J429" s="54"/>
      <c r="K429" s="54"/>
      <c r="N429" s="42">
        <v>1</v>
      </c>
    </row>
    <row r="430" spans="1:16">
      <c r="F430" s="42"/>
      <c r="G430" s="66"/>
      <c r="N430" s="42">
        <v>1</v>
      </c>
    </row>
    <row r="431" spans="1:16">
      <c r="B431" s="33" t="s">
        <v>1591</v>
      </c>
      <c r="C431" s="33"/>
      <c r="D431" s="33"/>
      <c r="E431" s="33"/>
      <c r="F431" s="33"/>
      <c r="G431" s="33"/>
      <c r="H431" s="33"/>
      <c r="I431" s="115" t="e">
        <f>IF('Costi complessivi'!#REF!="G",'Costi complessivi'!D312*$C$452,IF('Costi complessivi'!#REF!=$B$452,'Costi complessivi'!D312,""))</f>
        <v>#REF!</v>
      </c>
      <c r="J431" s="54"/>
      <c r="K431" s="54"/>
      <c r="L431" s="32"/>
      <c r="M431" s="42" t="s">
        <v>9</v>
      </c>
      <c r="N431" s="42">
        <v>1</v>
      </c>
    </row>
    <row r="432" spans="1:16">
      <c r="F432" s="66"/>
      <c r="G432" s="66"/>
      <c r="H432" s="66"/>
      <c r="N432" s="42">
        <v>0</v>
      </c>
    </row>
    <row r="433" spans="2:14" hidden="1">
      <c r="B433" s="61" t="e">
        <f>IF('Costi complessivi'!#REF!="","",'Costi complessivi'!#REF!)</f>
        <v>#REF!</v>
      </c>
      <c r="E433" s="42"/>
      <c r="F433" s="33"/>
      <c r="G433" s="33"/>
      <c r="H433" s="33"/>
      <c r="N433" s="110">
        <v>0</v>
      </c>
    </row>
    <row r="434" spans="2:14" hidden="1">
      <c r="B434" s="61" t="e">
        <f>IF('Costi complessivi'!#REF!="","",'Costi complessivi'!#REF!)</f>
        <v>#REF!</v>
      </c>
      <c r="F434" s="33"/>
      <c r="G434" s="33"/>
      <c r="H434" s="33"/>
      <c r="N434" s="110">
        <v>0</v>
      </c>
    </row>
    <row r="435" spans="2:14" hidden="1">
      <c r="B435" s="61" t="e">
        <f>IF('Costi complessivi'!#REF!="","",'Costi complessivi'!#REF!)</f>
        <v>#REF!</v>
      </c>
      <c r="F435" s="33"/>
      <c r="G435" s="33"/>
      <c r="H435" s="33"/>
      <c r="N435" s="110">
        <v>0</v>
      </c>
    </row>
    <row r="436" spans="2:14" hidden="1">
      <c r="F436" s="67"/>
      <c r="G436" s="67"/>
      <c r="H436" s="67"/>
      <c r="N436" s="110">
        <v>0</v>
      </c>
    </row>
    <row r="437" spans="2:14" hidden="1">
      <c r="F437" s="67"/>
      <c r="G437" s="67"/>
      <c r="H437" s="67"/>
      <c r="N437" s="110">
        <v>0</v>
      </c>
    </row>
    <row r="438" spans="2:14" hidden="1">
      <c r="B438" s="61" t="s">
        <v>722</v>
      </c>
      <c r="F438" s="33"/>
      <c r="G438" s="33"/>
      <c r="H438" s="33"/>
      <c r="N438" s="110">
        <v>0</v>
      </c>
    </row>
    <row r="439" spans="2:14" hidden="1">
      <c r="B439" s="61" t="s">
        <v>740</v>
      </c>
      <c r="F439" s="33"/>
      <c r="G439" s="33"/>
      <c r="H439" s="33"/>
      <c r="N439" s="110">
        <v>0</v>
      </c>
    </row>
    <row r="440" spans="2:14" hidden="1">
      <c r="N440" s="110">
        <v>1</v>
      </c>
    </row>
    <row r="441" spans="2:14">
      <c r="B441" s="63" t="s">
        <v>721</v>
      </c>
      <c r="C441" s="64"/>
      <c r="D441" s="64"/>
      <c r="E441" s="65"/>
      <c r="F441" s="33" t="e">
        <f>F429+F427</f>
        <v>#REF!</v>
      </c>
      <c r="G441" s="33" t="e">
        <f>G429+G427</f>
        <v>#REF!</v>
      </c>
      <c r="H441" s="33" t="e">
        <f>H429+H427</f>
        <v>#REF!</v>
      </c>
      <c r="I441" s="33" t="e">
        <f>I429+I427+I431</f>
        <v>#REF!</v>
      </c>
      <c r="N441" s="110">
        <v>1</v>
      </c>
    </row>
    <row r="442" spans="2:14">
      <c r="J442" s="42"/>
      <c r="N442" s="110">
        <v>1</v>
      </c>
    </row>
    <row r="443" spans="2:14">
      <c r="B443" s="33" t="s">
        <v>417</v>
      </c>
      <c r="C443" s="33"/>
      <c r="D443" s="33"/>
      <c r="E443" s="33" t="e">
        <f>E427+E429</f>
        <v>#REF!</v>
      </c>
      <c r="F443" s="33" t="e">
        <f>F429+F427</f>
        <v>#REF!</v>
      </c>
      <c r="G443" s="33" t="e">
        <f>G429+G427</f>
        <v>#REF!</v>
      </c>
      <c r="H443" s="33" t="e">
        <f>H429+H427</f>
        <v>#REF!</v>
      </c>
      <c r="I443" s="33" t="e">
        <f>I441</f>
        <v>#REF!</v>
      </c>
      <c r="K443" s="54"/>
      <c r="L443" s="1"/>
      <c r="N443" s="110">
        <v>1</v>
      </c>
    </row>
    <row r="444" spans="2:14">
      <c r="B444" s="33" t="s">
        <v>411</v>
      </c>
      <c r="C444" s="33" t="str">
        <f>'Ricavi complessivi'!A211</f>
        <v xml:space="preserve">             </v>
      </c>
      <c r="D444" s="33" t="str">
        <f>'Ricavi complessivi'!B211</f>
        <v xml:space="preserve">TOTALE RICAVI </v>
      </c>
      <c r="E444" s="33" t="e">
        <f>'Ricavi complessivi'!#REF!</f>
        <v>#REF!</v>
      </c>
      <c r="F444" s="33" t="e">
        <f>IF($B$452="C",'TABELLE PERS E RICAVI'!F13,IF($B$452="F",'TABELLE PERS E RICAVI'!F$14,IF($B$452="M",'TABELLE PERS E RICAVI'!F$15,IF($B$452="S",'TABELLE PERS E RICAVI'!F16,IF($B$452="T",'TABELLE PERS E RICAVI'!F$17)))))</f>
        <v>#REF!</v>
      </c>
      <c r="G444" s="33" t="e">
        <f>IF($B$452="C",'TABELLE PERS E RICAVI'!G13,IF($B$452="F",'TABELLE PERS E RICAVI'!G$14,IF($B$452="M",'TABELLE PERS E RICAVI'!G$15,IF($B$452="S",'TABELLE PERS E RICAVI'!G16,IF($B$452="T",'TABELLE PERS E RICAVI'!G$17)))))</f>
        <v>#REF!</v>
      </c>
      <c r="H444" s="33" t="e">
        <f>IF($B$452="C",'TABELLE PERS E RICAVI'!H13,IF($B$452="F",'TABELLE PERS E RICAVI'!H$14,IF($B$452="M",'TABELLE PERS E RICAVI'!H$15,IF($B$452="S",'TABELLE PERS E RICAVI'!H16,IF($B$452="T",'TABELLE PERS E RICAVI'!H$17)))))</f>
        <v>#REF!</v>
      </c>
      <c r="I444" s="33" t="e">
        <f>IF($B$452="C",'TABELLE PERS E RICAVI'!I13,IF($B$452="F",'TABELLE PERS E RICAVI'!I$14,IF($B$452="M",'TABELLE PERS E RICAVI'!I$15,IF($B$452="S",'TABELLE PERS E RICAVI'!I16,IF($B$452="T",'TABELLE PERS E RICAVI'!I$17)))))</f>
        <v>#REF!</v>
      </c>
      <c r="K444" s="54"/>
      <c r="L444" s="1"/>
      <c r="N444" s="110">
        <v>1</v>
      </c>
    </row>
    <row r="445" spans="2:14">
      <c r="B445" s="33" t="s">
        <v>416</v>
      </c>
      <c r="C445" s="33"/>
      <c r="D445" s="33"/>
      <c r="E445" s="33" t="e">
        <f>E444-E443</f>
        <v>#REF!</v>
      </c>
      <c r="F445" s="33" t="e">
        <f>F444-F443</f>
        <v>#REF!</v>
      </c>
      <c r="G445" s="33" t="e">
        <f>G444-G443</f>
        <v>#REF!</v>
      </c>
      <c r="H445" s="33" t="e">
        <f>H444-H443</f>
        <v>#REF!</v>
      </c>
      <c r="I445" s="33" t="e">
        <f>I444-I443</f>
        <v>#REF!</v>
      </c>
      <c r="J445" s="54"/>
      <c r="K445" s="54"/>
      <c r="L445" s="1"/>
      <c r="N445" s="110">
        <v>1</v>
      </c>
    </row>
    <row r="448" spans="2:14">
      <c r="F448" s="33"/>
      <c r="G448" s="33"/>
      <c r="H448" s="33"/>
    </row>
    <row r="449" spans="2:11">
      <c r="F449" s="33"/>
      <c r="G449" s="33"/>
      <c r="H449" s="33"/>
    </row>
    <row r="451" spans="2:11">
      <c r="I451" s="1"/>
    </row>
    <row r="452" spans="2:11">
      <c r="B452" s="58" t="s">
        <v>7</v>
      </c>
      <c r="C452" s="59">
        <f>IF(B452="C",LAVORO!E5,IF(B452="F",LAVORO!E6,IF(B452="M",LAVORO!E7,IF(B452="S",LAVORO!E8,IF(B452="T",LAVORO!E9)))))</f>
        <v>0.12985320145757417</v>
      </c>
      <c r="I452" s="1"/>
    </row>
    <row r="453" spans="2:11">
      <c r="I453" s="1"/>
    </row>
    <row r="454" spans="2:11">
      <c r="J454" s="106"/>
    </row>
    <row r="455" spans="2:11">
      <c r="F455" s="113"/>
      <c r="G455" s="113"/>
      <c r="H455" s="113"/>
      <c r="I455" s="113"/>
      <c r="J455" s="107"/>
      <c r="K455" s="107"/>
    </row>
    <row r="456" spans="2:11">
      <c r="F456" s="113"/>
      <c r="G456" s="113"/>
      <c r="H456" s="113"/>
      <c r="I456" s="113"/>
      <c r="J456" s="107"/>
      <c r="K456" s="107"/>
    </row>
    <row r="459" spans="2:11">
      <c r="F459" s="41"/>
      <c r="G459" s="41"/>
      <c r="H459" s="41"/>
    </row>
    <row r="460" spans="2:11">
      <c r="J460" s="41"/>
      <c r="K460" s="41"/>
    </row>
  </sheetData>
  <dataValidations disablePrompts="1" count="1">
    <dataValidation type="list" allowBlank="1" showInputMessage="1" showErrorMessage="1" sqref="M427:O427">
      <formula1>Comuni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Header>&amp;L&amp;P&amp;RCosti Sala Baganza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Foglio14">
    <pageSetUpPr fitToPage="1"/>
  </sheetPr>
  <dimension ref="A1:AG460"/>
  <sheetViews>
    <sheetView topLeftCell="A292" zoomScale="70" zoomScaleNormal="70" workbookViewId="0">
      <selection activeCell="G430" sqref="G430"/>
    </sheetView>
  </sheetViews>
  <sheetFormatPr defaultRowHeight="15"/>
  <cols>
    <col min="1" max="1" width="16.7109375" style="18" customWidth="1"/>
    <col min="2" max="2" width="45" style="9" customWidth="1"/>
    <col min="3" max="4" width="16.85546875" style="10" hidden="1" customWidth="1"/>
    <col min="5" max="5" width="19.28515625" style="10" hidden="1" customWidth="1"/>
    <col min="6" max="6" width="19.28515625" style="10" customWidth="1"/>
    <col min="7" max="7" width="18.85546875" style="10" customWidth="1"/>
    <col min="8" max="8" width="21" style="10" customWidth="1"/>
    <col min="9" max="9" width="19.28515625" style="42" bestFit="1" customWidth="1"/>
    <col min="10" max="11" width="26.85546875" style="10" customWidth="1"/>
    <col min="12" max="12" width="60" style="42" customWidth="1"/>
    <col min="13" max="19" width="9.140625" style="42" customWidth="1"/>
    <col min="20" max="20" width="35.28515625" style="42" customWidth="1"/>
    <col min="21" max="24" width="9.140625" style="42" customWidth="1"/>
    <col min="25" max="25" width="26.7109375" style="42" customWidth="1"/>
    <col min="26" max="29" width="9.140625" style="42" customWidth="1"/>
    <col min="30" max="30" width="39.5703125" style="42" customWidth="1"/>
    <col min="31" max="32" width="9.140625" style="42" customWidth="1"/>
    <col min="33" max="33" width="38.140625" style="42" customWidth="1"/>
    <col min="34" max="16384" width="9.140625" style="42"/>
  </cols>
  <sheetData>
    <row r="1" spans="1:20" ht="23.25">
      <c r="B1" s="50" t="str">
        <f>'Costi complessivi'!B1</f>
        <v>ASSISTENZA DISABILI</v>
      </c>
      <c r="C1" s="11"/>
      <c r="D1" s="25"/>
      <c r="E1" s="25"/>
      <c r="F1" s="25"/>
      <c r="G1" s="25"/>
      <c r="H1" s="25"/>
      <c r="J1" s="25"/>
      <c r="K1" s="25"/>
      <c r="N1" s="42">
        <v>1</v>
      </c>
    </row>
    <row r="2" spans="1:20">
      <c r="A2" s="2" t="s">
        <v>3</v>
      </c>
      <c r="B2" s="2" t="s">
        <v>2</v>
      </c>
      <c r="C2" s="26" t="s">
        <v>488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/>
      <c r="N2" s="42">
        <v>1</v>
      </c>
      <c r="T2" s="42" t="s">
        <v>502</v>
      </c>
    </row>
    <row r="3" spans="1:20" hidden="1">
      <c r="A3" s="49" t="s">
        <v>444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5"/>
      <c r="M3" s="48"/>
      <c r="N3" s="42">
        <v>0</v>
      </c>
    </row>
    <row r="4" spans="1:20" hidden="1">
      <c r="A4" s="22" t="str">
        <f>IF('Costi complessivi'!A4="","",'Costi complessivi'!A4)</f>
        <v xml:space="preserve">  66/25/501  </v>
      </c>
      <c r="B4" s="61" t="str">
        <f>IF('Costi complessivi'!B4="","",'Costi complessivi'!B4)</f>
        <v>CENTRI RESIDENZ. DISABILI COLLE</v>
      </c>
      <c r="C4" s="15" t="e">
        <f>IF('Costi complessivi'!#REF!="G",'Costi complessivi'!#REF!*$C$452,IF('Costi complessivi'!#REF!=$B$452,'Costi complessivi'!#REF!,""))</f>
        <v>#REF!</v>
      </c>
      <c r="D4" s="15" t="e">
        <f>IF('Costi complessivi'!#REF!="G",'Costi complessivi'!#REF!*$C$452,IF('Costi complessivi'!#REF!=$B$452,'Costi complessivi'!#REF!,""))</f>
        <v>#REF!</v>
      </c>
      <c r="E4" s="30" t="e">
        <f>IF('Costi complessivi'!#REF!="G",'Costi complessivi'!#REF!*$C$452,IF('Costi complessivi'!#REF!=$B$452,'Costi complessivi'!#REF!,""))</f>
        <v>#REF!</v>
      </c>
      <c r="F4" s="115" t="e">
        <f>IF('Costi complessivi'!#REF!="G",'Costi complessivi'!C4*$C$452,IF('Costi complessivi'!#REF!=$B$452,'Costi complessivi'!C4,""))</f>
        <v>#REF!</v>
      </c>
      <c r="G4" s="44" t="e">
        <f>IF('Costi complessivi'!#REF!="G",'Costi complessivi'!#REF!*$C$452,IF('Costi complessivi'!#REF!=$B$452,'Costi complessivi'!#REF!,""))</f>
        <v>#REF!</v>
      </c>
      <c r="H4" s="44" t="e">
        <f>IF('Costi complessivi'!#REF!="G",'Costi complessivi'!#REF!*$C$452,IF('Costi complessivi'!#REF!=$B$452,'Costi complessivi'!#REF!,""))</f>
        <v>#REF!</v>
      </c>
      <c r="I4" s="115" t="e">
        <f>IF('Costi complessivi'!#REF!="G",'Costi complessivi'!D4*$C$452,IF('Costi complessivi'!#REF!=$B$452,'Costi complessivi'!D4,""))</f>
        <v>#REF!</v>
      </c>
      <c r="J4" s="14" t="e">
        <f>IF('Costi complessivi'!#REF!="G",'Costi complessivi'!E4*$C$452,IF('Costi complessivi'!#REF!=$B$452,'Costi complessivi'!E4,""))</f>
        <v>#REF!</v>
      </c>
      <c r="K4" s="14" t="e">
        <f>IF('Costi complessivi'!#REF!="G",'Costi complessivi'!F4*$C$452,IF('Costi complessivi'!#REF!=$B$452,'Costi complessivi'!F4,""))</f>
        <v>#REF!</v>
      </c>
      <c r="L4" s="29" t="e">
        <f>IF('Costi complessivi'!#REF!="G",'Costi complessivi'!#REF!*$C$452,IF('Costi complessivi'!#REF!=$B$452,'Costi complessivi'!#REF!,""))</f>
        <v>#REF!</v>
      </c>
      <c r="M4" s="23" t="e">
        <f>'Costi complessivi'!#REF!</f>
        <v>#REF!</v>
      </c>
      <c r="N4" s="69" t="e">
        <f>IF('Costi complessivi'!#REF!="G",'Costi complessivi'!#REF!,IF('Costi complessivi'!#REF!=$B$452,'Costi complessivi'!#REF!,0))</f>
        <v>#REF!</v>
      </c>
      <c r="O4" s="42">
        <v>82000</v>
      </c>
    </row>
    <row r="5" spans="1:20" hidden="1">
      <c r="A5" s="22" t="str">
        <f>IF('Costi complessivi'!A5="","",'Costi complessivi'!A5)</f>
        <v>66/25/595</v>
      </c>
      <c r="B5" s="61" t="str">
        <f>IF('Costi complessivi'!B5="","",'Costi complessivi'!B5)</f>
        <v>ASS. DOM. ASSISTENZIALE DIS. COLL</v>
      </c>
      <c r="C5" s="15" t="e">
        <f>IF('Costi complessivi'!#REF!="G",'Costi complessivi'!#REF!*$C$452,IF('Costi complessivi'!#REF!=$B$452,'Costi complessivi'!#REF!,""))</f>
        <v>#REF!</v>
      </c>
      <c r="D5" s="15" t="e">
        <f>IF('Costi complessivi'!#REF!="G",'Costi complessivi'!#REF!*$C$452,IF('Costi complessivi'!#REF!=$B$452,'Costi complessivi'!#REF!,""))</f>
        <v>#REF!</v>
      </c>
      <c r="E5" s="30" t="e">
        <f>IF('Costi complessivi'!#REF!="G",'Costi complessivi'!#REF!*$C$452,IF('Costi complessivi'!#REF!=$B$452,'Costi complessivi'!#REF!,""))</f>
        <v>#REF!</v>
      </c>
      <c r="F5" s="115" t="e">
        <f>IF('Costi complessivi'!#REF!="G",'Costi complessivi'!C5*$C$452,IF('Costi complessivi'!#REF!=$B$452,'Costi complessivi'!C5,""))</f>
        <v>#REF!</v>
      </c>
      <c r="G5" s="44" t="e">
        <f>IF('Costi complessivi'!#REF!="G",'Costi complessivi'!#REF!*$C$452,IF('Costi complessivi'!#REF!=$B$452,'Costi complessivi'!#REF!,""))</f>
        <v>#REF!</v>
      </c>
      <c r="H5" s="44" t="e">
        <f>IF('Costi complessivi'!#REF!="G",'Costi complessivi'!#REF!*$C$452,IF('Costi complessivi'!#REF!=$B$452,'Costi complessivi'!#REF!,""))</f>
        <v>#REF!</v>
      </c>
      <c r="I5" s="115" t="e">
        <f>IF('Costi complessivi'!#REF!="G",'Costi complessivi'!D5*$C$452,IF('Costi complessivi'!#REF!=$B$452,'Costi complessivi'!D5,""))</f>
        <v>#REF!</v>
      </c>
      <c r="J5" s="14" t="e">
        <f>IF('Costi complessivi'!#REF!="G",'Costi complessivi'!E5*$C$452,IF('Costi complessivi'!#REF!=$B$452,'Costi complessivi'!E5,""))</f>
        <v>#REF!</v>
      </c>
      <c r="K5" s="14" t="e">
        <f>IF('Costi complessivi'!#REF!="G",'Costi complessivi'!F5*$C$452,IF('Costi complessivi'!#REF!=$B$452,'Costi complessivi'!F5,""))</f>
        <v>#REF!</v>
      </c>
      <c r="L5" s="29" t="e">
        <f>IF('Costi complessivi'!#REF!="G",'Costi complessivi'!#REF!*$C$452,IF('Costi complessivi'!#REF!=$B$452,'Costi complessivi'!#REF!,""))</f>
        <v>#REF!</v>
      </c>
      <c r="M5" s="23" t="e">
        <f>'Costi complessivi'!#REF!</f>
        <v>#REF!</v>
      </c>
      <c r="N5" s="69" t="e">
        <f>IF('Costi complessivi'!#REF!="G",'Costi complessivi'!#REF!,IF('Costi complessivi'!#REF!=$B$452,'Costi complessivi'!#REF!,0))</f>
        <v>#REF!</v>
      </c>
      <c r="O5" s="43"/>
    </row>
    <row r="6" spans="1:20" ht="18.75" hidden="1" customHeight="1">
      <c r="A6" s="22" t="str">
        <f>IF('Costi complessivi'!A6="","",'Costi complessivi'!A6)</f>
        <v xml:space="preserve">  66/25/503  </v>
      </c>
      <c r="B6" s="61" t="str">
        <f>IF('Costi complessivi'!B6="","",'Costi complessivi'!B6)</f>
        <v>ASSIST. DOMIC. EDUCATIVA DIS. COLLEC.</v>
      </c>
      <c r="C6" s="15" t="e">
        <f>IF('Costi complessivi'!#REF!="G",'Costi complessivi'!#REF!*$C$452,IF('Costi complessivi'!#REF!=$B$452,'Costi complessivi'!#REF!,""))</f>
        <v>#REF!</v>
      </c>
      <c r="D6" s="15" t="e">
        <f>IF('Costi complessivi'!#REF!="G",'Costi complessivi'!#REF!*$C$452,IF('Costi complessivi'!#REF!=$B$452,'Costi complessivi'!#REF!,""))</f>
        <v>#REF!</v>
      </c>
      <c r="E6" s="30" t="e">
        <f>IF('Costi complessivi'!#REF!="G",'Costi complessivi'!#REF!*$C$452,IF('Costi complessivi'!#REF!=$B$452,'Costi complessivi'!#REF!,""))</f>
        <v>#REF!</v>
      </c>
      <c r="F6" s="115" t="e">
        <f>IF('Costi complessivi'!#REF!="G",'Costi complessivi'!C6*$C$452,IF('Costi complessivi'!#REF!=$B$452,'Costi complessivi'!C6,""))</f>
        <v>#REF!</v>
      </c>
      <c r="G6" s="44" t="e">
        <f>IF('Costi complessivi'!#REF!="G",'Costi complessivi'!#REF!*$C$452,IF('Costi complessivi'!#REF!=$B$452,'Costi complessivi'!#REF!,""))</f>
        <v>#REF!</v>
      </c>
      <c r="H6" s="44" t="e">
        <f>IF('Costi complessivi'!#REF!="G",'Costi complessivi'!#REF!*$C$452,IF('Costi complessivi'!#REF!=$B$452,'Costi complessivi'!#REF!,""))</f>
        <v>#REF!</v>
      </c>
      <c r="I6" s="115" t="e">
        <f>IF('Costi complessivi'!#REF!="G",'Costi complessivi'!D6*$C$452,IF('Costi complessivi'!#REF!=$B$452,'Costi complessivi'!D6,""))</f>
        <v>#REF!</v>
      </c>
      <c r="J6" s="14" t="e">
        <f>IF('Costi complessivi'!#REF!="G",'Costi complessivi'!E6*$C$452,IF('Costi complessivi'!#REF!=$B$452,'Costi complessivi'!E6,""))</f>
        <v>#REF!</v>
      </c>
      <c r="K6" s="14" t="e">
        <f>IF('Costi complessivi'!#REF!="G",'Costi complessivi'!F6*$C$452,IF('Costi complessivi'!#REF!=$B$452,'Costi complessivi'!F6,""))</f>
        <v>#REF!</v>
      </c>
      <c r="L6" s="29" t="e">
        <f>IF('Costi complessivi'!#REF!="G",'Costi complessivi'!#REF!*$C$452,IF('Costi complessivi'!#REF!=$B$452,'Costi complessivi'!#REF!,""))</f>
        <v>#REF!</v>
      </c>
      <c r="M6" s="23" t="e">
        <f>'Costi complessivi'!#REF!</f>
        <v>#REF!</v>
      </c>
      <c r="N6" s="69" t="e">
        <f>IF('Costi complessivi'!#REF!="G",'Costi complessivi'!#REF!,IF('Costi complessivi'!#REF!=$B$452,'Costi complessivi'!#REF!,0))</f>
        <v>#REF!</v>
      </c>
      <c r="O6" s="56">
        <v>51000</v>
      </c>
      <c r="P6" s="55">
        <v>46000</v>
      </c>
      <c r="Q6" s="42">
        <f>36000/2*LAVORO!E5</f>
        <v>4953.7948984903696</v>
      </c>
      <c r="R6" s="42">
        <f>SUM(P6:Q6)</f>
        <v>50953.794898490371</v>
      </c>
    </row>
    <row r="7" spans="1:20" hidden="1">
      <c r="A7" s="22" t="str">
        <f>IF('Costi complessivi'!A7="","",'Costi complessivi'!A7)</f>
        <v xml:space="preserve">  66/25/507  </v>
      </c>
      <c r="B7" s="61" t="str">
        <f>IF('Costi complessivi'!B7="","",'Costi complessivi'!B7)</f>
        <v xml:space="preserve">TIROCINI LAVORATIVI DISAB. COLLEC.    </v>
      </c>
      <c r="C7" s="15" t="e">
        <f>IF('Costi complessivi'!#REF!="G",'Costi complessivi'!#REF!*$C$452,IF('Costi complessivi'!#REF!=$B$452,'Costi complessivi'!#REF!,""))</f>
        <v>#REF!</v>
      </c>
      <c r="D7" s="15" t="e">
        <f>IF('Costi complessivi'!#REF!="G",'Costi complessivi'!#REF!*$C$452,IF('Costi complessivi'!#REF!=$B$452,'Costi complessivi'!#REF!,""))</f>
        <v>#REF!</v>
      </c>
      <c r="E7" s="30" t="e">
        <f>IF('Costi complessivi'!#REF!="G",'Costi complessivi'!#REF!*$C$452,IF('Costi complessivi'!#REF!=$B$452,'Costi complessivi'!#REF!,""))</f>
        <v>#REF!</v>
      </c>
      <c r="F7" s="115" t="e">
        <f>IF('Costi complessivi'!#REF!="G",'Costi complessivi'!C7*$C$452,IF('Costi complessivi'!#REF!=$B$452,'Costi complessivi'!C7,""))</f>
        <v>#REF!</v>
      </c>
      <c r="G7" s="44" t="e">
        <f>IF('Costi complessivi'!#REF!="G",'Costi complessivi'!#REF!*$C$452,IF('Costi complessivi'!#REF!=$B$452,'Costi complessivi'!#REF!,""))</f>
        <v>#REF!</v>
      </c>
      <c r="H7" s="44" t="e">
        <f>IF('Costi complessivi'!#REF!="G",'Costi complessivi'!#REF!*$C$452,IF('Costi complessivi'!#REF!=$B$452,'Costi complessivi'!#REF!,""))</f>
        <v>#REF!</v>
      </c>
      <c r="I7" s="115" t="e">
        <f>IF('Costi complessivi'!#REF!="G",'Costi complessivi'!D7*$C$452,IF('Costi complessivi'!#REF!=$B$452,'Costi complessivi'!D7,""))</f>
        <v>#REF!</v>
      </c>
      <c r="J7" s="14" t="e">
        <f>IF('Costi complessivi'!#REF!="G",'Costi complessivi'!E7*$C$452,IF('Costi complessivi'!#REF!=$B$452,'Costi complessivi'!E7,""))</f>
        <v>#REF!</v>
      </c>
      <c r="K7" s="14" t="e">
        <f>IF('Costi complessivi'!#REF!="G",'Costi complessivi'!F7*$C$452,IF('Costi complessivi'!#REF!=$B$452,'Costi complessivi'!F7,""))</f>
        <v>#REF!</v>
      </c>
      <c r="L7" s="29" t="e">
        <f>IF('Costi complessivi'!#REF!="G",'Costi complessivi'!#REF!*$C$452,IF('Costi complessivi'!#REF!=$B$452,'Costi complessivi'!#REF!,""))</f>
        <v>#REF!</v>
      </c>
      <c r="M7" s="23" t="e">
        <f>'Costi complessivi'!#REF!</f>
        <v>#REF!</v>
      </c>
      <c r="N7" s="69" t="e">
        <f>IF('Costi complessivi'!#REF!="G",'Costi complessivi'!#REF!,IF('Costi complessivi'!#REF!=$B$452,'Costi complessivi'!#REF!,0))</f>
        <v>#REF!</v>
      </c>
      <c r="O7" s="43">
        <v>27000</v>
      </c>
      <c r="P7" s="42" t="s">
        <v>501</v>
      </c>
    </row>
    <row r="8" spans="1:20" hidden="1">
      <c r="A8" s="22" t="str">
        <f>IF('Costi complessivi'!A8="","",'Costi complessivi'!A8)</f>
        <v>66/30/864</v>
      </c>
      <c r="B8" s="61" t="str">
        <f>IF('Costi complessivi'!B8="","",'Costi complessivi'!B8)</f>
        <v>AVVIAMENTO AL LAVORO</v>
      </c>
      <c r="C8" s="15" t="e">
        <f>IF('Costi complessivi'!#REF!="G",'Costi complessivi'!#REF!*$C$452,IF('Costi complessivi'!#REF!=$B$452,'Costi complessivi'!#REF!,""))</f>
        <v>#REF!</v>
      </c>
      <c r="D8" s="15" t="e">
        <f>IF('Costi complessivi'!#REF!="G",'Costi complessivi'!#REF!*$C$452,IF('Costi complessivi'!#REF!=$B$452,'Costi complessivi'!#REF!,""))</f>
        <v>#REF!</v>
      </c>
      <c r="E8" s="30" t="e">
        <f>IF('Costi complessivi'!#REF!="G",'Costi complessivi'!#REF!*$C$452,IF('Costi complessivi'!#REF!=$B$452,'Costi complessivi'!#REF!,""))</f>
        <v>#REF!</v>
      </c>
      <c r="F8" s="115" t="e">
        <f>IF('Costi complessivi'!#REF!="G",'Costi complessivi'!C8*$C$452,IF('Costi complessivi'!#REF!=$B$452,'Costi complessivi'!C8,""))</f>
        <v>#REF!</v>
      </c>
      <c r="G8" s="44" t="e">
        <f>IF('Costi complessivi'!#REF!="G",'Costi complessivi'!#REF!*$C$452,IF('Costi complessivi'!#REF!=$B$452,'Costi complessivi'!#REF!,""))</f>
        <v>#REF!</v>
      </c>
      <c r="H8" s="44" t="e">
        <f>IF('Costi complessivi'!#REF!="G",'Costi complessivi'!#REF!*$C$452,IF('Costi complessivi'!#REF!=$B$452,'Costi complessivi'!#REF!,""))</f>
        <v>#REF!</v>
      </c>
      <c r="I8" s="115" t="e">
        <f>IF('Costi complessivi'!#REF!="G",'Costi complessivi'!D8*$C$452,IF('Costi complessivi'!#REF!=$B$452,'Costi complessivi'!D8,""))</f>
        <v>#REF!</v>
      </c>
      <c r="J8" s="14" t="e">
        <f>IF('Costi complessivi'!#REF!="G",'Costi complessivi'!E8*$C$452,IF('Costi complessivi'!#REF!=$B$452,'Costi complessivi'!E8,""))</f>
        <v>#REF!</v>
      </c>
      <c r="K8" s="14" t="e">
        <f>IF('Costi complessivi'!#REF!="G",'Costi complessivi'!F8*$C$452,IF('Costi complessivi'!#REF!=$B$452,'Costi complessivi'!F8,""))</f>
        <v>#REF!</v>
      </c>
      <c r="L8" s="29" t="e">
        <f>IF('Costi complessivi'!#REF!="G",'Costi complessivi'!#REF!*$C$452,IF('Costi complessivi'!#REF!=$B$452,'Costi complessivi'!#REF!,""))</f>
        <v>#REF!</v>
      </c>
      <c r="M8" s="23" t="e">
        <f>'Costi complessivi'!#REF!</f>
        <v>#REF!</v>
      </c>
      <c r="N8" s="69" t="e">
        <f>IF('Costi complessivi'!#REF!="G",'Costi complessivi'!#REF!,IF('Costi complessivi'!#REF!=$B$452,'Costi complessivi'!#REF!,0))</f>
        <v>#REF!</v>
      </c>
      <c r="O8" s="43"/>
    </row>
    <row r="9" spans="1:20" hidden="1">
      <c r="A9" s="22" t="str">
        <f>IF('Costi complessivi'!A9="","",'Costi complessivi'!A9)</f>
        <v xml:space="preserve">  66/25/510  </v>
      </c>
      <c r="B9" s="61" t="str">
        <f>IF('Costi complessivi'!B9="","",'Costi complessivi'!B9)</f>
        <v xml:space="preserve">INSERIMENTO COOP LAVORO COLLEC </v>
      </c>
      <c r="C9" s="15" t="e">
        <f>IF('Costi complessivi'!#REF!="G",'Costi complessivi'!#REF!*$C$452,IF('Costi complessivi'!#REF!=$B$452,'Costi complessivi'!#REF!,""))</f>
        <v>#REF!</v>
      </c>
      <c r="D9" s="15" t="e">
        <f>IF('Costi complessivi'!#REF!="G",'Costi complessivi'!#REF!*$C$452,IF('Costi complessivi'!#REF!=$B$452,'Costi complessivi'!#REF!,""))</f>
        <v>#REF!</v>
      </c>
      <c r="E9" s="30" t="e">
        <f>IF('Costi complessivi'!#REF!="G",'Costi complessivi'!#REF!*$C$452,IF('Costi complessivi'!#REF!=$B$452,'Costi complessivi'!#REF!,""))</f>
        <v>#REF!</v>
      </c>
      <c r="F9" s="115" t="e">
        <f>IF('Costi complessivi'!#REF!="G",'Costi complessivi'!C9*$C$452,IF('Costi complessivi'!#REF!=$B$452,'Costi complessivi'!C9,""))</f>
        <v>#REF!</v>
      </c>
      <c r="G9" s="44" t="e">
        <f>IF('Costi complessivi'!#REF!="G",'Costi complessivi'!#REF!*$C$452,IF('Costi complessivi'!#REF!=$B$452,'Costi complessivi'!#REF!,""))</f>
        <v>#REF!</v>
      </c>
      <c r="H9" s="44" t="e">
        <f>IF('Costi complessivi'!#REF!="G",'Costi complessivi'!#REF!*$C$452,IF('Costi complessivi'!#REF!=$B$452,'Costi complessivi'!#REF!,""))</f>
        <v>#REF!</v>
      </c>
      <c r="I9" s="115" t="e">
        <f>IF('Costi complessivi'!#REF!="G",'Costi complessivi'!D9*$C$452,IF('Costi complessivi'!#REF!=$B$452,'Costi complessivi'!D9,""))</f>
        <v>#REF!</v>
      </c>
      <c r="J9" s="14" t="e">
        <f>IF('Costi complessivi'!#REF!="G",'Costi complessivi'!E9*$C$452,IF('Costi complessivi'!#REF!=$B$452,'Costi complessivi'!E9,""))</f>
        <v>#REF!</v>
      </c>
      <c r="K9" s="14" t="e">
        <f>IF('Costi complessivi'!#REF!="G",'Costi complessivi'!F9*$C$452,IF('Costi complessivi'!#REF!=$B$452,'Costi complessivi'!F9,""))</f>
        <v>#REF!</v>
      </c>
      <c r="L9" s="29" t="e">
        <f>IF('Costi complessivi'!#REF!="G",'Costi complessivi'!#REF!*$C$452,IF('Costi complessivi'!#REF!=$B$452,'Costi complessivi'!#REF!,""))</f>
        <v>#REF!</v>
      </c>
      <c r="M9" s="23" t="e">
        <f>'Costi complessivi'!#REF!</f>
        <v>#REF!</v>
      </c>
      <c r="N9" s="69" t="e">
        <f>IF('Costi complessivi'!#REF!="G",'Costi complessivi'!#REF!,IF('Costi complessivi'!#REF!=$B$452,'Costi complessivi'!#REF!,0))</f>
        <v>#REF!</v>
      </c>
      <c r="O9" s="42">
        <v>42000</v>
      </c>
    </row>
    <row r="10" spans="1:20" hidden="1">
      <c r="A10" s="49" t="s">
        <v>445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5"/>
      <c r="M10" s="48"/>
      <c r="N10" s="69" t="e">
        <f>IF('Costi complessivi'!#REF!="G",'Costi complessivi'!#REF!,IF('Costi complessivi'!#REF!=$B$452,'Costi complessivi'!#REF!,0))</f>
        <v>#REF!</v>
      </c>
    </row>
    <row r="11" spans="1:20" hidden="1">
      <c r="A11" s="22" t="str">
        <f>IF('Costi complessivi'!A11="","",'Costi complessivi'!A11)</f>
        <v xml:space="preserve">  66/25/520  </v>
      </c>
      <c r="B11" s="61" t="str">
        <f>IF('Costi complessivi'!B11="","",'Costi complessivi'!B11)</f>
        <v xml:space="preserve">CENTRI RESID. DISABILI FELINO  </v>
      </c>
      <c r="C11" s="15" t="e">
        <f>IF('Costi complessivi'!#REF!="G",'Costi complessivi'!#REF!*$C$452,IF('Costi complessivi'!#REF!=$B$452,'Costi complessivi'!#REF!,""))</f>
        <v>#REF!</v>
      </c>
      <c r="D11" s="15" t="e">
        <f>IF('Costi complessivi'!#REF!="G",'Costi complessivi'!#REF!*$C$452,IF('Costi complessivi'!#REF!=$B$452,'Costi complessivi'!#REF!,""))</f>
        <v>#REF!</v>
      </c>
      <c r="E11" s="30" t="e">
        <f>IF('Costi complessivi'!#REF!="G",'Costi complessivi'!#REF!*$C$452,IF('Costi complessivi'!#REF!=$B$452,'Costi complessivi'!#REF!,""))</f>
        <v>#REF!</v>
      </c>
      <c r="F11" s="115" t="e">
        <f>IF('Costi complessivi'!#REF!="G",'Costi complessivi'!C11*$C$452,IF('Costi complessivi'!#REF!=$B$452,'Costi complessivi'!C11,""))</f>
        <v>#REF!</v>
      </c>
      <c r="G11" s="44" t="e">
        <f>IF('Costi complessivi'!#REF!="G",'Costi complessivi'!#REF!*$C$452,IF('Costi complessivi'!#REF!=$B$452,'Costi complessivi'!#REF!,""))</f>
        <v>#REF!</v>
      </c>
      <c r="H11" s="44" t="e">
        <f>IF('Costi complessivi'!#REF!="G",'Costi complessivi'!#REF!*$C$452,IF('Costi complessivi'!#REF!=$B$452,'Costi complessivi'!#REF!,""))</f>
        <v>#REF!</v>
      </c>
      <c r="I11" s="115" t="e">
        <f>IF('Costi complessivi'!#REF!="G",'Costi complessivi'!D11*$C$452,IF('Costi complessivi'!#REF!=$B$452,'Costi complessivi'!D11,""))</f>
        <v>#REF!</v>
      </c>
      <c r="J11" s="14" t="e">
        <f>IF('Costi complessivi'!#REF!="G",'Costi complessivi'!E11*$C$452,IF('Costi complessivi'!#REF!=$B$452,'Costi complessivi'!E11,""))</f>
        <v>#REF!</v>
      </c>
      <c r="K11" s="14" t="e">
        <f>IF('Costi complessivi'!#REF!="G",'Costi complessivi'!F11*$C$452,IF('Costi complessivi'!#REF!=$B$452,'Costi complessivi'!F11,""))</f>
        <v>#REF!</v>
      </c>
      <c r="L11" s="29" t="e">
        <f>IF('Costi complessivi'!#REF!="G",'Costi complessivi'!#REF!*$C$452,IF('Costi complessivi'!#REF!=$B$452,'Costi complessivi'!#REF!,""))</f>
        <v>#REF!</v>
      </c>
      <c r="M11" s="23" t="e">
        <f>'Costi complessivi'!#REF!</f>
        <v>#REF!</v>
      </c>
      <c r="N11" s="69" t="e">
        <f>IF('Costi complessivi'!#REF!="G",'Costi complessivi'!#REF!,IF('Costi complessivi'!#REF!=$B$452,'Costi complessivi'!#REF!,0))</f>
        <v>#REF!</v>
      </c>
      <c r="O11" s="42">
        <v>29000</v>
      </c>
    </row>
    <row r="12" spans="1:20" hidden="1">
      <c r="A12" s="22" t="str">
        <f>IF('Costi complessivi'!A12="","",'Costi complessivi'!A12)</f>
        <v>68/05/781</v>
      </c>
      <c r="B12" s="61" t="str">
        <f>IF('Costi complessivi'!B12="","",'Costi complessivi'!B12)</f>
        <v>ASS. DOM. ASSISTENZIALE DIS. FELINO</v>
      </c>
      <c r="C12" s="15" t="e">
        <f>IF('Costi complessivi'!#REF!="G",'Costi complessivi'!#REF!*$C$452,IF('Costi complessivi'!#REF!=$B$452,'Costi complessivi'!#REF!,""))</f>
        <v>#REF!</v>
      </c>
      <c r="D12" s="15" t="e">
        <f>IF('Costi complessivi'!#REF!="G",'Costi complessivi'!#REF!*$C$452,IF('Costi complessivi'!#REF!=$B$452,'Costi complessivi'!#REF!,""))</f>
        <v>#REF!</v>
      </c>
      <c r="E12" s="30" t="e">
        <f>IF('Costi complessivi'!#REF!="G",'Costi complessivi'!#REF!*$C$452,IF('Costi complessivi'!#REF!=$B$452,'Costi complessivi'!#REF!,""))</f>
        <v>#REF!</v>
      </c>
      <c r="F12" s="115" t="e">
        <f>IF('Costi complessivi'!#REF!="G",'Costi complessivi'!C12*$C$452,IF('Costi complessivi'!#REF!=$B$452,'Costi complessivi'!C12,""))</f>
        <v>#REF!</v>
      </c>
      <c r="G12" s="44" t="e">
        <f>IF('Costi complessivi'!#REF!="G",'Costi complessivi'!#REF!*$C$452,IF('Costi complessivi'!#REF!=$B$452,'Costi complessivi'!#REF!,""))</f>
        <v>#REF!</v>
      </c>
      <c r="H12" s="44" t="e">
        <f>IF('Costi complessivi'!#REF!="G",'Costi complessivi'!#REF!*$C$452,IF('Costi complessivi'!#REF!=$B$452,'Costi complessivi'!#REF!,""))</f>
        <v>#REF!</v>
      </c>
      <c r="I12" s="115" t="e">
        <f>IF('Costi complessivi'!#REF!="G",'Costi complessivi'!D12*$C$452,IF('Costi complessivi'!#REF!=$B$452,'Costi complessivi'!D12,""))</f>
        <v>#REF!</v>
      </c>
      <c r="J12" s="14" t="e">
        <f>IF('Costi complessivi'!#REF!="G",'Costi complessivi'!E12*$C$452,IF('Costi complessivi'!#REF!=$B$452,'Costi complessivi'!E12,""))</f>
        <v>#REF!</v>
      </c>
      <c r="K12" s="14" t="e">
        <f>IF('Costi complessivi'!#REF!="G",'Costi complessivi'!F12*$C$452,IF('Costi complessivi'!#REF!=$B$452,'Costi complessivi'!F12,""))</f>
        <v>#REF!</v>
      </c>
      <c r="L12" s="29" t="e">
        <f>IF('Costi complessivi'!#REF!="G",'Costi complessivi'!#REF!*$C$452,IF('Costi complessivi'!#REF!=$B$452,'Costi complessivi'!#REF!,""))</f>
        <v>#REF!</v>
      </c>
      <c r="M12" s="23" t="e">
        <f>'Costi complessivi'!#REF!</f>
        <v>#REF!</v>
      </c>
      <c r="N12" s="69" t="e">
        <f>IF('Costi complessivi'!#REF!="G",'Costi complessivi'!#REF!,IF('Costi complessivi'!#REF!=$B$452,'Costi complessivi'!#REF!,0))</f>
        <v>#REF!</v>
      </c>
    </row>
    <row r="13" spans="1:20" ht="18" hidden="1" customHeight="1">
      <c r="A13" s="22" t="str">
        <f>IF('Costi complessivi'!A13="","",'Costi complessivi'!A13)</f>
        <v xml:space="preserve">  66/25/522  </v>
      </c>
      <c r="B13" s="61" t="str">
        <f>IF('Costi complessivi'!B13="","",'Costi complessivi'!B13)</f>
        <v xml:space="preserve">ASSIST. DOMIC. EDUCATIVA DISABILI FELINO </v>
      </c>
      <c r="C13" s="15" t="e">
        <f>IF('Costi complessivi'!#REF!="G",'Costi complessivi'!#REF!*$C$452,IF('Costi complessivi'!#REF!=$B$452,'Costi complessivi'!#REF!,""))</f>
        <v>#REF!</v>
      </c>
      <c r="D13" s="15" t="e">
        <f>IF('Costi complessivi'!#REF!="G",'Costi complessivi'!#REF!*$C$452,IF('Costi complessivi'!#REF!=$B$452,'Costi complessivi'!#REF!,""))</f>
        <v>#REF!</v>
      </c>
      <c r="E13" s="30" t="e">
        <f>IF('Costi complessivi'!#REF!="G",'Costi complessivi'!#REF!*$C$452,IF('Costi complessivi'!#REF!=$B$452,'Costi complessivi'!#REF!,""))</f>
        <v>#REF!</v>
      </c>
      <c r="F13" s="115" t="e">
        <f>IF('Costi complessivi'!#REF!="G",'Costi complessivi'!C13*$C$452,IF('Costi complessivi'!#REF!=$B$452,'Costi complessivi'!C13,""))</f>
        <v>#REF!</v>
      </c>
      <c r="G13" s="44" t="e">
        <f>IF('Costi complessivi'!#REF!="G",'Costi complessivi'!#REF!*$C$452,IF('Costi complessivi'!#REF!=$B$452,'Costi complessivi'!#REF!,""))</f>
        <v>#REF!</v>
      </c>
      <c r="H13" s="44" t="e">
        <f>IF('Costi complessivi'!#REF!="G",'Costi complessivi'!#REF!*$C$452,IF('Costi complessivi'!#REF!=$B$452,'Costi complessivi'!#REF!,""))</f>
        <v>#REF!</v>
      </c>
      <c r="I13" s="115" t="e">
        <f>IF('Costi complessivi'!#REF!="G",'Costi complessivi'!D13*$C$452,IF('Costi complessivi'!#REF!=$B$452,'Costi complessivi'!D13,""))</f>
        <v>#REF!</v>
      </c>
      <c r="J13" s="14" t="e">
        <f>IF('Costi complessivi'!#REF!="G",'Costi complessivi'!E13*$C$452,IF('Costi complessivi'!#REF!=$B$452,'Costi complessivi'!E13,""))</f>
        <v>#REF!</v>
      </c>
      <c r="K13" s="14" t="e">
        <f>IF('Costi complessivi'!#REF!="G",'Costi complessivi'!F13*$C$452,IF('Costi complessivi'!#REF!=$B$452,'Costi complessivi'!F13,""))</f>
        <v>#REF!</v>
      </c>
      <c r="L13" s="29" t="e">
        <f>IF('Costi complessivi'!#REF!="G",'Costi complessivi'!#REF!*$C$452,IF('Costi complessivi'!#REF!=$B$452,'Costi complessivi'!#REF!,""))</f>
        <v>#REF!</v>
      </c>
      <c r="M13" s="23" t="e">
        <f>'Costi complessivi'!#REF!</f>
        <v>#REF!</v>
      </c>
      <c r="N13" s="69" t="e">
        <f>IF('Costi complessivi'!#REF!="G",'Costi complessivi'!#REF!,IF('Costi complessivi'!#REF!=$B$452,'Costi complessivi'!#REF!,0))</f>
        <v>#REF!</v>
      </c>
      <c r="O13" s="57">
        <v>32000</v>
      </c>
      <c r="P13" s="55">
        <v>28000</v>
      </c>
      <c r="Q13" s="42">
        <f>36000/2*LAVORO!$E$6</f>
        <v>3282.4653826132226</v>
      </c>
      <c r="R13" s="42">
        <f>SUM(P13:Q13)</f>
        <v>31282.465382613223</v>
      </c>
    </row>
    <row r="14" spans="1:20" hidden="1">
      <c r="A14" s="22" t="str">
        <f>IF('Costi complessivi'!A14="","",'Costi complessivi'!A14)</f>
        <v xml:space="preserve">  66/25/526  </v>
      </c>
      <c r="B14" s="61" t="str">
        <f>IF('Costi complessivi'!B14="","",'Costi complessivi'!B14)</f>
        <v xml:space="preserve">TIROCINI LAVORATIVI DISABILI FELINO   </v>
      </c>
      <c r="C14" s="15" t="e">
        <f>IF('Costi complessivi'!#REF!="G",'Costi complessivi'!#REF!*$C$452,IF('Costi complessivi'!#REF!=$B$452,'Costi complessivi'!#REF!,""))</f>
        <v>#REF!</v>
      </c>
      <c r="D14" s="15" t="e">
        <f>IF('Costi complessivi'!#REF!="G",'Costi complessivi'!#REF!*$C$452,IF('Costi complessivi'!#REF!=$B$452,'Costi complessivi'!#REF!,""))</f>
        <v>#REF!</v>
      </c>
      <c r="E14" s="30" t="e">
        <f>IF('Costi complessivi'!#REF!="G",'Costi complessivi'!#REF!*$C$452,IF('Costi complessivi'!#REF!=$B$452,'Costi complessivi'!#REF!,""))</f>
        <v>#REF!</v>
      </c>
      <c r="F14" s="115" t="e">
        <f>IF('Costi complessivi'!#REF!="G",'Costi complessivi'!C14*$C$452,IF('Costi complessivi'!#REF!=$B$452,'Costi complessivi'!C14,""))</f>
        <v>#REF!</v>
      </c>
      <c r="G14" s="44" t="e">
        <f>IF('Costi complessivi'!#REF!="G",'Costi complessivi'!#REF!*$C$452,IF('Costi complessivi'!#REF!=$B$452,'Costi complessivi'!#REF!,""))</f>
        <v>#REF!</v>
      </c>
      <c r="H14" s="44" t="e">
        <f>IF('Costi complessivi'!#REF!="G",'Costi complessivi'!#REF!*$C$452,IF('Costi complessivi'!#REF!=$B$452,'Costi complessivi'!#REF!,""))</f>
        <v>#REF!</v>
      </c>
      <c r="I14" s="115" t="e">
        <f>IF('Costi complessivi'!#REF!="G",'Costi complessivi'!D14*$C$452,IF('Costi complessivi'!#REF!=$B$452,'Costi complessivi'!D14,""))</f>
        <v>#REF!</v>
      </c>
      <c r="J14" s="14" t="e">
        <f>IF('Costi complessivi'!#REF!="G",'Costi complessivi'!E14*$C$452,IF('Costi complessivi'!#REF!=$B$452,'Costi complessivi'!E14,""))</f>
        <v>#REF!</v>
      </c>
      <c r="K14" s="14" t="e">
        <f>IF('Costi complessivi'!#REF!="G",'Costi complessivi'!F14*$C$452,IF('Costi complessivi'!#REF!=$B$452,'Costi complessivi'!F14,""))</f>
        <v>#REF!</v>
      </c>
      <c r="L14" s="29" t="e">
        <f>IF('Costi complessivi'!#REF!="G",'Costi complessivi'!#REF!*$C$452,IF('Costi complessivi'!#REF!=$B$452,'Costi complessivi'!#REF!,""))</f>
        <v>#REF!</v>
      </c>
      <c r="M14" s="23" t="e">
        <f>'Costi complessivi'!#REF!</f>
        <v>#REF!</v>
      </c>
      <c r="N14" s="69" t="e">
        <f>IF('Costi complessivi'!#REF!="G",'Costi complessivi'!#REF!,IF('Costi complessivi'!#REF!=$B$452,'Costi complessivi'!#REF!,0))</f>
        <v>#REF!</v>
      </c>
      <c r="O14" s="42">
        <v>13000</v>
      </c>
    </row>
    <row r="15" spans="1:20" hidden="1">
      <c r="A15" s="22" t="str">
        <f>IF('Costi complessivi'!A15="","",'Costi complessivi'!A15)</f>
        <v>66/30/864</v>
      </c>
      <c r="B15" s="61" t="str">
        <f>IF('Costi complessivi'!B15="","",'Costi complessivi'!B15)</f>
        <v>AVVIAMENTO AL LAVORO</v>
      </c>
      <c r="C15" s="15" t="e">
        <f>IF('Costi complessivi'!#REF!="G",'Costi complessivi'!#REF!*$C$452,IF('Costi complessivi'!#REF!=$B$452,'Costi complessivi'!#REF!,""))</f>
        <v>#REF!</v>
      </c>
      <c r="D15" s="15" t="e">
        <f>IF('Costi complessivi'!#REF!="G",'Costi complessivi'!#REF!*$C$452,IF('Costi complessivi'!#REF!=$B$452,'Costi complessivi'!#REF!,""))</f>
        <v>#REF!</v>
      </c>
      <c r="E15" s="30" t="e">
        <f>IF('Costi complessivi'!#REF!="G",'Costi complessivi'!#REF!*$C$452,IF('Costi complessivi'!#REF!=$B$452,'Costi complessivi'!#REF!,""))</f>
        <v>#REF!</v>
      </c>
      <c r="F15" s="115" t="e">
        <f>IF('Costi complessivi'!#REF!="G",'Costi complessivi'!C15*$C$452,IF('Costi complessivi'!#REF!=$B$452,'Costi complessivi'!C15,""))</f>
        <v>#REF!</v>
      </c>
      <c r="G15" s="44" t="e">
        <f>IF('Costi complessivi'!#REF!="G",'Costi complessivi'!#REF!*$C$452,IF('Costi complessivi'!#REF!=$B$452,'Costi complessivi'!#REF!,""))</f>
        <v>#REF!</v>
      </c>
      <c r="H15" s="44" t="e">
        <f>IF('Costi complessivi'!#REF!="G",'Costi complessivi'!#REF!*$C$452,IF('Costi complessivi'!#REF!=$B$452,'Costi complessivi'!#REF!,""))</f>
        <v>#REF!</v>
      </c>
      <c r="I15" s="115" t="e">
        <f>IF('Costi complessivi'!#REF!="G",'Costi complessivi'!D15*$C$452,IF('Costi complessivi'!#REF!=$B$452,'Costi complessivi'!D15,""))</f>
        <v>#REF!</v>
      </c>
      <c r="J15" s="14" t="e">
        <f>IF('Costi complessivi'!#REF!="G",'Costi complessivi'!E15*$C$452,IF('Costi complessivi'!#REF!=$B$452,'Costi complessivi'!E15,""))</f>
        <v>#REF!</v>
      </c>
      <c r="K15" s="14" t="e">
        <f>IF('Costi complessivi'!#REF!="G",'Costi complessivi'!F15*$C$452,IF('Costi complessivi'!#REF!=$B$452,'Costi complessivi'!F15,""))</f>
        <v>#REF!</v>
      </c>
      <c r="L15" s="29" t="e">
        <f>IF('Costi complessivi'!#REF!="G",'Costi complessivi'!#REF!*$C$452,IF('Costi complessivi'!#REF!=$B$452,'Costi complessivi'!#REF!,""))</f>
        <v>#REF!</v>
      </c>
      <c r="M15" s="23" t="e">
        <f>'Costi complessivi'!#REF!</f>
        <v>#REF!</v>
      </c>
      <c r="N15" s="69" t="e">
        <f>IF('Costi complessivi'!#REF!="G",'Costi complessivi'!#REF!,IF('Costi complessivi'!#REF!=$B$452,'Costi complessivi'!#REF!,0))</f>
        <v>#REF!</v>
      </c>
      <c r="O15" s="43"/>
    </row>
    <row r="16" spans="1:20" hidden="1">
      <c r="A16" s="22" t="str">
        <f>IF('Costi complessivi'!A16="","",'Costi complessivi'!A16)</f>
        <v xml:space="preserve">  66/25/529  </v>
      </c>
      <c r="B16" s="61" t="str">
        <f>IF('Costi complessivi'!B16="","",'Costi complessivi'!B16)</f>
        <v xml:space="preserve">INSERIMENTO COOP LAVORO FELINO </v>
      </c>
      <c r="C16" s="15" t="e">
        <f>IF('Costi complessivi'!#REF!="G",'Costi complessivi'!#REF!*$C$452,IF('Costi complessivi'!#REF!=$B$452,'Costi complessivi'!#REF!,""))</f>
        <v>#REF!</v>
      </c>
      <c r="D16" s="15" t="e">
        <f>IF('Costi complessivi'!#REF!="G",'Costi complessivi'!#REF!*$C$452,IF('Costi complessivi'!#REF!=$B$452,'Costi complessivi'!#REF!,""))</f>
        <v>#REF!</v>
      </c>
      <c r="E16" s="30" t="e">
        <f>IF('Costi complessivi'!#REF!="G",'Costi complessivi'!#REF!*$C$452,IF('Costi complessivi'!#REF!=$B$452,'Costi complessivi'!#REF!,""))</f>
        <v>#REF!</v>
      </c>
      <c r="F16" s="115" t="e">
        <f>IF('Costi complessivi'!#REF!="G",'Costi complessivi'!C16*$C$452,IF('Costi complessivi'!#REF!=$B$452,'Costi complessivi'!C16,""))</f>
        <v>#REF!</v>
      </c>
      <c r="G16" s="44" t="e">
        <f>IF('Costi complessivi'!#REF!="G",'Costi complessivi'!#REF!*$C$452,IF('Costi complessivi'!#REF!=$B$452,'Costi complessivi'!#REF!,""))</f>
        <v>#REF!</v>
      </c>
      <c r="H16" s="44" t="e">
        <f>IF('Costi complessivi'!#REF!="G",'Costi complessivi'!#REF!*$C$452,IF('Costi complessivi'!#REF!=$B$452,'Costi complessivi'!#REF!,""))</f>
        <v>#REF!</v>
      </c>
      <c r="I16" s="115" t="e">
        <f>IF('Costi complessivi'!#REF!="G",'Costi complessivi'!D16*$C$452,IF('Costi complessivi'!#REF!=$B$452,'Costi complessivi'!D16,""))</f>
        <v>#REF!</v>
      </c>
      <c r="J16" s="14" t="e">
        <f>IF('Costi complessivi'!#REF!="G",'Costi complessivi'!E16*$C$452,IF('Costi complessivi'!#REF!=$B$452,'Costi complessivi'!E16,""))</f>
        <v>#REF!</v>
      </c>
      <c r="K16" s="14" t="e">
        <f>IF('Costi complessivi'!#REF!="G",'Costi complessivi'!F16*$C$452,IF('Costi complessivi'!#REF!=$B$452,'Costi complessivi'!F16,""))</f>
        <v>#REF!</v>
      </c>
      <c r="L16" s="29" t="e">
        <f>IF('Costi complessivi'!#REF!="G",'Costi complessivi'!#REF!*$C$452,IF('Costi complessivi'!#REF!=$B$452,'Costi complessivi'!#REF!,""))</f>
        <v>#REF!</v>
      </c>
      <c r="M16" s="23" t="e">
        <f>'Costi complessivi'!#REF!</f>
        <v>#REF!</v>
      </c>
      <c r="N16" s="69" t="e">
        <f>IF('Costi complessivi'!#REF!="G",'Costi complessivi'!#REF!,IF('Costi complessivi'!#REF!=$B$452,'Costi complessivi'!#REF!,0))</f>
        <v>#REF!</v>
      </c>
      <c r="O16" s="42">
        <v>71000</v>
      </c>
      <c r="P16" s="32" t="s">
        <v>499</v>
      </c>
    </row>
    <row r="17" spans="1:18" hidden="1">
      <c r="A17" s="49" t="s">
        <v>446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8"/>
      <c r="N17" s="69" t="e">
        <f>IF('Costi complessivi'!#REF!="G",'Costi complessivi'!#REF!,IF('Costi complessivi'!#REF!=$B$452,'Costi complessivi'!#REF!,0))</f>
        <v>#REF!</v>
      </c>
    </row>
    <row r="18" spans="1:18" hidden="1">
      <c r="A18" s="22" t="str">
        <f>IF('Costi complessivi'!A18="","",'Costi complessivi'!A18)</f>
        <v xml:space="preserve">  66/25/540  </v>
      </c>
      <c r="B18" s="61" t="str">
        <f>IF('Costi complessivi'!B18="","",'Costi complessivi'!B18)</f>
        <v>CENTRI RESID. DISABILI MONTECH.</v>
      </c>
      <c r="C18" s="15" t="e">
        <f>IF('Costi complessivi'!#REF!="G",'Costi complessivi'!#REF!*$C$452,IF('Costi complessivi'!#REF!=$B$452,'Costi complessivi'!#REF!,""))</f>
        <v>#REF!</v>
      </c>
      <c r="D18" s="15" t="e">
        <f>IF('Costi complessivi'!#REF!="G",'Costi complessivi'!#REF!*$C$452,IF('Costi complessivi'!#REF!=$B$452,'Costi complessivi'!#REF!,""))</f>
        <v>#REF!</v>
      </c>
      <c r="E18" s="30" t="e">
        <f>IF('Costi complessivi'!#REF!="G",'Costi complessivi'!#REF!*$C$452,IF('Costi complessivi'!#REF!=$B$452,'Costi complessivi'!#REF!,""))</f>
        <v>#REF!</v>
      </c>
      <c r="F18" s="115" t="e">
        <f>IF('Costi complessivi'!#REF!="G",'Costi complessivi'!C18*$C$452,IF('Costi complessivi'!#REF!=$B$452,'Costi complessivi'!C18,""))</f>
        <v>#REF!</v>
      </c>
      <c r="G18" s="44" t="e">
        <f>IF('Costi complessivi'!#REF!="G",'Costi complessivi'!#REF!*$C$452,IF('Costi complessivi'!#REF!=$B$452,'Costi complessivi'!#REF!,""))</f>
        <v>#REF!</v>
      </c>
      <c r="H18" s="44" t="e">
        <f>IF('Costi complessivi'!#REF!="G",'Costi complessivi'!#REF!*$C$452,IF('Costi complessivi'!#REF!=$B$452,'Costi complessivi'!#REF!,""))</f>
        <v>#REF!</v>
      </c>
      <c r="I18" s="115" t="e">
        <f>IF('Costi complessivi'!#REF!="G",'Costi complessivi'!D18*$C$452,IF('Costi complessivi'!#REF!=$B$452,'Costi complessivi'!D18,""))</f>
        <v>#REF!</v>
      </c>
      <c r="J18" s="14" t="e">
        <f>IF('Costi complessivi'!#REF!="G",'Costi complessivi'!E18*$C$452,IF('Costi complessivi'!#REF!=$B$452,'Costi complessivi'!E18,""))</f>
        <v>#REF!</v>
      </c>
      <c r="K18" s="14" t="e">
        <f>IF('Costi complessivi'!#REF!="G",'Costi complessivi'!F18*$C$452,IF('Costi complessivi'!#REF!=$B$452,'Costi complessivi'!F18,""))</f>
        <v>#REF!</v>
      </c>
      <c r="L18" s="29" t="e">
        <f>IF('Costi complessivi'!#REF!="G",'Costi complessivi'!#REF!*$C$452,IF('Costi complessivi'!#REF!=$B$452,'Costi complessivi'!#REF!,""))</f>
        <v>#REF!</v>
      </c>
      <c r="M18" s="23" t="e">
        <f>'Costi complessivi'!#REF!</f>
        <v>#REF!</v>
      </c>
      <c r="N18" s="69" t="e">
        <f>IF('Costi complessivi'!#REF!="G",'Costi complessivi'!#REF!,IF('Costi complessivi'!#REF!=$B$452,'Costi complessivi'!#REF!,0))</f>
        <v>#REF!</v>
      </c>
      <c r="O18" s="42">
        <v>41000</v>
      </c>
    </row>
    <row r="19" spans="1:18" hidden="1">
      <c r="A19" s="22" t="str">
        <f>IF('Costi complessivi'!A19="","",'Costi complessivi'!A19)</f>
        <v>68/05/811</v>
      </c>
      <c r="B19" s="61" t="str">
        <f>IF('Costi complessivi'!B19="","",'Costi complessivi'!B19)</f>
        <v>ASS. DOM. ASSISTENZIALE DIS. MONTECH</v>
      </c>
      <c r="C19" s="15" t="e">
        <f>IF('Costi complessivi'!#REF!="G",'Costi complessivi'!#REF!*$C$452,IF('Costi complessivi'!#REF!=$B$452,'Costi complessivi'!#REF!,""))</f>
        <v>#REF!</v>
      </c>
      <c r="D19" s="15" t="e">
        <f>IF('Costi complessivi'!#REF!="G",'Costi complessivi'!#REF!*$C$452,IF('Costi complessivi'!#REF!=$B$452,'Costi complessivi'!#REF!,""))</f>
        <v>#REF!</v>
      </c>
      <c r="E19" s="30" t="e">
        <f>IF('Costi complessivi'!#REF!="G",'Costi complessivi'!#REF!*$C$452,IF('Costi complessivi'!#REF!=$B$452,'Costi complessivi'!#REF!,""))</f>
        <v>#REF!</v>
      </c>
      <c r="F19" s="115" t="e">
        <f>IF('Costi complessivi'!#REF!="G",'Costi complessivi'!C19*$C$452,IF('Costi complessivi'!#REF!=$B$452,'Costi complessivi'!C19,""))</f>
        <v>#REF!</v>
      </c>
      <c r="G19" s="44" t="e">
        <f>IF('Costi complessivi'!#REF!="G",'Costi complessivi'!#REF!*$C$452,IF('Costi complessivi'!#REF!=$B$452,'Costi complessivi'!#REF!,""))</f>
        <v>#REF!</v>
      </c>
      <c r="H19" s="44" t="e">
        <f>IF('Costi complessivi'!#REF!="G",'Costi complessivi'!#REF!*$C$452,IF('Costi complessivi'!#REF!=$B$452,'Costi complessivi'!#REF!,""))</f>
        <v>#REF!</v>
      </c>
      <c r="I19" s="115" t="e">
        <f>IF('Costi complessivi'!#REF!="G",'Costi complessivi'!D19*$C$452,IF('Costi complessivi'!#REF!=$B$452,'Costi complessivi'!D19,""))</f>
        <v>#REF!</v>
      </c>
      <c r="J19" s="14" t="e">
        <f>IF('Costi complessivi'!#REF!="G",'Costi complessivi'!E19*$C$452,IF('Costi complessivi'!#REF!=$B$452,'Costi complessivi'!E19,""))</f>
        <v>#REF!</v>
      </c>
      <c r="K19" s="14" t="e">
        <f>IF('Costi complessivi'!#REF!="G",'Costi complessivi'!F19*$C$452,IF('Costi complessivi'!#REF!=$B$452,'Costi complessivi'!F19,""))</f>
        <v>#REF!</v>
      </c>
      <c r="L19" s="29" t="e">
        <f>IF('Costi complessivi'!#REF!="G",'Costi complessivi'!#REF!*$C$452,IF('Costi complessivi'!#REF!=$B$452,'Costi complessivi'!#REF!,""))</f>
        <v>#REF!</v>
      </c>
      <c r="M19" s="23" t="e">
        <f>'Costi complessivi'!#REF!</f>
        <v>#REF!</v>
      </c>
      <c r="N19" s="69"/>
    </row>
    <row r="20" spans="1:18" ht="16.5" hidden="1" customHeight="1">
      <c r="A20" s="22" t="str">
        <f>IF('Costi complessivi'!A20="","",'Costi complessivi'!A20)</f>
        <v xml:space="preserve">  66/25/542  </v>
      </c>
      <c r="B20" s="61" t="str">
        <f>IF('Costi complessivi'!B20="","",'Costi complessivi'!B20)</f>
        <v>ASSIST. DOMIC. EDUCATIVA  DIS. MONTECH</v>
      </c>
      <c r="C20" s="15" t="e">
        <f>IF('Costi complessivi'!#REF!="G",'Costi complessivi'!#REF!*$C$452,IF('Costi complessivi'!#REF!=$B$452,'Costi complessivi'!#REF!,""))</f>
        <v>#REF!</v>
      </c>
      <c r="D20" s="15" t="e">
        <f>IF('Costi complessivi'!#REF!="G",'Costi complessivi'!#REF!*$C$452,IF('Costi complessivi'!#REF!=$B$452,'Costi complessivi'!#REF!,""))</f>
        <v>#REF!</v>
      </c>
      <c r="E20" s="30" t="e">
        <f>IF('Costi complessivi'!#REF!="G",'Costi complessivi'!#REF!*$C$452,IF('Costi complessivi'!#REF!=$B$452,'Costi complessivi'!#REF!,""))</f>
        <v>#REF!</v>
      </c>
      <c r="F20" s="115" t="e">
        <f>IF('Costi complessivi'!#REF!="G",'Costi complessivi'!C20*$C$452,IF('Costi complessivi'!#REF!=$B$452,'Costi complessivi'!C20,""))</f>
        <v>#REF!</v>
      </c>
      <c r="G20" s="44" t="e">
        <f>IF('Costi complessivi'!#REF!="G",'Costi complessivi'!#REF!*$C$452,IF('Costi complessivi'!#REF!=$B$452,'Costi complessivi'!#REF!,""))</f>
        <v>#REF!</v>
      </c>
      <c r="H20" s="44" t="e">
        <f>IF('Costi complessivi'!#REF!="G",'Costi complessivi'!#REF!*$C$452,IF('Costi complessivi'!#REF!=$B$452,'Costi complessivi'!#REF!,""))</f>
        <v>#REF!</v>
      </c>
      <c r="I20" s="115" t="e">
        <f>IF('Costi complessivi'!#REF!="G",'Costi complessivi'!D20*$C$452,IF('Costi complessivi'!#REF!=$B$452,'Costi complessivi'!D20,""))</f>
        <v>#REF!</v>
      </c>
      <c r="J20" s="14" t="e">
        <f>IF('Costi complessivi'!#REF!="G",'Costi complessivi'!E20*$C$452,IF('Costi complessivi'!#REF!=$B$452,'Costi complessivi'!E20,""))</f>
        <v>#REF!</v>
      </c>
      <c r="K20" s="14" t="e">
        <f>IF('Costi complessivi'!#REF!="G",'Costi complessivi'!F20*$C$452,IF('Costi complessivi'!#REF!=$B$452,'Costi complessivi'!F20,""))</f>
        <v>#REF!</v>
      </c>
      <c r="L20" s="29" t="e">
        <f>IF('Costi complessivi'!#REF!="G",'Costi complessivi'!#REF!*$C$452,IF('Costi complessivi'!#REF!=$B$452,'Costi complessivi'!#REF!,""))</f>
        <v>#REF!</v>
      </c>
      <c r="M20" s="23" t="e">
        <f>'Costi complessivi'!#REF!</f>
        <v>#REF!</v>
      </c>
      <c r="N20" s="69" t="e">
        <f>IF('Costi complessivi'!#REF!="G",'Costi complessivi'!#REF!,IF('Costi complessivi'!#REF!=$B$452,'Costi complessivi'!#REF!,0))</f>
        <v>#REF!</v>
      </c>
      <c r="O20" s="57">
        <v>33000</v>
      </c>
      <c r="P20" s="55">
        <v>29000</v>
      </c>
      <c r="Q20" s="42">
        <f>36000/2*LAVORO!$E$7</f>
        <v>3906.1405517959402</v>
      </c>
      <c r="R20" s="42">
        <f>SUM(P20:Q20)</f>
        <v>32906.140551795943</v>
      </c>
    </row>
    <row r="21" spans="1:18" hidden="1">
      <c r="A21" s="22" t="str">
        <f>IF('Costi complessivi'!A21="","",'Costi complessivi'!A21)</f>
        <v xml:space="preserve">  66/25/546  </v>
      </c>
      <c r="B21" s="61" t="str">
        <f>IF('Costi complessivi'!B21="","",'Costi complessivi'!B21)</f>
        <v xml:space="preserve">TIROCINI LAVORATIVI DISABILI MONTEC.  </v>
      </c>
      <c r="C21" s="15" t="e">
        <f>IF('Costi complessivi'!#REF!="G",'Costi complessivi'!#REF!*$C$452,IF('Costi complessivi'!#REF!=$B$452,'Costi complessivi'!#REF!,""))</f>
        <v>#REF!</v>
      </c>
      <c r="D21" s="15" t="e">
        <f>IF('Costi complessivi'!#REF!="G",'Costi complessivi'!#REF!*$C$452,IF('Costi complessivi'!#REF!=$B$452,'Costi complessivi'!#REF!,""))</f>
        <v>#REF!</v>
      </c>
      <c r="E21" s="30" t="e">
        <f>IF('Costi complessivi'!#REF!="G",'Costi complessivi'!#REF!*$C$452,IF('Costi complessivi'!#REF!=$B$452,'Costi complessivi'!#REF!,""))</f>
        <v>#REF!</v>
      </c>
      <c r="F21" s="115" t="e">
        <f>IF('Costi complessivi'!#REF!="G",'Costi complessivi'!C21*$C$452,IF('Costi complessivi'!#REF!=$B$452,'Costi complessivi'!C21,""))</f>
        <v>#REF!</v>
      </c>
      <c r="G21" s="44" t="e">
        <f>IF('Costi complessivi'!#REF!="G",'Costi complessivi'!#REF!*$C$452,IF('Costi complessivi'!#REF!=$B$452,'Costi complessivi'!#REF!,""))</f>
        <v>#REF!</v>
      </c>
      <c r="H21" s="44" t="e">
        <f>IF('Costi complessivi'!#REF!="G",'Costi complessivi'!#REF!*$C$452,IF('Costi complessivi'!#REF!=$B$452,'Costi complessivi'!#REF!,""))</f>
        <v>#REF!</v>
      </c>
      <c r="I21" s="115" t="e">
        <f>IF('Costi complessivi'!#REF!="G",'Costi complessivi'!D21*$C$452,IF('Costi complessivi'!#REF!=$B$452,'Costi complessivi'!D21,""))</f>
        <v>#REF!</v>
      </c>
      <c r="J21" s="14" t="e">
        <f>IF('Costi complessivi'!#REF!="G",'Costi complessivi'!E21*$C$452,IF('Costi complessivi'!#REF!=$B$452,'Costi complessivi'!E21,""))</f>
        <v>#REF!</v>
      </c>
      <c r="K21" s="14" t="e">
        <f>IF('Costi complessivi'!#REF!="G",'Costi complessivi'!F21*$C$452,IF('Costi complessivi'!#REF!=$B$452,'Costi complessivi'!F21,""))</f>
        <v>#REF!</v>
      </c>
      <c r="L21" s="29" t="e">
        <f>IF('Costi complessivi'!#REF!="G",'Costi complessivi'!#REF!*$C$452,IF('Costi complessivi'!#REF!=$B$452,'Costi complessivi'!#REF!,""))</f>
        <v>#REF!</v>
      </c>
      <c r="M21" s="23" t="e">
        <f>'Costi complessivi'!#REF!</f>
        <v>#REF!</v>
      </c>
      <c r="N21" s="69" t="e">
        <f>IF('Costi complessivi'!#REF!="G",'Costi complessivi'!#REF!,IF('Costi complessivi'!#REF!=$B$452,'Costi complessivi'!#REF!,0))</f>
        <v>#REF!</v>
      </c>
      <c r="O21" s="42">
        <v>20000</v>
      </c>
    </row>
    <row r="22" spans="1:18" hidden="1">
      <c r="A22" s="22" t="str">
        <f>IF('Costi complessivi'!A22="","",'Costi complessivi'!A22)</f>
        <v>66/30/864</v>
      </c>
      <c r="B22" s="61" t="str">
        <f>IF('Costi complessivi'!B22="","",'Costi complessivi'!B22)</f>
        <v>AVVIAMENTO AL LAVORO</v>
      </c>
      <c r="C22" s="15" t="e">
        <f>IF('Costi complessivi'!#REF!="G",'Costi complessivi'!#REF!*$C$452,IF('Costi complessivi'!#REF!=$B$452,'Costi complessivi'!#REF!,""))</f>
        <v>#REF!</v>
      </c>
      <c r="D22" s="15" t="e">
        <f>IF('Costi complessivi'!#REF!="G",'Costi complessivi'!#REF!*$C$452,IF('Costi complessivi'!#REF!=$B$452,'Costi complessivi'!#REF!,""))</f>
        <v>#REF!</v>
      </c>
      <c r="E22" s="30" t="e">
        <f>IF('Costi complessivi'!#REF!="G",'Costi complessivi'!#REF!*$C$452,IF('Costi complessivi'!#REF!=$B$452,'Costi complessivi'!#REF!,""))</f>
        <v>#REF!</v>
      </c>
      <c r="F22" s="115" t="e">
        <f>IF('Costi complessivi'!#REF!="G",'Costi complessivi'!C22*$C$452,IF('Costi complessivi'!#REF!=$B$452,'Costi complessivi'!C22,""))</f>
        <v>#REF!</v>
      </c>
      <c r="G22" s="44" t="e">
        <f>IF('Costi complessivi'!#REF!="G",'Costi complessivi'!#REF!*$C$452,IF('Costi complessivi'!#REF!=$B$452,'Costi complessivi'!#REF!,""))</f>
        <v>#REF!</v>
      </c>
      <c r="H22" s="44" t="e">
        <f>IF('Costi complessivi'!#REF!="G",'Costi complessivi'!#REF!*$C$452,IF('Costi complessivi'!#REF!=$B$452,'Costi complessivi'!#REF!,""))</f>
        <v>#REF!</v>
      </c>
      <c r="I22" s="115" t="e">
        <f>IF('Costi complessivi'!#REF!="G",'Costi complessivi'!D22*$C$452,IF('Costi complessivi'!#REF!=$B$452,'Costi complessivi'!D22,""))</f>
        <v>#REF!</v>
      </c>
      <c r="J22" s="14" t="e">
        <f>IF('Costi complessivi'!#REF!="G",'Costi complessivi'!E22*$C$452,IF('Costi complessivi'!#REF!=$B$452,'Costi complessivi'!E22,""))</f>
        <v>#REF!</v>
      </c>
      <c r="K22" s="14" t="e">
        <f>IF('Costi complessivi'!#REF!="G",'Costi complessivi'!F22*$C$452,IF('Costi complessivi'!#REF!=$B$452,'Costi complessivi'!F22,""))</f>
        <v>#REF!</v>
      </c>
      <c r="L22" s="29" t="e">
        <f>IF('Costi complessivi'!#REF!="G",'Costi complessivi'!#REF!*$C$452,IF('Costi complessivi'!#REF!=$B$452,'Costi complessivi'!#REF!,""))</f>
        <v>#REF!</v>
      </c>
      <c r="M22" s="23" t="e">
        <f>'Costi complessivi'!#REF!</f>
        <v>#REF!</v>
      </c>
      <c r="N22" s="69" t="e">
        <f>IF('Costi complessivi'!#REF!="G",'Costi complessivi'!#REF!,IF('Costi complessivi'!#REF!=$B$452,'Costi complessivi'!#REF!,0))</f>
        <v>#REF!</v>
      </c>
      <c r="O22" s="43"/>
    </row>
    <row r="23" spans="1:18" hidden="1">
      <c r="A23" s="22" t="str">
        <f>IF('Costi complessivi'!A23="","",'Costi complessivi'!A23)</f>
        <v xml:space="preserve">  66/25/549  </v>
      </c>
      <c r="B23" s="61" t="str">
        <f>IF('Costi complessivi'!B23="","",'Costi complessivi'!B23)</f>
        <v xml:space="preserve">INSERIMENTO COOP LAVORO MONTEC </v>
      </c>
      <c r="C23" s="15" t="e">
        <f>IF('Costi complessivi'!#REF!="G",'Costi complessivi'!#REF!*$C$452,IF('Costi complessivi'!#REF!=$B$452,'Costi complessivi'!#REF!,""))</f>
        <v>#REF!</v>
      </c>
      <c r="D23" s="15" t="e">
        <f>IF('Costi complessivi'!#REF!="G",'Costi complessivi'!#REF!*$C$452,IF('Costi complessivi'!#REF!=$B$452,'Costi complessivi'!#REF!,""))</f>
        <v>#REF!</v>
      </c>
      <c r="E23" s="30" t="e">
        <f>IF('Costi complessivi'!#REF!="G",'Costi complessivi'!#REF!*$C$452,IF('Costi complessivi'!#REF!=$B$452,'Costi complessivi'!#REF!,""))</f>
        <v>#REF!</v>
      </c>
      <c r="F23" s="115" t="e">
        <f>IF('Costi complessivi'!#REF!="G",'Costi complessivi'!C23*$C$452,IF('Costi complessivi'!#REF!=$B$452,'Costi complessivi'!C23,""))</f>
        <v>#REF!</v>
      </c>
      <c r="G23" s="44" t="e">
        <f>IF('Costi complessivi'!#REF!="G",'Costi complessivi'!#REF!*$C$452,IF('Costi complessivi'!#REF!=$B$452,'Costi complessivi'!#REF!,""))</f>
        <v>#REF!</v>
      </c>
      <c r="H23" s="44" t="e">
        <f>IF('Costi complessivi'!#REF!="G",'Costi complessivi'!#REF!*$C$452,IF('Costi complessivi'!#REF!=$B$452,'Costi complessivi'!#REF!,""))</f>
        <v>#REF!</v>
      </c>
      <c r="I23" s="115" t="e">
        <f>IF('Costi complessivi'!#REF!="G",'Costi complessivi'!D23*$C$452,IF('Costi complessivi'!#REF!=$B$452,'Costi complessivi'!D23,""))</f>
        <v>#REF!</v>
      </c>
      <c r="J23" s="14" t="e">
        <f>IF('Costi complessivi'!#REF!="G",'Costi complessivi'!E23*$C$452,IF('Costi complessivi'!#REF!=$B$452,'Costi complessivi'!E23,""))</f>
        <v>#REF!</v>
      </c>
      <c r="K23" s="14" t="e">
        <f>IF('Costi complessivi'!#REF!="G",'Costi complessivi'!F23*$C$452,IF('Costi complessivi'!#REF!=$B$452,'Costi complessivi'!F23,""))</f>
        <v>#REF!</v>
      </c>
      <c r="L23" s="29" t="e">
        <f>IF('Costi complessivi'!#REF!="G",'Costi complessivi'!#REF!*$C$452,IF('Costi complessivi'!#REF!=$B$452,'Costi complessivi'!#REF!,""))</f>
        <v>#REF!</v>
      </c>
      <c r="M23" s="23" t="e">
        <f>'Costi complessivi'!#REF!</f>
        <v>#REF!</v>
      </c>
      <c r="N23" s="69" t="e">
        <f>IF('Costi complessivi'!#REF!="G",'Costi complessivi'!#REF!,IF('Costi complessivi'!#REF!=$B$452,'Costi complessivi'!#REF!,0))</f>
        <v>#REF!</v>
      </c>
      <c r="O23" s="42">
        <v>16000</v>
      </c>
    </row>
    <row r="24" spans="1:18" hidden="1">
      <c r="A24" s="49" t="s">
        <v>447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8"/>
      <c r="N24" s="69" t="e">
        <f>IF('Costi complessivi'!#REF!="G",'Costi complessivi'!#REF!,IF('Costi complessivi'!#REF!=$B$452,'Costi complessivi'!#REF!,0))</f>
        <v>#REF!</v>
      </c>
    </row>
    <row r="25" spans="1:18" hidden="1">
      <c r="A25" s="22" t="str">
        <f>IF('Costi complessivi'!A25="","",'Costi complessivi'!A25)</f>
        <v xml:space="preserve">  66/25/560  </v>
      </c>
      <c r="B25" s="61" t="str">
        <f>IF('Costi complessivi'!B25="","",'Costi complessivi'!B25)</f>
        <v>CENTRI RESID. DISABILI SALA BAG</v>
      </c>
      <c r="C25" s="15" t="e">
        <f>IF('Costi complessivi'!#REF!="G",'Costi complessivi'!#REF!*$C$452,IF('Costi complessivi'!#REF!=$B$452,'Costi complessivi'!#REF!,""))</f>
        <v>#REF!</v>
      </c>
      <c r="D25" s="15" t="e">
        <f>IF('Costi complessivi'!#REF!="G",'Costi complessivi'!#REF!*$C$452,IF('Costi complessivi'!#REF!=$B$452,'Costi complessivi'!#REF!,""))</f>
        <v>#REF!</v>
      </c>
      <c r="E25" s="30" t="e">
        <f>IF('Costi complessivi'!#REF!="G",'Costi complessivi'!#REF!*$C$452,IF('Costi complessivi'!#REF!=$B$452,'Costi complessivi'!#REF!,""))</f>
        <v>#REF!</v>
      </c>
      <c r="F25" s="115" t="e">
        <f>IF('Costi complessivi'!#REF!="G",'Costi complessivi'!C25*$C$452,IF('Costi complessivi'!#REF!=$B$452,'Costi complessivi'!C25,""))</f>
        <v>#REF!</v>
      </c>
      <c r="G25" s="44" t="e">
        <f>IF('Costi complessivi'!#REF!="G",'Costi complessivi'!#REF!*$C$452,IF('Costi complessivi'!#REF!=$B$452,'Costi complessivi'!#REF!,""))</f>
        <v>#REF!</v>
      </c>
      <c r="H25" s="44" t="e">
        <f>IF('Costi complessivi'!#REF!="G",'Costi complessivi'!#REF!*$C$452,IF('Costi complessivi'!#REF!=$B$452,'Costi complessivi'!#REF!,""))</f>
        <v>#REF!</v>
      </c>
      <c r="I25" s="115" t="e">
        <f>IF('Costi complessivi'!#REF!="G",'Costi complessivi'!D25*$C$452,IF('Costi complessivi'!#REF!=$B$452,'Costi complessivi'!D25,""))</f>
        <v>#REF!</v>
      </c>
      <c r="J25" s="14" t="e">
        <f>IF('Costi complessivi'!#REF!="G",'Costi complessivi'!E25*$C$452,IF('Costi complessivi'!#REF!=$B$452,'Costi complessivi'!E25,""))</f>
        <v>#REF!</v>
      </c>
      <c r="K25" s="14" t="e">
        <f>IF('Costi complessivi'!#REF!="G",'Costi complessivi'!F25*$C$452,IF('Costi complessivi'!#REF!=$B$452,'Costi complessivi'!F25,""))</f>
        <v>#REF!</v>
      </c>
      <c r="L25" s="29" t="e">
        <f>IF('Costi complessivi'!#REF!="G",'Costi complessivi'!#REF!*$C$452,IF('Costi complessivi'!#REF!=$B$452,'Costi complessivi'!#REF!,""))</f>
        <v>#REF!</v>
      </c>
      <c r="M25" s="23" t="e">
        <f>'Costi complessivi'!#REF!</f>
        <v>#REF!</v>
      </c>
      <c r="N25" s="69" t="e">
        <f>IF('Costi complessivi'!#REF!="G",'Costi complessivi'!#REF!,IF('Costi complessivi'!#REF!=$B$452,'Costi complessivi'!#REF!,0))</f>
        <v>#REF!</v>
      </c>
      <c r="O25" s="42">
        <v>27000</v>
      </c>
    </row>
    <row r="26" spans="1:18" hidden="1">
      <c r="A26" s="22" t="str">
        <f>IF('Costi complessivi'!A26="","",'Costi complessivi'!A26)</f>
        <v>68/05/841</v>
      </c>
      <c r="B26" s="61" t="str">
        <f>IF('Costi complessivi'!B26="","",'Costi complessivi'!B26)</f>
        <v>ASS. DOM. ASSISTENZIALE DIS. SALA</v>
      </c>
      <c r="C26" s="15" t="e">
        <f>IF('Costi complessivi'!#REF!="G",'Costi complessivi'!#REF!*$C$452,IF('Costi complessivi'!#REF!=$B$452,'Costi complessivi'!#REF!,""))</f>
        <v>#REF!</v>
      </c>
      <c r="D26" s="15" t="e">
        <f>IF('Costi complessivi'!#REF!="G",'Costi complessivi'!#REF!*$C$452,IF('Costi complessivi'!#REF!=$B$452,'Costi complessivi'!#REF!,""))</f>
        <v>#REF!</v>
      </c>
      <c r="E26" s="30" t="e">
        <f>IF('Costi complessivi'!#REF!="G",'Costi complessivi'!#REF!*$C$452,IF('Costi complessivi'!#REF!=$B$452,'Costi complessivi'!#REF!,""))</f>
        <v>#REF!</v>
      </c>
      <c r="F26" s="115" t="e">
        <f>IF('Costi complessivi'!#REF!="G",'Costi complessivi'!C26*$C$452,IF('Costi complessivi'!#REF!=$B$452,'Costi complessivi'!C26,""))</f>
        <v>#REF!</v>
      </c>
      <c r="G26" s="44" t="e">
        <f>IF('Costi complessivi'!#REF!="G",'Costi complessivi'!#REF!*$C$452,IF('Costi complessivi'!#REF!=$B$452,'Costi complessivi'!#REF!,""))</f>
        <v>#REF!</v>
      </c>
      <c r="H26" s="44" t="e">
        <f>IF('Costi complessivi'!#REF!="G",'Costi complessivi'!#REF!*$C$452,IF('Costi complessivi'!#REF!=$B$452,'Costi complessivi'!#REF!,""))</f>
        <v>#REF!</v>
      </c>
      <c r="I26" s="115" t="e">
        <f>IF('Costi complessivi'!#REF!="G",'Costi complessivi'!D26*$C$452,IF('Costi complessivi'!#REF!=$B$452,'Costi complessivi'!D26,""))</f>
        <v>#REF!</v>
      </c>
      <c r="J26" s="14" t="e">
        <f>IF('Costi complessivi'!#REF!="G",'Costi complessivi'!E26*$C$452,IF('Costi complessivi'!#REF!=$B$452,'Costi complessivi'!E26,""))</f>
        <v>#REF!</v>
      </c>
      <c r="K26" s="14" t="e">
        <f>IF('Costi complessivi'!#REF!="G",'Costi complessivi'!F26*$C$452,IF('Costi complessivi'!#REF!=$B$452,'Costi complessivi'!F26,""))</f>
        <v>#REF!</v>
      </c>
      <c r="L26" s="29" t="e">
        <f>IF('Costi complessivi'!#REF!="G",'Costi complessivi'!#REF!*$C$452,IF('Costi complessivi'!#REF!=$B$452,'Costi complessivi'!#REF!,""))</f>
        <v>#REF!</v>
      </c>
      <c r="M26" s="23" t="e">
        <f>'Costi complessivi'!#REF!</f>
        <v>#REF!</v>
      </c>
      <c r="N26" s="69" t="e">
        <f>IF('Costi complessivi'!#REF!="G",'Costi complessivi'!#REF!,IF('Costi complessivi'!#REF!=$B$452,'Costi complessivi'!#REF!,0))</f>
        <v>#REF!</v>
      </c>
    </row>
    <row r="27" spans="1:18" ht="20.25" hidden="1" customHeight="1">
      <c r="A27" s="22" t="str">
        <f>IF('Costi complessivi'!A27="","",'Costi complessivi'!A27)</f>
        <v xml:space="preserve">  66/25/562  </v>
      </c>
      <c r="B27" s="61" t="str">
        <f>IF('Costi complessivi'!B27="","",'Costi complessivi'!B27)</f>
        <v>ASSIST. DOMIC. EDUCATIVA  DIS. SALA B.</v>
      </c>
      <c r="C27" s="15" t="e">
        <f>IF('Costi complessivi'!#REF!="G",'Costi complessivi'!#REF!*$C$452,IF('Costi complessivi'!#REF!=$B$452,'Costi complessivi'!#REF!,""))</f>
        <v>#REF!</v>
      </c>
      <c r="D27" s="15" t="e">
        <f>IF('Costi complessivi'!#REF!="G",'Costi complessivi'!#REF!*$C$452,IF('Costi complessivi'!#REF!=$B$452,'Costi complessivi'!#REF!,""))</f>
        <v>#REF!</v>
      </c>
      <c r="E27" s="30" t="e">
        <f>IF('Costi complessivi'!#REF!="G",'Costi complessivi'!#REF!*$C$452,IF('Costi complessivi'!#REF!=$B$452,'Costi complessivi'!#REF!,""))</f>
        <v>#REF!</v>
      </c>
      <c r="F27" s="115" t="e">
        <f>IF('Costi complessivi'!#REF!="G",'Costi complessivi'!C27*$C$452,IF('Costi complessivi'!#REF!=$B$452,'Costi complessivi'!C27,""))</f>
        <v>#REF!</v>
      </c>
      <c r="G27" s="44" t="e">
        <f>IF('Costi complessivi'!#REF!="G",'Costi complessivi'!#REF!*$C$452,IF('Costi complessivi'!#REF!=$B$452,'Costi complessivi'!#REF!,""))</f>
        <v>#REF!</v>
      </c>
      <c r="H27" s="44" t="e">
        <f>IF('Costi complessivi'!#REF!="G",'Costi complessivi'!#REF!*$C$452,IF('Costi complessivi'!#REF!=$B$452,'Costi complessivi'!#REF!,""))</f>
        <v>#REF!</v>
      </c>
      <c r="I27" s="115" t="e">
        <f>IF('Costi complessivi'!#REF!="G",'Costi complessivi'!D27*$C$452,IF('Costi complessivi'!#REF!=$B$452,'Costi complessivi'!D27,""))</f>
        <v>#REF!</v>
      </c>
      <c r="J27" s="14" t="e">
        <f>IF('Costi complessivi'!#REF!="G",'Costi complessivi'!E27*$C$452,IF('Costi complessivi'!#REF!=$B$452,'Costi complessivi'!E27,""))</f>
        <v>#REF!</v>
      </c>
      <c r="K27" s="14" t="e">
        <f>IF('Costi complessivi'!#REF!="G",'Costi complessivi'!F27*$C$452,IF('Costi complessivi'!#REF!=$B$452,'Costi complessivi'!F27,""))</f>
        <v>#REF!</v>
      </c>
      <c r="L27" s="29" t="e">
        <f>IF('Costi complessivi'!#REF!="G",'Costi complessivi'!#REF!*$C$452,IF('Costi complessivi'!#REF!=$B$452,'Costi complessivi'!#REF!,""))</f>
        <v>#REF!</v>
      </c>
      <c r="M27" s="23" t="e">
        <f>'Costi complessivi'!#REF!</f>
        <v>#REF!</v>
      </c>
      <c r="N27" s="69" t="e">
        <f>IF('Costi complessivi'!#REF!="G",'Costi complessivi'!#REF!,IF('Costi complessivi'!#REF!=$B$452,'Costi complessivi'!#REF!,0))</f>
        <v>#REF!</v>
      </c>
      <c r="O27" s="57">
        <v>54000</v>
      </c>
      <c r="P27" s="55">
        <v>52000</v>
      </c>
      <c r="Q27" s="42">
        <f>36000/2*LAVORO!$E$8</f>
        <v>2337.3576262363354</v>
      </c>
      <c r="R27" s="42">
        <f>SUM(P27:Q27)</f>
        <v>54337.357626236335</v>
      </c>
    </row>
    <row r="28" spans="1:18" hidden="1">
      <c r="A28" s="22" t="str">
        <f>IF('Costi complessivi'!A28="","",'Costi complessivi'!A28)</f>
        <v xml:space="preserve">  66/25/566  </v>
      </c>
      <c r="B28" s="61" t="str">
        <f>IF('Costi complessivi'!B28="","",'Costi complessivi'!B28)</f>
        <v xml:space="preserve">TIROCINI LAVORATIVI DISABILI SALA B.  </v>
      </c>
      <c r="C28" s="15" t="e">
        <f>IF('Costi complessivi'!#REF!="G",'Costi complessivi'!#REF!*$C$452,IF('Costi complessivi'!#REF!=$B$452,'Costi complessivi'!#REF!,""))</f>
        <v>#REF!</v>
      </c>
      <c r="D28" s="15" t="e">
        <f>IF('Costi complessivi'!#REF!="G",'Costi complessivi'!#REF!*$C$452,IF('Costi complessivi'!#REF!=$B$452,'Costi complessivi'!#REF!,""))</f>
        <v>#REF!</v>
      </c>
      <c r="E28" s="30" t="e">
        <f>IF('Costi complessivi'!#REF!="G",'Costi complessivi'!#REF!*$C$452,IF('Costi complessivi'!#REF!=$B$452,'Costi complessivi'!#REF!,""))</f>
        <v>#REF!</v>
      </c>
      <c r="F28" s="115" t="e">
        <f>IF('Costi complessivi'!#REF!="G",'Costi complessivi'!C28*$C$452,IF('Costi complessivi'!#REF!=$B$452,'Costi complessivi'!C28,""))</f>
        <v>#REF!</v>
      </c>
      <c r="G28" s="44" t="e">
        <f>IF('Costi complessivi'!#REF!="G",'Costi complessivi'!#REF!*$C$452,IF('Costi complessivi'!#REF!=$B$452,'Costi complessivi'!#REF!,""))</f>
        <v>#REF!</v>
      </c>
      <c r="H28" s="44" t="e">
        <f>IF('Costi complessivi'!#REF!="G",'Costi complessivi'!#REF!*$C$452,IF('Costi complessivi'!#REF!=$B$452,'Costi complessivi'!#REF!,""))</f>
        <v>#REF!</v>
      </c>
      <c r="I28" s="115" t="e">
        <f>IF('Costi complessivi'!#REF!="G",'Costi complessivi'!D28*$C$452,IF('Costi complessivi'!#REF!=$B$452,'Costi complessivi'!D28,""))</f>
        <v>#REF!</v>
      </c>
      <c r="J28" s="14" t="e">
        <f>IF('Costi complessivi'!#REF!="G",'Costi complessivi'!E28*$C$452,IF('Costi complessivi'!#REF!=$B$452,'Costi complessivi'!E28,""))</f>
        <v>#REF!</v>
      </c>
      <c r="K28" s="14" t="e">
        <f>IF('Costi complessivi'!#REF!="G",'Costi complessivi'!F28*$C$452,IF('Costi complessivi'!#REF!=$B$452,'Costi complessivi'!F28,""))</f>
        <v>#REF!</v>
      </c>
      <c r="L28" s="29" t="e">
        <f>IF('Costi complessivi'!#REF!="G",'Costi complessivi'!#REF!*$C$452,IF('Costi complessivi'!#REF!=$B$452,'Costi complessivi'!#REF!,""))</f>
        <v>#REF!</v>
      </c>
      <c r="M28" s="23" t="e">
        <f>'Costi complessivi'!#REF!</f>
        <v>#REF!</v>
      </c>
      <c r="N28" s="69" t="e">
        <f>IF('Costi complessivi'!#REF!="G",'Costi complessivi'!#REF!,IF('Costi complessivi'!#REF!=$B$452,'Costi complessivi'!#REF!,0))</f>
        <v>#REF!</v>
      </c>
      <c r="O28" s="42">
        <v>6200</v>
      </c>
    </row>
    <row r="29" spans="1:18" hidden="1">
      <c r="A29" s="22" t="str">
        <f>IF('Costi complessivi'!A29="","",'Costi complessivi'!A29)</f>
        <v>66/30/864</v>
      </c>
      <c r="B29" s="61" t="str">
        <f>IF('Costi complessivi'!B29="","",'Costi complessivi'!B29)</f>
        <v>AVVIAMENTO AL LAVORO</v>
      </c>
      <c r="C29" s="15" t="e">
        <f>IF('Costi complessivi'!#REF!="G",'Costi complessivi'!#REF!*$C$452,IF('Costi complessivi'!#REF!=$B$452,'Costi complessivi'!#REF!,""))</f>
        <v>#REF!</v>
      </c>
      <c r="D29" s="15" t="e">
        <f>IF('Costi complessivi'!#REF!="G",'Costi complessivi'!#REF!*$C$452,IF('Costi complessivi'!#REF!=$B$452,'Costi complessivi'!#REF!,""))</f>
        <v>#REF!</v>
      </c>
      <c r="E29" s="30" t="e">
        <f>IF('Costi complessivi'!#REF!="G",'Costi complessivi'!#REF!*$C$452,IF('Costi complessivi'!#REF!=$B$452,'Costi complessivi'!#REF!,""))</f>
        <v>#REF!</v>
      </c>
      <c r="F29" s="115" t="e">
        <f>IF('Costi complessivi'!#REF!="G",'Costi complessivi'!C29*$C$452,IF('Costi complessivi'!#REF!=$B$452,'Costi complessivi'!C29,""))</f>
        <v>#REF!</v>
      </c>
      <c r="G29" s="44" t="e">
        <f>IF('Costi complessivi'!#REF!="G",'Costi complessivi'!#REF!*$C$452,IF('Costi complessivi'!#REF!=$B$452,'Costi complessivi'!#REF!,""))</f>
        <v>#REF!</v>
      </c>
      <c r="H29" s="44" t="e">
        <f>IF('Costi complessivi'!#REF!="G",'Costi complessivi'!#REF!*$C$452,IF('Costi complessivi'!#REF!=$B$452,'Costi complessivi'!#REF!,""))</f>
        <v>#REF!</v>
      </c>
      <c r="I29" s="115" t="e">
        <f>IF('Costi complessivi'!#REF!="G",'Costi complessivi'!D29*$C$452,IF('Costi complessivi'!#REF!=$B$452,'Costi complessivi'!D29,""))</f>
        <v>#REF!</v>
      </c>
      <c r="J29" s="14" t="e">
        <f>IF('Costi complessivi'!#REF!="G",'Costi complessivi'!E29*$C$452,IF('Costi complessivi'!#REF!=$B$452,'Costi complessivi'!E29,""))</f>
        <v>#REF!</v>
      </c>
      <c r="K29" s="14" t="e">
        <f>IF('Costi complessivi'!#REF!="G",'Costi complessivi'!F29*$C$452,IF('Costi complessivi'!#REF!=$B$452,'Costi complessivi'!F29,""))</f>
        <v>#REF!</v>
      </c>
      <c r="L29" s="29" t="e">
        <f>IF('Costi complessivi'!#REF!="G",'Costi complessivi'!#REF!*$C$452,IF('Costi complessivi'!#REF!=$B$452,'Costi complessivi'!#REF!,""))</f>
        <v>#REF!</v>
      </c>
      <c r="M29" s="23" t="e">
        <f>'Costi complessivi'!#REF!</f>
        <v>#REF!</v>
      </c>
      <c r="N29" s="69" t="e">
        <f>IF('Costi complessivi'!#REF!="G",'Costi complessivi'!#REF!,IF('Costi complessivi'!#REF!=$B$452,'Costi complessivi'!#REF!,0))</f>
        <v>#REF!</v>
      </c>
      <c r="O29" s="43"/>
    </row>
    <row r="30" spans="1:18" hidden="1">
      <c r="A30" s="22" t="str">
        <f>IF('Costi complessivi'!A30="","",'Costi complessivi'!A30)</f>
        <v xml:space="preserve">  66/25/569  </v>
      </c>
      <c r="B30" s="61" t="str">
        <f>IF('Costi complessivi'!B30="","",'Costi complessivi'!B30)</f>
        <v>INSERIMENTO COOP LAVORO SALA B.</v>
      </c>
      <c r="C30" s="15" t="e">
        <f>IF('Costi complessivi'!#REF!="G",'Costi complessivi'!#REF!*$C$452,IF('Costi complessivi'!#REF!=$B$452,'Costi complessivi'!#REF!,""))</f>
        <v>#REF!</v>
      </c>
      <c r="D30" s="15" t="e">
        <f>IF('Costi complessivi'!#REF!="G",'Costi complessivi'!#REF!*$C$452,IF('Costi complessivi'!#REF!=$B$452,'Costi complessivi'!#REF!,""))</f>
        <v>#REF!</v>
      </c>
      <c r="E30" s="30" t="e">
        <f>IF('Costi complessivi'!#REF!="G",'Costi complessivi'!#REF!*$C$452,IF('Costi complessivi'!#REF!=$B$452,'Costi complessivi'!#REF!,""))</f>
        <v>#REF!</v>
      </c>
      <c r="F30" s="115" t="e">
        <f>IF('Costi complessivi'!#REF!="G",'Costi complessivi'!C30*$C$452,IF('Costi complessivi'!#REF!=$B$452,'Costi complessivi'!C30,""))</f>
        <v>#REF!</v>
      </c>
      <c r="G30" s="44" t="e">
        <f>IF('Costi complessivi'!#REF!="G",'Costi complessivi'!#REF!*$C$452,IF('Costi complessivi'!#REF!=$B$452,'Costi complessivi'!#REF!,""))</f>
        <v>#REF!</v>
      </c>
      <c r="H30" s="44" t="e">
        <f>IF('Costi complessivi'!#REF!="G",'Costi complessivi'!#REF!*$C$452,IF('Costi complessivi'!#REF!=$B$452,'Costi complessivi'!#REF!,""))</f>
        <v>#REF!</v>
      </c>
      <c r="I30" s="115" t="e">
        <f>IF('Costi complessivi'!#REF!="G",'Costi complessivi'!D30*$C$452,IF('Costi complessivi'!#REF!=$B$452,'Costi complessivi'!D30,""))</f>
        <v>#REF!</v>
      </c>
      <c r="J30" s="14" t="e">
        <f>IF('Costi complessivi'!#REF!="G",'Costi complessivi'!E30*$C$452,IF('Costi complessivi'!#REF!=$B$452,'Costi complessivi'!E30,""))</f>
        <v>#REF!</v>
      </c>
      <c r="K30" s="14" t="e">
        <f>IF('Costi complessivi'!#REF!="G",'Costi complessivi'!F30*$C$452,IF('Costi complessivi'!#REF!=$B$452,'Costi complessivi'!F30,""))</f>
        <v>#REF!</v>
      </c>
      <c r="L30" s="29" t="e">
        <f>IF('Costi complessivi'!#REF!="G",'Costi complessivi'!#REF!*$C$452,IF('Costi complessivi'!#REF!=$B$452,'Costi complessivi'!#REF!,""))</f>
        <v>#REF!</v>
      </c>
      <c r="M30" s="23" t="e">
        <f>'Costi complessivi'!#REF!</f>
        <v>#REF!</v>
      </c>
      <c r="N30" s="69" t="e">
        <f>IF('Costi complessivi'!#REF!="G",'Costi complessivi'!#REF!,IF('Costi complessivi'!#REF!=$B$452,'Costi complessivi'!#REF!,0))</f>
        <v>#REF!</v>
      </c>
      <c r="O30" s="42">
        <v>19000</v>
      </c>
    </row>
    <row r="31" spans="1:18" hidden="1">
      <c r="A31" s="49" t="s">
        <v>448</v>
      </c>
      <c r="B31" s="45"/>
      <c r="C31" s="46"/>
      <c r="D31" s="47"/>
      <c r="E31" s="47"/>
      <c r="F31" s="47"/>
      <c r="G31" s="47"/>
      <c r="H31" s="47"/>
      <c r="I31" s="47"/>
      <c r="J31" s="47"/>
      <c r="K31" s="47"/>
      <c r="L31" s="45"/>
      <c r="M31" s="48"/>
      <c r="N31" s="69" t="e">
        <f>IF('Costi complessivi'!#REF!="G",'Costi complessivi'!#REF!,IF('Costi complessivi'!#REF!=$B$452,'Costi complessivi'!#REF!,0))</f>
        <v>#REF!</v>
      </c>
    </row>
    <row r="32" spans="1:18">
      <c r="A32" s="22" t="str">
        <f>IF('Costi complessivi'!A32="","",'Costi complessivi'!A32)</f>
        <v xml:space="preserve">  66/25/580  </v>
      </c>
      <c r="B32" s="61" t="str">
        <f>IF('Costi complessivi'!B32="","",'Costi complessivi'!B32)</f>
        <v>CENTRI RESIDENZ. DISABILI TRAVE</v>
      </c>
      <c r="C32" s="15" t="e">
        <f>IF('Costi complessivi'!#REF!="G",'Costi complessivi'!#REF!*$C$452,IF('Costi complessivi'!#REF!=$B$452,'Costi complessivi'!#REF!,""))</f>
        <v>#REF!</v>
      </c>
      <c r="D32" s="15" t="e">
        <f>IF('Costi complessivi'!#REF!="G",'Costi complessivi'!#REF!*$C$452,IF('Costi complessivi'!#REF!=$B$452,'Costi complessivi'!#REF!,""))</f>
        <v>#REF!</v>
      </c>
      <c r="E32" s="30" t="e">
        <f>IF('Costi complessivi'!#REF!="G",'Costi complessivi'!#REF!*$C$452,IF('Costi complessivi'!#REF!=$B$452,'Costi complessivi'!#REF!,""))</f>
        <v>#REF!</v>
      </c>
      <c r="F32" s="115" t="e">
        <f>IF('Costi complessivi'!#REF!="G",'Costi complessivi'!C32*$C$452,IF('Costi complessivi'!#REF!=$B$452,'Costi complessivi'!C32,""))</f>
        <v>#REF!</v>
      </c>
      <c r="G32" s="44" t="e">
        <f>IF('Costi complessivi'!#REF!="G",'Costi complessivi'!#REF!*$C$452,IF('Costi complessivi'!#REF!=$B$452,'Costi complessivi'!#REF!,""))</f>
        <v>#REF!</v>
      </c>
      <c r="H32" s="44" t="e">
        <f>IF('Costi complessivi'!#REF!="G",'Costi complessivi'!#REF!*$C$452,IF('Costi complessivi'!#REF!=$B$452,'Costi complessivi'!#REF!,""))</f>
        <v>#REF!</v>
      </c>
      <c r="I32" s="115" t="e">
        <f>IF('Costi complessivi'!#REF!="G",'Costi complessivi'!D32*$C$452,IF('Costi complessivi'!#REF!=$B$452,'Costi complessivi'!D32,""))</f>
        <v>#REF!</v>
      </c>
      <c r="J32" s="14" t="e">
        <f>IF('Costi complessivi'!#REF!="G",'Costi complessivi'!E32*$C$452,IF('Costi complessivi'!#REF!=$B$452,'Costi complessivi'!E32,""))</f>
        <v>#REF!</v>
      </c>
      <c r="K32" s="14" t="e">
        <f>IF('Costi complessivi'!#REF!="G",'Costi complessivi'!F32*$C$452,IF('Costi complessivi'!#REF!=$B$452,'Costi complessivi'!F32,""))</f>
        <v>#REF!</v>
      </c>
      <c r="L32" s="29" t="e">
        <f>IF('Costi complessivi'!#REF!="G",'Costi complessivi'!#REF!*$C$452,IF('Costi complessivi'!#REF!=$B$452,'Costi complessivi'!#REF!,""))</f>
        <v>#REF!</v>
      </c>
      <c r="M32" s="23" t="e">
        <f>'Costi complessivi'!#REF!</f>
        <v>#REF!</v>
      </c>
      <c r="N32" s="69" t="e">
        <f>IF('Costi complessivi'!#REF!="G",'Costi complessivi'!#REF!,IF('Costi complessivi'!#REF!=$B$452,'Costi complessivi'!#REF!,0))</f>
        <v>#REF!</v>
      </c>
      <c r="O32" s="42">
        <v>119000</v>
      </c>
    </row>
    <row r="33" spans="1:33">
      <c r="A33" s="22" t="str">
        <f>IF('Costi complessivi'!A33="","",'Costi complessivi'!A33)</f>
        <v>68/05/871</v>
      </c>
      <c r="B33" s="61" t="str">
        <f>IF('Costi complessivi'!B33="","",'Costi complessivi'!B33)</f>
        <v>ASS. DOM. ASSISTENZIALE DIS. TRAVE</v>
      </c>
      <c r="C33" s="15" t="e">
        <f>IF('Costi complessivi'!#REF!="G",'Costi complessivi'!#REF!*$C$452,IF('Costi complessivi'!#REF!=$B$452,'Costi complessivi'!#REF!,""))</f>
        <v>#REF!</v>
      </c>
      <c r="D33" s="15" t="e">
        <f>IF('Costi complessivi'!#REF!="G",'Costi complessivi'!#REF!*$C$452,IF('Costi complessivi'!#REF!=$B$452,'Costi complessivi'!#REF!,""))</f>
        <v>#REF!</v>
      </c>
      <c r="E33" s="30" t="e">
        <f>IF('Costi complessivi'!#REF!="G",'Costi complessivi'!#REF!*$C$452,IF('Costi complessivi'!#REF!=$B$452,'Costi complessivi'!#REF!,""))</f>
        <v>#REF!</v>
      </c>
      <c r="F33" s="115" t="e">
        <f>IF('Costi complessivi'!#REF!="G",'Costi complessivi'!C33*$C$452,IF('Costi complessivi'!#REF!=$B$452,'Costi complessivi'!C33,""))</f>
        <v>#REF!</v>
      </c>
      <c r="G33" s="44" t="e">
        <f>IF('Costi complessivi'!#REF!="G",'Costi complessivi'!#REF!*$C$452,IF('Costi complessivi'!#REF!=$B$452,'Costi complessivi'!#REF!,""))</f>
        <v>#REF!</v>
      </c>
      <c r="H33" s="44" t="e">
        <f>IF('Costi complessivi'!#REF!="G",'Costi complessivi'!#REF!*$C$452,IF('Costi complessivi'!#REF!=$B$452,'Costi complessivi'!#REF!,""))</f>
        <v>#REF!</v>
      </c>
      <c r="I33" s="115" t="e">
        <f>IF('Costi complessivi'!#REF!="G",'Costi complessivi'!D33*$C$452,IF('Costi complessivi'!#REF!=$B$452,'Costi complessivi'!D33,""))</f>
        <v>#REF!</v>
      </c>
      <c r="J33" s="14" t="e">
        <f>IF('Costi complessivi'!#REF!="G",'Costi complessivi'!E33*$C$452,IF('Costi complessivi'!#REF!=$B$452,'Costi complessivi'!E33,""))</f>
        <v>#REF!</v>
      </c>
      <c r="K33" s="14" t="e">
        <f>IF('Costi complessivi'!#REF!="G",'Costi complessivi'!F33*$C$452,IF('Costi complessivi'!#REF!=$B$452,'Costi complessivi'!F33,""))</f>
        <v>#REF!</v>
      </c>
      <c r="L33" s="29" t="e">
        <f>IF('Costi complessivi'!#REF!="G",'Costi complessivi'!#REF!*$C$452,IF('Costi complessivi'!#REF!=$B$452,'Costi complessivi'!#REF!,""))</f>
        <v>#REF!</v>
      </c>
      <c r="M33" s="23" t="e">
        <f>'Costi complessivi'!#REF!</f>
        <v>#REF!</v>
      </c>
      <c r="N33" s="69" t="e">
        <f>IF('Costi complessivi'!#REF!="G",'Costi complessivi'!#REF!,IF('Costi complessivi'!#REF!=$B$452,'Costi complessivi'!#REF!,0))</f>
        <v>#REF!</v>
      </c>
    </row>
    <row r="34" spans="1:33">
      <c r="A34" s="22" t="str">
        <f>IF('Costi complessivi'!A34="","",'Costi complessivi'!A34)</f>
        <v xml:space="preserve">  66/25/582  </v>
      </c>
      <c r="B34" s="61" t="str">
        <f>IF('Costi complessivi'!B34="","",'Costi complessivi'!B34)</f>
        <v>ASSIST. DOMIC. EDUCATIVA DIS. TRAVERS</v>
      </c>
      <c r="C34" s="15" t="e">
        <f>IF('Costi complessivi'!#REF!="G",'Costi complessivi'!#REF!*$C$452,IF('Costi complessivi'!#REF!=$B$452,'Costi complessivi'!#REF!,""))</f>
        <v>#REF!</v>
      </c>
      <c r="D34" s="15" t="e">
        <f>IF('Costi complessivi'!#REF!="G",'Costi complessivi'!#REF!*$C$452,IF('Costi complessivi'!#REF!=$B$452,'Costi complessivi'!#REF!,""))</f>
        <v>#REF!</v>
      </c>
      <c r="E34" s="30" t="e">
        <f>IF('Costi complessivi'!#REF!="G",'Costi complessivi'!#REF!*$C$452,IF('Costi complessivi'!#REF!=$B$452,'Costi complessivi'!#REF!,""))</f>
        <v>#REF!</v>
      </c>
      <c r="F34" s="115" t="e">
        <f>IF('Costi complessivi'!#REF!="G",'Costi complessivi'!C34*$C$452,IF('Costi complessivi'!#REF!=$B$452,'Costi complessivi'!C34,""))</f>
        <v>#REF!</v>
      </c>
      <c r="G34" s="44" t="e">
        <f>IF('Costi complessivi'!#REF!="G",'Costi complessivi'!#REF!*$C$452,IF('Costi complessivi'!#REF!=$B$452,'Costi complessivi'!#REF!,""))</f>
        <v>#REF!</v>
      </c>
      <c r="H34" s="44" t="e">
        <f>IF('Costi complessivi'!#REF!="G",'Costi complessivi'!#REF!*$C$452,IF('Costi complessivi'!#REF!=$B$452,'Costi complessivi'!#REF!,""))</f>
        <v>#REF!</v>
      </c>
      <c r="I34" s="115" t="e">
        <f>IF('Costi complessivi'!#REF!="G",'Costi complessivi'!D34*$C$452,IF('Costi complessivi'!#REF!=$B$452,'Costi complessivi'!D34,""))</f>
        <v>#REF!</v>
      </c>
      <c r="J34" s="14" t="e">
        <f>IF('Costi complessivi'!#REF!="G",'Costi complessivi'!E34*$C$452,IF('Costi complessivi'!#REF!=$B$452,'Costi complessivi'!E34,""))</f>
        <v>#REF!</v>
      </c>
      <c r="K34" s="14" t="e">
        <f>IF('Costi complessivi'!#REF!="G",'Costi complessivi'!F34*$C$452,IF('Costi complessivi'!#REF!=$B$452,'Costi complessivi'!F34,""))</f>
        <v>#REF!</v>
      </c>
      <c r="L34" s="29" t="e">
        <f>IF('Costi complessivi'!#REF!="G",'Costi complessivi'!#REF!*$C$452,IF('Costi complessivi'!#REF!=$B$452,'Costi complessivi'!#REF!,""))</f>
        <v>#REF!</v>
      </c>
      <c r="M34" s="23" t="e">
        <f>'Costi complessivi'!#REF!</f>
        <v>#REF!</v>
      </c>
      <c r="N34" s="69" t="e">
        <f>IF('Costi complessivi'!#REF!="G",'Costi complessivi'!#REF!,IF('Costi complessivi'!#REF!=$B$452,'Costi complessivi'!#REF!,0))</f>
        <v>#REF!</v>
      </c>
      <c r="O34" s="57">
        <v>33000</v>
      </c>
      <c r="P34" s="55">
        <v>29000</v>
      </c>
      <c r="Q34" s="42">
        <f>36000/2*LAVORO!$E$9</f>
        <v>3520.2415408641336</v>
      </c>
      <c r="R34" s="42">
        <f>SUM(P34:Q34)</f>
        <v>32520.241540864132</v>
      </c>
    </row>
    <row r="35" spans="1:33">
      <c r="A35" s="22" t="str">
        <f>IF('Costi complessivi'!A35="","",'Costi complessivi'!A35)</f>
        <v xml:space="preserve">  66/25/586  </v>
      </c>
      <c r="B35" s="61" t="str">
        <f>IF('Costi complessivi'!B35="","",'Costi complessivi'!B35)</f>
        <v xml:space="preserve">TIROCINI LAVORATIVI DISABILI TRAVERS. </v>
      </c>
      <c r="C35" s="15" t="e">
        <f>IF('Costi complessivi'!#REF!="G",'Costi complessivi'!#REF!*$C$452,IF('Costi complessivi'!#REF!=$B$452,'Costi complessivi'!#REF!,""))</f>
        <v>#REF!</v>
      </c>
      <c r="D35" s="15" t="e">
        <f>IF('Costi complessivi'!#REF!="G",'Costi complessivi'!#REF!*$C$452,IF('Costi complessivi'!#REF!=$B$452,'Costi complessivi'!#REF!,""))</f>
        <v>#REF!</v>
      </c>
      <c r="E35" s="30" t="e">
        <f>IF('Costi complessivi'!#REF!="G",'Costi complessivi'!#REF!*$C$452,IF('Costi complessivi'!#REF!=$B$452,'Costi complessivi'!#REF!,""))</f>
        <v>#REF!</v>
      </c>
      <c r="F35" s="115" t="e">
        <f>IF('Costi complessivi'!#REF!="G",'Costi complessivi'!C35*$C$452,IF('Costi complessivi'!#REF!=$B$452,'Costi complessivi'!C35,""))</f>
        <v>#REF!</v>
      </c>
      <c r="G35" s="44" t="e">
        <f>IF('Costi complessivi'!#REF!="G",'Costi complessivi'!#REF!*$C$452,IF('Costi complessivi'!#REF!=$B$452,'Costi complessivi'!#REF!,""))</f>
        <v>#REF!</v>
      </c>
      <c r="H35" s="44" t="e">
        <f>IF('Costi complessivi'!#REF!="G",'Costi complessivi'!#REF!*$C$452,IF('Costi complessivi'!#REF!=$B$452,'Costi complessivi'!#REF!,""))</f>
        <v>#REF!</v>
      </c>
      <c r="I35" s="115" t="e">
        <f>IF('Costi complessivi'!#REF!="G",'Costi complessivi'!D35*$C$452,IF('Costi complessivi'!#REF!=$B$452,'Costi complessivi'!D35,""))</f>
        <v>#REF!</v>
      </c>
      <c r="J35" s="14" t="e">
        <f>IF('Costi complessivi'!#REF!="G",'Costi complessivi'!E35*$C$452,IF('Costi complessivi'!#REF!=$B$452,'Costi complessivi'!E35,""))</f>
        <v>#REF!</v>
      </c>
      <c r="K35" s="14" t="e">
        <f>IF('Costi complessivi'!#REF!="G",'Costi complessivi'!F35*$C$452,IF('Costi complessivi'!#REF!=$B$452,'Costi complessivi'!F35,""))</f>
        <v>#REF!</v>
      </c>
      <c r="L35" s="29" t="e">
        <f>IF('Costi complessivi'!#REF!="G",'Costi complessivi'!#REF!*$C$452,IF('Costi complessivi'!#REF!=$B$452,'Costi complessivi'!#REF!,""))</f>
        <v>#REF!</v>
      </c>
      <c r="M35" s="23" t="e">
        <f>'Costi complessivi'!#REF!</f>
        <v>#REF!</v>
      </c>
      <c r="N35" s="69" t="e">
        <f>IF('Costi complessivi'!#REF!="G",'Costi complessivi'!#REF!,IF('Costi complessivi'!#REF!=$B$452,'Costi complessivi'!#REF!,0))</f>
        <v>#REF!</v>
      </c>
      <c r="O35" s="42">
        <v>15100</v>
      </c>
    </row>
    <row r="36" spans="1:33">
      <c r="A36" s="22" t="str">
        <f>IF('Costi complessivi'!A36="","",'Costi complessivi'!A36)</f>
        <v>66/30/864</v>
      </c>
      <c r="B36" s="61" t="str">
        <f>IF('Costi complessivi'!B36="","",'Costi complessivi'!B36)</f>
        <v>AVVIAMENTO AL LAVORO</v>
      </c>
      <c r="C36" s="15" t="e">
        <f>IF('Costi complessivi'!#REF!="G",'Costi complessivi'!#REF!*$C$452,IF('Costi complessivi'!#REF!=$B$452,'Costi complessivi'!#REF!,""))</f>
        <v>#REF!</v>
      </c>
      <c r="D36" s="15" t="e">
        <f>IF('Costi complessivi'!#REF!="G",'Costi complessivi'!#REF!*$C$452,IF('Costi complessivi'!#REF!=$B$452,'Costi complessivi'!#REF!,""))</f>
        <v>#REF!</v>
      </c>
      <c r="E36" s="30" t="e">
        <f>IF('Costi complessivi'!#REF!="G",'Costi complessivi'!#REF!*$C$452,IF('Costi complessivi'!#REF!=$B$452,'Costi complessivi'!#REF!,""))</f>
        <v>#REF!</v>
      </c>
      <c r="F36" s="115" t="e">
        <f>IF('Costi complessivi'!#REF!="G",'Costi complessivi'!C36*$C$452,IF('Costi complessivi'!#REF!=$B$452,'Costi complessivi'!C36,""))</f>
        <v>#REF!</v>
      </c>
      <c r="G36" s="44" t="e">
        <f>IF('Costi complessivi'!#REF!="G",'Costi complessivi'!#REF!*$C$452,IF('Costi complessivi'!#REF!=$B$452,'Costi complessivi'!#REF!,""))</f>
        <v>#REF!</v>
      </c>
      <c r="H36" s="44" t="e">
        <f>IF('Costi complessivi'!#REF!="G",'Costi complessivi'!#REF!*$C$452,IF('Costi complessivi'!#REF!=$B$452,'Costi complessivi'!#REF!,""))</f>
        <v>#REF!</v>
      </c>
      <c r="I36" s="115" t="e">
        <f>IF('Costi complessivi'!#REF!="G",'Costi complessivi'!D36*$C$452,IF('Costi complessivi'!#REF!=$B$452,'Costi complessivi'!D36,""))</f>
        <v>#REF!</v>
      </c>
      <c r="J36" s="14" t="e">
        <f>IF('Costi complessivi'!#REF!="G",'Costi complessivi'!E36*$C$452,IF('Costi complessivi'!#REF!=$B$452,'Costi complessivi'!E36,""))</f>
        <v>#REF!</v>
      </c>
      <c r="K36" s="14" t="e">
        <f>IF('Costi complessivi'!#REF!="G",'Costi complessivi'!F36*$C$452,IF('Costi complessivi'!#REF!=$B$452,'Costi complessivi'!F36,""))</f>
        <v>#REF!</v>
      </c>
      <c r="L36" s="29" t="e">
        <f>IF('Costi complessivi'!#REF!="G",'Costi complessivi'!#REF!*$C$452,IF('Costi complessivi'!#REF!=$B$452,'Costi complessivi'!#REF!,""))</f>
        <v>#REF!</v>
      </c>
      <c r="M36" s="23" t="e">
        <f>'Costi complessivi'!#REF!</f>
        <v>#REF!</v>
      </c>
      <c r="N36" s="69" t="e">
        <f>IF('Costi complessivi'!#REF!="G",'Costi complessivi'!#REF!,IF('Costi complessivi'!#REF!=$B$452,'Costi complessivi'!#REF!,0))</f>
        <v>#REF!</v>
      </c>
      <c r="O36" s="43"/>
    </row>
    <row r="37" spans="1:33">
      <c r="A37" s="22" t="str">
        <f>IF('Costi complessivi'!A37="","",'Costi complessivi'!A37)</f>
        <v>66/25/589</v>
      </c>
      <c r="B37" s="61" t="str">
        <f>IF('Costi complessivi'!B37="","",'Costi complessivi'!B37)</f>
        <v xml:space="preserve">INSERIMENTO COOP LAVORO TRAVE </v>
      </c>
      <c r="C37" s="15" t="e">
        <f>IF('Costi complessivi'!#REF!="G",'Costi complessivi'!#REF!*$C$452,IF('Costi complessivi'!#REF!=$B$452,'Costi complessivi'!#REF!,""))</f>
        <v>#REF!</v>
      </c>
      <c r="D37" s="15" t="e">
        <f>IF('Costi complessivi'!#REF!="G",'Costi complessivi'!#REF!*$C$452,IF('Costi complessivi'!#REF!=$B$452,'Costi complessivi'!#REF!,""))</f>
        <v>#REF!</v>
      </c>
      <c r="E37" s="30" t="e">
        <f>IF('Costi complessivi'!#REF!="G",'Costi complessivi'!#REF!*$C$452,IF('Costi complessivi'!#REF!=$B$452,'Costi complessivi'!#REF!,""))</f>
        <v>#REF!</v>
      </c>
      <c r="F37" s="115" t="e">
        <f>IF('Costi complessivi'!#REF!="G",'Costi complessivi'!C37*$C$452,IF('Costi complessivi'!#REF!=$B$452,'Costi complessivi'!C37,""))</f>
        <v>#REF!</v>
      </c>
      <c r="G37" s="44" t="e">
        <f>IF('Costi complessivi'!#REF!="G",'Costi complessivi'!#REF!*$C$452,IF('Costi complessivi'!#REF!=$B$452,'Costi complessivi'!#REF!,""))</f>
        <v>#REF!</v>
      </c>
      <c r="H37" s="44" t="e">
        <f>IF('Costi complessivi'!#REF!="G",'Costi complessivi'!#REF!*$C$452,IF('Costi complessivi'!#REF!=$B$452,'Costi complessivi'!#REF!,""))</f>
        <v>#REF!</v>
      </c>
      <c r="I37" s="115" t="e">
        <f>IF('Costi complessivi'!#REF!="G",'Costi complessivi'!D37*$C$452,IF('Costi complessivi'!#REF!=$B$452,'Costi complessivi'!D37,""))</f>
        <v>#REF!</v>
      </c>
      <c r="J37" s="14" t="e">
        <f>IF('Costi complessivi'!#REF!="G",'Costi complessivi'!E37*$C$452,IF('Costi complessivi'!#REF!=$B$452,'Costi complessivi'!E37,""))</f>
        <v>#REF!</v>
      </c>
      <c r="K37" s="14" t="e">
        <f>IF('Costi complessivi'!#REF!="G",'Costi complessivi'!F37*$C$452,IF('Costi complessivi'!#REF!=$B$452,'Costi complessivi'!F37,""))</f>
        <v>#REF!</v>
      </c>
      <c r="L37" s="29" t="e">
        <f>IF('Costi complessivi'!#REF!="G",'Costi complessivi'!#REF!*$C$452,IF('Costi complessivi'!#REF!=$B$452,'Costi complessivi'!#REF!,""))</f>
        <v>#REF!</v>
      </c>
      <c r="M37" s="23" t="e">
        <f>'Costi complessivi'!#REF!</f>
        <v>#REF!</v>
      </c>
      <c r="N37" s="69" t="e">
        <f>IF('Costi complessivi'!#REF!="G",'Costi complessivi'!#REF!,IF('Costi complessivi'!#REF!=$B$452,'Costi complessivi'!#REF!,0))</f>
        <v>#REF!</v>
      </c>
      <c r="O37" s="42">
        <v>59000</v>
      </c>
      <c r="P37" s="32" t="s">
        <v>500</v>
      </c>
    </row>
    <row r="38" spans="1:33">
      <c r="A38" s="49" t="s">
        <v>696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5"/>
      <c r="M38" s="48"/>
      <c r="N38" s="69">
        <v>1</v>
      </c>
    </row>
    <row r="39" spans="1:33">
      <c r="A39" s="22" t="str">
        <f>IF('Costi complessivi'!A39="","",'Costi complessivi'!A39)</f>
        <v xml:space="preserve">  66/30/887  </v>
      </c>
      <c r="B39" s="61" t="str">
        <f>IF('Costi complessivi'!B39="","",'Costi complessivi'!B39)</f>
        <v>PROGETTO AMA  Disabili</v>
      </c>
      <c r="C39" s="15" t="e">
        <f>IF('Costi complessivi'!#REF!="G",'Costi complessivi'!#REF!*$C$452,IF('Costi complessivi'!#REF!=$B$452,'Costi complessivi'!#REF!,""))</f>
        <v>#REF!</v>
      </c>
      <c r="D39" s="15" t="e">
        <f>IF('Costi complessivi'!#REF!="G",'Costi complessivi'!#REF!*$C$452,IF('Costi complessivi'!#REF!=$B$452,'Costi complessivi'!#REF!,""))</f>
        <v>#REF!</v>
      </c>
      <c r="E39" s="30" t="e">
        <f>IF('Costi complessivi'!#REF!="G",'Costi complessivi'!#REF!*$C$452,IF('Costi complessivi'!#REF!=$B$452,'Costi complessivi'!#REF!,""))</f>
        <v>#REF!</v>
      </c>
      <c r="F39" s="115" t="e">
        <f>IF('Costi complessivi'!#REF!="G",'Costi complessivi'!C39*$C$452,IF('Costi complessivi'!#REF!=$B$452,'Costi complessivi'!C39,""))</f>
        <v>#REF!</v>
      </c>
      <c r="G39" s="44" t="e">
        <f>IF('Costi complessivi'!#REF!="G",'Costi complessivi'!#REF!*$C$452,IF('Costi complessivi'!#REF!=$B$452,'Costi complessivi'!#REF!,""))</f>
        <v>#REF!</v>
      </c>
      <c r="H39" s="44" t="e">
        <f>IF('Costi complessivi'!#REF!="G",'Costi complessivi'!#REF!*$C$452,IF('Costi complessivi'!#REF!=$B$452,'Costi complessivi'!#REF!,""))</f>
        <v>#REF!</v>
      </c>
      <c r="I39" s="115" t="e">
        <f>IF('Costi complessivi'!#REF!="G",'Costi complessivi'!D39*$C$452,IF('Costi complessivi'!#REF!=$B$452,'Costi complessivi'!D39,""))</f>
        <v>#REF!</v>
      </c>
      <c r="J39" s="14" t="e">
        <f>IF('Costi complessivi'!#REF!="G",'Costi complessivi'!E39*$C$452,IF('Costi complessivi'!#REF!=$B$452,'Costi complessivi'!E39,""))</f>
        <v>#REF!</v>
      </c>
      <c r="K39" s="14" t="e">
        <f>IF('Costi complessivi'!#REF!="G",'Costi complessivi'!F39*$C$452,IF('Costi complessivi'!#REF!=$B$452,'Costi complessivi'!F39,""))</f>
        <v>#REF!</v>
      </c>
      <c r="L39" s="29" t="e">
        <f>IF('Costi complessivi'!#REF!="G",'Costi complessivi'!#REF!*$C$452,IF('Costi complessivi'!#REF!=$B$452,'Costi complessivi'!#REF!,""))</f>
        <v>#REF!</v>
      </c>
      <c r="M39" s="23" t="e">
        <f>'Costi complessivi'!#REF!</f>
        <v>#REF!</v>
      </c>
      <c r="N39" s="69" t="e">
        <f>IF('Costi complessivi'!#REF!="G",'Costi complessivi'!#REF!,IF('Costi complessivi'!#REF!=$B$452,'Costi complessivi'!#REF!,0))</f>
        <v>#REF!</v>
      </c>
      <c r="O39" s="42">
        <v>119000</v>
      </c>
    </row>
    <row r="40" spans="1:33" hidden="1">
      <c r="A40" s="22" t="str">
        <f>IF('Costi complessivi'!A40="","",'Costi complessivi'!A40)</f>
        <v>66/30/869</v>
      </c>
      <c r="B40" s="61" t="str">
        <f>IF('Costi complessivi'!B40="","",'Costi complessivi'!B40)</f>
        <v>PROGETTO SCUOLA DI AUTONOMIA</v>
      </c>
      <c r="C40" s="15" t="e">
        <f>IF('Costi complessivi'!#REF!="G",'Costi complessivi'!#REF!*$C$452,IF('Costi complessivi'!#REF!=$B$452,'Costi complessivi'!#REF!,""))</f>
        <v>#REF!</v>
      </c>
      <c r="D40" s="15" t="e">
        <f>IF('Costi complessivi'!#REF!="G",'Costi complessivi'!#REF!*$C$452,IF('Costi complessivi'!#REF!=$B$452,'Costi complessivi'!#REF!,""))</f>
        <v>#REF!</v>
      </c>
      <c r="E40" s="30" t="e">
        <f>IF('Costi complessivi'!#REF!="G",'Costi complessivi'!#REF!*$C$452,IF('Costi complessivi'!#REF!=$B$452,'Costi complessivi'!#REF!,""))</f>
        <v>#REF!</v>
      </c>
      <c r="F40" s="115" t="e">
        <f>IF('Costi complessivi'!#REF!="G",'Costi complessivi'!C40*$C$452,IF('Costi complessivi'!#REF!=$B$452,'Costi complessivi'!C40,""))</f>
        <v>#REF!</v>
      </c>
      <c r="G40" s="44" t="e">
        <f>IF('Costi complessivi'!#REF!="G",'Costi complessivi'!#REF!*$C$452,IF('Costi complessivi'!#REF!=$B$452,'Costi complessivi'!#REF!,""))</f>
        <v>#REF!</v>
      </c>
      <c r="H40" s="44" t="e">
        <f>IF('Costi complessivi'!#REF!="G",'Costi complessivi'!#REF!*$C$452,IF('Costi complessivi'!#REF!=$B$452,'Costi complessivi'!#REF!,""))</f>
        <v>#REF!</v>
      </c>
      <c r="I40" s="115" t="e">
        <f>IF('Costi complessivi'!#REF!="G",'Costi complessivi'!D40*$C$452,IF('Costi complessivi'!#REF!=$B$452,'Costi complessivi'!D40,""))</f>
        <v>#REF!</v>
      </c>
      <c r="J40" s="14" t="e">
        <f>IF('Costi complessivi'!#REF!="G",'Costi complessivi'!E40*$C$452,IF('Costi complessivi'!#REF!=$B$452,'Costi complessivi'!E40,""))</f>
        <v>#REF!</v>
      </c>
      <c r="K40" s="14" t="e">
        <f>IF('Costi complessivi'!#REF!="G",'Costi complessivi'!F40*$C$452,IF('Costi complessivi'!#REF!=$B$452,'Costi complessivi'!F40,""))</f>
        <v>#REF!</v>
      </c>
      <c r="L40" s="29" t="e">
        <f>IF('Costi complessivi'!#REF!="G",'Costi complessivi'!#REF!*$C$452,IF('Costi complessivi'!#REF!=$B$452,'Costi complessivi'!#REF!,""))</f>
        <v>#REF!</v>
      </c>
      <c r="M40" s="23" t="e">
        <f>'Costi complessivi'!#REF!</f>
        <v>#REF!</v>
      </c>
      <c r="N40" s="69" t="e">
        <f>IF('Costi complessivi'!#REF!="G",'Costi complessivi'!#REF!,IF('Costi complessivi'!#REF!=$B$452,'Costi complessivi'!#REF!,0))</f>
        <v>#REF!</v>
      </c>
    </row>
    <row r="41" spans="1:33" ht="28.5" hidden="1">
      <c r="A41" s="22" t="str">
        <f>IF('Costi complessivi'!A41="","",'Costi complessivi'!A41)</f>
        <v/>
      </c>
      <c r="B41" s="61" t="str">
        <f>IF('Costi complessivi'!B41="","",'Costi complessivi'!B41)</f>
        <v>PROGETTO PUZZLE (Pdz socializz disabili)</v>
      </c>
      <c r="C41" s="15" t="e">
        <f>IF('Costi complessivi'!#REF!="G",'Costi complessivi'!#REF!*$C$452,IF('Costi complessivi'!#REF!=$B$452,'Costi complessivi'!#REF!,""))</f>
        <v>#REF!</v>
      </c>
      <c r="D41" s="15" t="e">
        <f>IF('Costi complessivi'!#REF!="G",'Costi complessivi'!#REF!*$C$452,IF('Costi complessivi'!#REF!=$B$452,'Costi complessivi'!#REF!,""))</f>
        <v>#REF!</v>
      </c>
      <c r="E41" s="30" t="e">
        <f>IF('Costi complessivi'!#REF!="G",'Costi complessivi'!#REF!*$C$452,IF('Costi complessivi'!#REF!=$B$452,'Costi complessivi'!#REF!,""))</f>
        <v>#REF!</v>
      </c>
      <c r="F41" s="115" t="e">
        <f>IF('Costi complessivi'!#REF!="G",'Costi complessivi'!C41*$C$452,IF('Costi complessivi'!#REF!=$B$452,'Costi complessivi'!C41,""))</f>
        <v>#REF!</v>
      </c>
      <c r="G41" s="44" t="e">
        <f>IF('Costi complessivi'!#REF!="G",'Costi complessivi'!#REF!*$C$452,IF('Costi complessivi'!#REF!=$B$452,'Costi complessivi'!#REF!,""))</f>
        <v>#REF!</v>
      </c>
      <c r="H41" s="44" t="e">
        <f>IF('Costi complessivi'!#REF!="G",'Costi complessivi'!#REF!*$C$452,IF('Costi complessivi'!#REF!=$B$452,'Costi complessivi'!#REF!,""))</f>
        <v>#REF!</v>
      </c>
      <c r="I41" s="115" t="e">
        <f>IF('Costi complessivi'!#REF!="G",'Costi complessivi'!D41*$C$452,IF('Costi complessivi'!#REF!=$B$452,'Costi complessivi'!D41,""))</f>
        <v>#REF!</v>
      </c>
      <c r="J41" s="14" t="e">
        <f>IF('Costi complessivi'!#REF!="G",'Costi complessivi'!E41*$C$452,IF('Costi complessivi'!#REF!=$B$452,'Costi complessivi'!E41,""))</f>
        <v>#REF!</v>
      </c>
      <c r="K41" s="14" t="e">
        <f>IF('Costi complessivi'!#REF!="G",'Costi complessivi'!F41*$C$452,IF('Costi complessivi'!#REF!=$B$452,'Costi complessivi'!F41,""))</f>
        <v>#REF!</v>
      </c>
      <c r="L41" s="29" t="e">
        <f>IF('Costi complessivi'!#REF!="G",'Costi complessivi'!#REF!*$C$452,IF('Costi complessivi'!#REF!=$B$452,'Costi complessivi'!#REF!,""))</f>
        <v>#REF!</v>
      </c>
      <c r="M41" s="23" t="e">
        <f>'Costi complessivi'!#REF!</f>
        <v>#REF!</v>
      </c>
      <c r="N41" s="69" t="e">
        <f>IF('Costi complessivi'!#REF!="G",'Costi complessivi'!#REF!,IF('Costi complessivi'!#REF!=$B$452,'Costi complessivi'!#REF!,0))</f>
        <v>#REF!</v>
      </c>
      <c r="O41" s="57">
        <v>33000</v>
      </c>
      <c r="P41" s="55">
        <v>29000</v>
      </c>
      <c r="Q41" s="42">
        <f>36000/2*LAVORO!$E$9</f>
        <v>3520.2415408641336</v>
      </c>
      <c r="R41" s="42">
        <f>SUM(P41:Q41)</f>
        <v>32520.241540864132</v>
      </c>
    </row>
    <row r="42" spans="1:33" hidden="1">
      <c r="A42" s="22" t="str">
        <f>IF('Costi complessivi'!A42="","",'Costi complessivi'!A42)</f>
        <v/>
      </c>
      <c r="B42" s="61" t="str">
        <f>IF('Costi complessivi'!B42="","",'Costi complessivi'!B42)</f>
        <v>ALTRI PROGETTI</v>
      </c>
      <c r="C42" s="15" t="e">
        <f>IF('Costi complessivi'!#REF!="G",'Costi complessivi'!#REF!*$C$452,IF('Costi complessivi'!#REF!=$B$452,'Costi complessivi'!#REF!,""))</f>
        <v>#REF!</v>
      </c>
      <c r="D42" s="15" t="e">
        <f>IF('Costi complessivi'!#REF!="G",'Costi complessivi'!#REF!*$C$452,IF('Costi complessivi'!#REF!=$B$452,'Costi complessivi'!#REF!,""))</f>
        <v>#REF!</v>
      </c>
      <c r="E42" s="30" t="e">
        <f>IF('Costi complessivi'!#REF!="G",'Costi complessivi'!#REF!*$C$452,IF('Costi complessivi'!#REF!=$B$452,'Costi complessivi'!#REF!,""))</f>
        <v>#REF!</v>
      </c>
      <c r="F42" s="115" t="e">
        <f>IF('Costi complessivi'!#REF!="G",'Costi complessivi'!C42*$C$452,IF('Costi complessivi'!#REF!=$B$452,'Costi complessivi'!C42,""))</f>
        <v>#REF!</v>
      </c>
      <c r="G42" s="44" t="e">
        <f>IF('Costi complessivi'!#REF!="G",'Costi complessivi'!#REF!*$C$452,IF('Costi complessivi'!#REF!=$B$452,'Costi complessivi'!#REF!,""))</f>
        <v>#REF!</v>
      </c>
      <c r="H42" s="44" t="e">
        <f>IF('Costi complessivi'!#REF!="G",'Costi complessivi'!#REF!*$C$452,IF('Costi complessivi'!#REF!=$B$452,'Costi complessivi'!#REF!,""))</f>
        <v>#REF!</v>
      </c>
      <c r="I42" s="115" t="e">
        <f>IF('Costi complessivi'!#REF!="G",'Costi complessivi'!D42*$C$452,IF('Costi complessivi'!#REF!=$B$452,'Costi complessivi'!D42,""))</f>
        <v>#REF!</v>
      </c>
      <c r="J42" s="14" t="e">
        <f>IF('Costi complessivi'!#REF!="G",'Costi complessivi'!E42*$C$452,IF('Costi complessivi'!#REF!=$B$452,'Costi complessivi'!E42,""))</f>
        <v>#REF!</v>
      </c>
      <c r="K42" s="14" t="e">
        <f>IF('Costi complessivi'!#REF!="G",'Costi complessivi'!F42*$C$452,IF('Costi complessivi'!#REF!=$B$452,'Costi complessivi'!F42,""))</f>
        <v>#REF!</v>
      </c>
      <c r="L42" s="29" t="e">
        <f>IF('Costi complessivi'!#REF!="G",'Costi complessivi'!#REF!*$C$452,IF('Costi complessivi'!#REF!=$B$452,'Costi complessivi'!#REF!,""))</f>
        <v>#REF!</v>
      </c>
      <c r="M42" s="23" t="e">
        <f>'Costi complessivi'!#REF!</f>
        <v>#REF!</v>
      </c>
      <c r="N42" s="69" t="e">
        <f>IF('Costi complessivi'!#REF!="G",'Costi complessivi'!#REF!,IF('Costi complessivi'!#REF!=$B$452,'Costi complessivi'!#REF!,0))</f>
        <v>#REF!</v>
      </c>
      <c r="O42" s="42">
        <v>15100</v>
      </c>
    </row>
    <row r="43" spans="1:33" hidden="1">
      <c r="A43" s="22" t="e">
        <f>IF('Costi complessivi'!#REF!="","",'Costi complessivi'!#REF!)</f>
        <v>#REF!</v>
      </c>
      <c r="B43" s="61" t="e">
        <f>IF('Costi complessivi'!#REF!="","",'Costi complessivi'!#REF!)</f>
        <v>#REF!</v>
      </c>
      <c r="C43" s="15" t="e">
        <f>IF('Costi complessivi'!#REF!="G",'Costi complessivi'!#REF!*$C$452,IF('Costi complessivi'!#REF!=$B$452,'Costi complessivi'!#REF!,""))</f>
        <v>#REF!</v>
      </c>
      <c r="D43" s="15" t="e">
        <f>IF('Costi complessivi'!#REF!="G",'Costi complessivi'!#REF!*$C$452,IF('Costi complessivi'!#REF!=$B$452,'Costi complessivi'!#REF!,""))</f>
        <v>#REF!</v>
      </c>
      <c r="E43" s="30" t="e">
        <f>IF('Costi complessivi'!#REF!="G",'Costi complessivi'!#REF!*$C$452,IF('Costi complessivi'!#REF!=$B$452,'Costi complessivi'!#REF!,""))</f>
        <v>#REF!</v>
      </c>
      <c r="F43" s="115" t="e">
        <f>IF('Costi complessivi'!#REF!="G",'Costi complessivi'!#REF!*$C$452,IF('Costi complessivi'!#REF!=$B$452,'Costi complessivi'!#REF!,""))</f>
        <v>#REF!</v>
      </c>
      <c r="G43" s="44" t="e">
        <f>IF('Costi complessivi'!#REF!="G",'Costi complessivi'!#REF!*$C$452,IF('Costi complessivi'!#REF!=$B$452,'Costi complessivi'!#REF!,""))</f>
        <v>#REF!</v>
      </c>
      <c r="H43" s="44" t="e">
        <f>IF('Costi complessivi'!#REF!="G",'Costi complessivi'!#REF!*$C$452,IF('Costi complessivi'!#REF!=$B$452,'Costi complessivi'!#REF!,""))</f>
        <v>#REF!</v>
      </c>
      <c r="I43" s="115" t="e">
        <f>IF('Costi complessivi'!#REF!="G",'Costi complessivi'!#REF!*$C$452,IF('Costi complessivi'!#REF!=$B$452,'Costi complessivi'!#REF!,""))</f>
        <v>#REF!</v>
      </c>
      <c r="J43" s="14" t="e">
        <f>IF('Costi complessivi'!#REF!="G",'Costi complessivi'!#REF!*$C$452,IF('Costi complessivi'!#REF!=$B$452,'Costi complessivi'!#REF!,""))</f>
        <v>#REF!</v>
      </c>
      <c r="K43" s="14" t="e">
        <f>IF('Costi complessivi'!#REF!="G",'Costi complessivi'!#REF!*$C$452,IF('Costi complessivi'!#REF!=$B$452,'Costi complessivi'!#REF!,""))</f>
        <v>#REF!</v>
      </c>
      <c r="L43" s="29" t="e">
        <f>IF('Costi complessivi'!#REF!="G",'Costi complessivi'!#REF!*$C$452,IF('Costi complessivi'!#REF!=$B$452,'Costi complessivi'!#REF!,""))</f>
        <v>#REF!</v>
      </c>
      <c r="M43" s="23" t="e">
        <f>'Costi complessivi'!#REF!</f>
        <v>#REF!</v>
      </c>
      <c r="N43" s="69" t="e">
        <f>IF('Costi complessivi'!#REF!="G",'Costi complessivi'!#REF!,IF('Costi complessivi'!#REF!=$B$452,'Costi complessivi'!#REF!,0))</f>
        <v>#REF!</v>
      </c>
      <c r="O43" s="43"/>
    </row>
    <row r="44" spans="1:33" hidden="1">
      <c r="A44" s="22" t="e">
        <f>IF('Costi complessivi'!#REF!="","",'Costi complessivi'!#REF!)</f>
        <v>#REF!</v>
      </c>
      <c r="B44" s="61" t="e">
        <f>IF('Costi complessivi'!#REF!="","",'Costi complessivi'!#REF!)</f>
        <v>#REF!</v>
      </c>
      <c r="C44" s="15" t="e">
        <f>IF('Costi complessivi'!#REF!="G",'Costi complessivi'!#REF!*$C$452,IF('Costi complessivi'!#REF!=$B$452,'Costi complessivi'!#REF!,""))</f>
        <v>#REF!</v>
      </c>
      <c r="D44" s="15" t="e">
        <f>IF('Costi complessivi'!#REF!="G",'Costi complessivi'!#REF!*$C$452,IF('Costi complessivi'!#REF!=$B$452,'Costi complessivi'!#REF!,""))</f>
        <v>#REF!</v>
      </c>
      <c r="E44" s="30" t="e">
        <f>IF('Costi complessivi'!#REF!="G",'Costi complessivi'!#REF!*$C$452,IF('Costi complessivi'!#REF!=$B$452,'Costi complessivi'!#REF!,""))</f>
        <v>#REF!</v>
      </c>
      <c r="F44" s="115" t="e">
        <f>IF('Costi complessivi'!#REF!="G",'Costi complessivi'!#REF!*$C$452,IF('Costi complessivi'!#REF!=$B$452,'Costi complessivi'!#REF!,""))</f>
        <v>#REF!</v>
      </c>
      <c r="G44" s="44" t="e">
        <f>IF('Costi complessivi'!#REF!="G",'Costi complessivi'!#REF!*$C$452,IF('Costi complessivi'!#REF!=$B$452,'Costi complessivi'!#REF!,""))</f>
        <v>#REF!</v>
      </c>
      <c r="H44" s="44" t="e">
        <f>IF('Costi complessivi'!#REF!="G",'Costi complessivi'!#REF!*$C$452,IF('Costi complessivi'!#REF!=$B$452,'Costi complessivi'!#REF!,""))</f>
        <v>#REF!</v>
      </c>
      <c r="I44" s="115" t="e">
        <f>IF('Costi complessivi'!#REF!="G",'Costi complessivi'!#REF!*$C$452,IF('Costi complessivi'!#REF!=$B$452,'Costi complessivi'!#REF!,""))</f>
        <v>#REF!</v>
      </c>
      <c r="J44" s="14" t="e">
        <f>IF('Costi complessivi'!#REF!="G",'Costi complessivi'!#REF!*$C$452,IF('Costi complessivi'!#REF!=$B$452,'Costi complessivi'!#REF!,""))</f>
        <v>#REF!</v>
      </c>
      <c r="K44" s="14" t="e">
        <f>IF('Costi complessivi'!#REF!="G",'Costi complessivi'!#REF!*$C$452,IF('Costi complessivi'!#REF!=$B$452,'Costi complessivi'!#REF!,""))</f>
        <v>#REF!</v>
      </c>
      <c r="L44" s="29" t="e">
        <f>IF('Costi complessivi'!#REF!="G",'Costi complessivi'!#REF!*$C$452,IF('Costi complessivi'!#REF!=$B$452,'Costi complessivi'!#REF!,""))</f>
        <v>#REF!</v>
      </c>
      <c r="M44" s="23" t="e">
        <f>'Costi complessivi'!#REF!</f>
        <v>#REF!</v>
      </c>
      <c r="N44" s="69" t="e">
        <f>IF('Costi complessivi'!#REF!="G",'Costi complessivi'!#REF!,IF('Costi complessivi'!#REF!=$B$452,'Costi complessivi'!#REF!,0))</f>
        <v>#REF!</v>
      </c>
      <c r="O44" s="42">
        <v>59000</v>
      </c>
      <c r="P44" s="32" t="s">
        <v>500</v>
      </c>
    </row>
    <row r="45" spans="1:33" s="6" customFormat="1">
      <c r="A45" s="19"/>
      <c r="B45" s="33" t="s">
        <v>405</v>
      </c>
      <c r="C45" s="34" t="e">
        <f>SUM(C4:C44)</f>
        <v>#REF!</v>
      </c>
      <c r="D45" s="34" t="e">
        <f t="shared" ref="D45:K45" si="0">SUM(D4:D44)</f>
        <v>#REF!</v>
      </c>
      <c r="E45" s="34" t="e">
        <f t="shared" si="0"/>
        <v>#REF!</v>
      </c>
      <c r="F45" s="34" t="e">
        <f t="shared" si="0"/>
        <v>#REF!</v>
      </c>
      <c r="G45" s="34" t="e">
        <f t="shared" si="0"/>
        <v>#REF!</v>
      </c>
      <c r="H45" s="34" t="e">
        <f t="shared" si="0"/>
        <v>#REF!</v>
      </c>
      <c r="I45" s="34" t="e">
        <f t="shared" si="0"/>
        <v>#REF!</v>
      </c>
      <c r="J45" s="34" t="e">
        <f t="shared" si="0"/>
        <v>#REF!</v>
      </c>
      <c r="K45" s="34" t="e">
        <f t="shared" si="0"/>
        <v>#REF!</v>
      </c>
      <c r="L45" s="12"/>
      <c r="M45" s="12"/>
      <c r="N45" s="69">
        <v>1</v>
      </c>
      <c r="AD45" s="60"/>
      <c r="AG45" s="60"/>
    </row>
    <row r="46" spans="1:33" ht="23.25">
      <c r="B46" s="50" t="str">
        <f>'Costi complessivi'!B44</f>
        <v>ASSISTENZA MINORI</v>
      </c>
      <c r="C46" s="11"/>
      <c r="D46" s="25"/>
      <c r="E46" s="11" t="e">
        <f>IF(((#REF!+#REF!+#REF!+#REF!+#REF!)-E45)&lt;0.02,"",(#REF!+#REF!+#REF!+#REF!+#REF!))</f>
        <v>#REF!</v>
      </c>
      <c r="F46" s="11"/>
      <c r="G46" s="11"/>
      <c r="H46" s="11"/>
      <c r="J46" s="11"/>
      <c r="K46" s="11"/>
      <c r="N46" s="69">
        <v>1</v>
      </c>
    </row>
    <row r="47" spans="1:33">
      <c r="A47" s="2" t="s">
        <v>3</v>
      </c>
      <c r="B47" s="2" t="s">
        <v>2</v>
      </c>
      <c r="C47" s="26" t="str">
        <f t="shared" ref="C47:K47" si="1">C2</f>
        <v>Gestionale</v>
      </c>
      <c r="D47" s="26" t="str">
        <f t="shared" si="1"/>
        <v>RATEI E RISCONTI</v>
      </c>
      <c r="E47" s="26" t="str">
        <f t="shared" si="1"/>
        <v>STIMA</v>
      </c>
      <c r="F47" s="26" t="str">
        <f t="shared" si="1"/>
        <v>PREVENTIVO 2019</v>
      </c>
      <c r="G47" s="26" t="e">
        <f t="shared" si="1"/>
        <v>#REF!</v>
      </c>
      <c r="H47" s="26" t="e">
        <f t="shared" si="1"/>
        <v>#REF!</v>
      </c>
      <c r="I47" s="26" t="str">
        <f t="shared" si="1"/>
        <v>CONSUNTIVO 2019</v>
      </c>
      <c r="J47" s="26" t="str">
        <f t="shared" si="1"/>
        <v>INDICATORE ATTESO</v>
      </c>
      <c r="K47" s="26" t="str">
        <f t="shared" si="1"/>
        <v>INDICATORE CONS.</v>
      </c>
      <c r="L47" s="27"/>
      <c r="N47" s="69">
        <v>1</v>
      </c>
    </row>
    <row r="48" spans="1:33" hidden="1">
      <c r="A48" s="49" t="s">
        <v>444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8"/>
      <c r="N48" s="69" t="e">
        <f>IF('Costi complessivi'!#REF!="G",'Costi complessivi'!#REF!,IF('Costi complessivi'!#REF!=$B$452,'Costi complessivi'!#REF!,0))</f>
        <v>#REF!</v>
      </c>
    </row>
    <row r="49" spans="1:18" ht="17.25" hidden="1" customHeight="1">
      <c r="A49" s="22" t="str">
        <f>IF('Costi complessivi'!A47="","",'Costi complessivi'!A47)</f>
        <v xml:space="preserve">  66/25/601  </v>
      </c>
      <c r="B49" s="61" t="str">
        <f>IF('Costi complessivi'!B47="","",'Costi complessivi'!B47)</f>
        <v>EDUCATIVA DOMIC.MINORI COLLECCHI</v>
      </c>
      <c r="C49" s="15" t="e">
        <f>IF('Costi complessivi'!#REF!="G",'Costi complessivi'!#REF!*$C$452,IF('Costi complessivi'!#REF!=$B$452,'Costi complessivi'!#REF!,""))</f>
        <v>#REF!</v>
      </c>
      <c r="D49" s="15" t="e">
        <f>IF('Costi complessivi'!#REF!="G",'Costi complessivi'!#REF!*$C$452,IF('Costi complessivi'!#REF!=$B$452,'Costi complessivi'!#REF!,""))</f>
        <v>#REF!</v>
      </c>
      <c r="E49" s="30" t="e">
        <f>IF('Costi complessivi'!#REF!="G",'Costi complessivi'!#REF!*$C$452,IF('Costi complessivi'!#REF!=$B$452,'Costi complessivi'!#REF!,""))</f>
        <v>#REF!</v>
      </c>
      <c r="F49" s="115" t="e">
        <f>IF('Costi complessivi'!#REF!="G",'Costi complessivi'!C47*$C$452,IF('Costi complessivi'!#REF!=$B$452,'Costi complessivi'!C47,""))</f>
        <v>#REF!</v>
      </c>
      <c r="G49" s="44" t="e">
        <f>IF('Costi complessivi'!#REF!="G",'Costi complessivi'!#REF!*$C$452,IF('Costi complessivi'!#REF!=$B$452,'Costi complessivi'!#REF!,""))</f>
        <v>#REF!</v>
      </c>
      <c r="H49" s="44" t="e">
        <f>IF('Costi complessivi'!#REF!="G",'Costi complessivi'!#REF!*$C$452,IF('Costi complessivi'!#REF!=$B$452,'Costi complessivi'!#REF!,""))</f>
        <v>#REF!</v>
      </c>
      <c r="I49" s="115" t="e">
        <f>IF('Costi complessivi'!#REF!="G",'Costi complessivi'!D47*$C$452,IF('Costi complessivi'!#REF!=$B$452,'Costi complessivi'!D47,""))</f>
        <v>#REF!</v>
      </c>
      <c r="J49" s="14" t="e">
        <f>IF('Costi complessivi'!#REF!="G",'Costi complessivi'!E47*$C$452,IF('Costi complessivi'!#REF!=$B$452,'Costi complessivi'!E47,""))</f>
        <v>#REF!</v>
      </c>
      <c r="K49" s="14" t="e">
        <f>IF('Costi complessivi'!#REF!="G",'Costi complessivi'!F47*$C$452,IF('Costi complessivi'!#REF!=$B$452,'Costi complessivi'!F47,""))</f>
        <v>#REF!</v>
      </c>
      <c r="L49" s="29" t="e">
        <f>IF('Costi complessivi'!#REF!="G",'Costi complessivi'!#REF!*$C$452,IF('Costi complessivi'!#REF!=$B$452,'Costi complessivi'!#REF!,""))</f>
        <v>#REF!</v>
      </c>
      <c r="M49" s="23" t="e">
        <f>'Costi complessivi'!#REF!</f>
        <v>#REF!</v>
      </c>
      <c r="N49" s="69" t="e">
        <f>IF('Costi complessivi'!#REF!="G",'Costi complessivi'!#REF!,IF('Costi complessivi'!#REF!=$B$452,'Costi complessivi'!#REF!,0))</f>
        <v>#REF!</v>
      </c>
      <c r="O49" s="57">
        <v>69000</v>
      </c>
      <c r="P49" s="55">
        <v>64000</v>
      </c>
      <c r="Q49" s="42">
        <f>36000/2*LAVORO!$E$5</f>
        <v>4953.7948984903696</v>
      </c>
      <c r="R49" s="42">
        <f>SUM(P49:Q49)</f>
        <v>68953.794898490363</v>
      </c>
    </row>
    <row r="50" spans="1:18" hidden="1">
      <c r="A50" s="22" t="str">
        <f>IF('Costi complessivi'!A48="","",'Costi complessivi'!A48)</f>
        <v xml:space="preserve">  66/25/603  </v>
      </c>
      <c r="B50" s="61" t="str">
        <f>IF('Costi complessivi'!B48="","",'Costi complessivi'!B48)</f>
        <v>RETTE ISTITUTI MINORI COLLECCHI</v>
      </c>
      <c r="C50" s="15" t="e">
        <f>IF('Costi complessivi'!#REF!="G",'Costi complessivi'!#REF!*$C$452,IF('Costi complessivi'!#REF!=$B$452,'Costi complessivi'!#REF!,""))</f>
        <v>#REF!</v>
      </c>
      <c r="D50" s="15" t="e">
        <f>IF('Costi complessivi'!#REF!="G",'Costi complessivi'!#REF!*$C$452,IF('Costi complessivi'!#REF!=$B$452,'Costi complessivi'!#REF!,""))</f>
        <v>#REF!</v>
      </c>
      <c r="E50" s="30" t="e">
        <f>IF('Costi complessivi'!#REF!="G",'Costi complessivi'!#REF!*$C$452,IF('Costi complessivi'!#REF!=$B$452,'Costi complessivi'!#REF!,""))</f>
        <v>#REF!</v>
      </c>
      <c r="F50" s="115" t="e">
        <f>IF('Costi complessivi'!#REF!="G",'Costi complessivi'!C48*$C$452,IF('Costi complessivi'!#REF!=$B$452,'Costi complessivi'!C48,""))</f>
        <v>#REF!</v>
      </c>
      <c r="G50" s="44" t="e">
        <f>IF('Costi complessivi'!#REF!="G",'Costi complessivi'!#REF!*$C$452,IF('Costi complessivi'!#REF!=$B$452,'Costi complessivi'!#REF!,""))</f>
        <v>#REF!</v>
      </c>
      <c r="H50" s="44" t="e">
        <f>IF('Costi complessivi'!#REF!="G",'Costi complessivi'!#REF!*$C$452,IF('Costi complessivi'!#REF!=$B$452,'Costi complessivi'!#REF!,""))</f>
        <v>#REF!</v>
      </c>
      <c r="I50" s="116" t="e">
        <f>IF('Costi complessivi'!#REF!="G",'Costi complessivi'!D48*$C$452,IF('Costi complessivi'!#REF!=$B$452,'Costi complessivi'!D48,""))</f>
        <v>#REF!</v>
      </c>
      <c r="J50" s="14" t="e">
        <f>IF('Costi complessivi'!#REF!="G",'Costi complessivi'!E48*$C$452,IF('Costi complessivi'!#REF!=$B$452,'Costi complessivi'!E48,""))</f>
        <v>#REF!</v>
      </c>
      <c r="K50" s="14" t="e">
        <f>IF('Costi complessivi'!#REF!="G",'Costi complessivi'!F48*$C$452,IF('Costi complessivi'!#REF!=$B$452,'Costi complessivi'!F48,""))</f>
        <v>#REF!</v>
      </c>
      <c r="L50" s="29" t="e">
        <f>IF('Costi complessivi'!#REF!="G",'Costi complessivi'!#REF!*$C$452,IF('Costi complessivi'!#REF!=$B$452,'Costi complessivi'!#REF!,""))</f>
        <v>#REF!</v>
      </c>
      <c r="M50" s="23" t="e">
        <f>'Costi complessivi'!#REF!</f>
        <v>#REF!</v>
      </c>
      <c r="N50" s="69" t="e">
        <f>IF('Costi complessivi'!#REF!="G",'Costi complessivi'!#REF!,IF('Costi complessivi'!#REF!=$B$452,'Costi complessivi'!#REF!,0))</f>
        <v>#REF!</v>
      </c>
      <c r="P50" s="42">
        <v>190000</v>
      </c>
    </row>
    <row r="51" spans="1:18" hidden="1">
      <c r="A51" s="22" t="str">
        <f>IF('Costi complessivi'!A49="","",'Costi complessivi'!A49)</f>
        <v xml:space="preserve">  66/25/604  </v>
      </c>
      <c r="B51" s="61" t="str">
        <f>IF('Costi complessivi'!B49="","",'Costi complessivi'!B49)</f>
        <v>ASSIST. SCOLAST. MINORI COLLECC</v>
      </c>
      <c r="C51" s="15" t="e">
        <f>IF('Costi complessivi'!#REF!="G",'Costi complessivi'!#REF!*$C$452,IF('Costi complessivi'!#REF!=$B$452,'Costi complessivi'!#REF!,""))</f>
        <v>#REF!</v>
      </c>
      <c r="D51" s="15" t="e">
        <f>IF('Costi complessivi'!#REF!="G",'Costi complessivi'!#REF!*$C$452,IF('Costi complessivi'!#REF!=$B$452,'Costi complessivi'!#REF!,""))</f>
        <v>#REF!</v>
      </c>
      <c r="E51" s="30" t="e">
        <f>IF('Costi complessivi'!#REF!="G",'Costi complessivi'!#REF!*$C$452,IF('Costi complessivi'!#REF!=$B$452,'Costi complessivi'!#REF!,""))</f>
        <v>#REF!</v>
      </c>
      <c r="F51" s="115" t="e">
        <f>IF('Costi complessivi'!#REF!="G",'Costi complessivi'!C49*$C$452,IF('Costi complessivi'!#REF!=$B$452,'Costi complessivi'!C49,""))</f>
        <v>#REF!</v>
      </c>
      <c r="G51" s="44" t="e">
        <f>IF('Costi complessivi'!#REF!="G",'Costi complessivi'!#REF!*$C$452,IF('Costi complessivi'!#REF!=$B$452,'Costi complessivi'!#REF!,""))</f>
        <v>#REF!</v>
      </c>
      <c r="H51" s="44" t="e">
        <f>IF('Costi complessivi'!#REF!="G",'Costi complessivi'!#REF!*$C$452,IF('Costi complessivi'!#REF!=$B$452,'Costi complessivi'!#REF!,""))</f>
        <v>#REF!</v>
      </c>
      <c r="I51" s="115" t="e">
        <f>IF('Costi complessivi'!#REF!="G",'Costi complessivi'!D49*$C$452,IF('Costi complessivi'!#REF!=$B$452,'Costi complessivi'!D49,""))</f>
        <v>#REF!</v>
      </c>
      <c r="J51" s="14" t="e">
        <f>IF('Costi complessivi'!#REF!="G",'Costi complessivi'!E49*$C$452,IF('Costi complessivi'!#REF!=$B$452,'Costi complessivi'!E49,""))</f>
        <v>#REF!</v>
      </c>
      <c r="K51" s="14" t="e">
        <f>IF('Costi complessivi'!#REF!="G",'Costi complessivi'!F49*$C$452,IF('Costi complessivi'!#REF!=$B$452,'Costi complessivi'!F49,""))</f>
        <v>#REF!</v>
      </c>
      <c r="L51" s="29" t="e">
        <f>IF('Costi complessivi'!#REF!="G",'Costi complessivi'!#REF!*$C$452,IF('Costi complessivi'!#REF!=$B$452,'Costi complessivi'!#REF!,""))</f>
        <v>#REF!</v>
      </c>
      <c r="M51" s="23" t="e">
        <f>'Costi complessivi'!#REF!</f>
        <v>#REF!</v>
      </c>
      <c r="N51" s="69" t="e">
        <f>IF('Costi complessivi'!#REF!="G",'Costi complessivi'!#REF!,IF('Costi complessivi'!#REF!=$B$452,'Costi complessivi'!#REF!,0))</f>
        <v>#REF!</v>
      </c>
      <c r="P51" s="42">
        <v>206000</v>
      </c>
    </row>
    <row r="52" spans="1:18" hidden="1">
      <c r="A52" s="22" t="str">
        <f>IF('Costi complessivi'!A50="","",'Costi complessivi'!A50)</f>
        <v xml:space="preserve">  66/25/616  </v>
      </c>
      <c r="B52" s="61" t="str">
        <f>IF('Costi complessivi'!B50="","",'Costi complessivi'!B50)</f>
        <v>COORDINAMENTO MINORI COLLECCHIO</v>
      </c>
      <c r="C52" s="15" t="e">
        <f>IF('Costi complessivi'!#REF!="G",'Costi complessivi'!#REF!*$C$452,IF('Costi complessivi'!#REF!=$B$452,'Costi complessivi'!#REF!,""))</f>
        <v>#REF!</v>
      </c>
      <c r="D52" s="15" t="e">
        <f>IF('Costi complessivi'!#REF!="G",'Costi complessivi'!#REF!*$C$452,IF('Costi complessivi'!#REF!=$B$452,'Costi complessivi'!#REF!,""))</f>
        <v>#REF!</v>
      </c>
      <c r="E52" s="30" t="e">
        <f>IF('Costi complessivi'!#REF!="G",'Costi complessivi'!#REF!*$C$452,IF('Costi complessivi'!#REF!=$B$452,'Costi complessivi'!#REF!,""))</f>
        <v>#REF!</v>
      </c>
      <c r="F52" s="115" t="e">
        <f>IF('Costi complessivi'!#REF!="G",'Costi complessivi'!C50*$C$452,IF('Costi complessivi'!#REF!=$B$452,'Costi complessivi'!C50,""))</f>
        <v>#REF!</v>
      </c>
      <c r="G52" s="44" t="e">
        <f>IF('Costi complessivi'!#REF!="G",'Costi complessivi'!#REF!*$C$452,IF('Costi complessivi'!#REF!=$B$452,'Costi complessivi'!#REF!,""))</f>
        <v>#REF!</v>
      </c>
      <c r="H52" s="44" t="e">
        <f>IF('Costi complessivi'!#REF!="G",'Costi complessivi'!#REF!*$C$452,IF('Costi complessivi'!#REF!=$B$452,'Costi complessivi'!#REF!,""))</f>
        <v>#REF!</v>
      </c>
      <c r="I52" s="115" t="e">
        <f>IF('Costi complessivi'!#REF!="G",'Costi complessivi'!D50*$C$452,IF('Costi complessivi'!#REF!=$B$452,'Costi complessivi'!D50,""))</f>
        <v>#REF!</v>
      </c>
      <c r="J52" s="14" t="e">
        <f>IF('Costi complessivi'!#REF!="G",'Costi complessivi'!E50*$C$452,IF('Costi complessivi'!#REF!=$B$452,'Costi complessivi'!E50,""))</f>
        <v>#REF!</v>
      </c>
      <c r="K52" s="14" t="e">
        <f>IF('Costi complessivi'!#REF!="G",'Costi complessivi'!F50*$C$452,IF('Costi complessivi'!#REF!=$B$452,'Costi complessivi'!F50,""))</f>
        <v>#REF!</v>
      </c>
      <c r="L52" s="29" t="e">
        <f>IF('Costi complessivi'!#REF!="G",'Costi complessivi'!#REF!*$C$452,IF('Costi complessivi'!#REF!=$B$452,'Costi complessivi'!#REF!,""))</f>
        <v>#REF!</v>
      </c>
      <c r="M52" s="23" t="e">
        <f>'Costi complessivi'!#REF!</f>
        <v>#REF!</v>
      </c>
      <c r="N52" s="69" t="e">
        <f>IF('Costi complessivi'!#REF!="G",'Costi complessivi'!#REF!,IF('Costi complessivi'!#REF!=$B$452,'Costi complessivi'!#REF!,0))</f>
        <v>#REF!</v>
      </c>
    </row>
    <row r="53" spans="1:18" ht="28.5" hidden="1">
      <c r="A53" s="22" t="str">
        <f>IF('Costi complessivi'!A51="","",'Costi complessivi'!A51)</f>
        <v xml:space="preserve"> 68/05/920-937 </v>
      </c>
      <c r="B53" s="61" t="str">
        <f>IF('Costi complessivi'!B51="","",'Costi complessivi'!B51)</f>
        <v>EDUCATIVA AGGREGATIVA</v>
      </c>
      <c r="C53" s="15" t="e">
        <f>IF('Costi complessivi'!#REF!="G",'Costi complessivi'!#REF!*$C$452,IF('Costi complessivi'!#REF!=$B$452,'Costi complessivi'!#REF!,""))</f>
        <v>#REF!</v>
      </c>
      <c r="D53" s="15" t="e">
        <f>IF('Costi complessivi'!#REF!="G",'Costi complessivi'!#REF!*$C$452,IF('Costi complessivi'!#REF!=$B$452,'Costi complessivi'!#REF!,""))</f>
        <v>#REF!</v>
      </c>
      <c r="E53" s="30" t="e">
        <f>IF('Costi complessivi'!#REF!="G",'Costi complessivi'!#REF!*$C$452,IF('Costi complessivi'!#REF!=$B$452,'Costi complessivi'!#REF!,""))</f>
        <v>#REF!</v>
      </c>
      <c r="F53" s="115" t="e">
        <f>IF('Costi complessivi'!#REF!="G",'Costi complessivi'!C51*$C$452,IF('Costi complessivi'!#REF!=$B$452,'Costi complessivi'!C51,""))</f>
        <v>#REF!</v>
      </c>
      <c r="G53" s="44" t="e">
        <f>IF('Costi complessivi'!#REF!="G",'Costi complessivi'!#REF!*$C$452,IF('Costi complessivi'!#REF!=$B$452,'Costi complessivi'!#REF!,""))</f>
        <v>#REF!</v>
      </c>
      <c r="H53" s="44" t="e">
        <f>IF('Costi complessivi'!#REF!="G",'Costi complessivi'!#REF!*$C$452,IF('Costi complessivi'!#REF!=$B$452,'Costi complessivi'!#REF!,""))</f>
        <v>#REF!</v>
      </c>
      <c r="I53" s="115" t="e">
        <f>IF('Costi complessivi'!#REF!="G",'Costi complessivi'!D51*$C$452,IF('Costi complessivi'!#REF!=$B$452,'Costi complessivi'!D51,""))</f>
        <v>#REF!</v>
      </c>
      <c r="J53" s="14" t="e">
        <f>IF('Costi complessivi'!#REF!="G",'Costi complessivi'!E51*$C$452,IF('Costi complessivi'!#REF!=$B$452,'Costi complessivi'!E51,""))</f>
        <v>#REF!</v>
      </c>
      <c r="K53" s="14" t="e">
        <f>IF('Costi complessivi'!#REF!="G",'Costi complessivi'!F51*$C$452,IF('Costi complessivi'!#REF!=$B$452,'Costi complessivi'!F51,""))</f>
        <v>#REF!</v>
      </c>
      <c r="L53" s="29" t="e">
        <f>IF('Costi complessivi'!#REF!="G",'Costi complessivi'!#REF!*$C$452,IF('Costi complessivi'!#REF!=$B$452,'Costi complessivi'!#REF!,""))</f>
        <v>#REF!</v>
      </c>
      <c r="M53" s="23" t="e">
        <f>'Costi complessivi'!#REF!</f>
        <v>#REF!</v>
      </c>
      <c r="N53" s="69" t="e">
        <f>IF('Costi complessivi'!#REF!="G",'Costi complessivi'!#REF!,IF('Costi complessivi'!#REF!=$B$452,'Costi complessivi'!#REF!,0))</f>
        <v>#REF!</v>
      </c>
    </row>
    <row r="54" spans="1:18" hidden="1">
      <c r="A54" s="22" t="str">
        <f>IF('Costi complessivi'!A52="","",'Costi complessivi'!A52)</f>
        <v xml:space="preserve">  68/05/901  </v>
      </c>
      <c r="B54" s="61" t="str">
        <f>IF('Costi complessivi'!B52="","",'Costi complessivi'!B52)</f>
        <v xml:space="preserve">CONTRIBUTI AFFIDI COLLECCHIO   </v>
      </c>
      <c r="C54" s="15" t="e">
        <f>IF('Costi complessivi'!#REF!="G",'Costi complessivi'!#REF!*$C$452,IF('Costi complessivi'!#REF!=$B$452,'Costi complessivi'!#REF!,""))</f>
        <v>#REF!</v>
      </c>
      <c r="D54" s="15" t="e">
        <f>IF('Costi complessivi'!#REF!="G",'Costi complessivi'!#REF!*$C$452,IF('Costi complessivi'!#REF!=$B$452,'Costi complessivi'!#REF!,""))</f>
        <v>#REF!</v>
      </c>
      <c r="E54" s="30" t="e">
        <f>IF('Costi complessivi'!#REF!="G",'Costi complessivi'!#REF!*$C$452,IF('Costi complessivi'!#REF!=$B$452,'Costi complessivi'!#REF!,""))</f>
        <v>#REF!</v>
      </c>
      <c r="F54" s="115" t="e">
        <f>IF('Costi complessivi'!#REF!="G",'Costi complessivi'!C52*$C$452,IF('Costi complessivi'!#REF!=$B$452,'Costi complessivi'!C52,""))</f>
        <v>#REF!</v>
      </c>
      <c r="G54" s="44" t="e">
        <f>IF('Costi complessivi'!#REF!="G",'Costi complessivi'!#REF!*$C$452,IF('Costi complessivi'!#REF!=$B$452,'Costi complessivi'!#REF!,""))</f>
        <v>#REF!</v>
      </c>
      <c r="H54" s="44" t="e">
        <f>IF('Costi complessivi'!#REF!="G",'Costi complessivi'!#REF!*$C$452,IF('Costi complessivi'!#REF!=$B$452,'Costi complessivi'!#REF!,""))</f>
        <v>#REF!</v>
      </c>
      <c r="I54" s="115" t="e">
        <f>IF('Costi complessivi'!#REF!="G",'Costi complessivi'!D52*$C$452,IF('Costi complessivi'!#REF!=$B$452,'Costi complessivi'!D52,""))</f>
        <v>#REF!</v>
      </c>
      <c r="J54" s="14" t="e">
        <f>IF('Costi complessivi'!#REF!="G",'Costi complessivi'!E52*$C$452,IF('Costi complessivi'!#REF!=$B$452,'Costi complessivi'!E52,""))</f>
        <v>#REF!</v>
      </c>
      <c r="K54" s="14" t="e">
        <f>IF('Costi complessivi'!#REF!="G",'Costi complessivi'!F52*$C$452,IF('Costi complessivi'!#REF!=$B$452,'Costi complessivi'!F52,""))</f>
        <v>#REF!</v>
      </c>
      <c r="L54" s="29" t="e">
        <f>IF('Costi complessivi'!#REF!="G",'Costi complessivi'!#REF!*$C$452,IF('Costi complessivi'!#REF!=$B$452,'Costi complessivi'!#REF!,""))</f>
        <v>#REF!</v>
      </c>
      <c r="M54" s="23" t="e">
        <f>'Costi complessivi'!#REF!</f>
        <v>#REF!</v>
      </c>
      <c r="N54" s="69" t="e">
        <f>IF('Costi complessivi'!#REF!="G",'Costi complessivi'!#REF!,IF('Costi complessivi'!#REF!=$B$452,'Costi complessivi'!#REF!,0))</f>
        <v>#REF!</v>
      </c>
    </row>
    <row r="55" spans="1:18" hidden="1">
      <c r="A55" s="22" t="e">
        <f>IF('Costi complessivi'!#REF!="","",'Costi complessivi'!#REF!)</f>
        <v>#REF!</v>
      </c>
      <c r="B55" s="61" t="e">
        <f>IF('Costi complessivi'!#REF!="","",'Costi complessivi'!#REF!)</f>
        <v>#REF!</v>
      </c>
      <c r="C55" s="15" t="e">
        <f>IF('Costi complessivi'!#REF!="G",'Costi complessivi'!#REF!*$C$452,IF('Costi complessivi'!#REF!=$B$452,'Costi complessivi'!#REF!,""))</f>
        <v>#REF!</v>
      </c>
      <c r="D55" s="15" t="e">
        <f>IF('Costi complessivi'!#REF!="G",'Costi complessivi'!#REF!*$C$452,IF('Costi complessivi'!#REF!=$B$452,'Costi complessivi'!#REF!,""))</f>
        <v>#REF!</v>
      </c>
      <c r="E55" s="30" t="e">
        <f>IF('Costi complessivi'!#REF!="G",'Costi complessivi'!#REF!*$C$452,IF('Costi complessivi'!#REF!=$B$452,'Costi complessivi'!#REF!,""))</f>
        <v>#REF!</v>
      </c>
      <c r="F55" s="115" t="e">
        <f>IF('Costi complessivi'!#REF!="G",'Costi complessivi'!#REF!*$C$452,IF('Costi complessivi'!#REF!=$B$452,'Costi complessivi'!#REF!,""))</f>
        <v>#REF!</v>
      </c>
      <c r="G55" s="44" t="e">
        <f>IF('Costi complessivi'!#REF!="G",'Costi complessivi'!#REF!*$C$452,IF('Costi complessivi'!#REF!=$B$452,'Costi complessivi'!#REF!,""))</f>
        <v>#REF!</v>
      </c>
      <c r="H55" s="44" t="e">
        <f>IF('Costi complessivi'!#REF!="G",'Costi complessivi'!#REF!*$C$452,IF('Costi complessivi'!#REF!=$B$452,'Costi complessivi'!#REF!,""))</f>
        <v>#REF!</v>
      </c>
      <c r="I55" s="115" t="e">
        <f>IF('Costi complessivi'!#REF!="G",'Costi complessivi'!#REF!*$C$452,IF('Costi complessivi'!#REF!=$B$452,'Costi complessivi'!#REF!,""))</f>
        <v>#REF!</v>
      </c>
      <c r="J55" s="14" t="e">
        <f>IF('Costi complessivi'!#REF!="G",'Costi complessivi'!#REF!*$C$452,IF('Costi complessivi'!#REF!=$B$452,'Costi complessivi'!#REF!,""))</f>
        <v>#REF!</v>
      </c>
      <c r="K55" s="14" t="e">
        <f>IF('Costi complessivi'!#REF!="G",'Costi complessivi'!#REF!*$C$452,IF('Costi complessivi'!#REF!=$B$452,'Costi complessivi'!#REF!,""))</f>
        <v>#REF!</v>
      </c>
      <c r="L55" s="29" t="e">
        <f>IF('Costi complessivi'!#REF!="G",'Costi complessivi'!#REF!*$C$452,IF('Costi complessivi'!#REF!=$B$452,'Costi complessivi'!#REF!,""))</f>
        <v>#REF!</v>
      </c>
      <c r="M55" s="23" t="e">
        <f>'Costi complessivi'!#REF!</f>
        <v>#REF!</v>
      </c>
      <c r="N55" s="69" t="e">
        <f>IF('Costi complessivi'!#REF!="G",'Costi complessivi'!#REF!,IF('Costi complessivi'!#REF!=$B$452,'Costi complessivi'!#REF!,0))</f>
        <v>#REF!</v>
      </c>
    </row>
    <row r="56" spans="1:18" hidden="1">
      <c r="A56" s="22" t="e">
        <f>IF('Costi complessivi'!#REF!="","",'Costi complessivi'!#REF!)</f>
        <v>#REF!</v>
      </c>
      <c r="B56" s="61" t="e">
        <f>IF('Costi complessivi'!#REF!="","",'Costi complessivi'!#REF!)</f>
        <v>#REF!</v>
      </c>
      <c r="C56" s="15" t="e">
        <f>IF('Costi complessivi'!#REF!="G",'Costi complessivi'!#REF!*$C$452,IF('Costi complessivi'!#REF!=$B$452,'Costi complessivi'!#REF!,""))</f>
        <v>#REF!</v>
      </c>
      <c r="D56" s="15" t="e">
        <f>IF('Costi complessivi'!#REF!="G",'Costi complessivi'!#REF!*$C$452,IF('Costi complessivi'!#REF!=$B$452,'Costi complessivi'!#REF!,""))</f>
        <v>#REF!</v>
      </c>
      <c r="E56" s="30" t="e">
        <f>IF('Costi complessivi'!#REF!="G",'Costi complessivi'!#REF!*$C$452,IF('Costi complessivi'!#REF!=$B$452,'Costi complessivi'!#REF!,""))</f>
        <v>#REF!</v>
      </c>
      <c r="F56" s="115" t="e">
        <f>IF('Costi complessivi'!#REF!="G",'Costi complessivi'!#REF!*$C$452,IF('Costi complessivi'!#REF!=$B$452,'Costi complessivi'!#REF!,""))</f>
        <v>#REF!</v>
      </c>
      <c r="G56" s="44" t="e">
        <f>IF('Costi complessivi'!#REF!="G",'Costi complessivi'!#REF!*$C$452,IF('Costi complessivi'!#REF!=$B$452,'Costi complessivi'!#REF!,""))</f>
        <v>#REF!</v>
      </c>
      <c r="H56" s="44" t="e">
        <f>IF('Costi complessivi'!#REF!="G",'Costi complessivi'!#REF!*$C$452,IF('Costi complessivi'!#REF!=$B$452,'Costi complessivi'!#REF!,""))</f>
        <v>#REF!</v>
      </c>
      <c r="I56" s="115" t="e">
        <f>IF('Costi complessivi'!#REF!="G",'Costi complessivi'!#REF!*$C$452,IF('Costi complessivi'!#REF!=$B$452,'Costi complessivi'!#REF!,""))</f>
        <v>#REF!</v>
      </c>
      <c r="J56" s="14" t="e">
        <f>IF('Costi complessivi'!#REF!="G",'Costi complessivi'!#REF!*$C$452,IF('Costi complessivi'!#REF!=$B$452,'Costi complessivi'!#REF!,""))</f>
        <v>#REF!</v>
      </c>
      <c r="K56" s="14" t="e">
        <f>IF('Costi complessivi'!#REF!="G",'Costi complessivi'!#REF!*$C$452,IF('Costi complessivi'!#REF!=$B$452,'Costi complessivi'!#REF!,""))</f>
        <v>#REF!</v>
      </c>
      <c r="L56" s="29" t="e">
        <f>IF('Costi complessivi'!#REF!="G",'Costi complessivi'!#REF!*$C$452,IF('Costi complessivi'!#REF!=$B$452,'Costi complessivi'!#REF!,""))</f>
        <v>#REF!</v>
      </c>
      <c r="M56" s="23" t="e">
        <f>'Costi complessivi'!#REF!</f>
        <v>#REF!</v>
      </c>
      <c r="N56" s="69" t="e">
        <f>IF('Costi complessivi'!#REF!="G",'Costi complessivi'!#REF!,IF('Costi complessivi'!#REF!=$B$452,'Costi complessivi'!#REF!,0))</f>
        <v>#REF!</v>
      </c>
    </row>
    <row r="57" spans="1:18" hidden="1">
      <c r="A57" s="49" t="s">
        <v>445</v>
      </c>
      <c r="B57" s="45"/>
      <c r="C57" s="46"/>
      <c r="D57" s="47"/>
      <c r="E57" s="47"/>
      <c r="F57" s="115"/>
      <c r="G57" s="47"/>
      <c r="H57" s="47"/>
      <c r="I57" s="47"/>
      <c r="J57" s="47"/>
      <c r="K57" s="47"/>
      <c r="L57" s="45"/>
      <c r="M57" s="48"/>
      <c r="N57" s="69" t="e">
        <f>IF('Costi complessivi'!#REF!="G",'Costi complessivi'!#REF!,IF('Costi complessivi'!#REF!=$B$452,'Costi complessivi'!#REF!,0))</f>
        <v>#REF!</v>
      </c>
    </row>
    <row r="58" spans="1:18" ht="16.5" hidden="1" customHeight="1">
      <c r="A58" s="22" t="str">
        <f>IF('Costi complessivi'!A54="","",'Costi complessivi'!A54)</f>
        <v xml:space="preserve">  66/25/630  </v>
      </c>
      <c r="B58" s="61" t="str">
        <f>IF('Costi complessivi'!B54="","",'Costi complessivi'!B54)</f>
        <v>EDUCATIVA DOMIC. MINORI FELINO</v>
      </c>
      <c r="C58" s="15" t="e">
        <f>IF('Costi complessivi'!#REF!="G",'Costi complessivi'!#REF!*$C$452,IF('Costi complessivi'!#REF!=$B$452,'Costi complessivi'!#REF!,""))</f>
        <v>#REF!</v>
      </c>
      <c r="D58" s="15" t="e">
        <f>IF('Costi complessivi'!#REF!="G",'Costi complessivi'!#REF!*$C$452,IF('Costi complessivi'!#REF!=$B$452,'Costi complessivi'!#REF!,""))</f>
        <v>#REF!</v>
      </c>
      <c r="E58" s="30" t="e">
        <f>IF('Costi complessivi'!#REF!="G",'Costi complessivi'!#REF!*$C$452,IF('Costi complessivi'!#REF!=$B$452,'Costi complessivi'!#REF!,""))</f>
        <v>#REF!</v>
      </c>
      <c r="F58" s="115" t="e">
        <f>IF('Costi complessivi'!#REF!="G",'Costi complessivi'!C54*$C$452,IF('Costi complessivi'!#REF!=$B$452,'Costi complessivi'!C54,""))</f>
        <v>#REF!</v>
      </c>
      <c r="G58" s="44" t="e">
        <f>IF('Costi complessivi'!#REF!="G",'Costi complessivi'!#REF!*$C$452,IF('Costi complessivi'!#REF!=$B$452,'Costi complessivi'!#REF!,""))</f>
        <v>#REF!</v>
      </c>
      <c r="H58" s="44" t="e">
        <f>IF('Costi complessivi'!#REF!="G",'Costi complessivi'!#REF!*$C$452,IF('Costi complessivi'!#REF!=$B$452,'Costi complessivi'!#REF!,""))</f>
        <v>#REF!</v>
      </c>
      <c r="I58" s="115" t="e">
        <f>IF('Costi complessivi'!#REF!="G",'Costi complessivi'!D54*$C$452,IF('Costi complessivi'!#REF!=$B$452,'Costi complessivi'!D54,""))</f>
        <v>#REF!</v>
      </c>
      <c r="J58" s="14" t="e">
        <f>IF('Costi complessivi'!#REF!="G",'Costi complessivi'!E54*$C$452,IF('Costi complessivi'!#REF!=$B$452,'Costi complessivi'!E54,""))</f>
        <v>#REF!</v>
      </c>
      <c r="K58" s="14" t="e">
        <f>IF('Costi complessivi'!#REF!="G",'Costi complessivi'!F54*$C$452,IF('Costi complessivi'!#REF!=$B$452,'Costi complessivi'!F54,""))</f>
        <v>#REF!</v>
      </c>
      <c r="L58" s="29" t="e">
        <f>IF('Costi complessivi'!#REF!="G",'Costi complessivi'!#REF!*$C$452,IF('Costi complessivi'!#REF!=$B$452,'Costi complessivi'!#REF!,""))</f>
        <v>#REF!</v>
      </c>
      <c r="M58" s="23" t="e">
        <f>'Costi complessivi'!#REF!</f>
        <v>#REF!</v>
      </c>
      <c r="N58" s="69" t="e">
        <f>IF('Costi complessivi'!#REF!="G",'Costi complessivi'!#REF!,IF('Costi complessivi'!#REF!=$B$452,'Costi complessivi'!#REF!,0))</f>
        <v>#REF!</v>
      </c>
      <c r="O58" s="57">
        <v>44000</v>
      </c>
      <c r="P58" s="55">
        <v>40000</v>
      </c>
      <c r="Q58" s="42">
        <f>36000/2*LAVORO!$E$6</f>
        <v>3282.4653826132226</v>
      </c>
      <c r="R58" s="42">
        <f>SUM(P58:Q58)</f>
        <v>43282.46538261322</v>
      </c>
    </row>
    <row r="59" spans="1:18" ht="17.25" hidden="1" customHeight="1">
      <c r="A59" s="22" t="str">
        <f>IF('Costi complessivi'!A55="","",'Costi complessivi'!A55)</f>
        <v xml:space="preserve">  66/25/632  </v>
      </c>
      <c r="B59" s="61" t="str">
        <f>IF('Costi complessivi'!B55="","",'Costi complessivi'!B55)</f>
        <v xml:space="preserve">RETTE ISTIT. MINORI FELINO     </v>
      </c>
      <c r="C59" s="15" t="e">
        <f>IF('Costi complessivi'!#REF!="G",'Costi complessivi'!#REF!*$C$452,IF('Costi complessivi'!#REF!=$B$452,'Costi complessivi'!#REF!,""))</f>
        <v>#REF!</v>
      </c>
      <c r="D59" s="15" t="e">
        <f>IF('Costi complessivi'!#REF!="G",'Costi complessivi'!#REF!*$C$452,IF('Costi complessivi'!#REF!=$B$452,'Costi complessivi'!#REF!,""))</f>
        <v>#REF!</v>
      </c>
      <c r="E59" s="30" t="e">
        <f>IF('Costi complessivi'!#REF!="G",'Costi complessivi'!#REF!*$C$452,IF('Costi complessivi'!#REF!=$B$452,'Costi complessivi'!#REF!,""))</f>
        <v>#REF!</v>
      </c>
      <c r="F59" s="115" t="e">
        <f>IF('Costi complessivi'!#REF!="G",'Costi complessivi'!C55*$C$452,IF('Costi complessivi'!#REF!=$B$452,'Costi complessivi'!C55,""))</f>
        <v>#REF!</v>
      </c>
      <c r="G59" s="44" t="e">
        <f>IF('Costi complessivi'!#REF!="G",'Costi complessivi'!#REF!*$C$452,IF('Costi complessivi'!#REF!=$B$452,'Costi complessivi'!#REF!,""))</f>
        <v>#REF!</v>
      </c>
      <c r="H59" s="44" t="e">
        <f>IF('Costi complessivi'!#REF!="G",'Costi complessivi'!#REF!*$C$452,IF('Costi complessivi'!#REF!=$B$452,'Costi complessivi'!#REF!,""))</f>
        <v>#REF!</v>
      </c>
      <c r="I59" s="115" t="e">
        <f>IF('Costi complessivi'!#REF!="G",'Costi complessivi'!D55*$C$452,IF('Costi complessivi'!#REF!=$B$452,'Costi complessivi'!D55,""))</f>
        <v>#REF!</v>
      </c>
      <c r="J59" s="14" t="e">
        <f>IF('Costi complessivi'!#REF!="G",'Costi complessivi'!E55*$C$452,IF('Costi complessivi'!#REF!=$B$452,'Costi complessivi'!E55,""))</f>
        <v>#REF!</v>
      </c>
      <c r="K59" s="14" t="e">
        <f>IF('Costi complessivi'!#REF!="G",'Costi complessivi'!F55*$C$452,IF('Costi complessivi'!#REF!=$B$452,'Costi complessivi'!F55,""))</f>
        <v>#REF!</v>
      </c>
      <c r="L59" s="29" t="e">
        <f>IF('Costi complessivi'!#REF!="G",'Costi complessivi'!#REF!*$C$452,IF('Costi complessivi'!#REF!=$B$452,'Costi complessivi'!#REF!,""))</f>
        <v>#REF!</v>
      </c>
      <c r="M59" s="23" t="e">
        <f>'Costi complessivi'!#REF!</f>
        <v>#REF!</v>
      </c>
      <c r="N59" s="69" t="e">
        <f>IF('Costi complessivi'!#REF!="G",'Costi complessivi'!#REF!,IF('Costi complessivi'!#REF!=$B$452,'Costi complessivi'!#REF!,0))</f>
        <v>#REF!</v>
      </c>
      <c r="P59" s="42">
        <v>21000</v>
      </c>
    </row>
    <row r="60" spans="1:18" hidden="1">
      <c r="A60" s="22" t="str">
        <f>IF('Costi complessivi'!A56="","",'Costi complessivi'!A56)</f>
        <v xml:space="preserve">  66/25/633  </v>
      </c>
      <c r="B60" s="61" t="str">
        <f>IF('Costi complessivi'!B56="","",'Costi complessivi'!B56)</f>
        <v xml:space="preserve">ASSIST. SCOLAST. MINORI FELINO </v>
      </c>
      <c r="C60" s="15" t="e">
        <f>IF('Costi complessivi'!#REF!="G",'Costi complessivi'!#REF!*$C$452,IF('Costi complessivi'!#REF!=$B$452,'Costi complessivi'!#REF!,""))</f>
        <v>#REF!</v>
      </c>
      <c r="D60" s="15" t="e">
        <f>IF('Costi complessivi'!#REF!="G",'Costi complessivi'!#REF!*$C$452,IF('Costi complessivi'!#REF!=$B$452,'Costi complessivi'!#REF!,""))</f>
        <v>#REF!</v>
      </c>
      <c r="E60" s="30" t="e">
        <f>IF('Costi complessivi'!#REF!="G",'Costi complessivi'!#REF!*$C$452,IF('Costi complessivi'!#REF!=$B$452,'Costi complessivi'!#REF!,""))</f>
        <v>#REF!</v>
      </c>
      <c r="F60" s="115" t="e">
        <f>IF('Costi complessivi'!#REF!="G",'Costi complessivi'!C56*$C$452,IF('Costi complessivi'!#REF!=$B$452,'Costi complessivi'!C56,""))</f>
        <v>#REF!</v>
      </c>
      <c r="G60" s="44" t="e">
        <f>IF('Costi complessivi'!#REF!="G",'Costi complessivi'!#REF!*$C$452,IF('Costi complessivi'!#REF!=$B$452,'Costi complessivi'!#REF!,""))</f>
        <v>#REF!</v>
      </c>
      <c r="H60" s="44" t="e">
        <f>IF('Costi complessivi'!#REF!="G",'Costi complessivi'!#REF!*$C$452,IF('Costi complessivi'!#REF!=$B$452,'Costi complessivi'!#REF!,""))</f>
        <v>#REF!</v>
      </c>
      <c r="I60" s="115" t="e">
        <f>IF('Costi complessivi'!#REF!="G",'Costi complessivi'!D56*$C$452,IF('Costi complessivi'!#REF!=$B$452,'Costi complessivi'!D56,""))</f>
        <v>#REF!</v>
      </c>
      <c r="J60" s="14" t="e">
        <f>IF('Costi complessivi'!#REF!="G",'Costi complessivi'!E56*$C$452,IF('Costi complessivi'!#REF!=$B$452,'Costi complessivi'!E56,""))</f>
        <v>#REF!</v>
      </c>
      <c r="K60" s="14" t="e">
        <f>IF('Costi complessivi'!#REF!="G",'Costi complessivi'!F56*$C$452,IF('Costi complessivi'!#REF!=$B$452,'Costi complessivi'!F56,""))</f>
        <v>#REF!</v>
      </c>
      <c r="L60" s="29" t="e">
        <f>IF('Costi complessivi'!#REF!="G",'Costi complessivi'!#REF!*$C$452,IF('Costi complessivi'!#REF!=$B$452,'Costi complessivi'!#REF!,""))</f>
        <v>#REF!</v>
      </c>
      <c r="M60" s="23" t="e">
        <f>'Costi complessivi'!#REF!</f>
        <v>#REF!</v>
      </c>
      <c r="N60" s="69" t="e">
        <f>IF('Costi complessivi'!#REF!="G",'Costi complessivi'!#REF!,IF('Costi complessivi'!#REF!=$B$452,'Costi complessivi'!#REF!,0))</f>
        <v>#REF!</v>
      </c>
      <c r="P60" s="42">
        <v>80000</v>
      </c>
    </row>
    <row r="61" spans="1:18" hidden="1">
      <c r="A61" s="22" t="str">
        <f>IF('Costi complessivi'!A57="","",'Costi complessivi'!A57)</f>
        <v xml:space="preserve">  66/25/637  </v>
      </c>
      <c r="B61" s="61" t="str">
        <f>IF('Costi complessivi'!B57="","",'Costi complessivi'!B57)</f>
        <v xml:space="preserve">COORDINAMENTO MINORI FELINO    </v>
      </c>
      <c r="C61" s="15" t="e">
        <f>IF('Costi complessivi'!#REF!="G",'Costi complessivi'!#REF!*$C$452,IF('Costi complessivi'!#REF!=$B$452,'Costi complessivi'!#REF!,""))</f>
        <v>#REF!</v>
      </c>
      <c r="D61" s="15" t="e">
        <f>IF('Costi complessivi'!#REF!="G",'Costi complessivi'!#REF!*$C$452,IF('Costi complessivi'!#REF!=$B$452,'Costi complessivi'!#REF!,""))</f>
        <v>#REF!</v>
      </c>
      <c r="E61" s="30" t="e">
        <f>IF('Costi complessivi'!#REF!="G",'Costi complessivi'!#REF!*$C$452,IF('Costi complessivi'!#REF!=$B$452,'Costi complessivi'!#REF!,""))</f>
        <v>#REF!</v>
      </c>
      <c r="F61" s="115" t="e">
        <f>IF('Costi complessivi'!#REF!="G",'Costi complessivi'!C57*$C$452,IF('Costi complessivi'!#REF!=$B$452,'Costi complessivi'!C57,""))</f>
        <v>#REF!</v>
      </c>
      <c r="G61" s="44" t="e">
        <f>IF('Costi complessivi'!#REF!="G",'Costi complessivi'!#REF!*$C$452,IF('Costi complessivi'!#REF!=$B$452,'Costi complessivi'!#REF!,""))</f>
        <v>#REF!</v>
      </c>
      <c r="H61" s="44" t="e">
        <f>IF('Costi complessivi'!#REF!="G",'Costi complessivi'!#REF!*$C$452,IF('Costi complessivi'!#REF!=$B$452,'Costi complessivi'!#REF!,""))</f>
        <v>#REF!</v>
      </c>
      <c r="I61" s="115" t="e">
        <f>IF('Costi complessivi'!#REF!="G",'Costi complessivi'!D57*$C$452,IF('Costi complessivi'!#REF!=$B$452,'Costi complessivi'!D57,""))</f>
        <v>#REF!</v>
      </c>
      <c r="J61" s="14" t="e">
        <f>IF('Costi complessivi'!#REF!="G",'Costi complessivi'!E57*$C$452,IF('Costi complessivi'!#REF!=$B$452,'Costi complessivi'!E57,""))</f>
        <v>#REF!</v>
      </c>
      <c r="K61" s="14" t="e">
        <f>IF('Costi complessivi'!#REF!="G",'Costi complessivi'!F57*$C$452,IF('Costi complessivi'!#REF!=$B$452,'Costi complessivi'!F57,""))</f>
        <v>#REF!</v>
      </c>
      <c r="L61" s="29" t="e">
        <f>IF('Costi complessivi'!#REF!="G",'Costi complessivi'!#REF!*$C$452,IF('Costi complessivi'!#REF!=$B$452,'Costi complessivi'!#REF!,""))</f>
        <v>#REF!</v>
      </c>
      <c r="M61" s="23" t="e">
        <f>'Costi complessivi'!#REF!</f>
        <v>#REF!</v>
      </c>
      <c r="N61" s="69" t="e">
        <f>IF('Costi complessivi'!#REF!="G",'Costi complessivi'!#REF!,IF('Costi complessivi'!#REF!=$B$452,'Costi complessivi'!#REF!,0))</f>
        <v>#REF!</v>
      </c>
    </row>
    <row r="62" spans="1:18" ht="28.5" hidden="1">
      <c r="A62" s="22" t="str">
        <f>IF('Costi complessivi'!A58="","",'Costi complessivi'!A58)</f>
        <v xml:space="preserve"> 68/05/938</v>
      </c>
      <c r="B62" s="61" t="str">
        <f>IF('Costi complessivi'!B58="","",'Costi complessivi'!B58)</f>
        <v>ON THE ROAD (Pdz Comunità educativa e pr giov)</v>
      </c>
      <c r="C62" s="15" t="e">
        <f>IF('Costi complessivi'!#REF!="G",'Costi complessivi'!#REF!*$C$452,IF('Costi complessivi'!#REF!=$B$452,'Costi complessivi'!#REF!,""))</f>
        <v>#REF!</v>
      </c>
      <c r="D62" s="15" t="e">
        <f>IF('Costi complessivi'!#REF!="G",'Costi complessivi'!#REF!*$C$452,IF('Costi complessivi'!#REF!=$B$452,'Costi complessivi'!#REF!,""))</f>
        <v>#REF!</v>
      </c>
      <c r="E62" s="30" t="e">
        <f>IF('Costi complessivi'!#REF!="G",'Costi complessivi'!#REF!*$C$452,IF('Costi complessivi'!#REF!=$B$452,'Costi complessivi'!#REF!,""))</f>
        <v>#REF!</v>
      </c>
      <c r="F62" s="115" t="e">
        <f>IF('Costi complessivi'!#REF!="G",'Costi complessivi'!C58*$C$452,IF('Costi complessivi'!#REF!=$B$452,'Costi complessivi'!C58,""))</f>
        <v>#REF!</v>
      </c>
      <c r="G62" s="44" t="e">
        <f>IF('Costi complessivi'!#REF!="G",'Costi complessivi'!#REF!*$C$452,IF('Costi complessivi'!#REF!=$B$452,'Costi complessivi'!#REF!,""))</f>
        <v>#REF!</v>
      </c>
      <c r="H62" s="44" t="e">
        <f>IF('Costi complessivi'!#REF!="G",'Costi complessivi'!#REF!*$C$452,IF('Costi complessivi'!#REF!=$B$452,'Costi complessivi'!#REF!,""))</f>
        <v>#REF!</v>
      </c>
      <c r="I62" s="115" t="e">
        <f>IF('Costi complessivi'!#REF!="G",'Costi complessivi'!D58*$C$452,IF('Costi complessivi'!#REF!=$B$452,'Costi complessivi'!D58,""))</f>
        <v>#REF!</v>
      </c>
      <c r="J62" s="14" t="e">
        <f>IF('Costi complessivi'!#REF!="G",'Costi complessivi'!E58*$C$452,IF('Costi complessivi'!#REF!=$B$452,'Costi complessivi'!E58,""))</f>
        <v>#REF!</v>
      </c>
      <c r="K62" s="14" t="e">
        <f>IF('Costi complessivi'!#REF!="G",'Costi complessivi'!F58*$C$452,IF('Costi complessivi'!#REF!=$B$452,'Costi complessivi'!F58,""))</f>
        <v>#REF!</v>
      </c>
      <c r="L62" s="29" t="e">
        <f>IF('Costi complessivi'!#REF!="G",'Costi complessivi'!#REF!*$C$452,IF('Costi complessivi'!#REF!=$B$452,'Costi complessivi'!#REF!,""))</f>
        <v>#REF!</v>
      </c>
      <c r="M62" s="23" t="e">
        <f>'Costi complessivi'!#REF!</f>
        <v>#REF!</v>
      </c>
      <c r="N62" s="69" t="e">
        <f>IF('Costi complessivi'!#REF!="G",'Costi complessivi'!#REF!,IF('Costi complessivi'!#REF!=$B$452,'Costi complessivi'!#REF!,0))</f>
        <v>#REF!</v>
      </c>
    </row>
    <row r="63" spans="1:18" hidden="1">
      <c r="A63" s="22" t="str">
        <f>IF('Costi complessivi'!A59="","",'Costi complessivi'!A59)</f>
        <v xml:space="preserve"> 68/05/936</v>
      </c>
      <c r="B63" s="61" t="str">
        <f>IF('Costi complessivi'!B59="","",'Costi complessivi'!B59)</f>
        <v>INFOGIOVANI</v>
      </c>
      <c r="C63" s="15" t="e">
        <f>IF('Costi complessivi'!#REF!="G",'Costi complessivi'!#REF!*$C$452,IF('Costi complessivi'!#REF!=$B$452,'Costi complessivi'!#REF!,""))</f>
        <v>#REF!</v>
      </c>
      <c r="D63" s="15" t="e">
        <f>IF('Costi complessivi'!#REF!="G",'Costi complessivi'!#REF!*$C$452,IF('Costi complessivi'!#REF!=$B$452,'Costi complessivi'!#REF!,""))</f>
        <v>#REF!</v>
      </c>
      <c r="E63" s="30" t="e">
        <f>IF('Costi complessivi'!#REF!="G",'Costi complessivi'!#REF!*$C$452,IF('Costi complessivi'!#REF!=$B$452,'Costi complessivi'!#REF!,""))</f>
        <v>#REF!</v>
      </c>
      <c r="F63" s="115" t="e">
        <f>IF('Costi complessivi'!#REF!="G",'Costi complessivi'!C59*$C$452,IF('Costi complessivi'!#REF!=$B$452,'Costi complessivi'!C59,""))</f>
        <v>#REF!</v>
      </c>
      <c r="G63" s="44" t="e">
        <f>IF('Costi complessivi'!#REF!="G",'Costi complessivi'!#REF!*$C$452,IF('Costi complessivi'!#REF!=$B$452,'Costi complessivi'!#REF!,""))</f>
        <v>#REF!</v>
      </c>
      <c r="H63" s="44" t="e">
        <f>IF('Costi complessivi'!#REF!="G",'Costi complessivi'!#REF!*$C$452,IF('Costi complessivi'!#REF!=$B$452,'Costi complessivi'!#REF!,""))</f>
        <v>#REF!</v>
      </c>
      <c r="I63" s="115" t="e">
        <f>IF('Costi complessivi'!#REF!="G",'Costi complessivi'!D59*$C$452,IF('Costi complessivi'!#REF!=$B$452,'Costi complessivi'!D59,""))</f>
        <v>#REF!</v>
      </c>
      <c r="J63" s="14" t="e">
        <f>IF('Costi complessivi'!#REF!="G",'Costi complessivi'!E59*$C$452,IF('Costi complessivi'!#REF!=$B$452,'Costi complessivi'!E59,""))</f>
        <v>#REF!</v>
      </c>
      <c r="K63" s="14" t="e">
        <f>IF('Costi complessivi'!#REF!="G",'Costi complessivi'!F59*$C$452,IF('Costi complessivi'!#REF!=$B$452,'Costi complessivi'!F59,""))</f>
        <v>#REF!</v>
      </c>
      <c r="L63" s="29" t="e">
        <f>IF('Costi complessivi'!#REF!="G",'Costi complessivi'!#REF!*$C$452,IF('Costi complessivi'!#REF!=$B$452,'Costi complessivi'!#REF!,""))</f>
        <v>#REF!</v>
      </c>
      <c r="M63" s="23" t="e">
        <f>'Costi complessivi'!#REF!</f>
        <v>#REF!</v>
      </c>
      <c r="N63" s="69" t="e">
        <f>IF('Costi complessivi'!#REF!="G",'Costi complessivi'!#REF!,IF('Costi complessivi'!#REF!=$B$452,'Costi complessivi'!#REF!,0))</f>
        <v>#REF!</v>
      </c>
    </row>
    <row r="64" spans="1:18" hidden="1">
      <c r="A64" s="22" t="str">
        <f>IF('Costi complessivi'!A60="","",'Costi complessivi'!A60)</f>
        <v>68/05/921</v>
      </c>
      <c r="B64" s="61" t="str">
        <f>IF('Costi complessivi'!B60="","",'Costi complessivi'!B60)</f>
        <v xml:space="preserve">CONTRIBUTI AFFIDO FELINO      </v>
      </c>
      <c r="C64" s="15" t="e">
        <f>IF('Costi complessivi'!#REF!="G",'Costi complessivi'!#REF!*$C$452,IF('Costi complessivi'!#REF!=$B$452,'Costi complessivi'!#REF!,""))</f>
        <v>#REF!</v>
      </c>
      <c r="D64" s="15" t="e">
        <f>IF('Costi complessivi'!#REF!="G",'Costi complessivi'!#REF!*$C$452,IF('Costi complessivi'!#REF!=$B$452,'Costi complessivi'!#REF!,""))</f>
        <v>#REF!</v>
      </c>
      <c r="E64" s="30" t="e">
        <f>IF('Costi complessivi'!#REF!="G",'Costi complessivi'!#REF!*$C$452,IF('Costi complessivi'!#REF!=$B$452,'Costi complessivi'!#REF!,""))</f>
        <v>#REF!</v>
      </c>
      <c r="F64" s="115" t="e">
        <f>IF('Costi complessivi'!#REF!="G",'Costi complessivi'!C60*$C$452,IF('Costi complessivi'!#REF!=$B$452,'Costi complessivi'!C60,""))</f>
        <v>#REF!</v>
      </c>
      <c r="G64" s="44" t="e">
        <f>IF('Costi complessivi'!#REF!="G",'Costi complessivi'!#REF!*$C$452,IF('Costi complessivi'!#REF!=$B$452,'Costi complessivi'!#REF!,""))</f>
        <v>#REF!</v>
      </c>
      <c r="H64" s="44" t="e">
        <f>IF('Costi complessivi'!#REF!="G",'Costi complessivi'!#REF!*$C$452,IF('Costi complessivi'!#REF!=$B$452,'Costi complessivi'!#REF!,""))</f>
        <v>#REF!</v>
      </c>
      <c r="I64" s="115" t="e">
        <f>IF('Costi complessivi'!#REF!="G",'Costi complessivi'!D60*$C$452,IF('Costi complessivi'!#REF!=$B$452,'Costi complessivi'!D60,""))</f>
        <v>#REF!</v>
      </c>
      <c r="J64" s="14" t="e">
        <f>IF('Costi complessivi'!#REF!="G",'Costi complessivi'!E60*$C$452,IF('Costi complessivi'!#REF!=$B$452,'Costi complessivi'!E60,""))</f>
        <v>#REF!</v>
      </c>
      <c r="K64" s="14" t="e">
        <f>IF('Costi complessivi'!#REF!="G",'Costi complessivi'!F60*$C$452,IF('Costi complessivi'!#REF!=$B$452,'Costi complessivi'!F60,""))</f>
        <v>#REF!</v>
      </c>
      <c r="L64" s="29" t="e">
        <f>IF('Costi complessivi'!#REF!="G",'Costi complessivi'!#REF!*$C$452,IF('Costi complessivi'!#REF!=$B$452,'Costi complessivi'!#REF!,""))</f>
        <v>#REF!</v>
      </c>
      <c r="M64" s="23" t="e">
        <f>'Costi complessivi'!#REF!</f>
        <v>#REF!</v>
      </c>
      <c r="N64" s="69" t="e">
        <f>IF('Costi complessivi'!#REF!="G",'Costi complessivi'!#REF!,IF('Costi complessivi'!#REF!=$B$452,'Costi complessivi'!#REF!,0))</f>
        <v>#REF!</v>
      </c>
    </row>
    <row r="65" spans="1:18" hidden="1">
      <c r="A65" s="22" t="e">
        <f>IF('Costi complessivi'!#REF!="","",'Costi complessivi'!#REF!)</f>
        <v>#REF!</v>
      </c>
      <c r="B65" s="61" t="e">
        <f>IF('Costi complessivi'!#REF!="","",'Costi complessivi'!#REF!)</f>
        <v>#REF!</v>
      </c>
      <c r="C65" s="15" t="e">
        <f>IF('Costi complessivi'!#REF!="G",'Costi complessivi'!#REF!*$C$452,IF('Costi complessivi'!#REF!=$B$452,'Costi complessivi'!#REF!,""))</f>
        <v>#REF!</v>
      </c>
      <c r="D65" s="15" t="e">
        <f>IF('Costi complessivi'!#REF!="G",'Costi complessivi'!#REF!*$C$452,IF('Costi complessivi'!#REF!=$B$452,'Costi complessivi'!#REF!,""))</f>
        <v>#REF!</v>
      </c>
      <c r="E65" s="30" t="e">
        <f>IF('Costi complessivi'!#REF!="G",'Costi complessivi'!#REF!*$C$452,IF('Costi complessivi'!#REF!=$B$452,'Costi complessivi'!#REF!,""))</f>
        <v>#REF!</v>
      </c>
      <c r="F65" s="115" t="e">
        <f>IF('Costi complessivi'!#REF!="G",'Costi complessivi'!#REF!*$C$452,IF('Costi complessivi'!#REF!=$B$452,'Costi complessivi'!#REF!,""))</f>
        <v>#REF!</v>
      </c>
      <c r="G65" s="44" t="e">
        <f>IF('Costi complessivi'!#REF!="G",'Costi complessivi'!#REF!*$C$452,IF('Costi complessivi'!#REF!=$B$452,'Costi complessivi'!#REF!,""))</f>
        <v>#REF!</v>
      </c>
      <c r="H65" s="44" t="e">
        <f>IF('Costi complessivi'!#REF!="G",'Costi complessivi'!#REF!*$C$452,IF('Costi complessivi'!#REF!=$B$452,'Costi complessivi'!#REF!,""))</f>
        <v>#REF!</v>
      </c>
      <c r="I65" s="115" t="e">
        <f>IF('Costi complessivi'!#REF!="G",'Costi complessivi'!#REF!*$C$452,IF('Costi complessivi'!#REF!=$B$452,'Costi complessivi'!#REF!,""))</f>
        <v>#REF!</v>
      </c>
      <c r="J65" s="14" t="e">
        <f>IF('Costi complessivi'!#REF!="G",'Costi complessivi'!#REF!*$C$452,IF('Costi complessivi'!#REF!=$B$452,'Costi complessivi'!#REF!,""))</f>
        <v>#REF!</v>
      </c>
      <c r="K65" s="14" t="e">
        <f>IF('Costi complessivi'!#REF!="G",'Costi complessivi'!#REF!*$C$452,IF('Costi complessivi'!#REF!=$B$452,'Costi complessivi'!#REF!,""))</f>
        <v>#REF!</v>
      </c>
      <c r="L65" s="29" t="e">
        <f>IF('Costi complessivi'!#REF!="G",'Costi complessivi'!#REF!*$C$452,IF('Costi complessivi'!#REF!=$B$452,'Costi complessivi'!#REF!,""))</f>
        <v>#REF!</v>
      </c>
      <c r="M65" s="23" t="e">
        <f>'Costi complessivi'!#REF!</f>
        <v>#REF!</v>
      </c>
      <c r="N65" s="69" t="e">
        <f>IF('Costi complessivi'!#REF!="G",'Costi complessivi'!#REF!,IF('Costi complessivi'!#REF!=$B$452,'Costi complessivi'!#REF!,0))</f>
        <v>#REF!</v>
      </c>
    </row>
    <row r="66" spans="1:18" hidden="1">
      <c r="A66" s="49" t="s">
        <v>446</v>
      </c>
      <c r="B66" s="45"/>
      <c r="C66" s="46"/>
      <c r="D66" s="47"/>
      <c r="E66" s="47"/>
      <c r="F66" s="115"/>
      <c r="G66" s="47"/>
      <c r="H66" s="47"/>
      <c r="I66" s="47"/>
      <c r="J66" s="47"/>
      <c r="K66" s="47"/>
      <c r="L66" s="45"/>
      <c r="M66" s="48"/>
      <c r="N66" s="69" t="e">
        <f>IF('Costi complessivi'!#REF!="G",'Costi complessivi'!#REF!,IF('Costi complessivi'!#REF!=$B$452,'Costi complessivi'!#REF!,0))</f>
        <v>#REF!</v>
      </c>
    </row>
    <row r="67" spans="1:18" ht="19.5" hidden="1" customHeight="1">
      <c r="A67" s="22" t="str">
        <f>IF('Costi complessivi'!A62="","",'Costi complessivi'!A62)</f>
        <v xml:space="preserve">  66/25/650  </v>
      </c>
      <c r="B67" s="61" t="str">
        <f>IF('Costi complessivi'!B62="","",'Costi complessivi'!B62)</f>
        <v xml:space="preserve">EDUCAT. DOMIC. MINORI MONTEC. </v>
      </c>
      <c r="C67" s="15" t="e">
        <f>IF('Costi complessivi'!#REF!="G",'Costi complessivi'!#REF!*$C$452,IF('Costi complessivi'!#REF!=$B$452,'Costi complessivi'!#REF!,""))</f>
        <v>#REF!</v>
      </c>
      <c r="D67" s="15" t="e">
        <f>IF('Costi complessivi'!#REF!="G",'Costi complessivi'!#REF!*$C$452,IF('Costi complessivi'!#REF!=$B$452,'Costi complessivi'!#REF!,""))</f>
        <v>#REF!</v>
      </c>
      <c r="E67" s="30" t="e">
        <f>IF('Costi complessivi'!#REF!="G",'Costi complessivi'!#REF!*$C$452,IF('Costi complessivi'!#REF!=$B$452,'Costi complessivi'!#REF!,""))</f>
        <v>#REF!</v>
      </c>
      <c r="F67" s="115" t="e">
        <f>IF('Costi complessivi'!#REF!="G",'Costi complessivi'!C62*$C$452,IF('Costi complessivi'!#REF!=$B$452,'Costi complessivi'!C62,""))</f>
        <v>#REF!</v>
      </c>
      <c r="G67" s="44" t="e">
        <f>IF('Costi complessivi'!#REF!="G",'Costi complessivi'!#REF!*$C$452,IF('Costi complessivi'!#REF!=$B$452,'Costi complessivi'!#REF!,""))</f>
        <v>#REF!</v>
      </c>
      <c r="H67" s="44" t="e">
        <f>IF('Costi complessivi'!#REF!="G",'Costi complessivi'!#REF!*$C$452,IF('Costi complessivi'!#REF!=$B$452,'Costi complessivi'!#REF!,""))</f>
        <v>#REF!</v>
      </c>
      <c r="I67" s="115" t="e">
        <f>IF('Costi complessivi'!#REF!="G",'Costi complessivi'!D62*$C$452,IF('Costi complessivi'!#REF!=$B$452,'Costi complessivi'!D62,""))</f>
        <v>#REF!</v>
      </c>
      <c r="J67" s="14" t="e">
        <f>IF('Costi complessivi'!#REF!="G",'Costi complessivi'!E62*$C$452,IF('Costi complessivi'!#REF!=$B$452,'Costi complessivi'!E62,""))</f>
        <v>#REF!</v>
      </c>
      <c r="K67" s="14" t="e">
        <f>IF('Costi complessivi'!#REF!="G",'Costi complessivi'!F62*$C$452,IF('Costi complessivi'!#REF!=$B$452,'Costi complessivi'!F62,""))</f>
        <v>#REF!</v>
      </c>
      <c r="L67" s="29" t="e">
        <f>IF('Costi complessivi'!#REF!="G",'Costi complessivi'!#REF!*$C$452,IF('Costi complessivi'!#REF!=$B$452,'Costi complessivi'!#REF!,""))</f>
        <v>#REF!</v>
      </c>
      <c r="M67" s="23" t="e">
        <f>'Costi complessivi'!#REF!</f>
        <v>#REF!</v>
      </c>
      <c r="N67" s="69" t="e">
        <f>IF('Costi complessivi'!#REF!="G",'Costi complessivi'!#REF!,IF('Costi complessivi'!#REF!=$B$452,'Costi complessivi'!#REF!,0))</f>
        <v>#REF!</v>
      </c>
      <c r="O67" s="57">
        <v>55000</v>
      </c>
      <c r="P67" s="55">
        <v>51000</v>
      </c>
      <c r="Q67" s="42">
        <f>36000/2*LAVORO!$E$7</f>
        <v>3906.1405517959402</v>
      </c>
      <c r="R67" s="42">
        <f>SUM(P67:Q67)</f>
        <v>54906.140551795943</v>
      </c>
    </row>
    <row r="68" spans="1:18" hidden="1">
      <c r="A68" s="22" t="str">
        <f>IF('Costi complessivi'!A63="","",'Costi complessivi'!A63)</f>
        <v xml:space="preserve">  66/25/652  </v>
      </c>
      <c r="B68" s="61" t="str">
        <f>IF('Costi complessivi'!B63="","",'Costi complessivi'!B63)</f>
        <v xml:space="preserve">RETTE IST. MINORI MONTECH.     </v>
      </c>
      <c r="C68" s="15" t="e">
        <f>IF('Costi complessivi'!#REF!="G",'Costi complessivi'!#REF!*$C$452,IF('Costi complessivi'!#REF!=$B$452,'Costi complessivi'!#REF!,""))</f>
        <v>#REF!</v>
      </c>
      <c r="D68" s="15" t="e">
        <f>IF('Costi complessivi'!#REF!="G",'Costi complessivi'!#REF!*$C$452,IF('Costi complessivi'!#REF!=$B$452,'Costi complessivi'!#REF!,""))</f>
        <v>#REF!</v>
      </c>
      <c r="E68" s="30" t="e">
        <f>IF('Costi complessivi'!#REF!="G",'Costi complessivi'!#REF!*$C$452,IF('Costi complessivi'!#REF!=$B$452,'Costi complessivi'!#REF!,""))</f>
        <v>#REF!</v>
      </c>
      <c r="F68" s="115" t="e">
        <f>IF('Costi complessivi'!#REF!="G",'Costi complessivi'!C63*$C$452,IF('Costi complessivi'!#REF!=$B$452,'Costi complessivi'!C63,""))</f>
        <v>#REF!</v>
      </c>
      <c r="G68" s="44" t="e">
        <f>IF('Costi complessivi'!#REF!="G",'Costi complessivi'!#REF!*$C$452,IF('Costi complessivi'!#REF!=$B$452,'Costi complessivi'!#REF!,""))</f>
        <v>#REF!</v>
      </c>
      <c r="H68" s="44" t="e">
        <f>IF('Costi complessivi'!#REF!="G",'Costi complessivi'!#REF!*$C$452,IF('Costi complessivi'!#REF!=$B$452,'Costi complessivi'!#REF!,""))</f>
        <v>#REF!</v>
      </c>
      <c r="I68" s="115" t="e">
        <f>IF('Costi complessivi'!#REF!="G",'Costi complessivi'!D63*$C$452,IF('Costi complessivi'!#REF!=$B$452,'Costi complessivi'!D63,""))</f>
        <v>#REF!</v>
      </c>
      <c r="J68" s="14" t="e">
        <f>IF('Costi complessivi'!#REF!="G",'Costi complessivi'!E63*$C$452,IF('Costi complessivi'!#REF!=$B$452,'Costi complessivi'!E63,""))</f>
        <v>#REF!</v>
      </c>
      <c r="K68" s="14" t="e">
        <f>IF('Costi complessivi'!#REF!="G",'Costi complessivi'!F63*$C$452,IF('Costi complessivi'!#REF!=$B$452,'Costi complessivi'!F63,""))</f>
        <v>#REF!</v>
      </c>
      <c r="L68" s="29" t="e">
        <f>IF('Costi complessivi'!#REF!="G",'Costi complessivi'!#REF!*$C$452,IF('Costi complessivi'!#REF!=$B$452,'Costi complessivi'!#REF!,""))</f>
        <v>#REF!</v>
      </c>
      <c r="M68" s="23" t="e">
        <f>'Costi complessivi'!#REF!</f>
        <v>#REF!</v>
      </c>
      <c r="N68" s="69" t="e">
        <f>IF('Costi complessivi'!#REF!="G",'Costi complessivi'!#REF!,IF('Costi complessivi'!#REF!=$B$452,'Costi complessivi'!#REF!,0))</f>
        <v>#REF!</v>
      </c>
      <c r="P68" s="42">
        <v>101000</v>
      </c>
    </row>
    <row r="69" spans="1:18" ht="20.25" hidden="1" customHeight="1">
      <c r="A69" s="22" t="str">
        <f>IF('Costi complessivi'!A64="","",'Costi complessivi'!A64)</f>
        <v xml:space="preserve">  66/25/653  </v>
      </c>
      <c r="B69" s="61" t="str">
        <f>IF('Costi complessivi'!B64="","",'Costi complessivi'!B64)</f>
        <v>ASSIST. SCOLAST. MINORI MONTECH</v>
      </c>
      <c r="C69" s="15" t="e">
        <f>IF('Costi complessivi'!#REF!="G",'Costi complessivi'!#REF!*$C$452,IF('Costi complessivi'!#REF!=$B$452,'Costi complessivi'!#REF!,""))</f>
        <v>#REF!</v>
      </c>
      <c r="D69" s="15" t="e">
        <f>IF('Costi complessivi'!#REF!="G",'Costi complessivi'!#REF!*$C$452,IF('Costi complessivi'!#REF!=$B$452,'Costi complessivi'!#REF!,""))</f>
        <v>#REF!</v>
      </c>
      <c r="E69" s="30" t="e">
        <f>IF('Costi complessivi'!#REF!="G",'Costi complessivi'!#REF!*$C$452,IF('Costi complessivi'!#REF!=$B$452,'Costi complessivi'!#REF!,""))</f>
        <v>#REF!</v>
      </c>
      <c r="F69" s="115" t="e">
        <f>IF('Costi complessivi'!#REF!="G",'Costi complessivi'!C64*$C$452,IF('Costi complessivi'!#REF!=$B$452,'Costi complessivi'!C64,""))</f>
        <v>#REF!</v>
      </c>
      <c r="G69" s="44" t="e">
        <f>IF('Costi complessivi'!#REF!="G",'Costi complessivi'!#REF!*$C$452,IF('Costi complessivi'!#REF!=$B$452,'Costi complessivi'!#REF!,""))</f>
        <v>#REF!</v>
      </c>
      <c r="H69" s="44" t="e">
        <f>IF('Costi complessivi'!#REF!="G",'Costi complessivi'!#REF!*$C$452,IF('Costi complessivi'!#REF!=$B$452,'Costi complessivi'!#REF!,""))</f>
        <v>#REF!</v>
      </c>
      <c r="I69" s="115" t="e">
        <f>IF('Costi complessivi'!#REF!="G",'Costi complessivi'!D64*$C$452,IF('Costi complessivi'!#REF!=$B$452,'Costi complessivi'!D64,""))</f>
        <v>#REF!</v>
      </c>
      <c r="J69" s="14" t="e">
        <f>IF('Costi complessivi'!#REF!="G",'Costi complessivi'!E64*$C$452,IF('Costi complessivi'!#REF!=$B$452,'Costi complessivi'!E64,""))</f>
        <v>#REF!</v>
      </c>
      <c r="K69" s="14" t="e">
        <f>IF('Costi complessivi'!#REF!="G",'Costi complessivi'!F64*$C$452,IF('Costi complessivi'!#REF!=$B$452,'Costi complessivi'!F64,""))</f>
        <v>#REF!</v>
      </c>
      <c r="L69" s="29" t="e">
        <f>IF('Costi complessivi'!#REF!="G",'Costi complessivi'!#REF!*$C$452,IF('Costi complessivi'!#REF!=$B$452,'Costi complessivi'!#REF!,""))</f>
        <v>#REF!</v>
      </c>
      <c r="M69" s="23" t="e">
        <f>'Costi complessivi'!#REF!</f>
        <v>#REF!</v>
      </c>
      <c r="N69" s="69" t="e">
        <f>IF('Costi complessivi'!#REF!="G",'Costi complessivi'!#REF!,IF('Costi complessivi'!#REF!=$B$452,'Costi complessivi'!#REF!,0))</f>
        <v>#REF!</v>
      </c>
      <c r="P69" s="42">
        <v>111000</v>
      </c>
    </row>
    <row r="70" spans="1:18" hidden="1">
      <c r="A70" s="22" t="str">
        <f>IF('Costi complessivi'!A65="","",'Costi complessivi'!A65)</f>
        <v xml:space="preserve">  66/25/657  </v>
      </c>
      <c r="B70" s="61" t="str">
        <f>IF('Costi complessivi'!B65="","",'Costi complessivi'!B65)</f>
        <v xml:space="preserve">COORD. MINORI MONTECHIARUGULO  </v>
      </c>
      <c r="C70" s="15" t="e">
        <f>IF('Costi complessivi'!#REF!="G",'Costi complessivi'!#REF!*$C$452,IF('Costi complessivi'!#REF!=$B$452,'Costi complessivi'!#REF!,""))</f>
        <v>#REF!</v>
      </c>
      <c r="D70" s="15" t="e">
        <f>IF('Costi complessivi'!#REF!="G",'Costi complessivi'!#REF!*$C$452,IF('Costi complessivi'!#REF!=$B$452,'Costi complessivi'!#REF!,""))</f>
        <v>#REF!</v>
      </c>
      <c r="E70" s="30" t="e">
        <f>IF('Costi complessivi'!#REF!="G",'Costi complessivi'!#REF!*$C$452,IF('Costi complessivi'!#REF!=$B$452,'Costi complessivi'!#REF!,""))</f>
        <v>#REF!</v>
      </c>
      <c r="F70" s="115" t="e">
        <f>IF('Costi complessivi'!#REF!="G",'Costi complessivi'!C65*$C$452,IF('Costi complessivi'!#REF!=$B$452,'Costi complessivi'!C65,""))</f>
        <v>#REF!</v>
      </c>
      <c r="G70" s="44" t="e">
        <f>IF('Costi complessivi'!#REF!="G",'Costi complessivi'!#REF!*$C$452,IF('Costi complessivi'!#REF!=$B$452,'Costi complessivi'!#REF!,""))</f>
        <v>#REF!</v>
      </c>
      <c r="H70" s="44" t="e">
        <f>IF('Costi complessivi'!#REF!="G",'Costi complessivi'!#REF!*$C$452,IF('Costi complessivi'!#REF!=$B$452,'Costi complessivi'!#REF!,""))</f>
        <v>#REF!</v>
      </c>
      <c r="I70" s="115" t="e">
        <f>IF('Costi complessivi'!#REF!="G",'Costi complessivi'!D65*$C$452,IF('Costi complessivi'!#REF!=$B$452,'Costi complessivi'!D65,""))</f>
        <v>#REF!</v>
      </c>
      <c r="J70" s="14" t="e">
        <f>IF('Costi complessivi'!#REF!="G",'Costi complessivi'!E65*$C$452,IF('Costi complessivi'!#REF!=$B$452,'Costi complessivi'!E65,""))</f>
        <v>#REF!</v>
      </c>
      <c r="K70" s="14" t="e">
        <f>IF('Costi complessivi'!#REF!="G",'Costi complessivi'!F65*$C$452,IF('Costi complessivi'!#REF!=$B$452,'Costi complessivi'!F65,""))</f>
        <v>#REF!</v>
      </c>
      <c r="L70" s="29" t="e">
        <f>IF('Costi complessivi'!#REF!="G",'Costi complessivi'!#REF!*$C$452,IF('Costi complessivi'!#REF!=$B$452,'Costi complessivi'!#REF!,""))</f>
        <v>#REF!</v>
      </c>
      <c r="M70" s="23" t="e">
        <f>'Costi complessivi'!#REF!</f>
        <v>#REF!</v>
      </c>
      <c r="N70" s="69" t="e">
        <f>IF('Costi complessivi'!#REF!="G",'Costi complessivi'!#REF!,IF('Costi complessivi'!#REF!=$B$452,'Costi complessivi'!#REF!,0))</f>
        <v>#REF!</v>
      </c>
    </row>
    <row r="71" spans="1:18" hidden="1">
      <c r="A71" s="22" t="str">
        <f>IF('Costi complessivi'!A66="","",'Costi complessivi'!A66)</f>
        <v xml:space="preserve"> 68/05/959</v>
      </c>
      <c r="B71" s="61" t="str">
        <f>IF('Costi complessivi'!B66="","",'Costi complessivi'!B66)</f>
        <v>ON THE ROAD</v>
      </c>
      <c r="C71" s="15" t="e">
        <f>IF('Costi complessivi'!#REF!="G",'Costi complessivi'!#REF!*$C$452,IF('Costi complessivi'!#REF!=$B$452,'Costi complessivi'!#REF!,""))</f>
        <v>#REF!</v>
      </c>
      <c r="D71" s="15" t="e">
        <f>IF('Costi complessivi'!#REF!="G",'Costi complessivi'!#REF!*$C$452,IF('Costi complessivi'!#REF!=$B$452,'Costi complessivi'!#REF!,""))</f>
        <v>#REF!</v>
      </c>
      <c r="E71" s="30" t="e">
        <f>IF('Costi complessivi'!#REF!="G",'Costi complessivi'!#REF!*$C$452,IF('Costi complessivi'!#REF!=$B$452,'Costi complessivi'!#REF!,""))</f>
        <v>#REF!</v>
      </c>
      <c r="F71" s="115" t="e">
        <f>IF('Costi complessivi'!#REF!="G",'Costi complessivi'!C66*$C$452,IF('Costi complessivi'!#REF!=$B$452,'Costi complessivi'!C66,""))</f>
        <v>#REF!</v>
      </c>
      <c r="G71" s="44" t="e">
        <f>IF('Costi complessivi'!#REF!="G",'Costi complessivi'!#REF!*$C$452,IF('Costi complessivi'!#REF!=$B$452,'Costi complessivi'!#REF!,""))</f>
        <v>#REF!</v>
      </c>
      <c r="H71" s="44" t="e">
        <f>IF('Costi complessivi'!#REF!="G",'Costi complessivi'!#REF!*$C$452,IF('Costi complessivi'!#REF!=$B$452,'Costi complessivi'!#REF!,""))</f>
        <v>#REF!</v>
      </c>
      <c r="I71" s="115" t="e">
        <f>IF('Costi complessivi'!#REF!="G",'Costi complessivi'!D66*$C$452,IF('Costi complessivi'!#REF!=$B$452,'Costi complessivi'!D66,""))</f>
        <v>#REF!</v>
      </c>
      <c r="J71" s="14" t="e">
        <f>IF('Costi complessivi'!#REF!="G",'Costi complessivi'!E66*$C$452,IF('Costi complessivi'!#REF!=$B$452,'Costi complessivi'!E66,""))</f>
        <v>#REF!</v>
      </c>
      <c r="K71" s="14" t="e">
        <f>IF('Costi complessivi'!#REF!="G",'Costi complessivi'!F66*$C$452,IF('Costi complessivi'!#REF!=$B$452,'Costi complessivi'!F66,""))</f>
        <v>#REF!</v>
      </c>
      <c r="L71" s="29" t="e">
        <f>IF('Costi complessivi'!#REF!="G",'Costi complessivi'!#REF!*$C$452,IF('Costi complessivi'!#REF!=$B$452,'Costi complessivi'!#REF!,""))</f>
        <v>#REF!</v>
      </c>
      <c r="M71" s="23" t="e">
        <f>'Costi complessivi'!#REF!</f>
        <v>#REF!</v>
      </c>
      <c r="N71" s="69" t="e">
        <f>IF('Costi complessivi'!#REF!="G",'Costi complessivi'!#REF!,IF('Costi complessivi'!#REF!=$B$452,'Costi complessivi'!#REF!,0))</f>
        <v>#REF!</v>
      </c>
    </row>
    <row r="72" spans="1:18" hidden="1">
      <c r="A72" s="22" t="str">
        <f>IF('Costi complessivi'!A67="","",'Costi complessivi'!A67)</f>
        <v xml:space="preserve">  68/05/941  </v>
      </c>
      <c r="B72" s="61" t="str">
        <f>IF('Costi complessivi'!B67="","",'Costi complessivi'!B67)</f>
        <v>CONTRIBUTI AFFIDI MONTECHIARUGO</v>
      </c>
      <c r="C72" s="15" t="e">
        <f>IF('Costi complessivi'!#REF!="G",'Costi complessivi'!#REF!*$C$452,IF('Costi complessivi'!#REF!=$B$452,'Costi complessivi'!#REF!,""))</f>
        <v>#REF!</v>
      </c>
      <c r="D72" s="15" t="e">
        <f>IF('Costi complessivi'!#REF!="G",'Costi complessivi'!#REF!*$C$452,IF('Costi complessivi'!#REF!=$B$452,'Costi complessivi'!#REF!,""))</f>
        <v>#REF!</v>
      </c>
      <c r="E72" s="30" t="e">
        <f>IF('Costi complessivi'!#REF!="G",'Costi complessivi'!#REF!*$C$452,IF('Costi complessivi'!#REF!=$B$452,'Costi complessivi'!#REF!,""))</f>
        <v>#REF!</v>
      </c>
      <c r="F72" s="115" t="e">
        <f>IF('Costi complessivi'!#REF!="G",'Costi complessivi'!C67*$C$452,IF('Costi complessivi'!#REF!=$B$452,'Costi complessivi'!C67,""))</f>
        <v>#REF!</v>
      </c>
      <c r="G72" s="44" t="e">
        <f>IF('Costi complessivi'!#REF!="G",'Costi complessivi'!#REF!*$C$452,IF('Costi complessivi'!#REF!=$B$452,'Costi complessivi'!#REF!,""))</f>
        <v>#REF!</v>
      </c>
      <c r="H72" s="44" t="e">
        <f>IF('Costi complessivi'!#REF!="G",'Costi complessivi'!#REF!*$C$452,IF('Costi complessivi'!#REF!=$B$452,'Costi complessivi'!#REF!,""))</f>
        <v>#REF!</v>
      </c>
      <c r="I72" s="115" t="e">
        <f>IF('Costi complessivi'!#REF!="G",'Costi complessivi'!D67*$C$452,IF('Costi complessivi'!#REF!=$B$452,'Costi complessivi'!D67,""))</f>
        <v>#REF!</v>
      </c>
      <c r="J72" s="14" t="e">
        <f>IF('Costi complessivi'!#REF!="G",'Costi complessivi'!E67*$C$452,IF('Costi complessivi'!#REF!=$B$452,'Costi complessivi'!E67,""))</f>
        <v>#REF!</v>
      </c>
      <c r="K72" s="14" t="e">
        <f>IF('Costi complessivi'!#REF!="G",'Costi complessivi'!F67*$C$452,IF('Costi complessivi'!#REF!=$B$452,'Costi complessivi'!F67,""))</f>
        <v>#REF!</v>
      </c>
      <c r="L72" s="29" t="e">
        <f>IF('Costi complessivi'!#REF!="G",'Costi complessivi'!#REF!*$C$452,IF('Costi complessivi'!#REF!=$B$452,'Costi complessivi'!#REF!,""))</f>
        <v>#REF!</v>
      </c>
      <c r="M72" s="23" t="e">
        <f>'Costi complessivi'!#REF!</f>
        <v>#REF!</v>
      </c>
      <c r="N72" s="69" t="e">
        <f>IF('Costi complessivi'!#REF!="G",'Costi complessivi'!#REF!,IF('Costi complessivi'!#REF!=$B$452,'Costi complessivi'!#REF!,0))</f>
        <v>#REF!</v>
      </c>
    </row>
    <row r="73" spans="1:18" hidden="1">
      <c r="A73" s="22" t="e">
        <f>IF('Costi complessivi'!#REF!="","",'Costi complessivi'!#REF!)</f>
        <v>#REF!</v>
      </c>
      <c r="B73" s="61" t="e">
        <f>IF('Costi complessivi'!#REF!="","",'Costi complessivi'!#REF!)</f>
        <v>#REF!</v>
      </c>
      <c r="C73" s="15" t="e">
        <f>IF('Costi complessivi'!#REF!="G",'Costi complessivi'!#REF!*$C$452,IF('Costi complessivi'!#REF!=$B$452,'Costi complessivi'!#REF!,""))</f>
        <v>#REF!</v>
      </c>
      <c r="D73" s="15" t="e">
        <f>IF('Costi complessivi'!#REF!="G",'Costi complessivi'!#REF!*$C$452,IF('Costi complessivi'!#REF!=$B$452,'Costi complessivi'!#REF!,""))</f>
        <v>#REF!</v>
      </c>
      <c r="E73" s="30" t="e">
        <f>IF('Costi complessivi'!#REF!="G",'Costi complessivi'!#REF!*$C$452,IF('Costi complessivi'!#REF!=$B$452,'Costi complessivi'!#REF!,""))</f>
        <v>#REF!</v>
      </c>
      <c r="F73" s="115" t="e">
        <f>IF('Costi complessivi'!#REF!="G",'Costi complessivi'!#REF!*$C$452,IF('Costi complessivi'!#REF!=$B$452,'Costi complessivi'!#REF!,""))</f>
        <v>#REF!</v>
      </c>
      <c r="G73" s="44" t="e">
        <f>IF('Costi complessivi'!#REF!="G",'Costi complessivi'!#REF!*$C$452,IF('Costi complessivi'!#REF!=$B$452,'Costi complessivi'!#REF!,""))</f>
        <v>#REF!</v>
      </c>
      <c r="H73" s="44" t="e">
        <f>IF('Costi complessivi'!#REF!="G",'Costi complessivi'!#REF!*$C$452,IF('Costi complessivi'!#REF!=$B$452,'Costi complessivi'!#REF!,""))</f>
        <v>#REF!</v>
      </c>
      <c r="I73" s="115" t="e">
        <f>IF('Costi complessivi'!#REF!="G",'Costi complessivi'!#REF!*$C$452,IF('Costi complessivi'!#REF!=$B$452,'Costi complessivi'!#REF!,""))</f>
        <v>#REF!</v>
      </c>
      <c r="J73" s="14" t="e">
        <f>IF('Costi complessivi'!#REF!="G",'Costi complessivi'!#REF!*$C$452,IF('Costi complessivi'!#REF!=$B$452,'Costi complessivi'!#REF!,""))</f>
        <v>#REF!</v>
      </c>
      <c r="K73" s="14" t="e">
        <f>IF('Costi complessivi'!#REF!="G",'Costi complessivi'!#REF!*$C$452,IF('Costi complessivi'!#REF!=$B$452,'Costi complessivi'!#REF!,""))</f>
        <v>#REF!</v>
      </c>
      <c r="L73" s="29" t="e">
        <f>IF('Costi complessivi'!#REF!="G",'Costi complessivi'!#REF!*$C$452,IF('Costi complessivi'!#REF!=$B$452,'Costi complessivi'!#REF!,""))</f>
        <v>#REF!</v>
      </c>
      <c r="M73" s="23" t="e">
        <f>'Costi complessivi'!#REF!</f>
        <v>#REF!</v>
      </c>
      <c r="N73" s="69" t="e">
        <f>IF('Costi complessivi'!#REF!="G",'Costi complessivi'!#REF!,IF('Costi complessivi'!#REF!=$B$452,'Costi complessivi'!#REF!,0))</f>
        <v>#REF!</v>
      </c>
    </row>
    <row r="74" spans="1:18" hidden="1">
      <c r="A74" s="22" t="e">
        <f>IF('Costi complessivi'!#REF!="","",'Costi complessivi'!#REF!)</f>
        <v>#REF!</v>
      </c>
      <c r="B74" s="61" t="e">
        <f>IF('Costi complessivi'!#REF!="","",'Costi complessivi'!#REF!)</f>
        <v>#REF!</v>
      </c>
      <c r="C74" s="15" t="e">
        <f>IF('Costi complessivi'!#REF!="G",'Costi complessivi'!#REF!*$C$452,IF('Costi complessivi'!#REF!=$B$452,'Costi complessivi'!#REF!,""))</f>
        <v>#REF!</v>
      </c>
      <c r="D74" s="15" t="e">
        <f>IF('Costi complessivi'!#REF!="G",'Costi complessivi'!#REF!*$C$452,IF('Costi complessivi'!#REF!=$B$452,'Costi complessivi'!#REF!,""))</f>
        <v>#REF!</v>
      </c>
      <c r="E74" s="30" t="e">
        <f>IF('Costi complessivi'!#REF!="G",'Costi complessivi'!#REF!*$C$452,IF('Costi complessivi'!#REF!=$B$452,'Costi complessivi'!#REF!,""))</f>
        <v>#REF!</v>
      </c>
      <c r="F74" s="115" t="e">
        <f>IF('Costi complessivi'!#REF!="G",'Costi complessivi'!#REF!*$C$452,IF('Costi complessivi'!#REF!=$B$452,'Costi complessivi'!#REF!,""))</f>
        <v>#REF!</v>
      </c>
      <c r="G74" s="44" t="e">
        <f>IF('Costi complessivi'!#REF!="G",'Costi complessivi'!#REF!*$C$452,IF('Costi complessivi'!#REF!=$B$452,'Costi complessivi'!#REF!,""))</f>
        <v>#REF!</v>
      </c>
      <c r="H74" s="44" t="e">
        <f>IF('Costi complessivi'!#REF!="G",'Costi complessivi'!#REF!*$C$452,IF('Costi complessivi'!#REF!=$B$452,'Costi complessivi'!#REF!,""))</f>
        <v>#REF!</v>
      </c>
      <c r="I74" s="115" t="e">
        <f>IF('Costi complessivi'!#REF!="G",'Costi complessivi'!#REF!*$C$452,IF('Costi complessivi'!#REF!=$B$452,'Costi complessivi'!#REF!,""))</f>
        <v>#REF!</v>
      </c>
      <c r="J74" s="14" t="e">
        <f>IF('Costi complessivi'!#REF!="G",'Costi complessivi'!#REF!*$C$452,IF('Costi complessivi'!#REF!=$B$452,'Costi complessivi'!#REF!,""))</f>
        <v>#REF!</v>
      </c>
      <c r="K74" s="14" t="e">
        <f>IF('Costi complessivi'!#REF!="G",'Costi complessivi'!#REF!*$C$452,IF('Costi complessivi'!#REF!=$B$452,'Costi complessivi'!#REF!,""))</f>
        <v>#REF!</v>
      </c>
      <c r="L74" s="29" t="e">
        <f>IF('Costi complessivi'!#REF!="G",'Costi complessivi'!#REF!*$C$452,IF('Costi complessivi'!#REF!=$B$452,'Costi complessivi'!#REF!,""))</f>
        <v>#REF!</v>
      </c>
      <c r="M74" s="23" t="e">
        <f>'Costi complessivi'!#REF!</f>
        <v>#REF!</v>
      </c>
      <c r="N74" s="69" t="e">
        <f>IF('Costi complessivi'!#REF!="G",'Costi complessivi'!#REF!,IF('Costi complessivi'!#REF!=$B$452,'Costi complessivi'!#REF!,0))</f>
        <v>#REF!</v>
      </c>
    </row>
    <row r="75" spans="1:18" hidden="1">
      <c r="A75" s="49" t="s">
        <v>447</v>
      </c>
      <c r="B75" s="45"/>
      <c r="C75" s="46"/>
      <c r="D75" s="47"/>
      <c r="E75" s="47"/>
      <c r="F75" s="115"/>
      <c r="G75" s="47"/>
      <c r="H75" s="47"/>
      <c r="I75" s="47"/>
      <c r="J75" s="47"/>
      <c r="K75" s="47"/>
      <c r="L75" s="45"/>
      <c r="M75" s="48"/>
      <c r="N75" s="69" t="e">
        <f>IF('Costi complessivi'!#REF!="G",'Costi complessivi'!#REF!,IF('Costi complessivi'!#REF!=$B$452,'Costi complessivi'!#REF!,0))</f>
        <v>#REF!</v>
      </c>
    </row>
    <row r="76" spans="1:18" hidden="1">
      <c r="A76" s="22" t="str">
        <f>IF('Costi complessivi'!A69="","",'Costi complessivi'!A69)</f>
        <v xml:space="preserve">  66/25/670  </v>
      </c>
      <c r="B76" s="61" t="str">
        <f>IF('Costi complessivi'!B69="","",'Costi complessivi'!B69)</f>
        <v>EDUCAT. DOMIC. MINORI SALA BAG</v>
      </c>
      <c r="C76" s="15" t="e">
        <f>IF('Costi complessivi'!#REF!="G",'Costi complessivi'!#REF!*$C$452,IF('Costi complessivi'!#REF!=$B$452,'Costi complessivi'!#REF!,""))</f>
        <v>#REF!</v>
      </c>
      <c r="D76" s="15" t="e">
        <f>IF('Costi complessivi'!#REF!="G",'Costi complessivi'!#REF!*$C$452,IF('Costi complessivi'!#REF!=$B$452,'Costi complessivi'!#REF!,""))</f>
        <v>#REF!</v>
      </c>
      <c r="E76" s="30" t="e">
        <f>IF('Costi complessivi'!#REF!="G",'Costi complessivi'!#REF!*$C$452,IF('Costi complessivi'!#REF!=$B$452,'Costi complessivi'!#REF!,""))</f>
        <v>#REF!</v>
      </c>
      <c r="F76" s="115" t="e">
        <f>IF('Costi complessivi'!#REF!="G",'Costi complessivi'!C69*$C$452,IF('Costi complessivi'!#REF!=$B$452,'Costi complessivi'!C69,""))</f>
        <v>#REF!</v>
      </c>
      <c r="G76" s="44" t="e">
        <f>IF('Costi complessivi'!#REF!="G",'Costi complessivi'!#REF!*$C$452,IF('Costi complessivi'!#REF!=$B$452,'Costi complessivi'!#REF!,""))</f>
        <v>#REF!</v>
      </c>
      <c r="H76" s="44" t="e">
        <f>IF('Costi complessivi'!#REF!="G",'Costi complessivi'!#REF!*$C$452,IF('Costi complessivi'!#REF!=$B$452,'Costi complessivi'!#REF!,""))</f>
        <v>#REF!</v>
      </c>
      <c r="I76" s="115" t="e">
        <f>IF('Costi complessivi'!#REF!="G",'Costi complessivi'!D69*$C$452,IF('Costi complessivi'!#REF!=$B$452,'Costi complessivi'!D69,""))</f>
        <v>#REF!</v>
      </c>
      <c r="J76" s="14" t="e">
        <f>IF('Costi complessivi'!#REF!="G",'Costi complessivi'!E69*$C$452,IF('Costi complessivi'!#REF!=$B$452,'Costi complessivi'!E69,""))</f>
        <v>#REF!</v>
      </c>
      <c r="K76" s="14" t="e">
        <f>IF('Costi complessivi'!#REF!="G",'Costi complessivi'!F69*$C$452,IF('Costi complessivi'!#REF!=$B$452,'Costi complessivi'!F69,""))</f>
        <v>#REF!</v>
      </c>
      <c r="L76" s="29" t="e">
        <f>IF('Costi complessivi'!#REF!="G",'Costi complessivi'!#REF!*$C$452,IF('Costi complessivi'!#REF!=$B$452,'Costi complessivi'!#REF!,""))</f>
        <v>#REF!</v>
      </c>
      <c r="M76" s="23" t="e">
        <f>'Costi complessivi'!#REF!</f>
        <v>#REF!</v>
      </c>
      <c r="N76" s="69" t="e">
        <f>IF('Costi complessivi'!#REF!="G",'Costi complessivi'!#REF!,IF('Costi complessivi'!#REF!=$B$452,'Costi complessivi'!#REF!,0))</f>
        <v>#REF!</v>
      </c>
      <c r="O76" s="57">
        <v>18000</v>
      </c>
      <c r="P76" s="55">
        <v>15000</v>
      </c>
      <c r="Q76" s="42">
        <f>36000/2*LAVORO!$E$8</f>
        <v>2337.3576262363354</v>
      </c>
      <c r="R76" s="42">
        <f>SUM(P76:Q76)</f>
        <v>17337.357626236335</v>
      </c>
    </row>
    <row r="77" spans="1:18" hidden="1">
      <c r="A77" s="22" t="str">
        <f>IF('Costi complessivi'!A70="","",'Costi complessivi'!A70)</f>
        <v xml:space="preserve">  66/25/672  </v>
      </c>
      <c r="B77" s="61" t="str">
        <f>IF('Costi complessivi'!B70="","",'Costi complessivi'!B70)</f>
        <v xml:space="preserve">RETTE IST. MINORI SALA BAG.    </v>
      </c>
      <c r="C77" s="15" t="e">
        <f>IF('Costi complessivi'!#REF!="G",'Costi complessivi'!#REF!*$C$452,IF('Costi complessivi'!#REF!=$B$452,'Costi complessivi'!#REF!,""))</f>
        <v>#REF!</v>
      </c>
      <c r="D77" s="15" t="e">
        <f>IF('Costi complessivi'!#REF!="G",'Costi complessivi'!#REF!*$C$452,IF('Costi complessivi'!#REF!=$B$452,'Costi complessivi'!#REF!,""))</f>
        <v>#REF!</v>
      </c>
      <c r="E77" s="30" t="e">
        <f>IF('Costi complessivi'!#REF!="G",'Costi complessivi'!#REF!*$C$452,IF('Costi complessivi'!#REF!=$B$452,'Costi complessivi'!#REF!,""))</f>
        <v>#REF!</v>
      </c>
      <c r="F77" s="115" t="e">
        <f>IF('Costi complessivi'!#REF!="G",'Costi complessivi'!C70*$C$452,IF('Costi complessivi'!#REF!=$B$452,'Costi complessivi'!C70,""))</f>
        <v>#REF!</v>
      </c>
      <c r="G77" s="44" t="e">
        <f>IF('Costi complessivi'!#REF!="G",'Costi complessivi'!#REF!*$C$452,IF('Costi complessivi'!#REF!=$B$452,'Costi complessivi'!#REF!,""))</f>
        <v>#REF!</v>
      </c>
      <c r="H77" s="44" t="e">
        <f>IF('Costi complessivi'!#REF!="G",'Costi complessivi'!#REF!*$C$452,IF('Costi complessivi'!#REF!=$B$452,'Costi complessivi'!#REF!,""))</f>
        <v>#REF!</v>
      </c>
      <c r="I77" s="115" t="e">
        <f>IF('Costi complessivi'!#REF!="G",'Costi complessivi'!D70*$C$452,IF('Costi complessivi'!#REF!=$B$452,'Costi complessivi'!D70,""))</f>
        <v>#REF!</v>
      </c>
      <c r="J77" s="14" t="e">
        <f>IF('Costi complessivi'!#REF!="G",'Costi complessivi'!E70*$C$452,IF('Costi complessivi'!#REF!=$B$452,'Costi complessivi'!E70,""))</f>
        <v>#REF!</v>
      </c>
      <c r="K77" s="14" t="e">
        <f>IF('Costi complessivi'!#REF!="G",'Costi complessivi'!F70*$C$452,IF('Costi complessivi'!#REF!=$B$452,'Costi complessivi'!F70,""))</f>
        <v>#REF!</v>
      </c>
      <c r="L77" s="29" t="e">
        <f>IF('Costi complessivi'!#REF!="G",'Costi complessivi'!#REF!*$C$452,IF('Costi complessivi'!#REF!=$B$452,'Costi complessivi'!#REF!,""))</f>
        <v>#REF!</v>
      </c>
      <c r="M77" s="23" t="e">
        <f>'Costi complessivi'!#REF!</f>
        <v>#REF!</v>
      </c>
      <c r="N77" s="69" t="e">
        <f>IF('Costi complessivi'!#REF!="G",'Costi complessivi'!#REF!,IF('Costi complessivi'!#REF!=$B$452,'Costi complessivi'!#REF!,0))</f>
        <v>#REF!</v>
      </c>
      <c r="P77" s="42">
        <v>26000</v>
      </c>
    </row>
    <row r="78" spans="1:18" hidden="1">
      <c r="A78" s="22" t="str">
        <f>IF('Costi complessivi'!A71="","",'Costi complessivi'!A71)</f>
        <v xml:space="preserve">  66/25/673  </v>
      </c>
      <c r="B78" s="61" t="str">
        <f>IF('Costi complessivi'!B71="","",'Costi complessivi'!B71)</f>
        <v>ASSIST. SCOLAST. MINORI SALA B.</v>
      </c>
      <c r="C78" s="15" t="e">
        <f>IF('Costi complessivi'!#REF!="G",'Costi complessivi'!#REF!*$C$452,IF('Costi complessivi'!#REF!=$B$452,'Costi complessivi'!#REF!,""))</f>
        <v>#REF!</v>
      </c>
      <c r="D78" s="15" t="e">
        <f>IF('Costi complessivi'!#REF!="G",'Costi complessivi'!#REF!*$C$452,IF('Costi complessivi'!#REF!=$B$452,'Costi complessivi'!#REF!,""))</f>
        <v>#REF!</v>
      </c>
      <c r="E78" s="30" t="e">
        <f>IF('Costi complessivi'!#REF!="G",'Costi complessivi'!#REF!*$C$452,IF('Costi complessivi'!#REF!=$B$452,'Costi complessivi'!#REF!,""))</f>
        <v>#REF!</v>
      </c>
      <c r="F78" s="115" t="e">
        <f>IF('Costi complessivi'!#REF!="G",'Costi complessivi'!C71*$C$452,IF('Costi complessivi'!#REF!=$B$452,'Costi complessivi'!C71,""))</f>
        <v>#REF!</v>
      </c>
      <c r="G78" s="44" t="e">
        <f>IF('Costi complessivi'!#REF!="G",'Costi complessivi'!#REF!*$C$452,IF('Costi complessivi'!#REF!=$B$452,'Costi complessivi'!#REF!,""))</f>
        <v>#REF!</v>
      </c>
      <c r="H78" s="44" t="e">
        <f>IF('Costi complessivi'!#REF!="G",'Costi complessivi'!#REF!*$C$452,IF('Costi complessivi'!#REF!=$B$452,'Costi complessivi'!#REF!,""))</f>
        <v>#REF!</v>
      </c>
      <c r="I78" s="115" t="e">
        <f>IF('Costi complessivi'!#REF!="G",'Costi complessivi'!D71*$C$452,IF('Costi complessivi'!#REF!=$B$452,'Costi complessivi'!D71,""))</f>
        <v>#REF!</v>
      </c>
      <c r="J78" s="14" t="e">
        <f>IF('Costi complessivi'!#REF!="G",'Costi complessivi'!E71*$C$452,IF('Costi complessivi'!#REF!=$B$452,'Costi complessivi'!E71,""))</f>
        <v>#REF!</v>
      </c>
      <c r="K78" s="14" t="e">
        <f>IF('Costi complessivi'!#REF!="G",'Costi complessivi'!F71*$C$452,IF('Costi complessivi'!#REF!=$B$452,'Costi complessivi'!F71,""))</f>
        <v>#REF!</v>
      </c>
      <c r="L78" s="29" t="e">
        <f>IF('Costi complessivi'!#REF!="G",'Costi complessivi'!#REF!*$C$452,IF('Costi complessivi'!#REF!=$B$452,'Costi complessivi'!#REF!,""))</f>
        <v>#REF!</v>
      </c>
      <c r="M78" s="23" t="e">
        <f>'Costi complessivi'!#REF!</f>
        <v>#REF!</v>
      </c>
      <c r="N78" s="69" t="e">
        <f>IF('Costi complessivi'!#REF!="G",'Costi complessivi'!#REF!,IF('Costi complessivi'!#REF!=$B$452,'Costi complessivi'!#REF!,0))</f>
        <v>#REF!</v>
      </c>
      <c r="P78" s="42">
        <v>106000</v>
      </c>
    </row>
    <row r="79" spans="1:18" hidden="1">
      <c r="A79" s="22" t="str">
        <f>IF('Costi complessivi'!A72="","",'Costi complessivi'!A72)</f>
        <v xml:space="preserve">  66/25/677  </v>
      </c>
      <c r="B79" s="61" t="str">
        <f>IF('Costi complessivi'!B72="","",'Costi complessivi'!B72)</f>
        <v xml:space="preserve">COORDINAMENTO MINORI SALA B.   </v>
      </c>
      <c r="C79" s="15" t="e">
        <f>IF('Costi complessivi'!#REF!="G",'Costi complessivi'!#REF!*$C$452,IF('Costi complessivi'!#REF!=$B$452,'Costi complessivi'!#REF!,""))</f>
        <v>#REF!</v>
      </c>
      <c r="D79" s="15" t="e">
        <f>IF('Costi complessivi'!#REF!="G",'Costi complessivi'!#REF!*$C$452,IF('Costi complessivi'!#REF!=$B$452,'Costi complessivi'!#REF!,""))</f>
        <v>#REF!</v>
      </c>
      <c r="E79" s="30" t="e">
        <f>IF('Costi complessivi'!#REF!="G",'Costi complessivi'!#REF!*$C$452,IF('Costi complessivi'!#REF!=$B$452,'Costi complessivi'!#REF!,""))</f>
        <v>#REF!</v>
      </c>
      <c r="F79" s="115" t="e">
        <f>IF('Costi complessivi'!#REF!="G",'Costi complessivi'!C72*$C$452,IF('Costi complessivi'!#REF!=$B$452,'Costi complessivi'!C72,""))</f>
        <v>#REF!</v>
      </c>
      <c r="G79" s="44" t="e">
        <f>IF('Costi complessivi'!#REF!="G",'Costi complessivi'!#REF!*$C$452,IF('Costi complessivi'!#REF!=$B$452,'Costi complessivi'!#REF!,""))</f>
        <v>#REF!</v>
      </c>
      <c r="H79" s="44" t="e">
        <f>IF('Costi complessivi'!#REF!="G",'Costi complessivi'!#REF!*$C$452,IF('Costi complessivi'!#REF!=$B$452,'Costi complessivi'!#REF!,""))</f>
        <v>#REF!</v>
      </c>
      <c r="I79" s="115" t="e">
        <f>IF('Costi complessivi'!#REF!="G",'Costi complessivi'!D72*$C$452,IF('Costi complessivi'!#REF!=$B$452,'Costi complessivi'!D72,""))</f>
        <v>#REF!</v>
      </c>
      <c r="J79" s="14" t="e">
        <f>IF('Costi complessivi'!#REF!="G",'Costi complessivi'!E72*$C$452,IF('Costi complessivi'!#REF!=$B$452,'Costi complessivi'!E72,""))</f>
        <v>#REF!</v>
      </c>
      <c r="K79" s="14" t="e">
        <f>IF('Costi complessivi'!#REF!="G",'Costi complessivi'!F72*$C$452,IF('Costi complessivi'!#REF!=$B$452,'Costi complessivi'!F72,""))</f>
        <v>#REF!</v>
      </c>
      <c r="L79" s="29" t="e">
        <f>IF('Costi complessivi'!#REF!="G",'Costi complessivi'!#REF!*$C$452,IF('Costi complessivi'!#REF!=$B$452,'Costi complessivi'!#REF!,""))</f>
        <v>#REF!</v>
      </c>
      <c r="M79" s="23" t="e">
        <f>'Costi complessivi'!#REF!</f>
        <v>#REF!</v>
      </c>
      <c r="N79" s="69" t="e">
        <f>IF('Costi complessivi'!#REF!="G",'Costi complessivi'!#REF!,IF('Costi complessivi'!#REF!=$B$452,'Costi complessivi'!#REF!,0))</f>
        <v>#REF!</v>
      </c>
    </row>
    <row r="80" spans="1:18" hidden="1">
      <c r="A80" s="22" t="str">
        <f>IF('Costi complessivi'!A73="","",'Costi complessivi'!A73)</f>
        <v xml:space="preserve"> 68/05/978</v>
      </c>
      <c r="B80" s="61" t="str">
        <f>IF('Costi complessivi'!B73="","",'Costi complessivi'!B73)</f>
        <v>ON THE ROAD</v>
      </c>
      <c r="C80" s="15" t="e">
        <f>IF('Costi complessivi'!#REF!="G",'Costi complessivi'!#REF!*$C$452,IF('Costi complessivi'!#REF!=$B$452,'Costi complessivi'!#REF!,""))</f>
        <v>#REF!</v>
      </c>
      <c r="D80" s="15" t="e">
        <f>IF('Costi complessivi'!#REF!="G",'Costi complessivi'!#REF!*$C$452,IF('Costi complessivi'!#REF!=$B$452,'Costi complessivi'!#REF!,""))</f>
        <v>#REF!</v>
      </c>
      <c r="E80" s="30" t="e">
        <f>IF('Costi complessivi'!#REF!="G",'Costi complessivi'!#REF!*$C$452,IF('Costi complessivi'!#REF!=$B$452,'Costi complessivi'!#REF!,""))</f>
        <v>#REF!</v>
      </c>
      <c r="F80" s="115" t="e">
        <f>IF('Costi complessivi'!#REF!="G",'Costi complessivi'!C73*$C$452,IF('Costi complessivi'!#REF!=$B$452,'Costi complessivi'!C73,""))</f>
        <v>#REF!</v>
      </c>
      <c r="G80" s="44" t="e">
        <f>IF('Costi complessivi'!#REF!="G",'Costi complessivi'!#REF!*$C$452,IF('Costi complessivi'!#REF!=$B$452,'Costi complessivi'!#REF!,""))</f>
        <v>#REF!</v>
      </c>
      <c r="H80" s="44" t="e">
        <f>IF('Costi complessivi'!#REF!="G",'Costi complessivi'!#REF!*$C$452,IF('Costi complessivi'!#REF!=$B$452,'Costi complessivi'!#REF!,""))</f>
        <v>#REF!</v>
      </c>
      <c r="I80" s="115" t="e">
        <f>IF('Costi complessivi'!#REF!="G",'Costi complessivi'!D73*$C$452,IF('Costi complessivi'!#REF!=$B$452,'Costi complessivi'!D73,""))</f>
        <v>#REF!</v>
      </c>
      <c r="J80" s="14" t="e">
        <f>IF('Costi complessivi'!#REF!="G",'Costi complessivi'!E73*$C$452,IF('Costi complessivi'!#REF!=$B$452,'Costi complessivi'!E73,""))</f>
        <v>#REF!</v>
      </c>
      <c r="K80" s="14" t="e">
        <f>IF('Costi complessivi'!#REF!="G",'Costi complessivi'!F73*$C$452,IF('Costi complessivi'!#REF!=$B$452,'Costi complessivi'!F73,""))</f>
        <v>#REF!</v>
      </c>
      <c r="L80" s="29" t="e">
        <f>IF('Costi complessivi'!#REF!="G",'Costi complessivi'!#REF!*$C$452,IF('Costi complessivi'!#REF!=$B$452,'Costi complessivi'!#REF!,""))</f>
        <v>#REF!</v>
      </c>
      <c r="M80" s="23" t="e">
        <f>'Costi complessivi'!#REF!</f>
        <v>#REF!</v>
      </c>
      <c r="N80" s="69" t="e">
        <f>IF('Costi complessivi'!#REF!="G",'Costi complessivi'!#REF!,IF('Costi complessivi'!#REF!=$B$452,'Costi complessivi'!#REF!,0))</f>
        <v>#REF!</v>
      </c>
    </row>
    <row r="81" spans="1:18" hidden="1">
      <c r="A81" s="22" t="str">
        <f>IF('Costi complessivi'!A74="","",'Costi complessivi'!A74)</f>
        <v xml:space="preserve">  68/05/961  </v>
      </c>
      <c r="B81" s="61" t="str">
        <f>IF('Costi complessivi'!B74="","",'Costi complessivi'!B74)</f>
        <v xml:space="preserve">CONTRIBUTI AFFIDI SALA BAGANZA </v>
      </c>
      <c r="C81" s="15" t="e">
        <f>IF('Costi complessivi'!#REF!="G",'Costi complessivi'!#REF!*$C$452,IF('Costi complessivi'!#REF!=$B$452,'Costi complessivi'!#REF!,""))</f>
        <v>#REF!</v>
      </c>
      <c r="D81" s="15" t="e">
        <f>IF('Costi complessivi'!#REF!="G",'Costi complessivi'!#REF!*$C$452,IF('Costi complessivi'!#REF!=$B$452,'Costi complessivi'!#REF!,""))</f>
        <v>#REF!</v>
      </c>
      <c r="E81" s="30" t="e">
        <f>IF('Costi complessivi'!#REF!="G",'Costi complessivi'!#REF!*$C$452,IF('Costi complessivi'!#REF!=$B$452,'Costi complessivi'!#REF!,""))</f>
        <v>#REF!</v>
      </c>
      <c r="F81" s="115" t="e">
        <f>IF('Costi complessivi'!#REF!="G",'Costi complessivi'!C74*$C$452,IF('Costi complessivi'!#REF!=$B$452,'Costi complessivi'!C74,""))</f>
        <v>#REF!</v>
      </c>
      <c r="G81" s="44" t="e">
        <f>IF('Costi complessivi'!#REF!="G",'Costi complessivi'!#REF!*$C$452,IF('Costi complessivi'!#REF!=$B$452,'Costi complessivi'!#REF!,""))</f>
        <v>#REF!</v>
      </c>
      <c r="H81" s="44" t="e">
        <f>IF('Costi complessivi'!#REF!="G",'Costi complessivi'!#REF!*$C$452,IF('Costi complessivi'!#REF!=$B$452,'Costi complessivi'!#REF!,""))</f>
        <v>#REF!</v>
      </c>
      <c r="I81" s="115" t="e">
        <f>IF('Costi complessivi'!#REF!="G",'Costi complessivi'!D74*$C$452,IF('Costi complessivi'!#REF!=$B$452,'Costi complessivi'!D74,""))</f>
        <v>#REF!</v>
      </c>
      <c r="J81" s="14" t="e">
        <f>IF('Costi complessivi'!#REF!="G",'Costi complessivi'!E74*$C$452,IF('Costi complessivi'!#REF!=$B$452,'Costi complessivi'!E74,""))</f>
        <v>#REF!</v>
      </c>
      <c r="K81" s="14" t="e">
        <f>IF('Costi complessivi'!#REF!="G",'Costi complessivi'!F74*$C$452,IF('Costi complessivi'!#REF!=$B$452,'Costi complessivi'!F74,""))</f>
        <v>#REF!</v>
      </c>
      <c r="L81" s="29" t="e">
        <f>IF('Costi complessivi'!#REF!="G",'Costi complessivi'!#REF!*$C$452,IF('Costi complessivi'!#REF!=$B$452,'Costi complessivi'!#REF!,""))</f>
        <v>#REF!</v>
      </c>
      <c r="M81" s="23" t="e">
        <f>'Costi complessivi'!#REF!</f>
        <v>#REF!</v>
      </c>
      <c r="N81" s="69" t="e">
        <f>IF('Costi complessivi'!#REF!="G",'Costi complessivi'!#REF!,IF('Costi complessivi'!#REF!=$B$452,'Costi complessivi'!#REF!,0))</f>
        <v>#REF!</v>
      </c>
    </row>
    <row r="82" spans="1:18" hidden="1">
      <c r="A82" s="22" t="e">
        <f>IF('Costi complessivi'!#REF!="","",'Costi complessivi'!#REF!)</f>
        <v>#REF!</v>
      </c>
      <c r="B82" s="61" t="e">
        <f>IF('Costi complessivi'!#REF!="","",'Costi complessivi'!#REF!)</f>
        <v>#REF!</v>
      </c>
      <c r="C82" s="15" t="e">
        <f>IF('Costi complessivi'!#REF!="G",'Costi complessivi'!#REF!*$C$452,IF('Costi complessivi'!#REF!=$B$452,'Costi complessivi'!#REF!,""))</f>
        <v>#REF!</v>
      </c>
      <c r="D82" s="15" t="e">
        <f>IF('Costi complessivi'!#REF!="G",'Costi complessivi'!#REF!*$C$452,IF('Costi complessivi'!#REF!=$B$452,'Costi complessivi'!#REF!,""))</f>
        <v>#REF!</v>
      </c>
      <c r="E82" s="30" t="e">
        <f>IF('Costi complessivi'!#REF!="G",'Costi complessivi'!#REF!*$C$452,IF('Costi complessivi'!#REF!=$B$452,'Costi complessivi'!#REF!,""))</f>
        <v>#REF!</v>
      </c>
      <c r="F82" s="115" t="e">
        <f>IF('Costi complessivi'!#REF!="G",'Costi complessivi'!#REF!*$C$452,IF('Costi complessivi'!#REF!=$B$452,'Costi complessivi'!#REF!,""))</f>
        <v>#REF!</v>
      </c>
      <c r="G82" s="44" t="e">
        <f>IF('Costi complessivi'!#REF!="G",'Costi complessivi'!#REF!*$C$452,IF('Costi complessivi'!#REF!=$B$452,'Costi complessivi'!#REF!,""))</f>
        <v>#REF!</v>
      </c>
      <c r="H82" s="44" t="e">
        <f>IF('Costi complessivi'!#REF!="G",'Costi complessivi'!#REF!*$C$452,IF('Costi complessivi'!#REF!=$B$452,'Costi complessivi'!#REF!,""))</f>
        <v>#REF!</v>
      </c>
      <c r="I82" s="115" t="e">
        <f>IF('Costi complessivi'!#REF!="G",'Costi complessivi'!#REF!*$C$452,IF('Costi complessivi'!#REF!=$B$452,'Costi complessivi'!#REF!,""))</f>
        <v>#REF!</v>
      </c>
      <c r="J82" s="14" t="e">
        <f>IF('Costi complessivi'!#REF!="G",'Costi complessivi'!#REF!*$C$452,IF('Costi complessivi'!#REF!=$B$452,'Costi complessivi'!#REF!,""))</f>
        <v>#REF!</v>
      </c>
      <c r="K82" s="14" t="e">
        <f>IF('Costi complessivi'!#REF!="G",'Costi complessivi'!#REF!*$C$452,IF('Costi complessivi'!#REF!=$B$452,'Costi complessivi'!#REF!,""))</f>
        <v>#REF!</v>
      </c>
      <c r="L82" s="29" t="e">
        <f>IF('Costi complessivi'!#REF!="G",'Costi complessivi'!#REF!*$C$452,IF('Costi complessivi'!#REF!=$B$452,'Costi complessivi'!#REF!,""))</f>
        <v>#REF!</v>
      </c>
      <c r="M82" s="23" t="e">
        <f>'Costi complessivi'!#REF!</f>
        <v>#REF!</v>
      </c>
      <c r="N82" s="69" t="e">
        <f>IF('Costi complessivi'!#REF!="G",'Costi complessivi'!#REF!,IF('Costi complessivi'!#REF!=$B$452,'Costi complessivi'!#REF!,0))</f>
        <v>#REF!</v>
      </c>
    </row>
    <row r="83" spans="1:18" hidden="1">
      <c r="A83" s="22" t="e">
        <f>IF('Costi complessivi'!#REF!="","",'Costi complessivi'!#REF!)</f>
        <v>#REF!</v>
      </c>
      <c r="B83" s="61" t="e">
        <f>IF('Costi complessivi'!#REF!="","",'Costi complessivi'!#REF!)</f>
        <v>#REF!</v>
      </c>
      <c r="C83" s="15" t="e">
        <f>IF('Costi complessivi'!#REF!="G",'Costi complessivi'!#REF!*$C$452,IF('Costi complessivi'!#REF!=$B$452,'Costi complessivi'!#REF!,""))</f>
        <v>#REF!</v>
      </c>
      <c r="D83" s="15" t="e">
        <f>IF('Costi complessivi'!#REF!="G",'Costi complessivi'!#REF!*$C$452,IF('Costi complessivi'!#REF!=$B$452,'Costi complessivi'!#REF!,""))</f>
        <v>#REF!</v>
      </c>
      <c r="E83" s="30" t="e">
        <f>IF('Costi complessivi'!#REF!="G",'Costi complessivi'!#REF!*$C$452,IF('Costi complessivi'!#REF!=$B$452,'Costi complessivi'!#REF!,""))</f>
        <v>#REF!</v>
      </c>
      <c r="F83" s="115" t="e">
        <f>IF('Costi complessivi'!#REF!="G",'Costi complessivi'!#REF!*$C$452,IF('Costi complessivi'!#REF!=$B$452,'Costi complessivi'!#REF!,""))</f>
        <v>#REF!</v>
      </c>
      <c r="G83" s="44" t="e">
        <f>IF('Costi complessivi'!#REF!="G",'Costi complessivi'!#REF!*$C$452,IF('Costi complessivi'!#REF!=$B$452,'Costi complessivi'!#REF!,""))</f>
        <v>#REF!</v>
      </c>
      <c r="H83" s="44" t="e">
        <f>IF('Costi complessivi'!#REF!="G",'Costi complessivi'!#REF!*$C$452,IF('Costi complessivi'!#REF!=$B$452,'Costi complessivi'!#REF!,""))</f>
        <v>#REF!</v>
      </c>
      <c r="I83" s="115" t="e">
        <f>IF('Costi complessivi'!#REF!="G",'Costi complessivi'!#REF!*$C$452,IF('Costi complessivi'!#REF!=$B$452,'Costi complessivi'!#REF!,""))</f>
        <v>#REF!</v>
      </c>
      <c r="J83" s="14" t="e">
        <f>IF('Costi complessivi'!#REF!="G",'Costi complessivi'!#REF!*$C$452,IF('Costi complessivi'!#REF!=$B$452,'Costi complessivi'!#REF!,""))</f>
        <v>#REF!</v>
      </c>
      <c r="K83" s="14" t="e">
        <f>IF('Costi complessivi'!#REF!="G",'Costi complessivi'!#REF!*$C$452,IF('Costi complessivi'!#REF!=$B$452,'Costi complessivi'!#REF!,""))</f>
        <v>#REF!</v>
      </c>
      <c r="L83" s="29" t="e">
        <f>IF('Costi complessivi'!#REF!="G",'Costi complessivi'!#REF!*$C$452,IF('Costi complessivi'!#REF!=$B$452,'Costi complessivi'!#REF!,""))</f>
        <v>#REF!</v>
      </c>
      <c r="M83" s="23" t="e">
        <f>'Costi complessivi'!#REF!</f>
        <v>#REF!</v>
      </c>
      <c r="N83" s="69" t="e">
        <f>IF('Costi complessivi'!#REF!="G",'Costi complessivi'!#REF!,IF('Costi complessivi'!#REF!=$B$452,'Costi complessivi'!#REF!,0))</f>
        <v>#REF!</v>
      </c>
    </row>
    <row r="84" spans="1:18" hidden="1">
      <c r="A84" s="49" t="s">
        <v>448</v>
      </c>
      <c r="B84" s="45"/>
      <c r="C84" s="46"/>
      <c r="D84" s="47"/>
      <c r="E84" s="47"/>
      <c r="F84" s="115"/>
      <c r="G84" s="47"/>
      <c r="H84" s="47"/>
      <c r="I84" s="47"/>
      <c r="J84" s="47"/>
      <c r="K84" s="47"/>
      <c r="L84" s="45"/>
      <c r="M84" s="48"/>
      <c r="N84" s="69" t="e">
        <f>IF('Costi complessivi'!#REF!="G",'Costi complessivi'!#REF!,IF('Costi complessivi'!#REF!=$B$452,'Costi complessivi'!#REF!,0))</f>
        <v>#REF!</v>
      </c>
    </row>
    <row r="85" spans="1:18" ht="15" customHeight="1">
      <c r="A85" s="22" t="str">
        <f>IF('Costi complessivi'!A76="","",'Costi complessivi'!A76)</f>
        <v xml:space="preserve">  66/25/690  </v>
      </c>
      <c r="B85" s="61" t="str">
        <f>IF('Costi complessivi'!B76="","",'Costi complessivi'!B76)</f>
        <v>EDUCAT. DOMIC. MINORI TRAVERS.</v>
      </c>
      <c r="C85" s="15" t="e">
        <f>IF('Costi complessivi'!#REF!="G",'Costi complessivi'!#REF!*$C$452,IF('Costi complessivi'!#REF!=$B$452,'Costi complessivi'!#REF!,""))</f>
        <v>#REF!</v>
      </c>
      <c r="D85" s="15" t="e">
        <f>IF('Costi complessivi'!#REF!="G",'Costi complessivi'!#REF!*$C$452,IF('Costi complessivi'!#REF!=$B$452,'Costi complessivi'!#REF!,""))</f>
        <v>#REF!</v>
      </c>
      <c r="E85" s="30" t="e">
        <f>IF('Costi complessivi'!#REF!="G",'Costi complessivi'!#REF!*$C$452,IF('Costi complessivi'!#REF!=$B$452,'Costi complessivi'!#REF!,""))</f>
        <v>#REF!</v>
      </c>
      <c r="F85" s="115" t="e">
        <f>IF('Costi complessivi'!#REF!="G",'Costi complessivi'!C76*$C$452,IF('Costi complessivi'!#REF!=$B$452,'Costi complessivi'!C76,""))</f>
        <v>#REF!</v>
      </c>
      <c r="G85" s="44" t="e">
        <f>IF('Costi complessivi'!#REF!="G",'Costi complessivi'!#REF!*$C$452,IF('Costi complessivi'!#REF!=$B$452,'Costi complessivi'!#REF!,""))</f>
        <v>#REF!</v>
      </c>
      <c r="H85" s="44" t="e">
        <f>IF('Costi complessivi'!#REF!="G",'Costi complessivi'!#REF!*$C$452,IF('Costi complessivi'!#REF!=$B$452,'Costi complessivi'!#REF!,""))</f>
        <v>#REF!</v>
      </c>
      <c r="I85" s="115" t="e">
        <f>IF('Costi complessivi'!#REF!="G",'Costi complessivi'!D76*$C$452,IF('Costi complessivi'!#REF!=$B$452,'Costi complessivi'!D76,""))</f>
        <v>#REF!</v>
      </c>
      <c r="J85" s="14" t="e">
        <f>IF('Costi complessivi'!#REF!="G",'Costi complessivi'!E76*$C$452,IF('Costi complessivi'!#REF!=$B$452,'Costi complessivi'!E76,""))</f>
        <v>#REF!</v>
      </c>
      <c r="K85" s="14" t="e">
        <f>IF('Costi complessivi'!#REF!="G",'Costi complessivi'!F76*$C$452,IF('Costi complessivi'!#REF!=$B$452,'Costi complessivi'!F76,""))</f>
        <v>#REF!</v>
      </c>
      <c r="L85" s="29" t="e">
        <f>IF('Costi complessivi'!#REF!="G",'Costi complessivi'!#REF!*$C$452,IF('Costi complessivi'!#REF!=$B$452,'Costi complessivi'!#REF!,""))</f>
        <v>#REF!</v>
      </c>
      <c r="M85" s="23" t="e">
        <f>'Costi complessivi'!#REF!</f>
        <v>#REF!</v>
      </c>
      <c r="N85" s="69" t="e">
        <f>IF('Costi complessivi'!#REF!="G",'Costi complessivi'!#REF!,IF('Costi complessivi'!#REF!=$B$452,'Costi complessivi'!#REF!,0))</f>
        <v>#REF!</v>
      </c>
      <c r="O85" s="57">
        <v>80000</v>
      </c>
      <c r="P85" s="55">
        <v>77000</v>
      </c>
      <c r="Q85" s="42">
        <f>36000/2*LAVORO!$E$9</f>
        <v>3520.2415408641336</v>
      </c>
      <c r="R85" s="42">
        <f>SUM(P85:Q85)</f>
        <v>80520.241540864139</v>
      </c>
    </row>
    <row r="86" spans="1:18" ht="16.5" customHeight="1">
      <c r="A86" s="22" t="str">
        <f>IF('Costi complessivi'!A77="","",'Costi complessivi'!A77)</f>
        <v xml:space="preserve">  66/25/692  </v>
      </c>
      <c r="B86" s="61" t="str">
        <f>IF('Costi complessivi'!B77="","",'Costi complessivi'!B77)</f>
        <v>RETTE ISTIT. MINORI TRAVERSETOL</v>
      </c>
      <c r="C86" s="15" t="e">
        <f>IF('Costi complessivi'!#REF!="G",'Costi complessivi'!#REF!*$C$452,IF('Costi complessivi'!#REF!=$B$452,'Costi complessivi'!#REF!,""))</f>
        <v>#REF!</v>
      </c>
      <c r="D86" s="15" t="e">
        <f>IF('Costi complessivi'!#REF!="G",'Costi complessivi'!#REF!*$C$452,IF('Costi complessivi'!#REF!=$B$452,'Costi complessivi'!#REF!,""))</f>
        <v>#REF!</v>
      </c>
      <c r="E86" s="30" t="e">
        <f>IF('Costi complessivi'!#REF!="G",'Costi complessivi'!#REF!*$C$452,IF('Costi complessivi'!#REF!=$B$452,'Costi complessivi'!#REF!,""))</f>
        <v>#REF!</v>
      </c>
      <c r="F86" s="115" t="e">
        <f>IF('Costi complessivi'!#REF!="G",'Costi complessivi'!C77*$C$452,IF('Costi complessivi'!#REF!=$B$452,'Costi complessivi'!C77,""))</f>
        <v>#REF!</v>
      </c>
      <c r="G86" s="44" t="e">
        <f>IF('Costi complessivi'!#REF!="G",'Costi complessivi'!#REF!*$C$452,IF('Costi complessivi'!#REF!=$B$452,'Costi complessivi'!#REF!,""))</f>
        <v>#REF!</v>
      </c>
      <c r="H86" s="44" t="e">
        <f>IF('Costi complessivi'!#REF!="G",'Costi complessivi'!#REF!*$C$452,IF('Costi complessivi'!#REF!=$B$452,'Costi complessivi'!#REF!,""))</f>
        <v>#REF!</v>
      </c>
      <c r="I86" s="115" t="e">
        <f>IF('Costi complessivi'!#REF!="G",'Costi complessivi'!D77*$C$452,IF('Costi complessivi'!#REF!=$B$452,'Costi complessivi'!D77,""))</f>
        <v>#REF!</v>
      </c>
      <c r="J86" s="14" t="e">
        <f>IF('Costi complessivi'!#REF!="G",'Costi complessivi'!E77*$C$452,IF('Costi complessivi'!#REF!=$B$452,'Costi complessivi'!E77,""))</f>
        <v>#REF!</v>
      </c>
      <c r="K86" s="14" t="e">
        <f>IF('Costi complessivi'!#REF!="G",'Costi complessivi'!F77*$C$452,IF('Costi complessivi'!#REF!=$B$452,'Costi complessivi'!F77,""))</f>
        <v>#REF!</v>
      </c>
      <c r="L86" s="112" t="e">
        <f>IF('Costi complessivi'!#REF!="G",'Costi complessivi'!#REF!*$C$452,IF('Costi complessivi'!#REF!=$B$452,'Costi complessivi'!#REF!,""))</f>
        <v>#REF!</v>
      </c>
      <c r="M86" s="23" t="e">
        <f>'Costi complessivi'!#REF!</f>
        <v>#REF!</v>
      </c>
      <c r="N86" s="69" t="e">
        <f>IF('Costi complessivi'!#REF!="G",'Costi complessivi'!#REF!,IF('Costi complessivi'!#REF!=$B$452,'Costi complessivi'!#REF!,0))</f>
        <v>#REF!</v>
      </c>
      <c r="P86" s="42">
        <v>75000</v>
      </c>
    </row>
    <row r="87" spans="1:18" ht="18" customHeight="1">
      <c r="A87" s="22" t="str">
        <f>IF('Costi complessivi'!A78="","",'Costi complessivi'!A78)</f>
        <v xml:space="preserve">  66/25/693  </v>
      </c>
      <c r="B87" s="61" t="str">
        <f>IF('Costi complessivi'!B78="","",'Costi complessivi'!B78)</f>
        <v>ASSIST. SCOLAST. MINORI TRAVERS</v>
      </c>
      <c r="C87" s="15" t="e">
        <f>IF('Costi complessivi'!#REF!="G",'Costi complessivi'!#REF!*$C$452,IF('Costi complessivi'!#REF!=$B$452,'Costi complessivi'!#REF!,""))</f>
        <v>#REF!</v>
      </c>
      <c r="D87" s="15" t="e">
        <f>IF('Costi complessivi'!#REF!="G",'Costi complessivi'!#REF!*$C$452,IF('Costi complessivi'!#REF!=$B$452,'Costi complessivi'!#REF!,""))</f>
        <v>#REF!</v>
      </c>
      <c r="E87" s="30" t="e">
        <f>IF('Costi complessivi'!#REF!="G",'Costi complessivi'!#REF!*$C$452,IF('Costi complessivi'!#REF!=$B$452,'Costi complessivi'!#REF!,""))</f>
        <v>#REF!</v>
      </c>
      <c r="F87" s="115" t="e">
        <f>IF('Costi complessivi'!#REF!="G",'Costi complessivi'!C78*$C$452,IF('Costi complessivi'!#REF!=$B$452,'Costi complessivi'!C78,""))</f>
        <v>#REF!</v>
      </c>
      <c r="G87" s="44" t="e">
        <f>IF('Costi complessivi'!#REF!="G",'Costi complessivi'!#REF!*$C$452,IF('Costi complessivi'!#REF!=$B$452,'Costi complessivi'!#REF!,""))</f>
        <v>#REF!</v>
      </c>
      <c r="H87" s="44" t="e">
        <f>IF('Costi complessivi'!#REF!="G",'Costi complessivi'!#REF!*$C$452,IF('Costi complessivi'!#REF!=$B$452,'Costi complessivi'!#REF!,""))</f>
        <v>#REF!</v>
      </c>
      <c r="I87" s="115" t="e">
        <f>IF('Costi complessivi'!#REF!="G",'Costi complessivi'!D78*$C$452,IF('Costi complessivi'!#REF!=$B$452,'Costi complessivi'!D78,""))</f>
        <v>#REF!</v>
      </c>
      <c r="J87" s="14" t="e">
        <f>IF('Costi complessivi'!#REF!="G",'Costi complessivi'!E78*$C$452,IF('Costi complessivi'!#REF!=$B$452,'Costi complessivi'!E78,""))</f>
        <v>#REF!</v>
      </c>
      <c r="K87" s="14" t="e">
        <f>IF('Costi complessivi'!#REF!="G",'Costi complessivi'!F78*$C$452,IF('Costi complessivi'!#REF!=$B$452,'Costi complessivi'!F78,""))</f>
        <v>#REF!</v>
      </c>
      <c r="L87" s="29" t="e">
        <f>IF('Costi complessivi'!#REF!="G",'Costi complessivi'!#REF!*$C$452,IF('Costi complessivi'!#REF!=$B$452,'Costi complessivi'!#REF!,""))</f>
        <v>#REF!</v>
      </c>
      <c r="M87" s="23" t="e">
        <f>'Costi complessivi'!#REF!</f>
        <v>#REF!</v>
      </c>
      <c r="N87" s="69" t="e">
        <f>IF('Costi complessivi'!#REF!="G",'Costi complessivi'!#REF!,IF('Costi complessivi'!#REF!=$B$452,'Costi complessivi'!#REF!,0))</f>
        <v>#REF!</v>
      </c>
      <c r="P87" s="42">
        <v>152000</v>
      </c>
    </row>
    <row r="88" spans="1:18">
      <c r="A88" s="22" t="str">
        <f>IF('Costi complessivi'!A79="","",'Costi complessivi'!A79)</f>
        <v xml:space="preserve">  66/25/697  </v>
      </c>
      <c r="B88" s="61" t="str">
        <f>IF('Costi complessivi'!B79="","",'Costi complessivi'!B79)</f>
        <v xml:space="preserve">COORDINAM. MINORI TRAVERSETOLO </v>
      </c>
      <c r="C88" s="15" t="e">
        <f>IF('Costi complessivi'!#REF!="G",'Costi complessivi'!#REF!*$C$452,IF('Costi complessivi'!#REF!=$B$452,'Costi complessivi'!#REF!,""))</f>
        <v>#REF!</v>
      </c>
      <c r="D88" s="15" t="e">
        <f>IF('Costi complessivi'!#REF!="G",'Costi complessivi'!#REF!*$C$452,IF('Costi complessivi'!#REF!=$B$452,'Costi complessivi'!#REF!,""))</f>
        <v>#REF!</v>
      </c>
      <c r="E88" s="30" t="e">
        <f>IF('Costi complessivi'!#REF!="G",'Costi complessivi'!#REF!*$C$452,IF('Costi complessivi'!#REF!=$B$452,'Costi complessivi'!#REF!,""))</f>
        <v>#REF!</v>
      </c>
      <c r="F88" s="115" t="e">
        <f>IF('Costi complessivi'!#REF!="G",'Costi complessivi'!C79*$C$452,IF('Costi complessivi'!#REF!=$B$452,'Costi complessivi'!C79,""))</f>
        <v>#REF!</v>
      </c>
      <c r="G88" s="44" t="e">
        <f>IF('Costi complessivi'!#REF!="G",'Costi complessivi'!#REF!*$C$452,IF('Costi complessivi'!#REF!=$B$452,'Costi complessivi'!#REF!,""))</f>
        <v>#REF!</v>
      </c>
      <c r="H88" s="44" t="e">
        <f>IF('Costi complessivi'!#REF!="G",'Costi complessivi'!#REF!*$C$452,IF('Costi complessivi'!#REF!=$B$452,'Costi complessivi'!#REF!,""))</f>
        <v>#REF!</v>
      </c>
      <c r="I88" s="115" t="e">
        <f>IF('Costi complessivi'!#REF!="G",'Costi complessivi'!D79*$C$452,IF('Costi complessivi'!#REF!=$B$452,'Costi complessivi'!D79,""))</f>
        <v>#REF!</v>
      </c>
      <c r="J88" s="14" t="e">
        <f>IF('Costi complessivi'!#REF!="G",'Costi complessivi'!E79*$C$452,IF('Costi complessivi'!#REF!=$B$452,'Costi complessivi'!E79,""))</f>
        <v>#REF!</v>
      </c>
      <c r="K88" s="14" t="e">
        <f>IF('Costi complessivi'!#REF!="G",'Costi complessivi'!F79*$C$452,IF('Costi complessivi'!#REF!=$B$452,'Costi complessivi'!F79,""))</f>
        <v>#REF!</v>
      </c>
      <c r="L88" s="29" t="e">
        <f>IF('Costi complessivi'!#REF!="G",'Costi complessivi'!#REF!*$C$452,IF('Costi complessivi'!#REF!=$B$452,'Costi complessivi'!#REF!,""))</f>
        <v>#REF!</v>
      </c>
      <c r="M88" s="23" t="e">
        <f>'Costi complessivi'!#REF!</f>
        <v>#REF!</v>
      </c>
      <c r="N88" s="69" t="e">
        <f>IF('Costi complessivi'!#REF!="G",'Costi complessivi'!#REF!,IF('Costi complessivi'!#REF!=$B$452,'Costi complessivi'!#REF!,0))</f>
        <v>#REF!</v>
      </c>
    </row>
    <row r="89" spans="1:18">
      <c r="A89" s="22" t="str">
        <f>IF('Costi complessivi'!A80="","",'Costi complessivi'!A80)</f>
        <v xml:space="preserve"> 68/05/979</v>
      </c>
      <c r="B89" s="61" t="str">
        <f>IF('Costi complessivi'!B80="","",'Costi complessivi'!B80)</f>
        <v>ON THE ROAD (pdz Prog gioV e com edu)</v>
      </c>
      <c r="C89" s="15" t="e">
        <f>IF('Costi complessivi'!#REF!="G",'Costi complessivi'!#REF!*$C$452,IF('Costi complessivi'!#REF!=$B$452,'Costi complessivi'!#REF!,""))</f>
        <v>#REF!</v>
      </c>
      <c r="D89" s="15" t="e">
        <f>IF('Costi complessivi'!#REF!="G",'Costi complessivi'!#REF!*$C$452,IF('Costi complessivi'!#REF!=$B$452,'Costi complessivi'!#REF!,""))</f>
        <v>#REF!</v>
      </c>
      <c r="E89" s="30" t="e">
        <f>IF('Costi complessivi'!#REF!="G",'Costi complessivi'!#REF!*$C$452,IF('Costi complessivi'!#REF!=$B$452,'Costi complessivi'!#REF!,""))</f>
        <v>#REF!</v>
      </c>
      <c r="F89" s="115" t="e">
        <f>IF('Costi complessivi'!#REF!="G",'Costi complessivi'!C80*$C$452,IF('Costi complessivi'!#REF!=$B$452,'Costi complessivi'!C80,""))</f>
        <v>#REF!</v>
      </c>
      <c r="G89" s="44" t="e">
        <f>IF('Costi complessivi'!#REF!="G",'Costi complessivi'!#REF!*$C$452,IF('Costi complessivi'!#REF!=$B$452,'Costi complessivi'!#REF!,""))</f>
        <v>#REF!</v>
      </c>
      <c r="H89" s="44" t="e">
        <f>IF('Costi complessivi'!#REF!="G",'Costi complessivi'!#REF!*$C$452,IF('Costi complessivi'!#REF!=$B$452,'Costi complessivi'!#REF!,""))</f>
        <v>#REF!</v>
      </c>
      <c r="I89" s="115" t="e">
        <f>IF('Costi complessivi'!#REF!="G",'Costi complessivi'!D80*$C$452,IF('Costi complessivi'!#REF!=$B$452,'Costi complessivi'!D80,""))</f>
        <v>#REF!</v>
      </c>
      <c r="J89" s="14" t="e">
        <f>IF('Costi complessivi'!#REF!="G",'Costi complessivi'!E80*$C$452,IF('Costi complessivi'!#REF!=$B$452,'Costi complessivi'!E80,""))</f>
        <v>#REF!</v>
      </c>
      <c r="K89" s="14" t="e">
        <f>IF('Costi complessivi'!#REF!="G",'Costi complessivi'!F80*$C$452,IF('Costi complessivi'!#REF!=$B$452,'Costi complessivi'!F80,""))</f>
        <v>#REF!</v>
      </c>
      <c r="L89" s="29" t="e">
        <f>IF('Costi complessivi'!#REF!="G",'Costi complessivi'!#REF!*$C$452,IF('Costi complessivi'!#REF!=$B$452,'Costi complessivi'!#REF!,""))</f>
        <v>#REF!</v>
      </c>
      <c r="M89" s="23" t="e">
        <f>'Costi complessivi'!#REF!</f>
        <v>#REF!</v>
      </c>
      <c r="N89" s="69" t="e">
        <f>IF('Costi complessivi'!#REF!="G",'Costi complessivi'!#REF!,IF('Costi complessivi'!#REF!=$B$452,'Costi complessivi'!#REF!,0))</f>
        <v>#REF!</v>
      </c>
    </row>
    <row r="90" spans="1:18">
      <c r="A90" s="22" t="str">
        <f>IF('Costi complessivi'!A81="","",'Costi complessivi'!A81)</f>
        <v xml:space="preserve"> 66/25/695</v>
      </c>
      <c r="B90" s="61" t="str">
        <f>IF('Costi complessivi'!B81="","",'Costi complessivi'!B81)</f>
        <v>ADELANTE (Pdz com educ)</v>
      </c>
      <c r="C90" s="15" t="e">
        <f>IF('Costi complessivi'!#REF!="G",'Costi complessivi'!#REF!*$C$452,IF('Costi complessivi'!#REF!=$B$452,'Costi complessivi'!#REF!,""))</f>
        <v>#REF!</v>
      </c>
      <c r="D90" s="15" t="e">
        <f>IF('Costi complessivi'!#REF!="G",'Costi complessivi'!#REF!*$C$452,IF('Costi complessivi'!#REF!=$B$452,'Costi complessivi'!#REF!,""))</f>
        <v>#REF!</v>
      </c>
      <c r="E90" s="30" t="e">
        <f>IF('Costi complessivi'!#REF!="G",'Costi complessivi'!#REF!*$C$452,IF('Costi complessivi'!#REF!=$B$452,'Costi complessivi'!#REF!,""))</f>
        <v>#REF!</v>
      </c>
      <c r="F90" s="115" t="e">
        <f>IF('Costi complessivi'!#REF!="G",'Costi complessivi'!C81*$C$452,IF('Costi complessivi'!#REF!=$B$452,'Costi complessivi'!C81,""))</f>
        <v>#REF!</v>
      </c>
      <c r="G90" s="44" t="e">
        <f>IF('Costi complessivi'!#REF!="G",'Costi complessivi'!#REF!*$C$452,IF('Costi complessivi'!#REF!=$B$452,'Costi complessivi'!#REF!,""))</f>
        <v>#REF!</v>
      </c>
      <c r="H90" s="44" t="e">
        <f>IF('Costi complessivi'!#REF!="G",'Costi complessivi'!#REF!*$C$452,IF('Costi complessivi'!#REF!=$B$452,'Costi complessivi'!#REF!,""))</f>
        <v>#REF!</v>
      </c>
      <c r="I90" s="115" t="e">
        <f>IF('Costi complessivi'!#REF!="G",'Costi complessivi'!D81*$C$452,IF('Costi complessivi'!#REF!=$B$452,'Costi complessivi'!D81,""))</f>
        <v>#REF!</v>
      </c>
      <c r="J90" s="14" t="e">
        <f>IF('Costi complessivi'!#REF!="G",'Costi complessivi'!E81*$C$452,IF('Costi complessivi'!#REF!=$B$452,'Costi complessivi'!E81,""))</f>
        <v>#REF!</v>
      </c>
      <c r="K90" s="14" t="e">
        <f>IF('Costi complessivi'!#REF!="G",'Costi complessivi'!F81*$C$452,IF('Costi complessivi'!#REF!=$B$452,'Costi complessivi'!F81,""))</f>
        <v>#REF!</v>
      </c>
      <c r="L90" s="29" t="e">
        <f>IF('Costi complessivi'!#REF!="G",'Costi complessivi'!#REF!*$C$452,IF('Costi complessivi'!#REF!=$B$452,'Costi complessivi'!#REF!,""))</f>
        <v>#REF!</v>
      </c>
      <c r="M90" s="23" t="e">
        <f>'Costi complessivi'!#REF!</f>
        <v>#REF!</v>
      </c>
      <c r="N90" s="69" t="e">
        <f>IF('Costi complessivi'!#REF!="G",'Costi complessivi'!#REF!,IF('Costi complessivi'!#REF!=$B$452,'Costi complessivi'!#REF!,0))</f>
        <v>#REF!</v>
      </c>
    </row>
    <row r="91" spans="1:18">
      <c r="A91" s="22" t="str">
        <f>IF('Costi complessivi'!A82="","",'Costi complessivi'!A82)</f>
        <v xml:space="preserve"> 66/25/695</v>
      </c>
      <c r="B91" s="61" t="str">
        <f>IF('Costi complessivi'!B82="","",'Costi complessivi'!B82)</f>
        <v>ADELANTE ESTATE</v>
      </c>
      <c r="C91" s="15" t="e">
        <f>IF('Costi complessivi'!#REF!="G",'Costi complessivi'!#REF!*$C$452,IF('Costi complessivi'!#REF!=$B$452,'Costi complessivi'!#REF!,""))</f>
        <v>#REF!</v>
      </c>
      <c r="D91" s="15" t="e">
        <f>IF('Costi complessivi'!#REF!="G",'Costi complessivi'!#REF!*$C$452,IF('Costi complessivi'!#REF!=$B$452,'Costi complessivi'!#REF!,""))</f>
        <v>#REF!</v>
      </c>
      <c r="E91" s="30" t="e">
        <f>IF('Costi complessivi'!#REF!="G",'Costi complessivi'!#REF!*$C$452,IF('Costi complessivi'!#REF!=$B$452,'Costi complessivi'!#REF!,""))</f>
        <v>#REF!</v>
      </c>
      <c r="F91" s="115" t="e">
        <f>IF('Costi complessivi'!#REF!="G",'Costi complessivi'!C82*$C$452,IF('Costi complessivi'!#REF!=$B$452,'Costi complessivi'!C82,""))</f>
        <v>#REF!</v>
      </c>
      <c r="G91" s="44" t="e">
        <f>IF('Costi complessivi'!#REF!="G",'Costi complessivi'!#REF!*$C$452,IF('Costi complessivi'!#REF!=$B$452,'Costi complessivi'!#REF!,""))</f>
        <v>#REF!</v>
      </c>
      <c r="H91" s="44" t="e">
        <f>IF('Costi complessivi'!#REF!="G",'Costi complessivi'!#REF!*$C$452,IF('Costi complessivi'!#REF!=$B$452,'Costi complessivi'!#REF!,""))</f>
        <v>#REF!</v>
      </c>
      <c r="I91" s="115" t="e">
        <f>IF('Costi complessivi'!#REF!="G",'Costi complessivi'!D82*$C$452,IF('Costi complessivi'!#REF!=$B$452,'Costi complessivi'!D82,""))</f>
        <v>#REF!</v>
      </c>
      <c r="J91" s="14" t="e">
        <f>IF('Costi complessivi'!#REF!="G",'Costi complessivi'!E82*$C$452,IF('Costi complessivi'!#REF!=$B$452,'Costi complessivi'!E82,""))</f>
        <v>#REF!</v>
      </c>
      <c r="K91" s="14" t="e">
        <f>IF('Costi complessivi'!#REF!="G",'Costi complessivi'!F82*$C$452,IF('Costi complessivi'!#REF!=$B$452,'Costi complessivi'!F82,""))</f>
        <v>#REF!</v>
      </c>
      <c r="L91" s="29" t="e">
        <f>IF('Costi complessivi'!#REF!="G",'Costi complessivi'!#REF!*$C$452,IF('Costi complessivi'!#REF!=$B$452,'Costi complessivi'!#REF!,""))</f>
        <v>#REF!</v>
      </c>
      <c r="M91" s="23" t="e">
        <f>'Costi complessivi'!#REF!</f>
        <v>#REF!</v>
      </c>
      <c r="N91" s="69" t="e">
        <f>IF('Costi complessivi'!#REF!="G",'Costi complessivi'!#REF!,IF('Costi complessivi'!#REF!=$B$452,'Costi complessivi'!#REF!,0))</f>
        <v>#REF!</v>
      </c>
    </row>
    <row r="92" spans="1:18">
      <c r="A92" s="22" t="str">
        <f>IF('Costi complessivi'!A83="","",'Costi complessivi'!A83)</f>
        <v xml:space="preserve">  68/05/981  </v>
      </c>
      <c r="B92" s="61" t="str">
        <f>IF('Costi complessivi'!B83="","",'Costi complessivi'!B83)</f>
        <v xml:space="preserve">CONTRIBUTI AFFIDI TRAVERSETOLO </v>
      </c>
      <c r="C92" s="15" t="e">
        <f>IF('Costi complessivi'!#REF!="G",'Costi complessivi'!#REF!*$C$452,IF('Costi complessivi'!#REF!=$B$452,'Costi complessivi'!#REF!,""))</f>
        <v>#REF!</v>
      </c>
      <c r="D92" s="15" t="e">
        <f>IF('Costi complessivi'!#REF!="G",'Costi complessivi'!#REF!*$C$452,IF('Costi complessivi'!#REF!=$B$452,'Costi complessivi'!#REF!,""))</f>
        <v>#REF!</v>
      </c>
      <c r="E92" s="30" t="e">
        <f>IF('Costi complessivi'!#REF!="G",'Costi complessivi'!#REF!*$C$452,IF('Costi complessivi'!#REF!=$B$452,'Costi complessivi'!#REF!,""))</f>
        <v>#REF!</v>
      </c>
      <c r="F92" s="115" t="e">
        <f>IF('Costi complessivi'!#REF!="G",'Costi complessivi'!C83*$C$452,IF('Costi complessivi'!#REF!=$B$452,'Costi complessivi'!C83,""))</f>
        <v>#REF!</v>
      </c>
      <c r="G92" s="44" t="e">
        <f>IF('Costi complessivi'!#REF!="G",'Costi complessivi'!#REF!*$C$452,IF('Costi complessivi'!#REF!=$B$452,'Costi complessivi'!#REF!,""))</f>
        <v>#REF!</v>
      </c>
      <c r="H92" s="44" t="e">
        <f>IF('Costi complessivi'!#REF!="G",'Costi complessivi'!#REF!*$C$452,IF('Costi complessivi'!#REF!=$B$452,'Costi complessivi'!#REF!,""))</f>
        <v>#REF!</v>
      </c>
      <c r="I92" s="115" t="e">
        <f>IF('Costi complessivi'!#REF!="G",'Costi complessivi'!D83*$C$452,IF('Costi complessivi'!#REF!=$B$452,'Costi complessivi'!D83,""))</f>
        <v>#REF!</v>
      </c>
      <c r="J92" s="14" t="e">
        <f>IF('Costi complessivi'!#REF!="G",'Costi complessivi'!E83*$C$452,IF('Costi complessivi'!#REF!=$B$452,'Costi complessivi'!E83,""))</f>
        <v>#REF!</v>
      </c>
      <c r="K92" s="14" t="e">
        <f>IF('Costi complessivi'!#REF!="G",'Costi complessivi'!F83*$C$452,IF('Costi complessivi'!#REF!=$B$452,'Costi complessivi'!F83,""))</f>
        <v>#REF!</v>
      </c>
      <c r="L92" s="29" t="e">
        <f>IF('Costi complessivi'!#REF!="G",'Costi complessivi'!#REF!*$C$452,IF('Costi complessivi'!#REF!=$B$452,'Costi complessivi'!#REF!,""))</f>
        <v>#REF!</v>
      </c>
      <c r="M92" s="23" t="e">
        <f>'Costi complessivi'!#REF!</f>
        <v>#REF!</v>
      </c>
      <c r="N92" s="69" t="e">
        <f>IF('Costi complessivi'!#REF!="G",'Costi complessivi'!#REF!,IF('Costi complessivi'!#REF!=$B$452,'Costi complessivi'!#REF!,0))</f>
        <v>#REF!</v>
      </c>
    </row>
    <row r="93" spans="1:18">
      <c r="A93" s="49" t="s">
        <v>696</v>
      </c>
      <c r="B93" s="45"/>
      <c r="C93" s="46"/>
      <c r="D93" s="47"/>
      <c r="E93" s="47"/>
      <c r="F93" s="115"/>
      <c r="G93" s="47"/>
      <c r="H93" s="47"/>
      <c r="I93" s="47"/>
      <c r="J93" s="47"/>
      <c r="K93" s="47"/>
      <c r="L93" s="45"/>
      <c r="M93" s="48"/>
      <c r="N93" s="69">
        <v>1</v>
      </c>
    </row>
    <row r="94" spans="1:18">
      <c r="A94" s="22" t="str">
        <f>IF('Costi complessivi'!A85="","",'Costi complessivi'!A85)</f>
        <v xml:space="preserve">  68/05/919</v>
      </c>
      <c r="B94" s="61" t="str">
        <f>IF('Costi complessivi'!B85="","",'Costi complessivi'!B85)</f>
        <v>Progetto AMA neoMamme</v>
      </c>
      <c r="C94" s="15" t="e">
        <f>IF('Costi complessivi'!#REF!="G",'Costi complessivi'!#REF!*$C$452,IF('Costi complessivi'!#REF!=$B$452,'Costi complessivi'!#REF!,""))</f>
        <v>#REF!</v>
      </c>
      <c r="D94" s="15" t="e">
        <f>IF('Costi complessivi'!#REF!="G",'Costi complessivi'!#REF!*$C$452,IF('Costi complessivi'!#REF!=$B$452,'Costi complessivi'!#REF!,""))</f>
        <v>#REF!</v>
      </c>
      <c r="E94" s="30" t="e">
        <f>IF('Costi complessivi'!#REF!="G",'Costi complessivi'!#REF!*$C$452,IF('Costi complessivi'!#REF!=$B$452,'Costi complessivi'!#REF!,""))</f>
        <v>#REF!</v>
      </c>
      <c r="F94" s="115" t="e">
        <f>IF('Costi complessivi'!#REF!="G",'Costi complessivi'!C85*$C$452,IF('Costi complessivi'!#REF!=$B$452,'Costi complessivi'!C85,""))</f>
        <v>#REF!</v>
      </c>
      <c r="G94" s="44" t="e">
        <f>IF('Costi complessivi'!#REF!="G",'Costi complessivi'!#REF!*$C$452,IF('Costi complessivi'!#REF!=$B$452,'Costi complessivi'!#REF!,""))</f>
        <v>#REF!</v>
      </c>
      <c r="H94" s="44" t="e">
        <f>IF('Costi complessivi'!#REF!="G",'Costi complessivi'!#REF!*$C$452,IF('Costi complessivi'!#REF!=$B$452,'Costi complessivi'!#REF!,""))</f>
        <v>#REF!</v>
      </c>
      <c r="I94" s="115" t="e">
        <f>IF('Costi complessivi'!#REF!="G",'Costi complessivi'!D85*$C$452,IF('Costi complessivi'!#REF!=$B$452,'Costi complessivi'!D85,""))</f>
        <v>#REF!</v>
      </c>
      <c r="J94" s="14" t="e">
        <f>IF('Costi complessivi'!#REF!="G",'Costi complessivi'!E85*$C$452,IF('Costi complessivi'!#REF!=$B$452,'Costi complessivi'!E85,""))</f>
        <v>#REF!</v>
      </c>
      <c r="K94" s="14" t="e">
        <f>IF('Costi complessivi'!#REF!="G",'Costi complessivi'!F85*$C$452,IF('Costi complessivi'!#REF!=$B$452,'Costi complessivi'!F85,""))</f>
        <v>#REF!</v>
      </c>
      <c r="L94" s="29" t="e">
        <f>IF('Costi complessivi'!#REF!="G",'Costi complessivi'!#REF!*$C$452,IF('Costi complessivi'!#REF!=$B$452,'Costi complessivi'!#REF!,""))</f>
        <v>#REF!</v>
      </c>
      <c r="M94" s="23" t="e">
        <f>'Costi complessivi'!#REF!</f>
        <v>#REF!</v>
      </c>
      <c r="N94" s="69" t="e">
        <f>IF('Costi complessivi'!#REF!="G",'Costi complessivi'!#REF!,IF('Costi complessivi'!#REF!=$B$452,'Costi complessivi'!#REF!,0))</f>
        <v>#REF!</v>
      </c>
      <c r="O94" s="57">
        <v>80000</v>
      </c>
      <c r="P94" s="55">
        <v>77000</v>
      </c>
      <c r="Q94" s="42">
        <f>36000/2*LAVORO!$E$9</f>
        <v>3520.2415408641336</v>
      </c>
      <c r="R94" s="42">
        <f>SUM(P94:Q94)</f>
        <v>80520.241540864139</v>
      </c>
    </row>
    <row r="95" spans="1:18">
      <c r="A95" s="22" t="str">
        <f>IF('Costi complessivi'!A86="","",'Costi complessivi'!A86)</f>
        <v xml:space="preserve">  66/30/888  </v>
      </c>
      <c r="B95" s="61" t="str">
        <f>IF('Costi complessivi'!B86="","",'Costi complessivi'!B86)</f>
        <v>PROGETTO AMA  minori</v>
      </c>
      <c r="C95" s="15" t="e">
        <f>IF('Costi complessivi'!#REF!="G",'Costi complessivi'!#REF!*$C$452,IF('Costi complessivi'!#REF!=$B$452,'Costi complessivi'!#REF!,""))</f>
        <v>#REF!</v>
      </c>
      <c r="D95" s="15" t="e">
        <f>IF('Costi complessivi'!#REF!="G",'Costi complessivi'!#REF!*$C$452,IF('Costi complessivi'!#REF!=$B$452,'Costi complessivi'!#REF!,""))</f>
        <v>#REF!</v>
      </c>
      <c r="E95" s="30" t="e">
        <f>IF('Costi complessivi'!#REF!="G",'Costi complessivi'!#REF!*$C$452,IF('Costi complessivi'!#REF!=$B$452,'Costi complessivi'!#REF!,""))</f>
        <v>#REF!</v>
      </c>
      <c r="F95" s="115" t="e">
        <f>IF('Costi complessivi'!#REF!="G",'Costi complessivi'!C86*$C$452,IF('Costi complessivi'!#REF!=$B$452,'Costi complessivi'!C86,""))</f>
        <v>#REF!</v>
      </c>
      <c r="G95" s="44" t="e">
        <f>IF('Costi complessivi'!#REF!="G",'Costi complessivi'!#REF!*$C$452,IF('Costi complessivi'!#REF!=$B$452,'Costi complessivi'!#REF!,""))</f>
        <v>#REF!</v>
      </c>
      <c r="H95" s="44" t="e">
        <f>IF('Costi complessivi'!#REF!="G",'Costi complessivi'!#REF!*$C$452,IF('Costi complessivi'!#REF!=$B$452,'Costi complessivi'!#REF!,""))</f>
        <v>#REF!</v>
      </c>
      <c r="I95" s="115" t="e">
        <f>IF('Costi complessivi'!#REF!="G",'Costi complessivi'!D86*$C$452,IF('Costi complessivi'!#REF!=$B$452,'Costi complessivi'!D86,""))</f>
        <v>#REF!</v>
      </c>
      <c r="J95" s="14" t="e">
        <f>IF('Costi complessivi'!#REF!="G",'Costi complessivi'!E86*$C$452,IF('Costi complessivi'!#REF!=$B$452,'Costi complessivi'!E86,""))</f>
        <v>#REF!</v>
      </c>
      <c r="K95" s="14" t="e">
        <f>IF('Costi complessivi'!#REF!="G",'Costi complessivi'!F86*$C$452,IF('Costi complessivi'!#REF!=$B$452,'Costi complessivi'!F86,""))</f>
        <v>#REF!</v>
      </c>
      <c r="L95" s="112" t="e">
        <f>IF('Costi complessivi'!#REF!="G",'Costi complessivi'!#REF!*$C$452,IF('Costi complessivi'!#REF!=$B$452,'Costi complessivi'!#REF!,""))</f>
        <v>#REF!</v>
      </c>
      <c r="M95" s="23" t="e">
        <f>'Costi complessivi'!#REF!</f>
        <v>#REF!</v>
      </c>
      <c r="N95" s="69" t="e">
        <f>IF('Costi complessivi'!#REF!="G",'Costi complessivi'!#REF!,IF('Costi complessivi'!#REF!=$B$452,'Costi complessivi'!#REF!,0))</f>
        <v>#REF!</v>
      </c>
      <c r="P95" s="42">
        <v>75000</v>
      </c>
    </row>
    <row r="96" spans="1:18">
      <c r="A96" s="22" t="str">
        <f>IF('Costi complessivi'!A87="","",'Costi complessivi'!A87)</f>
        <v xml:space="preserve">  66/30/805  </v>
      </c>
      <c r="B96" s="61" t="str">
        <f>IF('Costi complessivi'!B87="","",'Costi complessivi'!B87)</f>
        <v xml:space="preserve">MEDIAZIONE FAMILIARE           </v>
      </c>
      <c r="C96" s="15" t="e">
        <f>IF('Costi complessivi'!#REF!="G",'Costi complessivi'!#REF!*$C$452,IF('Costi complessivi'!#REF!=$B$452,'Costi complessivi'!#REF!,""))</f>
        <v>#REF!</v>
      </c>
      <c r="D96" s="15" t="e">
        <f>IF('Costi complessivi'!#REF!="G",'Costi complessivi'!#REF!*$C$452,IF('Costi complessivi'!#REF!=$B$452,'Costi complessivi'!#REF!,""))</f>
        <v>#REF!</v>
      </c>
      <c r="E96" s="30" t="e">
        <f>IF('Costi complessivi'!#REF!="G",'Costi complessivi'!#REF!*$C$452,IF('Costi complessivi'!#REF!=$B$452,'Costi complessivi'!#REF!,""))</f>
        <v>#REF!</v>
      </c>
      <c r="F96" s="115" t="e">
        <f>IF('Costi complessivi'!#REF!="G",'Costi complessivi'!C87*$C$452,IF('Costi complessivi'!#REF!=$B$452,'Costi complessivi'!C87,""))</f>
        <v>#REF!</v>
      </c>
      <c r="G96" s="44" t="e">
        <f>IF('Costi complessivi'!#REF!="G",'Costi complessivi'!#REF!*$C$452,IF('Costi complessivi'!#REF!=$B$452,'Costi complessivi'!#REF!,""))</f>
        <v>#REF!</v>
      </c>
      <c r="H96" s="44" t="e">
        <f>IF('Costi complessivi'!#REF!="G",'Costi complessivi'!#REF!*$C$452,IF('Costi complessivi'!#REF!=$B$452,'Costi complessivi'!#REF!,""))</f>
        <v>#REF!</v>
      </c>
      <c r="I96" s="115" t="e">
        <f>IF('Costi complessivi'!#REF!="G",'Costi complessivi'!D87*$C$452,IF('Costi complessivi'!#REF!=$B$452,'Costi complessivi'!D87,""))</f>
        <v>#REF!</v>
      </c>
      <c r="J96" s="14" t="e">
        <f>IF('Costi complessivi'!#REF!="G",'Costi complessivi'!E87*$C$452,IF('Costi complessivi'!#REF!=$B$452,'Costi complessivi'!E87,""))</f>
        <v>#REF!</v>
      </c>
      <c r="K96" s="14" t="e">
        <f>IF('Costi complessivi'!#REF!="G",'Costi complessivi'!F87*$C$452,IF('Costi complessivi'!#REF!=$B$452,'Costi complessivi'!F87,""))</f>
        <v>#REF!</v>
      </c>
      <c r="L96" s="29" t="e">
        <f>IF('Costi complessivi'!#REF!="G",'Costi complessivi'!#REF!*$C$452,IF('Costi complessivi'!#REF!=$B$452,'Costi complessivi'!#REF!,""))</f>
        <v>#REF!</v>
      </c>
      <c r="M96" s="23" t="e">
        <f>'Costi complessivi'!#REF!</f>
        <v>#REF!</v>
      </c>
      <c r="N96" s="69" t="e">
        <f>IF('Costi complessivi'!#REF!="G",'Costi complessivi'!#REF!,IF('Costi complessivi'!#REF!=$B$452,'Costi complessivi'!#REF!,0))</f>
        <v>#REF!</v>
      </c>
      <c r="P96" s="42">
        <v>152000</v>
      </c>
    </row>
    <row r="97" spans="1:33" hidden="1">
      <c r="A97" s="22" t="str">
        <f>IF('Costi complessivi'!A88="","",'Costi complessivi'!A88)</f>
        <v>66/30/847</v>
      </c>
      <c r="B97" s="61" t="str">
        <f>IF('Costi complessivi'!B88="","",'Costi complessivi'!B88)</f>
        <v>GESTIONE EDUCATIVA CASA DONNE</v>
      </c>
      <c r="C97" s="15" t="e">
        <f>IF('Costi complessivi'!#REF!="G",'Costi complessivi'!#REF!*$C$452,IF('Costi complessivi'!#REF!=$B$452,'Costi complessivi'!#REF!,""))</f>
        <v>#REF!</v>
      </c>
      <c r="D97" s="15" t="e">
        <f>IF('Costi complessivi'!#REF!="G",'Costi complessivi'!#REF!*$C$452,IF('Costi complessivi'!#REF!=$B$452,'Costi complessivi'!#REF!,""))</f>
        <v>#REF!</v>
      </c>
      <c r="E97" s="30" t="e">
        <f>IF('Costi complessivi'!#REF!="G",'Costi complessivi'!#REF!*$C$452,IF('Costi complessivi'!#REF!=$B$452,'Costi complessivi'!#REF!,""))</f>
        <v>#REF!</v>
      </c>
      <c r="F97" s="115" t="e">
        <f>IF('Costi complessivi'!#REF!="G",'Costi complessivi'!C88*$C$452,IF('Costi complessivi'!#REF!=$B$452,'Costi complessivi'!C88,""))</f>
        <v>#REF!</v>
      </c>
      <c r="G97" s="44" t="e">
        <f>IF('Costi complessivi'!#REF!="G",'Costi complessivi'!#REF!*$C$452,IF('Costi complessivi'!#REF!=$B$452,'Costi complessivi'!#REF!,""))</f>
        <v>#REF!</v>
      </c>
      <c r="H97" s="44" t="e">
        <f>IF('Costi complessivi'!#REF!="G",'Costi complessivi'!#REF!*$C$452,IF('Costi complessivi'!#REF!=$B$452,'Costi complessivi'!#REF!,""))</f>
        <v>#REF!</v>
      </c>
      <c r="I97" s="115" t="e">
        <f>IF('Costi complessivi'!#REF!="G",'Costi complessivi'!D88*$C$452,IF('Costi complessivi'!#REF!=$B$452,'Costi complessivi'!D88,""))</f>
        <v>#REF!</v>
      </c>
      <c r="J97" s="14" t="e">
        <f>IF('Costi complessivi'!#REF!="G",'Costi complessivi'!E88*$C$452,IF('Costi complessivi'!#REF!=$B$452,'Costi complessivi'!E88,""))</f>
        <v>#REF!</v>
      </c>
      <c r="K97" s="14" t="e">
        <f>IF('Costi complessivi'!#REF!="G",'Costi complessivi'!F88*$C$452,IF('Costi complessivi'!#REF!=$B$452,'Costi complessivi'!F88,""))</f>
        <v>#REF!</v>
      </c>
      <c r="L97" s="29" t="e">
        <f>IF('Costi complessivi'!#REF!="G",'Costi complessivi'!#REF!*$C$452,IF('Costi complessivi'!#REF!=$B$452,'Costi complessivi'!#REF!,""))</f>
        <v>#REF!</v>
      </c>
      <c r="M97" s="23" t="e">
        <f>'Costi complessivi'!#REF!</f>
        <v>#REF!</v>
      </c>
      <c r="N97" s="69" t="e">
        <f>IF('Costi complessivi'!#REF!="G",'Costi complessivi'!#REF!,IF('Costi complessivi'!#REF!=$B$452,'Costi complessivi'!#REF!,0))</f>
        <v>#REF!</v>
      </c>
    </row>
    <row r="98" spans="1:33" hidden="1">
      <c r="A98" s="22" t="str">
        <f>IF('Costi complessivi'!A89="","",'Costi complessivi'!A89)</f>
        <v/>
      </c>
      <c r="B98" s="61" t="str">
        <f>IF('Costi complessivi'!B89="","",'Costi complessivi'!B89)</f>
        <v>CENTRO PER LE FAMIGLIE AVVIAMENTO</v>
      </c>
      <c r="C98" s="15" t="e">
        <f>IF('Costi complessivi'!#REF!="G",'Costi complessivi'!#REF!*$C$452,IF('Costi complessivi'!#REF!=$B$452,'Costi complessivi'!#REF!,""))</f>
        <v>#REF!</v>
      </c>
      <c r="D98" s="15" t="e">
        <f>IF('Costi complessivi'!#REF!="G",'Costi complessivi'!#REF!*$C$452,IF('Costi complessivi'!#REF!=$B$452,'Costi complessivi'!#REF!,""))</f>
        <v>#REF!</v>
      </c>
      <c r="E98" s="30" t="e">
        <f>IF('Costi complessivi'!#REF!="G",'Costi complessivi'!#REF!*$C$452,IF('Costi complessivi'!#REF!=$B$452,'Costi complessivi'!#REF!,""))</f>
        <v>#REF!</v>
      </c>
      <c r="F98" s="115" t="e">
        <f>IF('Costi complessivi'!#REF!="G",'Costi complessivi'!C89*$C$452,IF('Costi complessivi'!#REF!=$B$452,'Costi complessivi'!C89,""))</f>
        <v>#REF!</v>
      </c>
      <c r="G98" s="44" t="e">
        <f>IF('Costi complessivi'!#REF!="G",'Costi complessivi'!#REF!*$C$452,IF('Costi complessivi'!#REF!=$B$452,'Costi complessivi'!#REF!,""))</f>
        <v>#REF!</v>
      </c>
      <c r="H98" s="44" t="e">
        <f>IF('Costi complessivi'!#REF!="G",'Costi complessivi'!#REF!*$C$452,IF('Costi complessivi'!#REF!=$B$452,'Costi complessivi'!#REF!,""))</f>
        <v>#REF!</v>
      </c>
      <c r="I98" s="115" t="e">
        <f>IF('Costi complessivi'!#REF!="G",'Costi complessivi'!D89*$C$452,IF('Costi complessivi'!#REF!=$B$452,'Costi complessivi'!D89,""))</f>
        <v>#REF!</v>
      </c>
      <c r="J98" s="14" t="e">
        <f>IF('Costi complessivi'!#REF!="G",'Costi complessivi'!E89*$C$452,IF('Costi complessivi'!#REF!=$B$452,'Costi complessivi'!E89,""))</f>
        <v>#REF!</v>
      </c>
      <c r="K98" s="14" t="e">
        <f>IF('Costi complessivi'!#REF!="G",'Costi complessivi'!F89*$C$452,IF('Costi complessivi'!#REF!=$B$452,'Costi complessivi'!F89,""))</f>
        <v>#REF!</v>
      </c>
      <c r="L98" s="29" t="e">
        <f>IF('Costi complessivi'!#REF!="G",'Costi complessivi'!#REF!*$C$452,IF('Costi complessivi'!#REF!=$B$452,'Costi complessivi'!#REF!,""))</f>
        <v>#REF!</v>
      </c>
      <c r="M98" s="23" t="e">
        <f>'Costi complessivi'!#REF!</f>
        <v>#REF!</v>
      </c>
      <c r="N98" s="69" t="e">
        <f>IF('Costi complessivi'!#REF!="G",'Costi complessivi'!#REF!,IF('Costi complessivi'!#REF!=$B$452,'Costi complessivi'!#REF!,0))</f>
        <v>#REF!</v>
      </c>
    </row>
    <row r="99" spans="1:33" hidden="1">
      <c r="A99" s="22" t="str">
        <f>IF('Costi complessivi'!A90="","",'Costi complessivi'!A90)</f>
        <v xml:space="preserve"> 66/30/883</v>
      </c>
      <c r="B99" s="61" t="str">
        <f>IF('Costi complessivi'!B90="","",'Costi complessivi'!B90)</f>
        <v>NAVIGATE</v>
      </c>
      <c r="C99" s="15" t="e">
        <f>IF('Costi complessivi'!#REF!="G",'Costi complessivi'!#REF!*$C$452,IF('Costi complessivi'!#REF!=$B$452,'Costi complessivi'!#REF!,""))</f>
        <v>#REF!</v>
      </c>
      <c r="D99" s="15" t="e">
        <f>IF('Costi complessivi'!#REF!="G",'Costi complessivi'!#REF!*$C$452,IF('Costi complessivi'!#REF!=$B$452,'Costi complessivi'!#REF!,""))</f>
        <v>#REF!</v>
      </c>
      <c r="E99" s="30" t="e">
        <f>IF('Costi complessivi'!#REF!="G",'Costi complessivi'!#REF!*$C$452,IF('Costi complessivi'!#REF!=$B$452,'Costi complessivi'!#REF!,""))</f>
        <v>#REF!</v>
      </c>
      <c r="F99" s="115" t="e">
        <f>IF('Costi complessivi'!#REF!="G",'Costi complessivi'!C90*$C$452,IF('Costi complessivi'!#REF!=$B$452,'Costi complessivi'!C90,""))</f>
        <v>#REF!</v>
      </c>
      <c r="G99" s="44" t="e">
        <f>IF('Costi complessivi'!#REF!="G",'Costi complessivi'!#REF!*$C$452,IF('Costi complessivi'!#REF!=$B$452,'Costi complessivi'!#REF!,""))</f>
        <v>#REF!</v>
      </c>
      <c r="H99" s="44" t="e">
        <f>IF('Costi complessivi'!#REF!="G",'Costi complessivi'!#REF!*$C$452,IF('Costi complessivi'!#REF!=$B$452,'Costi complessivi'!#REF!,""))</f>
        <v>#REF!</v>
      </c>
      <c r="I99" s="115" t="e">
        <f>IF('Costi complessivi'!#REF!="G",'Costi complessivi'!D90*$C$452,IF('Costi complessivi'!#REF!=$B$452,'Costi complessivi'!D90,""))</f>
        <v>#REF!</v>
      </c>
      <c r="J99" s="14" t="e">
        <f>IF('Costi complessivi'!#REF!="G",'Costi complessivi'!E90*$C$452,IF('Costi complessivi'!#REF!=$B$452,'Costi complessivi'!E90,""))</f>
        <v>#REF!</v>
      </c>
      <c r="K99" s="14" t="e">
        <f>IF('Costi complessivi'!#REF!="G",'Costi complessivi'!F90*$C$452,IF('Costi complessivi'!#REF!=$B$452,'Costi complessivi'!F90,""))</f>
        <v>#REF!</v>
      </c>
      <c r="L99" s="29" t="e">
        <f>IF('Costi complessivi'!#REF!="G",'Costi complessivi'!#REF!*$C$452,IF('Costi complessivi'!#REF!=$B$452,'Costi complessivi'!#REF!,""))</f>
        <v>#REF!</v>
      </c>
      <c r="M99" s="23" t="e">
        <f>'Costi complessivi'!#REF!</f>
        <v>#REF!</v>
      </c>
      <c r="N99" s="69" t="e">
        <f>IF('Costi complessivi'!#REF!="G",'Costi complessivi'!#REF!,IF('Costi complessivi'!#REF!=$B$452,'Costi complessivi'!#REF!,0))</f>
        <v>#REF!</v>
      </c>
    </row>
    <row r="100" spans="1:33" hidden="1">
      <c r="A100" s="22" t="e">
        <f>IF('Costi complessivi'!#REF!="","",'Costi complessivi'!#REF!)</f>
        <v>#REF!</v>
      </c>
      <c r="B100" s="61" t="e">
        <f>IF('Costi complessivi'!#REF!="","",'Costi complessivi'!#REF!)</f>
        <v>#REF!</v>
      </c>
      <c r="C100" s="15" t="e">
        <f>IF('Costi complessivi'!#REF!="G",'Costi complessivi'!#REF!*$C$452,IF('Costi complessivi'!#REF!=$B$452,'Costi complessivi'!#REF!,""))</f>
        <v>#REF!</v>
      </c>
      <c r="D100" s="15" t="e">
        <f>IF('Costi complessivi'!#REF!="G",'Costi complessivi'!#REF!*$C$452,IF('Costi complessivi'!#REF!=$B$452,'Costi complessivi'!#REF!,""))</f>
        <v>#REF!</v>
      </c>
      <c r="E100" s="30" t="e">
        <f>IF('Costi complessivi'!#REF!="G",'Costi complessivi'!#REF!*$C$452,IF('Costi complessivi'!#REF!=$B$452,'Costi complessivi'!#REF!,""))</f>
        <v>#REF!</v>
      </c>
      <c r="F100" s="115" t="e">
        <f>IF('Costi complessivi'!#REF!="G",'Costi complessivi'!#REF!*$C$452,IF('Costi complessivi'!#REF!=$B$452,'Costi complessivi'!#REF!,""))</f>
        <v>#REF!</v>
      </c>
      <c r="G100" s="44" t="e">
        <f>IF('Costi complessivi'!#REF!="G",'Costi complessivi'!#REF!*$C$452,IF('Costi complessivi'!#REF!=$B$452,'Costi complessivi'!#REF!,""))</f>
        <v>#REF!</v>
      </c>
      <c r="H100" s="44" t="e">
        <f>IF('Costi complessivi'!#REF!="G",'Costi complessivi'!#REF!*$C$452,IF('Costi complessivi'!#REF!=$B$452,'Costi complessivi'!#REF!,""))</f>
        <v>#REF!</v>
      </c>
      <c r="I100" s="115" t="e">
        <f>IF('Costi complessivi'!#REF!="G",'Costi complessivi'!#REF!*$C$452,IF('Costi complessivi'!#REF!=$B$452,'Costi complessivi'!#REF!,""))</f>
        <v>#REF!</v>
      </c>
      <c r="J100" s="14" t="e">
        <f>IF('Costi complessivi'!#REF!="G",'Costi complessivi'!#REF!*$C$452,IF('Costi complessivi'!#REF!=$B$452,'Costi complessivi'!#REF!,""))</f>
        <v>#REF!</v>
      </c>
      <c r="K100" s="14" t="e">
        <f>IF('Costi complessivi'!#REF!="G",'Costi complessivi'!#REF!*$C$452,IF('Costi complessivi'!#REF!=$B$452,'Costi complessivi'!#REF!,""))</f>
        <v>#REF!</v>
      </c>
      <c r="L100" s="29" t="e">
        <f>IF('Costi complessivi'!#REF!="G",'Costi complessivi'!#REF!*$C$452,IF('Costi complessivi'!#REF!=$B$452,'Costi complessivi'!#REF!,""))</f>
        <v>#REF!</v>
      </c>
      <c r="M100" s="23" t="e">
        <f>'Costi complessivi'!#REF!</f>
        <v>#REF!</v>
      </c>
      <c r="N100" s="69" t="e">
        <f>IF('Costi complessivi'!#REF!="G",'Costi complessivi'!#REF!,IF('Costi complessivi'!#REF!=$B$452,'Costi complessivi'!#REF!,0))</f>
        <v>#REF!</v>
      </c>
    </row>
    <row r="101" spans="1:33" hidden="1">
      <c r="A101" s="22" t="e">
        <f>IF('Costi complessivi'!#REF!="","",'Costi complessivi'!#REF!)</f>
        <v>#REF!</v>
      </c>
      <c r="B101" s="61" t="e">
        <f>IF('Costi complessivi'!#REF!="","",'Costi complessivi'!#REF!)</f>
        <v>#REF!</v>
      </c>
      <c r="C101" s="15" t="e">
        <f>IF('Costi complessivi'!#REF!="G",'Costi complessivi'!#REF!*$C$452,IF('Costi complessivi'!#REF!=$B$452,'Costi complessivi'!#REF!,""))</f>
        <v>#REF!</v>
      </c>
      <c r="D101" s="15" t="e">
        <f>IF('Costi complessivi'!#REF!="G",'Costi complessivi'!#REF!*$C$452,IF('Costi complessivi'!#REF!=$B$452,'Costi complessivi'!#REF!,""))</f>
        <v>#REF!</v>
      </c>
      <c r="E101" s="30" t="e">
        <f>IF('Costi complessivi'!#REF!="G",'Costi complessivi'!#REF!*$C$452,IF('Costi complessivi'!#REF!=$B$452,'Costi complessivi'!#REF!,""))</f>
        <v>#REF!</v>
      </c>
      <c r="F101" s="115" t="e">
        <f>IF('Costi complessivi'!#REF!="G",'Costi complessivi'!#REF!*$C$452,IF('Costi complessivi'!#REF!=$B$452,'Costi complessivi'!#REF!,""))</f>
        <v>#REF!</v>
      </c>
      <c r="G101" s="44" t="e">
        <f>IF('Costi complessivi'!#REF!="G",'Costi complessivi'!#REF!*$C$452,IF('Costi complessivi'!#REF!=$B$452,'Costi complessivi'!#REF!,""))</f>
        <v>#REF!</v>
      </c>
      <c r="H101" s="44" t="e">
        <f>IF('Costi complessivi'!#REF!="G",'Costi complessivi'!#REF!*$C$452,IF('Costi complessivi'!#REF!=$B$452,'Costi complessivi'!#REF!,""))</f>
        <v>#REF!</v>
      </c>
      <c r="I101" s="115" t="e">
        <f>IF('Costi complessivi'!#REF!="G",'Costi complessivi'!#REF!*$C$452,IF('Costi complessivi'!#REF!=$B$452,'Costi complessivi'!#REF!,""))</f>
        <v>#REF!</v>
      </c>
      <c r="J101" s="14" t="e">
        <f>IF('Costi complessivi'!#REF!="G",'Costi complessivi'!#REF!*$C$452,IF('Costi complessivi'!#REF!=$B$452,'Costi complessivi'!#REF!,""))</f>
        <v>#REF!</v>
      </c>
      <c r="K101" s="14" t="e">
        <f>IF('Costi complessivi'!#REF!="G",'Costi complessivi'!#REF!*$C$452,IF('Costi complessivi'!#REF!=$B$452,'Costi complessivi'!#REF!,""))</f>
        <v>#REF!</v>
      </c>
      <c r="L101" s="29" t="e">
        <f>IF('Costi complessivi'!#REF!="G",'Costi complessivi'!#REF!*$C$452,IF('Costi complessivi'!#REF!=$B$452,'Costi complessivi'!#REF!,""))</f>
        <v>#REF!</v>
      </c>
      <c r="M101" s="23" t="e">
        <f>'Costi complessivi'!#REF!</f>
        <v>#REF!</v>
      </c>
      <c r="N101" s="69" t="e">
        <f>IF('Costi complessivi'!#REF!="G",'Costi complessivi'!#REF!,IF('Costi complessivi'!#REF!=$B$452,'Costi complessivi'!#REF!,0))</f>
        <v>#REF!</v>
      </c>
    </row>
    <row r="102" spans="1:33" s="6" customFormat="1">
      <c r="A102" s="19"/>
      <c r="B102" s="33" t="s">
        <v>406</v>
      </c>
      <c r="C102" s="33" t="e">
        <f>SUM(C49:C101)</f>
        <v>#REF!</v>
      </c>
      <c r="D102" s="33" t="e">
        <f t="shared" ref="D102:K102" si="2">SUM(D49:D101)</f>
        <v>#REF!</v>
      </c>
      <c r="E102" s="33" t="e">
        <f t="shared" si="2"/>
        <v>#REF!</v>
      </c>
      <c r="F102" s="33" t="e">
        <f t="shared" si="2"/>
        <v>#REF!</v>
      </c>
      <c r="G102" s="33" t="e">
        <f t="shared" si="2"/>
        <v>#REF!</v>
      </c>
      <c r="H102" s="33" t="e">
        <f t="shared" si="2"/>
        <v>#REF!</v>
      </c>
      <c r="I102" s="33" t="e">
        <f t="shared" si="2"/>
        <v>#REF!</v>
      </c>
      <c r="J102" s="33" t="e">
        <f t="shared" si="2"/>
        <v>#REF!</v>
      </c>
      <c r="K102" s="33" t="e">
        <f t="shared" si="2"/>
        <v>#REF!</v>
      </c>
      <c r="L102" s="12"/>
      <c r="M102" s="12"/>
      <c r="N102" s="69">
        <v>1</v>
      </c>
      <c r="AD102" s="60"/>
      <c r="AG102" s="60"/>
    </row>
    <row r="103" spans="1:33" ht="23.25">
      <c r="B103" s="50" t="str">
        <f>'Costi complessivi'!B92</f>
        <v>ASSISTENZA ANZIANI</v>
      </c>
      <c r="C103" s="11"/>
      <c r="D103" s="25"/>
      <c r="E103" s="11" t="e">
        <f>IF((#REF!+#REF!+#REF!+#REF!+#REF!-E102)&lt;0.02,"",(#REF!+#REF!+#REF!+#REF!+#REF!))</f>
        <v>#REF!</v>
      </c>
      <c r="F103" s="11"/>
      <c r="G103" s="11"/>
      <c r="H103" s="11"/>
      <c r="I103" s="11"/>
      <c r="J103" s="11"/>
      <c r="K103" s="11"/>
      <c r="N103" s="69">
        <v>1</v>
      </c>
    </row>
    <row r="104" spans="1:33">
      <c r="A104" s="2" t="s">
        <v>3</v>
      </c>
      <c r="B104" s="2" t="s">
        <v>2</v>
      </c>
      <c r="C104" s="26" t="str">
        <f t="shared" ref="C104:K104" si="3">C47</f>
        <v>Gestionale</v>
      </c>
      <c r="D104" s="26" t="str">
        <f t="shared" si="3"/>
        <v>RATEI E RISCONTI</v>
      </c>
      <c r="E104" s="26" t="str">
        <f t="shared" si="3"/>
        <v>STIMA</v>
      </c>
      <c r="F104" s="26" t="str">
        <f t="shared" si="3"/>
        <v>PREVENTIVO 2019</v>
      </c>
      <c r="G104" s="26" t="e">
        <f t="shared" si="3"/>
        <v>#REF!</v>
      </c>
      <c r="H104" s="26" t="e">
        <f t="shared" si="3"/>
        <v>#REF!</v>
      </c>
      <c r="I104" s="26" t="str">
        <f t="shared" si="3"/>
        <v>CONSUNTIVO 2019</v>
      </c>
      <c r="J104" s="26" t="str">
        <f t="shared" si="3"/>
        <v>INDICATORE ATTESO</v>
      </c>
      <c r="K104" s="26" t="str">
        <f t="shared" si="3"/>
        <v>INDICATORE CONS.</v>
      </c>
      <c r="L104" s="27"/>
      <c r="N104" s="69">
        <v>1</v>
      </c>
    </row>
    <row r="105" spans="1:33" hidden="1">
      <c r="A105" s="49" t="s">
        <v>472</v>
      </c>
      <c r="B105" s="45"/>
      <c r="C105" s="46"/>
      <c r="D105" s="47"/>
      <c r="E105" s="47"/>
      <c r="F105" s="47"/>
      <c r="G105" s="47"/>
      <c r="H105" s="47"/>
      <c r="I105" s="47"/>
      <c r="J105" s="47"/>
      <c r="K105" s="47"/>
      <c r="L105" s="45"/>
      <c r="M105" s="48"/>
      <c r="N105" s="69" t="e">
        <f>IF('Costi complessivi'!#REF!="G",'Costi complessivi'!#REF!,IF('Costi complessivi'!#REF!=$B$452,'Costi complessivi'!#REF!,0))</f>
        <v>#REF!</v>
      </c>
    </row>
    <row r="106" spans="1:33" hidden="1">
      <c r="A106" s="22" t="str">
        <f>IF('Costi complessivi'!A95="","",'Costi complessivi'!A95)</f>
        <v xml:space="preserve">  66/25/710  </v>
      </c>
      <c r="B106" s="61" t="str">
        <f>IF('Costi complessivi'!B95="","",'Costi complessivi'!B95)</f>
        <v xml:space="preserve">TRASFERIMENTO SAA COLLECCHIO   </v>
      </c>
      <c r="C106" s="15" t="e">
        <f>IF('Costi complessivi'!#REF!="G",'Costi complessivi'!#REF!*$C$452,IF('Costi complessivi'!#REF!=$B$452,'Costi complessivi'!#REF!,""))</f>
        <v>#REF!</v>
      </c>
      <c r="D106" s="15" t="e">
        <f>IF('Costi complessivi'!#REF!="G",'Costi complessivi'!#REF!*$C$452,IF('Costi complessivi'!#REF!=$B$452,'Costi complessivi'!#REF!,""))</f>
        <v>#REF!</v>
      </c>
      <c r="E106" s="30" t="e">
        <f>IF('Costi complessivi'!#REF!="G",'Costi complessivi'!#REF!*$C$452,IF('Costi complessivi'!#REF!=$B$452,'Costi complessivi'!#REF!,""))</f>
        <v>#REF!</v>
      </c>
      <c r="F106" s="115" t="e">
        <f>IF('Costi complessivi'!#REF!="G",'Costi complessivi'!C95*$C$452,IF('Costi complessivi'!#REF!=$B$452,'Costi complessivi'!C95,""))</f>
        <v>#REF!</v>
      </c>
      <c r="G106" s="44" t="e">
        <f>IF('Costi complessivi'!#REF!="G",'Costi complessivi'!#REF!*$C$452,IF('Costi complessivi'!#REF!=$B$452,'Costi complessivi'!#REF!,""))</f>
        <v>#REF!</v>
      </c>
      <c r="H106" s="44" t="e">
        <f>IF('Costi complessivi'!#REF!="G",'Costi complessivi'!#REF!*$C$452,IF('Costi complessivi'!#REF!=$B$452,'Costi complessivi'!#REF!,""))</f>
        <v>#REF!</v>
      </c>
      <c r="I106" s="115" t="e">
        <f>IF('Costi complessivi'!#REF!="G",'Costi complessivi'!D95*$C$452,IF('Costi complessivi'!#REF!=$B$452,'Costi complessivi'!D95,""))</f>
        <v>#REF!</v>
      </c>
      <c r="J106" s="14" t="e">
        <f>IF('Costi complessivi'!#REF!="G",'Costi complessivi'!E95*$C$452,IF('Costi complessivi'!#REF!=$B$452,'Costi complessivi'!E95,""))</f>
        <v>#REF!</v>
      </c>
      <c r="K106" s="14" t="e">
        <f>IF('Costi complessivi'!#REF!="G",'Costi complessivi'!F95*$C$452,IF('Costi complessivi'!#REF!=$B$452,'Costi complessivi'!F95,""))</f>
        <v>#REF!</v>
      </c>
      <c r="L106" s="29" t="e">
        <f>IF('Costi complessivi'!#REF!="G",'Costi complessivi'!#REF!*$C$452,IF('Costi complessivi'!#REF!=$B$452,'Costi complessivi'!#REF!,""))</f>
        <v>#REF!</v>
      </c>
      <c r="M106" s="23" t="e">
        <f>'Costi complessivi'!#REF!</f>
        <v>#REF!</v>
      </c>
      <c r="N106" s="69" t="e">
        <f>IF('Costi complessivi'!#REF!="G",'Costi complessivi'!#REF!,IF('Costi complessivi'!#REF!=$B$452,'Costi complessivi'!#REF!,0))</f>
        <v>#REF!</v>
      </c>
    </row>
    <row r="107" spans="1:33" hidden="1">
      <c r="A107" s="22" t="str">
        <f>IF('Costi complessivi'!A96="","",'Costi complessivi'!A96)</f>
        <v xml:space="preserve">  66/25/711  </v>
      </c>
      <c r="B107" s="61" t="str">
        <f>IF('Costi complessivi'!B96="","",'Costi complessivi'!B96)</f>
        <v xml:space="preserve">RETTE CASE RIPOSO COLLECCHIO   </v>
      </c>
      <c r="C107" s="15" t="e">
        <f>IF('Costi complessivi'!#REF!="G",'Costi complessivi'!#REF!*$C$452,IF('Costi complessivi'!#REF!=$B$452,'Costi complessivi'!#REF!,""))</f>
        <v>#REF!</v>
      </c>
      <c r="D107" s="15" t="e">
        <f>IF('Costi complessivi'!#REF!="G",'Costi complessivi'!#REF!*$C$452,IF('Costi complessivi'!#REF!=$B$452,'Costi complessivi'!#REF!,""))</f>
        <v>#REF!</v>
      </c>
      <c r="E107" s="30" t="e">
        <f>IF('Costi complessivi'!#REF!="G",'Costi complessivi'!#REF!*$C$452,IF('Costi complessivi'!#REF!=$B$452,'Costi complessivi'!#REF!,""))</f>
        <v>#REF!</v>
      </c>
      <c r="F107" s="115" t="e">
        <f>IF('Costi complessivi'!#REF!="G",'Costi complessivi'!C96*$C$452,IF('Costi complessivi'!#REF!=$B$452,'Costi complessivi'!C96,""))</f>
        <v>#REF!</v>
      </c>
      <c r="G107" s="44" t="e">
        <f>IF('Costi complessivi'!#REF!="G",'Costi complessivi'!#REF!*$C$452,IF('Costi complessivi'!#REF!=$B$452,'Costi complessivi'!#REF!,""))</f>
        <v>#REF!</v>
      </c>
      <c r="H107" s="44" t="e">
        <f>IF('Costi complessivi'!#REF!="G",'Costi complessivi'!#REF!*$C$452,IF('Costi complessivi'!#REF!=$B$452,'Costi complessivi'!#REF!,""))</f>
        <v>#REF!</v>
      </c>
      <c r="I107" s="115" t="e">
        <f>IF('Costi complessivi'!#REF!="G",'Costi complessivi'!D96*$C$452,IF('Costi complessivi'!#REF!=$B$452,'Costi complessivi'!D96,""))</f>
        <v>#REF!</v>
      </c>
      <c r="J107" s="14" t="e">
        <f>IF('Costi complessivi'!#REF!="G",'Costi complessivi'!E96*$C$452,IF('Costi complessivi'!#REF!=$B$452,'Costi complessivi'!E96,""))</f>
        <v>#REF!</v>
      </c>
      <c r="K107" s="14" t="e">
        <f>IF('Costi complessivi'!#REF!="G",'Costi complessivi'!F96*$C$452,IF('Costi complessivi'!#REF!=$B$452,'Costi complessivi'!F96,""))</f>
        <v>#REF!</v>
      </c>
      <c r="L107" s="29" t="e">
        <f>IF('Costi complessivi'!#REF!="G",'Costi complessivi'!#REF!*$C$452,IF('Costi complessivi'!#REF!=$B$452,'Costi complessivi'!#REF!,""))</f>
        <v>#REF!</v>
      </c>
      <c r="M107" s="23" t="e">
        <f>'Costi complessivi'!#REF!</f>
        <v>#REF!</v>
      </c>
      <c r="N107" s="69" t="e">
        <f>IF('Costi complessivi'!#REF!="G",'Costi complessivi'!#REF!,IF('Costi complessivi'!#REF!=$B$452,'Costi complessivi'!#REF!,0))</f>
        <v>#REF!</v>
      </c>
      <c r="P107" s="42">
        <v>90000</v>
      </c>
    </row>
    <row r="108" spans="1:33" hidden="1">
      <c r="A108" s="22" t="str">
        <f>IF('Costi complessivi'!A97="","",'Costi complessivi'!A97)</f>
        <v xml:space="preserve">  66/25/712  </v>
      </c>
      <c r="B108" s="61" t="str">
        <f>IF('Costi complessivi'!B97="","",'Costi complessivi'!B97)</f>
        <v xml:space="preserve">SOCIALIZZAZIONE COLLECCHIO     </v>
      </c>
      <c r="C108" s="15" t="e">
        <f>IF('Costi complessivi'!#REF!="G",'Costi complessivi'!#REF!*$C$452,IF('Costi complessivi'!#REF!=$B$452,'Costi complessivi'!#REF!,""))</f>
        <v>#REF!</v>
      </c>
      <c r="D108" s="15" t="e">
        <f>IF('Costi complessivi'!#REF!="G",'Costi complessivi'!#REF!*$C$452,IF('Costi complessivi'!#REF!=$B$452,'Costi complessivi'!#REF!,""))</f>
        <v>#REF!</v>
      </c>
      <c r="E108" s="30" t="e">
        <f>IF('Costi complessivi'!#REF!="G",'Costi complessivi'!#REF!*$C$452,IF('Costi complessivi'!#REF!=$B$452,'Costi complessivi'!#REF!,""))</f>
        <v>#REF!</v>
      </c>
      <c r="F108" s="115" t="e">
        <f>IF('Costi complessivi'!#REF!="G",'Costi complessivi'!C97*$C$452,IF('Costi complessivi'!#REF!=$B$452,'Costi complessivi'!C97,""))</f>
        <v>#REF!</v>
      </c>
      <c r="G108" s="44" t="e">
        <f>IF('Costi complessivi'!#REF!="G",'Costi complessivi'!#REF!*$C$452,IF('Costi complessivi'!#REF!=$B$452,'Costi complessivi'!#REF!,""))</f>
        <v>#REF!</v>
      </c>
      <c r="H108" s="44" t="e">
        <f>IF('Costi complessivi'!#REF!="G",'Costi complessivi'!#REF!*$C$452,IF('Costi complessivi'!#REF!=$B$452,'Costi complessivi'!#REF!,""))</f>
        <v>#REF!</v>
      </c>
      <c r="I108" s="115" t="e">
        <f>IF('Costi complessivi'!#REF!="G",'Costi complessivi'!D97*$C$452,IF('Costi complessivi'!#REF!=$B$452,'Costi complessivi'!D97,""))</f>
        <v>#REF!</v>
      </c>
      <c r="J108" s="14" t="e">
        <f>IF('Costi complessivi'!#REF!="G",'Costi complessivi'!E97*$C$452,IF('Costi complessivi'!#REF!=$B$452,'Costi complessivi'!E97,""))</f>
        <v>#REF!</v>
      </c>
      <c r="K108" s="14" t="e">
        <f>IF('Costi complessivi'!#REF!="G",'Costi complessivi'!F97*$C$452,IF('Costi complessivi'!#REF!=$B$452,'Costi complessivi'!F97,""))</f>
        <v>#REF!</v>
      </c>
      <c r="L108" s="29" t="e">
        <f>IF('Costi complessivi'!#REF!="G",'Costi complessivi'!#REF!*$C$452,IF('Costi complessivi'!#REF!=$B$452,'Costi complessivi'!#REF!,""))</f>
        <v>#REF!</v>
      </c>
      <c r="M108" s="23" t="e">
        <f>'Costi complessivi'!#REF!</f>
        <v>#REF!</v>
      </c>
      <c r="N108" s="69" t="e">
        <f>IF('Costi complessivi'!#REF!="G",'Costi complessivi'!#REF!,IF('Costi complessivi'!#REF!=$B$452,'Costi complessivi'!#REF!,0))</f>
        <v>#REF!</v>
      </c>
    </row>
    <row r="109" spans="1:33" hidden="1">
      <c r="A109" s="22" t="str">
        <f>IF('Costi complessivi'!A98="","",'Costi complessivi'!A98)</f>
        <v xml:space="preserve">  66/25/715  </v>
      </c>
      <c r="B109" s="61" t="str">
        <f>IF('Costi complessivi'!B98="","",'Costi complessivi'!B98)</f>
        <v xml:space="preserve">UTENZE CENTRI SOC. COLLECHIO   </v>
      </c>
      <c r="C109" s="15" t="e">
        <f>IF('Costi complessivi'!#REF!="G",'Costi complessivi'!#REF!*$C$452,IF('Costi complessivi'!#REF!=$B$452,'Costi complessivi'!#REF!,""))</f>
        <v>#REF!</v>
      </c>
      <c r="D109" s="15" t="e">
        <f>IF('Costi complessivi'!#REF!="G",'Costi complessivi'!#REF!*$C$452,IF('Costi complessivi'!#REF!=$B$452,'Costi complessivi'!#REF!,""))</f>
        <v>#REF!</v>
      </c>
      <c r="E109" s="30" t="e">
        <f>IF('Costi complessivi'!#REF!="G",'Costi complessivi'!#REF!*$C$452,IF('Costi complessivi'!#REF!=$B$452,'Costi complessivi'!#REF!,""))</f>
        <v>#REF!</v>
      </c>
      <c r="F109" s="115" t="e">
        <f>IF('Costi complessivi'!#REF!="G",'Costi complessivi'!C98*$C$452,IF('Costi complessivi'!#REF!=$B$452,'Costi complessivi'!C98,""))</f>
        <v>#REF!</v>
      </c>
      <c r="G109" s="44" t="e">
        <f>IF('Costi complessivi'!#REF!="G",'Costi complessivi'!#REF!*$C$452,IF('Costi complessivi'!#REF!=$B$452,'Costi complessivi'!#REF!,""))</f>
        <v>#REF!</v>
      </c>
      <c r="H109" s="44" t="e">
        <f>IF('Costi complessivi'!#REF!="G",'Costi complessivi'!#REF!*$C$452,IF('Costi complessivi'!#REF!=$B$452,'Costi complessivi'!#REF!,""))</f>
        <v>#REF!</v>
      </c>
      <c r="I109" s="115" t="e">
        <f>IF('Costi complessivi'!#REF!="G",'Costi complessivi'!D98*$C$452,IF('Costi complessivi'!#REF!=$B$452,'Costi complessivi'!D98,""))</f>
        <v>#REF!</v>
      </c>
      <c r="J109" s="14" t="e">
        <f>IF('Costi complessivi'!#REF!="G",'Costi complessivi'!E98*$C$452,IF('Costi complessivi'!#REF!=$B$452,'Costi complessivi'!E98,""))</f>
        <v>#REF!</v>
      </c>
      <c r="K109" s="14" t="e">
        <f>IF('Costi complessivi'!#REF!="G",'Costi complessivi'!F98*$C$452,IF('Costi complessivi'!#REF!=$B$452,'Costi complessivi'!F98,""))</f>
        <v>#REF!</v>
      </c>
      <c r="L109" s="29" t="e">
        <f>IF('Costi complessivi'!#REF!="G",'Costi complessivi'!#REF!*$C$452,IF('Costi complessivi'!#REF!=$B$452,'Costi complessivi'!#REF!,""))</f>
        <v>#REF!</v>
      </c>
      <c r="M109" s="23" t="e">
        <f>'Costi complessivi'!#REF!</f>
        <v>#REF!</v>
      </c>
      <c r="N109" s="69" t="e">
        <f>IF('Costi complessivi'!#REF!="G",'Costi complessivi'!#REF!,IF('Costi complessivi'!#REF!=$B$452,'Costi complessivi'!#REF!,0))</f>
        <v>#REF!</v>
      </c>
    </row>
    <row r="110" spans="1:33" hidden="1">
      <c r="A110" s="22" t="str">
        <f>IF('Costi complessivi'!A99="","",'Costi complessivi'!A99)</f>
        <v xml:space="preserve">  66/25/716  </v>
      </c>
      <c r="B110" s="61" t="str">
        <f>IF('Costi complessivi'!B99="","",'Costi complessivi'!B99)</f>
        <v xml:space="preserve">PULIZIE CENTRI SOC. COLLECCHIO </v>
      </c>
      <c r="C110" s="15" t="e">
        <f>IF('Costi complessivi'!#REF!="G",'Costi complessivi'!#REF!*$C$452,IF('Costi complessivi'!#REF!=$B$452,'Costi complessivi'!#REF!,""))</f>
        <v>#REF!</v>
      </c>
      <c r="D110" s="15" t="e">
        <f>IF('Costi complessivi'!#REF!="G",'Costi complessivi'!#REF!*$C$452,IF('Costi complessivi'!#REF!=$B$452,'Costi complessivi'!#REF!,""))</f>
        <v>#REF!</v>
      </c>
      <c r="E110" s="30" t="e">
        <f>IF('Costi complessivi'!#REF!="G",'Costi complessivi'!#REF!*$C$452,IF('Costi complessivi'!#REF!=$B$452,'Costi complessivi'!#REF!,""))</f>
        <v>#REF!</v>
      </c>
      <c r="F110" s="115" t="e">
        <f>IF('Costi complessivi'!#REF!="G",'Costi complessivi'!C99*$C$452,IF('Costi complessivi'!#REF!=$B$452,'Costi complessivi'!C99,""))</f>
        <v>#REF!</v>
      </c>
      <c r="G110" s="44" t="e">
        <f>IF('Costi complessivi'!#REF!="G",'Costi complessivi'!#REF!*$C$452,IF('Costi complessivi'!#REF!=$B$452,'Costi complessivi'!#REF!,""))</f>
        <v>#REF!</v>
      </c>
      <c r="H110" s="44" t="e">
        <f>IF('Costi complessivi'!#REF!="G",'Costi complessivi'!#REF!*$C$452,IF('Costi complessivi'!#REF!=$B$452,'Costi complessivi'!#REF!,""))</f>
        <v>#REF!</v>
      </c>
      <c r="I110" s="115" t="e">
        <f>IF('Costi complessivi'!#REF!="G",'Costi complessivi'!D99*$C$452,IF('Costi complessivi'!#REF!=$B$452,'Costi complessivi'!D99,""))</f>
        <v>#REF!</v>
      </c>
      <c r="J110" s="14" t="e">
        <f>IF('Costi complessivi'!#REF!="G",'Costi complessivi'!E99*$C$452,IF('Costi complessivi'!#REF!=$B$452,'Costi complessivi'!E99,""))</f>
        <v>#REF!</v>
      </c>
      <c r="K110" s="14" t="e">
        <f>IF('Costi complessivi'!#REF!="G",'Costi complessivi'!F99*$C$452,IF('Costi complessivi'!#REF!=$B$452,'Costi complessivi'!F99,""))</f>
        <v>#REF!</v>
      </c>
      <c r="L110" s="29" t="e">
        <f>IF('Costi complessivi'!#REF!="G",'Costi complessivi'!#REF!*$C$452,IF('Costi complessivi'!#REF!=$B$452,'Costi complessivi'!#REF!,""))</f>
        <v>#REF!</v>
      </c>
      <c r="M110" s="23" t="e">
        <f>'Costi complessivi'!#REF!</f>
        <v>#REF!</v>
      </c>
      <c r="N110" s="69" t="e">
        <f>IF('Costi complessivi'!#REF!="G",'Costi complessivi'!#REF!,IF('Costi complessivi'!#REF!=$B$452,'Costi complessivi'!#REF!,0))</f>
        <v>#REF!</v>
      </c>
    </row>
    <row r="111" spans="1:33" hidden="1">
      <c r="A111" s="49" t="s">
        <v>443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5"/>
      <c r="M111" s="48"/>
      <c r="N111" s="69" t="e">
        <f>IF('Costi complessivi'!#REF!="G",'Costi complessivi'!#REF!,IF('Costi complessivi'!#REF!=$B$452,'Costi complessivi'!#REF!,0))</f>
        <v>#REF!</v>
      </c>
    </row>
    <row r="112" spans="1:33" hidden="1">
      <c r="A112" s="22" t="str">
        <f>IF('Costi complessivi'!A101="","",'Costi complessivi'!A101)</f>
        <v xml:space="preserve">  66/25/725  </v>
      </c>
      <c r="B112" s="61" t="str">
        <f>IF('Costi complessivi'!B101="","",'Costi complessivi'!B101)</f>
        <v xml:space="preserve">TRASFERIMENTO SAA FELINO       </v>
      </c>
      <c r="C112" s="15" t="e">
        <f>IF('Costi complessivi'!#REF!="G",'Costi complessivi'!#REF!*$C$452,IF('Costi complessivi'!#REF!=$B$452,'Costi complessivi'!#REF!,""))</f>
        <v>#REF!</v>
      </c>
      <c r="D112" s="15" t="e">
        <f>IF('Costi complessivi'!#REF!="G",'Costi complessivi'!#REF!*$C$452,IF('Costi complessivi'!#REF!=$B$452,'Costi complessivi'!#REF!,""))</f>
        <v>#REF!</v>
      </c>
      <c r="E112" s="30" t="e">
        <f>IF('Costi complessivi'!#REF!="G",'Costi complessivi'!#REF!*$C$452,IF('Costi complessivi'!#REF!=$B$452,'Costi complessivi'!#REF!,""))</f>
        <v>#REF!</v>
      </c>
      <c r="F112" s="115" t="e">
        <f>IF('Costi complessivi'!#REF!="G",'Costi complessivi'!C101*$C$452,IF('Costi complessivi'!#REF!=$B$452,'Costi complessivi'!C101,""))</f>
        <v>#REF!</v>
      </c>
      <c r="G112" s="44" t="e">
        <f>IF('Costi complessivi'!#REF!="G",'Costi complessivi'!#REF!*$C$452,IF('Costi complessivi'!#REF!=$B$452,'Costi complessivi'!#REF!,""))</f>
        <v>#REF!</v>
      </c>
      <c r="H112" s="44" t="e">
        <f>IF('Costi complessivi'!#REF!="G",'Costi complessivi'!#REF!*$C$452,IF('Costi complessivi'!#REF!=$B$452,'Costi complessivi'!#REF!,""))</f>
        <v>#REF!</v>
      </c>
      <c r="I112" s="115" t="e">
        <f>IF('Costi complessivi'!#REF!="G",'Costi complessivi'!D101*$C$452,IF('Costi complessivi'!#REF!=$B$452,'Costi complessivi'!D101,""))</f>
        <v>#REF!</v>
      </c>
      <c r="J112" s="14" t="e">
        <f>IF('Costi complessivi'!#REF!="G",'Costi complessivi'!E101*$C$452,IF('Costi complessivi'!#REF!=$B$452,'Costi complessivi'!E101,""))</f>
        <v>#REF!</v>
      </c>
      <c r="K112" s="14" t="e">
        <f>IF('Costi complessivi'!#REF!="G",'Costi complessivi'!F101*$C$452,IF('Costi complessivi'!#REF!=$B$452,'Costi complessivi'!F101,""))</f>
        <v>#REF!</v>
      </c>
      <c r="L112" s="29" t="e">
        <f>IF('Costi complessivi'!#REF!="G",'Costi complessivi'!#REF!*$C$452,IF('Costi complessivi'!#REF!=$B$452,'Costi complessivi'!#REF!,""))</f>
        <v>#REF!</v>
      </c>
      <c r="M112" s="23" t="e">
        <f>'Costi complessivi'!#REF!</f>
        <v>#REF!</v>
      </c>
      <c r="N112" s="69" t="e">
        <f>IF('Costi complessivi'!#REF!="G",'Costi complessivi'!#REF!,IF('Costi complessivi'!#REF!=$B$452,'Costi complessivi'!#REF!,0))</f>
        <v>#REF!</v>
      </c>
    </row>
    <row r="113" spans="1:16" hidden="1">
      <c r="A113" s="22" t="str">
        <f>IF('Costi complessivi'!A102="","",'Costi complessivi'!A102)</f>
        <v xml:space="preserve">  66/25/726  </v>
      </c>
      <c r="B113" s="61" t="str">
        <f>IF('Costi complessivi'!B102="","",'Costi complessivi'!B102)</f>
        <v xml:space="preserve">RETTE CASE RIPOSO FELINO       </v>
      </c>
      <c r="C113" s="15" t="e">
        <f>IF('Costi complessivi'!#REF!="G",'Costi complessivi'!#REF!*$C$452,IF('Costi complessivi'!#REF!=$B$452,'Costi complessivi'!#REF!,""))</f>
        <v>#REF!</v>
      </c>
      <c r="D113" s="15" t="e">
        <f>IF('Costi complessivi'!#REF!="G",'Costi complessivi'!#REF!*$C$452,IF('Costi complessivi'!#REF!=$B$452,'Costi complessivi'!#REF!,""))</f>
        <v>#REF!</v>
      </c>
      <c r="E113" s="30" t="e">
        <f>IF('Costi complessivi'!#REF!="G",'Costi complessivi'!#REF!*$C$452,IF('Costi complessivi'!#REF!=$B$452,'Costi complessivi'!#REF!,""))</f>
        <v>#REF!</v>
      </c>
      <c r="F113" s="115" t="e">
        <f>IF('Costi complessivi'!#REF!="G",'Costi complessivi'!C102*$C$452,IF('Costi complessivi'!#REF!=$B$452,'Costi complessivi'!C102,""))</f>
        <v>#REF!</v>
      </c>
      <c r="G113" s="44" t="e">
        <f>IF('Costi complessivi'!#REF!="G",'Costi complessivi'!#REF!*$C$452,IF('Costi complessivi'!#REF!=$B$452,'Costi complessivi'!#REF!,""))</f>
        <v>#REF!</v>
      </c>
      <c r="H113" s="44" t="e">
        <f>IF('Costi complessivi'!#REF!="G",'Costi complessivi'!#REF!*$C$452,IF('Costi complessivi'!#REF!=$B$452,'Costi complessivi'!#REF!,""))</f>
        <v>#REF!</v>
      </c>
      <c r="I113" s="115" t="e">
        <f>IF('Costi complessivi'!#REF!="G",'Costi complessivi'!D102*$C$452,IF('Costi complessivi'!#REF!=$B$452,'Costi complessivi'!D102,""))</f>
        <v>#REF!</v>
      </c>
      <c r="J113" s="14" t="e">
        <f>IF('Costi complessivi'!#REF!="G",'Costi complessivi'!E102*$C$452,IF('Costi complessivi'!#REF!=$B$452,'Costi complessivi'!E102,""))</f>
        <v>#REF!</v>
      </c>
      <c r="K113" s="14" t="e">
        <f>IF('Costi complessivi'!#REF!="G",'Costi complessivi'!F102*$C$452,IF('Costi complessivi'!#REF!=$B$452,'Costi complessivi'!F102,""))</f>
        <v>#REF!</v>
      </c>
      <c r="L113" s="29" t="e">
        <f>IF('Costi complessivi'!#REF!="G",'Costi complessivi'!#REF!*$C$452,IF('Costi complessivi'!#REF!=$B$452,'Costi complessivi'!#REF!,""))</f>
        <v>#REF!</v>
      </c>
      <c r="M113" s="23" t="e">
        <f>'Costi complessivi'!#REF!</f>
        <v>#REF!</v>
      </c>
      <c r="N113" s="69" t="e">
        <f>IF('Costi complessivi'!#REF!="G",'Costi complessivi'!#REF!,IF('Costi complessivi'!#REF!=$B$452,'Costi complessivi'!#REF!,0))</f>
        <v>#REF!</v>
      </c>
      <c r="P113" s="42">
        <v>4500</v>
      </c>
    </row>
    <row r="114" spans="1:16" hidden="1">
      <c r="A114" s="22" t="str">
        <f>IF('Costi complessivi'!A103="","",'Costi complessivi'!A103)</f>
        <v xml:space="preserve">  66/25/727  </v>
      </c>
      <c r="B114" s="61" t="str">
        <f>IF('Costi complessivi'!B103="","",'Costi complessivi'!B103)</f>
        <v xml:space="preserve">SOCIALIZZAZIONE FELINO         </v>
      </c>
      <c r="C114" s="15" t="e">
        <f>IF('Costi complessivi'!#REF!="G",'Costi complessivi'!#REF!*$C$452,IF('Costi complessivi'!#REF!=$B$452,'Costi complessivi'!#REF!,""))</f>
        <v>#REF!</v>
      </c>
      <c r="D114" s="15" t="e">
        <f>IF('Costi complessivi'!#REF!="G",'Costi complessivi'!#REF!*$C$452,IF('Costi complessivi'!#REF!=$B$452,'Costi complessivi'!#REF!,""))</f>
        <v>#REF!</v>
      </c>
      <c r="E114" s="30" t="e">
        <f>IF('Costi complessivi'!#REF!="G",'Costi complessivi'!#REF!*$C$452,IF('Costi complessivi'!#REF!=$B$452,'Costi complessivi'!#REF!,""))</f>
        <v>#REF!</v>
      </c>
      <c r="F114" s="115" t="e">
        <f>IF('Costi complessivi'!#REF!="G",'Costi complessivi'!C103*$C$452,IF('Costi complessivi'!#REF!=$B$452,'Costi complessivi'!C103,""))</f>
        <v>#REF!</v>
      </c>
      <c r="G114" s="44" t="e">
        <f>IF('Costi complessivi'!#REF!="G",'Costi complessivi'!#REF!*$C$452,IF('Costi complessivi'!#REF!=$B$452,'Costi complessivi'!#REF!,""))</f>
        <v>#REF!</v>
      </c>
      <c r="H114" s="44" t="e">
        <f>IF('Costi complessivi'!#REF!="G",'Costi complessivi'!#REF!*$C$452,IF('Costi complessivi'!#REF!=$B$452,'Costi complessivi'!#REF!,""))</f>
        <v>#REF!</v>
      </c>
      <c r="I114" s="115" t="e">
        <f>IF('Costi complessivi'!#REF!="G",'Costi complessivi'!D103*$C$452,IF('Costi complessivi'!#REF!=$B$452,'Costi complessivi'!D103,""))</f>
        <v>#REF!</v>
      </c>
      <c r="J114" s="14" t="e">
        <f>IF('Costi complessivi'!#REF!="G",'Costi complessivi'!E103*$C$452,IF('Costi complessivi'!#REF!=$B$452,'Costi complessivi'!E103,""))</f>
        <v>#REF!</v>
      </c>
      <c r="K114" s="14" t="e">
        <f>IF('Costi complessivi'!#REF!="G",'Costi complessivi'!F103*$C$452,IF('Costi complessivi'!#REF!=$B$452,'Costi complessivi'!F103,""))</f>
        <v>#REF!</v>
      </c>
      <c r="L114" s="29" t="e">
        <f>IF('Costi complessivi'!#REF!="G",'Costi complessivi'!#REF!*$C$452,IF('Costi complessivi'!#REF!=$B$452,'Costi complessivi'!#REF!,""))</f>
        <v>#REF!</v>
      </c>
      <c r="M114" s="23" t="e">
        <f>'Costi complessivi'!#REF!</f>
        <v>#REF!</v>
      </c>
      <c r="N114" s="69" t="e">
        <f>IF('Costi complessivi'!#REF!="G",'Costi complessivi'!#REF!,IF('Costi complessivi'!#REF!=$B$452,'Costi complessivi'!#REF!,0))</f>
        <v>#REF!</v>
      </c>
    </row>
    <row r="115" spans="1:16" hidden="1">
      <c r="A115" s="49" t="s">
        <v>442</v>
      </c>
      <c r="B115" s="45"/>
      <c r="C115" s="46"/>
      <c r="D115" s="47"/>
      <c r="E115" s="47"/>
      <c r="F115" s="47"/>
      <c r="G115" s="47"/>
      <c r="H115" s="47"/>
      <c r="I115" s="47"/>
      <c r="J115" s="47"/>
      <c r="K115" s="47"/>
      <c r="L115" s="45"/>
      <c r="M115" s="48"/>
      <c r="N115" s="69" t="e">
        <f>IF('Costi complessivi'!#REF!="G",'Costi complessivi'!#REF!,IF('Costi complessivi'!#REF!=$B$452,'Costi complessivi'!#REF!,0))</f>
        <v>#REF!</v>
      </c>
    </row>
    <row r="116" spans="1:16" hidden="1">
      <c r="A116" s="22" t="str">
        <f>IF('Costi complessivi'!A105="","",'Costi complessivi'!A105)</f>
        <v xml:space="preserve">  66/25/745  </v>
      </c>
      <c r="B116" s="61" t="str">
        <f>IF('Costi complessivi'!B105="","",'Costi complessivi'!B105)</f>
        <v xml:space="preserve">TRASFERIM. SAA MONTECGIARUGOLO </v>
      </c>
      <c r="C116" s="15" t="e">
        <f>IF('Costi complessivi'!#REF!="G",'Costi complessivi'!#REF!*$C$452,IF('Costi complessivi'!#REF!=$B$452,'Costi complessivi'!#REF!,""))</f>
        <v>#REF!</v>
      </c>
      <c r="D116" s="15" t="e">
        <f>IF('Costi complessivi'!#REF!="G",'Costi complessivi'!#REF!*$C$452,IF('Costi complessivi'!#REF!=$B$452,'Costi complessivi'!#REF!,""))</f>
        <v>#REF!</v>
      </c>
      <c r="E116" s="30" t="e">
        <f>IF('Costi complessivi'!#REF!="G",'Costi complessivi'!#REF!*$C$452,IF('Costi complessivi'!#REF!=$B$452,'Costi complessivi'!#REF!,""))</f>
        <v>#REF!</v>
      </c>
      <c r="F116" s="115" t="e">
        <f>IF('Costi complessivi'!#REF!="G",'Costi complessivi'!C105*$C$452,IF('Costi complessivi'!#REF!=$B$452,'Costi complessivi'!C105,""))</f>
        <v>#REF!</v>
      </c>
      <c r="G116" s="44" t="e">
        <f>IF('Costi complessivi'!#REF!="G",'Costi complessivi'!#REF!*$C$452,IF('Costi complessivi'!#REF!=$B$452,'Costi complessivi'!#REF!,""))</f>
        <v>#REF!</v>
      </c>
      <c r="H116" s="44" t="e">
        <f>IF('Costi complessivi'!#REF!="G",'Costi complessivi'!#REF!*$C$452,IF('Costi complessivi'!#REF!=$B$452,'Costi complessivi'!#REF!,""))</f>
        <v>#REF!</v>
      </c>
      <c r="I116" s="115" t="e">
        <f>IF('Costi complessivi'!#REF!="G",'Costi complessivi'!D105*$C$452,IF('Costi complessivi'!#REF!=$B$452,'Costi complessivi'!D105,""))</f>
        <v>#REF!</v>
      </c>
      <c r="J116" s="14" t="e">
        <f>IF('Costi complessivi'!#REF!="G",'Costi complessivi'!E105*$C$452,IF('Costi complessivi'!#REF!=$B$452,'Costi complessivi'!E105,""))</f>
        <v>#REF!</v>
      </c>
      <c r="K116" s="14" t="e">
        <f>IF('Costi complessivi'!#REF!="G",'Costi complessivi'!F105*$C$452,IF('Costi complessivi'!#REF!=$B$452,'Costi complessivi'!F105,""))</f>
        <v>#REF!</v>
      </c>
      <c r="L116" s="29" t="e">
        <f>IF('Costi complessivi'!#REF!="G",'Costi complessivi'!#REF!*$C$452,IF('Costi complessivi'!#REF!=$B$452,'Costi complessivi'!#REF!,""))</f>
        <v>#REF!</v>
      </c>
      <c r="M116" s="23" t="e">
        <f>'Costi complessivi'!#REF!</f>
        <v>#REF!</v>
      </c>
      <c r="N116" s="69" t="e">
        <f>IF('Costi complessivi'!#REF!="G",'Costi complessivi'!#REF!,IF('Costi complessivi'!#REF!=$B$452,'Costi complessivi'!#REF!,0))</f>
        <v>#REF!</v>
      </c>
    </row>
    <row r="117" spans="1:16" hidden="1">
      <c r="A117" s="22" t="str">
        <f>IF('Costi complessivi'!A106="","",'Costi complessivi'!A106)</f>
        <v xml:space="preserve">  66/25/746  </v>
      </c>
      <c r="B117" s="61" t="str">
        <f>IF('Costi complessivi'!B106="","",'Costi complessivi'!B106)</f>
        <v>RETTE CASE RIPOSO MONTECHIARUGO</v>
      </c>
      <c r="C117" s="15" t="e">
        <f>IF('Costi complessivi'!#REF!="G",'Costi complessivi'!#REF!*$C$452,IF('Costi complessivi'!#REF!=$B$452,'Costi complessivi'!#REF!,""))</f>
        <v>#REF!</v>
      </c>
      <c r="D117" s="15" t="e">
        <f>IF('Costi complessivi'!#REF!="G",'Costi complessivi'!#REF!*$C$452,IF('Costi complessivi'!#REF!=$B$452,'Costi complessivi'!#REF!,""))</f>
        <v>#REF!</v>
      </c>
      <c r="E117" s="30" t="e">
        <f>IF('Costi complessivi'!#REF!="G",'Costi complessivi'!#REF!*$C$452,IF('Costi complessivi'!#REF!=$B$452,'Costi complessivi'!#REF!,""))</f>
        <v>#REF!</v>
      </c>
      <c r="F117" s="115" t="e">
        <f>IF('Costi complessivi'!#REF!="G",'Costi complessivi'!C106*$C$452,IF('Costi complessivi'!#REF!=$B$452,'Costi complessivi'!C106,""))</f>
        <v>#REF!</v>
      </c>
      <c r="G117" s="44" t="e">
        <f>IF('Costi complessivi'!#REF!="G",'Costi complessivi'!#REF!*$C$452,IF('Costi complessivi'!#REF!=$B$452,'Costi complessivi'!#REF!,""))</f>
        <v>#REF!</v>
      </c>
      <c r="H117" s="44" t="e">
        <f>IF('Costi complessivi'!#REF!="G",'Costi complessivi'!#REF!*$C$452,IF('Costi complessivi'!#REF!=$B$452,'Costi complessivi'!#REF!,""))</f>
        <v>#REF!</v>
      </c>
      <c r="I117" s="115" t="e">
        <f>IF('Costi complessivi'!#REF!="G",'Costi complessivi'!D106*$C$452,IF('Costi complessivi'!#REF!=$B$452,'Costi complessivi'!D106,""))</f>
        <v>#REF!</v>
      </c>
      <c r="J117" s="14" t="e">
        <f>IF('Costi complessivi'!#REF!="G",'Costi complessivi'!E106*$C$452,IF('Costi complessivi'!#REF!=$B$452,'Costi complessivi'!E106,""))</f>
        <v>#REF!</v>
      </c>
      <c r="K117" s="14" t="e">
        <f>IF('Costi complessivi'!#REF!="G",'Costi complessivi'!F106*$C$452,IF('Costi complessivi'!#REF!=$B$452,'Costi complessivi'!F106,""))</f>
        <v>#REF!</v>
      </c>
      <c r="L117" s="29" t="e">
        <f>IF('Costi complessivi'!#REF!="G",'Costi complessivi'!#REF!*$C$452,IF('Costi complessivi'!#REF!=$B$452,'Costi complessivi'!#REF!,""))</f>
        <v>#REF!</v>
      </c>
      <c r="M117" s="23" t="e">
        <f>'Costi complessivi'!#REF!</f>
        <v>#REF!</v>
      </c>
      <c r="N117" s="69" t="e">
        <f>IF('Costi complessivi'!#REF!="G",'Costi complessivi'!#REF!,IF('Costi complessivi'!#REF!=$B$452,'Costi complessivi'!#REF!,0))</f>
        <v>#REF!</v>
      </c>
      <c r="P117" s="42">
        <v>30000</v>
      </c>
    </row>
    <row r="118" spans="1:16" hidden="1">
      <c r="A118" s="22" t="str">
        <f>IF('Costi complessivi'!A107="","",'Costi complessivi'!A107)</f>
        <v xml:space="preserve">  66/25/747  </v>
      </c>
      <c r="B118" s="61" t="str">
        <f>IF('Costi complessivi'!B107="","",'Costi complessivi'!B107)</f>
        <v>SOCIALIZZAZIONE MONTECHIARUGOLO</v>
      </c>
      <c r="C118" s="15" t="e">
        <f>IF('Costi complessivi'!#REF!="G",'Costi complessivi'!#REF!*$C$452,IF('Costi complessivi'!#REF!=$B$452,'Costi complessivi'!#REF!,""))</f>
        <v>#REF!</v>
      </c>
      <c r="D118" s="15" t="e">
        <f>IF('Costi complessivi'!#REF!="G",'Costi complessivi'!#REF!*$C$452,IF('Costi complessivi'!#REF!=$B$452,'Costi complessivi'!#REF!,""))</f>
        <v>#REF!</v>
      </c>
      <c r="E118" s="30" t="e">
        <f>IF('Costi complessivi'!#REF!="G",'Costi complessivi'!#REF!*$C$452,IF('Costi complessivi'!#REF!=$B$452,'Costi complessivi'!#REF!,""))</f>
        <v>#REF!</v>
      </c>
      <c r="F118" s="115" t="e">
        <f>IF('Costi complessivi'!#REF!="G",'Costi complessivi'!C107*$C$452,IF('Costi complessivi'!#REF!=$B$452,'Costi complessivi'!C107,""))</f>
        <v>#REF!</v>
      </c>
      <c r="G118" s="44" t="e">
        <f>IF('Costi complessivi'!#REF!="G",'Costi complessivi'!#REF!*$C$452,IF('Costi complessivi'!#REF!=$B$452,'Costi complessivi'!#REF!,""))</f>
        <v>#REF!</v>
      </c>
      <c r="H118" s="44" t="e">
        <f>IF('Costi complessivi'!#REF!="G",'Costi complessivi'!#REF!*$C$452,IF('Costi complessivi'!#REF!=$B$452,'Costi complessivi'!#REF!,""))</f>
        <v>#REF!</v>
      </c>
      <c r="I118" s="115" t="e">
        <f>IF('Costi complessivi'!#REF!="G",'Costi complessivi'!D107*$C$452,IF('Costi complessivi'!#REF!=$B$452,'Costi complessivi'!D107,""))</f>
        <v>#REF!</v>
      </c>
      <c r="J118" s="14" t="e">
        <f>IF('Costi complessivi'!#REF!="G",'Costi complessivi'!E107*$C$452,IF('Costi complessivi'!#REF!=$B$452,'Costi complessivi'!E107,""))</f>
        <v>#REF!</v>
      </c>
      <c r="K118" s="14" t="e">
        <f>IF('Costi complessivi'!#REF!="G",'Costi complessivi'!F107*$C$452,IF('Costi complessivi'!#REF!=$B$452,'Costi complessivi'!F107,""))</f>
        <v>#REF!</v>
      </c>
      <c r="L118" s="29" t="e">
        <f>IF('Costi complessivi'!#REF!="G",'Costi complessivi'!#REF!*$C$452,IF('Costi complessivi'!#REF!=$B$452,'Costi complessivi'!#REF!,""))</f>
        <v>#REF!</v>
      </c>
      <c r="M118" s="23" t="e">
        <f>'Costi complessivi'!#REF!</f>
        <v>#REF!</v>
      </c>
      <c r="N118" s="69" t="e">
        <f>IF('Costi complessivi'!#REF!="G",'Costi complessivi'!#REF!,IF('Costi complessivi'!#REF!=$B$452,'Costi complessivi'!#REF!,0))</f>
        <v>#REF!</v>
      </c>
    </row>
    <row r="119" spans="1:16" hidden="1">
      <c r="A119" s="49" t="s">
        <v>473</v>
      </c>
      <c r="B119" s="45"/>
      <c r="C119" s="46"/>
      <c r="D119" s="47"/>
      <c r="E119" s="47"/>
      <c r="F119" s="47"/>
      <c r="G119" s="47"/>
      <c r="H119" s="47"/>
      <c r="I119" s="47"/>
      <c r="J119" s="47"/>
      <c r="K119" s="47"/>
      <c r="L119" s="45"/>
      <c r="M119" s="48"/>
      <c r="N119" s="69" t="e">
        <f>IF('Costi complessivi'!#REF!="G",'Costi complessivi'!#REF!,IF('Costi complessivi'!#REF!=$B$452,'Costi complessivi'!#REF!,0))</f>
        <v>#REF!</v>
      </c>
    </row>
    <row r="120" spans="1:16" hidden="1">
      <c r="A120" s="22" t="str">
        <f>IF('Costi complessivi'!A109="","",'Costi complessivi'!A109)</f>
        <v xml:space="preserve">  66/25/765  </v>
      </c>
      <c r="B120" s="61" t="str">
        <f>IF('Costi complessivi'!B109="","",'Costi complessivi'!B109)</f>
        <v xml:space="preserve">TRASFER. SAA SALA BAG.         </v>
      </c>
      <c r="C120" s="15" t="e">
        <f>IF('Costi complessivi'!#REF!="G",'Costi complessivi'!#REF!*$C$452,IF('Costi complessivi'!#REF!=$B$452,'Costi complessivi'!#REF!,""))</f>
        <v>#REF!</v>
      </c>
      <c r="D120" s="15" t="e">
        <f>IF('Costi complessivi'!#REF!="G",'Costi complessivi'!#REF!*$C$452,IF('Costi complessivi'!#REF!=$B$452,'Costi complessivi'!#REF!,""))</f>
        <v>#REF!</v>
      </c>
      <c r="E120" s="30" t="e">
        <f>IF('Costi complessivi'!#REF!="G",'Costi complessivi'!#REF!*$C$452,IF('Costi complessivi'!#REF!=$B$452,'Costi complessivi'!#REF!,""))</f>
        <v>#REF!</v>
      </c>
      <c r="F120" s="115" t="e">
        <f>IF('Costi complessivi'!#REF!="G",'Costi complessivi'!C109*$C$452,IF('Costi complessivi'!#REF!=$B$452,'Costi complessivi'!C109,""))</f>
        <v>#REF!</v>
      </c>
      <c r="G120" s="44" t="e">
        <f>IF('Costi complessivi'!#REF!="G",'Costi complessivi'!#REF!*$C$452,IF('Costi complessivi'!#REF!=$B$452,'Costi complessivi'!#REF!,""))</f>
        <v>#REF!</v>
      </c>
      <c r="H120" s="44" t="e">
        <f>IF('Costi complessivi'!#REF!="G",'Costi complessivi'!#REF!*$C$452,IF('Costi complessivi'!#REF!=$B$452,'Costi complessivi'!#REF!,""))</f>
        <v>#REF!</v>
      </c>
      <c r="I120" s="115" t="e">
        <f>IF('Costi complessivi'!#REF!="G",'Costi complessivi'!D109*$C$452,IF('Costi complessivi'!#REF!=$B$452,'Costi complessivi'!D109,""))</f>
        <v>#REF!</v>
      </c>
      <c r="J120" s="14" t="e">
        <f>IF('Costi complessivi'!#REF!="G",'Costi complessivi'!E109*$C$452,IF('Costi complessivi'!#REF!=$B$452,'Costi complessivi'!E109,""))</f>
        <v>#REF!</v>
      </c>
      <c r="K120" s="14" t="e">
        <f>IF('Costi complessivi'!#REF!="G",'Costi complessivi'!F109*$C$452,IF('Costi complessivi'!#REF!=$B$452,'Costi complessivi'!F109,""))</f>
        <v>#REF!</v>
      </c>
      <c r="L120" s="29" t="e">
        <f>IF('Costi complessivi'!#REF!="G",'Costi complessivi'!#REF!*$C$452,IF('Costi complessivi'!#REF!=$B$452,'Costi complessivi'!#REF!,""))</f>
        <v>#REF!</v>
      </c>
      <c r="M120" s="23" t="e">
        <f>'Costi complessivi'!#REF!</f>
        <v>#REF!</v>
      </c>
      <c r="N120" s="69" t="e">
        <f>IF('Costi complessivi'!#REF!="G",'Costi complessivi'!#REF!,IF('Costi complessivi'!#REF!=$B$452,'Costi complessivi'!#REF!,0))</f>
        <v>#REF!</v>
      </c>
    </row>
    <row r="121" spans="1:16" hidden="1">
      <c r="A121" s="22" t="str">
        <f>IF('Costi complessivi'!A110="","",'Costi complessivi'!A110)</f>
        <v xml:space="preserve">  66/25/766  </v>
      </c>
      <c r="B121" s="61" t="str">
        <f>IF('Costi complessivi'!B110="","",'Costi complessivi'!B110)</f>
        <v xml:space="preserve">RETTE CASE RIPOSO SALA BAGANZA </v>
      </c>
      <c r="C121" s="15" t="e">
        <f>IF('Costi complessivi'!#REF!="G",'Costi complessivi'!#REF!*$C$452,IF('Costi complessivi'!#REF!=$B$452,'Costi complessivi'!#REF!,""))</f>
        <v>#REF!</v>
      </c>
      <c r="D121" s="15" t="e">
        <f>IF('Costi complessivi'!#REF!="G",'Costi complessivi'!#REF!*$C$452,IF('Costi complessivi'!#REF!=$B$452,'Costi complessivi'!#REF!,""))</f>
        <v>#REF!</v>
      </c>
      <c r="E121" s="30" t="e">
        <f>IF('Costi complessivi'!#REF!="G",'Costi complessivi'!#REF!*$C$452,IF('Costi complessivi'!#REF!=$B$452,'Costi complessivi'!#REF!,""))</f>
        <v>#REF!</v>
      </c>
      <c r="F121" s="115" t="e">
        <f>IF('Costi complessivi'!#REF!="G",'Costi complessivi'!C110*$C$452,IF('Costi complessivi'!#REF!=$B$452,'Costi complessivi'!C110,""))</f>
        <v>#REF!</v>
      </c>
      <c r="G121" s="44" t="e">
        <f>IF('Costi complessivi'!#REF!="G",'Costi complessivi'!#REF!*$C$452,IF('Costi complessivi'!#REF!=$B$452,'Costi complessivi'!#REF!,""))</f>
        <v>#REF!</v>
      </c>
      <c r="H121" s="44" t="e">
        <f>IF('Costi complessivi'!#REF!="G",'Costi complessivi'!#REF!*$C$452,IF('Costi complessivi'!#REF!=$B$452,'Costi complessivi'!#REF!,""))</f>
        <v>#REF!</v>
      </c>
      <c r="I121" s="115" t="e">
        <f>IF('Costi complessivi'!#REF!="G",'Costi complessivi'!D110*$C$452,IF('Costi complessivi'!#REF!=$B$452,'Costi complessivi'!D110,""))</f>
        <v>#REF!</v>
      </c>
      <c r="J121" s="14" t="e">
        <f>IF('Costi complessivi'!#REF!="G",'Costi complessivi'!E110*$C$452,IF('Costi complessivi'!#REF!=$B$452,'Costi complessivi'!E110,""))</f>
        <v>#REF!</v>
      </c>
      <c r="K121" s="14" t="e">
        <f>IF('Costi complessivi'!#REF!="G",'Costi complessivi'!F110*$C$452,IF('Costi complessivi'!#REF!=$B$452,'Costi complessivi'!F110,""))</f>
        <v>#REF!</v>
      </c>
      <c r="L121" s="29" t="e">
        <f>IF('Costi complessivi'!#REF!="G",'Costi complessivi'!#REF!*$C$452,IF('Costi complessivi'!#REF!=$B$452,'Costi complessivi'!#REF!,""))</f>
        <v>#REF!</v>
      </c>
      <c r="M121" s="23" t="e">
        <f>'Costi complessivi'!#REF!</f>
        <v>#REF!</v>
      </c>
      <c r="N121" s="69" t="e">
        <f>IF('Costi complessivi'!#REF!="G",'Costi complessivi'!#REF!,IF('Costi complessivi'!#REF!=$B$452,'Costi complessivi'!#REF!,0))</f>
        <v>#REF!</v>
      </c>
      <c r="P121" s="42">
        <v>42000</v>
      </c>
    </row>
    <row r="122" spans="1:16" hidden="1">
      <c r="A122" s="22" t="str">
        <f>IF('Costi complessivi'!A111="","",'Costi complessivi'!A111)</f>
        <v xml:space="preserve">  66/25/767  </v>
      </c>
      <c r="B122" s="61" t="str">
        <f>IF('Costi complessivi'!B111="","",'Costi complessivi'!B111)</f>
        <v xml:space="preserve">SOCIALIZZIONE SALA BAGANZA     </v>
      </c>
      <c r="C122" s="15" t="e">
        <f>IF('Costi complessivi'!#REF!="G",'Costi complessivi'!#REF!*$C$452,IF('Costi complessivi'!#REF!=$B$452,'Costi complessivi'!#REF!,""))</f>
        <v>#REF!</v>
      </c>
      <c r="D122" s="15" t="e">
        <f>IF('Costi complessivi'!#REF!="G",'Costi complessivi'!#REF!*$C$452,IF('Costi complessivi'!#REF!=$B$452,'Costi complessivi'!#REF!,""))</f>
        <v>#REF!</v>
      </c>
      <c r="E122" s="30" t="e">
        <f>IF('Costi complessivi'!#REF!="G",'Costi complessivi'!#REF!*$C$452,IF('Costi complessivi'!#REF!=$B$452,'Costi complessivi'!#REF!,""))</f>
        <v>#REF!</v>
      </c>
      <c r="F122" s="115" t="e">
        <f>IF('Costi complessivi'!#REF!="G",'Costi complessivi'!C111*$C$452,IF('Costi complessivi'!#REF!=$B$452,'Costi complessivi'!C111,""))</f>
        <v>#REF!</v>
      </c>
      <c r="G122" s="44" t="e">
        <f>IF('Costi complessivi'!#REF!="G",'Costi complessivi'!#REF!*$C$452,IF('Costi complessivi'!#REF!=$B$452,'Costi complessivi'!#REF!,""))</f>
        <v>#REF!</v>
      </c>
      <c r="H122" s="44" t="e">
        <f>IF('Costi complessivi'!#REF!="G",'Costi complessivi'!#REF!*$C$452,IF('Costi complessivi'!#REF!=$B$452,'Costi complessivi'!#REF!,""))</f>
        <v>#REF!</v>
      </c>
      <c r="I122" s="115" t="e">
        <f>IF('Costi complessivi'!#REF!="G",'Costi complessivi'!D111*$C$452,IF('Costi complessivi'!#REF!=$B$452,'Costi complessivi'!D111,""))</f>
        <v>#REF!</v>
      </c>
      <c r="J122" s="14" t="e">
        <f>IF('Costi complessivi'!#REF!="G",'Costi complessivi'!E111*$C$452,IF('Costi complessivi'!#REF!=$B$452,'Costi complessivi'!E111,""))</f>
        <v>#REF!</v>
      </c>
      <c r="K122" s="14" t="e">
        <f>IF('Costi complessivi'!#REF!="G",'Costi complessivi'!F111*$C$452,IF('Costi complessivi'!#REF!=$B$452,'Costi complessivi'!F111,""))</f>
        <v>#REF!</v>
      </c>
      <c r="L122" s="29" t="e">
        <f>IF('Costi complessivi'!#REF!="G",'Costi complessivi'!#REF!*$C$452,IF('Costi complessivi'!#REF!=$B$452,'Costi complessivi'!#REF!,""))</f>
        <v>#REF!</v>
      </c>
      <c r="M122" s="23" t="e">
        <f>'Costi complessivi'!#REF!</f>
        <v>#REF!</v>
      </c>
      <c r="N122" s="69" t="e">
        <f>IF('Costi complessivi'!#REF!="G",'Costi complessivi'!#REF!,IF('Costi complessivi'!#REF!=$B$452,'Costi complessivi'!#REF!,0))</f>
        <v>#REF!</v>
      </c>
    </row>
    <row r="123" spans="1:16" hidden="1">
      <c r="A123" s="22" t="str">
        <f>IF('Costi complessivi'!A112="","",'Costi complessivi'!A112)</f>
        <v xml:space="preserve">  66/25/771  </v>
      </c>
      <c r="B123" s="61" t="str">
        <f>IF('Costi complessivi'!B112="","",'Costi complessivi'!B112)</f>
        <v>PULIZIE CENTRI SOCIALI SALA BAG</v>
      </c>
      <c r="C123" s="15" t="e">
        <f>IF('Costi complessivi'!#REF!="G",'Costi complessivi'!#REF!*$C$452,IF('Costi complessivi'!#REF!=$B$452,'Costi complessivi'!#REF!,""))</f>
        <v>#REF!</v>
      </c>
      <c r="D123" s="15" t="e">
        <f>IF('Costi complessivi'!#REF!="G",'Costi complessivi'!#REF!*$C$452,IF('Costi complessivi'!#REF!=$B$452,'Costi complessivi'!#REF!,""))</f>
        <v>#REF!</v>
      </c>
      <c r="E123" s="30" t="e">
        <f>IF('Costi complessivi'!#REF!="G",'Costi complessivi'!#REF!*$C$452,IF('Costi complessivi'!#REF!=$B$452,'Costi complessivi'!#REF!,""))</f>
        <v>#REF!</v>
      </c>
      <c r="F123" s="115" t="e">
        <f>IF('Costi complessivi'!#REF!="G",'Costi complessivi'!C112*$C$452,IF('Costi complessivi'!#REF!=$B$452,'Costi complessivi'!C112,""))</f>
        <v>#REF!</v>
      </c>
      <c r="G123" s="44" t="e">
        <f>IF('Costi complessivi'!#REF!="G",'Costi complessivi'!#REF!*$C$452,IF('Costi complessivi'!#REF!=$B$452,'Costi complessivi'!#REF!,""))</f>
        <v>#REF!</v>
      </c>
      <c r="H123" s="44" t="e">
        <f>IF('Costi complessivi'!#REF!="G",'Costi complessivi'!#REF!*$C$452,IF('Costi complessivi'!#REF!=$B$452,'Costi complessivi'!#REF!,""))</f>
        <v>#REF!</v>
      </c>
      <c r="I123" s="115" t="e">
        <f>IF('Costi complessivi'!#REF!="G",'Costi complessivi'!D112*$C$452,IF('Costi complessivi'!#REF!=$B$452,'Costi complessivi'!D112,""))</f>
        <v>#REF!</v>
      </c>
      <c r="J123" s="14" t="e">
        <f>IF('Costi complessivi'!#REF!="G",'Costi complessivi'!E112*$C$452,IF('Costi complessivi'!#REF!=$B$452,'Costi complessivi'!E112,""))</f>
        <v>#REF!</v>
      </c>
      <c r="K123" s="14" t="e">
        <f>IF('Costi complessivi'!#REF!="G",'Costi complessivi'!F112*$C$452,IF('Costi complessivi'!#REF!=$B$452,'Costi complessivi'!F112,""))</f>
        <v>#REF!</v>
      </c>
      <c r="L123" s="29" t="e">
        <f>IF('Costi complessivi'!#REF!="G",'Costi complessivi'!#REF!*$C$452,IF('Costi complessivi'!#REF!=$B$452,'Costi complessivi'!#REF!,""))</f>
        <v>#REF!</v>
      </c>
      <c r="M123" s="23" t="e">
        <f>'Costi complessivi'!#REF!</f>
        <v>#REF!</v>
      </c>
      <c r="N123" s="69" t="e">
        <f>IF('Costi complessivi'!#REF!="G",'Costi complessivi'!#REF!,IF('Costi complessivi'!#REF!=$B$452,'Costi complessivi'!#REF!,0))</f>
        <v>#REF!</v>
      </c>
    </row>
    <row r="124" spans="1:16">
      <c r="A124" s="49" t="s">
        <v>474</v>
      </c>
      <c r="B124" s="45"/>
      <c r="C124" s="46"/>
      <c r="D124" s="47"/>
      <c r="E124" s="47"/>
      <c r="F124" s="47"/>
      <c r="G124" s="47"/>
      <c r="H124" s="47"/>
      <c r="I124" s="47"/>
      <c r="J124" s="47"/>
      <c r="K124" s="47"/>
      <c r="L124" s="45"/>
      <c r="M124" s="48"/>
      <c r="N124" s="69" t="e">
        <f>IF('Costi complessivi'!#REF!="G",'Costi complessivi'!#REF!,IF('Costi complessivi'!#REF!=$B$452,'Costi complessivi'!#REF!,0))</f>
        <v>#REF!</v>
      </c>
    </row>
    <row r="125" spans="1:16">
      <c r="A125" s="22" t="str">
        <f>IF('Costi complessivi'!A114="","",'Costi complessivi'!A114)</f>
        <v xml:space="preserve">  66/25/785  </v>
      </c>
      <c r="B125" s="61" t="str">
        <f>IF('Costi complessivi'!B114="","",'Costi complessivi'!B114)</f>
        <v xml:space="preserve">TRASFERIMENTO SAA TRAVERSETOLO </v>
      </c>
      <c r="C125" s="15" t="e">
        <f>IF('Costi complessivi'!#REF!="G",'Costi complessivi'!#REF!*$C$452,IF('Costi complessivi'!#REF!=$B$452,'Costi complessivi'!#REF!,""))</f>
        <v>#REF!</v>
      </c>
      <c r="D125" s="15" t="e">
        <f>IF('Costi complessivi'!#REF!="G",'Costi complessivi'!#REF!*$C$452,IF('Costi complessivi'!#REF!=$B$452,'Costi complessivi'!#REF!,""))</f>
        <v>#REF!</v>
      </c>
      <c r="E125" s="30" t="e">
        <f>IF('Costi complessivi'!#REF!="G",'Costi complessivi'!#REF!*$C$452,IF('Costi complessivi'!#REF!=$B$452,'Costi complessivi'!#REF!,""))</f>
        <v>#REF!</v>
      </c>
      <c r="F125" s="115" t="e">
        <f>IF('Costi complessivi'!#REF!="G",'Costi complessivi'!C114*$C$452,IF('Costi complessivi'!#REF!=$B$452,'Costi complessivi'!C114,""))</f>
        <v>#REF!</v>
      </c>
      <c r="G125" s="44" t="e">
        <f>IF('Costi complessivi'!#REF!="G",'Costi complessivi'!#REF!*$C$452,IF('Costi complessivi'!#REF!=$B$452,'Costi complessivi'!#REF!,""))</f>
        <v>#REF!</v>
      </c>
      <c r="H125" s="44" t="e">
        <f>IF('Costi complessivi'!#REF!="G",'Costi complessivi'!#REF!*$C$452,IF('Costi complessivi'!#REF!=$B$452,'Costi complessivi'!#REF!,""))</f>
        <v>#REF!</v>
      </c>
      <c r="I125" s="115" t="e">
        <f>IF('Costi complessivi'!#REF!="G",'Costi complessivi'!D114*$C$452,IF('Costi complessivi'!#REF!=$B$452,'Costi complessivi'!D114,""))</f>
        <v>#REF!</v>
      </c>
      <c r="J125" s="14" t="e">
        <f>IF('Costi complessivi'!#REF!="G",'Costi complessivi'!E114*$C$452,IF('Costi complessivi'!#REF!=$B$452,'Costi complessivi'!E114,""))</f>
        <v>#REF!</v>
      </c>
      <c r="K125" s="14" t="e">
        <f>IF('Costi complessivi'!#REF!="G",'Costi complessivi'!F114*$C$452,IF('Costi complessivi'!#REF!=$B$452,'Costi complessivi'!F114,""))</f>
        <v>#REF!</v>
      </c>
      <c r="L125" s="29" t="e">
        <f>IF('Costi complessivi'!#REF!="G",'Costi complessivi'!#REF!*$C$452,IF('Costi complessivi'!#REF!=$B$452,'Costi complessivi'!#REF!,""))</f>
        <v>#REF!</v>
      </c>
      <c r="M125" s="23" t="e">
        <f>'Costi complessivi'!#REF!</f>
        <v>#REF!</v>
      </c>
      <c r="N125" s="69" t="e">
        <f>IF('Costi complessivi'!#REF!="G",'Costi complessivi'!#REF!,IF('Costi complessivi'!#REF!=$B$452,'Costi complessivi'!#REF!,0))</f>
        <v>#REF!</v>
      </c>
    </row>
    <row r="126" spans="1:16">
      <c r="A126" s="22" t="str">
        <f>IF('Costi complessivi'!A115="","",'Costi complessivi'!A115)</f>
        <v xml:space="preserve">  66/25/786  </v>
      </c>
      <c r="B126" s="61" t="str">
        <f>IF('Costi complessivi'!B115="","",'Costi complessivi'!B115)</f>
        <v xml:space="preserve">RETTE CASE RIPOSO TRAVERSETOLO </v>
      </c>
      <c r="C126" s="15" t="e">
        <f>IF('Costi complessivi'!#REF!="G",'Costi complessivi'!#REF!*$C$452,IF('Costi complessivi'!#REF!=$B$452,'Costi complessivi'!#REF!,""))</f>
        <v>#REF!</v>
      </c>
      <c r="D126" s="15" t="e">
        <f>IF('Costi complessivi'!#REF!="G",'Costi complessivi'!#REF!*$C$452,IF('Costi complessivi'!#REF!=$B$452,'Costi complessivi'!#REF!,""))</f>
        <v>#REF!</v>
      </c>
      <c r="E126" s="30" t="e">
        <f>IF('Costi complessivi'!#REF!="G",'Costi complessivi'!#REF!*$C$452,IF('Costi complessivi'!#REF!=$B$452,'Costi complessivi'!#REF!,""))</f>
        <v>#REF!</v>
      </c>
      <c r="F126" s="115" t="e">
        <f>IF('Costi complessivi'!#REF!="G",'Costi complessivi'!C115*$C$452,IF('Costi complessivi'!#REF!=$B$452,'Costi complessivi'!C115,""))</f>
        <v>#REF!</v>
      </c>
      <c r="G126" s="44" t="e">
        <f>IF('Costi complessivi'!#REF!="G",'Costi complessivi'!#REF!*$C$452,IF('Costi complessivi'!#REF!=$B$452,'Costi complessivi'!#REF!,""))</f>
        <v>#REF!</v>
      </c>
      <c r="H126" s="44" t="e">
        <f>IF('Costi complessivi'!#REF!="G",'Costi complessivi'!#REF!*$C$452,IF('Costi complessivi'!#REF!=$B$452,'Costi complessivi'!#REF!,""))</f>
        <v>#REF!</v>
      </c>
      <c r="I126" s="115" t="e">
        <f>IF('Costi complessivi'!#REF!="G",'Costi complessivi'!D115*$C$452,IF('Costi complessivi'!#REF!=$B$452,'Costi complessivi'!D115,""))</f>
        <v>#REF!</v>
      </c>
      <c r="J126" s="14" t="e">
        <f>IF('Costi complessivi'!#REF!="G",'Costi complessivi'!E115*$C$452,IF('Costi complessivi'!#REF!=$B$452,'Costi complessivi'!E115,""))</f>
        <v>#REF!</v>
      </c>
      <c r="K126" s="14" t="e">
        <f>IF('Costi complessivi'!#REF!="G",'Costi complessivi'!F115*$C$452,IF('Costi complessivi'!#REF!=$B$452,'Costi complessivi'!F115,""))</f>
        <v>#REF!</v>
      </c>
      <c r="L126" s="112" t="e">
        <f>IF('Costi complessivi'!#REF!="G",'Costi complessivi'!#REF!*$C$452,IF('Costi complessivi'!#REF!=$B$452,'Costi complessivi'!#REF!,""))</f>
        <v>#REF!</v>
      </c>
      <c r="M126" s="23" t="e">
        <f>'Costi complessivi'!#REF!</f>
        <v>#REF!</v>
      </c>
      <c r="N126" s="69" t="e">
        <f>IF('Costi complessivi'!#REF!="G",'Costi complessivi'!#REF!,IF('Costi complessivi'!#REF!=$B$452,'Costi complessivi'!#REF!,0))</f>
        <v>#REF!</v>
      </c>
      <c r="P126" s="42">
        <v>44000</v>
      </c>
    </row>
    <row r="127" spans="1:16">
      <c r="A127" s="22" t="str">
        <f>IF('Costi complessivi'!A116="","",'Costi complessivi'!A116)</f>
        <v xml:space="preserve">  66/25/787  </v>
      </c>
      <c r="B127" s="61" t="str">
        <f>IF('Costi complessivi'!B116="","",'Costi complessivi'!B116)</f>
        <v xml:space="preserve">SOCIALIZZAZIONE TRAVERSETOLO   </v>
      </c>
      <c r="C127" s="15" t="e">
        <f>IF('Costi complessivi'!#REF!="G",'Costi complessivi'!#REF!*$C$452,IF('Costi complessivi'!#REF!=$B$452,'Costi complessivi'!#REF!,""))</f>
        <v>#REF!</v>
      </c>
      <c r="D127" s="15" t="e">
        <f>IF('Costi complessivi'!#REF!="G",'Costi complessivi'!#REF!*$C$452,IF('Costi complessivi'!#REF!=$B$452,'Costi complessivi'!#REF!,""))</f>
        <v>#REF!</v>
      </c>
      <c r="E127" s="30" t="e">
        <f>IF('Costi complessivi'!#REF!="G",'Costi complessivi'!#REF!*$C$452,IF('Costi complessivi'!#REF!=$B$452,'Costi complessivi'!#REF!,""))</f>
        <v>#REF!</v>
      </c>
      <c r="F127" s="115" t="e">
        <f>IF('Costi complessivi'!#REF!="G",'Costi complessivi'!C116*$C$452,IF('Costi complessivi'!#REF!=$B$452,'Costi complessivi'!C116,""))</f>
        <v>#REF!</v>
      </c>
      <c r="G127" s="44" t="e">
        <f>IF('Costi complessivi'!#REF!="G",'Costi complessivi'!#REF!*$C$452,IF('Costi complessivi'!#REF!=$B$452,'Costi complessivi'!#REF!,""))</f>
        <v>#REF!</v>
      </c>
      <c r="H127" s="44" t="e">
        <f>IF('Costi complessivi'!#REF!="G",'Costi complessivi'!#REF!*$C$452,IF('Costi complessivi'!#REF!=$B$452,'Costi complessivi'!#REF!,""))</f>
        <v>#REF!</v>
      </c>
      <c r="I127" s="115" t="e">
        <f>IF('Costi complessivi'!#REF!="G",'Costi complessivi'!D116*$C$452,IF('Costi complessivi'!#REF!=$B$452,'Costi complessivi'!D116,""))</f>
        <v>#REF!</v>
      </c>
      <c r="J127" s="14" t="e">
        <f>IF('Costi complessivi'!#REF!="G",'Costi complessivi'!E116*$C$452,IF('Costi complessivi'!#REF!=$B$452,'Costi complessivi'!E116,""))</f>
        <v>#REF!</v>
      </c>
      <c r="K127" s="14" t="e">
        <f>IF('Costi complessivi'!#REF!="G",'Costi complessivi'!F116*$C$452,IF('Costi complessivi'!#REF!=$B$452,'Costi complessivi'!F116,""))</f>
        <v>#REF!</v>
      </c>
      <c r="L127" s="29" t="e">
        <f>IF('Costi complessivi'!#REF!="G",'Costi complessivi'!#REF!*$C$452,IF('Costi complessivi'!#REF!=$B$452,'Costi complessivi'!#REF!,""))</f>
        <v>#REF!</v>
      </c>
      <c r="M127" s="23" t="e">
        <f>'Costi complessivi'!#REF!</f>
        <v>#REF!</v>
      </c>
      <c r="N127" s="69" t="e">
        <f>IF('Costi complessivi'!#REF!="G",'Costi complessivi'!#REF!,IF('Costi complessivi'!#REF!=$B$452,'Costi complessivi'!#REF!,0))</f>
        <v>#REF!</v>
      </c>
    </row>
    <row r="128" spans="1:16" hidden="1">
      <c r="A128" s="22" t="e">
        <f>IF('Costi complessivi'!#REF!="","",'Costi complessivi'!#REF!)</f>
        <v>#REF!</v>
      </c>
      <c r="B128" s="61" t="e">
        <f>IF('Costi complessivi'!#REF!="","",'Costi complessivi'!#REF!)</f>
        <v>#REF!</v>
      </c>
      <c r="C128" s="15" t="e">
        <f>IF('Costi complessivi'!#REF!="G",'Costi complessivi'!#REF!*$C$452,IF('Costi complessivi'!#REF!=$B$452,'Costi complessivi'!#REF!,""))</f>
        <v>#REF!</v>
      </c>
      <c r="D128" s="15" t="e">
        <f>IF('Costi complessivi'!#REF!="G",'Costi complessivi'!#REF!*$C$452,IF('Costi complessivi'!#REF!=$B$452,'Costi complessivi'!#REF!,""))</f>
        <v>#REF!</v>
      </c>
      <c r="E128" s="30" t="e">
        <f>IF('Costi complessivi'!#REF!="G",'Costi complessivi'!#REF!*$C$452,IF('Costi complessivi'!#REF!=$B$452,'Costi complessivi'!#REF!,""))</f>
        <v>#REF!</v>
      </c>
      <c r="F128" s="115" t="e">
        <f>IF('Costi complessivi'!#REF!="G",'Costi complessivi'!#REF!*$C$452,IF('Costi complessivi'!#REF!=$B$452,'Costi complessivi'!#REF!,""))</f>
        <v>#REF!</v>
      </c>
      <c r="G128" s="44" t="e">
        <f>IF('Costi complessivi'!#REF!="G",'Costi complessivi'!#REF!*$C$452,IF('Costi complessivi'!#REF!=$B$452,'Costi complessivi'!#REF!,""))</f>
        <v>#REF!</v>
      </c>
      <c r="H128" s="44" t="e">
        <f>IF('Costi complessivi'!#REF!="G",'Costi complessivi'!#REF!*$C$452,IF('Costi complessivi'!#REF!=$B$452,'Costi complessivi'!#REF!,""))</f>
        <v>#REF!</v>
      </c>
      <c r="I128" s="115" t="e">
        <f>IF('Costi complessivi'!#REF!="G",'Costi complessivi'!#REF!*$C$452,IF('Costi complessivi'!#REF!=$B$452,'Costi complessivi'!#REF!,""))</f>
        <v>#REF!</v>
      </c>
      <c r="J128" s="14" t="e">
        <f>IF('Costi complessivi'!#REF!="G",'Costi complessivi'!#REF!*$C$452,IF('Costi complessivi'!#REF!=$B$452,'Costi complessivi'!#REF!,""))</f>
        <v>#REF!</v>
      </c>
      <c r="K128" s="14" t="e">
        <f>IF('Costi complessivi'!#REF!="G",'Costi complessivi'!#REF!*$C$452,IF('Costi complessivi'!#REF!=$B$452,'Costi complessivi'!#REF!,""))</f>
        <v>#REF!</v>
      </c>
      <c r="L128" s="29" t="e">
        <f>IF('Costi complessivi'!#REF!="G",'Costi complessivi'!#REF!*$C$452,IF('Costi complessivi'!#REF!=$B$452,'Costi complessivi'!#REF!,""))</f>
        <v>#REF!</v>
      </c>
      <c r="M128" s="23" t="e">
        <f>'Costi complessivi'!#REF!</f>
        <v>#REF!</v>
      </c>
      <c r="N128" s="69" t="e">
        <f>IF('Costi complessivi'!#REF!="G",'Costi complessivi'!#REF!,IF('Costi complessivi'!#REF!=$B$452,'Costi complessivi'!#REF!,0))</f>
        <v>#REF!</v>
      </c>
    </row>
    <row r="129" spans="1:16" hidden="1">
      <c r="A129" s="22" t="e">
        <f>IF('Costi complessivi'!#REF!="","",'Costi complessivi'!#REF!)</f>
        <v>#REF!</v>
      </c>
      <c r="B129" s="61" t="e">
        <f>IF('Costi complessivi'!#REF!="","",'Costi complessivi'!#REF!)</f>
        <v>#REF!</v>
      </c>
      <c r="C129" s="15" t="e">
        <f>IF('Costi complessivi'!#REF!="G",'Costi complessivi'!#REF!*$C$452,IF('Costi complessivi'!#REF!=$B$452,'Costi complessivi'!#REF!,""))</f>
        <v>#REF!</v>
      </c>
      <c r="D129" s="15" t="e">
        <f>IF('Costi complessivi'!#REF!="G",'Costi complessivi'!#REF!*$C$452,IF('Costi complessivi'!#REF!=$B$452,'Costi complessivi'!#REF!,""))</f>
        <v>#REF!</v>
      </c>
      <c r="E129" s="30" t="e">
        <f>IF('Costi complessivi'!#REF!="G",'Costi complessivi'!#REF!*$C$452,IF('Costi complessivi'!#REF!=$B$452,'Costi complessivi'!#REF!,""))</f>
        <v>#REF!</v>
      </c>
      <c r="F129" s="115" t="e">
        <f>IF('Costi complessivi'!#REF!="G",'Costi complessivi'!#REF!*$C$452,IF('Costi complessivi'!#REF!=$B$452,'Costi complessivi'!#REF!,""))</f>
        <v>#REF!</v>
      </c>
      <c r="G129" s="44" t="e">
        <f>IF('Costi complessivi'!#REF!="G",'Costi complessivi'!#REF!*$C$452,IF('Costi complessivi'!#REF!=$B$452,'Costi complessivi'!#REF!,""))</f>
        <v>#REF!</v>
      </c>
      <c r="H129" s="44" t="e">
        <f>IF('Costi complessivi'!#REF!="G",'Costi complessivi'!#REF!*$C$452,IF('Costi complessivi'!#REF!=$B$452,'Costi complessivi'!#REF!,""))</f>
        <v>#REF!</v>
      </c>
      <c r="I129" s="115" t="e">
        <f>IF('Costi complessivi'!#REF!="G",'Costi complessivi'!#REF!*$C$452,IF('Costi complessivi'!#REF!=$B$452,'Costi complessivi'!#REF!,""))</f>
        <v>#REF!</v>
      </c>
      <c r="J129" s="14" t="e">
        <f>IF('Costi complessivi'!#REF!="G",'Costi complessivi'!#REF!*$C$452,IF('Costi complessivi'!#REF!=$B$452,'Costi complessivi'!#REF!,""))</f>
        <v>#REF!</v>
      </c>
      <c r="K129" s="14" t="e">
        <f>IF('Costi complessivi'!#REF!="G",'Costi complessivi'!#REF!*$C$452,IF('Costi complessivi'!#REF!=$B$452,'Costi complessivi'!#REF!,""))</f>
        <v>#REF!</v>
      </c>
      <c r="L129" s="29" t="e">
        <f>IF('Costi complessivi'!#REF!="G",'Costi complessivi'!#REF!*$C$452,IF('Costi complessivi'!#REF!=$B$452,'Costi complessivi'!#REF!,""))</f>
        <v>#REF!</v>
      </c>
      <c r="M129" s="23" t="e">
        <f>'Costi complessivi'!#REF!</f>
        <v>#REF!</v>
      </c>
      <c r="N129" s="69" t="e">
        <f>IF('Costi complessivi'!#REF!="G",'Costi complessivi'!#REF!,IF('Costi complessivi'!#REF!=$B$452,'Costi complessivi'!#REF!,0))</f>
        <v>#REF!</v>
      </c>
    </row>
    <row r="130" spans="1:16" hidden="1">
      <c r="A130" s="22" t="e">
        <f>IF('Costi complessivi'!#REF!="","",'Costi complessivi'!#REF!)</f>
        <v>#REF!</v>
      </c>
      <c r="B130" s="61" t="e">
        <f>IF('Costi complessivi'!#REF!="","",'Costi complessivi'!#REF!)</f>
        <v>#REF!</v>
      </c>
      <c r="C130" s="15" t="e">
        <f>IF('Costi complessivi'!#REF!="G",'Costi complessivi'!#REF!*$C$452,IF('Costi complessivi'!#REF!=$B$452,'Costi complessivi'!#REF!,""))</f>
        <v>#REF!</v>
      </c>
      <c r="D130" s="15" t="e">
        <f>IF('Costi complessivi'!#REF!="G",'Costi complessivi'!#REF!*$C$452,IF('Costi complessivi'!#REF!=$B$452,'Costi complessivi'!#REF!,""))</f>
        <v>#REF!</v>
      </c>
      <c r="E130" s="30" t="e">
        <f>IF('Costi complessivi'!#REF!="G",'Costi complessivi'!#REF!*$C$452,IF('Costi complessivi'!#REF!=$B$452,'Costi complessivi'!#REF!,""))</f>
        <v>#REF!</v>
      </c>
      <c r="F130" s="115" t="e">
        <f>IF('Costi complessivi'!#REF!="G",'Costi complessivi'!#REF!*$C$452,IF('Costi complessivi'!#REF!=$B$452,'Costi complessivi'!#REF!,""))</f>
        <v>#REF!</v>
      </c>
      <c r="G130" s="44" t="e">
        <f>IF('Costi complessivi'!#REF!="G",'Costi complessivi'!#REF!*$C$452,IF('Costi complessivi'!#REF!=$B$452,'Costi complessivi'!#REF!,""))</f>
        <v>#REF!</v>
      </c>
      <c r="H130" s="44" t="e">
        <f>IF('Costi complessivi'!#REF!="G",'Costi complessivi'!#REF!*$C$452,IF('Costi complessivi'!#REF!=$B$452,'Costi complessivi'!#REF!,""))</f>
        <v>#REF!</v>
      </c>
      <c r="I130" s="115" t="e">
        <f>IF('Costi complessivi'!#REF!="G",'Costi complessivi'!#REF!*$C$452,IF('Costi complessivi'!#REF!=$B$452,'Costi complessivi'!#REF!,""))</f>
        <v>#REF!</v>
      </c>
      <c r="J130" s="14" t="e">
        <f>IF('Costi complessivi'!#REF!="G",'Costi complessivi'!#REF!*$C$452,IF('Costi complessivi'!#REF!=$B$452,'Costi complessivi'!#REF!,""))</f>
        <v>#REF!</v>
      </c>
      <c r="K130" s="14" t="e">
        <f>IF('Costi complessivi'!#REF!="G",'Costi complessivi'!#REF!*$C$452,IF('Costi complessivi'!#REF!=$B$452,'Costi complessivi'!#REF!,""))</f>
        <v>#REF!</v>
      </c>
      <c r="L130" s="29" t="e">
        <f>IF('Costi complessivi'!#REF!="G",'Costi complessivi'!#REF!*$C$452,IF('Costi complessivi'!#REF!=$B$452,'Costi complessivi'!#REF!,""))</f>
        <v>#REF!</v>
      </c>
      <c r="M130" s="23" t="e">
        <f>'Costi complessivi'!#REF!</f>
        <v>#REF!</v>
      </c>
      <c r="N130" s="69" t="e">
        <f>IF('Costi complessivi'!#REF!="G",'Costi complessivi'!#REF!,IF('Costi complessivi'!#REF!=$B$452,'Costi complessivi'!#REF!,0))</f>
        <v>#REF!</v>
      </c>
    </row>
    <row r="131" spans="1:16" ht="17.45" customHeight="1">
      <c r="A131" s="22" t="str">
        <f>IF('Costi complessivi'!A117="","",'Costi complessivi'!A117)</f>
        <v xml:space="preserve">  66/25/791  </v>
      </c>
      <c r="B131" s="61" t="str">
        <f>IF('Costi complessivi'!B117="","",'Costi complessivi'!B117)</f>
        <v>PULIZIE CENTRI SOCIALI TRAVERS.</v>
      </c>
      <c r="C131" s="15" t="e">
        <f>IF('Costi complessivi'!#REF!="G",'Costi complessivi'!#REF!*$C$452,IF('Costi complessivi'!#REF!=$B$452,'Costi complessivi'!#REF!,""))</f>
        <v>#REF!</v>
      </c>
      <c r="D131" s="15" t="e">
        <f>IF('Costi complessivi'!#REF!="G",'Costi complessivi'!#REF!*$C$452,IF('Costi complessivi'!#REF!=$B$452,'Costi complessivi'!#REF!,""))</f>
        <v>#REF!</v>
      </c>
      <c r="E131" s="30" t="e">
        <f>IF('Costi complessivi'!#REF!="G",'Costi complessivi'!#REF!*$C$452,IF('Costi complessivi'!#REF!=$B$452,'Costi complessivi'!#REF!,""))</f>
        <v>#REF!</v>
      </c>
      <c r="F131" s="115" t="e">
        <f>IF('Costi complessivi'!#REF!="G",'Costi complessivi'!C117*$C$452,IF('Costi complessivi'!#REF!=$B$452,'Costi complessivi'!C117,""))</f>
        <v>#REF!</v>
      </c>
      <c r="G131" s="44" t="e">
        <f>IF('Costi complessivi'!#REF!="G",'Costi complessivi'!#REF!*$C$452,IF('Costi complessivi'!#REF!=$B$452,'Costi complessivi'!#REF!,""))</f>
        <v>#REF!</v>
      </c>
      <c r="H131" s="44" t="e">
        <f>IF('Costi complessivi'!#REF!="G",'Costi complessivi'!#REF!*$C$452,IF('Costi complessivi'!#REF!=$B$452,'Costi complessivi'!#REF!,""))</f>
        <v>#REF!</v>
      </c>
      <c r="I131" s="115" t="e">
        <f>IF('Costi complessivi'!#REF!="G",'Costi complessivi'!D117*$C$452,IF('Costi complessivi'!#REF!=$B$452,'Costi complessivi'!D117,""))</f>
        <v>#REF!</v>
      </c>
      <c r="J131" s="14" t="e">
        <f>IF('Costi complessivi'!#REF!="G",'Costi complessivi'!E117*$C$452,IF('Costi complessivi'!#REF!=$B$452,'Costi complessivi'!E117,""))</f>
        <v>#REF!</v>
      </c>
      <c r="K131" s="14" t="e">
        <f>IF('Costi complessivi'!#REF!="G",'Costi complessivi'!F117*$C$452,IF('Costi complessivi'!#REF!=$B$452,'Costi complessivi'!F117,""))</f>
        <v>#REF!</v>
      </c>
      <c r="L131" s="29" t="e">
        <f>IF('Costi complessivi'!#REF!="G",'Costi complessivi'!#REF!*$C$452,IF('Costi complessivi'!#REF!=$B$452,'Costi complessivi'!#REF!,""))</f>
        <v>#REF!</v>
      </c>
      <c r="M131" s="23" t="e">
        <f>'Costi complessivi'!#REF!</f>
        <v>#REF!</v>
      </c>
      <c r="N131" s="69" t="e">
        <f>IF('Costi complessivi'!#REF!="G",'Costi complessivi'!#REF!,IF('Costi complessivi'!#REF!=$B$452,'Costi complessivi'!#REF!,0))</f>
        <v>#REF!</v>
      </c>
    </row>
    <row r="132" spans="1:16" hidden="1">
      <c r="A132" s="49" t="s">
        <v>475</v>
      </c>
      <c r="B132" s="45"/>
      <c r="C132" s="46"/>
      <c r="D132" s="47"/>
      <c r="E132" s="47"/>
      <c r="F132" s="47"/>
      <c r="G132" s="47"/>
      <c r="H132" s="47"/>
      <c r="I132" s="47"/>
      <c r="J132" s="47"/>
      <c r="K132" s="47"/>
      <c r="L132" s="45"/>
      <c r="M132" s="48"/>
      <c r="N132" s="69" t="e">
        <f>IF('Costi complessivi'!#REF!="G",'Costi complessivi'!#REF!,IF('Costi complessivi'!#REF!=$B$452,'Costi complessivi'!#REF!,0))</f>
        <v>#REF!</v>
      </c>
    </row>
    <row r="133" spans="1:16" hidden="1">
      <c r="A133" s="22" t="str">
        <f>IF('Costi complessivi'!A119="","",'Costi complessivi'!A119)</f>
        <v xml:space="preserve">  68/05/505  </v>
      </c>
      <c r="B133" s="61" t="str">
        <f>IF('Costi complessivi'!B119="","",'Costi complessivi'!B119)</f>
        <v xml:space="preserve">PRESTAZIONI SERVIZI CD COLLECC </v>
      </c>
      <c r="C133" s="15" t="e">
        <f>IF('Costi complessivi'!#REF!="G",'Costi complessivi'!#REF!*$C$452,IF('Costi complessivi'!#REF!=$B$452,'Costi complessivi'!#REF!,""))</f>
        <v>#REF!</v>
      </c>
      <c r="D133" s="15" t="e">
        <f>IF('Costi complessivi'!#REF!="G",'Costi complessivi'!#REF!*$C$452,IF('Costi complessivi'!#REF!=$B$452,'Costi complessivi'!#REF!,""))</f>
        <v>#REF!</v>
      </c>
      <c r="E133" s="30" t="e">
        <f>IF('Costi complessivi'!#REF!="G",'Costi complessivi'!#REF!*$C$452,IF('Costi complessivi'!#REF!=$B$452,'Costi complessivi'!#REF!,""))</f>
        <v>#REF!</v>
      </c>
      <c r="F133" s="115" t="e">
        <f>IF('Costi complessivi'!#REF!="G",'Costi complessivi'!C119*$C$452,IF('Costi complessivi'!#REF!=$B$452,'Costi complessivi'!C119,""))</f>
        <v>#REF!</v>
      </c>
      <c r="G133" s="44" t="e">
        <f>IF('Costi complessivi'!#REF!="G",'Costi complessivi'!#REF!*$C$452,IF('Costi complessivi'!#REF!=$B$452,'Costi complessivi'!#REF!,""))</f>
        <v>#REF!</v>
      </c>
      <c r="H133" s="44" t="e">
        <f>IF('Costi complessivi'!#REF!="G",'Costi complessivi'!#REF!*$C$452,IF('Costi complessivi'!#REF!=$B$452,'Costi complessivi'!#REF!,""))</f>
        <v>#REF!</v>
      </c>
      <c r="I133" s="115" t="e">
        <f>IF('Costi complessivi'!#REF!="G",'Costi complessivi'!D119*$C$452,IF('Costi complessivi'!#REF!=$B$452,'Costi complessivi'!D119,""))</f>
        <v>#REF!</v>
      </c>
      <c r="J133" s="14" t="e">
        <f>IF('Costi complessivi'!#REF!="G",'Costi complessivi'!E119*$C$452,IF('Costi complessivi'!#REF!=$B$452,'Costi complessivi'!E119,""))</f>
        <v>#REF!</v>
      </c>
      <c r="K133" s="14" t="e">
        <f>IF('Costi complessivi'!#REF!="G",'Costi complessivi'!F119*$C$452,IF('Costi complessivi'!#REF!=$B$452,'Costi complessivi'!F119,""))</f>
        <v>#REF!</v>
      </c>
      <c r="L133" s="29" t="e">
        <f>IF('Costi complessivi'!#REF!="G",'Costi complessivi'!#REF!*$C$452,IF('Costi complessivi'!#REF!=$B$452,'Costi complessivi'!#REF!,""))</f>
        <v>#REF!</v>
      </c>
      <c r="M133" s="23" t="e">
        <f>'Costi complessivi'!#REF!</f>
        <v>#REF!</v>
      </c>
      <c r="N133" s="69" t="e">
        <f>IF('Costi complessivi'!#REF!="G",'Costi complessivi'!#REF!,IF('Costi complessivi'!#REF!=$B$452,'Costi complessivi'!#REF!,0))</f>
        <v>#REF!</v>
      </c>
      <c r="O133" s="42">
        <v>3457</v>
      </c>
      <c r="P133" s="42">
        <f>O133/5*12</f>
        <v>8296.7999999999993</v>
      </c>
    </row>
    <row r="134" spans="1:16" hidden="1">
      <c r="A134" s="22" t="str">
        <f>IF('Costi complessivi'!A120="","",'Costi complessivi'!A120)</f>
        <v xml:space="preserve">  68/05/506  </v>
      </c>
      <c r="B134" s="61" t="str">
        <f>IF('Costi complessivi'!B120="","",'Costi complessivi'!B120)</f>
        <v xml:space="preserve">PASTI CD COLLECCHIO            </v>
      </c>
      <c r="C134" s="15" t="e">
        <f>IF('Costi complessivi'!#REF!="G",'Costi complessivi'!#REF!*$C$452,IF('Costi complessivi'!#REF!=$B$452,'Costi complessivi'!#REF!,""))</f>
        <v>#REF!</v>
      </c>
      <c r="D134" s="15" t="e">
        <f>IF('Costi complessivi'!#REF!="G",'Costi complessivi'!#REF!*$C$452,IF('Costi complessivi'!#REF!=$B$452,'Costi complessivi'!#REF!,""))</f>
        <v>#REF!</v>
      </c>
      <c r="E134" s="30" t="e">
        <f>IF('Costi complessivi'!#REF!="G",'Costi complessivi'!#REF!*$C$452,IF('Costi complessivi'!#REF!=$B$452,'Costi complessivi'!#REF!,""))</f>
        <v>#REF!</v>
      </c>
      <c r="F134" s="115" t="e">
        <f>IF('Costi complessivi'!#REF!="G",'Costi complessivi'!C120*$C$452,IF('Costi complessivi'!#REF!=$B$452,'Costi complessivi'!C120,""))</f>
        <v>#REF!</v>
      </c>
      <c r="G134" s="44" t="e">
        <f>IF('Costi complessivi'!#REF!="G",'Costi complessivi'!#REF!*$C$452,IF('Costi complessivi'!#REF!=$B$452,'Costi complessivi'!#REF!,""))</f>
        <v>#REF!</v>
      </c>
      <c r="H134" s="44" t="e">
        <f>IF('Costi complessivi'!#REF!="G",'Costi complessivi'!#REF!*$C$452,IF('Costi complessivi'!#REF!=$B$452,'Costi complessivi'!#REF!,""))</f>
        <v>#REF!</v>
      </c>
      <c r="I134" s="115" t="e">
        <f>IF('Costi complessivi'!#REF!="G",'Costi complessivi'!D120*$C$452,IF('Costi complessivi'!#REF!=$B$452,'Costi complessivi'!D120,""))</f>
        <v>#REF!</v>
      </c>
      <c r="J134" s="14" t="e">
        <f>IF('Costi complessivi'!#REF!="G",'Costi complessivi'!E120*$C$452,IF('Costi complessivi'!#REF!=$B$452,'Costi complessivi'!E120,""))</f>
        <v>#REF!</v>
      </c>
      <c r="K134" s="14" t="e">
        <f>IF('Costi complessivi'!#REF!="G",'Costi complessivi'!F120*$C$452,IF('Costi complessivi'!#REF!=$B$452,'Costi complessivi'!F120,""))</f>
        <v>#REF!</v>
      </c>
      <c r="L134" s="29" t="e">
        <f>IF('Costi complessivi'!#REF!="G",'Costi complessivi'!#REF!*$C$452,IF('Costi complessivi'!#REF!=$B$452,'Costi complessivi'!#REF!,""))</f>
        <v>#REF!</v>
      </c>
      <c r="M134" s="23" t="e">
        <f>'Costi complessivi'!#REF!</f>
        <v>#REF!</v>
      </c>
      <c r="N134" s="69" t="e">
        <f>IF('Costi complessivi'!#REF!="G",'Costi complessivi'!#REF!,IF('Costi complessivi'!#REF!=$B$452,'Costi complessivi'!#REF!,0))</f>
        <v>#REF!</v>
      </c>
      <c r="O134" s="42">
        <v>13439</v>
      </c>
      <c r="P134" s="42">
        <f>O134*2</f>
        <v>26878</v>
      </c>
    </row>
    <row r="135" spans="1:16" hidden="1">
      <c r="A135" s="22" t="str">
        <f>IF('Costi complessivi'!A121="","",'Costi complessivi'!A121)</f>
        <v xml:space="preserve">  68/05/507  </v>
      </c>
      <c r="B135" s="61" t="str">
        <f>IF('Costi complessivi'!B121="","",'Costi complessivi'!B121)</f>
        <v xml:space="preserve">MATERIALE CONSUMO CD COLLECCHI </v>
      </c>
      <c r="C135" s="15" t="e">
        <f>IF('Costi complessivi'!#REF!="G",'Costi complessivi'!#REF!*$C$452,IF('Costi complessivi'!#REF!=$B$452,'Costi complessivi'!#REF!,""))</f>
        <v>#REF!</v>
      </c>
      <c r="D135" s="15" t="e">
        <f>IF('Costi complessivi'!#REF!="G",'Costi complessivi'!#REF!*$C$452,IF('Costi complessivi'!#REF!=$B$452,'Costi complessivi'!#REF!,""))</f>
        <v>#REF!</v>
      </c>
      <c r="E135" s="30" t="e">
        <f>IF('Costi complessivi'!#REF!="G",'Costi complessivi'!#REF!*$C$452,IF('Costi complessivi'!#REF!=$B$452,'Costi complessivi'!#REF!,""))</f>
        <v>#REF!</v>
      </c>
      <c r="F135" s="115" t="e">
        <f>IF('Costi complessivi'!#REF!="G",'Costi complessivi'!C121*$C$452,IF('Costi complessivi'!#REF!=$B$452,'Costi complessivi'!C121,""))</f>
        <v>#REF!</v>
      </c>
      <c r="G135" s="44" t="e">
        <f>IF('Costi complessivi'!#REF!="G",'Costi complessivi'!#REF!*$C$452,IF('Costi complessivi'!#REF!=$B$452,'Costi complessivi'!#REF!,""))</f>
        <v>#REF!</v>
      </c>
      <c r="H135" s="44" t="e">
        <f>IF('Costi complessivi'!#REF!="G",'Costi complessivi'!#REF!*$C$452,IF('Costi complessivi'!#REF!=$B$452,'Costi complessivi'!#REF!,""))</f>
        <v>#REF!</v>
      </c>
      <c r="I135" s="115" t="e">
        <f>IF('Costi complessivi'!#REF!="G",'Costi complessivi'!D121*$C$452,IF('Costi complessivi'!#REF!=$B$452,'Costi complessivi'!D121,""))</f>
        <v>#REF!</v>
      </c>
      <c r="J135" s="14" t="e">
        <f>IF('Costi complessivi'!#REF!="G",'Costi complessivi'!E121*$C$452,IF('Costi complessivi'!#REF!=$B$452,'Costi complessivi'!E121,""))</f>
        <v>#REF!</v>
      </c>
      <c r="K135" s="14" t="e">
        <f>IF('Costi complessivi'!#REF!="G",'Costi complessivi'!F121*$C$452,IF('Costi complessivi'!#REF!=$B$452,'Costi complessivi'!F121,""))</f>
        <v>#REF!</v>
      </c>
      <c r="L135" s="29" t="e">
        <f>IF('Costi complessivi'!#REF!="G",'Costi complessivi'!#REF!*$C$452,IF('Costi complessivi'!#REF!=$B$452,'Costi complessivi'!#REF!,""))</f>
        <v>#REF!</v>
      </c>
      <c r="M135" s="23" t="e">
        <f>'Costi complessivi'!#REF!</f>
        <v>#REF!</v>
      </c>
      <c r="N135" s="69" t="e">
        <f>IF('Costi complessivi'!#REF!="G",'Costi complessivi'!#REF!,IF('Costi complessivi'!#REF!=$B$452,'Costi complessivi'!#REF!,0))</f>
        <v>#REF!</v>
      </c>
    </row>
    <row r="136" spans="1:16" hidden="1">
      <c r="A136" s="22" t="str">
        <f>IF('Costi complessivi'!A122="","",'Costi complessivi'!A122)</f>
        <v xml:space="preserve">  68/05/508  </v>
      </c>
      <c r="B136" s="61" t="str">
        <f>IF('Costi complessivi'!B122="","",'Costi complessivi'!B122)</f>
        <v xml:space="preserve">MATERIALE VARIO CD COLLECCHIO  </v>
      </c>
      <c r="C136" s="15" t="e">
        <f>IF('Costi complessivi'!#REF!="G",'Costi complessivi'!#REF!*$C$452,IF('Costi complessivi'!#REF!=$B$452,'Costi complessivi'!#REF!,""))</f>
        <v>#REF!</v>
      </c>
      <c r="D136" s="15" t="e">
        <f>IF('Costi complessivi'!#REF!="G",'Costi complessivi'!#REF!*$C$452,IF('Costi complessivi'!#REF!=$B$452,'Costi complessivi'!#REF!,""))</f>
        <v>#REF!</v>
      </c>
      <c r="E136" s="30" t="e">
        <f>IF('Costi complessivi'!#REF!="G",'Costi complessivi'!#REF!*$C$452,IF('Costi complessivi'!#REF!=$B$452,'Costi complessivi'!#REF!,""))</f>
        <v>#REF!</v>
      </c>
      <c r="F136" s="115" t="e">
        <f>IF('Costi complessivi'!#REF!="G",'Costi complessivi'!C122*$C$452,IF('Costi complessivi'!#REF!=$B$452,'Costi complessivi'!C122,""))</f>
        <v>#REF!</v>
      </c>
      <c r="G136" s="44" t="e">
        <f>IF('Costi complessivi'!#REF!="G",'Costi complessivi'!#REF!*$C$452,IF('Costi complessivi'!#REF!=$B$452,'Costi complessivi'!#REF!,""))</f>
        <v>#REF!</v>
      </c>
      <c r="H136" s="44" t="e">
        <f>IF('Costi complessivi'!#REF!="G",'Costi complessivi'!#REF!*$C$452,IF('Costi complessivi'!#REF!=$B$452,'Costi complessivi'!#REF!,""))</f>
        <v>#REF!</v>
      </c>
      <c r="I136" s="115" t="e">
        <f>IF('Costi complessivi'!#REF!="G",'Costi complessivi'!D122*$C$452,IF('Costi complessivi'!#REF!=$B$452,'Costi complessivi'!D122,""))</f>
        <v>#REF!</v>
      </c>
      <c r="J136" s="14" t="e">
        <f>IF('Costi complessivi'!#REF!="G",'Costi complessivi'!E122*$C$452,IF('Costi complessivi'!#REF!=$B$452,'Costi complessivi'!E122,""))</f>
        <v>#REF!</v>
      </c>
      <c r="K136" s="14" t="e">
        <f>IF('Costi complessivi'!#REF!="G",'Costi complessivi'!F122*$C$452,IF('Costi complessivi'!#REF!=$B$452,'Costi complessivi'!F122,""))</f>
        <v>#REF!</v>
      </c>
      <c r="L136" s="29" t="e">
        <f>IF('Costi complessivi'!#REF!="G",'Costi complessivi'!#REF!*$C$452,IF('Costi complessivi'!#REF!=$B$452,'Costi complessivi'!#REF!,""))</f>
        <v>#REF!</v>
      </c>
      <c r="M136" s="23" t="e">
        <f>'Costi complessivi'!#REF!</f>
        <v>#REF!</v>
      </c>
      <c r="N136" s="69" t="e">
        <f>IF('Costi complessivi'!#REF!="G",'Costi complessivi'!#REF!,IF('Costi complessivi'!#REF!=$B$452,'Costi complessivi'!#REF!,0))</f>
        <v>#REF!</v>
      </c>
    </row>
    <row r="137" spans="1:16" hidden="1">
      <c r="A137" s="22" t="str">
        <f>IF('Costi complessivi'!A123="","",'Costi complessivi'!A123)</f>
        <v xml:space="preserve">  68/05/509  </v>
      </c>
      <c r="B137" s="61" t="str">
        <f>IF('Costi complessivi'!B123="","",'Costi complessivi'!B123)</f>
        <v xml:space="preserve">SPESE LAVANDERIA CD COLLECCHIO </v>
      </c>
      <c r="C137" s="15" t="e">
        <f>IF('Costi complessivi'!#REF!="G",'Costi complessivi'!#REF!*$C$452,IF('Costi complessivi'!#REF!=$B$452,'Costi complessivi'!#REF!,""))</f>
        <v>#REF!</v>
      </c>
      <c r="D137" s="15" t="e">
        <f>IF('Costi complessivi'!#REF!="G",'Costi complessivi'!#REF!*$C$452,IF('Costi complessivi'!#REF!=$B$452,'Costi complessivi'!#REF!,""))</f>
        <v>#REF!</v>
      </c>
      <c r="E137" s="30" t="e">
        <f>IF('Costi complessivi'!#REF!="G",'Costi complessivi'!#REF!*$C$452,IF('Costi complessivi'!#REF!=$B$452,'Costi complessivi'!#REF!,""))</f>
        <v>#REF!</v>
      </c>
      <c r="F137" s="115" t="e">
        <f>IF('Costi complessivi'!#REF!="G",'Costi complessivi'!C123*$C$452,IF('Costi complessivi'!#REF!=$B$452,'Costi complessivi'!C123,""))</f>
        <v>#REF!</v>
      </c>
      <c r="G137" s="44" t="e">
        <f>IF('Costi complessivi'!#REF!="G",'Costi complessivi'!#REF!*$C$452,IF('Costi complessivi'!#REF!=$B$452,'Costi complessivi'!#REF!,""))</f>
        <v>#REF!</v>
      </c>
      <c r="H137" s="44" t="e">
        <f>IF('Costi complessivi'!#REF!="G",'Costi complessivi'!#REF!*$C$452,IF('Costi complessivi'!#REF!=$B$452,'Costi complessivi'!#REF!,""))</f>
        <v>#REF!</v>
      </c>
      <c r="I137" s="115" t="e">
        <f>IF('Costi complessivi'!#REF!="G",'Costi complessivi'!D123*$C$452,IF('Costi complessivi'!#REF!=$B$452,'Costi complessivi'!D123,""))</f>
        <v>#REF!</v>
      </c>
      <c r="J137" s="14" t="e">
        <f>IF('Costi complessivi'!#REF!="G",'Costi complessivi'!E123*$C$452,IF('Costi complessivi'!#REF!=$B$452,'Costi complessivi'!E123,""))</f>
        <v>#REF!</v>
      </c>
      <c r="K137" s="14" t="e">
        <f>IF('Costi complessivi'!#REF!="G",'Costi complessivi'!F123*$C$452,IF('Costi complessivi'!#REF!=$B$452,'Costi complessivi'!F123,""))</f>
        <v>#REF!</v>
      </c>
      <c r="L137" s="29" t="e">
        <f>IF('Costi complessivi'!#REF!="G",'Costi complessivi'!#REF!*$C$452,IF('Costi complessivi'!#REF!=$B$452,'Costi complessivi'!#REF!,""))</f>
        <v>#REF!</v>
      </c>
      <c r="M137" s="23" t="e">
        <f>'Costi complessivi'!#REF!</f>
        <v>#REF!</v>
      </c>
      <c r="N137" s="69" t="e">
        <f>IF('Costi complessivi'!#REF!="G",'Costi complessivi'!#REF!,IF('Costi complessivi'!#REF!=$B$452,'Costi complessivi'!#REF!,0))</f>
        <v>#REF!</v>
      </c>
    </row>
    <row r="138" spans="1:16" hidden="1">
      <c r="A138" s="22" t="str">
        <f>IF('Costi complessivi'!A124="","",'Costi complessivi'!A124)</f>
        <v xml:space="preserve">  68/05/513  </v>
      </c>
      <c r="B138" s="61" t="str">
        <f>IF('Costi complessivi'!B124="","",'Costi complessivi'!B124)</f>
        <v xml:space="preserve">FORZA MOTRICE CD COLLECCHIO    </v>
      </c>
      <c r="C138" s="15" t="e">
        <f>IF('Costi complessivi'!#REF!="G",'Costi complessivi'!#REF!*$C$452,IF('Costi complessivi'!#REF!=$B$452,'Costi complessivi'!#REF!,""))</f>
        <v>#REF!</v>
      </c>
      <c r="D138" s="15" t="e">
        <f>IF('Costi complessivi'!#REF!="G",'Costi complessivi'!#REF!*$C$452,IF('Costi complessivi'!#REF!=$B$452,'Costi complessivi'!#REF!,""))</f>
        <v>#REF!</v>
      </c>
      <c r="E138" s="30" t="e">
        <f>IF('Costi complessivi'!#REF!="G",'Costi complessivi'!#REF!*$C$452,IF('Costi complessivi'!#REF!=$B$452,'Costi complessivi'!#REF!,""))</f>
        <v>#REF!</v>
      </c>
      <c r="F138" s="115" t="e">
        <f>IF('Costi complessivi'!#REF!="G",'Costi complessivi'!C124*$C$452,IF('Costi complessivi'!#REF!=$B$452,'Costi complessivi'!C124,""))</f>
        <v>#REF!</v>
      </c>
      <c r="G138" s="44" t="e">
        <f>IF('Costi complessivi'!#REF!="G",'Costi complessivi'!#REF!*$C$452,IF('Costi complessivi'!#REF!=$B$452,'Costi complessivi'!#REF!,""))</f>
        <v>#REF!</v>
      </c>
      <c r="H138" s="44" t="e">
        <f>IF('Costi complessivi'!#REF!="G",'Costi complessivi'!#REF!*$C$452,IF('Costi complessivi'!#REF!=$B$452,'Costi complessivi'!#REF!,""))</f>
        <v>#REF!</v>
      </c>
      <c r="I138" s="115" t="e">
        <f>IF('Costi complessivi'!#REF!="G",'Costi complessivi'!D124*$C$452,IF('Costi complessivi'!#REF!=$B$452,'Costi complessivi'!D124,""))</f>
        <v>#REF!</v>
      </c>
      <c r="J138" s="14" t="e">
        <f>IF('Costi complessivi'!#REF!="G",'Costi complessivi'!E124*$C$452,IF('Costi complessivi'!#REF!=$B$452,'Costi complessivi'!E124,""))</f>
        <v>#REF!</v>
      </c>
      <c r="K138" s="14" t="e">
        <f>IF('Costi complessivi'!#REF!="G",'Costi complessivi'!F124*$C$452,IF('Costi complessivi'!#REF!=$B$452,'Costi complessivi'!F124,""))</f>
        <v>#REF!</v>
      </c>
      <c r="L138" s="29" t="e">
        <f>IF('Costi complessivi'!#REF!="G",'Costi complessivi'!#REF!*$C$452,IF('Costi complessivi'!#REF!=$B$452,'Costi complessivi'!#REF!,""))</f>
        <v>#REF!</v>
      </c>
      <c r="M138" s="23" t="e">
        <f>'Costi complessivi'!#REF!</f>
        <v>#REF!</v>
      </c>
      <c r="N138" s="69" t="e">
        <f>IF('Costi complessivi'!#REF!="G",'Costi complessivi'!#REF!,IF('Costi complessivi'!#REF!=$B$452,'Costi complessivi'!#REF!,0))</f>
        <v>#REF!</v>
      </c>
    </row>
    <row r="139" spans="1:16" hidden="1">
      <c r="A139" s="22" t="str">
        <f>IF('Costi complessivi'!A125="","",'Costi complessivi'!A125)</f>
        <v xml:space="preserve">  68/05/514  </v>
      </c>
      <c r="B139" s="61" t="str">
        <f>IF('Costi complessivi'!B125="","",'Costi complessivi'!B125)</f>
        <v xml:space="preserve">GAS CD COLLECCHIO              </v>
      </c>
      <c r="C139" s="15" t="e">
        <f>IF('Costi complessivi'!#REF!="G",'Costi complessivi'!#REF!*$C$452,IF('Costi complessivi'!#REF!=$B$452,'Costi complessivi'!#REF!,""))</f>
        <v>#REF!</v>
      </c>
      <c r="D139" s="15" t="e">
        <f>IF('Costi complessivi'!#REF!="G",'Costi complessivi'!#REF!*$C$452,IF('Costi complessivi'!#REF!=$B$452,'Costi complessivi'!#REF!,""))</f>
        <v>#REF!</v>
      </c>
      <c r="E139" s="30" t="e">
        <f>IF('Costi complessivi'!#REF!="G",'Costi complessivi'!#REF!*$C$452,IF('Costi complessivi'!#REF!=$B$452,'Costi complessivi'!#REF!,""))</f>
        <v>#REF!</v>
      </c>
      <c r="F139" s="115" t="e">
        <f>IF('Costi complessivi'!#REF!="G",'Costi complessivi'!C125*$C$452,IF('Costi complessivi'!#REF!=$B$452,'Costi complessivi'!C125,""))</f>
        <v>#REF!</v>
      </c>
      <c r="G139" s="44" t="e">
        <f>IF('Costi complessivi'!#REF!="G",'Costi complessivi'!#REF!*$C$452,IF('Costi complessivi'!#REF!=$B$452,'Costi complessivi'!#REF!,""))</f>
        <v>#REF!</v>
      </c>
      <c r="H139" s="44" t="e">
        <f>IF('Costi complessivi'!#REF!="G",'Costi complessivi'!#REF!*$C$452,IF('Costi complessivi'!#REF!=$B$452,'Costi complessivi'!#REF!,""))</f>
        <v>#REF!</v>
      </c>
      <c r="I139" s="115" t="e">
        <f>IF('Costi complessivi'!#REF!="G",'Costi complessivi'!D125*$C$452,IF('Costi complessivi'!#REF!=$B$452,'Costi complessivi'!D125,""))</f>
        <v>#REF!</v>
      </c>
      <c r="J139" s="14" t="e">
        <f>IF('Costi complessivi'!#REF!="G",'Costi complessivi'!E125*$C$452,IF('Costi complessivi'!#REF!=$B$452,'Costi complessivi'!E125,""))</f>
        <v>#REF!</v>
      </c>
      <c r="K139" s="14" t="e">
        <f>IF('Costi complessivi'!#REF!="G",'Costi complessivi'!F125*$C$452,IF('Costi complessivi'!#REF!=$B$452,'Costi complessivi'!F125,""))</f>
        <v>#REF!</v>
      </c>
      <c r="L139" s="29" t="e">
        <f>IF('Costi complessivi'!#REF!="G",'Costi complessivi'!#REF!*$C$452,IF('Costi complessivi'!#REF!=$B$452,'Costi complessivi'!#REF!,""))</f>
        <v>#REF!</v>
      </c>
      <c r="M139" s="23" t="e">
        <f>'Costi complessivi'!#REF!</f>
        <v>#REF!</v>
      </c>
      <c r="N139" s="69" t="e">
        <f>IF('Costi complessivi'!#REF!="G",'Costi complessivi'!#REF!,IF('Costi complessivi'!#REF!=$B$452,'Costi complessivi'!#REF!,0))</f>
        <v>#REF!</v>
      </c>
    </row>
    <row r="140" spans="1:16" hidden="1">
      <c r="A140" s="22" t="str">
        <f>IF('Costi complessivi'!A126="","",'Costi complessivi'!A126)</f>
        <v xml:space="preserve">  68/05/515  </v>
      </c>
      <c r="B140" s="61" t="str">
        <f>IF('Costi complessivi'!B126="","",'Costi complessivi'!B126)</f>
        <v xml:space="preserve">ACQUA CD COLLECCHIO            </v>
      </c>
      <c r="C140" s="15" t="e">
        <f>IF('Costi complessivi'!#REF!="G",'Costi complessivi'!#REF!*$C$452,IF('Costi complessivi'!#REF!=$B$452,'Costi complessivi'!#REF!,""))</f>
        <v>#REF!</v>
      </c>
      <c r="D140" s="15" t="e">
        <f>IF('Costi complessivi'!#REF!="G",'Costi complessivi'!#REF!*$C$452,IF('Costi complessivi'!#REF!=$B$452,'Costi complessivi'!#REF!,""))</f>
        <v>#REF!</v>
      </c>
      <c r="E140" s="30" t="e">
        <f>IF('Costi complessivi'!#REF!="G",'Costi complessivi'!#REF!*$C$452,IF('Costi complessivi'!#REF!=$B$452,'Costi complessivi'!#REF!,""))</f>
        <v>#REF!</v>
      </c>
      <c r="F140" s="115" t="e">
        <f>IF('Costi complessivi'!#REF!="G",'Costi complessivi'!C126*$C$452,IF('Costi complessivi'!#REF!=$B$452,'Costi complessivi'!C126,""))</f>
        <v>#REF!</v>
      </c>
      <c r="G140" s="44" t="e">
        <f>IF('Costi complessivi'!#REF!="G",'Costi complessivi'!#REF!*$C$452,IF('Costi complessivi'!#REF!=$B$452,'Costi complessivi'!#REF!,""))</f>
        <v>#REF!</v>
      </c>
      <c r="H140" s="44" t="e">
        <f>IF('Costi complessivi'!#REF!="G",'Costi complessivi'!#REF!*$C$452,IF('Costi complessivi'!#REF!=$B$452,'Costi complessivi'!#REF!,""))</f>
        <v>#REF!</v>
      </c>
      <c r="I140" s="115" t="e">
        <f>IF('Costi complessivi'!#REF!="G",'Costi complessivi'!D126*$C$452,IF('Costi complessivi'!#REF!=$B$452,'Costi complessivi'!D126,""))</f>
        <v>#REF!</v>
      </c>
      <c r="J140" s="14" t="e">
        <f>IF('Costi complessivi'!#REF!="G",'Costi complessivi'!E126*$C$452,IF('Costi complessivi'!#REF!=$B$452,'Costi complessivi'!E126,""))</f>
        <v>#REF!</v>
      </c>
      <c r="K140" s="14" t="e">
        <f>IF('Costi complessivi'!#REF!="G",'Costi complessivi'!F126*$C$452,IF('Costi complessivi'!#REF!=$B$452,'Costi complessivi'!F126,""))</f>
        <v>#REF!</v>
      </c>
      <c r="L140" s="29" t="e">
        <f>IF('Costi complessivi'!#REF!="G",'Costi complessivi'!#REF!*$C$452,IF('Costi complessivi'!#REF!=$B$452,'Costi complessivi'!#REF!,""))</f>
        <v>#REF!</v>
      </c>
      <c r="M140" s="23" t="e">
        <f>'Costi complessivi'!#REF!</f>
        <v>#REF!</v>
      </c>
      <c r="N140" s="69" t="e">
        <f>IF('Costi complessivi'!#REF!="G",'Costi complessivi'!#REF!,IF('Costi complessivi'!#REF!=$B$452,'Costi complessivi'!#REF!,0))</f>
        <v>#REF!</v>
      </c>
    </row>
    <row r="141" spans="1:16" hidden="1">
      <c r="A141" s="22" t="str">
        <f>IF('Costi complessivi'!A127="","",'Costi complessivi'!A127)</f>
        <v xml:space="preserve">  68/05/516  </v>
      </c>
      <c r="B141" s="61" t="str">
        <f>IF('Costi complessivi'!B127="","",'Costi complessivi'!B127)</f>
        <v xml:space="preserve">TELEFONO CD COLLECCHIO         </v>
      </c>
      <c r="C141" s="15" t="e">
        <f>IF('Costi complessivi'!#REF!="G",'Costi complessivi'!#REF!*$C$452,IF('Costi complessivi'!#REF!=$B$452,'Costi complessivi'!#REF!,""))</f>
        <v>#REF!</v>
      </c>
      <c r="D141" s="15" t="e">
        <f>IF('Costi complessivi'!#REF!="G",'Costi complessivi'!#REF!*$C$452,IF('Costi complessivi'!#REF!=$B$452,'Costi complessivi'!#REF!,""))</f>
        <v>#REF!</v>
      </c>
      <c r="E141" s="30" t="e">
        <f>IF('Costi complessivi'!#REF!="G",'Costi complessivi'!#REF!*$C$452,IF('Costi complessivi'!#REF!=$B$452,'Costi complessivi'!#REF!,""))</f>
        <v>#REF!</v>
      </c>
      <c r="F141" s="115" t="e">
        <f>IF('Costi complessivi'!#REF!="G",'Costi complessivi'!C127*$C$452,IF('Costi complessivi'!#REF!=$B$452,'Costi complessivi'!C127,""))</f>
        <v>#REF!</v>
      </c>
      <c r="G141" s="44" t="e">
        <f>IF('Costi complessivi'!#REF!="G",'Costi complessivi'!#REF!*$C$452,IF('Costi complessivi'!#REF!=$B$452,'Costi complessivi'!#REF!,""))</f>
        <v>#REF!</v>
      </c>
      <c r="H141" s="44" t="e">
        <f>IF('Costi complessivi'!#REF!="G",'Costi complessivi'!#REF!*$C$452,IF('Costi complessivi'!#REF!=$B$452,'Costi complessivi'!#REF!,""))</f>
        <v>#REF!</v>
      </c>
      <c r="I141" s="115" t="e">
        <f>IF('Costi complessivi'!#REF!="G",'Costi complessivi'!D127*$C$452,IF('Costi complessivi'!#REF!=$B$452,'Costi complessivi'!D127,""))</f>
        <v>#REF!</v>
      </c>
      <c r="J141" s="14" t="e">
        <f>IF('Costi complessivi'!#REF!="G",'Costi complessivi'!E127*$C$452,IF('Costi complessivi'!#REF!=$B$452,'Costi complessivi'!E127,""))</f>
        <v>#REF!</v>
      </c>
      <c r="K141" s="14" t="e">
        <f>IF('Costi complessivi'!#REF!="G",'Costi complessivi'!F127*$C$452,IF('Costi complessivi'!#REF!=$B$452,'Costi complessivi'!F127,""))</f>
        <v>#REF!</v>
      </c>
      <c r="L141" s="29" t="e">
        <f>IF('Costi complessivi'!#REF!="G",'Costi complessivi'!#REF!*$C$452,IF('Costi complessivi'!#REF!=$B$452,'Costi complessivi'!#REF!,""))</f>
        <v>#REF!</v>
      </c>
      <c r="M141" s="23" t="e">
        <f>'Costi complessivi'!#REF!</f>
        <v>#REF!</v>
      </c>
      <c r="N141" s="69" t="e">
        <f>IF('Costi complessivi'!#REF!="G",'Costi complessivi'!#REF!,IF('Costi complessivi'!#REF!=$B$452,'Costi complessivi'!#REF!,0))</f>
        <v>#REF!</v>
      </c>
    </row>
    <row r="142" spans="1:16" hidden="1">
      <c r="A142" s="22" t="str">
        <f>IF('Costi complessivi'!A128="","",'Costi complessivi'!A128)</f>
        <v xml:space="preserve">  68/05/517  </v>
      </c>
      <c r="B142" s="61" t="str">
        <f>IF('Costi complessivi'!B128="","",'Costi complessivi'!B128)</f>
        <v xml:space="preserve">RICARICA CELLULARE CD COLLECCH </v>
      </c>
      <c r="C142" s="15" t="e">
        <f>IF('Costi complessivi'!#REF!="G",'Costi complessivi'!#REF!*$C$452,IF('Costi complessivi'!#REF!=$B$452,'Costi complessivi'!#REF!,""))</f>
        <v>#REF!</v>
      </c>
      <c r="D142" s="15" t="e">
        <f>IF('Costi complessivi'!#REF!="G",'Costi complessivi'!#REF!*$C$452,IF('Costi complessivi'!#REF!=$B$452,'Costi complessivi'!#REF!,""))</f>
        <v>#REF!</v>
      </c>
      <c r="E142" s="30" t="e">
        <f>IF('Costi complessivi'!#REF!="G",'Costi complessivi'!#REF!*$C$452,IF('Costi complessivi'!#REF!=$B$452,'Costi complessivi'!#REF!,""))</f>
        <v>#REF!</v>
      </c>
      <c r="F142" s="115" t="e">
        <f>IF('Costi complessivi'!#REF!="G",'Costi complessivi'!C128*$C$452,IF('Costi complessivi'!#REF!=$B$452,'Costi complessivi'!C128,""))</f>
        <v>#REF!</v>
      </c>
      <c r="G142" s="44" t="e">
        <f>IF('Costi complessivi'!#REF!="G",'Costi complessivi'!#REF!*$C$452,IF('Costi complessivi'!#REF!=$B$452,'Costi complessivi'!#REF!,""))</f>
        <v>#REF!</v>
      </c>
      <c r="H142" s="44" t="e">
        <f>IF('Costi complessivi'!#REF!="G",'Costi complessivi'!#REF!*$C$452,IF('Costi complessivi'!#REF!=$B$452,'Costi complessivi'!#REF!,""))</f>
        <v>#REF!</v>
      </c>
      <c r="I142" s="115" t="e">
        <f>IF('Costi complessivi'!#REF!="G",'Costi complessivi'!D128*$C$452,IF('Costi complessivi'!#REF!=$B$452,'Costi complessivi'!D128,""))</f>
        <v>#REF!</v>
      </c>
      <c r="J142" s="14" t="e">
        <f>IF('Costi complessivi'!#REF!="G",'Costi complessivi'!E128*$C$452,IF('Costi complessivi'!#REF!=$B$452,'Costi complessivi'!E128,""))</f>
        <v>#REF!</v>
      </c>
      <c r="K142" s="14" t="e">
        <f>IF('Costi complessivi'!#REF!="G",'Costi complessivi'!F128*$C$452,IF('Costi complessivi'!#REF!=$B$452,'Costi complessivi'!F128,""))</f>
        <v>#REF!</v>
      </c>
      <c r="L142" s="29" t="e">
        <f>IF('Costi complessivi'!#REF!="G",'Costi complessivi'!#REF!*$C$452,IF('Costi complessivi'!#REF!=$B$452,'Costi complessivi'!#REF!,""))</f>
        <v>#REF!</v>
      </c>
      <c r="M142" s="23" t="e">
        <f>'Costi complessivi'!#REF!</f>
        <v>#REF!</v>
      </c>
      <c r="N142" s="69" t="e">
        <f>IF('Costi complessivi'!#REF!="G",'Costi complessivi'!#REF!,IF('Costi complessivi'!#REF!=$B$452,'Costi complessivi'!#REF!,0))</f>
        <v>#REF!</v>
      </c>
    </row>
    <row r="143" spans="1:16" hidden="1">
      <c r="A143" s="22" t="str">
        <f>IF('Costi complessivi'!A129="","",'Costi complessivi'!A129)</f>
        <v xml:space="preserve">  68/05/518  </v>
      </c>
      <c r="B143" s="61" t="str">
        <f>IF('Costi complessivi'!B129="","",'Costi complessivi'!B129)</f>
        <v xml:space="preserve">TASSA RIFIUTI CD COLLECCHIO    </v>
      </c>
      <c r="C143" s="15" t="e">
        <f>IF('Costi complessivi'!#REF!="G",'Costi complessivi'!#REF!*$C$452,IF('Costi complessivi'!#REF!=$B$452,'Costi complessivi'!#REF!,""))</f>
        <v>#REF!</v>
      </c>
      <c r="D143" s="15" t="e">
        <f>IF('Costi complessivi'!#REF!="G",'Costi complessivi'!#REF!*$C$452,IF('Costi complessivi'!#REF!=$B$452,'Costi complessivi'!#REF!,""))</f>
        <v>#REF!</v>
      </c>
      <c r="E143" s="30" t="e">
        <f>IF('Costi complessivi'!#REF!="G",'Costi complessivi'!#REF!*$C$452,IF('Costi complessivi'!#REF!=$B$452,'Costi complessivi'!#REF!,""))</f>
        <v>#REF!</v>
      </c>
      <c r="F143" s="115" t="e">
        <f>IF('Costi complessivi'!#REF!="G",'Costi complessivi'!C129*$C$452,IF('Costi complessivi'!#REF!=$B$452,'Costi complessivi'!C129,""))</f>
        <v>#REF!</v>
      </c>
      <c r="G143" s="44" t="e">
        <f>IF('Costi complessivi'!#REF!="G",'Costi complessivi'!#REF!*$C$452,IF('Costi complessivi'!#REF!=$B$452,'Costi complessivi'!#REF!,""))</f>
        <v>#REF!</v>
      </c>
      <c r="H143" s="44" t="e">
        <f>IF('Costi complessivi'!#REF!="G",'Costi complessivi'!#REF!*$C$452,IF('Costi complessivi'!#REF!=$B$452,'Costi complessivi'!#REF!,""))</f>
        <v>#REF!</v>
      </c>
      <c r="I143" s="115" t="e">
        <f>IF('Costi complessivi'!#REF!="G",'Costi complessivi'!D129*$C$452,IF('Costi complessivi'!#REF!=$B$452,'Costi complessivi'!D129,""))</f>
        <v>#REF!</v>
      </c>
      <c r="J143" s="14" t="e">
        <f>IF('Costi complessivi'!#REF!="G",'Costi complessivi'!E129*$C$452,IF('Costi complessivi'!#REF!=$B$452,'Costi complessivi'!E129,""))</f>
        <v>#REF!</v>
      </c>
      <c r="K143" s="14" t="e">
        <f>IF('Costi complessivi'!#REF!="G",'Costi complessivi'!F129*$C$452,IF('Costi complessivi'!#REF!=$B$452,'Costi complessivi'!F129,""))</f>
        <v>#REF!</v>
      </c>
      <c r="L143" s="29" t="e">
        <f>IF('Costi complessivi'!#REF!="G",'Costi complessivi'!#REF!*$C$452,IF('Costi complessivi'!#REF!=$B$452,'Costi complessivi'!#REF!,""))</f>
        <v>#REF!</v>
      </c>
      <c r="M143" s="23" t="e">
        <f>'Costi complessivi'!#REF!</f>
        <v>#REF!</v>
      </c>
      <c r="N143" s="69" t="e">
        <f>IF('Costi complessivi'!#REF!="G",'Costi complessivi'!#REF!,IF('Costi complessivi'!#REF!=$B$452,'Costi complessivi'!#REF!,0))</f>
        <v>#REF!</v>
      </c>
    </row>
    <row r="144" spans="1:16" hidden="1">
      <c r="A144" s="22" t="str">
        <f>IF('Costi complessivi'!A130="","",'Costi complessivi'!A130)</f>
        <v xml:space="preserve">  68/05/519  </v>
      </c>
      <c r="B144" s="61" t="str">
        <f>IF('Costi complessivi'!B130="","",'Costi complessivi'!B130)</f>
        <v xml:space="preserve">PULIZIE CD COLLECCHIO          </v>
      </c>
      <c r="C144" s="15" t="e">
        <f>IF('Costi complessivi'!#REF!="G",'Costi complessivi'!#REF!*$C$452,IF('Costi complessivi'!#REF!=$B$452,'Costi complessivi'!#REF!,""))</f>
        <v>#REF!</v>
      </c>
      <c r="D144" s="15" t="e">
        <f>IF('Costi complessivi'!#REF!="G",'Costi complessivi'!#REF!*$C$452,IF('Costi complessivi'!#REF!=$B$452,'Costi complessivi'!#REF!,""))</f>
        <v>#REF!</v>
      </c>
      <c r="E144" s="30" t="e">
        <f>IF('Costi complessivi'!#REF!="G",'Costi complessivi'!#REF!*$C$452,IF('Costi complessivi'!#REF!=$B$452,'Costi complessivi'!#REF!,""))</f>
        <v>#REF!</v>
      </c>
      <c r="F144" s="115" t="e">
        <f>IF('Costi complessivi'!#REF!="G",'Costi complessivi'!C130*$C$452,IF('Costi complessivi'!#REF!=$B$452,'Costi complessivi'!C130,""))</f>
        <v>#REF!</v>
      </c>
      <c r="G144" s="44" t="e">
        <f>IF('Costi complessivi'!#REF!="G",'Costi complessivi'!#REF!*$C$452,IF('Costi complessivi'!#REF!=$B$452,'Costi complessivi'!#REF!,""))</f>
        <v>#REF!</v>
      </c>
      <c r="H144" s="44" t="e">
        <f>IF('Costi complessivi'!#REF!="G",'Costi complessivi'!#REF!*$C$452,IF('Costi complessivi'!#REF!=$B$452,'Costi complessivi'!#REF!,""))</f>
        <v>#REF!</v>
      </c>
      <c r="I144" s="115" t="e">
        <f>IF('Costi complessivi'!#REF!="G",'Costi complessivi'!D130*$C$452,IF('Costi complessivi'!#REF!=$B$452,'Costi complessivi'!D130,""))</f>
        <v>#REF!</v>
      </c>
      <c r="J144" s="14" t="e">
        <f>IF('Costi complessivi'!#REF!="G",'Costi complessivi'!E130*$C$452,IF('Costi complessivi'!#REF!=$B$452,'Costi complessivi'!E130,""))</f>
        <v>#REF!</v>
      </c>
      <c r="K144" s="14" t="e">
        <f>IF('Costi complessivi'!#REF!="G",'Costi complessivi'!F130*$C$452,IF('Costi complessivi'!#REF!=$B$452,'Costi complessivi'!F130,""))</f>
        <v>#REF!</v>
      </c>
      <c r="L144" s="29" t="e">
        <f>IF('Costi complessivi'!#REF!="G",'Costi complessivi'!#REF!*$C$452,IF('Costi complessivi'!#REF!=$B$452,'Costi complessivi'!#REF!,""))</f>
        <v>#REF!</v>
      </c>
      <c r="M144" s="23" t="e">
        <f>'Costi complessivi'!#REF!</f>
        <v>#REF!</v>
      </c>
      <c r="N144" s="69" t="e">
        <f>IF('Costi complessivi'!#REF!="G",'Costi complessivi'!#REF!,IF('Costi complessivi'!#REF!=$B$452,'Costi complessivi'!#REF!,0))</f>
        <v>#REF!</v>
      </c>
    </row>
    <row r="145" spans="1:16" hidden="1">
      <c r="A145" s="22" t="e">
        <f>IF('Costi complessivi'!#REF!="","",'Costi complessivi'!#REF!)</f>
        <v>#REF!</v>
      </c>
      <c r="B145" s="61" t="e">
        <f>IF('Costi complessivi'!#REF!="","",'Costi complessivi'!#REF!)</f>
        <v>#REF!</v>
      </c>
      <c r="C145" s="15" t="e">
        <f>IF('Costi complessivi'!#REF!="G",'Costi complessivi'!#REF!*$C$452,IF('Costi complessivi'!#REF!=$B$452,'Costi complessivi'!#REF!,""))</f>
        <v>#REF!</v>
      </c>
      <c r="D145" s="15" t="e">
        <f>IF('Costi complessivi'!#REF!="G",'Costi complessivi'!#REF!*$C$452,IF('Costi complessivi'!#REF!=$B$452,'Costi complessivi'!#REF!,""))</f>
        <v>#REF!</v>
      </c>
      <c r="E145" s="30" t="e">
        <f>IF('Costi complessivi'!#REF!="G",'Costi complessivi'!#REF!*$C$452,IF('Costi complessivi'!#REF!=$B$452,'Costi complessivi'!#REF!,""))</f>
        <v>#REF!</v>
      </c>
      <c r="F145" s="115" t="e">
        <f>IF('Costi complessivi'!#REF!="G",'Costi complessivi'!#REF!*$C$452,IF('Costi complessivi'!#REF!=$B$452,'Costi complessivi'!#REF!,""))</f>
        <v>#REF!</v>
      </c>
      <c r="G145" s="44" t="e">
        <f>IF('Costi complessivi'!#REF!="G",'Costi complessivi'!#REF!*$C$452,IF('Costi complessivi'!#REF!=$B$452,'Costi complessivi'!#REF!,""))</f>
        <v>#REF!</v>
      </c>
      <c r="H145" s="44" t="e">
        <f>IF('Costi complessivi'!#REF!="G",'Costi complessivi'!#REF!*$C$452,IF('Costi complessivi'!#REF!=$B$452,'Costi complessivi'!#REF!,""))</f>
        <v>#REF!</v>
      </c>
      <c r="I145" s="115" t="e">
        <f>IF('Costi complessivi'!#REF!="G",'Costi complessivi'!#REF!*$C$452,IF('Costi complessivi'!#REF!=$B$452,'Costi complessivi'!#REF!,""))</f>
        <v>#REF!</v>
      </c>
      <c r="J145" s="14" t="e">
        <f>IF('Costi complessivi'!#REF!="G",'Costi complessivi'!#REF!*$C$452,IF('Costi complessivi'!#REF!=$B$452,'Costi complessivi'!#REF!,""))</f>
        <v>#REF!</v>
      </c>
      <c r="K145" s="14" t="e">
        <f>IF('Costi complessivi'!#REF!="G",'Costi complessivi'!#REF!*$C$452,IF('Costi complessivi'!#REF!=$B$452,'Costi complessivi'!#REF!,""))</f>
        <v>#REF!</v>
      </c>
      <c r="L145" s="29" t="e">
        <f>IF('Costi complessivi'!#REF!="G",'Costi complessivi'!#REF!*$C$452,IF('Costi complessivi'!#REF!=$B$452,'Costi complessivi'!#REF!,""))</f>
        <v>#REF!</v>
      </c>
      <c r="M145" s="23" t="e">
        <f>'Costi complessivi'!#REF!</f>
        <v>#REF!</v>
      </c>
      <c r="N145" s="69" t="e">
        <f>IF('Costi complessivi'!#REF!="G",'Costi complessivi'!#REF!,IF('Costi complessivi'!#REF!=$B$452,'Costi complessivi'!#REF!,0))</f>
        <v>#REF!</v>
      </c>
    </row>
    <row r="146" spans="1:16" hidden="1">
      <c r="A146" s="22" t="str">
        <f>IF('Costi complessivi'!A131="","",'Costi complessivi'!A131)</f>
        <v xml:space="preserve">  68/05/522  </v>
      </c>
      <c r="B146" s="61" t="str">
        <f>IF('Costi complessivi'!B131="","",'Costi complessivi'!B131)</f>
        <v xml:space="preserve">MANUTENZIONE CD COLLECCHIO     </v>
      </c>
      <c r="C146" s="15" t="e">
        <f>IF('Costi complessivi'!#REF!="G",'Costi complessivi'!#REF!*$C$452,IF('Costi complessivi'!#REF!=$B$452,'Costi complessivi'!#REF!,""))</f>
        <v>#REF!</v>
      </c>
      <c r="D146" s="15" t="e">
        <f>IF('Costi complessivi'!#REF!="G",'Costi complessivi'!#REF!*$C$452,IF('Costi complessivi'!#REF!=$B$452,'Costi complessivi'!#REF!,""))</f>
        <v>#REF!</v>
      </c>
      <c r="E146" s="30" t="e">
        <f>IF('Costi complessivi'!#REF!="G",'Costi complessivi'!#REF!*$C$452,IF('Costi complessivi'!#REF!=$B$452,'Costi complessivi'!#REF!,""))</f>
        <v>#REF!</v>
      </c>
      <c r="F146" s="115" t="e">
        <f>IF('Costi complessivi'!#REF!="G",'Costi complessivi'!C131*$C$452,IF('Costi complessivi'!#REF!=$B$452,'Costi complessivi'!C131,""))</f>
        <v>#REF!</v>
      </c>
      <c r="G146" s="44" t="e">
        <f>IF('Costi complessivi'!#REF!="G",'Costi complessivi'!#REF!*$C$452,IF('Costi complessivi'!#REF!=$B$452,'Costi complessivi'!#REF!,""))</f>
        <v>#REF!</v>
      </c>
      <c r="H146" s="44" t="e">
        <f>IF('Costi complessivi'!#REF!="G",'Costi complessivi'!#REF!*$C$452,IF('Costi complessivi'!#REF!=$B$452,'Costi complessivi'!#REF!,""))</f>
        <v>#REF!</v>
      </c>
      <c r="I146" s="115" t="e">
        <f>IF('Costi complessivi'!#REF!="G",'Costi complessivi'!D131*$C$452,IF('Costi complessivi'!#REF!=$B$452,'Costi complessivi'!D131,""))</f>
        <v>#REF!</v>
      </c>
      <c r="J146" s="14" t="e">
        <f>IF('Costi complessivi'!#REF!="G",'Costi complessivi'!E131*$C$452,IF('Costi complessivi'!#REF!=$B$452,'Costi complessivi'!E131,""))</f>
        <v>#REF!</v>
      </c>
      <c r="K146" s="14" t="e">
        <f>IF('Costi complessivi'!#REF!="G",'Costi complessivi'!F131*$C$452,IF('Costi complessivi'!#REF!=$B$452,'Costi complessivi'!F131,""))</f>
        <v>#REF!</v>
      </c>
      <c r="L146" s="29" t="e">
        <f>IF('Costi complessivi'!#REF!="G",'Costi complessivi'!#REF!*$C$452,IF('Costi complessivi'!#REF!=$B$452,'Costi complessivi'!#REF!,""))</f>
        <v>#REF!</v>
      </c>
      <c r="M146" s="23" t="e">
        <f>'Costi complessivi'!#REF!</f>
        <v>#REF!</v>
      </c>
      <c r="N146" s="69" t="e">
        <f>IF('Costi complessivi'!#REF!="G",'Costi complessivi'!#REF!,IF('Costi complessivi'!#REF!=$B$452,'Costi complessivi'!#REF!,0))</f>
        <v>#REF!</v>
      </c>
    </row>
    <row r="147" spans="1:16" hidden="1">
      <c r="A147" s="22" t="e">
        <f>IF('Costi complessivi'!#REF!="","",'Costi complessivi'!#REF!)</f>
        <v>#REF!</v>
      </c>
      <c r="B147" s="61" t="e">
        <f>IF('Costi complessivi'!#REF!="","",'Costi complessivi'!#REF!)</f>
        <v>#REF!</v>
      </c>
      <c r="C147" s="15" t="e">
        <f>IF('Costi complessivi'!#REF!="G",'Costi complessivi'!#REF!*$C$452,IF('Costi complessivi'!#REF!=$B$452,'Costi complessivi'!#REF!,""))</f>
        <v>#REF!</v>
      </c>
      <c r="D147" s="15" t="e">
        <f>IF('Costi complessivi'!#REF!="G",'Costi complessivi'!#REF!*$C$452,IF('Costi complessivi'!#REF!=$B$452,'Costi complessivi'!#REF!,""))</f>
        <v>#REF!</v>
      </c>
      <c r="E147" s="30" t="e">
        <f>IF('Costi complessivi'!#REF!="G",'Costi complessivi'!#REF!*$C$452,IF('Costi complessivi'!#REF!=$B$452,'Costi complessivi'!#REF!,""))</f>
        <v>#REF!</v>
      </c>
      <c r="F147" s="115" t="e">
        <f>IF('Costi complessivi'!#REF!="G",'Costi complessivi'!#REF!*$C$452,IF('Costi complessivi'!#REF!=$B$452,'Costi complessivi'!#REF!,""))</f>
        <v>#REF!</v>
      </c>
      <c r="G147" s="44" t="e">
        <f>IF('Costi complessivi'!#REF!="G",'Costi complessivi'!#REF!*$C$452,IF('Costi complessivi'!#REF!=$B$452,'Costi complessivi'!#REF!,""))</f>
        <v>#REF!</v>
      </c>
      <c r="H147" s="44" t="e">
        <f>IF('Costi complessivi'!#REF!="G",'Costi complessivi'!#REF!*$C$452,IF('Costi complessivi'!#REF!=$B$452,'Costi complessivi'!#REF!,""))</f>
        <v>#REF!</v>
      </c>
      <c r="I147" s="115" t="e">
        <f>IF('Costi complessivi'!#REF!="G",'Costi complessivi'!#REF!*$C$452,IF('Costi complessivi'!#REF!=$B$452,'Costi complessivi'!#REF!,""))</f>
        <v>#REF!</v>
      </c>
      <c r="J147" s="14" t="e">
        <f>IF('Costi complessivi'!#REF!="G",'Costi complessivi'!#REF!*$C$452,IF('Costi complessivi'!#REF!=$B$452,'Costi complessivi'!#REF!,""))</f>
        <v>#REF!</v>
      </c>
      <c r="K147" s="14" t="e">
        <f>IF('Costi complessivi'!#REF!="G",'Costi complessivi'!#REF!*$C$452,IF('Costi complessivi'!#REF!=$B$452,'Costi complessivi'!#REF!,""))</f>
        <v>#REF!</v>
      </c>
      <c r="L147" s="29" t="e">
        <f>IF('Costi complessivi'!#REF!="G",'Costi complessivi'!#REF!*$C$452,IF('Costi complessivi'!#REF!=$B$452,'Costi complessivi'!#REF!,""))</f>
        <v>#REF!</v>
      </c>
      <c r="M147" s="23" t="e">
        <f>'Costi complessivi'!#REF!</f>
        <v>#REF!</v>
      </c>
      <c r="N147" s="69" t="e">
        <f>IF('Costi complessivi'!#REF!="G",'Costi complessivi'!#REF!,IF('Costi complessivi'!#REF!=$B$452,'Costi complessivi'!#REF!,0))</f>
        <v>#REF!</v>
      </c>
    </row>
    <row r="148" spans="1:16" hidden="1">
      <c r="A148" s="22" t="str">
        <f>IF('Costi complessivi'!A132="","",'Costi complessivi'!A132)</f>
        <v xml:space="preserve">  68/05/532  </v>
      </c>
      <c r="B148" s="61" t="str">
        <f>IF('Costi complessivi'!B132="","",'Costi complessivi'!B132)</f>
        <v xml:space="preserve">VESTIARIO DIP. CD COLLECCHIO   </v>
      </c>
      <c r="C148" s="15" t="e">
        <f>IF('Costi complessivi'!#REF!="G",'Costi complessivi'!#REF!*$C$452,IF('Costi complessivi'!#REF!=$B$452,'Costi complessivi'!#REF!,""))</f>
        <v>#REF!</v>
      </c>
      <c r="D148" s="15" t="e">
        <f>IF('Costi complessivi'!#REF!="G",'Costi complessivi'!#REF!*$C$452,IF('Costi complessivi'!#REF!=$B$452,'Costi complessivi'!#REF!,""))</f>
        <v>#REF!</v>
      </c>
      <c r="E148" s="30" t="e">
        <f>IF('Costi complessivi'!#REF!="G",'Costi complessivi'!#REF!*$C$452,IF('Costi complessivi'!#REF!=$B$452,'Costi complessivi'!#REF!,""))</f>
        <v>#REF!</v>
      </c>
      <c r="F148" s="115" t="e">
        <f>IF('Costi complessivi'!#REF!="G",'Costi complessivi'!C132*$C$452,IF('Costi complessivi'!#REF!=$B$452,'Costi complessivi'!C132,""))</f>
        <v>#REF!</v>
      </c>
      <c r="G148" s="44" t="e">
        <f>IF('Costi complessivi'!#REF!="G",'Costi complessivi'!#REF!*$C$452,IF('Costi complessivi'!#REF!=$B$452,'Costi complessivi'!#REF!,""))</f>
        <v>#REF!</v>
      </c>
      <c r="H148" s="44" t="e">
        <f>IF('Costi complessivi'!#REF!="G",'Costi complessivi'!#REF!*$C$452,IF('Costi complessivi'!#REF!=$B$452,'Costi complessivi'!#REF!,""))</f>
        <v>#REF!</v>
      </c>
      <c r="I148" s="115" t="e">
        <f>IF('Costi complessivi'!#REF!="G",'Costi complessivi'!D132*$C$452,IF('Costi complessivi'!#REF!=$B$452,'Costi complessivi'!D132,""))</f>
        <v>#REF!</v>
      </c>
      <c r="J148" s="14" t="e">
        <f>IF('Costi complessivi'!#REF!="G",'Costi complessivi'!E132*$C$452,IF('Costi complessivi'!#REF!=$B$452,'Costi complessivi'!E132,""))</f>
        <v>#REF!</v>
      </c>
      <c r="K148" s="14" t="e">
        <f>IF('Costi complessivi'!#REF!="G",'Costi complessivi'!F132*$C$452,IF('Costi complessivi'!#REF!=$B$452,'Costi complessivi'!F132,""))</f>
        <v>#REF!</v>
      </c>
      <c r="L148" s="29" t="e">
        <f>IF('Costi complessivi'!#REF!="G",'Costi complessivi'!#REF!*$C$452,IF('Costi complessivi'!#REF!=$B$452,'Costi complessivi'!#REF!,""))</f>
        <v>#REF!</v>
      </c>
      <c r="M148" s="23" t="e">
        <f>'Costi complessivi'!#REF!</f>
        <v>#REF!</v>
      </c>
      <c r="N148" s="69" t="e">
        <f>IF('Costi complessivi'!#REF!="G",'Costi complessivi'!#REF!,IF('Costi complessivi'!#REF!=$B$452,'Costi complessivi'!#REF!,0))</f>
        <v>#REF!</v>
      </c>
    </row>
    <row r="149" spans="1:16" hidden="1">
      <c r="A149" s="49" t="s">
        <v>436</v>
      </c>
      <c r="B149" s="45"/>
      <c r="C149" s="46"/>
      <c r="D149" s="47"/>
      <c r="E149" s="47"/>
      <c r="F149" s="47"/>
      <c r="G149" s="47"/>
      <c r="H149" s="47"/>
      <c r="I149" s="47"/>
      <c r="J149" s="47"/>
      <c r="K149" s="47"/>
      <c r="L149" s="45"/>
      <c r="M149" s="48"/>
      <c r="N149" s="69" t="e">
        <f>IF('Costi complessivi'!#REF!="G",'Costi complessivi'!#REF!,IF('Costi complessivi'!#REF!=$B$452,'Costi complessivi'!#REF!,0))</f>
        <v>#REF!</v>
      </c>
    </row>
    <row r="150" spans="1:16" hidden="1">
      <c r="A150" s="22" t="str">
        <f>IF('Costi complessivi'!A134="","",'Costi complessivi'!A134)</f>
        <v xml:space="preserve">  68/05/552  </v>
      </c>
      <c r="B150" s="61" t="str">
        <f>IF('Costi complessivi'!B134="","",'Costi complessivi'!B134)</f>
        <v xml:space="preserve">PRESTAZIONI SERVIZI CD FELINO  </v>
      </c>
      <c r="C150" s="15" t="e">
        <f>IF('Costi complessivi'!#REF!="G",'Costi complessivi'!#REF!*$C$452,IF('Costi complessivi'!#REF!=$B$452,'Costi complessivi'!#REF!,""))</f>
        <v>#REF!</v>
      </c>
      <c r="D150" s="15" t="e">
        <f>IF('Costi complessivi'!#REF!="G",'Costi complessivi'!#REF!*$C$452,IF('Costi complessivi'!#REF!=$B$452,'Costi complessivi'!#REF!,""))</f>
        <v>#REF!</v>
      </c>
      <c r="E150" s="30" t="e">
        <f>IF('Costi complessivi'!#REF!="G",'Costi complessivi'!#REF!*$C$452,IF('Costi complessivi'!#REF!=$B$452,'Costi complessivi'!#REF!,""))</f>
        <v>#REF!</v>
      </c>
      <c r="F150" s="115" t="e">
        <f>IF('Costi complessivi'!#REF!="G",'Costi complessivi'!C134*$C$452,IF('Costi complessivi'!#REF!=$B$452,'Costi complessivi'!C134,""))</f>
        <v>#REF!</v>
      </c>
      <c r="G150" s="44" t="e">
        <f>IF('Costi complessivi'!#REF!="G",'Costi complessivi'!#REF!*$C$452,IF('Costi complessivi'!#REF!=$B$452,'Costi complessivi'!#REF!,""))</f>
        <v>#REF!</v>
      </c>
      <c r="H150" s="44" t="e">
        <f>IF('Costi complessivi'!#REF!="G",'Costi complessivi'!#REF!*$C$452,IF('Costi complessivi'!#REF!=$B$452,'Costi complessivi'!#REF!,""))</f>
        <v>#REF!</v>
      </c>
      <c r="I150" s="115" t="e">
        <f>IF('Costi complessivi'!#REF!="G",'Costi complessivi'!D134*$C$452,IF('Costi complessivi'!#REF!=$B$452,'Costi complessivi'!D134,""))</f>
        <v>#REF!</v>
      </c>
      <c r="J150" s="14" t="e">
        <f>IF('Costi complessivi'!#REF!="G",'Costi complessivi'!E134*$C$452,IF('Costi complessivi'!#REF!=$B$452,'Costi complessivi'!E134,""))</f>
        <v>#REF!</v>
      </c>
      <c r="K150" s="14" t="e">
        <f>IF('Costi complessivi'!#REF!="G",'Costi complessivi'!F134*$C$452,IF('Costi complessivi'!#REF!=$B$452,'Costi complessivi'!F134,""))</f>
        <v>#REF!</v>
      </c>
      <c r="L150" s="29" t="e">
        <f>IF('Costi complessivi'!#REF!="G",'Costi complessivi'!#REF!*$C$452,IF('Costi complessivi'!#REF!=$B$452,'Costi complessivi'!#REF!,""))</f>
        <v>#REF!</v>
      </c>
      <c r="M150" s="23" t="e">
        <f>'Costi complessivi'!#REF!</f>
        <v>#REF!</v>
      </c>
      <c r="N150" s="69" t="e">
        <f>IF('Costi complessivi'!#REF!="G",'Costi complessivi'!#REF!,IF('Costi complessivi'!#REF!=$B$452,'Costi complessivi'!#REF!,0))</f>
        <v>#REF!</v>
      </c>
      <c r="O150" s="42">
        <v>35063</v>
      </c>
      <c r="P150" s="42">
        <f>O150*2</f>
        <v>70126</v>
      </c>
    </row>
    <row r="151" spans="1:16" hidden="1">
      <c r="A151" s="49" t="s">
        <v>434</v>
      </c>
      <c r="B151" s="45"/>
      <c r="C151" s="46"/>
      <c r="D151" s="47"/>
      <c r="E151" s="47"/>
      <c r="F151" s="47"/>
      <c r="G151" s="47"/>
      <c r="H151" s="47"/>
      <c r="I151" s="47"/>
      <c r="J151" s="47"/>
      <c r="K151" s="47"/>
      <c r="L151" s="45"/>
      <c r="M151" s="48"/>
      <c r="N151" s="69" t="e">
        <f>IF('Costi complessivi'!#REF!="G",'Costi complessivi'!#REF!,IF('Costi complessivi'!#REF!=$B$452,'Costi complessivi'!#REF!,0))</f>
        <v>#REF!</v>
      </c>
    </row>
    <row r="152" spans="1:16" hidden="1">
      <c r="A152" s="22" t="str">
        <f>IF('Costi complessivi'!A136="","",'Costi complessivi'!A136)</f>
        <v xml:space="preserve">  68/05/602  </v>
      </c>
      <c r="B152" s="61" t="str">
        <f>IF('Costi complessivi'!B136="","",'Costi complessivi'!B136)</f>
        <v xml:space="preserve">PRESTAZ. SERVIZI CD MONTEC     </v>
      </c>
      <c r="C152" s="15" t="e">
        <f>IF('Costi complessivi'!#REF!="G",'Costi complessivi'!#REF!*$C$452,IF('Costi complessivi'!#REF!=$B$452,'Costi complessivi'!#REF!,""))</f>
        <v>#REF!</v>
      </c>
      <c r="D152" s="15" t="e">
        <f>IF('Costi complessivi'!#REF!="G",'Costi complessivi'!#REF!*$C$452,IF('Costi complessivi'!#REF!=$B$452,'Costi complessivi'!#REF!,""))</f>
        <v>#REF!</v>
      </c>
      <c r="E152" s="30" t="e">
        <f>IF('Costi complessivi'!#REF!="G",'Costi complessivi'!#REF!*$C$452,IF('Costi complessivi'!#REF!=$B$452,'Costi complessivi'!#REF!,""))</f>
        <v>#REF!</v>
      </c>
      <c r="F152" s="115" t="e">
        <f>IF('Costi complessivi'!#REF!="G",'Costi complessivi'!C136*$C$452,IF('Costi complessivi'!#REF!=$B$452,'Costi complessivi'!C136,""))</f>
        <v>#REF!</v>
      </c>
      <c r="G152" s="44" t="e">
        <f>IF('Costi complessivi'!#REF!="G",'Costi complessivi'!#REF!*$C$452,IF('Costi complessivi'!#REF!=$B$452,'Costi complessivi'!#REF!,""))</f>
        <v>#REF!</v>
      </c>
      <c r="H152" s="44" t="e">
        <f>IF('Costi complessivi'!#REF!="G",'Costi complessivi'!#REF!*$C$452,IF('Costi complessivi'!#REF!=$B$452,'Costi complessivi'!#REF!,""))</f>
        <v>#REF!</v>
      </c>
      <c r="I152" s="115" t="e">
        <f>IF('Costi complessivi'!#REF!="G",'Costi complessivi'!D136*$C$452,IF('Costi complessivi'!#REF!=$B$452,'Costi complessivi'!D136,""))</f>
        <v>#REF!</v>
      </c>
      <c r="J152" s="14" t="e">
        <f>IF('Costi complessivi'!#REF!="G",'Costi complessivi'!E136*$C$452,IF('Costi complessivi'!#REF!=$B$452,'Costi complessivi'!E136,""))</f>
        <v>#REF!</v>
      </c>
      <c r="K152" s="14" t="e">
        <f>IF('Costi complessivi'!#REF!="G",'Costi complessivi'!F136*$C$452,IF('Costi complessivi'!#REF!=$B$452,'Costi complessivi'!F136,""))</f>
        <v>#REF!</v>
      </c>
      <c r="L152" s="29" t="e">
        <f>IF('Costi complessivi'!#REF!="G",'Costi complessivi'!#REF!*$C$452,IF('Costi complessivi'!#REF!=$B$452,'Costi complessivi'!#REF!,""))</f>
        <v>#REF!</v>
      </c>
      <c r="M152" s="23" t="e">
        <f>'Costi complessivi'!#REF!</f>
        <v>#REF!</v>
      </c>
      <c r="N152" s="69" t="e">
        <f>IF('Costi complessivi'!#REF!="G",'Costi complessivi'!#REF!,IF('Costi complessivi'!#REF!=$B$452,'Costi complessivi'!#REF!,0))</f>
        <v>#REF!</v>
      </c>
      <c r="O152" s="42">
        <v>2260</v>
      </c>
      <c r="P152" s="42">
        <f>O152/5*12</f>
        <v>5424</v>
      </c>
    </row>
    <row r="153" spans="1:16" hidden="1">
      <c r="A153" s="22" t="str">
        <f>IF('Costi complessivi'!A137="","",'Costi complessivi'!A137)</f>
        <v xml:space="preserve">  68/05/603  </v>
      </c>
      <c r="B153" s="61" t="str">
        <f>IF('Costi complessivi'!B137="","",'Costi complessivi'!B137)</f>
        <v xml:space="preserve">PASTI CD MONTECHIARUGOLO       </v>
      </c>
      <c r="C153" s="15" t="e">
        <f>IF('Costi complessivi'!#REF!="G",'Costi complessivi'!#REF!*$C$452,IF('Costi complessivi'!#REF!=$B$452,'Costi complessivi'!#REF!,""))</f>
        <v>#REF!</v>
      </c>
      <c r="D153" s="15" t="e">
        <f>IF('Costi complessivi'!#REF!="G",'Costi complessivi'!#REF!*$C$452,IF('Costi complessivi'!#REF!=$B$452,'Costi complessivi'!#REF!,""))</f>
        <v>#REF!</v>
      </c>
      <c r="E153" s="30" t="e">
        <f>IF('Costi complessivi'!#REF!="G",'Costi complessivi'!#REF!*$C$452,IF('Costi complessivi'!#REF!=$B$452,'Costi complessivi'!#REF!,""))</f>
        <v>#REF!</v>
      </c>
      <c r="F153" s="115" t="e">
        <f>IF('Costi complessivi'!#REF!="G",'Costi complessivi'!C137*$C$452,IF('Costi complessivi'!#REF!=$B$452,'Costi complessivi'!C137,""))</f>
        <v>#REF!</v>
      </c>
      <c r="G153" s="44" t="e">
        <f>IF('Costi complessivi'!#REF!="G",'Costi complessivi'!#REF!*$C$452,IF('Costi complessivi'!#REF!=$B$452,'Costi complessivi'!#REF!,""))</f>
        <v>#REF!</v>
      </c>
      <c r="H153" s="44" t="e">
        <f>IF('Costi complessivi'!#REF!="G",'Costi complessivi'!#REF!*$C$452,IF('Costi complessivi'!#REF!=$B$452,'Costi complessivi'!#REF!,""))</f>
        <v>#REF!</v>
      </c>
      <c r="I153" s="115" t="e">
        <f>IF('Costi complessivi'!#REF!="G",'Costi complessivi'!D137*$C$452,IF('Costi complessivi'!#REF!=$B$452,'Costi complessivi'!D137,""))</f>
        <v>#REF!</v>
      </c>
      <c r="J153" s="14" t="e">
        <f>IF('Costi complessivi'!#REF!="G",'Costi complessivi'!E137*$C$452,IF('Costi complessivi'!#REF!=$B$452,'Costi complessivi'!E137,""))</f>
        <v>#REF!</v>
      </c>
      <c r="K153" s="14" t="e">
        <f>IF('Costi complessivi'!#REF!="G",'Costi complessivi'!F137*$C$452,IF('Costi complessivi'!#REF!=$B$452,'Costi complessivi'!F137,""))</f>
        <v>#REF!</v>
      </c>
      <c r="L153" s="29" t="e">
        <f>IF('Costi complessivi'!#REF!="G",'Costi complessivi'!#REF!*$C$452,IF('Costi complessivi'!#REF!=$B$452,'Costi complessivi'!#REF!,""))</f>
        <v>#REF!</v>
      </c>
      <c r="M153" s="23" t="e">
        <f>'Costi complessivi'!#REF!</f>
        <v>#REF!</v>
      </c>
      <c r="N153" s="69" t="e">
        <f>IF('Costi complessivi'!#REF!="G",'Costi complessivi'!#REF!,IF('Costi complessivi'!#REF!=$B$452,'Costi complessivi'!#REF!,0))</f>
        <v>#REF!</v>
      </c>
      <c r="O153" s="42">
        <v>5250</v>
      </c>
      <c r="P153" s="42">
        <f>O153*2</f>
        <v>10500</v>
      </c>
    </row>
    <row r="154" spans="1:16" hidden="1">
      <c r="A154" s="22" t="str">
        <f>IF('Costi complessivi'!A138="","",'Costi complessivi'!A138)</f>
        <v xml:space="preserve">  68/05/604  </v>
      </c>
      <c r="B154" s="61" t="str">
        <f>IF('Costi complessivi'!B138="","",'Costi complessivi'!B138)</f>
        <v xml:space="preserve">MATERIALE CONSUMO CD MONTECH.  </v>
      </c>
      <c r="C154" s="15" t="e">
        <f>IF('Costi complessivi'!#REF!="G",'Costi complessivi'!#REF!*$C$452,IF('Costi complessivi'!#REF!=$B$452,'Costi complessivi'!#REF!,""))</f>
        <v>#REF!</v>
      </c>
      <c r="D154" s="15" t="e">
        <f>IF('Costi complessivi'!#REF!="G",'Costi complessivi'!#REF!*$C$452,IF('Costi complessivi'!#REF!=$B$452,'Costi complessivi'!#REF!,""))</f>
        <v>#REF!</v>
      </c>
      <c r="E154" s="30" t="e">
        <f>IF('Costi complessivi'!#REF!="G",'Costi complessivi'!#REF!*$C$452,IF('Costi complessivi'!#REF!=$B$452,'Costi complessivi'!#REF!,""))</f>
        <v>#REF!</v>
      </c>
      <c r="F154" s="115" t="e">
        <f>IF('Costi complessivi'!#REF!="G",'Costi complessivi'!C138*$C$452,IF('Costi complessivi'!#REF!=$B$452,'Costi complessivi'!C138,""))</f>
        <v>#REF!</v>
      </c>
      <c r="G154" s="44" t="e">
        <f>IF('Costi complessivi'!#REF!="G",'Costi complessivi'!#REF!*$C$452,IF('Costi complessivi'!#REF!=$B$452,'Costi complessivi'!#REF!,""))</f>
        <v>#REF!</v>
      </c>
      <c r="H154" s="44" t="e">
        <f>IF('Costi complessivi'!#REF!="G",'Costi complessivi'!#REF!*$C$452,IF('Costi complessivi'!#REF!=$B$452,'Costi complessivi'!#REF!,""))</f>
        <v>#REF!</v>
      </c>
      <c r="I154" s="115" t="e">
        <f>IF('Costi complessivi'!#REF!="G",'Costi complessivi'!D138*$C$452,IF('Costi complessivi'!#REF!=$B$452,'Costi complessivi'!D138,""))</f>
        <v>#REF!</v>
      </c>
      <c r="J154" s="14" t="e">
        <f>IF('Costi complessivi'!#REF!="G",'Costi complessivi'!E138*$C$452,IF('Costi complessivi'!#REF!=$B$452,'Costi complessivi'!E138,""))</f>
        <v>#REF!</v>
      </c>
      <c r="K154" s="14" t="e">
        <f>IF('Costi complessivi'!#REF!="G",'Costi complessivi'!F138*$C$452,IF('Costi complessivi'!#REF!=$B$452,'Costi complessivi'!F138,""))</f>
        <v>#REF!</v>
      </c>
      <c r="L154" s="29" t="e">
        <f>IF('Costi complessivi'!#REF!="G",'Costi complessivi'!#REF!*$C$452,IF('Costi complessivi'!#REF!=$B$452,'Costi complessivi'!#REF!,""))</f>
        <v>#REF!</v>
      </c>
      <c r="M154" s="23" t="e">
        <f>'Costi complessivi'!#REF!</f>
        <v>#REF!</v>
      </c>
      <c r="N154" s="69" t="e">
        <f>IF('Costi complessivi'!#REF!="G",'Costi complessivi'!#REF!,IF('Costi complessivi'!#REF!=$B$452,'Costi complessivi'!#REF!,0))</f>
        <v>#REF!</v>
      </c>
    </row>
    <row r="155" spans="1:16" hidden="1">
      <c r="A155" s="22" t="str">
        <f>IF('Costi complessivi'!A139="","",'Costi complessivi'!A139)</f>
        <v xml:space="preserve">  68/05/605  </v>
      </c>
      <c r="B155" s="61" t="str">
        <f>IF('Costi complessivi'!B139="","",'Costi complessivi'!B139)</f>
        <v>MATERIALE VARIO CD MOTNECHIARUG</v>
      </c>
      <c r="C155" s="15" t="e">
        <f>IF('Costi complessivi'!#REF!="G",'Costi complessivi'!#REF!*$C$452,IF('Costi complessivi'!#REF!=$B$452,'Costi complessivi'!#REF!,""))</f>
        <v>#REF!</v>
      </c>
      <c r="D155" s="15" t="e">
        <f>IF('Costi complessivi'!#REF!="G",'Costi complessivi'!#REF!*$C$452,IF('Costi complessivi'!#REF!=$B$452,'Costi complessivi'!#REF!,""))</f>
        <v>#REF!</v>
      </c>
      <c r="E155" s="30" t="e">
        <f>IF('Costi complessivi'!#REF!="G",'Costi complessivi'!#REF!*$C$452,IF('Costi complessivi'!#REF!=$B$452,'Costi complessivi'!#REF!,""))</f>
        <v>#REF!</v>
      </c>
      <c r="F155" s="115" t="e">
        <f>IF('Costi complessivi'!#REF!="G",'Costi complessivi'!C139*$C$452,IF('Costi complessivi'!#REF!=$B$452,'Costi complessivi'!C139,""))</f>
        <v>#REF!</v>
      </c>
      <c r="G155" s="44" t="e">
        <f>IF('Costi complessivi'!#REF!="G",'Costi complessivi'!#REF!*$C$452,IF('Costi complessivi'!#REF!=$B$452,'Costi complessivi'!#REF!,""))</f>
        <v>#REF!</v>
      </c>
      <c r="H155" s="44" t="e">
        <f>IF('Costi complessivi'!#REF!="G",'Costi complessivi'!#REF!*$C$452,IF('Costi complessivi'!#REF!=$B$452,'Costi complessivi'!#REF!,""))</f>
        <v>#REF!</v>
      </c>
      <c r="I155" s="115" t="e">
        <f>IF('Costi complessivi'!#REF!="G",'Costi complessivi'!D139*$C$452,IF('Costi complessivi'!#REF!=$B$452,'Costi complessivi'!D139,""))</f>
        <v>#REF!</v>
      </c>
      <c r="J155" s="14" t="e">
        <f>IF('Costi complessivi'!#REF!="G",'Costi complessivi'!E139*$C$452,IF('Costi complessivi'!#REF!=$B$452,'Costi complessivi'!E139,""))</f>
        <v>#REF!</v>
      </c>
      <c r="K155" s="14" t="e">
        <f>IF('Costi complessivi'!#REF!="G",'Costi complessivi'!F139*$C$452,IF('Costi complessivi'!#REF!=$B$452,'Costi complessivi'!F139,""))</f>
        <v>#REF!</v>
      </c>
      <c r="L155" s="29" t="e">
        <f>IF('Costi complessivi'!#REF!="G",'Costi complessivi'!#REF!*$C$452,IF('Costi complessivi'!#REF!=$B$452,'Costi complessivi'!#REF!,""))</f>
        <v>#REF!</v>
      </c>
      <c r="M155" s="23" t="e">
        <f>'Costi complessivi'!#REF!</f>
        <v>#REF!</v>
      </c>
      <c r="N155" s="69" t="e">
        <f>IF('Costi complessivi'!#REF!="G",'Costi complessivi'!#REF!,IF('Costi complessivi'!#REF!=$B$452,'Costi complessivi'!#REF!,0))</f>
        <v>#REF!</v>
      </c>
    </row>
    <row r="156" spans="1:16" hidden="1">
      <c r="A156" s="22" t="str">
        <f>IF('Costi complessivi'!A140="","",'Costi complessivi'!A140)</f>
        <v xml:space="preserve">  68/05/606  </v>
      </c>
      <c r="B156" s="61" t="str">
        <f>IF('Costi complessivi'!B140="","",'Costi complessivi'!B140)</f>
        <v xml:space="preserve">SPESE LAVAND. CD MONTEC.       </v>
      </c>
      <c r="C156" s="15" t="e">
        <f>IF('Costi complessivi'!#REF!="G",'Costi complessivi'!#REF!*$C$452,IF('Costi complessivi'!#REF!=$B$452,'Costi complessivi'!#REF!,""))</f>
        <v>#REF!</v>
      </c>
      <c r="D156" s="15" t="e">
        <f>IF('Costi complessivi'!#REF!="G",'Costi complessivi'!#REF!*$C$452,IF('Costi complessivi'!#REF!=$B$452,'Costi complessivi'!#REF!,""))</f>
        <v>#REF!</v>
      </c>
      <c r="E156" s="30" t="e">
        <f>IF('Costi complessivi'!#REF!="G",'Costi complessivi'!#REF!*$C$452,IF('Costi complessivi'!#REF!=$B$452,'Costi complessivi'!#REF!,""))</f>
        <v>#REF!</v>
      </c>
      <c r="F156" s="115" t="e">
        <f>IF('Costi complessivi'!#REF!="G",'Costi complessivi'!C140*$C$452,IF('Costi complessivi'!#REF!=$B$452,'Costi complessivi'!C140,""))</f>
        <v>#REF!</v>
      </c>
      <c r="G156" s="44" t="e">
        <f>IF('Costi complessivi'!#REF!="G",'Costi complessivi'!#REF!*$C$452,IF('Costi complessivi'!#REF!=$B$452,'Costi complessivi'!#REF!,""))</f>
        <v>#REF!</v>
      </c>
      <c r="H156" s="44" t="e">
        <f>IF('Costi complessivi'!#REF!="G",'Costi complessivi'!#REF!*$C$452,IF('Costi complessivi'!#REF!=$B$452,'Costi complessivi'!#REF!,""))</f>
        <v>#REF!</v>
      </c>
      <c r="I156" s="115" t="e">
        <f>IF('Costi complessivi'!#REF!="G",'Costi complessivi'!D140*$C$452,IF('Costi complessivi'!#REF!=$B$452,'Costi complessivi'!D140,""))</f>
        <v>#REF!</v>
      </c>
      <c r="J156" s="14" t="e">
        <f>IF('Costi complessivi'!#REF!="G",'Costi complessivi'!E140*$C$452,IF('Costi complessivi'!#REF!=$B$452,'Costi complessivi'!E140,""))</f>
        <v>#REF!</v>
      </c>
      <c r="K156" s="14" t="e">
        <f>IF('Costi complessivi'!#REF!="G",'Costi complessivi'!F140*$C$452,IF('Costi complessivi'!#REF!=$B$452,'Costi complessivi'!F140,""))</f>
        <v>#REF!</v>
      </c>
      <c r="L156" s="29" t="e">
        <f>IF('Costi complessivi'!#REF!="G",'Costi complessivi'!#REF!*$C$452,IF('Costi complessivi'!#REF!=$B$452,'Costi complessivi'!#REF!,""))</f>
        <v>#REF!</v>
      </c>
      <c r="M156" s="23" t="e">
        <f>'Costi complessivi'!#REF!</f>
        <v>#REF!</v>
      </c>
      <c r="N156" s="69" t="e">
        <f>IF('Costi complessivi'!#REF!="G",'Costi complessivi'!#REF!,IF('Costi complessivi'!#REF!=$B$452,'Costi complessivi'!#REF!,0))</f>
        <v>#REF!</v>
      </c>
    </row>
    <row r="157" spans="1:16" hidden="1">
      <c r="A157" s="22" t="str">
        <f>IF('Costi complessivi'!A141="","",'Costi complessivi'!A141)</f>
        <v xml:space="preserve">  68/05/607  </v>
      </c>
      <c r="B157" s="61" t="str">
        <f>IF('Costi complessivi'!B141="","",'Costi complessivi'!B141)</f>
        <v xml:space="preserve">FORZA MOTRICE CD MONTEC.       </v>
      </c>
      <c r="C157" s="15" t="e">
        <f>IF('Costi complessivi'!#REF!="G",'Costi complessivi'!#REF!*$C$452,IF('Costi complessivi'!#REF!=$B$452,'Costi complessivi'!#REF!,""))</f>
        <v>#REF!</v>
      </c>
      <c r="D157" s="15" t="e">
        <f>IF('Costi complessivi'!#REF!="G",'Costi complessivi'!#REF!*$C$452,IF('Costi complessivi'!#REF!=$B$452,'Costi complessivi'!#REF!,""))</f>
        <v>#REF!</v>
      </c>
      <c r="E157" s="30" t="e">
        <f>IF('Costi complessivi'!#REF!="G",'Costi complessivi'!#REF!*$C$452,IF('Costi complessivi'!#REF!=$B$452,'Costi complessivi'!#REF!,""))</f>
        <v>#REF!</v>
      </c>
      <c r="F157" s="115" t="e">
        <f>IF('Costi complessivi'!#REF!="G",'Costi complessivi'!C141*$C$452,IF('Costi complessivi'!#REF!=$B$452,'Costi complessivi'!C141,""))</f>
        <v>#REF!</v>
      </c>
      <c r="G157" s="44" t="e">
        <f>IF('Costi complessivi'!#REF!="G",'Costi complessivi'!#REF!*$C$452,IF('Costi complessivi'!#REF!=$B$452,'Costi complessivi'!#REF!,""))</f>
        <v>#REF!</v>
      </c>
      <c r="H157" s="44" t="e">
        <f>IF('Costi complessivi'!#REF!="G",'Costi complessivi'!#REF!*$C$452,IF('Costi complessivi'!#REF!=$B$452,'Costi complessivi'!#REF!,""))</f>
        <v>#REF!</v>
      </c>
      <c r="I157" s="115" t="e">
        <f>IF('Costi complessivi'!#REF!="G",'Costi complessivi'!D141*$C$452,IF('Costi complessivi'!#REF!=$B$452,'Costi complessivi'!D141,""))</f>
        <v>#REF!</v>
      </c>
      <c r="J157" s="14" t="e">
        <f>IF('Costi complessivi'!#REF!="G",'Costi complessivi'!E141*$C$452,IF('Costi complessivi'!#REF!=$B$452,'Costi complessivi'!E141,""))</f>
        <v>#REF!</v>
      </c>
      <c r="K157" s="14" t="e">
        <f>IF('Costi complessivi'!#REF!="G",'Costi complessivi'!F141*$C$452,IF('Costi complessivi'!#REF!=$B$452,'Costi complessivi'!F141,""))</f>
        <v>#REF!</v>
      </c>
      <c r="L157" s="29" t="e">
        <f>IF('Costi complessivi'!#REF!="G",'Costi complessivi'!#REF!*$C$452,IF('Costi complessivi'!#REF!=$B$452,'Costi complessivi'!#REF!,""))</f>
        <v>#REF!</v>
      </c>
      <c r="M157" s="23" t="e">
        <f>'Costi complessivi'!#REF!</f>
        <v>#REF!</v>
      </c>
      <c r="N157" s="69" t="e">
        <f>IF('Costi complessivi'!#REF!="G",'Costi complessivi'!#REF!,IF('Costi complessivi'!#REF!=$B$452,'Costi complessivi'!#REF!,0))</f>
        <v>#REF!</v>
      </c>
    </row>
    <row r="158" spans="1:16" hidden="1">
      <c r="A158" s="22" t="str">
        <f>IF('Costi complessivi'!A142="","",'Costi complessivi'!A142)</f>
        <v xml:space="preserve">  68/05/608  </v>
      </c>
      <c r="B158" s="61" t="str">
        <f>IF('Costi complessivi'!B142="","",'Costi complessivi'!B142)</f>
        <v xml:space="preserve">GAS CD MONTECHIARUGOLO         </v>
      </c>
      <c r="C158" s="15" t="e">
        <f>IF('Costi complessivi'!#REF!="G",'Costi complessivi'!#REF!*$C$452,IF('Costi complessivi'!#REF!=$B$452,'Costi complessivi'!#REF!,""))</f>
        <v>#REF!</v>
      </c>
      <c r="D158" s="15" t="e">
        <f>IF('Costi complessivi'!#REF!="G",'Costi complessivi'!#REF!*$C$452,IF('Costi complessivi'!#REF!=$B$452,'Costi complessivi'!#REF!,""))</f>
        <v>#REF!</v>
      </c>
      <c r="E158" s="30" t="e">
        <f>IF('Costi complessivi'!#REF!="G",'Costi complessivi'!#REF!*$C$452,IF('Costi complessivi'!#REF!=$B$452,'Costi complessivi'!#REF!,""))</f>
        <v>#REF!</v>
      </c>
      <c r="F158" s="115" t="e">
        <f>IF('Costi complessivi'!#REF!="G",'Costi complessivi'!C142*$C$452,IF('Costi complessivi'!#REF!=$B$452,'Costi complessivi'!C142,""))</f>
        <v>#REF!</v>
      </c>
      <c r="G158" s="44" t="e">
        <f>IF('Costi complessivi'!#REF!="G",'Costi complessivi'!#REF!*$C$452,IF('Costi complessivi'!#REF!=$B$452,'Costi complessivi'!#REF!,""))</f>
        <v>#REF!</v>
      </c>
      <c r="H158" s="44" t="e">
        <f>IF('Costi complessivi'!#REF!="G",'Costi complessivi'!#REF!*$C$452,IF('Costi complessivi'!#REF!=$B$452,'Costi complessivi'!#REF!,""))</f>
        <v>#REF!</v>
      </c>
      <c r="I158" s="115" t="e">
        <f>IF('Costi complessivi'!#REF!="G",'Costi complessivi'!D142*$C$452,IF('Costi complessivi'!#REF!=$B$452,'Costi complessivi'!D142,""))</f>
        <v>#REF!</v>
      </c>
      <c r="J158" s="14" t="e">
        <f>IF('Costi complessivi'!#REF!="G",'Costi complessivi'!E142*$C$452,IF('Costi complessivi'!#REF!=$B$452,'Costi complessivi'!E142,""))</f>
        <v>#REF!</v>
      </c>
      <c r="K158" s="14" t="e">
        <f>IF('Costi complessivi'!#REF!="G",'Costi complessivi'!F142*$C$452,IF('Costi complessivi'!#REF!=$B$452,'Costi complessivi'!F142,""))</f>
        <v>#REF!</v>
      </c>
      <c r="L158" s="29" t="e">
        <f>IF('Costi complessivi'!#REF!="G",'Costi complessivi'!#REF!*$C$452,IF('Costi complessivi'!#REF!=$B$452,'Costi complessivi'!#REF!,""))</f>
        <v>#REF!</v>
      </c>
      <c r="M158" s="23" t="e">
        <f>'Costi complessivi'!#REF!</f>
        <v>#REF!</v>
      </c>
      <c r="N158" s="69" t="e">
        <f>IF('Costi complessivi'!#REF!="G",'Costi complessivi'!#REF!,IF('Costi complessivi'!#REF!=$B$452,'Costi complessivi'!#REF!,0))</f>
        <v>#REF!</v>
      </c>
    </row>
    <row r="159" spans="1:16" hidden="1">
      <c r="A159" s="22" t="str">
        <f>IF('Costi complessivi'!A143="","",'Costi complessivi'!A143)</f>
        <v xml:space="preserve">  68/05/609  </v>
      </c>
      <c r="B159" s="61" t="str">
        <f>IF('Costi complessivi'!B143="","",'Costi complessivi'!B143)</f>
        <v xml:space="preserve">ACQUA CD MONTECHIARUGOLO       </v>
      </c>
      <c r="C159" s="15" t="e">
        <f>IF('Costi complessivi'!#REF!="G",'Costi complessivi'!#REF!*$C$452,IF('Costi complessivi'!#REF!=$B$452,'Costi complessivi'!#REF!,""))</f>
        <v>#REF!</v>
      </c>
      <c r="D159" s="15" t="e">
        <f>IF('Costi complessivi'!#REF!="G",'Costi complessivi'!#REF!*$C$452,IF('Costi complessivi'!#REF!=$B$452,'Costi complessivi'!#REF!,""))</f>
        <v>#REF!</v>
      </c>
      <c r="E159" s="30" t="e">
        <f>IF('Costi complessivi'!#REF!="G",'Costi complessivi'!#REF!*$C$452,IF('Costi complessivi'!#REF!=$B$452,'Costi complessivi'!#REF!,""))</f>
        <v>#REF!</v>
      </c>
      <c r="F159" s="115" t="e">
        <f>IF('Costi complessivi'!#REF!="G",'Costi complessivi'!C143*$C$452,IF('Costi complessivi'!#REF!=$B$452,'Costi complessivi'!C143,""))</f>
        <v>#REF!</v>
      </c>
      <c r="G159" s="44" t="e">
        <f>IF('Costi complessivi'!#REF!="G",'Costi complessivi'!#REF!*$C$452,IF('Costi complessivi'!#REF!=$B$452,'Costi complessivi'!#REF!,""))</f>
        <v>#REF!</v>
      </c>
      <c r="H159" s="44" t="e">
        <f>IF('Costi complessivi'!#REF!="G",'Costi complessivi'!#REF!*$C$452,IF('Costi complessivi'!#REF!=$B$452,'Costi complessivi'!#REF!,""))</f>
        <v>#REF!</v>
      </c>
      <c r="I159" s="115" t="e">
        <f>IF('Costi complessivi'!#REF!="G",'Costi complessivi'!D143*$C$452,IF('Costi complessivi'!#REF!=$B$452,'Costi complessivi'!D143,""))</f>
        <v>#REF!</v>
      </c>
      <c r="J159" s="14" t="e">
        <f>IF('Costi complessivi'!#REF!="G",'Costi complessivi'!E143*$C$452,IF('Costi complessivi'!#REF!=$B$452,'Costi complessivi'!E143,""))</f>
        <v>#REF!</v>
      </c>
      <c r="K159" s="14" t="e">
        <f>IF('Costi complessivi'!#REF!="G",'Costi complessivi'!F143*$C$452,IF('Costi complessivi'!#REF!=$B$452,'Costi complessivi'!F143,""))</f>
        <v>#REF!</v>
      </c>
      <c r="L159" s="29" t="e">
        <f>IF('Costi complessivi'!#REF!="G",'Costi complessivi'!#REF!*$C$452,IF('Costi complessivi'!#REF!=$B$452,'Costi complessivi'!#REF!,""))</f>
        <v>#REF!</v>
      </c>
      <c r="M159" s="23" t="e">
        <f>'Costi complessivi'!#REF!</f>
        <v>#REF!</v>
      </c>
      <c r="N159" s="69" t="e">
        <f>IF('Costi complessivi'!#REF!="G",'Costi complessivi'!#REF!,IF('Costi complessivi'!#REF!=$B$452,'Costi complessivi'!#REF!,0))</f>
        <v>#REF!</v>
      </c>
    </row>
    <row r="160" spans="1:16" hidden="1">
      <c r="A160" s="22" t="str">
        <f>IF('Costi complessivi'!A144="","",'Costi complessivi'!A144)</f>
        <v xml:space="preserve">  68/05/610  </v>
      </c>
      <c r="B160" s="61" t="str">
        <f>IF('Costi complessivi'!B144="","",'Costi complessivi'!B144)</f>
        <v xml:space="preserve">TELEFONO CD MONTECH.           </v>
      </c>
      <c r="C160" s="15" t="e">
        <f>IF('Costi complessivi'!#REF!="G",'Costi complessivi'!#REF!*$C$452,IF('Costi complessivi'!#REF!=$B$452,'Costi complessivi'!#REF!,""))</f>
        <v>#REF!</v>
      </c>
      <c r="D160" s="15" t="e">
        <f>IF('Costi complessivi'!#REF!="G",'Costi complessivi'!#REF!*$C$452,IF('Costi complessivi'!#REF!=$B$452,'Costi complessivi'!#REF!,""))</f>
        <v>#REF!</v>
      </c>
      <c r="E160" s="30" t="e">
        <f>IF('Costi complessivi'!#REF!="G",'Costi complessivi'!#REF!*$C$452,IF('Costi complessivi'!#REF!=$B$452,'Costi complessivi'!#REF!,""))</f>
        <v>#REF!</v>
      </c>
      <c r="F160" s="115" t="e">
        <f>IF('Costi complessivi'!#REF!="G",'Costi complessivi'!C144*$C$452,IF('Costi complessivi'!#REF!=$B$452,'Costi complessivi'!C144,""))</f>
        <v>#REF!</v>
      </c>
      <c r="G160" s="44" t="e">
        <f>IF('Costi complessivi'!#REF!="G",'Costi complessivi'!#REF!*$C$452,IF('Costi complessivi'!#REF!=$B$452,'Costi complessivi'!#REF!,""))</f>
        <v>#REF!</v>
      </c>
      <c r="H160" s="44" t="e">
        <f>IF('Costi complessivi'!#REF!="G",'Costi complessivi'!#REF!*$C$452,IF('Costi complessivi'!#REF!=$B$452,'Costi complessivi'!#REF!,""))</f>
        <v>#REF!</v>
      </c>
      <c r="I160" s="115" t="e">
        <f>IF('Costi complessivi'!#REF!="G",'Costi complessivi'!D144*$C$452,IF('Costi complessivi'!#REF!=$B$452,'Costi complessivi'!D144,""))</f>
        <v>#REF!</v>
      </c>
      <c r="J160" s="14" t="e">
        <f>IF('Costi complessivi'!#REF!="G",'Costi complessivi'!E144*$C$452,IF('Costi complessivi'!#REF!=$B$452,'Costi complessivi'!E144,""))</f>
        <v>#REF!</v>
      </c>
      <c r="K160" s="14" t="e">
        <f>IF('Costi complessivi'!#REF!="G",'Costi complessivi'!F144*$C$452,IF('Costi complessivi'!#REF!=$B$452,'Costi complessivi'!F144,""))</f>
        <v>#REF!</v>
      </c>
      <c r="L160" s="29" t="e">
        <f>IF('Costi complessivi'!#REF!="G",'Costi complessivi'!#REF!*$C$452,IF('Costi complessivi'!#REF!=$B$452,'Costi complessivi'!#REF!,""))</f>
        <v>#REF!</v>
      </c>
      <c r="M160" s="23" t="e">
        <f>'Costi complessivi'!#REF!</f>
        <v>#REF!</v>
      </c>
      <c r="N160" s="69" t="e">
        <f>IF('Costi complessivi'!#REF!="G",'Costi complessivi'!#REF!,IF('Costi complessivi'!#REF!=$B$452,'Costi complessivi'!#REF!,0))</f>
        <v>#REF!</v>
      </c>
    </row>
    <row r="161" spans="1:16" hidden="1">
      <c r="A161" s="22" t="str">
        <f>IF('Costi complessivi'!A145="","",'Costi complessivi'!A145)</f>
        <v xml:space="preserve">  68/05/611  </v>
      </c>
      <c r="B161" s="61" t="str">
        <f>IF('Costi complessivi'!B145="","",'Costi complessivi'!B145)</f>
        <v xml:space="preserve">RICARICA CELLULARE CD MONTEC.  </v>
      </c>
      <c r="C161" s="15" t="e">
        <f>IF('Costi complessivi'!#REF!="G",'Costi complessivi'!#REF!*$C$452,IF('Costi complessivi'!#REF!=$B$452,'Costi complessivi'!#REF!,""))</f>
        <v>#REF!</v>
      </c>
      <c r="D161" s="15" t="e">
        <f>IF('Costi complessivi'!#REF!="G",'Costi complessivi'!#REF!*$C$452,IF('Costi complessivi'!#REF!=$B$452,'Costi complessivi'!#REF!,""))</f>
        <v>#REF!</v>
      </c>
      <c r="E161" s="30" t="e">
        <f>IF('Costi complessivi'!#REF!="G",'Costi complessivi'!#REF!*$C$452,IF('Costi complessivi'!#REF!=$B$452,'Costi complessivi'!#REF!,""))</f>
        <v>#REF!</v>
      </c>
      <c r="F161" s="115" t="e">
        <f>IF('Costi complessivi'!#REF!="G",'Costi complessivi'!C145*$C$452,IF('Costi complessivi'!#REF!=$B$452,'Costi complessivi'!C145,""))</f>
        <v>#REF!</v>
      </c>
      <c r="G161" s="44" t="e">
        <f>IF('Costi complessivi'!#REF!="G",'Costi complessivi'!#REF!*$C$452,IF('Costi complessivi'!#REF!=$B$452,'Costi complessivi'!#REF!,""))</f>
        <v>#REF!</v>
      </c>
      <c r="H161" s="44" t="e">
        <f>IF('Costi complessivi'!#REF!="G",'Costi complessivi'!#REF!*$C$452,IF('Costi complessivi'!#REF!=$B$452,'Costi complessivi'!#REF!,""))</f>
        <v>#REF!</v>
      </c>
      <c r="I161" s="115" t="e">
        <f>IF('Costi complessivi'!#REF!="G",'Costi complessivi'!D145*$C$452,IF('Costi complessivi'!#REF!=$B$452,'Costi complessivi'!D145,""))</f>
        <v>#REF!</v>
      </c>
      <c r="J161" s="14" t="e">
        <f>IF('Costi complessivi'!#REF!="G",'Costi complessivi'!E145*$C$452,IF('Costi complessivi'!#REF!=$B$452,'Costi complessivi'!E145,""))</f>
        <v>#REF!</v>
      </c>
      <c r="K161" s="14" t="e">
        <f>IF('Costi complessivi'!#REF!="G",'Costi complessivi'!F145*$C$452,IF('Costi complessivi'!#REF!=$B$452,'Costi complessivi'!F145,""))</f>
        <v>#REF!</v>
      </c>
      <c r="L161" s="29" t="e">
        <f>IF('Costi complessivi'!#REF!="G",'Costi complessivi'!#REF!*$C$452,IF('Costi complessivi'!#REF!=$B$452,'Costi complessivi'!#REF!,""))</f>
        <v>#REF!</v>
      </c>
      <c r="M161" s="23" t="e">
        <f>'Costi complessivi'!#REF!</f>
        <v>#REF!</v>
      </c>
      <c r="N161" s="69" t="e">
        <f>IF('Costi complessivi'!#REF!="G",'Costi complessivi'!#REF!,IF('Costi complessivi'!#REF!=$B$452,'Costi complessivi'!#REF!,0))</f>
        <v>#REF!</v>
      </c>
    </row>
    <row r="162" spans="1:16" hidden="1">
      <c r="A162" s="22" t="str">
        <f>IF('Costi complessivi'!A146="","",'Costi complessivi'!A146)</f>
        <v xml:space="preserve">  68/05/612  </v>
      </c>
      <c r="B162" s="61" t="str">
        <f>IF('Costi complessivi'!B146="","",'Costi complessivi'!B146)</f>
        <v xml:space="preserve">TASSA RIFIUTI CD MONTECH.      </v>
      </c>
      <c r="C162" s="15" t="e">
        <f>IF('Costi complessivi'!#REF!="G",'Costi complessivi'!#REF!*$C$452,IF('Costi complessivi'!#REF!=$B$452,'Costi complessivi'!#REF!,""))</f>
        <v>#REF!</v>
      </c>
      <c r="D162" s="15" t="e">
        <f>IF('Costi complessivi'!#REF!="G",'Costi complessivi'!#REF!*$C$452,IF('Costi complessivi'!#REF!=$B$452,'Costi complessivi'!#REF!,""))</f>
        <v>#REF!</v>
      </c>
      <c r="E162" s="30" t="e">
        <f>IF('Costi complessivi'!#REF!="G",'Costi complessivi'!#REF!*$C$452,IF('Costi complessivi'!#REF!=$B$452,'Costi complessivi'!#REF!,""))</f>
        <v>#REF!</v>
      </c>
      <c r="F162" s="115" t="e">
        <f>IF('Costi complessivi'!#REF!="G",'Costi complessivi'!C146*$C$452,IF('Costi complessivi'!#REF!=$B$452,'Costi complessivi'!C146,""))</f>
        <v>#REF!</v>
      </c>
      <c r="G162" s="44" t="e">
        <f>IF('Costi complessivi'!#REF!="G",'Costi complessivi'!#REF!*$C$452,IF('Costi complessivi'!#REF!=$B$452,'Costi complessivi'!#REF!,""))</f>
        <v>#REF!</v>
      </c>
      <c r="H162" s="44" t="e">
        <f>IF('Costi complessivi'!#REF!="G",'Costi complessivi'!#REF!*$C$452,IF('Costi complessivi'!#REF!=$B$452,'Costi complessivi'!#REF!,""))</f>
        <v>#REF!</v>
      </c>
      <c r="I162" s="115" t="e">
        <f>IF('Costi complessivi'!#REF!="G",'Costi complessivi'!D146*$C$452,IF('Costi complessivi'!#REF!=$B$452,'Costi complessivi'!D146,""))</f>
        <v>#REF!</v>
      </c>
      <c r="J162" s="14" t="e">
        <f>IF('Costi complessivi'!#REF!="G",'Costi complessivi'!E146*$C$452,IF('Costi complessivi'!#REF!=$B$452,'Costi complessivi'!E146,""))</f>
        <v>#REF!</v>
      </c>
      <c r="K162" s="14" t="e">
        <f>IF('Costi complessivi'!#REF!="G",'Costi complessivi'!F146*$C$452,IF('Costi complessivi'!#REF!=$B$452,'Costi complessivi'!F146,""))</f>
        <v>#REF!</v>
      </c>
      <c r="L162" s="29" t="e">
        <f>IF('Costi complessivi'!#REF!="G",'Costi complessivi'!#REF!*$C$452,IF('Costi complessivi'!#REF!=$B$452,'Costi complessivi'!#REF!,""))</f>
        <v>#REF!</v>
      </c>
      <c r="M162" s="23" t="e">
        <f>'Costi complessivi'!#REF!</f>
        <v>#REF!</v>
      </c>
      <c r="N162" s="69" t="e">
        <f>IF('Costi complessivi'!#REF!="G",'Costi complessivi'!#REF!,IF('Costi complessivi'!#REF!=$B$452,'Costi complessivi'!#REF!,0))</f>
        <v>#REF!</v>
      </c>
    </row>
    <row r="163" spans="1:16" hidden="1">
      <c r="A163" s="22" t="str">
        <f>IF('Costi complessivi'!A147="","",'Costi complessivi'!A147)</f>
        <v xml:space="preserve">  68/05/613  </v>
      </c>
      <c r="B163" s="61" t="str">
        <f>IF('Costi complessivi'!B147="","",'Costi complessivi'!B147)</f>
        <v xml:space="preserve">PULIZIE CD MONTECH.            </v>
      </c>
      <c r="C163" s="15" t="e">
        <f>IF('Costi complessivi'!#REF!="G",'Costi complessivi'!#REF!*$C$452,IF('Costi complessivi'!#REF!=$B$452,'Costi complessivi'!#REF!,""))</f>
        <v>#REF!</v>
      </c>
      <c r="D163" s="15" t="e">
        <f>IF('Costi complessivi'!#REF!="G",'Costi complessivi'!#REF!*$C$452,IF('Costi complessivi'!#REF!=$B$452,'Costi complessivi'!#REF!,""))</f>
        <v>#REF!</v>
      </c>
      <c r="E163" s="30" t="e">
        <f>IF('Costi complessivi'!#REF!="G",'Costi complessivi'!#REF!*$C$452,IF('Costi complessivi'!#REF!=$B$452,'Costi complessivi'!#REF!,""))</f>
        <v>#REF!</v>
      </c>
      <c r="F163" s="115" t="e">
        <f>IF('Costi complessivi'!#REF!="G",'Costi complessivi'!C147*$C$452,IF('Costi complessivi'!#REF!=$B$452,'Costi complessivi'!C147,""))</f>
        <v>#REF!</v>
      </c>
      <c r="G163" s="44" t="e">
        <f>IF('Costi complessivi'!#REF!="G",'Costi complessivi'!#REF!*$C$452,IF('Costi complessivi'!#REF!=$B$452,'Costi complessivi'!#REF!,""))</f>
        <v>#REF!</v>
      </c>
      <c r="H163" s="44" t="e">
        <f>IF('Costi complessivi'!#REF!="G",'Costi complessivi'!#REF!*$C$452,IF('Costi complessivi'!#REF!=$B$452,'Costi complessivi'!#REF!,""))</f>
        <v>#REF!</v>
      </c>
      <c r="I163" s="115" t="e">
        <f>IF('Costi complessivi'!#REF!="G",'Costi complessivi'!D147*$C$452,IF('Costi complessivi'!#REF!=$B$452,'Costi complessivi'!D147,""))</f>
        <v>#REF!</v>
      </c>
      <c r="J163" s="14" t="e">
        <f>IF('Costi complessivi'!#REF!="G",'Costi complessivi'!E147*$C$452,IF('Costi complessivi'!#REF!=$B$452,'Costi complessivi'!E147,""))</f>
        <v>#REF!</v>
      </c>
      <c r="K163" s="14" t="e">
        <f>IF('Costi complessivi'!#REF!="G",'Costi complessivi'!F147*$C$452,IF('Costi complessivi'!#REF!=$B$452,'Costi complessivi'!F147,""))</f>
        <v>#REF!</v>
      </c>
      <c r="L163" s="29" t="e">
        <f>IF('Costi complessivi'!#REF!="G",'Costi complessivi'!#REF!*$C$452,IF('Costi complessivi'!#REF!=$B$452,'Costi complessivi'!#REF!,""))</f>
        <v>#REF!</v>
      </c>
      <c r="M163" s="23" t="e">
        <f>'Costi complessivi'!#REF!</f>
        <v>#REF!</v>
      </c>
      <c r="N163" s="69" t="e">
        <f>IF('Costi complessivi'!#REF!="G",'Costi complessivi'!#REF!,IF('Costi complessivi'!#REF!=$B$452,'Costi complessivi'!#REF!,0))</f>
        <v>#REF!</v>
      </c>
    </row>
    <row r="164" spans="1:16" hidden="1">
      <c r="A164" s="22" t="str">
        <f>IF('Costi complessivi'!A148="","",'Costi complessivi'!A148)</f>
        <v xml:space="preserve">  68/05/615  </v>
      </c>
      <c r="B164" s="61" t="str">
        <f>IF('Costi complessivi'!B148="","",'Costi complessivi'!B148)</f>
        <v xml:space="preserve">MANUTENZ. CD MONTECHIAR        </v>
      </c>
      <c r="C164" s="15" t="e">
        <f>IF('Costi complessivi'!#REF!="G",'Costi complessivi'!#REF!*$C$452,IF('Costi complessivi'!#REF!=$B$452,'Costi complessivi'!#REF!,""))</f>
        <v>#REF!</v>
      </c>
      <c r="D164" s="15" t="e">
        <f>IF('Costi complessivi'!#REF!="G",'Costi complessivi'!#REF!*$C$452,IF('Costi complessivi'!#REF!=$B$452,'Costi complessivi'!#REF!,""))</f>
        <v>#REF!</v>
      </c>
      <c r="E164" s="30" t="e">
        <f>IF('Costi complessivi'!#REF!="G",'Costi complessivi'!#REF!*$C$452,IF('Costi complessivi'!#REF!=$B$452,'Costi complessivi'!#REF!,""))</f>
        <v>#REF!</v>
      </c>
      <c r="F164" s="115" t="e">
        <f>IF('Costi complessivi'!#REF!="G",'Costi complessivi'!C148*$C$452,IF('Costi complessivi'!#REF!=$B$452,'Costi complessivi'!C148,""))</f>
        <v>#REF!</v>
      </c>
      <c r="G164" s="44" t="e">
        <f>IF('Costi complessivi'!#REF!="G",'Costi complessivi'!#REF!*$C$452,IF('Costi complessivi'!#REF!=$B$452,'Costi complessivi'!#REF!,""))</f>
        <v>#REF!</v>
      </c>
      <c r="H164" s="44" t="e">
        <f>IF('Costi complessivi'!#REF!="G",'Costi complessivi'!#REF!*$C$452,IF('Costi complessivi'!#REF!=$B$452,'Costi complessivi'!#REF!,""))</f>
        <v>#REF!</v>
      </c>
      <c r="I164" s="115" t="e">
        <f>IF('Costi complessivi'!#REF!="G",'Costi complessivi'!D148*$C$452,IF('Costi complessivi'!#REF!=$B$452,'Costi complessivi'!D148,""))</f>
        <v>#REF!</v>
      </c>
      <c r="J164" s="14" t="e">
        <f>IF('Costi complessivi'!#REF!="G",'Costi complessivi'!E148*$C$452,IF('Costi complessivi'!#REF!=$B$452,'Costi complessivi'!E148,""))</f>
        <v>#REF!</v>
      </c>
      <c r="K164" s="14" t="e">
        <f>IF('Costi complessivi'!#REF!="G",'Costi complessivi'!F148*$C$452,IF('Costi complessivi'!#REF!=$B$452,'Costi complessivi'!F148,""))</f>
        <v>#REF!</v>
      </c>
      <c r="L164" s="29" t="e">
        <f>IF('Costi complessivi'!#REF!="G",'Costi complessivi'!#REF!*$C$452,IF('Costi complessivi'!#REF!=$B$452,'Costi complessivi'!#REF!,""))</f>
        <v>#REF!</v>
      </c>
      <c r="M164" s="23" t="e">
        <f>'Costi complessivi'!#REF!</f>
        <v>#REF!</v>
      </c>
      <c r="N164" s="69" t="e">
        <f>IF('Costi complessivi'!#REF!="G",'Costi complessivi'!#REF!,IF('Costi complessivi'!#REF!=$B$452,'Costi complessivi'!#REF!,0))</f>
        <v>#REF!</v>
      </c>
    </row>
    <row r="165" spans="1:16" hidden="1">
      <c r="A165" s="22" t="str">
        <f>IF('Costi complessivi'!A149="","",'Costi complessivi'!A149)</f>
        <v xml:space="preserve">  68/05/625  </v>
      </c>
      <c r="B165" s="61" t="str">
        <f>IF('Costi complessivi'!B149="","",'Costi complessivi'!B149)</f>
        <v>VESTIARIO DIP.CD MONTECHIARUGOL</v>
      </c>
      <c r="C165" s="15" t="e">
        <f>IF('Costi complessivi'!#REF!="G",'Costi complessivi'!#REF!*$C$452,IF('Costi complessivi'!#REF!=$B$452,'Costi complessivi'!#REF!,""))</f>
        <v>#REF!</v>
      </c>
      <c r="D165" s="15" t="e">
        <f>IF('Costi complessivi'!#REF!="G",'Costi complessivi'!#REF!*$C$452,IF('Costi complessivi'!#REF!=$B$452,'Costi complessivi'!#REF!,""))</f>
        <v>#REF!</v>
      </c>
      <c r="E165" s="30" t="e">
        <f>IF('Costi complessivi'!#REF!="G",'Costi complessivi'!#REF!*$C$452,IF('Costi complessivi'!#REF!=$B$452,'Costi complessivi'!#REF!,""))</f>
        <v>#REF!</v>
      </c>
      <c r="F165" s="115" t="e">
        <f>IF('Costi complessivi'!#REF!="G",'Costi complessivi'!C149*$C$452,IF('Costi complessivi'!#REF!=$B$452,'Costi complessivi'!C149,""))</f>
        <v>#REF!</v>
      </c>
      <c r="G165" s="44" t="e">
        <f>IF('Costi complessivi'!#REF!="G",'Costi complessivi'!#REF!*$C$452,IF('Costi complessivi'!#REF!=$B$452,'Costi complessivi'!#REF!,""))</f>
        <v>#REF!</v>
      </c>
      <c r="H165" s="44" t="e">
        <f>IF('Costi complessivi'!#REF!="G",'Costi complessivi'!#REF!*$C$452,IF('Costi complessivi'!#REF!=$B$452,'Costi complessivi'!#REF!,""))</f>
        <v>#REF!</v>
      </c>
      <c r="I165" s="115" t="e">
        <f>IF('Costi complessivi'!#REF!="G",'Costi complessivi'!D149*$C$452,IF('Costi complessivi'!#REF!=$B$452,'Costi complessivi'!D149,""))</f>
        <v>#REF!</v>
      </c>
      <c r="J165" s="14" t="e">
        <f>IF('Costi complessivi'!#REF!="G",'Costi complessivi'!E149*$C$452,IF('Costi complessivi'!#REF!=$B$452,'Costi complessivi'!E149,""))</f>
        <v>#REF!</v>
      </c>
      <c r="K165" s="14" t="e">
        <f>IF('Costi complessivi'!#REF!="G",'Costi complessivi'!F149*$C$452,IF('Costi complessivi'!#REF!=$B$452,'Costi complessivi'!F149,""))</f>
        <v>#REF!</v>
      </c>
      <c r="L165" s="29" t="e">
        <f>IF('Costi complessivi'!#REF!="G",'Costi complessivi'!#REF!*$C$452,IF('Costi complessivi'!#REF!=$B$452,'Costi complessivi'!#REF!,""))</f>
        <v>#REF!</v>
      </c>
      <c r="M165" s="23" t="e">
        <f>'Costi complessivi'!#REF!</f>
        <v>#REF!</v>
      </c>
      <c r="N165" s="69" t="e">
        <f>IF('Costi complessivi'!#REF!="G",'Costi complessivi'!#REF!,IF('Costi complessivi'!#REF!=$B$452,'Costi complessivi'!#REF!,0))</f>
        <v>#REF!</v>
      </c>
    </row>
    <row r="166" spans="1:16" hidden="1">
      <c r="A166" s="49" t="s">
        <v>435</v>
      </c>
      <c r="B166" s="45"/>
      <c r="C166" s="46"/>
      <c r="D166" s="47"/>
      <c r="E166" s="47"/>
      <c r="F166" s="47"/>
      <c r="G166" s="47"/>
      <c r="H166" s="47"/>
      <c r="I166" s="47"/>
      <c r="J166" s="47"/>
      <c r="K166" s="47"/>
      <c r="L166" s="45"/>
      <c r="M166" s="48"/>
      <c r="N166" s="69" t="e">
        <f>IF('Costi complessivi'!#REF!="G",'Costi complessivi'!#REF!,IF('Costi complessivi'!#REF!=$B$452,'Costi complessivi'!#REF!,0))</f>
        <v>#REF!</v>
      </c>
    </row>
    <row r="167" spans="1:16" hidden="1">
      <c r="A167" s="22" t="str">
        <f>IF('Costi complessivi'!A151="","",'Costi complessivi'!A151)</f>
        <v xml:space="preserve">  68/05/652  </v>
      </c>
      <c r="B167" s="61" t="str">
        <f>IF('Costi complessivi'!B151="","",'Costi complessivi'!B151)</f>
        <v xml:space="preserve">PRESTAZ. SERV. CD SALA BAGANZA </v>
      </c>
      <c r="C167" s="15" t="e">
        <f>IF('Costi complessivi'!#REF!="G",'Costi complessivi'!#REF!*$C$452,IF('Costi complessivi'!#REF!=$B$452,'Costi complessivi'!#REF!,""))</f>
        <v>#REF!</v>
      </c>
      <c r="D167" s="15" t="e">
        <f>IF('Costi complessivi'!#REF!="G",'Costi complessivi'!#REF!*$C$452,IF('Costi complessivi'!#REF!=$B$452,'Costi complessivi'!#REF!,""))</f>
        <v>#REF!</v>
      </c>
      <c r="E167" s="30" t="e">
        <f>IF('Costi complessivi'!#REF!="G",'Costi complessivi'!#REF!*$C$452,IF('Costi complessivi'!#REF!=$B$452,'Costi complessivi'!#REF!,""))</f>
        <v>#REF!</v>
      </c>
      <c r="F167" s="115" t="e">
        <f>IF('Costi complessivi'!#REF!="G",'Costi complessivi'!C151*$C$452,IF('Costi complessivi'!#REF!=$B$452,'Costi complessivi'!C151,""))</f>
        <v>#REF!</v>
      </c>
      <c r="G167" s="44" t="e">
        <f>IF('Costi complessivi'!#REF!="G",'Costi complessivi'!#REF!*$C$452,IF('Costi complessivi'!#REF!=$B$452,'Costi complessivi'!#REF!,""))</f>
        <v>#REF!</v>
      </c>
      <c r="H167" s="44" t="e">
        <f>IF('Costi complessivi'!#REF!="G",'Costi complessivi'!#REF!*$C$452,IF('Costi complessivi'!#REF!=$B$452,'Costi complessivi'!#REF!,""))</f>
        <v>#REF!</v>
      </c>
      <c r="I167" s="115" t="e">
        <f>IF('Costi complessivi'!#REF!="G",'Costi complessivi'!D151*$C$452,IF('Costi complessivi'!#REF!=$B$452,'Costi complessivi'!D151,""))</f>
        <v>#REF!</v>
      </c>
      <c r="J167" s="14" t="e">
        <f>IF('Costi complessivi'!#REF!="G",'Costi complessivi'!E151*$C$452,IF('Costi complessivi'!#REF!=$B$452,'Costi complessivi'!E151,""))</f>
        <v>#REF!</v>
      </c>
      <c r="K167" s="14" t="e">
        <f>IF('Costi complessivi'!#REF!="G",'Costi complessivi'!F151*$C$452,IF('Costi complessivi'!#REF!=$B$452,'Costi complessivi'!F151,""))</f>
        <v>#REF!</v>
      </c>
      <c r="L167" s="29" t="e">
        <f>IF('Costi complessivi'!#REF!="G",'Costi complessivi'!#REF!*$C$452,IF('Costi complessivi'!#REF!=$B$452,'Costi complessivi'!#REF!,""))</f>
        <v>#REF!</v>
      </c>
      <c r="M167" s="23" t="e">
        <f>'Costi complessivi'!#REF!</f>
        <v>#REF!</v>
      </c>
      <c r="N167" s="69" t="e">
        <f>IF('Costi complessivi'!#REF!="G",'Costi complessivi'!#REF!,IF('Costi complessivi'!#REF!=$B$452,'Costi complessivi'!#REF!,0))</f>
        <v>#REF!</v>
      </c>
      <c r="O167" s="42">
        <v>23657</v>
      </c>
      <c r="P167" s="42">
        <f>O167/5*12</f>
        <v>56776.799999999996</v>
      </c>
    </row>
    <row r="168" spans="1:16">
      <c r="A168" s="49" t="s">
        <v>476</v>
      </c>
      <c r="B168" s="45"/>
      <c r="C168" s="46"/>
      <c r="D168" s="47"/>
      <c r="E168" s="47"/>
      <c r="F168" s="47"/>
      <c r="G168" s="47"/>
      <c r="H168" s="47"/>
      <c r="I168" s="47"/>
      <c r="J168" s="47"/>
      <c r="K168" s="47"/>
      <c r="L168" s="45"/>
      <c r="M168" s="48"/>
      <c r="N168" s="69" t="e">
        <f>IF('Costi complessivi'!#REF!="G",'Costi complessivi'!#REF!,IF('Costi complessivi'!#REF!=$B$452,'Costi complessivi'!#REF!,0))</f>
        <v>#REF!</v>
      </c>
    </row>
    <row r="169" spans="1:16">
      <c r="A169" s="22" t="str">
        <f>IF('Costi complessivi'!A153="","",'Costi complessivi'!A153)</f>
        <v xml:space="preserve">  68/05/702  </v>
      </c>
      <c r="B169" s="61" t="str">
        <f>IF('Costi complessivi'!B153="","",'Costi complessivi'!B153)</f>
        <v xml:space="preserve">PRESTAZ. SERV. CD TRAVERSETOLO </v>
      </c>
      <c r="C169" s="15" t="e">
        <f>IF('Costi complessivi'!#REF!="G",'Costi complessivi'!#REF!*$C$452,IF('Costi complessivi'!#REF!=$B$452,'Costi complessivi'!#REF!,""))</f>
        <v>#REF!</v>
      </c>
      <c r="D169" s="15" t="e">
        <f>IF('Costi complessivi'!#REF!="G",'Costi complessivi'!#REF!*$C$452,IF('Costi complessivi'!#REF!=$B$452,'Costi complessivi'!#REF!,""))</f>
        <v>#REF!</v>
      </c>
      <c r="E169" s="30" t="e">
        <f>IF('Costi complessivi'!#REF!="G",'Costi complessivi'!#REF!*$C$452,IF('Costi complessivi'!#REF!=$B$452,'Costi complessivi'!#REF!,""))</f>
        <v>#REF!</v>
      </c>
      <c r="F169" s="115" t="e">
        <f>IF('Costi complessivi'!#REF!="G",'Costi complessivi'!C153*$C$452,IF('Costi complessivi'!#REF!=$B$452,'Costi complessivi'!C153,""))</f>
        <v>#REF!</v>
      </c>
      <c r="G169" s="44" t="e">
        <f>IF('Costi complessivi'!#REF!="G",'Costi complessivi'!#REF!*$C$452,IF('Costi complessivi'!#REF!=$B$452,'Costi complessivi'!#REF!,""))</f>
        <v>#REF!</v>
      </c>
      <c r="H169" s="44" t="e">
        <f>IF('Costi complessivi'!#REF!="G",'Costi complessivi'!#REF!*$C$452,IF('Costi complessivi'!#REF!=$B$452,'Costi complessivi'!#REF!,""))</f>
        <v>#REF!</v>
      </c>
      <c r="I169" s="115" t="e">
        <f>IF('Costi complessivi'!#REF!="G",'Costi complessivi'!D153*$C$452,IF('Costi complessivi'!#REF!=$B$452,'Costi complessivi'!D153,""))</f>
        <v>#REF!</v>
      </c>
      <c r="J169" s="14" t="e">
        <f>IF('Costi complessivi'!#REF!="G",'Costi complessivi'!E153*$C$452,IF('Costi complessivi'!#REF!=$B$452,'Costi complessivi'!E153,""))</f>
        <v>#REF!</v>
      </c>
      <c r="K169" s="14" t="e">
        <f>IF('Costi complessivi'!#REF!="G",'Costi complessivi'!F153*$C$452,IF('Costi complessivi'!#REF!=$B$452,'Costi complessivi'!F153,""))</f>
        <v>#REF!</v>
      </c>
      <c r="L169" s="29" t="e">
        <f>IF('Costi complessivi'!#REF!="G",'Costi complessivi'!#REF!*$C$452,IF('Costi complessivi'!#REF!=$B$452,'Costi complessivi'!#REF!,""))</f>
        <v>#REF!</v>
      </c>
      <c r="M169" s="23" t="e">
        <f>'Costi complessivi'!#REF!</f>
        <v>#REF!</v>
      </c>
      <c r="N169" s="69" t="e">
        <f>IF('Costi complessivi'!#REF!="G",'Costi complessivi'!#REF!,IF('Costi complessivi'!#REF!=$B$452,'Costi complessivi'!#REF!,0))</f>
        <v>#REF!</v>
      </c>
      <c r="O169" s="42">
        <v>12893</v>
      </c>
      <c r="P169" s="42">
        <f>O169/5*12</f>
        <v>30943.199999999997</v>
      </c>
    </row>
    <row r="170" spans="1:16">
      <c r="A170" s="22" t="str">
        <f>IF('Costi complessivi'!A154="","",'Costi complessivi'!A154)</f>
        <v xml:space="preserve">  68/05/703  </v>
      </c>
      <c r="B170" s="61" t="str">
        <f>IF('Costi complessivi'!B154="","",'Costi complessivi'!B154)</f>
        <v xml:space="preserve">PASTI CD TRAVERSETOLO          </v>
      </c>
      <c r="C170" s="15" t="e">
        <f>IF('Costi complessivi'!#REF!="G",'Costi complessivi'!#REF!*$C$452,IF('Costi complessivi'!#REF!=$B$452,'Costi complessivi'!#REF!,""))</f>
        <v>#REF!</v>
      </c>
      <c r="D170" s="15" t="e">
        <f>IF('Costi complessivi'!#REF!="G",'Costi complessivi'!#REF!*$C$452,IF('Costi complessivi'!#REF!=$B$452,'Costi complessivi'!#REF!,""))</f>
        <v>#REF!</v>
      </c>
      <c r="E170" s="30" t="e">
        <f>IF('Costi complessivi'!#REF!="G",'Costi complessivi'!#REF!*$C$452,IF('Costi complessivi'!#REF!=$B$452,'Costi complessivi'!#REF!,""))</f>
        <v>#REF!</v>
      </c>
      <c r="F170" s="115" t="e">
        <f>IF('Costi complessivi'!#REF!="G",'Costi complessivi'!C154*$C$452,IF('Costi complessivi'!#REF!=$B$452,'Costi complessivi'!C154,""))</f>
        <v>#REF!</v>
      </c>
      <c r="G170" s="44" t="e">
        <f>IF('Costi complessivi'!#REF!="G",'Costi complessivi'!#REF!*$C$452,IF('Costi complessivi'!#REF!=$B$452,'Costi complessivi'!#REF!,""))</f>
        <v>#REF!</v>
      </c>
      <c r="H170" s="44" t="e">
        <f>IF('Costi complessivi'!#REF!="G",'Costi complessivi'!#REF!*$C$452,IF('Costi complessivi'!#REF!=$B$452,'Costi complessivi'!#REF!,""))</f>
        <v>#REF!</v>
      </c>
      <c r="I170" s="115" t="e">
        <f>IF('Costi complessivi'!#REF!="G",'Costi complessivi'!D154*$C$452,IF('Costi complessivi'!#REF!=$B$452,'Costi complessivi'!D154,""))</f>
        <v>#REF!</v>
      </c>
      <c r="J170" s="14" t="e">
        <f>IF('Costi complessivi'!#REF!="G",'Costi complessivi'!E154*$C$452,IF('Costi complessivi'!#REF!=$B$452,'Costi complessivi'!E154,""))</f>
        <v>#REF!</v>
      </c>
      <c r="K170" s="14" t="e">
        <f>IF('Costi complessivi'!#REF!="G",'Costi complessivi'!F154*$C$452,IF('Costi complessivi'!#REF!=$B$452,'Costi complessivi'!F154,""))</f>
        <v>#REF!</v>
      </c>
      <c r="L170" s="29" t="e">
        <f>IF('Costi complessivi'!#REF!="G",'Costi complessivi'!#REF!*$C$452,IF('Costi complessivi'!#REF!=$B$452,'Costi complessivi'!#REF!,""))</f>
        <v>#REF!</v>
      </c>
      <c r="M170" s="23" t="e">
        <f>'Costi complessivi'!#REF!</f>
        <v>#REF!</v>
      </c>
      <c r="N170" s="69" t="e">
        <f>IF('Costi complessivi'!#REF!="G",'Costi complessivi'!#REF!,IF('Costi complessivi'!#REF!=$B$452,'Costi complessivi'!#REF!,0))</f>
        <v>#REF!</v>
      </c>
      <c r="O170" s="42">
        <v>10600</v>
      </c>
      <c r="P170" s="42">
        <f>O170*2</f>
        <v>21200</v>
      </c>
    </row>
    <row r="171" spans="1:16">
      <c r="A171" s="22" t="str">
        <f>IF('Costi complessivi'!A155="","",'Costi complessivi'!A155)</f>
        <v xml:space="preserve">  68/05/704  </v>
      </c>
      <c r="B171" s="61" t="str">
        <f>IF('Costi complessivi'!B155="","",'Costi complessivi'!B155)</f>
        <v xml:space="preserve">MATERIALE CONSUMO CD TRAVERS.  </v>
      </c>
      <c r="C171" s="15" t="e">
        <f>IF('Costi complessivi'!#REF!="G",'Costi complessivi'!#REF!*$C$452,IF('Costi complessivi'!#REF!=$B$452,'Costi complessivi'!#REF!,""))</f>
        <v>#REF!</v>
      </c>
      <c r="D171" s="15" t="e">
        <f>IF('Costi complessivi'!#REF!="G",'Costi complessivi'!#REF!*$C$452,IF('Costi complessivi'!#REF!=$B$452,'Costi complessivi'!#REF!,""))</f>
        <v>#REF!</v>
      </c>
      <c r="E171" s="30" t="e">
        <f>IF('Costi complessivi'!#REF!="G",'Costi complessivi'!#REF!*$C$452,IF('Costi complessivi'!#REF!=$B$452,'Costi complessivi'!#REF!,""))</f>
        <v>#REF!</v>
      </c>
      <c r="F171" s="115" t="e">
        <f>IF('Costi complessivi'!#REF!="G",'Costi complessivi'!C155*$C$452,IF('Costi complessivi'!#REF!=$B$452,'Costi complessivi'!C155,""))</f>
        <v>#REF!</v>
      </c>
      <c r="G171" s="44" t="e">
        <f>IF('Costi complessivi'!#REF!="G",'Costi complessivi'!#REF!*$C$452,IF('Costi complessivi'!#REF!=$B$452,'Costi complessivi'!#REF!,""))</f>
        <v>#REF!</v>
      </c>
      <c r="H171" s="44" t="e">
        <f>IF('Costi complessivi'!#REF!="G",'Costi complessivi'!#REF!*$C$452,IF('Costi complessivi'!#REF!=$B$452,'Costi complessivi'!#REF!,""))</f>
        <v>#REF!</v>
      </c>
      <c r="I171" s="115" t="e">
        <f>IF('Costi complessivi'!#REF!="G",'Costi complessivi'!D155*$C$452,IF('Costi complessivi'!#REF!=$B$452,'Costi complessivi'!D155,""))</f>
        <v>#REF!</v>
      </c>
      <c r="J171" s="14" t="e">
        <f>IF('Costi complessivi'!#REF!="G",'Costi complessivi'!E155*$C$452,IF('Costi complessivi'!#REF!=$B$452,'Costi complessivi'!E155,""))</f>
        <v>#REF!</v>
      </c>
      <c r="K171" s="14" t="e">
        <f>IF('Costi complessivi'!#REF!="G",'Costi complessivi'!F155*$C$452,IF('Costi complessivi'!#REF!=$B$452,'Costi complessivi'!F155,""))</f>
        <v>#REF!</v>
      </c>
      <c r="L171" s="29" t="e">
        <f>IF('Costi complessivi'!#REF!="G",'Costi complessivi'!#REF!*$C$452,IF('Costi complessivi'!#REF!=$B$452,'Costi complessivi'!#REF!,""))</f>
        <v>#REF!</v>
      </c>
      <c r="M171" s="23" t="e">
        <f>'Costi complessivi'!#REF!</f>
        <v>#REF!</v>
      </c>
      <c r="N171" s="69" t="e">
        <f>IF('Costi complessivi'!#REF!="G",'Costi complessivi'!#REF!,IF('Costi complessivi'!#REF!=$B$452,'Costi complessivi'!#REF!,0))</f>
        <v>#REF!</v>
      </c>
    </row>
    <row r="172" spans="1:16">
      <c r="A172" s="22" t="str">
        <f>IF('Costi complessivi'!A156="","",'Costi complessivi'!A156)</f>
        <v xml:space="preserve">  68/05/705  </v>
      </c>
      <c r="B172" s="61" t="str">
        <f>IF('Costi complessivi'!B156="","",'Costi complessivi'!B156)</f>
        <v xml:space="preserve">MATERIALE VARIO CD TRAVERS.    </v>
      </c>
      <c r="C172" s="15" t="e">
        <f>IF('Costi complessivi'!#REF!="G",'Costi complessivi'!#REF!*$C$452,IF('Costi complessivi'!#REF!=$B$452,'Costi complessivi'!#REF!,""))</f>
        <v>#REF!</v>
      </c>
      <c r="D172" s="15" t="e">
        <f>IF('Costi complessivi'!#REF!="G",'Costi complessivi'!#REF!*$C$452,IF('Costi complessivi'!#REF!=$B$452,'Costi complessivi'!#REF!,""))</f>
        <v>#REF!</v>
      </c>
      <c r="E172" s="30" t="e">
        <f>IF('Costi complessivi'!#REF!="G",'Costi complessivi'!#REF!*$C$452,IF('Costi complessivi'!#REF!=$B$452,'Costi complessivi'!#REF!,""))</f>
        <v>#REF!</v>
      </c>
      <c r="F172" s="115" t="e">
        <f>IF('Costi complessivi'!#REF!="G",'Costi complessivi'!C156*$C$452,IF('Costi complessivi'!#REF!=$B$452,'Costi complessivi'!C156,""))</f>
        <v>#REF!</v>
      </c>
      <c r="G172" s="44" t="e">
        <f>IF('Costi complessivi'!#REF!="G",'Costi complessivi'!#REF!*$C$452,IF('Costi complessivi'!#REF!=$B$452,'Costi complessivi'!#REF!,""))</f>
        <v>#REF!</v>
      </c>
      <c r="H172" s="44" t="e">
        <f>IF('Costi complessivi'!#REF!="G",'Costi complessivi'!#REF!*$C$452,IF('Costi complessivi'!#REF!=$B$452,'Costi complessivi'!#REF!,""))</f>
        <v>#REF!</v>
      </c>
      <c r="I172" s="115" t="e">
        <f>IF('Costi complessivi'!#REF!="G",'Costi complessivi'!D156*$C$452,IF('Costi complessivi'!#REF!=$B$452,'Costi complessivi'!D156,""))</f>
        <v>#REF!</v>
      </c>
      <c r="J172" s="14" t="e">
        <f>IF('Costi complessivi'!#REF!="G",'Costi complessivi'!E156*$C$452,IF('Costi complessivi'!#REF!=$B$452,'Costi complessivi'!E156,""))</f>
        <v>#REF!</v>
      </c>
      <c r="K172" s="14" t="e">
        <f>IF('Costi complessivi'!#REF!="G",'Costi complessivi'!F156*$C$452,IF('Costi complessivi'!#REF!=$B$452,'Costi complessivi'!F156,""))</f>
        <v>#REF!</v>
      </c>
      <c r="L172" s="29" t="e">
        <f>IF('Costi complessivi'!#REF!="G",'Costi complessivi'!#REF!*$C$452,IF('Costi complessivi'!#REF!=$B$452,'Costi complessivi'!#REF!,""))</f>
        <v>#REF!</v>
      </c>
      <c r="M172" s="23" t="e">
        <f>'Costi complessivi'!#REF!</f>
        <v>#REF!</v>
      </c>
      <c r="N172" s="69" t="e">
        <f>IF('Costi complessivi'!#REF!="G",'Costi complessivi'!#REF!,IF('Costi complessivi'!#REF!=$B$452,'Costi complessivi'!#REF!,0))</f>
        <v>#REF!</v>
      </c>
    </row>
    <row r="173" spans="1:16">
      <c r="A173" s="22" t="str">
        <f>IF('Costi complessivi'!A157="","",'Costi complessivi'!A157)</f>
        <v xml:space="preserve">  68/05/706  </v>
      </c>
      <c r="B173" s="61" t="str">
        <f>IF('Costi complessivi'!B157="","",'Costi complessivi'!B157)</f>
        <v>SPESE LAVANDERIA CD TRAVERSETOL</v>
      </c>
      <c r="C173" s="15" t="e">
        <f>IF('Costi complessivi'!#REF!="G",'Costi complessivi'!#REF!*$C$452,IF('Costi complessivi'!#REF!=$B$452,'Costi complessivi'!#REF!,""))</f>
        <v>#REF!</v>
      </c>
      <c r="D173" s="15" t="e">
        <f>IF('Costi complessivi'!#REF!="G",'Costi complessivi'!#REF!*$C$452,IF('Costi complessivi'!#REF!=$B$452,'Costi complessivi'!#REF!,""))</f>
        <v>#REF!</v>
      </c>
      <c r="E173" s="30" t="e">
        <f>IF('Costi complessivi'!#REF!="G",'Costi complessivi'!#REF!*$C$452,IF('Costi complessivi'!#REF!=$B$452,'Costi complessivi'!#REF!,""))</f>
        <v>#REF!</v>
      </c>
      <c r="F173" s="115" t="e">
        <f>IF('Costi complessivi'!#REF!="G",'Costi complessivi'!C157*$C$452,IF('Costi complessivi'!#REF!=$B$452,'Costi complessivi'!C157,""))</f>
        <v>#REF!</v>
      </c>
      <c r="G173" s="44" t="e">
        <f>IF('Costi complessivi'!#REF!="G",'Costi complessivi'!#REF!*$C$452,IF('Costi complessivi'!#REF!=$B$452,'Costi complessivi'!#REF!,""))</f>
        <v>#REF!</v>
      </c>
      <c r="H173" s="44" t="e">
        <f>IF('Costi complessivi'!#REF!="G",'Costi complessivi'!#REF!*$C$452,IF('Costi complessivi'!#REF!=$B$452,'Costi complessivi'!#REF!,""))</f>
        <v>#REF!</v>
      </c>
      <c r="I173" s="115" t="e">
        <f>IF('Costi complessivi'!#REF!="G",'Costi complessivi'!D157*$C$452,IF('Costi complessivi'!#REF!=$B$452,'Costi complessivi'!D157,""))</f>
        <v>#REF!</v>
      </c>
      <c r="J173" s="14" t="e">
        <f>IF('Costi complessivi'!#REF!="G",'Costi complessivi'!E157*$C$452,IF('Costi complessivi'!#REF!=$B$452,'Costi complessivi'!E157,""))</f>
        <v>#REF!</v>
      </c>
      <c r="K173" s="14" t="e">
        <f>IF('Costi complessivi'!#REF!="G",'Costi complessivi'!F157*$C$452,IF('Costi complessivi'!#REF!=$B$452,'Costi complessivi'!F157,""))</f>
        <v>#REF!</v>
      </c>
      <c r="L173" s="29" t="e">
        <f>IF('Costi complessivi'!#REF!="G",'Costi complessivi'!#REF!*$C$452,IF('Costi complessivi'!#REF!=$B$452,'Costi complessivi'!#REF!,""))</f>
        <v>#REF!</v>
      </c>
      <c r="M173" s="23" t="e">
        <f>'Costi complessivi'!#REF!</f>
        <v>#REF!</v>
      </c>
      <c r="N173" s="69" t="e">
        <f>IF('Costi complessivi'!#REF!="G",'Costi complessivi'!#REF!,IF('Costi complessivi'!#REF!=$B$452,'Costi complessivi'!#REF!,0))</f>
        <v>#REF!</v>
      </c>
    </row>
    <row r="174" spans="1:16">
      <c r="A174" s="22" t="str">
        <f>IF('Costi complessivi'!A158="","",'Costi complessivi'!A158)</f>
        <v xml:space="preserve">  68/05/707  </v>
      </c>
      <c r="B174" s="61" t="str">
        <f>IF('Costi complessivi'!B158="","",'Costi complessivi'!B158)</f>
        <v xml:space="preserve">FORZA MOTRICE CD TRAVERSETOLO  </v>
      </c>
      <c r="C174" s="15" t="e">
        <f>IF('Costi complessivi'!#REF!="G",'Costi complessivi'!#REF!*$C$452,IF('Costi complessivi'!#REF!=$B$452,'Costi complessivi'!#REF!,""))</f>
        <v>#REF!</v>
      </c>
      <c r="D174" s="15" t="e">
        <f>IF('Costi complessivi'!#REF!="G",'Costi complessivi'!#REF!*$C$452,IF('Costi complessivi'!#REF!=$B$452,'Costi complessivi'!#REF!,""))</f>
        <v>#REF!</v>
      </c>
      <c r="E174" s="30" t="e">
        <f>IF('Costi complessivi'!#REF!="G",'Costi complessivi'!#REF!*$C$452,IF('Costi complessivi'!#REF!=$B$452,'Costi complessivi'!#REF!,""))</f>
        <v>#REF!</v>
      </c>
      <c r="F174" s="115" t="e">
        <f>IF('Costi complessivi'!#REF!="G",'Costi complessivi'!C158*$C$452,IF('Costi complessivi'!#REF!=$B$452,'Costi complessivi'!C158,""))</f>
        <v>#REF!</v>
      </c>
      <c r="G174" s="44" t="e">
        <f>IF('Costi complessivi'!#REF!="G",'Costi complessivi'!#REF!*$C$452,IF('Costi complessivi'!#REF!=$B$452,'Costi complessivi'!#REF!,""))</f>
        <v>#REF!</v>
      </c>
      <c r="H174" s="44" t="e">
        <f>IF('Costi complessivi'!#REF!="G",'Costi complessivi'!#REF!*$C$452,IF('Costi complessivi'!#REF!=$B$452,'Costi complessivi'!#REF!,""))</f>
        <v>#REF!</v>
      </c>
      <c r="I174" s="115" t="e">
        <f>IF('Costi complessivi'!#REF!="G",'Costi complessivi'!D158*$C$452,IF('Costi complessivi'!#REF!=$B$452,'Costi complessivi'!D158,""))</f>
        <v>#REF!</v>
      </c>
      <c r="J174" s="14" t="e">
        <f>IF('Costi complessivi'!#REF!="G",'Costi complessivi'!E158*$C$452,IF('Costi complessivi'!#REF!=$B$452,'Costi complessivi'!E158,""))</f>
        <v>#REF!</v>
      </c>
      <c r="K174" s="14" t="e">
        <f>IF('Costi complessivi'!#REF!="G",'Costi complessivi'!F158*$C$452,IF('Costi complessivi'!#REF!=$B$452,'Costi complessivi'!F158,""))</f>
        <v>#REF!</v>
      </c>
      <c r="L174" s="29" t="e">
        <f>IF('Costi complessivi'!#REF!="G",'Costi complessivi'!#REF!*$C$452,IF('Costi complessivi'!#REF!=$B$452,'Costi complessivi'!#REF!,""))</f>
        <v>#REF!</v>
      </c>
      <c r="M174" s="23" t="e">
        <f>'Costi complessivi'!#REF!</f>
        <v>#REF!</v>
      </c>
      <c r="N174" s="69" t="e">
        <f>IF('Costi complessivi'!#REF!="G",'Costi complessivi'!#REF!,IF('Costi complessivi'!#REF!=$B$452,'Costi complessivi'!#REF!,0))</f>
        <v>#REF!</v>
      </c>
    </row>
    <row r="175" spans="1:16">
      <c r="A175" s="22" t="str">
        <f>IF('Costi complessivi'!A159="","",'Costi complessivi'!A159)</f>
        <v xml:space="preserve">  68/05/708  </v>
      </c>
      <c r="B175" s="61" t="str">
        <f>IF('Costi complessivi'!B159="","",'Costi complessivi'!B159)</f>
        <v xml:space="preserve">GAS CD TRAVERSETOLO            </v>
      </c>
      <c r="C175" s="15" t="e">
        <f>IF('Costi complessivi'!#REF!="G",'Costi complessivi'!#REF!*$C$452,IF('Costi complessivi'!#REF!=$B$452,'Costi complessivi'!#REF!,""))</f>
        <v>#REF!</v>
      </c>
      <c r="D175" s="15" t="e">
        <f>IF('Costi complessivi'!#REF!="G",'Costi complessivi'!#REF!*$C$452,IF('Costi complessivi'!#REF!=$B$452,'Costi complessivi'!#REF!,""))</f>
        <v>#REF!</v>
      </c>
      <c r="E175" s="30" t="e">
        <f>IF('Costi complessivi'!#REF!="G",'Costi complessivi'!#REF!*$C$452,IF('Costi complessivi'!#REF!=$B$452,'Costi complessivi'!#REF!,""))</f>
        <v>#REF!</v>
      </c>
      <c r="F175" s="115" t="e">
        <f>IF('Costi complessivi'!#REF!="G",'Costi complessivi'!C159*$C$452,IF('Costi complessivi'!#REF!=$B$452,'Costi complessivi'!C159,""))</f>
        <v>#REF!</v>
      </c>
      <c r="G175" s="44" t="e">
        <f>IF('Costi complessivi'!#REF!="G",'Costi complessivi'!#REF!*$C$452,IF('Costi complessivi'!#REF!=$B$452,'Costi complessivi'!#REF!,""))</f>
        <v>#REF!</v>
      </c>
      <c r="H175" s="44" t="e">
        <f>IF('Costi complessivi'!#REF!="G",'Costi complessivi'!#REF!*$C$452,IF('Costi complessivi'!#REF!=$B$452,'Costi complessivi'!#REF!,""))</f>
        <v>#REF!</v>
      </c>
      <c r="I175" s="115" t="e">
        <f>IF('Costi complessivi'!#REF!="G",'Costi complessivi'!D159*$C$452,IF('Costi complessivi'!#REF!=$B$452,'Costi complessivi'!D159,""))</f>
        <v>#REF!</v>
      </c>
      <c r="J175" s="14" t="e">
        <f>IF('Costi complessivi'!#REF!="G",'Costi complessivi'!E159*$C$452,IF('Costi complessivi'!#REF!=$B$452,'Costi complessivi'!E159,""))</f>
        <v>#REF!</v>
      </c>
      <c r="K175" s="14" t="e">
        <f>IF('Costi complessivi'!#REF!="G",'Costi complessivi'!F159*$C$452,IF('Costi complessivi'!#REF!=$B$452,'Costi complessivi'!F159,""))</f>
        <v>#REF!</v>
      </c>
      <c r="L175" s="29" t="e">
        <f>IF('Costi complessivi'!#REF!="G",'Costi complessivi'!#REF!*$C$452,IF('Costi complessivi'!#REF!=$B$452,'Costi complessivi'!#REF!,""))</f>
        <v>#REF!</v>
      </c>
      <c r="M175" s="23" t="e">
        <f>'Costi complessivi'!#REF!</f>
        <v>#REF!</v>
      </c>
      <c r="N175" s="69" t="e">
        <f>IF('Costi complessivi'!#REF!="G",'Costi complessivi'!#REF!,IF('Costi complessivi'!#REF!=$B$452,'Costi complessivi'!#REF!,0))</f>
        <v>#REF!</v>
      </c>
    </row>
    <row r="176" spans="1:16">
      <c r="A176" s="22" t="str">
        <f>IF('Costi complessivi'!A160="","",'Costi complessivi'!A160)</f>
        <v xml:space="preserve">  68/05/709  </v>
      </c>
      <c r="B176" s="61" t="str">
        <f>IF('Costi complessivi'!B160="","",'Costi complessivi'!B160)</f>
        <v xml:space="preserve">ACQUA CD TRAVERSETOLO          </v>
      </c>
      <c r="C176" s="15" t="e">
        <f>IF('Costi complessivi'!#REF!="G",'Costi complessivi'!#REF!*$C$452,IF('Costi complessivi'!#REF!=$B$452,'Costi complessivi'!#REF!,""))</f>
        <v>#REF!</v>
      </c>
      <c r="D176" s="15" t="e">
        <f>IF('Costi complessivi'!#REF!="G",'Costi complessivi'!#REF!*$C$452,IF('Costi complessivi'!#REF!=$B$452,'Costi complessivi'!#REF!,""))</f>
        <v>#REF!</v>
      </c>
      <c r="E176" s="30" t="e">
        <f>IF('Costi complessivi'!#REF!="G",'Costi complessivi'!#REF!*$C$452,IF('Costi complessivi'!#REF!=$B$452,'Costi complessivi'!#REF!,""))</f>
        <v>#REF!</v>
      </c>
      <c r="F176" s="115" t="e">
        <f>IF('Costi complessivi'!#REF!="G",'Costi complessivi'!C160*$C$452,IF('Costi complessivi'!#REF!=$B$452,'Costi complessivi'!C160,""))</f>
        <v>#REF!</v>
      </c>
      <c r="G176" s="44" t="e">
        <f>IF('Costi complessivi'!#REF!="G",'Costi complessivi'!#REF!*$C$452,IF('Costi complessivi'!#REF!=$B$452,'Costi complessivi'!#REF!,""))</f>
        <v>#REF!</v>
      </c>
      <c r="H176" s="44" t="e">
        <f>IF('Costi complessivi'!#REF!="G",'Costi complessivi'!#REF!*$C$452,IF('Costi complessivi'!#REF!=$B$452,'Costi complessivi'!#REF!,""))</f>
        <v>#REF!</v>
      </c>
      <c r="I176" s="115" t="e">
        <f>IF('Costi complessivi'!#REF!="G",'Costi complessivi'!D160*$C$452,IF('Costi complessivi'!#REF!=$B$452,'Costi complessivi'!D160,""))</f>
        <v>#REF!</v>
      </c>
      <c r="J176" s="14" t="e">
        <f>IF('Costi complessivi'!#REF!="G",'Costi complessivi'!E160*$C$452,IF('Costi complessivi'!#REF!=$B$452,'Costi complessivi'!E160,""))</f>
        <v>#REF!</v>
      </c>
      <c r="K176" s="14" t="e">
        <f>IF('Costi complessivi'!#REF!="G",'Costi complessivi'!F160*$C$452,IF('Costi complessivi'!#REF!=$B$452,'Costi complessivi'!F160,""))</f>
        <v>#REF!</v>
      </c>
      <c r="L176" s="29" t="e">
        <f>IF('Costi complessivi'!#REF!="G",'Costi complessivi'!#REF!*$C$452,IF('Costi complessivi'!#REF!=$B$452,'Costi complessivi'!#REF!,""))</f>
        <v>#REF!</v>
      </c>
      <c r="M176" s="23" t="e">
        <f>'Costi complessivi'!#REF!</f>
        <v>#REF!</v>
      </c>
      <c r="N176" s="69" t="e">
        <f>IF('Costi complessivi'!#REF!="G",'Costi complessivi'!#REF!,IF('Costi complessivi'!#REF!=$B$452,'Costi complessivi'!#REF!,0))</f>
        <v>#REF!</v>
      </c>
    </row>
    <row r="177" spans="1:25">
      <c r="A177" s="22" t="str">
        <f>IF('Costi complessivi'!A161="","",'Costi complessivi'!A161)</f>
        <v xml:space="preserve">  68/05/710  </v>
      </c>
      <c r="B177" s="61" t="str">
        <f>IF('Costi complessivi'!B161="","",'Costi complessivi'!B161)</f>
        <v xml:space="preserve">TELEFONO CD TRAVERSETOLO       </v>
      </c>
      <c r="C177" s="15" t="e">
        <f>IF('Costi complessivi'!#REF!="G",'Costi complessivi'!#REF!*$C$452,IF('Costi complessivi'!#REF!=$B$452,'Costi complessivi'!#REF!,""))</f>
        <v>#REF!</v>
      </c>
      <c r="D177" s="15" t="e">
        <f>IF('Costi complessivi'!#REF!="G",'Costi complessivi'!#REF!*$C$452,IF('Costi complessivi'!#REF!=$B$452,'Costi complessivi'!#REF!,""))</f>
        <v>#REF!</v>
      </c>
      <c r="E177" s="30" t="e">
        <f>IF('Costi complessivi'!#REF!="G",'Costi complessivi'!#REF!*$C$452,IF('Costi complessivi'!#REF!=$B$452,'Costi complessivi'!#REF!,""))</f>
        <v>#REF!</v>
      </c>
      <c r="F177" s="115" t="e">
        <f>IF('Costi complessivi'!#REF!="G",'Costi complessivi'!C161*$C$452,IF('Costi complessivi'!#REF!=$B$452,'Costi complessivi'!C161,""))</f>
        <v>#REF!</v>
      </c>
      <c r="G177" s="44" t="e">
        <f>IF('Costi complessivi'!#REF!="G",'Costi complessivi'!#REF!*$C$452,IF('Costi complessivi'!#REF!=$B$452,'Costi complessivi'!#REF!,""))</f>
        <v>#REF!</v>
      </c>
      <c r="H177" s="44" t="e">
        <f>IF('Costi complessivi'!#REF!="G",'Costi complessivi'!#REF!*$C$452,IF('Costi complessivi'!#REF!=$B$452,'Costi complessivi'!#REF!,""))</f>
        <v>#REF!</v>
      </c>
      <c r="I177" s="115" t="e">
        <f>IF('Costi complessivi'!#REF!="G",'Costi complessivi'!D161*$C$452,IF('Costi complessivi'!#REF!=$B$452,'Costi complessivi'!D161,""))</f>
        <v>#REF!</v>
      </c>
      <c r="J177" s="14" t="e">
        <f>IF('Costi complessivi'!#REF!="G",'Costi complessivi'!E161*$C$452,IF('Costi complessivi'!#REF!=$B$452,'Costi complessivi'!E161,""))</f>
        <v>#REF!</v>
      </c>
      <c r="K177" s="14" t="e">
        <f>IF('Costi complessivi'!#REF!="G",'Costi complessivi'!F161*$C$452,IF('Costi complessivi'!#REF!=$B$452,'Costi complessivi'!F161,""))</f>
        <v>#REF!</v>
      </c>
      <c r="L177" s="29" t="e">
        <f>IF('Costi complessivi'!#REF!="G",'Costi complessivi'!#REF!*$C$452,IF('Costi complessivi'!#REF!=$B$452,'Costi complessivi'!#REF!,""))</f>
        <v>#REF!</v>
      </c>
      <c r="M177" s="23" t="e">
        <f>'Costi complessivi'!#REF!</f>
        <v>#REF!</v>
      </c>
      <c r="N177" s="69" t="e">
        <f>IF('Costi complessivi'!#REF!="G",'Costi complessivi'!#REF!,IF('Costi complessivi'!#REF!=$B$452,'Costi complessivi'!#REF!,0))</f>
        <v>#REF!</v>
      </c>
    </row>
    <row r="178" spans="1:25">
      <c r="A178" s="22" t="str">
        <f>IF('Costi complessivi'!A162="","",'Costi complessivi'!A162)</f>
        <v xml:space="preserve">  68/05/711  </v>
      </c>
      <c r="B178" s="61" t="str">
        <f>IF('Costi complessivi'!B162="","",'Costi complessivi'!B162)</f>
        <v>RICARICA CELLULARE CD TRAVERSET</v>
      </c>
      <c r="C178" s="15" t="e">
        <f>IF('Costi complessivi'!#REF!="G",'Costi complessivi'!#REF!*$C$452,IF('Costi complessivi'!#REF!=$B$452,'Costi complessivi'!#REF!,""))</f>
        <v>#REF!</v>
      </c>
      <c r="D178" s="15" t="e">
        <f>IF('Costi complessivi'!#REF!="G",'Costi complessivi'!#REF!*$C$452,IF('Costi complessivi'!#REF!=$B$452,'Costi complessivi'!#REF!,""))</f>
        <v>#REF!</v>
      </c>
      <c r="E178" s="30" t="e">
        <f>IF('Costi complessivi'!#REF!="G",'Costi complessivi'!#REF!*$C$452,IF('Costi complessivi'!#REF!=$B$452,'Costi complessivi'!#REF!,""))</f>
        <v>#REF!</v>
      </c>
      <c r="F178" s="115" t="e">
        <f>IF('Costi complessivi'!#REF!="G",'Costi complessivi'!C162*$C$452,IF('Costi complessivi'!#REF!=$B$452,'Costi complessivi'!C162,""))</f>
        <v>#REF!</v>
      </c>
      <c r="G178" s="44" t="e">
        <f>IF('Costi complessivi'!#REF!="G",'Costi complessivi'!#REF!*$C$452,IF('Costi complessivi'!#REF!=$B$452,'Costi complessivi'!#REF!,""))</f>
        <v>#REF!</v>
      </c>
      <c r="H178" s="44" t="e">
        <f>IF('Costi complessivi'!#REF!="G",'Costi complessivi'!#REF!*$C$452,IF('Costi complessivi'!#REF!=$B$452,'Costi complessivi'!#REF!,""))</f>
        <v>#REF!</v>
      </c>
      <c r="I178" s="115" t="e">
        <f>IF('Costi complessivi'!#REF!="G",'Costi complessivi'!D162*$C$452,IF('Costi complessivi'!#REF!=$B$452,'Costi complessivi'!D162,""))</f>
        <v>#REF!</v>
      </c>
      <c r="J178" s="14" t="e">
        <f>IF('Costi complessivi'!#REF!="G",'Costi complessivi'!E162*$C$452,IF('Costi complessivi'!#REF!=$B$452,'Costi complessivi'!E162,""))</f>
        <v>#REF!</v>
      </c>
      <c r="K178" s="14" t="e">
        <f>IF('Costi complessivi'!#REF!="G",'Costi complessivi'!F162*$C$452,IF('Costi complessivi'!#REF!=$B$452,'Costi complessivi'!F162,""))</f>
        <v>#REF!</v>
      </c>
      <c r="L178" s="29" t="e">
        <f>IF('Costi complessivi'!#REF!="G",'Costi complessivi'!#REF!*$C$452,IF('Costi complessivi'!#REF!=$B$452,'Costi complessivi'!#REF!,""))</f>
        <v>#REF!</v>
      </c>
      <c r="M178" s="23" t="e">
        <f>'Costi complessivi'!#REF!</f>
        <v>#REF!</v>
      </c>
      <c r="N178" s="69" t="e">
        <f>IF('Costi complessivi'!#REF!="G",'Costi complessivi'!#REF!,IF('Costi complessivi'!#REF!=$B$452,'Costi complessivi'!#REF!,0))</f>
        <v>#REF!</v>
      </c>
    </row>
    <row r="179" spans="1:25">
      <c r="A179" s="22" t="str">
        <f>IF('Costi complessivi'!A163="","",'Costi complessivi'!A163)</f>
        <v xml:space="preserve">  68/05/712  </v>
      </c>
      <c r="B179" s="61" t="str">
        <f>IF('Costi complessivi'!B163="","",'Costi complessivi'!B163)</f>
        <v xml:space="preserve">TASSA RIFIUTI CD TRAVERSETOLO  </v>
      </c>
      <c r="C179" s="15" t="e">
        <f>IF('Costi complessivi'!#REF!="G",'Costi complessivi'!#REF!*$C$452,IF('Costi complessivi'!#REF!=$B$452,'Costi complessivi'!#REF!,""))</f>
        <v>#REF!</v>
      </c>
      <c r="D179" s="15" t="e">
        <f>IF('Costi complessivi'!#REF!="G",'Costi complessivi'!#REF!*$C$452,IF('Costi complessivi'!#REF!=$B$452,'Costi complessivi'!#REF!,""))</f>
        <v>#REF!</v>
      </c>
      <c r="E179" s="30" t="e">
        <f>IF('Costi complessivi'!#REF!="G",'Costi complessivi'!#REF!*$C$452,IF('Costi complessivi'!#REF!=$B$452,'Costi complessivi'!#REF!,""))</f>
        <v>#REF!</v>
      </c>
      <c r="F179" s="115" t="e">
        <f>IF('Costi complessivi'!#REF!="G",'Costi complessivi'!C163*$C$452,IF('Costi complessivi'!#REF!=$B$452,'Costi complessivi'!C163,""))</f>
        <v>#REF!</v>
      </c>
      <c r="G179" s="44" t="e">
        <f>IF('Costi complessivi'!#REF!="G",'Costi complessivi'!#REF!*$C$452,IF('Costi complessivi'!#REF!=$B$452,'Costi complessivi'!#REF!,""))</f>
        <v>#REF!</v>
      </c>
      <c r="H179" s="44" t="e">
        <f>IF('Costi complessivi'!#REF!="G",'Costi complessivi'!#REF!*$C$452,IF('Costi complessivi'!#REF!=$B$452,'Costi complessivi'!#REF!,""))</f>
        <v>#REF!</v>
      </c>
      <c r="I179" s="115" t="e">
        <f>IF('Costi complessivi'!#REF!="G",'Costi complessivi'!D163*$C$452,IF('Costi complessivi'!#REF!=$B$452,'Costi complessivi'!D163,""))</f>
        <v>#REF!</v>
      </c>
      <c r="J179" s="14" t="e">
        <f>IF('Costi complessivi'!#REF!="G",'Costi complessivi'!E163*$C$452,IF('Costi complessivi'!#REF!=$B$452,'Costi complessivi'!E163,""))</f>
        <v>#REF!</v>
      </c>
      <c r="K179" s="14" t="e">
        <f>IF('Costi complessivi'!#REF!="G",'Costi complessivi'!F163*$C$452,IF('Costi complessivi'!#REF!=$B$452,'Costi complessivi'!F163,""))</f>
        <v>#REF!</v>
      </c>
      <c r="L179" s="29" t="e">
        <f>IF('Costi complessivi'!#REF!="G",'Costi complessivi'!#REF!*$C$452,IF('Costi complessivi'!#REF!=$B$452,'Costi complessivi'!#REF!,""))</f>
        <v>#REF!</v>
      </c>
      <c r="M179" s="23" t="e">
        <f>'Costi complessivi'!#REF!</f>
        <v>#REF!</v>
      </c>
      <c r="N179" s="69" t="e">
        <f>IF('Costi complessivi'!#REF!="G",'Costi complessivi'!#REF!,IF('Costi complessivi'!#REF!=$B$452,'Costi complessivi'!#REF!,0))</f>
        <v>#REF!</v>
      </c>
    </row>
    <row r="180" spans="1:25">
      <c r="A180" s="22" t="str">
        <f>IF('Costi complessivi'!A164="","",'Costi complessivi'!A164)</f>
        <v xml:space="preserve">  68/05/713  </v>
      </c>
      <c r="B180" s="61" t="str">
        <f>IF('Costi complessivi'!B164="","",'Costi complessivi'!B164)</f>
        <v xml:space="preserve">PULIZIE CD TRAVERSETOLO        </v>
      </c>
      <c r="C180" s="15" t="e">
        <f>IF('Costi complessivi'!#REF!="G",'Costi complessivi'!#REF!*$C$452,IF('Costi complessivi'!#REF!=$B$452,'Costi complessivi'!#REF!,""))</f>
        <v>#REF!</v>
      </c>
      <c r="D180" s="15" t="e">
        <f>IF('Costi complessivi'!#REF!="G",'Costi complessivi'!#REF!*$C$452,IF('Costi complessivi'!#REF!=$B$452,'Costi complessivi'!#REF!,""))</f>
        <v>#REF!</v>
      </c>
      <c r="E180" s="30" t="e">
        <f>IF('Costi complessivi'!#REF!="G",'Costi complessivi'!#REF!*$C$452,IF('Costi complessivi'!#REF!=$B$452,'Costi complessivi'!#REF!,""))</f>
        <v>#REF!</v>
      </c>
      <c r="F180" s="115" t="e">
        <f>IF('Costi complessivi'!#REF!="G",'Costi complessivi'!C164*$C$452,IF('Costi complessivi'!#REF!=$B$452,'Costi complessivi'!C164,""))</f>
        <v>#REF!</v>
      </c>
      <c r="G180" s="44" t="e">
        <f>IF('Costi complessivi'!#REF!="G",'Costi complessivi'!#REF!*$C$452,IF('Costi complessivi'!#REF!=$B$452,'Costi complessivi'!#REF!,""))</f>
        <v>#REF!</v>
      </c>
      <c r="H180" s="44" t="e">
        <f>IF('Costi complessivi'!#REF!="G",'Costi complessivi'!#REF!*$C$452,IF('Costi complessivi'!#REF!=$B$452,'Costi complessivi'!#REF!,""))</f>
        <v>#REF!</v>
      </c>
      <c r="I180" s="115" t="e">
        <f>IF('Costi complessivi'!#REF!="G",'Costi complessivi'!D164*$C$452,IF('Costi complessivi'!#REF!=$B$452,'Costi complessivi'!D164,""))</f>
        <v>#REF!</v>
      </c>
      <c r="J180" s="14" t="e">
        <f>IF('Costi complessivi'!#REF!="G",'Costi complessivi'!E164*$C$452,IF('Costi complessivi'!#REF!=$B$452,'Costi complessivi'!E164,""))</f>
        <v>#REF!</v>
      </c>
      <c r="K180" s="14" t="e">
        <f>IF('Costi complessivi'!#REF!="G",'Costi complessivi'!F164*$C$452,IF('Costi complessivi'!#REF!=$B$452,'Costi complessivi'!F164,""))</f>
        <v>#REF!</v>
      </c>
      <c r="L180" s="29" t="e">
        <f>IF('Costi complessivi'!#REF!="G",'Costi complessivi'!#REF!*$C$452,IF('Costi complessivi'!#REF!=$B$452,'Costi complessivi'!#REF!,""))</f>
        <v>#REF!</v>
      </c>
      <c r="M180" s="23" t="e">
        <f>'Costi complessivi'!#REF!</f>
        <v>#REF!</v>
      </c>
      <c r="N180" s="69" t="e">
        <f>IF('Costi complessivi'!#REF!="G",'Costi complessivi'!#REF!,IF('Costi complessivi'!#REF!=$B$452,'Costi complessivi'!#REF!,0))</f>
        <v>#REF!</v>
      </c>
    </row>
    <row r="181" spans="1:25">
      <c r="A181" s="22" t="str">
        <f>IF('Costi complessivi'!A165="","",'Costi complessivi'!A165)</f>
        <v xml:space="preserve">  68/05/715  </v>
      </c>
      <c r="B181" s="61" t="str">
        <f>IF('Costi complessivi'!B165="","",'Costi complessivi'!B165)</f>
        <v xml:space="preserve">MANUTENZ. CD TRAVERSETOLO      </v>
      </c>
      <c r="C181" s="15" t="e">
        <f>IF('Costi complessivi'!#REF!="G",'Costi complessivi'!#REF!*$C$452,IF('Costi complessivi'!#REF!=$B$452,'Costi complessivi'!#REF!,""))</f>
        <v>#REF!</v>
      </c>
      <c r="D181" s="15" t="e">
        <f>IF('Costi complessivi'!#REF!="G",'Costi complessivi'!#REF!*$C$452,IF('Costi complessivi'!#REF!=$B$452,'Costi complessivi'!#REF!,""))</f>
        <v>#REF!</v>
      </c>
      <c r="E181" s="30" t="e">
        <f>IF('Costi complessivi'!#REF!="G",'Costi complessivi'!#REF!*$C$452,IF('Costi complessivi'!#REF!=$B$452,'Costi complessivi'!#REF!,""))</f>
        <v>#REF!</v>
      </c>
      <c r="F181" s="115" t="e">
        <f>IF('Costi complessivi'!#REF!="G",'Costi complessivi'!C165*$C$452,IF('Costi complessivi'!#REF!=$B$452,'Costi complessivi'!C165,""))</f>
        <v>#REF!</v>
      </c>
      <c r="G181" s="44" t="e">
        <f>IF('Costi complessivi'!#REF!="G",'Costi complessivi'!#REF!*$C$452,IF('Costi complessivi'!#REF!=$B$452,'Costi complessivi'!#REF!,""))</f>
        <v>#REF!</v>
      </c>
      <c r="H181" s="44" t="e">
        <f>IF('Costi complessivi'!#REF!="G",'Costi complessivi'!#REF!*$C$452,IF('Costi complessivi'!#REF!=$B$452,'Costi complessivi'!#REF!,""))</f>
        <v>#REF!</v>
      </c>
      <c r="I181" s="115" t="e">
        <f>IF('Costi complessivi'!#REF!="G",'Costi complessivi'!D165*$C$452,IF('Costi complessivi'!#REF!=$B$452,'Costi complessivi'!D165,""))</f>
        <v>#REF!</v>
      </c>
      <c r="J181" s="14" t="e">
        <f>IF('Costi complessivi'!#REF!="G",'Costi complessivi'!E165*$C$452,IF('Costi complessivi'!#REF!=$B$452,'Costi complessivi'!E165,""))</f>
        <v>#REF!</v>
      </c>
      <c r="K181" s="14" t="e">
        <f>IF('Costi complessivi'!#REF!="G",'Costi complessivi'!F165*$C$452,IF('Costi complessivi'!#REF!=$B$452,'Costi complessivi'!F165,""))</f>
        <v>#REF!</v>
      </c>
      <c r="L181" s="29" t="e">
        <f>IF('Costi complessivi'!#REF!="G",'Costi complessivi'!#REF!*$C$452,IF('Costi complessivi'!#REF!=$B$452,'Costi complessivi'!#REF!,""))</f>
        <v>#REF!</v>
      </c>
      <c r="M181" s="23" t="e">
        <f>'Costi complessivi'!#REF!</f>
        <v>#REF!</v>
      </c>
      <c r="N181" s="69" t="e">
        <f>IF('Costi complessivi'!#REF!="G",'Costi complessivi'!#REF!,IF('Costi complessivi'!#REF!=$B$452,'Costi complessivi'!#REF!,0))</f>
        <v>#REF!</v>
      </c>
    </row>
    <row r="182" spans="1:25" hidden="1">
      <c r="A182" s="22" t="e">
        <f>IF('Costi complessivi'!#REF!="","",'Costi complessivi'!#REF!)</f>
        <v>#REF!</v>
      </c>
      <c r="B182" s="61" t="e">
        <f>IF('Costi complessivi'!#REF!="","",'Costi complessivi'!#REF!)</f>
        <v>#REF!</v>
      </c>
      <c r="C182" s="15" t="e">
        <f>IF('Costi complessivi'!#REF!="G",'Costi complessivi'!#REF!*$C$452,IF('Costi complessivi'!#REF!=$B$452,'Costi complessivi'!#REF!,""))</f>
        <v>#REF!</v>
      </c>
      <c r="D182" s="15" t="e">
        <f>IF('Costi complessivi'!#REF!="G",'Costi complessivi'!#REF!*$C$452,IF('Costi complessivi'!#REF!=$B$452,'Costi complessivi'!#REF!,""))</f>
        <v>#REF!</v>
      </c>
      <c r="E182" s="30" t="e">
        <f>IF('Costi complessivi'!#REF!="G",'Costi complessivi'!#REF!*$C$452,IF('Costi complessivi'!#REF!=$B$452,'Costi complessivi'!#REF!,""))</f>
        <v>#REF!</v>
      </c>
      <c r="F182" s="115" t="e">
        <f>IF('Costi complessivi'!#REF!="G",'Costi complessivi'!#REF!*$C$452,IF('Costi complessivi'!#REF!=$B$452,'Costi complessivi'!#REF!,""))</f>
        <v>#REF!</v>
      </c>
      <c r="G182" s="44" t="e">
        <f>IF('Costi complessivi'!#REF!="G",'Costi complessivi'!#REF!*$C$452,IF('Costi complessivi'!#REF!=$B$452,'Costi complessivi'!#REF!,""))</f>
        <v>#REF!</v>
      </c>
      <c r="H182" s="44" t="e">
        <f>IF('Costi complessivi'!#REF!="G",'Costi complessivi'!#REF!*$C$452,IF('Costi complessivi'!#REF!=$B$452,'Costi complessivi'!#REF!,""))</f>
        <v>#REF!</v>
      </c>
      <c r="I182" s="115" t="e">
        <f>IF('Costi complessivi'!#REF!="G",'Costi complessivi'!#REF!*$C$452,IF('Costi complessivi'!#REF!=$B$452,'Costi complessivi'!#REF!,""))</f>
        <v>#REF!</v>
      </c>
      <c r="J182" s="14" t="e">
        <f>IF('Costi complessivi'!#REF!="G",'Costi complessivi'!#REF!*$C$452,IF('Costi complessivi'!#REF!=$B$452,'Costi complessivi'!#REF!,""))</f>
        <v>#REF!</v>
      </c>
      <c r="K182" s="14" t="e">
        <f>IF('Costi complessivi'!#REF!="G",'Costi complessivi'!#REF!*$C$452,IF('Costi complessivi'!#REF!=$B$452,'Costi complessivi'!#REF!,""))</f>
        <v>#REF!</v>
      </c>
      <c r="L182" s="29" t="e">
        <f>IF('Costi complessivi'!#REF!="G",'Costi complessivi'!#REF!*$C$452,IF('Costi complessivi'!#REF!=$B$452,'Costi complessivi'!#REF!,""))</f>
        <v>#REF!</v>
      </c>
      <c r="M182" s="23" t="e">
        <f>'Costi complessivi'!#REF!</f>
        <v>#REF!</v>
      </c>
      <c r="N182" s="69" t="e">
        <f>IF('Costi complessivi'!#REF!="G",'Costi complessivi'!#REF!,IF('Costi complessivi'!#REF!=$B$452,'Costi complessivi'!#REF!,0))</f>
        <v>#REF!</v>
      </c>
    </row>
    <row r="183" spans="1:25" hidden="1">
      <c r="A183" s="49" t="s">
        <v>477</v>
      </c>
      <c r="B183" s="45"/>
      <c r="C183" s="46"/>
      <c r="D183" s="47"/>
      <c r="E183" s="47"/>
      <c r="F183" s="47"/>
      <c r="G183" s="47"/>
      <c r="H183" s="47"/>
      <c r="I183" s="47"/>
      <c r="J183" s="47"/>
      <c r="K183" s="47"/>
      <c r="L183" s="45"/>
      <c r="M183" s="48"/>
      <c r="N183" s="69" t="e">
        <f>IF('Costi complessivi'!#REF!="G",'Costi complessivi'!#REF!,IF('Costi complessivi'!#REF!=$B$452,'Costi complessivi'!#REF!,0))</f>
        <v>#REF!</v>
      </c>
      <c r="U183" s="42" t="s">
        <v>503</v>
      </c>
      <c r="V183" s="42" t="s">
        <v>505</v>
      </c>
      <c r="W183" s="42" t="s">
        <v>504</v>
      </c>
      <c r="Y183" s="42" t="s">
        <v>506</v>
      </c>
    </row>
    <row r="184" spans="1:25" hidden="1">
      <c r="A184" s="22" t="str">
        <f>IF('Costi complessivi'!A167="","",'Costi complessivi'!A167)</f>
        <v xml:space="preserve">  68/05/751  </v>
      </c>
      <c r="B184" s="61" t="str">
        <f>IF('Costi complessivi'!B167="","",'Costi complessivi'!B167)</f>
        <v xml:space="preserve">PRESTAZ. SERV. SAD COLLECCHIO  </v>
      </c>
      <c r="C184" s="15" t="e">
        <f>IF('Costi complessivi'!#REF!="G",'Costi complessivi'!#REF!*$C$452,IF('Costi complessivi'!#REF!=$B$452,'Costi complessivi'!#REF!,""))</f>
        <v>#REF!</v>
      </c>
      <c r="D184" s="15" t="e">
        <f>IF('Costi complessivi'!#REF!="G",'Costi complessivi'!#REF!*$C$452,IF('Costi complessivi'!#REF!=$B$452,'Costi complessivi'!#REF!,""))</f>
        <v>#REF!</v>
      </c>
      <c r="E184" s="30" t="e">
        <f>IF('Costi complessivi'!#REF!="G",'Costi complessivi'!#REF!*$C$452,IF('Costi complessivi'!#REF!=$B$452,'Costi complessivi'!#REF!,""))</f>
        <v>#REF!</v>
      </c>
      <c r="F184" s="115" t="e">
        <f>IF('Costi complessivi'!#REF!="G",'Costi complessivi'!C167*$C$452,IF('Costi complessivi'!#REF!=$B$452,'Costi complessivi'!C167,""))</f>
        <v>#REF!</v>
      </c>
      <c r="G184" s="44" t="e">
        <f>IF('Costi complessivi'!#REF!="G",'Costi complessivi'!#REF!*$C$452,IF('Costi complessivi'!#REF!=$B$452,'Costi complessivi'!#REF!,""))</f>
        <v>#REF!</v>
      </c>
      <c r="H184" s="44" t="e">
        <f>IF('Costi complessivi'!#REF!="G",'Costi complessivi'!#REF!*$C$452,IF('Costi complessivi'!#REF!=$B$452,'Costi complessivi'!#REF!,""))</f>
        <v>#REF!</v>
      </c>
      <c r="I184" s="115" t="e">
        <f>IF('Costi complessivi'!#REF!="G",'Costi complessivi'!D167*$C$452,IF('Costi complessivi'!#REF!=$B$452,'Costi complessivi'!D167,""))</f>
        <v>#REF!</v>
      </c>
      <c r="J184" s="14" t="e">
        <f>IF('Costi complessivi'!#REF!="G",'Costi complessivi'!E167*$C$452,IF('Costi complessivi'!#REF!=$B$452,'Costi complessivi'!E167,""))</f>
        <v>#REF!</v>
      </c>
      <c r="K184" s="14" t="e">
        <f>IF('Costi complessivi'!#REF!="G",'Costi complessivi'!F167*$C$452,IF('Costi complessivi'!#REF!=$B$452,'Costi complessivi'!F167,""))</f>
        <v>#REF!</v>
      </c>
      <c r="L184" s="29" t="e">
        <f>IF('Costi complessivi'!#REF!="G",'Costi complessivi'!#REF!*$C$452,IF('Costi complessivi'!#REF!=$B$452,'Costi complessivi'!#REF!,""))</f>
        <v>#REF!</v>
      </c>
      <c r="M184" s="23" t="e">
        <f>'Costi complessivi'!#REF!</f>
        <v>#REF!</v>
      </c>
      <c r="N184" s="69" t="e">
        <f>IF('Costi complessivi'!#REF!="G",'Costi complessivi'!#REF!,IF('Costi complessivi'!#REF!=$B$452,'Costi complessivi'!#REF!,0))</f>
        <v>#REF!</v>
      </c>
      <c r="O184" s="42">
        <v>147000</v>
      </c>
      <c r="P184" s="42">
        <f>O184*2</f>
        <v>294000</v>
      </c>
      <c r="T184" s="42">
        <f>P184/12*4</f>
        <v>98000</v>
      </c>
      <c r="U184" s="42">
        <v>30000</v>
      </c>
      <c r="V184" s="42">
        <v>32666.666669999999</v>
      </c>
      <c r="W184" s="42">
        <v>8666.6666669999995</v>
      </c>
      <c r="X184" s="42">
        <f>T184-U184-V184-W184</f>
        <v>26666.666663000004</v>
      </c>
      <c r="Y184" s="32">
        <f>P184-T184+X184</f>
        <v>222666.66666300001</v>
      </c>
    </row>
    <row r="185" spans="1:25" hidden="1">
      <c r="A185" s="22" t="e">
        <f>IF('Costi complessivi'!#REF!="","",'Costi complessivi'!#REF!)</f>
        <v>#REF!</v>
      </c>
      <c r="B185" s="61" t="e">
        <f>IF('Costi complessivi'!#REF!="","",'Costi complessivi'!#REF!)</f>
        <v>#REF!</v>
      </c>
      <c r="C185" s="15" t="e">
        <f>IF('Costi complessivi'!#REF!="G",'Costi complessivi'!#REF!*$C$452,IF('Costi complessivi'!#REF!=$B$452,'Costi complessivi'!#REF!,""))</f>
        <v>#REF!</v>
      </c>
      <c r="D185" s="15" t="e">
        <f>IF('Costi complessivi'!#REF!="G",'Costi complessivi'!#REF!*$C$452,IF('Costi complessivi'!#REF!=$B$452,'Costi complessivi'!#REF!,""))</f>
        <v>#REF!</v>
      </c>
      <c r="E185" s="30" t="e">
        <f>IF('Costi complessivi'!#REF!="G",'Costi complessivi'!#REF!*$C$452,IF('Costi complessivi'!#REF!=$B$452,'Costi complessivi'!#REF!,""))</f>
        <v>#REF!</v>
      </c>
      <c r="F185" s="115" t="e">
        <f>IF('Costi complessivi'!#REF!="G",'Costi complessivi'!#REF!*$C$452,IF('Costi complessivi'!#REF!=$B$452,'Costi complessivi'!#REF!,""))</f>
        <v>#REF!</v>
      </c>
      <c r="G185" s="44" t="e">
        <f>IF('Costi complessivi'!#REF!="G",'Costi complessivi'!#REF!*$C$452,IF('Costi complessivi'!#REF!=$B$452,'Costi complessivi'!#REF!,""))</f>
        <v>#REF!</v>
      </c>
      <c r="H185" s="44" t="e">
        <f>IF('Costi complessivi'!#REF!="G",'Costi complessivi'!#REF!*$C$452,IF('Costi complessivi'!#REF!=$B$452,'Costi complessivi'!#REF!,""))</f>
        <v>#REF!</v>
      </c>
      <c r="I185" s="115" t="e">
        <f>IF('Costi complessivi'!#REF!="G",'Costi complessivi'!#REF!*$C$452,IF('Costi complessivi'!#REF!=$B$452,'Costi complessivi'!#REF!,""))</f>
        <v>#REF!</v>
      </c>
      <c r="J185" s="14" t="e">
        <f>IF('Costi complessivi'!#REF!="G",'Costi complessivi'!#REF!*$C$452,IF('Costi complessivi'!#REF!=$B$452,'Costi complessivi'!#REF!,""))</f>
        <v>#REF!</v>
      </c>
      <c r="K185" s="14" t="e">
        <f>IF('Costi complessivi'!#REF!="G",'Costi complessivi'!#REF!*$C$452,IF('Costi complessivi'!#REF!=$B$452,'Costi complessivi'!#REF!,""))</f>
        <v>#REF!</v>
      </c>
      <c r="L185" s="29" t="e">
        <f>IF('Costi complessivi'!#REF!="G",'Costi complessivi'!#REF!*$C$452,IF('Costi complessivi'!#REF!=$B$452,'Costi complessivi'!#REF!,""))</f>
        <v>#REF!</v>
      </c>
      <c r="M185" s="23" t="e">
        <f>'Costi complessivi'!#REF!</f>
        <v>#REF!</v>
      </c>
      <c r="N185" s="69" t="e">
        <f>IF('Costi complessivi'!#REF!="G",'Costi complessivi'!#REF!,IF('Costi complessivi'!#REF!=$B$452,'Costi complessivi'!#REF!,0))</f>
        <v>#REF!</v>
      </c>
      <c r="O185" s="42">
        <v>23000</v>
      </c>
      <c r="P185" s="42">
        <f>O185/7*12</f>
        <v>39428.571428571428</v>
      </c>
      <c r="Y185" s="32"/>
    </row>
    <row r="186" spans="1:25" hidden="1">
      <c r="A186" s="22" t="e">
        <f>IF('Costi complessivi'!#REF!="","",'Costi complessivi'!#REF!)</f>
        <v>#REF!</v>
      </c>
      <c r="B186" s="61" t="e">
        <f>IF('Costi complessivi'!#REF!="","",'Costi complessivi'!#REF!)</f>
        <v>#REF!</v>
      </c>
      <c r="C186" s="15" t="e">
        <f>IF('Costi complessivi'!#REF!="G",'Costi complessivi'!#REF!*$C$452,IF('Costi complessivi'!#REF!=$B$452,'Costi complessivi'!#REF!,""))</f>
        <v>#REF!</v>
      </c>
      <c r="D186" s="15" t="e">
        <f>IF('Costi complessivi'!#REF!="G",'Costi complessivi'!#REF!*$C$452,IF('Costi complessivi'!#REF!=$B$452,'Costi complessivi'!#REF!,""))</f>
        <v>#REF!</v>
      </c>
      <c r="E186" s="30" t="e">
        <f>IF('Costi complessivi'!#REF!="G",'Costi complessivi'!#REF!*$C$452,IF('Costi complessivi'!#REF!=$B$452,'Costi complessivi'!#REF!,""))</f>
        <v>#REF!</v>
      </c>
      <c r="F186" s="115" t="e">
        <f>IF('Costi complessivi'!#REF!="G",'Costi complessivi'!#REF!*$C$452,IF('Costi complessivi'!#REF!=$B$452,'Costi complessivi'!#REF!,""))</f>
        <v>#REF!</v>
      </c>
      <c r="G186" s="44" t="e">
        <f>IF('Costi complessivi'!#REF!="G",'Costi complessivi'!#REF!*$C$452,IF('Costi complessivi'!#REF!=$B$452,'Costi complessivi'!#REF!,""))</f>
        <v>#REF!</v>
      </c>
      <c r="H186" s="44" t="e">
        <f>IF('Costi complessivi'!#REF!="G",'Costi complessivi'!#REF!*$C$452,IF('Costi complessivi'!#REF!=$B$452,'Costi complessivi'!#REF!,""))</f>
        <v>#REF!</v>
      </c>
      <c r="I186" s="115" t="e">
        <f>IF('Costi complessivi'!#REF!="G",'Costi complessivi'!#REF!*$C$452,IF('Costi complessivi'!#REF!=$B$452,'Costi complessivi'!#REF!,""))</f>
        <v>#REF!</v>
      </c>
      <c r="J186" s="14" t="e">
        <f>IF('Costi complessivi'!#REF!="G",'Costi complessivi'!#REF!*$C$452,IF('Costi complessivi'!#REF!=$B$452,'Costi complessivi'!#REF!,""))</f>
        <v>#REF!</v>
      </c>
      <c r="K186" s="14" t="e">
        <f>IF('Costi complessivi'!#REF!="G",'Costi complessivi'!#REF!*$C$452,IF('Costi complessivi'!#REF!=$B$452,'Costi complessivi'!#REF!,""))</f>
        <v>#REF!</v>
      </c>
      <c r="L186" s="29" t="e">
        <f>IF('Costi complessivi'!#REF!="G",'Costi complessivi'!#REF!*$C$452,IF('Costi complessivi'!#REF!=$B$452,'Costi complessivi'!#REF!,""))</f>
        <v>#REF!</v>
      </c>
      <c r="M186" s="23" t="e">
        <f>'Costi complessivi'!#REF!</f>
        <v>#REF!</v>
      </c>
      <c r="N186" s="69" t="e">
        <f>IF('Costi complessivi'!#REF!="G",'Costi complessivi'!#REF!,IF('Costi complessivi'!#REF!=$B$452,'Costi complessivi'!#REF!,0))</f>
        <v>#REF!</v>
      </c>
      <c r="Y186" s="32"/>
    </row>
    <row r="187" spans="1:25" hidden="1">
      <c r="A187" s="22" t="e">
        <f>IF('Costi complessivi'!#REF!="","",'Costi complessivi'!#REF!)</f>
        <v>#REF!</v>
      </c>
      <c r="B187" s="61" t="e">
        <f>IF('Costi complessivi'!#REF!="","",'Costi complessivi'!#REF!)</f>
        <v>#REF!</v>
      </c>
      <c r="C187" s="15" t="e">
        <f>IF('Costi complessivi'!#REF!="G",'Costi complessivi'!#REF!*$C$452,IF('Costi complessivi'!#REF!=$B$452,'Costi complessivi'!#REF!,""))</f>
        <v>#REF!</v>
      </c>
      <c r="D187" s="15" t="e">
        <f>IF('Costi complessivi'!#REF!="G",'Costi complessivi'!#REF!*$C$452,IF('Costi complessivi'!#REF!=$B$452,'Costi complessivi'!#REF!,""))</f>
        <v>#REF!</v>
      </c>
      <c r="E187" s="30" t="e">
        <f>IF('Costi complessivi'!#REF!="G",'Costi complessivi'!#REF!*$C$452,IF('Costi complessivi'!#REF!=$B$452,'Costi complessivi'!#REF!,""))</f>
        <v>#REF!</v>
      </c>
      <c r="F187" s="115" t="e">
        <f>IF('Costi complessivi'!#REF!="G",'Costi complessivi'!#REF!*$C$452,IF('Costi complessivi'!#REF!=$B$452,'Costi complessivi'!#REF!,""))</f>
        <v>#REF!</v>
      </c>
      <c r="G187" s="44" t="e">
        <f>IF('Costi complessivi'!#REF!="G",'Costi complessivi'!#REF!*$C$452,IF('Costi complessivi'!#REF!=$B$452,'Costi complessivi'!#REF!,""))</f>
        <v>#REF!</v>
      </c>
      <c r="H187" s="44" t="e">
        <f>IF('Costi complessivi'!#REF!="G",'Costi complessivi'!#REF!*$C$452,IF('Costi complessivi'!#REF!=$B$452,'Costi complessivi'!#REF!,""))</f>
        <v>#REF!</v>
      </c>
      <c r="I187" s="115" t="e">
        <f>IF('Costi complessivi'!#REF!="G",'Costi complessivi'!#REF!*$C$452,IF('Costi complessivi'!#REF!=$B$452,'Costi complessivi'!#REF!,""))</f>
        <v>#REF!</v>
      </c>
      <c r="J187" s="14" t="e">
        <f>IF('Costi complessivi'!#REF!="G",'Costi complessivi'!#REF!*$C$452,IF('Costi complessivi'!#REF!=$B$452,'Costi complessivi'!#REF!,""))</f>
        <v>#REF!</v>
      </c>
      <c r="K187" s="14" t="e">
        <f>IF('Costi complessivi'!#REF!="G",'Costi complessivi'!#REF!*$C$452,IF('Costi complessivi'!#REF!=$B$452,'Costi complessivi'!#REF!,""))</f>
        <v>#REF!</v>
      </c>
      <c r="L187" s="29" t="e">
        <f>IF('Costi complessivi'!#REF!="G",'Costi complessivi'!#REF!*$C$452,IF('Costi complessivi'!#REF!=$B$452,'Costi complessivi'!#REF!,""))</f>
        <v>#REF!</v>
      </c>
      <c r="M187" s="23" t="e">
        <f>'Costi complessivi'!#REF!</f>
        <v>#REF!</v>
      </c>
      <c r="N187" s="69" t="e">
        <f>IF('Costi complessivi'!#REF!="G",'Costi complessivi'!#REF!,IF('Costi complessivi'!#REF!=$B$452,'Costi complessivi'!#REF!,0))</f>
        <v>#REF!</v>
      </c>
      <c r="Y187" s="32"/>
    </row>
    <row r="188" spans="1:25" hidden="1">
      <c r="A188" s="22" t="e">
        <f>IF('Costi complessivi'!#REF!="","",'Costi complessivi'!#REF!)</f>
        <v>#REF!</v>
      </c>
      <c r="B188" s="61" t="e">
        <f>IF('Costi complessivi'!#REF!="","",'Costi complessivi'!#REF!)</f>
        <v>#REF!</v>
      </c>
      <c r="C188" s="15" t="e">
        <f>IF('Costi complessivi'!#REF!="G",'Costi complessivi'!#REF!*$C$452,IF('Costi complessivi'!#REF!=$B$452,'Costi complessivi'!#REF!,""))</f>
        <v>#REF!</v>
      </c>
      <c r="D188" s="15" t="e">
        <f>IF('Costi complessivi'!#REF!="G",'Costi complessivi'!#REF!*$C$452,IF('Costi complessivi'!#REF!=$B$452,'Costi complessivi'!#REF!,""))</f>
        <v>#REF!</v>
      </c>
      <c r="E188" s="30" t="e">
        <f>IF('Costi complessivi'!#REF!="G",'Costi complessivi'!#REF!*$C$452,IF('Costi complessivi'!#REF!=$B$452,'Costi complessivi'!#REF!,""))</f>
        <v>#REF!</v>
      </c>
      <c r="F188" s="115" t="e">
        <f>IF('Costi complessivi'!#REF!="G",'Costi complessivi'!#REF!*$C$452,IF('Costi complessivi'!#REF!=$B$452,'Costi complessivi'!#REF!,""))</f>
        <v>#REF!</v>
      </c>
      <c r="G188" s="44" t="e">
        <f>IF('Costi complessivi'!#REF!="G",'Costi complessivi'!#REF!*$C$452,IF('Costi complessivi'!#REF!=$B$452,'Costi complessivi'!#REF!,""))</f>
        <v>#REF!</v>
      </c>
      <c r="H188" s="44" t="e">
        <f>IF('Costi complessivi'!#REF!="G",'Costi complessivi'!#REF!*$C$452,IF('Costi complessivi'!#REF!=$B$452,'Costi complessivi'!#REF!,""))</f>
        <v>#REF!</v>
      </c>
      <c r="I188" s="115" t="e">
        <f>IF('Costi complessivi'!#REF!="G",'Costi complessivi'!#REF!*$C$452,IF('Costi complessivi'!#REF!=$B$452,'Costi complessivi'!#REF!,""))</f>
        <v>#REF!</v>
      </c>
      <c r="J188" s="14" t="e">
        <f>IF('Costi complessivi'!#REF!="G",'Costi complessivi'!#REF!*$C$452,IF('Costi complessivi'!#REF!=$B$452,'Costi complessivi'!#REF!,""))</f>
        <v>#REF!</v>
      </c>
      <c r="K188" s="14" t="e">
        <f>IF('Costi complessivi'!#REF!="G",'Costi complessivi'!#REF!*$C$452,IF('Costi complessivi'!#REF!=$B$452,'Costi complessivi'!#REF!,""))</f>
        <v>#REF!</v>
      </c>
      <c r="L188" s="29" t="e">
        <f>IF('Costi complessivi'!#REF!="G",'Costi complessivi'!#REF!*$C$452,IF('Costi complessivi'!#REF!=$B$452,'Costi complessivi'!#REF!,""))</f>
        <v>#REF!</v>
      </c>
      <c r="M188" s="23" t="e">
        <f>'Costi complessivi'!#REF!</f>
        <v>#REF!</v>
      </c>
      <c r="N188" s="69" t="e">
        <f>IF('Costi complessivi'!#REF!="G",'Costi complessivi'!#REF!,IF('Costi complessivi'!#REF!=$B$452,'Costi complessivi'!#REF!,0))</f>
        <v>#REF!</v>
      </c>
      <c r="Y188" s="32"/>
    </row>
    <row r="189" spans="1:25" hidden="1">
      <c r="A189" s="49" t="s">
        <v>478</v>
      </c>
      <c r="B189" s="45"/>
      <c r="C189" s="46"/>
      <c r="D189" s="47"/>
      <c r="E189" s="47"/>
      <c r="F189" s="47"/>
      <c r="G189" s="47"/>
      <c r="H189" s="47"/>
      <c r="I189" s="47"/>
      <c r="J189" s="47"/>
      <c r="K189" s="47"/>
      <c r="L189" s="45"/>
      <c r="M189" s="48"/>
      <c r="N189" s="69" t="e">
        <f>IF('Costi complessivi'!#REF!="G",'Costi complessivi'!#REF!,IF('Costi complessivi'!#REF!=$B$452,'Costi complessivi'!#REF!,0))</f>
        <v>#REF!</v>
      </c>
      <c r="Y189" s="32"/>
    </row>
    <row r="190" spans="1:25" ht="21" hidden="1" customHeight="1">
      <c r="A190" s="22" t="str">
        <f>IF('Costi complessivi'!A169="","",'Costi complessivi'!A169)</f>
        <v xml:space="preserve">  68/05/781  </v>
      </c>
      <c r="B190" s="61" t="str">
        <f>IF('Costi complessivi'!B169="","",'Costi complessivi'!B169)</f>
        <v xml:space="preserve">PRESTAZ. SERVIZI SAD FELINO    </v>
      </c>
      <c r="C190" s="15" t="e">
        <f>IF('Costi complessivi'!#REF!="G",'Costi complessivi'!#REF!*$C$452,IF('Costi complessivi'!#REF!=$B$452,'Costi complessivi'!#REF!,""))</f>
        <v>#REF!</v>
      </c>
      <c r="D190" s="15" t="e">
        <f>IF('Costi complessivi'!#REF!="G",'Costi complessivi'!#REF!*$C$452,IF('Costi complessivi'!#REF!=$B$452,'Costi complessivi'!#REF!,""))</f>
        <v>#REF!</v>
      </c>
      <c r="E190" s="30" t="e">
        <f>IF('Costi complessivi'!#REF!="G",'Costi complessivi'!#REF!*$C$452,IF('Costi complessivi'!#REF!=$B$452,'Costi complessivi'!#REF!,""))</f>
        <v>#REF!</v>
      </c>
      <c r="F190" s="115" t="e">
        <f>IF('Costi complessivi'!#REF!="G",'Costi complessivi'!C169*$C$452,IF('Costi complessivi'!#REF!=$B$452,'Costi complessivi'!C169,""))</f>
        <v>#REF!</v>
      </c>
      <c r="G190" s="44" t="e">
        <f>IF('Costi complessivi'!#REF!="G",'Costi complessivi'!#REF!*$C$452,IF('Costi complessivi'!#REF!=$B$452,'Costi complessivi'!#REF!,""))</f>
        <v>#REF!</v>
      </c>
      <c r="H190" s="44" t="e">
        <f>IF('Costi complessivi'!#REF!="G",'Costi complessivi'!#REF!*$C$452,IF('Costi complessivi'!#REF!=$B$452,'Costi complessivi'!#REF!,""))</f>
        <v>#REF!</v>
      </c>
      <c r="I190" s="115" t="e">
        <f>IF('Costi complessivi'!#REF!="G",'Costi complessivi'!D169*$C$452,IF('Costi complessivi'!#REF!=$B$452,'Costi complessivi'!D169,""))</f>
        <v>#REF!</v>
      </c>
      <c r="J190" s="14" t="e">
        <f>IF('Costi complessivi'!#REF!="G",'Costi complessivi'!E169*$C$452,IF('Costi complessivi'!#REF!=$B$452,'Costi complessivi'!E169,""))</f>
        <v>#REF!</v>
      </c>
      <c r="K190" s="14" t="e">
        <f>IF('Costi complessivi'!#REF!="G",'Costi complessivi'!F169*$C$452,IF('Costi complessivi'!#REF!=$B$452,'Costi complessivi'!F169,""))</f>
        <v>#REF!</v>
      </c>
      <c r="L190" s="29" t="e">
        <f>IF('Costi complessivi'!#REF!="G",'Costi complessivi'!#REF!*$C$452,IF('Costi complessivi'!#REF!=$B$452,'Costi complessivi'!#REF!,""))</f>
        <v>#REF!</v>
      </c>
      <c r="M190" s="23" t="e">
        <f>'Costi complessivi'!#REF!</f>
        <v>#REF!</v>
      </c>
      <c r="N190" s="69" t="e">
        <f>IF('Costi complessivi'!#REF!="G",'Costi complessivi'!#REF!,IF('Costi complessivi'!#REF!=$B$452,'Costi complessivi'!#REF!,0))</f>
        <v>#REF!</v>
      </c>
      <c r="O190" s="42">
        <v>69219</v>
      </c>
      <c r="P190" s="42">
        <f>O190*2</f>
        <v>138438</v>
      </c>
      <c r="T190" s="42">
        <f>P190/12*4</f>
        <v>46146</v>
      </c>
      <c r="U190" s="42">
        <v>19000</v>
      </c>
      <c r="V190" s="42">
        <v>17333.333330000001</v>
      </c>
      <c r="W190" s="42">
        <v>1666.666667</v>
      </c>
      <c r="X190" s="42">
        <f>T190-U190-V190-W190</f>
        <v>8146.0000029999992</v>
      </c>
      <c r="Y190" s="32">
        <f>P190-T190+X190</f>
        <v>100438.00000299999</v>
      </c>
    </row>
    <row r="191" spans="1:25" hidden="1">
      <c r="A191" s="22" t="e">
        <f>IF('Costi complessivi'!#REF!="","",'Costi complessivi'!#REF!)</f>
        <v>#REF!</v>
      </c>
      <c r="B191" s="61" t="e">
        <f>IF('Costi complessivi'!#REF!="","",'Costi complessivi'!#REF!)</f>
        <v>#REF!</v>
      </c>
      <c r="C191" s="15" t="e">
        <f>IF('Costi complessivi'!#REF!="G",'Costi complessivi'!#REF!*$C$452,IF('Costi complessivi'!#REF!=$B$452,'Costi complessivi'!#REF!,""))</f>
        <v>#REF!</v>
      </c>
      <c r="D191" s="15" t="e">
        <f>IF('Costi complessivi'!#REF!="G",'Costi complessivi'!#REF!*$C$452,IF('Costi complessivi'!#REF!=$B$452,'Costi complessivi'!#REF!,""))</f>
        <v>#REF!</v>
      </c>
      <c r="E191" s="30" t="e">
        <f>IF('Costi complessivi'!#REF!="G",'Costi complessivi'!#REF!*$C$452,IF('Costi complessivi'!#REF!=$B$452,'Costi complessivi'!#REF!,""))</f>
        <v>#REF!</v>
      </c>
      <c r="F191" s="115" t="e">
        <f>IF('Costi complessivi'!#REF!="G",'Costi complessivi'!#REF!*$C$452,IF('Costi complessivi'!#REF!=$B$452,'Costi complessivi'!#REF!,""))</f>
        <v>#REF!</v>
      </c>
      <c r="G191" s="44" t="e">
        <f>IF('Costi complessivi'!#REF!="G",'Costi complessivi'!#REF!*$C$452,IF('Costi complessivi'!#REF!=$B$452,'Costi complessivi'!#REF!,""))</f>
        <v>#REF!</v>
      </c>
      <c r="H191" s="44" t="e">
        <f>IF('Costi complessivi'!#REF!="G",'Costi complessivi'!#REF!*$C$452,IF('Costi complessivi'!#REF!=$B$452,'Costi complessivi'!#REF!,""))</f>
        <v>#REF!</v>
      </c>
      <c r="I191" s="115" t="e">
        <f>IF('Costi complessivi'!#REF!="G",'Costi complessivi'!#REF!*$C$452,IF('Costi complessivi'!#REF!=$B$452,'Costi complessivi'!#REF!,""))</f>
        <v>#REF!</v>
      </c>
      <c r="J191" s="14" t="e">
        <f>IF('Costi complessivi'!#REF!="G",'Costi complessivi'!#REF!*$C$452,IF('Costi complessivi'!#REF!=$B$452,'Costi complessivi'!#REF!,""))</f>
        <v>#REF!</v>
      </c>
      <c r="K191" s="14" t="e">
        <f>IF('Costi complessivi'!#REF!="G",'Costi complessivi'!#REF!*$C$452,IF('Costi complessivi'!#REF!=$B$452,'Costi complessivi'!#REF!,""))</f>
        <v>#REF!</v>
      </c>
      <c r="L191" s="29" t="e">
        <f>IF('Costi complessivi'!#REF!="G",'Costi complessivi'!#REF!*$C$452,IF('Costi complessivi'!#REF!=$B$452,'Costi complessivi'!#REF!,""))</f>
        <v>#REF!</v>
      </c>
      <c r="M191" s="23" t="e">
        <f>'Costi complessivi'!#REF!</f>
        <v>#REF!</v>
      </c>
      <c r="N191" s="69" t="e">
        <f>IF('Costi complessivi'!#REF!="G",'Costi complessivi'!#REF!,IF('Costi complessivi'!#REF!=$B$452,'Costi complessivi'!#REF!,0))</f>
        <v>#REF!</v>
      </c>
      <c r="O191" s="42">
        <v>12900</v>
      </c>
      <c r="P191" s="42">
        <f>O191/7*12</f>
        <v>22114.285714285714</v>
      </c>
      <c r="Y191" s="32"/>
    </row>
    <row r="192" spans="1:25" hidden="1">
      <c r="A192" s="22" t="e">
        <f>IF('Costi complessivi'!#REF!="","",'Costi complessivi'!#REF!)</f>
        <v>#REF!</v>
      </c>
      <c r="B192" s="61" t="e">
        <f>IF('Costi complessivi'!#REF!="","",'Costi complessivi'!#REF!)</f>
        <v>#REF!</v>
      </c>
      <c r="C192" s="15" t="e">
        <f>IF('Costi complessivi'!#REF!="G",'Costi complessivi'!#REF!*$C$452,IF('Costi complessivi'!#REF!=$B$452,'Costi complessivi'!#REF!,""))</f>
        <v>#REF!</v>
      </c>
      <c r="D192" s="15" t="e">
        <f>IF('Costi complessivi'!#REF!="G",'Costi complessivi'!#REF!*$C$452,IF('Costi complessivi'!#REF!=$B$452,'Costi complessivi'!#REF!,""))</f>
        <v>#REF!</v>
      </c>
      <c r="E192" s="30" t="e">
        <f>IF('Costi complessivi'!#REF!="G",'Costi complessivi'!#REF!*$C$452,IF('Costi complessivi'!#REF!=$B$452,'Costi complessivi'!#REF!,""))</f>
        <v>#REF!</v>
      </c>
      <c r="F192" s="115" t="e">
        <f>IF('Costi complessivi'!#REF!="G",'Costi complessivi'!#REF!*$C$452,IF('Costi complessivi'!#REF!=$B$452,'Costi complessivi'!#REF!,""))</f>
        <v>#REF!</v>
      </c>
      <c r="G192" s="44" t="e">
        <f>IF('Costi complessivi'!#REF!="G",'Costi complessivi'!#REF!*$C$452,IF('Costi complessivi'!#REF!=$B$452,'Costi complessivi'!#REF!,""))</f>
        <v>#REF!</v>
      </c>
      <c r="H192" s="44" t="e">
        <f>IF('Costi complessivi'!#REF!="G",'Costi complessivi'!#REF!*$C$452,IF('Costi complessivi'!#REF!=$B$452,'Costi complessivi'!#REF!,""))</f>
        <v>#REF!</v>
      </c>
      <c r="I192" s="115" t="e">
        <f>IF('Costi complessivi'!#REF!="G",'Costi complessivi'!#REF!*$C$452,IF('Costi complessivi'!#REF!=$B$452,'Costi complessivi'!#REF!,""))</f>
        <v>#REF!</v>
      </c>
      <c r="J192" s="14" t="e">
        <f>IF('Costi complessivi'!#REF!="G",'Costi complessivi'!#REF!*$C$452,IF('Costi complessivi'!#REF!=$B$452,'Costi complessivi'!#REF!,""))</f>
        <v>#REF!</v>
      </c>
      <c r="K192" s="14" t="e">
        <f>IF('Costi complessivi'!#REF!="G",'Costi complessivi'!#REF!*$C$452,IF('Costi complessivi'!#REF!=$B$452,'Costi complessivi'!#REF!,""))</f>
        <v>#REF!</v>
      </c>
      <c r="L192" s="29" t="e">
        <f>IF('Costi complessivi'!#REF!="G",'Costi complessivi'!#REF!*$C$452,IF('Costi complessivi'!#REF!=$B$452,'Costi complessivi'!#REF!,""))</f>
        <v>#REF!</v>
      </c>
      <c r="M192" s="23" t="e">
        <f>'Costi complessivi'!#REF!</f>
        <v>#REF!</v>
      </c>
      <c r="N192" s="69" t="e">
        <f>IF('Costi complessivi'!#REF!="G",'Costi complessivi'!#REF!,IF('Costi complessivi'!#REF!=$B$452,'Costi complessivi'!#REF!,0))</f>
        <v>#REF!</v>
      </c>
      <c r="Y192" s="32"/>
    </row>
    <row r="193" spans="1:25" hidden="1">
      <c r="A193" s="22" t="e">
        <f>IF('Costi complessivi'!#REF!="","",'Costi complessivi'!#REF!)</f>
        <v>#REF!</v>
      </c>
      <c r="B193" s="61" t="e">
        <f>IF('Costi complessivi'!#REF!="","",'Costi complessivi'!#REF!)</f>
        <v>#REF!</v>
      </c>
      <c r="C193" s="15" t="e">
        <f>IF('Costi complessivi'!#REF!="G",'Costi complessivi'!#REF!*$C$452,IF('Costi complessivi'!#REF!=$B$452,'Costi complessivi'!#REF!,""))</f>
        <v>#REF!</v>
      </c>
      <c r="D193" s="15" t="e">
        <f>IF('Costi complessivi'!#REF!="G",'Costi complessivi'!#REF!*$C$452,IF('Costi complessivi'!#REF!=$B$452,'Costi complessivi'!#REF!,""))</f>
        <v>#REF!</v>
      </c>
      <c r="E193" s="30" t="e">
        <f>IF('Costi complessivi'!#REF!="G",'Costi complessivi'!#REF!*$C$452,IF('Costi complessivi'!#REF!=$B$452,'Costi complessivi'!#REF!,""))</f>
        <v>#REF!</v>
      </c>
      <c r="F193" s="115" t="e">
        <f>IF('Costi complessivi'!#REF!="G",'Costi complessivi'!#REF!*$C$452,IF('Costi complessivi'!#REF!=$B$452,'Costi complessivi'!#REF!,""))</f>
        <v>#REF!</v>
      </c>
      <c r="G193" s="44" t="e">
        <f>IF('Costi complessivi'!#REF!="G",'Costi complessivi'!#REF!*$C$452,IF('Costi complessivi'!#REF!=$B$452,'Costi complessivi'!#REF!,""))</f>
        <v>#REF!</v>
      </c>
      <c r="H193" s="44" t="e">
        <f>IF('Costi complessivi'!#REF!="G",'Costi complessivi'!#REF!*$C$452,IF('Costi complessivi'!#REF!=$B$452,'Costi complessivi'!#REF!,""))</f>
        <v>#REF!</v>
      </c>
      <c r="I193" s="115" t="e">
        <f>IF('Costi complessivi'!#REF!="G",'Costi complessivi'!#REF!*$C$452,IF('Costi complessivi'!#REF!=$B$452,'Costi complessivi'!#REF!,""))</f>
        <v>#REF!</v>
      </c>
      <c r="J193" s="14" t="e">
        <f>IF('Costi complessivi'!#REF!="G",'Costi complessivi'!#REF!*$C$452,IF('Costi complessivi'!#REF!=$B$452,'Costi complessivi'!#REF!,""))</f>
        <v>#REF!</v>
      </c>
      <c r="K193" s="14" t="e">
        <f>IF('Costi complessivi'!#REF!="G",'Costi complessivi'!#REF!*$C$452,IF('Costi complessivi'!#REF!=$B$452,'Costi complessivi'!#REF!,""))</f>
        <v>#REF!</v>
      </c>
      <c r="L193" s="29" t="e">
        <f>IF('Costi complessivi'!#REF!="G",'Costi complessivi'!#REF!*$C$452,IF('Costi complessivi'!#REF!=$B$452,'Costi complessivi'!#REF!,""))</f>
        <v>#REF!</v>
      </c>
      <c r="M193" s="23" t="e">
        <f>'Costi complessivi'!#REF!</f>
        <v>#REF!</v>
      </c>
      <c r="N193" s="69" t="e">
        <f>IF('Costi complessivi'!#REF!="G",'Costi complessivi'!#REF!,IF('Costi complessivi'!#REF!=$B$452,'Costi complessivi'!#REF!,0))</f>
        <v>#REF!</v>
      </c>
      <c r="Y193" s="32"/>
    </row>
    <row r="194" spans="1:25" hidden="1">
      <c r="A194" s="49" t="s">
        <v>479</v>
      </c>
      <c r="B194" s="45"/>
      <c r="C194" s="46"/>
      <c r="D194" s="47"/>
      <c r="E194" s="47"/>
      <c r="F194" s="47"/>
      <c r="G194" s="47"/>
      <c r="H194" s="47"/>
      <c r="I194" s="47"/>
      <c r="J194" s="47"/>
      <c r="K194" s="47"/>
      <c r="L194" s="45"/>
      <c r="M194" s="48"/>
      <c r="N194" s="69" t="e">
        <f>IF('Costi complessivi'!#REF!="G",'Costi complessivi'!#REF!,IF('Costi complessivi'!#REF!=$B$452,'Costi complessivi'!#REF!,0))</f>
        <v>#REF!</v>
      </c>
      <c r="Y194" s="32"/>
    </row>
    <row r="195" spans="1:25" ht="16.149999999999999" hidden="1" customHeight="1">
      <c r="A195" s="22" t="str">
        <f>IF('Costi complessivi'!A171="","",'Costi complessivi'!A171)</f>
        <v xml:space="preserve">  68/05/811  </v>
      </c>
      <c r="B195" s="61" t="str">
        <f>IF('Costi complessivi'!B171="","",'Costi complessivi'!B171)</f>
        <v>PRESTAZ. SERVIZI SAD MONTECHIAR</v>
      </c>
      <c r="C195" s="15" t="e">
        <f>IF('Costi complessivi'!#REF!="G",'Costi complessivi'!#REF!*$C$452,IF('Costi complessivi'!#REF!=$B$452,'Costi complessivi'!#REF!,""))</f>
        <v>#REF!</v>
      </c>
      <c r="D195" s="15" t="e">
        <f>IF('Costi complessivi'!#REF!="G",'Costi complessivi'!#REF!*$C$452,IF('Costi complessivi'!#REF!=$B$452,'Costi complessivi'!#REF!,""))</f>
        <v>#REF!</v>
      </c>
      <c r="E195" s="30" t="e">
        <f>IF('Costi complessivi'!#REF!="G",'Costi complessivi'!#REF!*$C$452,IF('Costi complessivi'!#REF!=$B$452,'Costi complessivi'!#REF!,""))</f>
        <v>#REF!</v>
      </c>
      <c r="F195" s="115" t="e">
        <f>IF('Costi complessivi'!#REF!="G",'Costi complessivi'!C171*$C$452,IF('Costi complessivi'!#REF!=$B$452,'Costi complessivi'!C171,""))</f>
        <v>#REF!</v>
      </c>
      <c r="G195" s="44" t="e">
        <f>IF('Costi complessivi'!#REF!="G",'Costi complessivi'!#REF!*$C$452,IF('Costi complessivi'!#REF!=$B$452,'Costi complessivi'!#REF!,""))</f>
        <v>#REF!</v>
      </c>
      <c r="H195" s="44" t="e">
        <f>IF('Costi complessivi'!#REF!="G",'Costi complessivi'!#REF!*$C$452,IF('Costi complessivi'!#REF!=$B$452,'Costi complessivi'!#REF!,""))</f>
        <v>#REF!</v>
      </c>
      <c r="I195" s="115" t="e">
        <f>IF('Costi complessivi'!#REF!="G",'Costi complessivi'!D171*$C$452,IF('Costi complessivi'!#REF!=$B$452,'Costi complessivi'!D171,""))</f>
        <v>#REF!</v>
      </c>
      <c r="J195" s="14" t="e">
        <f>IF('Costi complessivi'!#REF!="G",'Costi complessivi'!E171*$C$452,IF('Costi complessivi'!#REF!=$B$452,'Costi complessivi'!E171,""))</f>
        <v>#REF!</v>
      </c>
      <c r="K195" s="14" t="e">
        <f>IF('Costi complessivi'!#REF!="G",'Costi complessivi'!F171*$C$452,IF('Costi complessivi'!#REF!=$B$452,'Costi complessivi'!F171,""))</f>
        <v>#REF!</v>
      </c>
      <c r="L195" s="29" t="e">
        <f>IF('Costi complessivi'!#REF!="G",'Costi complessivi'!#REF!*$C$452,IF('Costi complessivi'!#REF!=$B$452,'Costi complessivi'!#REF!,""))</f>
        <v>#REF!</v>
      </c>
      <c r="M195" s="23" t="e">
        <f>'Costi complessivi'!#REF!</f>
        <v>#REF!</v>
      </c>
      <c r="N195" s="69" t="e">
        <f>IF('Costi complessivi'!#REF!="G",'Costi complessivi'!#REF!,IF('Costi complessivi'!#REF!=$B$452,'Costi complessivi'!#REF!,0))</f>
        <v>#REF!</v>
      </c>
      <c r="O195" s="42">
        <v>130717</v>
      </c>
      <c r="P195" s="42">
        <f>O195*2</f>
        <v>261434</v>
      </c>
      <c r="T195" s="42">
        <f>P195/12*4</f>
        <v>87144.666666666672</v>
      </c>
      <c r="U195" s="42">
        <v>25000</v>
      </c>
      <c r="V195" s="42">
        <v>18333.333330000001</v>
      </c>
      <c r="W195" s="42">
        <v>11666.666670000001</v>
      </c>
      <c r="X195" s="42">
        <f>T195-U195-V195-W195</f>
        <v>32144.666666666672</v>
      </c>
      <c r="Y195" s="32">
        <f>P195-T195+X195</f>
        <v>206434</v>
      </c>
    </row>
    <row r="196" spans="1:25" hidden="1">
      <c r="A196" s="22" t="e">
        <f>IF('Costi complessivi'!#REF!="","",'Costi complessivi'!#REF!)</f>
        <v>#REF!</v>
      </c>
      <c r="B196" s="61" t="e">
        <f>IF('Costi complessivi'!#REF!="","",'Costi complessivi'!#REF!)</f>
        <v>#REF!</v>
      </c>
      <c r="C196" s="15" t="e">
        <f>IF('Costi complessivi'!#REF!="G",'Costi complessivi'!#REF!*$C$452,IF('Costi complessivi'!#REF!=$B$452,'Costi complessivi'!#REF!,""))</f>
        <v>#REF!</v>
      </c>
      <c r="D196" s="15" t="e">
        <f>IF('Costi complessivi'!#REF!="G",'Costi complessivi'!#REF!*$C$452,IF('Costi complessivi'!#REF!=$B$452,'Costi complessivi'!#REF!,""))</f>
        <v>#REF!</v>
      </c>
      <c r="E196" s="30" t="e">
        <f>IF('Costi complessivi'!#REF!="G",'Costi complessivi'!#REF!*$C$452,IF('Costi complessivi'!#REF!=$B$452,'Costi complessivi'!#REF!,""))</f>
        <v>#REF!</v>
      </c>
      <c r="F196" s="115" t="e">
        <f>IF('Costi complessivi'!#REF!="G",'Costi complessivi'!#REF!*$C$452,IF('Costi complessivi'!#REF!=$B$452,'Costi complessivi'!#REF!,""))</f>
        <v>#REF!</v>
      </c>
      <c r="G196" s="44" t="e">
        <f>IF('Costi complessivi'!#REF!="G",'Costi complessivi'!#REF!*$C$452,IF('Costi complessivi'!#REF!=$B$452,'Costi complessivi'!#REF!,""))</f>
        <v>#REF!</v>
      </c>
      <c r="H196" s="44" t="e">
        <f>IF('Costi complessivi'!#REF!="G",'Costi complessivi'!#REF!*$C$452,IF('Costi complessivi'!#REF!=$B$452,'Costi complessivi'!#REF!,""))</f>
        <v>#REF!</v>
      </c>
      <c r="I196" s="115" t="e">
        <f>IF('Costi complessivi'!#REF!="G",'Costi complessivi'!#REF!*$C$452,IF('Costi complessivi'!#REF!=$B$452,'Costi complessivi'!#REF!,""))</f>
        <v>#REF!</v>
      </c>
      <c r="J196" s="14" t="e">
        <f>IF('Costi complessivi'!#REF!="G",'Costi complessivi'!#REF!*$C$452,IF('Costi complessivi'!#REF!=$B$452,'Costi complessivi'!#REF!,""))</f>
        <v>#REF!</v>
      </c>
      <c r="K196" s="14" t="e">
        <f>IF('Costi complessivi'!#REF!="G",'Costi complessivi'!#REF!*$C$452,IF('Costi complessivi'!#REF!=$B$452,'Costi complessivi'!#REF!,""))</f>
        <v>#REF!</v>
      </c>
      <c r="L196" s="29" t="e">
        <f>IF('Costi complessivi'!#REF!="G",'Costi complessivi'!#REF!*$C$452,IF('Costi complessivi'!#REF!=$B$452,'Costi complessivi'!#REF!,""))</f>
        <v>#REF!</v>
      </c>
      <c r="M196" s="23" t="e">
        <f>'Costi complessivi'!#REF!</f>
        <v>#REF!</v>
      </c>
      <c r="N196" s="69" t="e">
        <f>IF('Costi complessivi'!#REF!="G",'Costi complessivi'!#REF!,IF('Costi complessivi'!#REF!=$B$452,'Costi complessivi'!#REF!,0))</f>
        <v>#REF!</v>
      </c>
      <c r="O196" s="42">
        <v>5300</v>
      </c>
      <c r="P196" s="42">
        <f>O196/7*12</f>
        <v>9085.7142857142862</v>
      </c>
      <c r="Y196" s="32"/>
    </row>
    <row r="197" spans="1:25" hidden="1">
      <c r="A197" s="22" t="e">
        <f>IF('Costi complessivi'!#REF!="","",'Costi complessivi'!#REF!)</f>
        <v>#REF!</v>
      </c>
      <c r="B197" s="61" t="e">
        <f>IF('Costi complessivi'!#REF!="","",'Costi complessivi'!#REF!)</f>
        <v>#REF!</v>
      </c>
      <c r="C197" s="15" t="e">
        <f>IF('Costi complessivi'!#REF!="G",'Costi complessivi'!#REF!*$C$452,IF('Costi complessivi'!#REF!=$B$452,'Costi complessivi'!#REF!,""))</f>
        <v>#REF!</v>
      </c>
      <c r="D197" s="15" t="e">
        <f>IF('Costi complessivi'!#REF!="G",'Costi complessivi'!#REF!*$C$452,IF('Costi complessivi'!#REF!=$B$452,'Costi complessivi'!#REF!,""))</f>
        <v>#REF!</v>
      </c>
      <c r="E197" s="30" t="e">
        <f>IF('Costi complessivi'!#REF!="G",'Costi complessivi'!#REF!*$C$452,IF('Costi complessivi'!#REF!=$B$452,'Costi complessivi'!#REF!,""))</f>
        <v>#REF!</v>
      </c>
      <c r="F197" s="115" t="e">
        <f>IF('Costi complessivi'!#REF!="G",'Costi complessivi'!#REF!*$C$452,IF('Costi complessivi'!#REF!=$B$452,'Costi complessivi'!#REF!,""))</f>
        <v>#REF!</v>
      </c>
      <c r="G197" s="44" t="e">
        <f>IF('Costi complessivi'!#REF!="G",'Costi complessivi'!#REF!*$C$452,IF('Costi complessivi'!#REF!=$B$452,'Costi complessivi'!#REF!,""))</f>
        <v>#REF!</v>
      </c>
      <c r="H197" s="44" t="e">
        <f>IF('Costi complessivi'!#REF!="G",'Costi complessivi'!#REF!*$C$452,IF('Costi complessivi'!#REF!=$B$452,'Costi complessivi'!#REF!,""))</f>
        <v>#REF!</v>
      </c>
      <c r="I197" s="115" t="e">
        <f>IF('Costi complessivi'!#REF!="G",'Costi complessivi'!#REF!*$C$452,IF('Costi complessivi'!#REF!=$B$452,'Costi complessivi'!#REF!,""))</f>
        <v>#REF!</v>
      </c>
      <c r="J197" s="14" t="e">
        <f>IF('Costi complessivi'!#REF!="G",'Costi complessivi'!#REF!*$C$452,IF('Costi complessivi'!#REF!=$B$452,'Costi complessivi'!#REF!,""))</f>
        <v>#REF!</v>
      </c>
      <c r="K197" s="14" t="e">
        <f>IF('Costi complessivi'!#REF!="G",'Costi complessivi'!#REF!*$C$452,IF('Costi complessivi'!#REF!=$B$452,'Costi complessivi'!#REF!,""))</f>
        <v>#REF!</v>
      </c>
      <c r="L197" s="29" t="e">
        <f>IF('Costi complessivi'!#REF!="G",'Costi complessivi'!#REF!*$C$452,IF('Costi complessivi'!#REF!=$B$452,'Costi complessivi'!#REF!,""))</f>
        <v>#REF!</v>
      </c>
      <c r="M197" s="23" t="e">
        <f>'Costi complessivi'!#REF!</f>
        <v>#REF!</v>
      </c>
      <c r="N197" s="69" t="e">
        <f>IF('Costi complessivi'!#REF!="G",'Costi complessivi'!#REF!,IF('Costi complessivi'!#REF!=$B$452,'Costi complessivi'!#REF!,0))</f>
        <v>#REF!</v>
      </c>
      <c r="Y197" s="32"/>
    </row>
    <row r="198" spans="1:25" hidden="1">
      <c r="A198" s="22" t="e">
        <f>IF('Costi complessivi'!#REF!="","",'Costi complessivi'!#REF!)</f>
        <v>#REF!</v>
      </c>
      <c r="B198" s="61" t="e">
        <f>IF('Costi complessivi'!#REF!="","",'Costi complessivi'!#REF!)</f>
        <v>#REF!</v>
      </c>
      <c r="C198" s="15" t="e">
        <f>IF('Costi complessivi'!#REF!="G",'Costi complessivi'!#REF!*$C$452,IF('Costi complessivi'!#REF!=$B$452,'Costi complessivi'!#REF!,""))</f>
        <v>#REF!</v>
      </c>
      <c r="D198" s="15" t="e">
        <f>IF('Costi complessivi'!#REF!="G",'Costi complessivi'!#REF!*$C$452,IF('Costi complessivi'!#REF!=$B$452,'Costi complessivi'!#REF!,""))</f>
        <v>#REF!</v>
      </c>
      <c r="E198" s="30" t="e">
        <f>IF('Costi complessivi'!#REF!="G",'Costi complessivi'!#REF!*$C$452,IF('Costi complessivi'!#REF!=$B$452,'Costi complessivi'!#REF!,""))</f>
        <v>#REF!</v>
      </c>
      <c r="F198" s="115" t="e">
        <f>IF('Costi complessivi'!#REF!="G",'Costi complessivi'!#REF!*$C$452,IF('Costi complessivi'!#REF!=$B$452,'Costi complessivi'!#REF!,""))</f>
        <v>#REF!</v>
      </c>
      <c r="G198" s="44" t="e">
        <f>IF('Costi complessivi'!#REF!="G",'Costi complessivi'!#REF!*$C$452,IF('Costi complessivi'!#REF!=$B$452,'Costi complessivi'!#REF!,""))</f>
        <v>#REF!</v>
      </c>
      <c r="H198" s="44" t="e">
        <f>IF('Costi complessivi'!#REF!="G",'Costi complessivi'!#REF!*$C$452,IF('Costi complessivi'!#REF!=$B$452,'Costi complessivi'!#REF!,""))</f>
        <v>#REF!</v>
      </c>
      <c r="I198" s="115" t="e">
        <f>IF('Costi complessivi'!#REF!="G",'Costi complessivi'!#REF!*$C$452,IF('Costi complessivi'!#REF!=$B$452,'Costi complessivi'!#REF!,""))</f>
        <v>#REF!</v>
      </c>
      <c r="J198" s="14" t="e">
        <f>IF('Costi complessivi'!#REF!="G",'Costi complessivi'!#REF!*$C$452,IF('Costi complessivi'!#REF!=$B$452,'Costi complessivi'!#REF!,""))</f>
        <v>#REF!</v>
      </c>
      <c r="K198" s="14" t="e">
        <f>IF('Costi complessivi'!#REF!="G",'Costi complessivi'!#REF!*$C$452,IF('Costi complessivi'!#REF!=$B$452,'Costi complessivi'!#REF!,""))</f>
        <v>#REF!</v>
      </c>
      <c r="L198" s="29" t="e">
        <f>IF('Costi complessivi'!#REF!="G",'Costi complessivi'!#REF!*$C$452,IF('Costi complessivi'!#REF!=$B$452,'Costi complessivi'!#REF!,""))</f>
        <v>#REF!</v>
      </c>
      <c r="M198" s="23" t="e">
        <f>'Costi complessivi'!#REF!</f>
        <v>#REF!</v>
      </c>
      <c r="N198" s="69" t="e">
        <f>IF('Costi complessivi'!#REF!="G",'Costi complessivi'!#REF!,IF('Costi complessivi'!#REF!=$B$452,'Costi complessivi'!#REF!,0))</f>
        <v>#REF!</v>
      </c>
      <c r="Y198" s="32"/>
    </row>
    <row r="199" spans="1:25" hidden="1">
      <c r="A199" s="49" t="s">
        <v>480</v>
      </c>
      <c r="B199" s="45"/>
      <c r="C199" s="46"/>
      <c r="D199" s="47"/>
      <c r="E199" s="47"/>
      <c r="F199" s="47"/>
      <c r="G199" s="47"/>
      <c r="H199" s="47"/>
      <c r="I199" s="47"/>
      <c r="J199" s="47"/>
      <c r="K199" s="47"/>
      <c r="L199" s="45"/>
      <c r="M199" s="48"/>
      <c r="N199" s="69" t="e">
        <f>IF('Costi complessivi'!#REF!="G",'Costi complessivi'!#REF!,IF('Costi complessivi'!#REF!=$B$452,'Costi complessivi'!#REF!,0))</f>
        <v>#REF!</v>
      </c>
      <c r="Y199" s="32"/>
    </row>
    <row r="200" spans="1:25" hidden="1">
      <c r="A200" s="22" t="str">
        <f>IF('Costi complessivi'!A173="","",'Costi complessivi'!A173)</f>
        <v xml:space="preserve">  68/05/841  </v>
      </c>
      <c r="B200" s="61" t="str">
        <f>IF('Costi complessivi'!B173="","",'Costi complessivi'!B173)</f>
        <v xml:space="preserve">PRESTAZ. SERVIZ. SAD SALA B.   </v>
      </c>
      <c r="C200" s="15" t="e">
        <f>IF('Costi complessivi'!#REF!="G",'Costi complessivi'!#REF!*$C$452,IF('Costi complessivi'!#REF!=$B$452,'Costi complessivi'!#REF!,""))</f>
        <v>#REF!</v>
      </c>
      <c r="D200" s="15" t="e">
        <f>IF('Costi complessivi'!#REF!="G",'Costi complessivi'!#REF!*$C$452,IF('Costi complessivi'!#REF!=$B$452,'Costi complessivi'!#REF!,""))</f>
        <v>#REF!</v>
      </c>
      <c r="E200" s="30" t="e">
        <f>IF('Costi complessivi'!#REF!="G",'Costi complessivi'!#REF!*$C$452,IF('Costi complessivi'!#REF!=$B$452,'Costi complessivi'!#REF!,""))</f>
        <v>#REF!</v>
      </c>
      <c r="F200" s="115" t="e">
        <f>IF('Costi complessivi'!#REF!="G",'Costi complessivi'!C173*$C$452,IF('Costi complessivi'!#REF!=$B$452,'Costi complessivi'!C173,""))</f>
        <v>#REF!</v>
      </c>
      <c r="G200" s="44" t="e">
        <f>IF('Costi complessivi'!#REF!="G",'Costi complessivi'!#REF!*$C$452,IF('Costi complessivi'!#REF!=$B$452,'Costi complessivi'!#REF!,""))</f>
        <v>#REF!</v>
      </c>
      <c r="H200" s="44" t="e">
        <f>IF('Costi complessivi'!#REF!="G",'Costi complessivi'!#REF!*$C$452,IF('Costi complessivi'!#REF!=$B$452,'Costi complessivi'!#REF!,""))</f>
        <v>#REF!</v>
      </c>
      <c r="I200" s="115" t="e">
        <f>IF('Costi complessivi'!#REF!="G",'Costi complessivi'!D173*$C$452,IF('Costi complessivi'!#REF!=$B$452,'Costi complessivi'!D173,""))</f>
        <v>#REF!</v>
      </c>
      <c r="J200" s="14" t="e">
        <f>IF('Costi complessivi'!#REF!="G",'Costi complessivi'!E173*$C$452,IF('Costi complessivi'!#REF!=$B$452,'Costi complessivi'!E173,""))</f>
        <v>#REF!</v>
      </c>
      <c r="K200" s="14" t="e">
        <f>IF('Costi complessivi'!#REF!="G",'Costi complessivi'!F173*$C$452,IF('Costi complessivi'!#REF!=$B$452,'Costi complessivi'!F173,""))</f>
        <v>#REF!</v>
      </c>
      <c r="L200" s="29" t="e">
        <f>IF('Costi complessivi'!#REF!="G",'Costi complessivi'!#REF!*$C$452,IF('Costi complessivi'!#REF!=$B$452,'Costi complessivi'!#REF!,""))</f>
        <v>#REF!</v>
      </c>
      <c r="M200" s="23" t="e">
        <f>'Costi complessivi'!#REF!</f>
        <v>#REF!</v>
      </c>
      <c r="N200" s="69" t="e">
        <f>IF('Costi complessivi'!#REF!="G",'Costi complessivi'!#REF!,IF('Costi complessivi'!#REF!=$B$452,'Costi complessivi'!#REF!,0))</f>
        <v>#REF!</v>
      </c>
      <c r="O200" s="42">
        <v>32664</v>
      </c>
      <c r="P200" s="42">
        <f>O200*2</f>
        <v>65328</v>
      </c>
      <c r="T200" s="42">
        <f>P200/12*4</f>
        <v>21776</v>
      </c>
      <c r="U200" s="42">
        <v>3000</v>
      </c>
      <c r="V200" s="42">
        <v>3333.333333</v>
      </c>
      <c r="W200" s="42">
        <v>6666.6666670000004</v>
      </c>
      <c r="X200" s="42">
        <f>T200-U200-V200-W200</f>
        <v>8776</v>
      </c>
      <c r="Y200" s="32">
        <f>P200-T200+X200</f>
        <v>52328</v>
      </c>
    </row>
    <row r="201" spans="1:25" hidden="1">
      <c r="A201" s="22" t="e">
        <f>IF('Costi complessivi'!#REF!="","",'Costi complessivi'!#REF!)</f>
        <v>#REF!</v>
      </c>
      <c r="B201" s="61" t="e">
        <f>IF('Costi complessivi'!#REF!="","",'Costi complessivi'!#REF!)</f>
        <v>#REF!</v>
      </c>
      <c r="C201" s="15" t="e">
        <f>IF('Costi complessivi'!#REF!="G",'Costi complessivi'!#REF!*$C$452,IF('Costi complessivi'!#REF!=$B$452,'Costi complessivi'!#REF!,""))</f>
        <v>#REF!</v>
      </c>
      <c r="D201" s="15" t="e">
        <f>IF('Costi complessivi'!#REF!="G",'Costi complessivi'!#REF!*$C$452,IF('Costi complessivi'!#REF!=$B$452,'Costi complessivi'!#REF!,""))</f>
        <v>#REF!</v>
      </c>
      <c r="E201" s="30" t="e">
        <f>IF('Costi complessivi'!#REF!="G",'Costi complessivi'!#REF!*$C$452,IF('Costi complessivi'!#REF!=$B$452,'Costi complessivi'!#REF!,""))</f>
        <v>#REF!</v>
      </c>
      <c r="F201" s="115" t="e">
        <f>IF('Costi complessivi'!#REF!="G",'Costi complessivi'!#REF!*$C$452,IF('Costi complessivi'!#REF!=$B$452,'Costi complessivi'!#REF!,""))</f>
        <v>#REF!</v>
      </c>
      <c r="G201" s="44" t="e">
        <f>IF('Costi complessivi'!#REF!="G",'Costi complessivi'!#REF!*$C$452,IF('Costi complessivi'!#REF!=$B$452,'Costi complessivi'!#REF!,""))</f>
        <v>#REF!</v>
      </c>
      <c r="H201" s="44" t="e">
        <f>IF('Costi complessivi'!#REF!="G",'Costi complessivi'!#REF!*$C$452,IF('Costi complessivi'!#REF!=$B$452,'Costi complessivi'!#REF!,""))</f>
        <v>#REF!</v>
      </c>
      <c r="I201" s="115" t="e">
        <f>IF('Costi complessivi'!#REF!="G",'Costi complessivi'!#REF!*$C$452,IF('Costi complessivi'!#REF!=$B$452,'Costi complessivi'!#REF!,""))</f>
        <v>#REF!</v>
      </c>
      <c r="J201" s="14" t="e">
        <f>IF('Costi complessivi'!#REF!="G",'Costi complessivi'!#REF!*$C$452,IF('Costi complessivi'!#REF!=$B$452,'Costi complessivi'!#REF!,""))</f>
        <v>#REF!</v>
      </c>
      <c r="K201" s="14" t="e">
        <f>IF('Costi complessivi'!#REF!="G",'Costi complessivi'!#REF!*$C$452,IF('Costi complessivi'!#REF!=$B$452,'Costi complessivi'!#REF!,""))</f>
        <v>#REF!</v>
      </c>
      <c r="L201" s="29" t="e">
        <f>IF('Costi complessivi'!#REF!="G",'Costi complessivi'!#REF!*$C$452,IF('Costi complessivi'!#REF!=$B$452,'Costi complessivi'!#REF!,""))</f>
        <v>#REF!</v>
      </c>
      <c r="M201" s="23" t="e">
        <f>'Costi complessivi'!#REF!</f>
        <v>#REF!</v>
      </c>
      <c r="N201" s="69" t="e">
        <f>IF('Costi complessivi'!#REF!="G",'Costi complessivi'!#REF!,IF('Costi complessivi'!#REF!=$B$452,'Costi complessivi'!#REF!,0))</f>
        <v>#REF!</v>
      </c>
      <c r="O201" s="42">
        <v>2700</v>
      </c>
      <c r="P201" s="42">
        <f>O201/7*12</f>
        <v>4628.5714285714284</v>
      </c>
      <c r="Y201" s="32"/>
    </row>
    <row r="202" spans="1:25" hidden="1">
      <c r="A202" s="22" t="e">
        <f>IF('Costi complessivi'!#REF!="","",'Costi complessivi'!#REF!)</f>
        <v>#REF!</v>
      </c>
      <c r="B202" s="61" t="e">
        <f>IF('Costi complessivi'!#REF!="","",'Costi complessivi'!#REF!)</f>
        <v>#REF!</v>
      </c>
      <c r="C202" s="15" t="e">
        <f>IF('Costi complessivi'!#REF!="G",'Costi complessivi'!#REF!*$C$452,IF('Costi complessivi'!#REF!=$B$452,'Costi complessivi'!#REF!,""))</f>
        <v>#REF!</v>
      </c>
      <c r="D202" s="15" t="e">
        <f>IF('Costi complessivi'!#REF!="G",'Costi complessivi'!#REF!*$C$452,IF('Costi complessivi'!#REF!=$B$452,'Costi complessivi'!#REF!,""))</f>
        <v>#REF!</v>
      </c>
      <c r="E202" s="30" t="e">
        <f>IF('Costi complessivi'!#REF!="G",'Costi complessivi'!#REF!*$C$452,IF('Costi complessivi'!#REF!=$B$452,'Costi complessivi'!#REF!,""))</f>
        <v>#REF!</v>
      </c>
      <c r="F202" s="115" t="e">
        <f>IF('Costi complessivi'!#REF!="G",'Costi complessivi'!#REF!*$C$452,IF('Costi complessivi'!#REF!=$B$452,'Costi complessivi'!#REF!,""))</f>
        <v>#REF!</v>
      </c>
      <c r="G202" s="44" t="e">
        <f>IF('Costi complessivi'!#REF!="G",'Costi complessivi'!#REF!*$C$452,IF('Costi complessivi'!#REF!=$B$452,'Costi complessivi'!#REF!,""))</f>
        <v>#REF!</v>
      </c>
      <c r="H202" s="44" t="e">
        <f>IF('Costi complessivi'!#REF!="G",'Costi complessivi'!#REF!*$C$452,IF('Costi complessivi'!#REF!=$B$452,'Costi complessivi'!#REF!,""))</f>
        <v>#REF!</v>
      </c>
      <c r="I202" s="115" t="e">
        <f>IF('Costi complessivi'!#REF!="G",'Costi complessivi'!#REF!*$C$452,IF('Costi complessivi'!#REF!=$B$452,'Costi complessivi'!#REF!,""))</f>
        <v>#REF!</v>
      </c>
      <c r="J202" s="14" t="e">
        <f>IF('Costi complessivi'!#REF!="G",'Costi complessivi'!#REF!*$C$452,IF('Costi complessivi'!#REF!=$B$452,'Costi complessivi'!#REF!,""))</f>
        <v>#REF!</v>
      </c>
      <c r="K202" s="14" t="e">
        <f>IF('Costi complessivi'!#REF!="G",'Costi complessivi'!#REF!*$C$452,IF('Costi complessivi'!#REF!=$B$452,'Costi complessivi'!#REF!,""))</f>
        <v>#REF!</v>
      </c>
      <c r="L202" s="29" t="e">
        <f>IF('Costi complessivi'!#REF!="G",'Costi complessivi'!#REF!*$C$452,IF('Costi complessivi'!#REF!=$B$452,'Costi complessivi'!#REF!,""))</f>
        <v>#REF!</v>
      </c>
      <c r="M202" s="23" t="e">
        <f>'Costi complessivi'!#REF!</f>
        <v>#REF!</v>
      </c>
      <c r="N202" s="69" t="e">
        <f>IF('Costi complessivi'!#REF!="G",'Costi complessivi'!#REF!,IF('Costi complessivi'!#REF!=$B$452,'Costi complessivi'!#REF!,0))</f>
        <v>#REF!</v>
      </c>
      <c r="Y202" s="32"/>
    </row>
    <row r="203" spans="1:25" hidden="1">
      <c r="A203" s="22" t="e">
        <f>IF('Costi complessivi'!#REF!="","",'Costi complessivi'!#REF!)</f>
        <v>#REF!</v>
      </c>
      <c r="B203" s="61" t="e">
        <f>IF('Costi complessivi'!#REF!="","",'Costi complessivi'!#REF!)</f>
        <v>#REF!</v>
      </c>
      <c r="C203" s="15" t="e">
        <f>IF('Costi complessivi'!#REF!="G",'Costi complessivi'!#REF!*$C$452,IF('Costi complessivi'!#REF!=$B$452,'Costi complessivi'!#REF!,""))</f>
        <v>#REF!</v>
      </c>
      <c r="D203" s="15" t="e">
        <f>IF('Costi complessivi'!#REF!="G",'Costi complessivi'!#REF!*$C$452,IF('Costi complessivi'!#REF!=$B$452,'Costi complessivi'!#REF!,""))</f>
        <v>#REF!</v>
      </c>
      <c r="E203" s="30" t="e">
        <f>IF('Costi complessivi'!#REF!="G",'Costi complessivi'!#REF!*$C$452,IF('Costi complessivi'!#REF!=$B$452,'Costi complessivi'!#REF!,""))</f>
        <v>#REF!</v>
      </c>
      <c r="F203" s="115" t="e">
        <f>IF('Costi complessivi'!#REF!="G",'Costi complessivi'!#REF!*$C$452,IF('Costi complessivi'!#REF!=$B$452,'Costi complessivi'!#REF!,""))</f>
        <v>#REF!</v>
      </c>
      <c r="G203" s="44" t="e">
        <f>IF('Costi complessivi'!#REF!="G",'Costi complessivi'!#REF!*$C$452,IF('Costi complessivi'!#REF!=$B$452,'Costi complessivi'!#REF!,""))</f>
        <v>#REF!</v>
      </c>
      <c r="H203" s="44" t="e">
        <f>IF('Costi complessivi'!#REF!="G",'Costi complessivi'!#REF!*$C$452,IF('Costi complessivi'!#REF!=$B$452,'Costi complessivi'!#REF!,""))</f>
        <v>#REF!</v>
      </c>
      <c r="I203" s="115" t="e">
        <f>IF('Costi complessivi'!#REF!="G",'Costi complessivi'!#REF!*$C$452,IF('Costi complessivi'!#REF!=$B$452,'Costi complessivi'!#REF!,""))</f>
        <v>#REF!</v>
      </c>
      <c r="J203" s="14" t="e">
        <f>IF('Costi complessivi'!#REF!="G",'Costi complessivi'!#REF!*$C$452,IF('Costi complessivi'!#REF!=$B$452,'Costi complessivi'!#REF!,""))</f>
        <v>#REF!</v>
      </c>
      <c r="K203" s="14" t="e">
        <f>IF('Costi complessivi'!#REF!="G",'Costi complessivi'!#REF!*$C$452,IF('Costi complessivi'!#REF!=$B$452,'Costi complessivi'!#REF!,""))</f>
        <v>#REF!</v>
      </c>
      <c r="L203" s="29" t="e">
        <f>IF('Costi complessivi'!#REF!="G",'Costi complessivi'!#REF!*$C$452,IF('Costi complessivi'!#REF!=$B$452,'Costi complessivi'!#REF!,""))</f>
        <v>#REF!</v>
      </c>
      <c r="M203" s="23" t="e">
        <f>'Costi complessivi'!#REF!</f>
        <v>#REF!</v>
      </c>
      <c r="N203" s="69" t="e">
        <f>IF('Costi complessivi'!#REF!="G",'Costi complessivi'!#REF!,IF('Costi complessivi'!#REF!=$B$452,'Costi complessivi'!#REF!,0))</f>
        <v>#REF!</v>
      </c>
      <c r="Y203" s="32"/>
    </row>
    <row r="204" spans="1:25">
      <c r="A204" s="49" t="s">
        <v>481</v>
      </c>
      <c r="B204" s="45"/>
      <c r="C204" s="46"/>
      <c r="D204" s="47"/>
      <c r="E204" s="47"/>
      <c r="F204" s="47"/>
      <c r="G204" s="47"/>
      <c r="H204" s="47"/>
      <c r="I204" s="47"/>
      <c r="J204" s="47"/>
      <c r="K204" s="47"/>
      <c r="L204" s="45"/>
      <c r="M204" s="48"/>
      <c r="N204" s="69" t="e">
        <f>IF('Costi complessivi'!#REF!="G",'Costi complessivi'!#REF!,IF('Costi complessivi'!#REF!=$B$452,'Costi complessivi'!#REF!,0))</f>
        <v>#REF!</v>
      </c>
      <c r="Y204" s="32"/>
    </row>
    <row r="205" spans="1:25">
      <c r="A205" s="22" t="str">
        <f>IF('Costi complessivi'!A175="","",'Costi complessivi'!A175)</f>
        <v xml:space="preserve">  68/05/871  </v>
      </c>
      <c r="B205" s="61" t="str">
        <f>IF('Costi complessivi'!B175="","",'Costi complessivi'!B175)</f>
        <v>PRESTAZ. SERVIZI SAD TRAVERSETO</v>
      </c>
      <c r="C205" s="15" t="e">
        <f>IF('Costi complessivi'!#REF!="G",'Costi complessivi'!#REF!*$C$452,IF('Costi complessivi'!#REF!=$B$452,'Costi complessivi'!#REF!,""))</f>
        <v>#REF!</v>
      </c>
      <c r="D205" s="15" t="e">
        <f>IF('Costi complessivi'!#REF!="G",'Costi complessivi'!#REF!*$C$452,IF('Costi complessivi'!#REF!=$B$452,'Costi complessivi'!#REF!,""))</f>
        <v>#REF!</v>
      </c>
      <c r="E205" s="30" t="e">
        <f>IF('Costi complessivi'!#REF!="G",'Costi complessivi'!#REF!*$C$452,IF('Costi complessivi'!#REF!=$B$452,'Costi complessivi'!#REF!,""))</f>
        <v>#REF!</v>
      </c>
      <c r="F205" s="115" t="e">
        <f>IF('Costi complessivi'!#REF!="G",'Costi complessivi'!C175*$C$452,IF('Costi complessivi'!#REF!=$B$452,'Costi complessivi'!C175,""))</f>
        <v>#REF!</v>
      </c>
      <c r="G205" s="44" t="e">
        <f>IF('Costi complessivi'!#REF!="G",'Costi complessivi'!#REF!*$C$452,IF('Costi complessivi'!#REF!=$B$452,'Costi complessivi'!#REF!,""))</f>
        <v>#REF!</v>
      </c>
      <c r="H205" s="44" t="e">
        <f>IF('Costi complessivi'!#REF!="G",'Costi complessivi'!#REF!*$C$452,IF('Costi complessivi'!#REF!=$B$452,'Costi complessivi'!#REF!,""))</f>
        <v>#REF!</v>
      </c>
      <c r="I205" s="115" t="e">
        <f>IF('Costi complessivi'!#REF!="G",'Costi complessivi'!D175*$C$452,IF('Costi complessivi'!#REF!=$B$452,'Costi complessivi'!D175,""))</f>
        <v>#REF!</v>
      </c>
      <c r="J205" s="14" t="e">
        <f>IF('Costi complessivi'!#REF!="G",'Costi complessivi'!E175*$C$452,IF('Costi complessivi'!#REF!=$B$452,'Costi complessivi'!E175,""))</f>
        <v>#REF!</v>
      </c>
      <c r="K205" s="14" t="e">
        <f>IF('Costi complessivi'!#REF!="G",'Costi complessivi'!F175*$C$452,IF('Costi complessivi'!#REF!=$B$452,'Costi complessivi'!F175,""))</f>
        <v>#REF!</v>
      </c>
      <c r="L205" s="29" t="e">
        <f>IF('Costi complessivi'!#REF!="G",'Costi complessivi'!#REF!*$C$452,IF('Costi complessivi'!#REF!=$B$452,'Costi complessivi'!#REF!,""))</f>
        <v>#REF!</v>
      </c>
      <c r="M205" s="23" t="e">
        <f>'Costi complessivi'!#REF!</f>
        <v>#REF!</v>
      </c>
      <c r="N205" s="69" t="e">
        <f>IF('Costi complessivi'!#REF!="G",'Costi complessivi'!#REF!,IF('Costi complessivi'!#REF!=$B$452,'Costi complessivi'!#REF!,0))</f>
        <v>#REF!</v>
      </c>
      <c r="O205" s="42">
        <v>58903</v>
      </c>
      <c r="P205" s="42">
        <f>O205*2</f>
        <v>117806</v>
      </c>
      <c r="T205" s="42">
        <f>P205/12*4</f>
        <v>39268.666666666664</v>
      </c>
      <c r="U205" s="42">
        <v>16666.666669999999</v>
      </c>
      <c r="V205" s="42">
        <v>11000</v>
      </c>
      <c r="W205" s="42">
        <v>1666.666667</v>
      </c>
      <c r="X205" s="42">
        <f>T205-U205-V205-W205</f>
        <v>9935.333329666666</v>
      </c>
      <c r="Y205" s="32">
        <f>P205-T205+X205</f>
        <v>88472.666663000011</v>
      </c>
    </row>
    <row r="206" spans="1:25" hidden="1">
      <c r="A206" s="22" t="e">
        <f>IF('Costi complessivi'!#REF!="","",'Costi complessivi'!#REF!)</f>
        <v>#REF!</v>
      </c>
      <c r="B206" s="61" t="e">
        <f>IF('Costi complessivi'!#REF!="","",'Costi complessivi'!#REF!)</f>
        <v>#REF!</v>
      </c>
      <c r="C206" s="15" t="e">
        <f>IF('Costi complessivi'!#REF!="G",'Costi complessivi'!#REF!*$C$452,IF('Costi complessivi'!#REF!=$B$452,'Costi complessivi'!#REF!,""))</f>
        <v>#REF!</v>
      </c>
      <c r="D206" s="15" t="e">
        <f>IF('Costi complessivi'!#REF!="G",'Costi complessivi'!#REF!*$C$452,IF('Costi complessivi'!#REF!=$B$452,'Costi complessivi'!#REF!,""))</f>
        <v>#REF!</v>
      </c>
      <c r="E206" s="30" t="e">
        <f>IF('Costi complessivi'!#REF!="G",'Costi complessivi'!#REF!*$C$452,IF('Costi complessivi'!#REF!=$B$452,'Costi complessivi'!#REF!,""))</f>
        <v>#REF!</v>
      </c>
      <c r="F206" s="115" t="e">
        <f>IF('Costi complessivi'!#REF!="G",'Costi complessivi'!#REF!*$C$452,IF('Costi complessivi'!#REF!=$B$452,'Costi complessivi'!#REF!,""))</f>
        <v>#REF!</v>
      </c>
      <c r="G206" s="44" t="e">
        <f>IF('Costi complessivi'!#REF!="G",'Costi complessivi'!#REF!*$C$452,IF('Costi complessivi'!#REF!=$B$452,'Costi complessivi'!#REF!,""))</f>
        <v>#REF!</v>
      </c>
      <c r="H206" s="44" t="e">
        <f>IF('Costi complessivi'!#REF!="G",'Costi complessivi'!#REF!*$C$452,IF('Costi complessivi'!#REF!=$B$452,'Costi complessivi'!#REF!,""))</f>
        <v>#REF!</v>
      </c>
      <c r="I206" s="115" t="e">
        <f>IF('Costi complessivi'!#REF!="G",'Costi complessivi'!#REF!*$C$452,IF('Costi complessivi'!#REF!=$B$452,'Costi complessivi'!#REF!,""))</f>
        <v>#REF!</v>
      </c>
      <c r="J206" s="14" t="e">
        <f>IF('Costi complessivi'!#REF!="G",'Costi complessivi'!#REF!*$C$452,IF('Costi complessivi'!#REF!=$B$452,'Costi complessivi'!#REF!,""))</f>
        <v>#REF!</v>
      </c>
      <c r="K206" s="14" t="e">
        <f>IF('Costi complessivi'!#REF!="G",'Costi complessivi'!#REF!*$C$452,IF('Costi complessivi'!#REF!=$B$452,'Costi complessivi'!#REF!,""))</f>
        <v>#REF!</v>
      </c>
      <c r="L206" s="29" t="e">
        <f>IF('Costi complessivi'!#REF!="G",'Costi complessivi'!#REF!*$C$452,IF('Costi complessivi'!#REF!=$B$452,'Costi complessivi'!#REF!,""))</f>
        <v>#REF!</v>
      </c>
      <c r="M206" s="23" t="e">
        <f>'Costi complessivi'!#REF!</f>
        <v>#REF!</v>
      </c>
      <c r="N206" s="69" t="e">
        <f>IF('Costi complessivi'!#REF!="G",'Costi complessivi'!#REF!,IF('Costi complessivi'!#REF!=$B$452,'Costi complessivi'!#REF!,0))</f>
        <v>#REF!</v>
      </c>
      <c r="O206" s="42">
        <v>9200</v>
      </c>
      <c r="P206" s="42">
        <f>O206/7*12</f>
        <v>15771.428571428571</v>
      </c>
    </row>
    <row r="207" spans="1:25" hidden="1">
      <c r="A207" s="22" t="e">
        <f>IF('Costi complessivi'!#REF!="","",'Costi complessivi'!#REF!)</f>
        <v>#REF!</v>
      </c>
      <c r="B207" s="61" t="e">
        <f>IF('Costi complessivi'!#REF!="","",'Costi complessivi'!#REF!)</f>
        <v>#REF!</v>
      </c>
      <c r="C207" s="15" t="e">
        <f>IF('Costi complessivi'!#REF!="G",'Costi complessivi'!#REF!*$C$452,IF('Costi complessivi'!#REF!=$B$452,'Costi complessivi'!#REF!,""))</f>
        <v>#REF!</v>
      </c>
      <c r="D207" s="15" t="e">
        <f>IF('Costi complessivi'!#REF!="G",'Costi complessivi'!#REF!*$C$452,IF('Costi complessivi'!#REF!=$B$452,'Costi complessivi'!#REF!,""))</f>
        <v>#REF!</v>
      </c>
      <c r="E207" s="30" t="e">
        <f>IF('Costi complessivi'!#REF!="G",'Costi complessivi'!#REF!*$C$452,IF('Costi complessivi'!#REF!=$B$452,'Costi complessivi'!#REF!,""))</f>
        <v>#REF!</v>
      </c>
      <c r="F207" s="115" t="e">
        <f>IF('Costi complessivi'!#REF!="G",'Costi complessivi'!#REF!*$C$452,IF('Costi complessivi'!#REF!=$B$452,'Costi complessivi'!#REF!,""))</f>
        <v>#REF!</v>
      </c>
      <c r="G207" s="44" t="e">
        <f>IF('Costi complessivi'!#REF!="G",'Costi complessivi'!#REF!*$C$452,IF('Costi complessivi'!#REF!=$B$452,'Costi complessivi'!#REF!,""))</f>
        <v>#REF!</v>
      </c>
      <c r="H207" s="44" t="e">
        <f>IF('Costi complessivi'!#REF!="G",'Costi complessivi'!#REF!*$C$452,IF('Costi complessivi'!#REF!=$B$452,'Costi complessivi'!#REF!,""))</f>
        <v>#REF!</v>
      </c>
      <c r="I207" s="115" t="e">
        <f>IF('Costi complessivi'!#REF!="G",'Costi complessivi'!#REF!*$C$452,IF('Costi complessivi'!#REF!=$B$452,'Costi complessivi'!#REF!,""))</f>
        <v>#REF!</v>
      </c>
      <c r="J207" s="14" t="e">
        <f>IF('Costi complessivi'!#REF!="G",'Costi complessivi'!#REF!*$C$452,IF('Costi complessivi'!#REF!=$B$452,'Costi complessivi'!#REF!,""))</f>
        <v>#REF!</v>
      </c>
      <c r="K207" s="14" t="e">
        <f>IF('Costi complessivi'!#REF!="G",'Costi complessivi'!#REF!*$C$452,IF('Costi complessivi'!#REF!=$B$452,'Costi complessivi'!#REF!,""))</f>
        <v>#REF!</v>
      </c>
      <c r="L207" s="29" t="e">
        <f>IF('Costi complessivi'!#REF!="G",'Costi complessivi'!#REF!*$C$452,IF('Costi complessivi'!#REF!=$B$452,'Costi complessivi'!#REF!,""))</f>
        <v>#REF!</v>
      </c>
      <c r="M207" s="23" t="e">
        <f>'Costi complessivi'!#REF!</f>
        <v>#REF!</v>
      </c>
      <c r="N207" s="69" t="e">
        <f>IF('Costi complessivi'!#REF!="G",'Costi complessivi'!#REF!,IF('Costi complessivi'!#REF!=$B$452,'Costi complessivi'!#REF!,0))</f>
        <v>#REF!</v>
      </c>
    </row>
    <row r="208" spans="1:25" ht="15.75" hidden="1" customHeight="1">
      <c r="A208" s="22" t="e">
        <f>IF('Costi complessivi'!#REF!="","",'Costi complessivi'!#REF!)</f>
        <v>#REF!</v>
      </c>
      <c r="B208" s="61" t="e">
        <f>IF('Costi complessivi'!#REF!="","",'Costi complessivi'!#REF!)</f>
        <v>#REF!</v>
      </c>
      <c r="C208" s="15" t="e">
        <f>IF('Costi complessivi'!#REF!="G",'Costi complessivi'!#REF!*$C$452,IF('Costi complessivi'!#REF!=$B$452,'Costi complessivi'!#REF!,""))</f>
        <v>#REF!</v>
      </c>
      <c r="D208" s="15" t="e">
        <f>IF('Costi complessivi'!#REF!="G",'Costi complessivi'!#REF!*$C$452,IF('Costi complessivi'!#REF!=$B$452,'Costi complessivi'!#REF!,""))</f>
        <v>#REF!</v>
      </c>
      <c r="E208" s="30" t="e">
        <f>IF('Costi complessivi'!#REF!="G",'Costi complessivi'!#REF!*$C$452,IF('Costi complessivi'!#REF!=$B$452,'Costi complessivi'!#REF!,""))</f>
        <v>#REF!</v>
      </c>
      <c r="F208" s="115" t="e">
        <f>IF('Costi complessivi'!#REF!="G",'Costi complessivi'!#REF!*$C$452,IF('Costi complessivi'!#REF!=$B$452,'Costi complessivi'!#REF!,""))</f>
        <v>#REF!</v>
      </c>
      <c r="G208" s="44" t="e">
        <f>IF('Costi complessivi'!#REF!="G",'Costi complessivi'!#REF!*$C$452,IF('Costi complessivi'!#REF!=$B$452,'Costi complessivi'!#REF!,""))</f>
        <v>#REF!</v>
      </c>
      <c r="H208" s="44" t="e">
        <f>IF('Costi complessivi'!#REF!="G",'Costi complessivi'!#REF!*$C$452,IF('Costi complessivi'!#REF!=$B$452,'Costi complessivi'!#REF!,""))</f>
        <v>#REF!</v>
      </c>
      <c r="I208" s="115" t="e">
        <f>IF('Costi complessivi'!#REF!="G",'Costi complessivi'!#REF!*$C$452,IF('Costi complessivi'!#REF!=$B$452,'Costi complessivi'!#REF!,""))</f>
        <v>#REF!</v>
      </c>
      <c r="J208" s="14" t="e">
        <f>IF('Costi complessivi'!#REF!="G",'Costi complessivi'!#REF!*$C$452,IF('Costi complessivi'!#REF!=$B$452,'Costi complessivi'!#REF!,""))</f>
        <v>#REF!</v>
      </c>
      <c r="K208" s="14" t="e">
        <f>IF('Costi complessivi'!#REF!="G",'Costi complessivi'!#REF!*$C$452,IF('Costi complessivi'!#REF!=$B$452,'Costi complessivi'!#REF!,""))</f>
        <v>#REF!</v>
      </c>
      <c r="L208" s="29" t="e">
        <f>IF('Costi complessivi'!#REF!="G",'Costi complessivi'!#REF!*$C$452,IF('Costi complessivi'!#REF!=$B$452,'Costi complessivi'!#REF!,""))</f>
        <v>#REF!</v>
      </c>
      <c r="M208" s="23" t="e">
        <f>'Costi complessivi'!#REF!</f>
        <v>#REF!</v>
      </c>
      <c r="N208" s="69" t="e">
        <f>IF('Costi complessivi'!#REF!="G",'Costi complessivi'!#REF!,IF('Costi complessivi'!#REF!=$B$452,'Costi complessivi'!#REF!,0))</f>
        <v>#REF!</v>
      </c>
    </row>
    <row r="209" spans="1:33" hidden="1">
      <c r="A209" s="22" t="e">
        <f>IF('Costi complessivi'!#REF!="","",'Costi complessivi'!#REF!)</f>
        <v>#REF!</v>
      </c>
      <c r="B209" s="61" t="e">
        <f>IF('Costi complessivi'!#REF!="","",'Costi complessivi'!#REF!)</f>
        <v>#REF!</v>
      </c>
      <c r="C209" s="15" t="e">
        <f>IF('Costi complessivi'!#REF!="G",'Costi complessivi'!#REF!*$C$452,IF('Costi complessivi'!#REF!=$B$452,'Costi complessivi'!#REF!,""))</f>
        <v>#REF!</v>
      </c>
      <c r="D209" s="15" t="e">
        <f>IF('Costi complessivi'!#REF!="G",'Costi complessivi'!#REF!*$C$452,IF('Costi complessivi'!#REF!=$B$452,'Costi complessivi'!#REF!,""))</f>
        <v>#REF!</v>
      </c>
      <c r="E209" s="30" t="e">
        <f>IF('Costi complessivi'!#REF!="G",'Costi complessivi'!#REF!*$C$452,IF('Costi complessivi'!#REF!=$B$452,'Costi complessivi'!#REF!,""))</f>
        <v>#REF!</v>
      </c>
      <c r="F209" s="115" t="e">
        <f>IF('Costi complessivi'!#REF!="G",'Costi complessivi'!#REF!*$C$452,IF('Costi complessivi'!#REF!=$B$452,'Costi complessivi'!#REF!,""))</f>
        <v>#REF!</v>
      </c>
      <c r="G209" s="44" t="e">
        <f>IF('Costi complessivi'!#REF!="G",'Costi complessivi'!#REF!*$C$452,IF('Costi complessivi'!#REF!=$B$452,'Costi complessivi'!#REF!,""))</f>
        <v>#REF!</v>
      </c>
      <c r="H209" s="44" t="e">
        <f>IF('Costi complessivi'!#REF!="G",'Costi complessivi'!#REF!*$C$452,IF('Costi complessivi'!#REF!=$B$452,'Costi complessivi'!#REF!,""))</f>
        <v>#REF!</v>
      </c>
      <c r="I209" s="115" t="e">
        <f>IF('Costi complessivi'!#REF!="G",'Costi complessivi'!#REF!*$C$452,IF('Costi complessivi'!#REF!=$B$452,'Costi complessivi'!#REF!,""))</f>
        <v>#REF!</v>
      </c>
      <c r="J209" s="14" t="e">
        <f>IF('Costi complessivi'!#REF!="G",'Costi complessivi'!#REF!*$C$452,IF('Costi complessivi'!#REF!=$B$452,'Costi complessivi'!#REF!,""))</f>
        <v>#REF!</v>
      </c>
      <c r="K209" s="14" t="e">
        <f>IF('Costi complessivi'!#REF!="G",'Costi complessivi'!#REF!*$C$452,IF('Costi complessivi'!#REF!=$B$452,'Costi complessivi'!#REF!,""))</f>
        <v>#REF!</v>
      </c>
      <c r="L209" s="29" t="e">
        <f>IF('Costi complessivi'!#REF!="G",'Costi complessivi'!#REF!*$C$452,IF('Costi complessivi'!#REF!=$B$452,'Costi complessivi'!#REF!,""))</f>
        <v>#REF!</v>
      </c>
      <c r="M209" s="23" t="e">
        <f>'Costi complessivi'!#REF!</f>
        <v>#REF!</v>
      </c>
      <c r="N209" s="69" t="e">
        <f>IF('Costi complessivi'!#REF!="G",'Costi complessivi'!#REF!,IF('Costi complessivi'!#REF!=$B$452,'Costi complessivi'!#REF!,0))</f>
        <v>#REF!</v>
      </c>
    </row>
    <row r="210" spans="1:33" hidden="1">
      <c r="A210" s="22"/>
      <c r="B210" s="61"/>
      <c r="C210" s="15"/>
      <c r="D210" s="15"/>
      <c r="E210" s="30"/>
      <c r="F210" s="115"/>
      <c r="G210" s="44"/>
      <c r="H210" s="44"/>
      <c r="I210" s="115"/>
      <c r="J210" s="14"/>
      <c r="K210" s="14"/>
      <c r="L210" s="29"/>
      <c r="M210" s="23"/>
      <c r="N210" s="42">
        <v>1</v>
      </c>
      <c r="Q210" s="1">
        <f>P210-I210</f>
        <v>0</v>
      </c>
    </row>
    <row r="211" spans="1:33" hidden="1">
      <c r="A211" s="49" t="str">
        <f>'Costi complessivi'!A176</f>
        <v>TRASVERSALI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5"/>
      <c r="M211" s="48"/>
      <c r="N211" s="69" t="e">
        <f>IF('Costi complessivi'!#REF!="G",'Costi complessivi'!#REF!,IF('Costi complessivi'!#REF!=$B$452,'Costi complessivi'!#REF!,0))</f>
        <v>#REF!</v>
      </c>
    </row>
    <row r="212" spans="1:33">
      <c r="A212" s="22">
        <f>'Costi complessivi'!A177</f>
        <v>0</v>
      </c>
      <c r="B212" s="61" t="str">
        <f>'Costi complessivi'!B177</f>
        <v>STAFF</v>
      </c>
      <c r="C212" s="15" t="e">
        <f>IF('Costi complessivi'!#REF!="G",'Costi complessivi'!#REF!*$C$452,IF('Costi complessivi'!#REF!=$B$452,'Costi complessivi'!#REF!,""))</f>
        <v>#REF!</v>
      </c>
      <c r="D212" s="15" t="e">
        <f>IF('Costi complessivi'!#REF!="G",'Costi complessivi'!#REF!*$C$452,IF('Costi complessivi'!#REF!=$B$452,'Costi complessivi'!#REF!,""))</f>
        <v>#REF!</v>
      </c>
      <c r="E212" s="30" t="e">
        <f>IF('Costi complessivi'!#REF!="G",'Costi complessivi'!#REF!*$C$452,IF('Costi complessivi'!#REF!=$B$452,'Costi complessivi'!#REF!,""))</f>
        <v>#REF!</v>
      </c>
      <c r="F212" s="115" t="e">
        <f>IF('Costi complessivi'!#REF!="G",'Costi complessivi'!C177*$C$452,IF('Costi complessivi'!#REF!=$B$452,'Costi complessivi'!C177,""))</f>
        <v>#REF!</v>
      </c>
      <c r="G212" s="44" t="e">
        <f>IF('Costi complessivi'!#REF!="G",'Costi complessivi'!#REF!*$C$452,IF('Costi complessivi'!#REF!=$B$452,'Costi complessivi'!#REF!,""))</f>
        <v>#REF!</v>
      </c>
      <c r="H212" s="44" t="e">
        <f>IF('Costi complessivi'!#REF!="G",'Costi complessivi'!#REF!*$C$452,IF('Costi complessivi'!#REF!=$B$452,'Costi complessivi'!#REF!,""))</f>
        <v>#REF!</v>
      </c>
      <c r="I212" s="115" t="e">
        <f>IF('Costi complessivi'!#REF!="G",'Costi complessivi'!D177*$C$452,IF('Costi complessivi'!#REF!=$B$452,'Costi complessivi'!D177,""))</f>
        <v>#REF!</v>
      </c>
      <c r="J212" s="14" t="e">
        <f>IF('Costi complessivi'!#REF!="G",'Costi complessivi'!E177*$C$452,IF('Costi complessivi'!#REF!=$B$452,'Costi complessivi'!E177,""))</f>
        <v>#REF!</v>
      </c>
      <c r="K212" s="14" t="e">
        <f>IF('Costi complessivi'!#REF!="G",'Costi complessivi'!F177*$C$452,IF('Costi complessivi'!#REF!=$B$452,'Costi complessivi'!F177,""))</f>
        <v>#REF!</v>
      </c>
      <c r="L212" s="29" t="e">
        <f>IF('Costi complessivi'!#REF!="G",'Costi complessivi'!#REF!*$C$452,IF('Costi complessivi'!#REF!=$B$452,'Costi complessivi'!#REF!,""))</f>
        <v>#REF!</v>
      </c>
      <c r="M212" s="23" t="e">
        <f>'Costi complessivi'!#REF!</f>
        <v>#REF!</v>
      </c>
      <c r="N212" s="69" t="e">
        <f>IF('Costi complessivi'!#REF!="G",'Costi complessivi'!#REF!,IF('Costi complessivi'!#REF!=$B$452,'Costi complessivi'!#REF!,0))</f>
        <v>#REF!</v>
      </c>
    </row>
    <row r="213" spans="1:33" hidden="1">
      <c r="A213" s="22" t="e">
        <f>'Costi complessivi'!#REF!</f>
        <v>#REF!</v>
      </c>
      <c r="B213" s="61" t="e">
        <f>'Costi complessivi'!#REF!</f>
        <v>#REF!</v>
      </c>
      <c r="C213" s="15" t="e">
        <f>IF('Costi complessivi'!#REF!="G",'Costi complessivi'!#REF!*$C$452,IF('Costi complessivi'!#REF!=$B$452,'Costi complessivi'!#REF!,""))</f>
        <v>#REF!</v>
      </c>
      <c r="D213" s="15" t="e">
        <f>IF('Costi complessivi'!#REF!="G",'Costi complessivi'!#REF!*$C$452,IF('Costi complessivi'!#REF!=$B$452,'Costi complessivi'!#REF!,""))</f>
        <v>#REF!</v>
      </c>
      <c r="E213" s="30" t="e">
        <f>IF('Costi complessivi'!#REF!="G",'Costi complessivi'!#REF!*$C$452,IF('Costi complessivi'!#REF!=$B$452,'Costi complessivi'!#REF!,""))</f>
        <v>#REF!</v>
      </c>
      <c r="F213" s="115" t="e">
        <f>IF('Costi complessivi'!#REF!="G",'Costi complessivi'!#REF!*$C$452,IF('Costi complessivi'!#REF!=$B$452,'Costi complessivi'!#REF!,""))</f>
        <v>#REF!</v>
      </c>
      <c r="G213" s="44" t="e">
        <f>IF('Costi complessivi'!#REF!="G",'Costi complessivi'!#REF!*$C$452,IF('Costi complessivi'!#REF!=$B$452,'Costi complessivi'!#REF!,""))</f>
        <v>#REF!</v>
      </c>
      <c r="H213" s="44" t="e">
        <f>IF('Costi complessivi'!#REF!="G",'Costi complessivi'!#REF!*$C$452,IF('Costi complessivi'!#REF!=$B$452,'Costi complessivi'!#REF!,""))</f>
        <v>#REF!</v>
      </c>
      <c r="I213" s="115" t="e">
        <f>IF('Costi complessivi'!#REF!="G",'Costi complessivi'!#REF!*$C$452,IF('Costi complessivi'!#REF!=$B$452,'Costi complessivi'!#REF!,""))</f>
        <v>#REF!</v>
      </c>
      <c r="J213" s="14" t="e">
        <f>IF('Costi complessivi'!#REF!="G",'Costi complessivi'!#REF!*$C$452,IF('Costi complessivi'!#REF!=$B$452,'Costi complessivi'!#REF!,""))</f>
        <v>#REF!</v>
      </c>
      <c r="K213" s="14" t="e">
        <f>IF('Costi complessivi'!#REF!="G",'Costi complessivi'!#REF!*$C$452,IF('Costi complessivi'!#REF!=$B$452,'Costi complessivi'!#REF!,""))</f>
        <v>#REF!</v>
      </c>
      <c r="L213" s="29" t="e">
        <f>IF('Costi complessivi'!#REF!="G",'Costi complessivi'!#REF!*$C$452,IF('Costi complessivi'!#REF!=$B$452,'Costi complessivi'!#REF!,""))</f>
        <v>#REF!</v>
      </c>
      <c r="M213" s="23" t="e">
        <f>'Costi complessivi'!#REF!</f>
        <v>#REF!</v>
      </c>
      <c r="N213" s="69" t="e">
        <f>IF('Costi complessivi'!#REF!="G",'Costi complessivi'!#REF!,IF('Costi complessivi'!#REF!=$B$452,'Costi complessivi'!#REF!,0))</f>
        <v>#REF!</v>
      </c>
    </row>
    <row r="214" spans="1:33" hidden="1">
      <c r="A214" s="22" t="e">
        <f>'Costi complessivi'!#REF!</f>
        <v>#REF!</v>
      </c>
      <c r="B214" s="61" t="e">
        <f>'Costi complessivi'!#REF!</f>
        <v>#REF!</v>
      </c>
      <c r="C214" s="15" t="e">
        <f>IF('Costi complessivi'!#REF!="G",'Costi complessivi'!#REF!*$C$452,IF('Costi complessivi'!#REF!=$B$452,'Costi complessivi'!#REF!,""))</f>
        <v>#REF!</v>
      </c>
      <c r="D214" s="15" t="e">
        <f>IF('Costi complessivi'!#REF!="G",'Costi complessivi'!#REF!*$C$452,IF('Costi complessivi'!#REF!=$B$452,'Costi complessivi'!#REF!,""))</f>
        <v>#REF!</v>
      </c>
      <c r="E214" s="30" t="e">
        <f>IF('Costi complessivi'!#REF!="G",'Costi complessivi'!#REF!*$C$452,IF('Costi complessivi'!#REF!=$B$452,'Costi complessivi'!#REF!,""))</f>
        <v>#REF!</v>
      </c>
      <c r="F214" s="115" t="e">
        <f>IF('Costi complessivi'!#REF!="G",'Costi complessivi'!#REF!*$C$452,IF('Costi complessivi'!#REF!=$B$452,'Costi complessivi'!#REF!,""))</f>
        <v>#REF!</v>
      </c>
      <c r="G214" s="44" t="e">
        <f>IF('Costi complessivi'!#REF!="G",'Costi complessivi'!#REF!*$C$452,IF('Costi complessivi'!#REF!=$B$452,'Costi complessivi'!#REF!,""))</f>
        <v>#REF!</v>
      </c>
      <c r="H214" s="44" t="e">
        <f>IF('Costi complessivi'!#REF!="G",'Costi complessivi'!#REF!*$C$452,IF('Costi complessivi'!#REF!=$B$452,'Costi complessivi'!#REF!,""))</f>
        <v>#REF!</v>
      </c>
      <c r="I214" s="115" t="e">
        <f>IF('Costi complessivi'!#REF!="G",'Costi complessivi'!#REF!*$C$452,IF('Costi complessivi'!#REF!=$B$452,'Costi complessivi'!#REF!,""))</f>
        <v>#REF!</v>
      </c>
      <c r="J214" s="14" t="e">
        <f>IF('Costi complessivi'!#REF!="G",'Costi complessivi'!#REF!*$C$452,IF('Costi complessivi'!#REF!=$B$452,'Costi complessivi'!#REF!,""))</f>
        <v>#REF!</v>
      </c>
      <c r="K214" s="14" t="e">
        <f>IF('Costi complessivi'!#REF!="G",'Costi complessivi'!#REF!*$C$452,IF('Costi complessivi'!#REF!=$B$452,'Costi complessivi'!#REF!,""))</f>
        <v>#REF!</v>
      </c>
      <c r="L214" s="29" t="e">
        <f>IF('Costi complessivi'!#REF!="G",'Costi complessivi'!#REF!*$C$452,IF('Costi complessivi'!#REF!=$B$452,'Costi complessivi'!#REF!,""))</f>
        <v>#REF!</v>
      </c>
      <c r="M214" s="23" t="e">
        <f>'Costi complessivi'!#REF!</f>
        <v>#REF!</v>
      </c>
      <c r="N214" s="69" t="e">
        <f>IF('Costi complessivi'!#REF!="G",'Costi complessivi'!#REF!,IF('Costi complessivi'!#REF!=$B$452,'Costi complessivi'!#REF!,0))</f>
        <v>#REF!</v>
      </c>
    </row>
    <row r="215" spans="1:33" hidden="1">
      <c r="A215" s="22" t="e">
        <f>'Costi complessivi'!#REF!</f>
        <v>#REF!</v>
      </c>
      <c r="B215" s="61" t="e">
        <f>'Costi complessivi'!#REF!</f>
        <v>#REF!</v>
      </c>
      <c r="C215" s="15" t="e">
        <f>IF('Costi complessivi'!#REF!="G",'Costi complessivi'!#REF!*$C$452,IF('Costi complessivi'!#REF!=$B$452,'Costi complessivi'!#REF!,""))</f>
        <v>#REF!</v>
      </c>
      <c r="D215" s="15" t="e">
        <f>IF('Costi complessivi'!#REF!="G",'Costi complessivi'!#REF!*$C$452,IF('Costi complessivi'!#REF!=$B$452,'Costi complessivi'!#REF!,""))</f>
        <v>#REF!</v>
      </c>
      <c r="E215" s="30" t="e">
        <f>IF('Costi complessivi'!#REF!="G",'Costi complessivi'!#REF!*$C$452,IF('Costi complessivi'!#REF!=$B$452,'Costi complessivi'!#REF!,""))</f>
        <v>#REF!</v>
      </c>
      <c r="F215" s="115" t="e">
        <f>IF('Costi complessivi'!#REF!="G",'Costi complessivi'!#REF!*$C$452,IF('Costi complessivi'!#REF!=$B$452,'Costi complessivi'!#REF!,""))</f>
        <v>#REF!</v>
      </c>
      <c r="G215" s="44" t="e">
        <f>IF('Costi complessivi'!#REF!="G",'Costi complessivi'!#REF!*$C$452,IF('Costi complessivi'!#REF!=$B$452,'Costi complessivi'!#REF!,""))</f>
        <v>#REF!</v>
      </c>
      <c r="H215" s="44" t="e">
        <f>IF('Costi complessivi'!#REF!="G",'Costi complessivi'!#REF!*$C$452,IF('Costi complessivi'!#REF!=$B$452,'Costi complessivi'!#REF!,""))</f>
        <v>#REF!</v>
      </c>
      <c r="I215" s="115" t="e">
        <f>IF('Costi complessivi'!#REF!="G",'Costi complessivi'!#REF!*$C$452,IF('Costi complessivi'!#REF!=$B$452,'Costi complessivi'!#REF!,""))</f>
        <v>#REF!</v>
      </c>
      <c r="J215" s="14" t="e">
        <f>IF('Costi complessivi'!#REF!="G",'Costi complessivi'!#REF!*$C$452,IF('Costi complessivi'!#REF!=$B$452,'Costi complessivi'!#REF!,""))</f>
        <v>#REF!</v>
      </c>
      <c r="K215" s="14" t="e">
        <f>IF('Costi complessivi'!#REF!="G",'Costi complessivi'!#REF!*$C$452,IF('Costi complessivi'!#REF!=$B$452,'Costi complessivi'!#REF!,""))</f>
        <v>#REF!</v>
      </c>
      <c r="L215" s="29" t="e">
        <f>IF('Costi complessivi'!#REF!="G",'Costi complessivi'!#REF!*$C$452,IF('Costi complessivi'!#REF!=$B$452,'Costi complessivi'!#REF!,""))</f>
        <v>#REF!</v>
      </c>
      <c r="M215" s="23" t="e">
        <f>'Costi complessivi'!#REF!</f>
        <v>#REF!</v>
      </c>
      <c r="N215" s="69" t="e">
        <f>IF('Costi complessivi'!#REF!="G",'Costi complessivi'!#REF!,IF('Costi complessivi'!#REF!=$B$452,'Costi complessivi'!#REF!,0))</f>
        <v>#REF!</v>
      </c>
    </row>
    <row r="216" spans="1:33" s="6" customFormat="1">
      <c r="A216" s="19"/>
      <c r="B216" s="33" t="s">
        <v>407</v>
      </c>
      <c r="C216" s="33" t="e">
        <f>SUM(C106:C209)</f>
        <v>#REF!</v>
      </c>
      <c r="D216" s="33" t="e">
        <f>SUM(D106:D209)</f>
        <v>#REF!</v>
      </c>
      <c r="E216" s="33" t="e">
        <f>SUM(E106:E209)</f>
        <v>#REF!</v>
      </c>
      <c r="F216" s="33" t="e">
        <f t="shared" ref="F216:K216" si="4">SUM(F106:F215)</f>
        <v>#REF!</v>
      </c>
      <c r="G216" s="33" t="e">
        <f t="shared" si="4"/>
        <v>#REF!</v>
      </c>
      <c r="H216" s="33" t="e">
        <f t="shared" si="4"/>
        <v>#REF!</v>
      </c>
      <c r="I216" s="33" t="e">
        <f t="shared" si="4"/>
        <v>#REF!</v>
      </c>
      <c r="J216" s="33" t="e">
        <f t="shared" si="4"/>
        <v>#REF!</v>
      </c>
      <c r="K216" s="33" t="e">
        <f t="shared" si="4"/>
        <v>#REF!</v>
      </c>
      <c r="L216" s="12"/>
      <c r="M216" s="12"/>
      <c r="N216" s="69" t="e">
        <f>IF('Costi complessivi'!#REF!="G",'Costi complessivi'!#REF!,IF('Costi complessivi'!#REF!=$B$452,'Costi complessivi'!#REF!,0))</f>
        <v>#REF!</v>
      </c>
      <c r="AD216" s="60"/>
      <c r="AG216" s="60"/>
    </row>
    <row r="217" spans="1:33" ht="23.25">
      <c r="B217" s="50" t="str">
        <f>'Costi complessivi'!B179</f>
        <v>TAXI SOCIALE</v>
      </c>
      <c r="C217" s="11"/>
      <c r="D217" s="25"/>
      <c r="E217" s="11" t="e">
        <f>IF((#REF!+#REF!+#REF!+#REF!+#REF!-E216)&lt;0.02,"",(#REF!+#REF!+#REF!+#REF!+#REF!))</f>
        <v>#REF!</v>
      </c>
      <c r="F217" s="11"/>
      <c r="G217" s="11"/>
      <c r="H217" s="11"/>
      <c r="I217" s="11"/>
      <c r="J217" s="11"/>
      <c r="K217" s="11"/>
      <c r="N217" s="69">
        <v>1</v>
      </c>
    </row>
    <row r="218" spans="1:33">
      <c r="A218" s="2" t="s">
        <v>3</v>
      </c>
      <c r="B218" s="2" t="s">
        <v>2</v>
      </c>
      <c r="C218" s="26" t="str">
        <f t="shared" ref="C218:K218" si="5">C104</f>
        <v>Gestionale</v>
      </c>
      <c r="D218" s="26" t="str">
        <f t="shared" si="5"/>
        <v>RATEI E RISCONTI</v>
      </c>
      <c r="E218" s="26" t="str">
        <f t="shared" si="5"/>
        <v>STIMA</v>
      </c>
      <c r="F218" s="26" t="str">
        <f t="shared" si="5"/>
        <v>PREVENTIVO 2019</v>
      </c>
      <c r="G218" s="26" t="e">
        <f t="shared" si="5"/>
        <v>#REF!</v>
      </c>
      <c r="H218" s="26" t="e">
        <f t="shared" si="5"/>
        <v>#REF!</v>
      </c>
      <c r="I218" s="26" t="str">
        <f t="shared" si="5"/>
        <v>CONSUNTIVO 2019</v>
      </c>
      <c r="J218" s="26" t="str">
        <f t="shared" si="5"/>
        <v>INDICATORE ATTESO</v>
      </c>
      <c r="K218" s="26" t="str">
        <f t="shared" si="5"/>
        <v>INDICATORE CONS.</v>
      </c>
      <c r="L218" s="27"/>
      <c r="N218" s="69">
        <v>1</v>
      </c>
    </row>
    <row r="219" spans="1:33" hidden="1">
      <c r="A219" s="49" t="s">
        <v>444</v>
      </c>
      <c r="B219" s="45"/>
      <c r="C219" s="46"/>
      <c r="D219" s="47"/>
      <c r="E219" s="47"/>
      <c r="F219" s="47"/>
      <c r="G219" s="47"/>
      <c r="H219" s="47"/>
      <c r="I219" s="47"/>
      <c r="J219" s="47"/>
      <c r="K219" s="47"/>
      <c r="L219" s="45"/>
      <c r="M219" s="48"/>
      <c r="N219" s="69">
        <v>0</v>
      </c>
    </row>
    <row r="220" spans="1:33" hidden="1">
      <c r="A220" s="22" t="str">
        <f>IF('Costi complessivi'!A182="","",'Costi complessivi'!A182)</f>
        <v xml:space="preserve">  66/30/501  </v>
      </c>
      <c r="B220" s="61" t="str">
        <f>IF('Costi complessivi'!B182="","",'Costi complessivi'!B182)</f>
        <v xml:space="preserve">TAXI SOCIALE COLLECCHIO        </v>
      </c>
      <c r="C220" s="15" t="e">
        <f>IF('Costi complessivi'!#REF!="G",'Costi complessivi'!#REF!*$C$452,IF('Costi complessivi'!#REF!=$B$452,'Costi complessivi'!#REF!,""))</f>
        <v>#REF!</v>
      </c>
      <c r="D220" s="15" t="e">
        <f>IF('Costi complessivi'!#REF!="G",'Costi complessivi'!#REF!*$C$452,IF('Costi complessivi'!#REF!=$B$452,'Costi complessivi'!#REF!,""))</f>
        <v>#REF!</v>
      </c>
      <c r="E220" s="30" t="e">
        <f>IF('Costi complessivi'!#REF!="G",'Costi complessivi'!#REF!*$C$452,IF('Costi complessivi'!#REF!=$B$452,'Costi complessivi'!#REF!,""))</f>
        <v>#REF!</v>
      </c>
      <c r="F220" s="115" t="e">
        <f>IF('Costi complessivi'!#REF!="G",'Costi complessivi'!C182*$C$452,IF('Costi complessivi'!#REF!=$B$452,'Costi complessivi'!C182,""))</f>
        <v>#REF!</v>
      </c>
      <c r="G220" s="44" t="e">
        <f>IF('Costi complessivi'!#REF!="G",'Costi complessivi'!#REF!*$C$452,IF('Costi complessivi'!#REF!=$B$452,'Costi complessivi'!#REF!,""))</f>
        <v>#REF!</v>
      </c>
      <c r="H220" s="44" t="e">
        <f>IF('Costi complessivi'!#REF!="G",'Costi complessivi'!#REF!*$C$452,IF('Costi complessivi'!#REF!=$B$452,'Costi complessivi'!#REF!,""))</f>
        <v>#REF!</v>
      </c>
      <c r="I220" s="115" t="e">
        <f>IF('Costi complessivi'!#REF!="G",'Costi complessivi'!D182*$C$452,IF('Costi complessivi'!#REF!=$B$452,'Costi complessivi'!D182,""))</f>
        <v>#REF!</v>
      </c>
      <c r="J220" s="14" t="e">
        <f>IF('Costi complessivi'!#REF!="G",'Costi complessivi'!E182*$C$452,IF('Costi complessivi'!#REF!=$B$452,'Costi complessivi'!E182,""))</f>
        <v>#REF!</v>
      </c>
      <c r="K220" s="14" t="e">
        <f>IF('Costi complessivi'!#REF!="G",'Costi complessivi'!F182*$C$452,IF('Costi complessivi'!#REF!=$B$452,'Costi complessivi'!F182,""))</f>
        <v>#REF!</v>
      </c>
      <c r="L220" s="29" t="e">
        <f>IF('Costi complessivi'!#REF!="G",'Costi complessivi'!#REF!*$C$452,IF('Costi complessivi'!#REF!=$B$452,'Costi complessivi'!#REF!,""))</f>
        <v>#REF!</v>
      </c>
      <c r="M220" s="23" t="e">
        <f>'Costi complessivi'!#REF!</f>
        <v>#REF!</v>
      </c>
      <c r="N220" s="69" t="e">
        <f>IF('Costi complessivi'!#REF!="G",'Costi complessivi'!#REF!,IF('Costi complessivi'!#REF!=$B$452,'Costi complessivi'!#REF!,0))</f>
        <v>#REF!</v>
      </c>
    </row>
    <row r="221" spans="1:33" hidden="1">
      <c r="A221" s="22" t="str">
        <f>IF('Costi complessivi'!A183="","",'Costi complessivi'!A183)</f>
        <v xml:space="preserve">  66/30/502  </v>
      </c>
      <c r="B221" s="61" t="str">
        <f>IF('Costi complessivi'!B183="","",'Costi complessivi'!B183)</f>
        <v xml:space="preserve">CARBURANTE COLLECCHIO          </v>
      </c>
      <c r="C221" s="15" t="e">
        <f>IF('Costi complessivi'!#REF!="G",'Costi complessivi'!#REF!*$C$452,IF('Costi complessivi'!#REF!=$B$452,'Costi complessivi'!#REF!,""))</f>
        <v>#REF!</v>
      </c>
      <c r="D221" s="15" t="e">
        <f>IF('Costi complessivi'!#REF!="G",'Costi complessivi'!#REF!*$C$452,IF('Costi complessivi'!#REF!=$B$452,'Costi complessivi'!#REF!,""))</f>
        <v>#REF!</v>
      </c>
      <c r="E221" s="30" t="e">
        <f>IF('Costi complessivi'!#REF!="G",'Costi complessivi'!#REF!*$C$452,IF('Costi complessivi'!#REF!=$B$452,'Costi complessivi'!#REF!,""))</f>
        <v>#REF!</v>
      </c>
      <c r="F221" s="115" t="e">
        <f>IF('Costi complessivi'!#REF!="G",'Costi complessivi'!C183*$C$452,IF('Costi complessivi'!#REF!=$B$452,'Costi complessivi'!C183,""))</f>
        <v>#REF!</v>
      </c>
      <c r="G221" s="44" t="e">
        <f>IF('Costi complessivi'!#REF!="G",'Costi complessivi'!#REF!*$C$452,IF('Costi complessivi'!#REF!=$B$452,'Costi complessivi'!#REF!,""))</f>
        <v>#REF!</v>
      </c>
      <c r="H221" s="44" t="e">
        <f>IF('Costi complessivi'!#REF!="G",'Costi complessivi'!#REF!*$C$452,IF('Costi complessivi'!#REF!=$B$452,'Costi complessivi'!#REF!,""))</f>
        <v>#REF!</v>
      </c>
      <c r="I221" s="115" t="e">
        <f>IF('Costi complessivi'!#REF!="G",'Costi complessivi'!D183*$C$452,IF('Costi complessivi'!#REF!=$B$452,'Costi complessivi'!D183,""))</f>
        <v>#REF!</v>
      </c>
      <c r="J221" s="14" t="e">
        <f>IF('Costi complessivi'!#REF!="G",'Costi complessivi'!E183*$C$452,IF('Costi complessivi'!#REF!=$B$452,'Costi complessivi'!E183,""))</f>
        <v>#REF!</v>
      </c>
      <c r="K221" s="14" t="e">
        <f>IF('Costi complessivi'!#REF!="G",'Costi complessivi'!F183*$C$452,IF('Costi complessivi'!#REF!=$B$452,'Costi complessivi'!F183,""))</f>
        <v>#REF!</v>
      </c>
      <c r="L221" s="29" t="e">
        <f>IF('Costi complessivi'!#REF!="G",'Costi complessivi'!#REF!*$C$452,IF('Costi complessivi'!#REF!=$B$452,'Costi complessivi'!#REF!,""))</f>
        <v>#REF!</v>
      </c>
      <c r="M221" s="23" t="e">
        <f>'Costi complessivi'!#REF!</f>
        <v>#REF!</v>
      </c>
      <c r="N221" s="69" t="e">
        <f>IF('Costi complessivi'!#REF!="G",'Costi complessivi'!#REF!,IF('Costi complessivi'!#REF!=$B$452,'Costi complessivi'!#REF!,0))</f>
        <v>#REF!</v>
      </c>
    </row>
    <row r="222" spans="1:33" hidden="1">
      <c r="A222" s="22" t="str">
        <f>IF('Costi complessivi'!A184="","",'Costi complessivi'!A184)</f>
        <v xml:space="preserve">  66/30/503  </v>
      </c>
      <c r="B222" s="61" t="str">
        <f>IF('Costi complessivi'!B184="","",'Costi complessivi'!B184)</f>
        <v xml:space="preserve">MANUTENZIONE AUTOM. COLLECCHIO </v>
      </c>
      <c r="C222" s="15" t="e">
        <f>IF('Costi complessivi'!#REF!="G",'Costi complessivi'!#REF!*$C$452,IF('Costi complessivi'!#REF!=$B$452,'Costi complessivi'!#REF!,""))</f>
        <v>#REF!</v>
      </c>
      <c r="D222" s="15" t="e">
        <f>IF('Costi complessivi'!#REF!="G",'Costi complessivi'!#REF!*$C$452,IF('Costi complessivi'!#REF!=$B$452,'Costi complessivi'!#REF!,""))</f>
        <v>#REF!</v>
      </c>
      <c r="E222" s="30" t="e">
        <f>IF('Costi complessivi'!#REF!="G",'Costi complessivi'!#REF!*$C$452,IF('Costi complessivi'!#REF!=$B$452,'Costi complessivi'!#REF!,""))</f>
        <v>#REF!</v>
      </c>
      <c r="F222" s="115" t="e">
        <f>IF('Costi complessivi'!#REF!="G",'Costi complessivi'!C184*$C$452,IF('Costi complessivi'!#REF!=$B$452,'Costi complessivi'!C184,""))</f>
        <v>#REF!</v>
      </c>
      <c r="G222" s="44" t="e">
        <f>IF('Costi complessivi'!#REF!="G",'Costi complessivi'!#REF!*$C$452,IF('Costi complessivi'!#REF!=$B$452,'Costi complessivi'!#REF!,""))</f>
        <v>#REF!</v>
      </c>
      <c r="H222" s="44" t="e">
        <f>IF('Costi complessivi'!#REF!="G",'Costi complessivi'!#REF!*$C$452,IF('Costi complessivi'!#REF!=$B$452,'Costi complessivi'!#REF!,""))</f>
        <v>#REF!</v>
      </c>
      <c r="I222" s="115" t="e">
        <f>IF('Costi complessivi'!#REF!="G",'Costi complessivi'!D184*$C$452,IF('Costi complessivi'!#REF!=$B$452,'Costi complessivi'!D184,""))</f>
        <v>#REF!</v>
      </c>
      <c r="J222" s="14" t="e">
        <f>IF('Costi complessivi'!#REF!="G",'Costi complessivi'!E184*$C$452,IF('Costi complessivi'!#REF!=$B$452,'Costi complessivi'!E184,""))</f>
        <v>#REF!</v>
      </c>
      <c r="K222" s="14" t="e">
        <f>IF('Costi complessivi'!#REF!="G",'Costi complessivi'!F184*$C$452,IF('Costi complessivi'!#REF!=$B$452,'Costi complessivi'!F184,""))</f>
        <v>#REF!</v>
      </c>
      <c r="L222" s="29" t="e">
        <f>IF('Costi complessivi'!#REF!="G",'Costi complessivi'!#REF!*$C$452,IF('Costi complessivi'!#REF!=$B$452,'Costi complessivi'!#REF!,""))</f>
        <v>#REF!</v>
      </c>
      <c r="M222" s="23" t="e">
        <f>'Costi complessivi'!#REF!</f>
        <v>#REF!</v>
      </c>
      <c r="N222" s="69" t="e">
        <f>IF('Costi complessivi'!#REF!="G",'Costi complessivi'!#REF!,IF('Costi complessivi'!#REF!=$B$452,'Costi complessivi'!#REF!,0))</f>
        <v>#REF!</v>
      </c>
    </row>
    <row r="223" spans="1:33" hidden="1">
      <c r="A223" s="22" t="str">
        <f>IF('Costi complessivi'!A185="","",'Costi complessivi'!A185)</f>
        <v xml:space="preserve">  66/30/504  </v>
      </c>
      <c r="B223" s="61" t="str">
        <f>IF('Costi complessivi'!B185="","",'Costi complessivi'!B185)</f>
        <v>ASSICURAZ. AUTOMEZZI COLLECCHIO</v>
      </c>
      <c r="C223" s="15" t="e">
        <f>IF('Costi complessivi'!#REF!="G",'Costi complessivi'!#REF!*$C$452,IF('Costi complessivi'!#REF!=$B$452,'Costi complessivi'!#REF!,""))</f>
        <v>#REF!</v>
      </c>
      <c r="D223" s="15" t="e">
        <f>IF('Costi complessivi'!#REF!="G",'Costi complessivi'!#REF!*$C$452,IF('Costi complessivi'!#REF!=$B$452,'Costi complessivi'!#REF!,""))</f>
        <v>#REF!</v>
      </c>
      <c r="E223" s="30" t="e">
        <f>IF('Costi complessivi'!#REF!="G",'Costi complessivi'!#REF!*$C$452,IF('Costi complessivi'!#REF!=$B$452,'Costi complessivi'!#REF!,""))</f>
        <v>#REF!</v>
      </c>
      <c r="F223" s="115" t="e">
        <f>IF('Costi complessivi'!#REF!="G",'Costi complessivi'!C185*$C$452,IF('Costi complessivi'!#REF!=$B$452,'Costi complessivi'!C185,""))</f>
        <v>#REF!</v>
      </c>
      <c r="G223" s="44" t="e">
        <f>IF('Costi complessivi'!#REF!="G",'Costi complessivi'!#REF!*$C$452,IF('Costi complessivi'!#REF!=$B$452,'Costi complessivi'!#REF!,""))</f>
        <v>#REF!</v>
      </c>
      <c r="H223" s="44" t="e">
        <f>IF('Costi complessivi'!#REF!="G",'Costi complessivi'!#REF!*$C$452,IF('Costi complessivi'!#REF!=$B$452,'Costi complessivi'!#REF!,""))</f>
        <v>#REF!</v>
      </c>
      <c r="I223" s="115" t="e">
        <f>IF('Costi complessivi'!#REF!="G",'Costi complessivi'!D185*$C$452,IF('Costi complessivi'!#REF!=$B$452,'Costi complessivi'!D185,""))</f>
        <v>#REF!</v>
      </c>
      <c r="J223" s="14" t="e">
        <f>IF('Costi complessivi'!#REF!="G",'Costi complessivi'!E185*$C$452,IF('Costi complessivi'!#REF!=$B$452,'Costi complessivi'!E185,""))</f>
        <v>#REF!</v>
      </c>
      <c r="K223" s="14" t="e">
        <f>IF('Costi complessivi'!#REF!="G",'Costi complessivi'!F185*$C$452,IF('Costi complessivi'!#REF!=$B$452,'Costi complessivi'!F185,""))</f>
        <v>#REF!</v>
      </c>
      <c r="L223" s="29" t="e">
        <f>IF('Costi complessivi'!#REF!="G",'Costi complessivi'!#REF!*$C$452,IF('Costi complessivi'!#REF!=$B$452,'Costi complessivi'!#REF!,""))</f>
        <v>#REF!</v>
      </c>
      <c r="M223" s="23" t="e">
        <f>'Costi complessivi'!#REF!</f>
        <v>#REF!</v>
      </c>
      <c r="N223" s="69" t="e">
        <f>IF('Costi complessivi'!#REF!="G",'Costi complessivi'!#REF!,IF('Costi complessivi'!#REF!=$B$452,'Costi complessivi'!#REF!,0))</f>
        <v>#REF!</v>
      </c>
    </row>
    <row r="224" spans="1:33" hidden="1">
      <c r="A224" s="22" t="str">
        <f>IF('Costi complessivi'!A186="","",'Costi complessivi'!A186)</f>
        <v xml:space="preserve">  66/30/505  </v>
      </c>
      <c r="B224" s="61" t="str">
        <f>IF('Costi complessivi'!B186="","",'Costi complessivi'!B186)</f>
        <v xml:space="preserve">TASSA PROPR. AUTOM. COLLECCHIO </v>
      </c>
      <c r="C224" s="15" t="e">
        <f>IF('Costi complessivi'!#REF!="G",'Costi complessivi'!#REF!*$C$452,IF('Costi complessivi'!#REF!=$B$452,'Costi complessivi'!#REF!,""))</f>
        <v>#REF!</v>
      </c>
      <c r="D224" s="15" t="e">
        <f>IF('Costi complessivi'!#REF!="G",'Costi complessivi'!#REF!*$C$452,IF('Costi complessivi'!#REF!=$B$452,'Costi complessivi'!#REF!,""))</f>
        <v>#REF!</v>
      </c>
      <c r="E224" s="30" t="e">
        <f>IF('Costi complessivi'!#REF!="G",'Costi complessivi'!#REF!*$C$452,IF('Costi complessivi'!#REF!=$B$452,'Costi complessivi'!#REF!,""))</f>
        <v>#REF!</v>
      </c>
      <c r="F224" s="115" t="e">
        <f>IF('Costi complessivi'!#REF!="G",'Costi complessivi'!C186*$C$452,IF('Costi complessivi'!#REF!=$B$452,'Costi complessivi'!C186,""))</f>
        <v>#REF!</v>
      </c>
      <c r="G224" s="44" t="e">
        <f>IF('Costi complessivi'!#REF!="G",'Costi complessivi'!#REF!*$C$452,IF('Costi complessivi'!#REF!=$B$452,'Costi complessivi'!#REF!,""))</f>
        <v>#REF!</v>
      </c>
      <c r="H224" s="44" t="e">
        <f>IF('Costi complessivi'!#REF!="G",'Costi complessivi'!#REF!*$C$452,IF('Costi complessivi'!#REF!=$B$452,'Costi complessivi'!#REF!,""))</f>
        <v>#REF!</v>
      </c>
      <c r="I224" s="115" t="e">
        <f>IF('Costi complessivi'!#REF!="G",'Costi complessivi'!D186*$C$452,IF('Costi complessivi'!#REF!=$B$452,'Costi complessivi'!D186,""))</f>
        <v>#REF!</v>
      </c>
      <c r="J224" s="14" t="e">
        <f>IF('Costi complessivi'!#REF!="G",'Costi complessivi'!E186*$C$452,IF('Costi complessivi'!#REF!=$B$452,'Costi complessivi'!E186,""))</f>
        <v>#REF!</v>
      </c>
      <c r="K224" s="14" t="e">
        <f>IF('Costi complessivi'!#REF!="G",'Costi complessivi'!F186*$C$452,IF('Costi complessivi'!#REF!=$B$452,'Costi complessivi'!F186,""))</f>
        <v>#REF!</v>
      </c>
      <c r="L224" s="29" t="e">
        <f>IF('Costi complessivi'!#REF!="G",'Costi complessivi'!#REF!*$C$452,IF('Costi complessivi'!#REF!=$B$452,'Costi complessivi'!#REF!,""))</f>
        <v>#REF!</v>
      </c>
      <c r="M224" s="23" t="e">
        <f>'Costi complessivi'!#REF!</f>
        <v>#REF!</v>
      </c>
      <c r="N224" s="69" t="e">
        <f>IF('Costi complessivi'!#REF!="G",'Costi complessivi'!#REF!,IF('Costi complessivi'!#REF!=$B$452,'Costi complessivi'!#REF!,0))</f>
        <v>#REF!</v>
      </c>
    </row>
    <row r="225" spans="1:14" hidden="1">
      <c r="A225" s="22" t="str">
        <f>IF('Costi complessivi'!A187="","",'Costi complessivi'!A187)</f>
        <v xml:space="preserve">  66/30/506  </v>
      </c>
      <c r="B225" s="61" t="str">
        <f>IF('Costi complessivi'!B187="","",'Costi complessivi'!B187)</f>
        <v xml:space="preserve">NOLEGGIO AUTOMEZZI COLLECCHIO  </v>
      </c>
      <c r="C225" s="15" t="e">
        <f>IF('Costi complessivi'!#REF!="G",'Costi complessivi'!#REF!*$C$452,IF('Costi complessivi'!#REF!=$B$452,'Costi complessivi'!#REF!,""))</f>
        <v>#REF!</v>
      </c>
      <c r="D225" s="15" t="e">
        <f>IF('Costi complessivi'!#REF!="G",'Costi complessivi'!#REF!*$C$452,IF('Costi complessivi'!#REF!=$B$452,'Costi complessivi'!#REF!,""))</f>
        <v>#REF!</v>
      </c>
      <c r="E225" s="30" t="e">
        <f>IF('Costi complessivi'!#REF!="G",'Costi complessivi'!#REF!*$C$452,IF('Costi complessivi'!#REF!=$B$452,'Costi complessivi'!#REF!,""))</f>
        <v>#REF!</v>
      </c>
      <c r="F225" s="115" t="e">
        <f>IF('Costi complessivi'!#REF!="G",'Costi complessivi'!C187*$C$452,IF('Costi complessivi'!#REF!=$B$452,'Costi complessivi'!C187,""))</f>
        <v>#REF!</v>
      </c>
      <c r="G225" s="44" t="e">
        <f>IF('Costi complessivi'!#REF!="G",'Costi complessivi'!#REF!*$C$452,IF('Costi complessivi'!#REF!=$B$452,'Costi complessivi'!#REF!,""))</f>
        <v>#REF!</v>
      </c>
      <c r="H225" s="44" t="e">
        <f>IF('Costi complessivi'!#REF!="G",'Costi complessivi'!#REF!*$C$452,IF('Costi complessivi'!#REF!=$B$452,'Costi complessivi'!#REF!,""))</f>
        <v>#REF!</v>
      </c>
      <c r="I225" s="115" t="e">
        <f>IF('Costi complessivi'!#REF!="G",'Costi complessivi'!D187*$C$452,IF('Costi complessivi'!#REF!=$B$452,'Costi complessivi'!D187,""))</f>
        <v>#REF!</v>
      </c>
      <c r="J225" s="14" t="e">
        <f>IF('Costi complessivi'!#REF!="G",'Costi complessivi'!E187*$C$452,IF('Costi complessivi'!#REF!=$B$452,'Costi complessivi'!E187,""))</f>
        <v>#REF!</v>
      </c>
      <c r="K225" s="14" t="e">
        <f>IF('Costi complessivi'!#REF!="G",'Costi complessivi'!F187*$C$452,IF('Costi complessivi'!#REF!=$B$452,'Costi complessivi'!F187,""))</f>
        <v>#REF!</v>
      </c>
      <c r="L225" s="29" t="e">
        <f>IF('Costi complessivi'!#REF!="G",'Costi complessivi'!#REF!*$C$452,IF('Costi complessivi'!#REF!=$B$452,'Costi complessivi'!#REF!,""))</f>
        <v>#REF!</v>
      </c>
      <c r="M225" s="23" t="e">
        <f>'Costi complessivi'!#REF!</f>
        <v>#REF!</v>
      </c>
      <c r="N225" s="69" t="e">
        <f>IF('Costi complessivi'!#REF!="G",'Costi complessivi'!#REF!,IF('Costi complessivi'!#REF!=$B$452,'Costi complessivi'!#REF!,0))</f>
        <v>#REF!</v>
      </c>
    </row>
    <row r="226" spans="1:14" hidden="1">
      <c r="A226" s="49" t="s">
        <v>445</v>
      </c>
      <c r="B226" s="45"/>
      <c r="C226" s="46"/>
      <c r="D226" s="47"/>
      <c r="E226" s="47"/>
      <c r="F226" s="47"/>
      <c r="G226" s="47"/>
      <c r="H226" s="47"/>
      <c r="I226" s="47"/>
      <c r="J226" s="47"/>
      <c r="K226" s="47"/>
      <c r="L226" s="45"/>
      <c r="M226" s="48"/>
      <c r="N226" s="69" t="e">
        <f>IF('Costi complessivi'!#REF!="G",'Costi complessivi'!#REF!,IF('Costi complessivi'!#REF!=$B$452,'Costi complessivi'!#REF!,0))</f>
        <v>#REF!</v>
      </c>
    </row>
    <row r="227" spans="1:14" hidden="1">
      <c r="A227" s="22" t="str">
        <f>IF('Costi complessivi'!A189="","",'Costi complessivi'!A189)</f>
        <v xml:space="preserve">  66/30/510  </v>
      </c>
      <c r="B227" s="61" t="str">
        <f>IF('Costi complessivi'!B189="","",'Costi complessivi'!B189)</f>
        <v xml:space="preserve">TAXI SOCIALE FELINO            </v>
      </c>
      <c r="C227" s="15" t="e">
        <f>IF('Costi complessivi'!#REF!="G",'Costi complessivi'!#REF!*$C$452,IF('Costi complessivi'!#REF!=$B$452,'Costi complessivi'!#REF!,""))</f>
        <v>#REF!</v>
      </c>
      <c r="D227" s="15" t="e">
        <f>IF('Costi complessivi'!#REF!="G",'Costi complessivi'!#REF!*$C$452,IF('Costi complessivi'!#REF!=$B$452,'Costi complessivi'!#REF!,""))</f>
        <v>#REF!</v>
      </c>
      <c r="E227" s="30" t="e">
        <f>IF('Costi complessivi'!#REF!="G",'Costi complessivi'!#REF!*$C$452,IF('Costi complessivi'!#REF!=$B$452,'Costi complessivi'!#REF!,""))</f>
        <v>#REF!</v>
      </c>
      <c r="F227" s="115" t="e">
        <f>IF('Costi complessivi'!#REF!="G",'Costi complessivi'!C189*$C$452,IF('Costi complessivi'!#REF!=$B$452,'Costi complessivi'!C189,""))</f>
        <v>#REF!</v>
      </c>
      <c r="G227" s="44" t="e">
        <f>IF('Costi complessivi'!#REF!="G",'Costi complessivi'!#REF!*$C$452,IF('Costi complessivi'!#REF!=$B$452,'Costi complessivi'!#REF!,""))</f>
        <v>#REF!</v>
      </c>
      <c r="H227" s="44" t="e">
        <f>IF('Costi complessivi'!#REF!="G",'Costi complessivi'!#REF!*$C$452,IF('Costi complessivi'!#REF!=$B$452,'Costi complessivi'!#REF!,""))</f>
        <v>#REF!</v>
      </c>
      <c r="I227" s="115" t="e">
        <f>IF('Costi complessivi'!#REF!="G",'Costi complessivi'!D189*$C$452,IF('Costi complessivi'!#REF!=$B$452,'Costi complessivi'!D189,""))</f>
        <v>#REF!</v>
      </c>
      <c r="J227" s="14" t="e">
        <f>IF('Costi complessivi'!#REF!="G",'Costi complessivi'!E189*$C$452,IF('Costi complessivi'!#REF!=$B$452,'Costi complessivi'!E189,""))</f>
        <v>#REF!</v>
      </c>
      <c r="K227" s="14" t="e">
        <f>IF('Costi complessivi'!#REF!="G",'Costi complessivi'!F189*$C$452,IF('Costi complessivi'!#REF!=$B$452,'Costi complessivi'!F189,""))</f>
        <v>#REF!</v>
      </c>
      <c r="L227" s="29" t="e">
        <f>IF('Costi complessivi'!#REF!="G",'Costi complessivi'!#REF!*$C$452,IF('Costi complessivi'!#REF!=$B$452,'Costi complessivi'!#REF!,""))</f>
        <v>#REF!</v>
      </c>
      <c r="M227" s="23" t="e">
        <f>'Costi complessivi'!#REF!</f>
        <v>#REF!</v>
      </c>
      <c r="N227" s="69" t="e">
        <f>IF('Costi complessivi'!#REF!="G",'Costi complessivi'!#REF!,IF('Costi complessivi'!#REF!=$B$452,'Costi complessivi'!#REF!,0))</f>
        <v>#REF!</v>
      </c>
    </row>
    <row r="228" spans="1:14" hidden="1">
      <c r="A228" s="22" t="str">
        <f>IF('Costi complessivi'!A190="","",'Costi complessivi'!A190)</f>
        <v xml:space="preserve">  66/30/511  </v>
      </c>
      <c r="B228" s="61" t="str">
        <f>IF('Costi complessivi'!B190="","",'Costi complessivi'!B190)</f>
        <v xml:space="preserve">CARBURANTE FELINO              </v>
      </c>
      <c r="C228" s="15" t="e">
        <f>IF('Costi complessivi'!#REF!="G",'Costi complessivi'!#REF!*$C$452,IF('Costi complessivi'!#REF!=$B$452,'Costi complessivi'!#REF!,""))</f>
        <v>#REF!</v>
      </c>
      <c r="D228" s="15" t="e">
        <f>IF('Costi complessivi'!#REF!="G",'Costi complessivi'!#REF!*$C$452,IF('Costi complessivi'!#REF!=$B$452,'Costi complessivi'!#REF!,""))</f>
        <v>#REF!</v>
      </c>
      <c r="E228" s="30" t="e">
        <f>IF('Costi complessivi'!#REF!="G",'Costi complessivi'!#REF!*$C$452,IF('Costi complessivi'!#REF!=$B$452,'Costi complessivi'!#REF!,""))</f>
        <v>#REF!</v>
      </c>
      <c r="F228" s="115" t="e">
        <f>IF('Costi complessivi'!#REF!="G",'Costi complessivi'!C190*$C$452,IF('Costi complessivi'!#REF!=$B$452,'Costi complessivi'!C190,""))</f>
        <v>#REF!</v>
      </c>
      <c r="G228" s="44" t="e">
        <f>IF('Costi complessivi'!#REF!="G",'Costi complessivi'!#REF!*$C$452,IF('Costi complessivi'!#REF!=$B$452,'Costi complessivi'!#REF!,""))</f>
        <v>#REF!</v>
      </c>
      <c r="H228" s="44" t="e">
        <f>IF('Costi complessivi'!#REF!="G",'Costi complessivi'!#REF!*$C$452,IF('Costi complessivi'!#REF!=$B$452,'Costi complessivi'!#REF!,""))</f>
        <v>#REF!</v>
      </c>
      <c r="I228" s="115" t="e">
        <f>IF('Costi complessivi'!#REF!="G",'Costi complessivi'!D190*$C$452,IF('Costi complessivi'!#REF!=$B$452,'Costi complessivi'!D190,""))</f>
        <v>#REF!</v>
      </c>
      <c r="J228" s="14" t="e">
        <f>IF('Costi complessivi'!#REF!="G",'Costi complessivi'!E190*$C$452,IF('Costi complessivi'!#REF!=$B$452,'Costi complessivi'!E190,""))</f>
        <v>#REF!</v>
      </c>
      <c r="K228" s="14" t="e">
        <f>IF('Costi complessivi'!#REF!="G",'Costi complessivi'!F190*$C$452,IF('Costi complessivi'!#REF!=$B$452,'Costi complessivi'!F190,""))</f>
        <v>#REF!</v>
      </c>
      <c r="L228" s="29" t="e">
        <f>IF('Costi complessivi'!#REF!="G",'Costi complessivi'!#REF!*$C$452,IF('Costi complessivi'!#REF!=$B$452,'Costi complessivi'!#REF!,""))</f>
        <v>#REF!</v>
      </c>
      <c r="M228" s="23" t="e">
        <f>'Costi complessivi'!#REF!</f>
        <v>#REF!</v>
      </c>
      <c r="N228" s="69" t="e">
        <f>IF('Costi complessivi'!#REF!="G",'Costi complessivi'!#REF!,IF('Costi complessivi'!#REF!=$B$452,'Costi complessivi'!#REF!,0))</f>
        <v>#REF!</v>
      </c>
    </row>
    <row r="229" spans="1:14" hidden="1">
      <c r="A229" s="22" t="str">
        <f>IF('Costi complessivi'!A191="","",'Costi complessivi'!A191)</f>
        <v xml:space="preserve">  66/30/512  </v>
      </c>
      <c r="B229" s="61" t="str">
        <f>IF('Costi complessivi'!B191="","",'Costi complessivi'!B191)</f>
        <v xml:space="preserve">MANUTENZ. AUTOMEZZI FELINO     </v>
      </c>
      <c r="C229" s="15" t="e">
        <f>IF('Costi complessivi'!#REF!="G",'Costi complessivi'!#REF!*$C$452,IF('Costi complessivi'!#REF!=$B$452,'Costi complessivi'!#REF!,""))</f>
        <v>#REF!</v>
      </c>
      <c r="D229" s="15" t="e">
        <f>IF('Costi complessivi'!#REF!="G",'Costi complessivi'!#REF!*$C$452,IF('Costi complessivi'!#REF!=$B$452,'Costi complessivi'!#REF!,""))</f>
        <v>#REF!</v>
      </c>
      <c r="E229" s="30" t="e">
        <f>IF('Costi complessivi'!#REF!="G",'Costi complessivi'!#REF!*$C$452,IF('Costi complessivi'!#REF!=$B$452,'Costi complessivi'!#REF!,""))</f>
        <v>#REF!</v>
      </c>
      <c r="F229" s="115" t="e">
        <f>IF('Costi complessivi'!#REF!="G",'Costi complessivi'!C191*$C$452,IF('Costi complessivi'!#REF!=$B$452,'Costi complessivi'!C191,""))</f>
        <v>#REF!</v>
      </c>
      <c r="G229" s="44" t="e">
        <f>IF('Costi complessivi'!#REF!="G",'Costi complessivi'!#REF!*$C$452,IF('Costi complessivi'!#REF!=$B$452,'Costi complessivi'!#REF!,""))</f>
        <v>#REF!</v>
      </c>
      <c r="H229" s="44" t="e">
        <f>IF('Costi complessivi'!#REF!="G",'Costi complessivi'!#REF!*$C$452,IF('Costi complessivi'!#REF!=$B$452,'Costi complessivi'!#REF!,""))</f>
        <v>#REF!</v>
      </c>
      <c r="I229" s="115" t="e">
        <f>IF('Costi complessivi'!#REF!="G",'Costi complessivi'!D191*$C$452,IF('Costi complessivi'!#REF!=$B$452,'Costi complessivi'!D191,""))</f>
        <v>#REF!</v>
      </c>
      <c r="J229" s="14" t="e">
        <f>IF('Costi complessivi'!#REF!="G",'Costi complessivi'!E191*$C$452,IF('Costi complessivi'!#REF!=$B$452,'Costi complessivi'!E191,""))</f>
        <v>#REF!</v>
      </c>
      <c r="K229" s="14" t="e">
        <f>IF('Costi complessivi'!#REF!="G",'Costi complessivi'!F191*$C$452,IF('Costi complessivi'!#REF!=$B$452,'Costi complessivi'!F191,""))</f>
        <v>#REF!</v>
      </c>
      <c r="L229" s="29" t="e">
        <f>IF('Costi complessivi'!#REF!="G",'Costi complessivi'!#REF!*$C$452,IF('Costi complessivi'!#REF!=$B$452,'Costi complessivi'!#REF!,""))</f>
        <v>#REF!</v>
      </c>
      <c r="M229" s="23" t="e">
        <f>'Costi complessivi'!#REF!</f>
        <v>#REF!</v>
      </c>
      <c r="N229" s="69" t="e">
        <f>IF('Costi complessivi'!#REF!="G",'Costi complessivi'!#REF!,IF('Costi complessivi'!#REF!=$B$452,'Costi complessivi'!#REF!,0))</f>
        <v>#REF!</v>
      </c>
    </row>
    <row r="230" spans="1:14" hidden="1">
      <c r="A230" s="22" t="str">
        <f>IF('Costi complessivi'!A192="","",'Costi complessivi'!A192)</f>
        <v xml:space="preserve">  66/30/513  </v>
      </c>
      <c r="B230" s="61" t="str">
        <f>IF('Costi complessivi'!B192="","",'Costi complessivi'!B192)</f>
        <v xml:space="preserve">ASSICURAZ. AUTOMEZZI FELINO    </v>
      </c>
      <c r="C230" s="15" t="e">
        <f>IF('Costi complessivi'!#REF!="G",'Costi complessivi'!#REF!*$C$452,IF('Costi complessivi'!#REF!=$B$452,'Costi complessivi'!#REF!,""))</f>
        <v>#REF!</v>
      </c>
      <c r="D230" s="15" t="e">
        <f>IF('Costi complessivi'!#REF!="G",'Costi complessivi'!#REF!*$C$452,IF('Costi complessivi'!#REF!=$B$452,'Costi complessivi'!#REF!,""))</f>
        <v>#REF!</v>
      </c>
      <c r="E230" s="30" t="e">
        <f>IF('Costi complessivi'!#REF!="G",'Costi complessivi'!#REF!*$C$452,IF('Costi complessivi'!#REF!=$B$452,'Costi complessivi'!#REF!,""))</f>
        <v>#REF!</v>
      </c>
      <c r="F230" s="115" t="e">
        <f>IF('Costi complessivi'!#REF!="G",'Costi complessivi'!C192*$C$452,IF('Costi complessivi'!#REF!=$B$452,'Costi complessivi'!C192,""))</f>
        <v>#REF!</v>
      </c>
      <c r="G230" s="44" t="e">
        <f>IF('Costi complessivi'!#REF!="G",'Costi complessivi'!#REF!*$C$452,IF('Costi complessivi'!#REF!=$B$452,'Costi complessivi'!#REF!,""))</f>
        <v>#REF!</v>
      </c>
      <c r="H230" s="44" t="e">
        <f>IF('Costi complessivi'!#REF!="G",'Costi complessivi'!#REF!*$C$452,IF('Costi complessivi'!#REF!=$B$452,'Costi complessivi'!#REF!,""))</f>
        <v>#REF!</v>
      </c>
      <c r="I230" s="115" t="e">
        <f>IF('Costi complessivi'!#REF!="G",'Costi complessivi'!D192*$C$452,IF('Costi complessivi'!#REF!=$B$452,'Costi complessivi'!D192,""))</f>
        <v>#REF!</v>
      </c>
      <c r="J230" s="14" t="e">
        <f>IF('Costi complessivi'!#REF!="G",'Costi complessivi'!E192*$C$452,IF('Costi complessivi'!#REF!=$B$452,'Costi complessivi'!E192,""))</f>
        <v>#REF!</v>
      </c>
      <c r="K230" s="14" t="e">
        <f>IF('Costi complessivi'!#REF!="G",'Costi complessivi'!F192*$C$452,IF('Costi complessivi'!#REF!=$B$452,'Costi complessivi'!F192,""))</f>
        <v>#REF!</v>
      </c>
      <c r="L230" s="29" t="e">
        <f>IF('Costi complessivi'!#REF!="G",'Costi complessivi'!#REF!*$C$452,IF('Costi complessivi'!#REF!=$B$452,'Costi complessivi'!#REF!,""))</f>
        <v>#REF!</v>
      </c>
      <c r="M230" s="23" t="e">
        <f>'Costi complessivi'!#REF!</f>
        <v>#REF!</v>
      </c>
      <c r="N230" s="69" t="e">
        <f>IF('Costi complessivi'!#REF!="G",'Costi complessivi'!#REF!,IF('Costi complessivi'!#REF!=$B$452,'Costi complessivi'!#REF!,0))</f>
        <v>#REF!</v>
      </c>
    </row>
    <row r="231" spans="1:14" hidden="1">
      <c r="A231" s="22" t="str">
        <f>IF('Costi complessivi'!A193="","",'Costi complessivi'!A193)</f>
        <v xml:space="preserve">  66/30/514  </v>
      </c>
      <c r="B231" s="61" t="str">
        <f>IF('Costi complessivi'!B193="","",'Costi complessivi'!B193)</f>
        <v xml:space="preserve">TASSA PROPR. AUTOMEZZI FELINO  </v>
      </c>
      <c r="C231" s="15" t="e">
        <f>IF('Costi complessivi'!#REF!="G",'Costi complessivi'!#REF!*$C$452,IF('Costi complessivi'!#REF!=$B$452,'Costi complessivi'!#REF!,""))</f>
        <v>#REF!</v>
      </c>
      <c r="D231" s="15" t="e">
        <f>IF('Costi complessivi'!#REF!="G",'Costi complessivi'!#REF!*$C$452,IF('Costi complessivi'!#REF!=$B$452,'Costi complessivi'!#REF!,""))</f>
        <v>#REF!</v>
      </c>
      <c r="E231" s="30" t="e">
        <f>IF('Costi complessivi'!#REF!="G",'Costi complessivi'!#REF!*$C$452,IF('Costi complessivi'!#REF!=$B$452,'Costi complessivi'!#REF!,""))</f>
        <v>#REF!</v>
      </c>
      <c r="F231" s="115" t="e">
        <f>IF('Costi complessivi'!#REF!="G",'Costi complessivi'!C193*$C$452,IF('Costi complessivi'!#REF!=$B$452,'Costi complessivi'!C193,""))</f>
        <v>#REF!</v>
      </c>
      <c r="G231" s="44" t="e">
        <f>IF('Costi complessivi'!#REF!="G",'Costi complessivi'!#REF!*$C$452,IF('Costi complessivi'!#REF!=$B$452,'Costi complessivi'!#REF!,""))</f>
        <v>#REF!</v>
      </c>
      <c r="H231" s="44" t="e">
        <f>IF('Costi complessivi'!#REF!="G",'Costi complessivi'!#REF!*$C$452,IF('Costi complessivi'!#REF!=$B$452,'Costi complessivi'!#REF!,""))</f>
        <v>#REF!</v>
      </c>
      <c r="I231" s="115" t="e">
        <f>IF('Costi complessivi'!#REF!="G",'Costi complessivi'!D193*$C$452,IF('Costi complessivi'!#REF!=$B$452,'Costi complessivi'!D193,""))</f>
        <v>#REF!</v>
      </c>
      <c r="J231" s="14" t="e">
        <f>IF('Costi complessivi'!#REF!="G",'Costi complessivi'!E193*$C$452,IF('Costi complessivi'!#REF!=$B$452,'Costi complessivi'!E193,""))</f>
        <v>#REF!</v>
      </c>
      <c r="K231" s="14" t="e">
        <f>IF('Costi complessivi'!#REF!="G",'Costi complessivi'!F193*$C$452,IF('Costi complessivi'!#REF!=$B$452,'Costi complessivi'!F193,""))</f>
        <v>#REF!</v>
      </c>
      <c r="L231" s="29" t="e">
        <f>IF('Costi complessivi'!#REF!="G",'Costi complessivi'!#REF!*$C$452,IF('Costi complessivi'!#REF!=$B$452,'Costi complessivi'!#REF!,""))</f>
        <v>#REF!</v>
      </c>
      <c r="M231" s="23" t="e">
        <f>'Costi complessivi'!#REF!</f>
        <v>#REF!</v>
      </c>
      <c r="N231" s="69" t="e">
        <f>IF('Costi complessivi'!#REF!="G",'Costi complessivi'!#REF!,IF('Costi complessivi'!#REF!=$B$452,'Costi complessivi'!#REF!,0))</f>
        <v>#REF!</v>
      </c>
    </row>
    <row r="232" spans="1:14" hidden="1">
      <c r="A232" s="49" t="s">
        <v>446</v>
      </c>
      <c r="B232" s="45"/>
      <c r="C232" s="46"/>
      <c r="D232" s="47"/>
      <c r="E232" s="47"/>
      <c r="F232" s="47"/>
      <c r="G232" s="47"/>
      <c r="H232" s="47"/>
      <c r="I232" s="47"/>
      <c r="J232" s="47"/>
      <c r="K232" s="47"/>
      <c r="L232" s="45"/>
      <c r="M232" s="48"/>
      <c r="N232" s="69" t="e">
        <f>IF('Costi complessivi'!#REF!="G",'Costi complessivi'!#REF!,IF('Costi complessivi'!#REF!=$B$452,'Costi complessivi'!#REF!,0))</f>
        <v>#REF!</v>
      </c>
    </row>
    <row r="233" spans="1:14" hidden="1">
      <c r="A233" s="22" t="str">
        <f>IF('Costi complessivi'!A195="","",'Costi complessivi'!A195)</f>
        <v xml:space="preserve">  66/30/520  </v>
      </c>
      <c r="B233" s="61" t="str">
        <f>IF('Costi complessivi'!B195="","",'Costi complessivi'!B195)</f>
        <v xml:space="preserve">TAXI SOCIALE MONTECHIARUGOLO   </v>
      </c>
      <c r="C233" s="15" t="e">
        <f>IF('Costi complessivi'!#REF!="G",'Costi complessivi'!#REF!*$C$452,IF('Costi complessivi'!#REF!=$B$452,'Costi complessivi'!#REF!,""))</f>
        <v>#REF!</v>
      </c>
      <c r="D233" s="15" t="e">
        <f>IF('Costi complessivi'!#REF!="G",'Costi complessivi'!#REF!*$C$452,IF('Costi complessivi'!#REF!=$B$452,'Costi complessivi'!#REF!,""))</f>
        <v>#REF!</v>
      </c>
      <c r="E233" s="30" t="e">
        <f>IF('Costi complessivi'!#REF!="G",'Costi complessivi'!#REF!*$C$452,IF('Costi complessivi'!#REF!=$B$452,'Costi complessivi'!#REF!,""))</f>
        <v>#REF!</v>
      </c>
      <c r="F233" s="115" t="e">
        <f>IF('Costi complessivi'!#REF!="G",'Costi complessivi'!C195*$C$452,IF('Costi complessivi'!#REF!=$B$452,'Costi complessivi'!C195,""))</f>
        <v>#REF!</v>
      </c>
      <c r="G233" s="44" t="e">
        <f>IF('Costi complessivi'!#REF!="G",'Costi complessivi'!#REF!*$C$452,IF('Costi complessivi'!#REF!=$B$452,'Costi complessivi'!#REF!,""))</f>
        <v>#REF!</v>
      </c>
      <c r="H233" s="44" t="e">
        <f>IF('Costi complessivi'!#REF!="G",'Costi complessivi'!#REF!*$C$452,IF('Costi complessivi'!#REF!=$B$452,'Costi complessivi'!#REF!,""))</f>
        <v>#REF!</v>
      </c>
      <c r="I233" s="115" t="e">
        <f>IF('Costi complessivi'!#REF!="G",'Costi complessivi'!D195*$C$452,IF('Costi complessivi'!#REF!=$B$452,'Costi complessivi'!D195,""))</f>
        <v>#REF!</v>
      </c>
      <c r="J233" s="14" t="e">
        <f>IF('Costi complessivi'!#REF!="G",'Costi complessivi'!E195*$C$452,IF('Costi complessivi'!#REF!=$B$452,'Costi complessivi'!E195,""))</f>
        <v>#REF!</v>
      </c>
      <c r="K233" s="14" t="e">
        <f>IF('Costi complessivi'!#REF!="G",'Costi complessivi'!F195*$C$452,IF('Costi complessivi'!#REF!=$B$452,'Costi complessivi'!F195,""))</f>
        <v>#REF!</v>
      </c>
      <c r="L233" s="29" t="e">
        <f>IF('Costi complessivi'!#REF!="G",'Costi complessivi'!#REF!*$C$452,IF('Costi complessivi'!#REF!=$B$452,'Costi complessivi'!#REF!,""))</f>
        <v>#REF!</v>
      </c>
      <c r="M233" s="23" t="e">
        <f>'Costi complessivi'!#REF!</f>
        <v>#REF!</v>
      </c>
      <c r="N233" s="69" t="e">
        <f>IF('Costi complessivi'!#REF!="G",'Costi complessivi'!#REF!,IF('Costi complessivi'!#REF!=$B$452,'Costi complessivi'!#REF!,0))</f>
        <v>#REF!</v>
      </c>
    </row>
    <row r="234" spans="1:14" hidden="1">
      <c r="A234" s="22" t="str">
        <f>IF('Costi complessivi'!A196="","",'Costi complessivi'!A196)</f>
        <v xml:space="preserve">  66/30/521  </v>
      </c>
      <c r="B234" s="61" t="str">
        <f>IF('Costi complessivi'!B196="","",'Costi complessivi'!B196)</f>
        <v xml:space="preserve">CARBURANTE MONTECHIARUGOLO     </v>
      </c>
      <c r="C234" s="15" t="e">
        <f>IF('Costi complessivi'!#REF!="G",'Costi complessivi'!#REF!*$C$452,IF('Costi complessivi'!#REF!=$B$452,'Costi complessivi'!#REF!,""))</f>
        <v>#REF!</v>
      </c>
      <c r="D234" s="15" t="e">
        <f>IF('Costi complessivi'!#REF!="G",'Costi complessivi'!#REF!*$C$452,IF('Costi complessivi'!#REF!=$B$452,'Costi complessivi'!#REF!,""))</f>
        <v>#REF!</v>
      </c>
      <c r="E234" s="30" t="e">
        <f>IF('Costi complessivi'!#REF!="G",'Costi complessivi'!#REF!*$C$452,IF('Costi complessivi'!#REF!=$B$452,'Costi complessivi'!#REF!,""))</f>
        <v>#REF!</v>
      </c>
      <c r="F234" s="115" t="e">
        <f>IF('Costi complessivi'!#REF!="G",'Costi complessivi'!C196*$C$452,IF('Costi complessivi'!#REF!=$B$452,'Costi complessivi'!C196,""))</f>
        <v>#REF!</v>
      </c>
      <c r="G234" s="44" t="e">
        <f>IF('Costi complessivi'!#REF!="G",'Costi complessivi'!#REF!*$C$452,IF('Costi complessivi'!#REF!=$B$452,'Costi complessivi'!#REF!,""))</f>
        <v>#REF!</v>
      </c>
      <c r="H234" s="44" t="e">
        <f>IF('Costi complessivi'!#REF!="G",'Costi complessivi'!#REF!*$C$452,IF('Costi complessivi'!#REF!=$B$452,'Costi complessivi'!#REF!,""))</f>
        <v>#REF!</v>
      </c>
      <c r="I234" s="115" t="e">
        <f>IF('Costi complessivi'!#REF!="G",'Costi complessivi'!D196*$C$452,IF('Costi complessivi'!#REF!=$B$452,'Costi complessivi'!D196,""))</f>
        <v>#REF!</v>
      </c>
      <c r="J234" s="14" t="e">
        <f>IF('Costi complessivi'!#REF!="G",'Costi complessivi'!E196*$C$452,IF('Costi complessivi'!#REF!=$B$452,'Costi complessivi'!E196,""))</f>
        <v>#REF!</v>
      </c>
      <c r="K234" s="14" t="e">
        <f>IF('Costi complessivi'!#REF!="G",'Costi complessivi'!F196*$C$452,IF('Costi complessivi'!#REF!=$B$452,'Costi complessivi'!F196,""))</f>
        <v>#REF!</v>
      </c>
      <c r="L234" s="29" t="e">
        <f>IF('Costi complessivi'!#REF!="G",'Costi complessivi'!#REF!*$C$452,IF('Costi complessivi'!#REF!=$B$452,'Costi complessivi'!#REF!,""))</f>
        <v>#REF!</v>
      </c>
      <c r="M234" s="23" t="e">
        <f>'Costi complessivi'!#REF!</f>
        <v>#REF!</v>
      </c>
      <c r="N234" s="69" t="e">
        <f>IF('Costi complessivi'!#REF!="G",'Costi complessivi'!#REF!,IF('Costi complessivi'!#REF!=$B$452,'Costi complessivi'!#REF!,0))</f>
        <v>#REF!</v>
      </c>
    </row>
    <row r="235" spans="1:14" hidden="1">
      <c r="A235" s="22" t="str">
        <f>IF('Costi complessivi'!A197="","",'Costi complessivi'!A197)</f>
        <v xml:space="preserve">  66/30/522  </v>
      </c>
      <c r="B235" s="61" t="str">
        <f>IF('Costi complessivi'!B197="","",'Costi complessivi'!B197)</f>
        <v>MANUTENZ. AUTOMEZ. MONTECHIARUG</v>
      </c>
      <c r="C235" s="15" t="e">
        <f>IF('Costi complessivi'!#REF!="G",'Costi complessivi'!#REF!*$C$452,IF('Costi complessivi'!#REF!=$B$452,'Costi complessivi'!#REF!,""))</f>
        <v>#REF!</v>
      </c>
      <c r="D235" s="15" t="e">
        <f>IF('Costi complessivi'!#REF!="G",'Costi complessivi'!#REF!*$C$452,IF('Costi complessivi'!#REF!=$B$452,'Costi complessivi'!#REF!,""))</f>
        <v>#REF!</v>
      </c>
      <c r="E235" s="30" t="e">
        <f>IF('Costi complessivi'!#REF!="G",'Costi complessivi'!#REF!*$C$452,IF('Costi complessivi'!#REF!=$B$452,'Costi complessivi'!#REF!,""))</f>
        <v>#REF!</v>
      </c>
      <c r="F235" s="115" t="e">
        <f>IF('Costi complessivi'!#REF!="G",'Costi complessivi'!C197*$C$452,IF('Costi complessivi'!#REF!=$B$452,'Costi complessivi'!C197,""))</f>
        <v>#REF!</v>
      </c>
      <c r="G235" s="44" t="e">
        <f>IF('Costi complessivi'!#REF!="G",'Costi complessivi'!#REF!*$C$452,IF('Costi complessivi'!#REF!=$B$452,'Costi complessivi'!#REF!,""))</f>
        <v>#REF!</v>
      </c>
      <c r="H235" s="44" t="e">
        <f>IF('Costi complessivi'!#REF!="G",'Costi complessivi'!#REF!*$C$452,IF('Costi complessivi'!#REF!=$B$452,'Costi complessivi'!#REF!,""))</f>
        <v>#REF!</v>
      </c>
      <c r="I235" s="115" t="e">
        <f>IF('Costi complessivi'!#REF!="G",'Costi complessivi'!D197*$C$452,IF('Costi complessivi'!#REF!=$B$452,'Costi complessivi'!D197,""))</f>
        <v>#REF!</v>
      </c>
      <c r="J235" s="14" t="e">
        <f>IF('Costi complessivi'!#REF!="G",'Costi complessivi'!E197*$C$452,IF('Costi complessivi'!#REF!=$B$452,'Costi complessivi'!E197,""))</f>
        <v>#REF!</v>
      </c>
      <c r="K235" s="14" t="e">
        <f>IF('Costi complessivi'!#REF!="G",'Costi complessivi'!F197*$C$452,IF('Costi complessivi'!#REF!=$B$452,'Costi complessivi'!F197,""))</f>
        <v>#REF!</v>
      </c>
      <c r="L235" s="29" t="e">
        <f>IF('Costi complessivi'!#REF!="G",'Costi complessivi'!#REF!*$C$452,IF('Costi complessivi'!#REF!=$B$452,'Costi complessivi'!#REF!,""))</f>
        <v>#REF!</v>
      </c>
      <c r="M235" s="23" t="e">
        <f>'Costi complessivi'!#REF!</f>
        <v>#REF!</v>
      </c>
      <c r="N235" s="69" t="e">
        <f>IF('Costi complessivi'!#REF!="G",'Costi complessivi'!#REF!,IF('Costi complessivi'!#REF!=$B$452,'Costi complessivi'!#REF!,0))</f>
        <v>#REF!</v>
      </c>
    </row>
    <row r="236" spans="1:14" hidden="1">
      <c r="A236" s="22" t="str">
        <f>IF('Costi complessivi'!A198="","",'Costi complessivi'!A198)</f>
        <v xml:space="preserve">  66/30/523  </v>
      </c>
      <c r="B236" s="61" t="str">
        <f>IF('Costi complessivi'!B198="","",'Costi complessivi'!B198)</f>
        <v>ASSICURAZ. AUTOM. MONTECHIARUGO</v>
      </c>
      <c r="C236" s="15" t="e">
        <f>IF('Costi complessivi'!#REF!="G",'Costi complessivi'!#REF!*$C$452,IF('Costi complessivi'!#REF!=$B$452,'Costi complessivi'!#REF!,""))</f>
        <v>#REF!</v>
      </c>
      <c r="D236" s="15" t="e">
        <f>IF('Costi complessivi'!#REF!="G",'Costi complessivi'!#REF!*$C$452,IF('Costi complessivi'!#REF!=$B$452,'Costi complessivi'!#REF!,""))</f>
        <v>#REF!</v>
      </c>
      <c r="E236" s="30" t="e">
        <f>IF('Costi complessivi'!#REF!="G",'Costi complessivi'!#REF!*$C$452,IF('Costi complessivi'!#REF!=$B$452,'Costi complessivi'!#REF!,""))</f>
        <v>#REF!</v>
      </c>
      <c r="F236" s="115" t="e">
        <f>IF('Costi complessivi'!#REF!="G",'Costi complessivi'!C198*$C$452,IF('Costi complessivi'!#REF!=$B$452,'Costi complessivi'!C198,""))</f>
        <v>#REF!</v>
      </c>
      <c r="G236" s="44" t="e">
        <f>IF('Costi complessivi'!#REF!="G",'Costi complessivi'!#REF!*$C$452,IF('Costi complessivi'!#REF!=$B$452,'Costi complessivi'!#REF!,""))</f>
        <v>#REF!</v>
      </c>
      <c r="H236" s="44" t="e">
        <f>IF('Costi complessivi'!#REF!="G",'Costi complessivi'!#REF!*$C$452,IF('Costi complessivi'!#REF!=$B$452,'Costi complessivi'!#REF!,""))</f>
        <v>#REF!</v>
      </c>
      <c r="I236" s="115" t="e">
        <f>IF('Costi complessivi'!#REF!="G",'Costi complessivi'!D198*$C$452,IF('Costi complessivi'!#REF!=$B$452,'Costi complessivi'!D198,""))</f>
        <v>#REF!</v>
      </c>
      <c r="J236" s="14" t="e">
        <f>IF('Costi complessivi'!#REF!="G",'Costi complessivi'!E198*$C$452,IF('Costi complessivi'!#REF!=$B$452,'Costi complessivi'!E198,""))</f>
        <v>#REF!</v>
      </c>
      <c r="K236" s="14" t="e">
        <f>IF('Costi complessivi'!#REF!="G",'Costi complessivi'!F198*$C$452,IF('Costi complessivi'!#REF!=$B$452,'Costi complessivi'!F198,""))</f>
        <v>#REF!</v>
      </c>
      <c r="L236" s="29" t="e">
        <f>IF('Costi complessivi'!#REF!="G",'Costi complessivi'!#REF!*$C$452,IF('Costi complessivi'!#REF!=$B$452,'Costi complessivi'!#REF!,""))</f>
        <v>#REF!</v>
      </c>
      <c r="M236" s="23" t="e">
        <f>'Costi complessivi'!#REF!</f>
        <v>#REF!</v>
      </c>
      <c r="N236" s="69" t="e">
        <f>IF('Costi complessivi'!#REF!="G",'Costi complessivi'!#REF!,IF('Costi complessivi'!#REF!=$B$452,'Costi complessivi'!#REF!,0))</f>
        <v>#REF!</v>
      </c>
    </row>
    <row r="237" spans="1:14" hidden="1">
      <c r="A237" s="22" t="str">
        <f>IF('Costi complessivi'!A199="","",'Costi complessivi'!A199)</f>
        <v xml:space="preserve">  66/30/524  </v>
      </c>
      <c r="B237" s="61" t="str">
        <f>IF('Costi complessivi'!B199="","",'Costi complessivi'!B199)</f>
        <v>TASSA PROPR. AUTOM. MONTECHIARU</v>
      </c>
      <c r="C237" s="15" t="e">
        <f>IF('Costi complessivi'!#REF!="G",'Costi complessivi'!#REF!*$C$452,IF('Costi complessivi'!#REF!=$B$452,'Costi complessivi'!#REF!,""))</f>
        <v>#REF!</v>
      </c>
      <c r="D237" s="15" t="e">
        <f>IF('Costi complessivi'!#REF!="G",'Costi complessivi'!#REF!*$C$452,IF('Costi complessivi'!#REF!=$B$452,'Costi complessivi'!#REF!,""))</f>
        <v>#REF!</v>
      </c>
      <c r="E237" s="30" t="e">
        <f>IF('Costi complessivi'!#REF!="G",'Costi complessivi'!#REF!*$C$452,IF('Costi complessivi'!#REF!=$B$452,'Costi complessivi'!#REF!,""))</f>
        <v>#REF!</v>
      </c>
      <c r="F237" s="115" t="e">
        <f>IF('Costi complessivi'!#REF!="G",'Costi complessivi'!C199*$C$452,IF('Costi complessivi'!#REF!=$B$452,'Costi complessivi'!C199,""))</f>
        <v>#REF!</v>
      </c>
      <c r="G237" s="44" t="e">
        <f>IF('Costi complessivi'!#REF!="G",'Costi complessivi'!#REF!*$C$452,IF('Costi complessivi'!#REF!=$B$452,'Costi complessivi'!#REF!,""))</f>
        <v>#REF!</v>
      </c>
      <c r="H237" s="44" t="e">
        <f>IF('Costi complessivi'!#REF!="G",'Costi complessivi'!#REF!*$C$452,IF('Costi complessivi'!#REF!=$B$452,'Costi complessivi'!#REF!,""))</f>
        <v>#REF!</v>
      </c>
      <c r="I237" s="115" t="e">
        <f>IF('Costi complessivi'!#REF!="G",'Costi complessivi'!D199*$C$452,IF('Costi complessivi'!#REF!=$B$452,'Costi complessivi'!D199,""))</f>
        <v>#REF!</v>
      </c>
      <c r="J237" s="14" t="e">
        <f>IF('Costi complessivi'!#REF!="G",'Costi complessivi'!E199*$C$452,IF('Costi complessivi'!#REF!=$B$452,'Costi complessivi'!E199,""))</f>
        <v>#REF!</v>
      </c>
      <c r="K237" s="14" t="e">
        <f>IF('Costi complessivi'!#REF!="G",'Costi complessivi'!F199*$C$452,IF('Costi complessivi'!#REF!=$B$452,'Costi complessivi'!F199,""))</f>
        <v>#REF!</v>
      </c>
      <c r="L237" s="29" t="e">
        <f>IF('Costi complessivi'!#REF!="G",'Costi complessivi'!#REF!*$C$452,IF('Costi complessivi'!#REF!=$B$452,'Costi complessivi'!#REF!,""))</f>
        <v>#REF!</v>
      </c>
      <c r="M237" s="23" t="e">
        <f>'Costi complessivi'!#REF!</f>
        <v>#REF!</v>
      </c>
      <c r="N237" s="69" t="e">
        <f>IF('Costi complessivi'!#REF!="G",'Costi complessivi'!#REF!,IF('Costi complessivi'!#REF!=$B$452,'Costi complessivi'!#REF!,0))</f>
        <v>#REF!</v>
      </c>
    </row>
    <row r="238" spans="1:14" hidden="1">
      <c r="A238" s="22" t="str">
        <f>IF('Costi complessivi'!A200="","",'Costi complessivi'!A200)</f>
        <v xml:space="preserve">  66/30/525  </v>
      </c>
      <c r="B238" s="61" t="str">
        <f>IF('Costi complessivi'!B200="","",'Costi complessivi'!B200)</f>
        <v>NOLEGGIO AUTOM. MONTECHIARUGOLO</v>
      </c>
      <c r="C238" s="15" t="e">
        <f>IF('Costi complessivi'!#REF!="G",'Costi complessivi'!#REF!*$C$452,IF('Costi complessivi'!#REF!=$B$452,'Costi complessivi'!#REF!,""))</f>
        <v>#REF!</v>
      </c>
      <c r="D238" s="15" t="e">
        <f>IF('Costi complessivi'!#REF!="G",'Costi complessivi'!#REF!*$C$452,IF('Costi complessivi'!#REF!=$B$452,'Costi complessivi'!#REF!,""))</f>
        <v>#REF!</v>
      </c>
      <c r="E238" s="30" t="e">
        <f>IF('Costi complessivi'!#REF!="G",'Costi complessivi'!#REF!*$C$452,IF('Costi complessivi'!#REF!=$B$452,'Costi complessivi'!#REF!,""))</f>
        <v>#REF!</v>
      </c>
      <c r="F238" s="115" t="e">
        <f>IF('Costi complessivi'!#REF!="G",'Costi complessivi'!C200*$C$452,IF('Costi complessivi'!#REF!=$B$452,'Costi complessivi'!C200,""))</f>
        <v>#REF!</v>
      </c>
      <c r="G238" s="44" t="e">
        <f>IF('Costi complessivi'!#REF!="G",'Costi complessivi'!#REF!*$C$452,IF('Costi complessivi'!#REF!=$B$452,'Costi complessivi'!#REF!,""))</f>
        <v>#REF!</v>
      </c>
      <c r="H238" s="44" t="e">
        <f>IF('Costi complessivi'!#REF!="G",'Costi complessivi'!#REF!*$C$452,IF('Costi complessivi'!#REF!=$B$452,'Costi complessivi'!#REF!,""))</f>
        <v>#REF!</v>
      </c>
      <c r="I238" s="115" t="e">
        <f>IF('Costi complessivi'!#REF!="G",'Costi complessivi'!D200*$C$452,IF('Costi complessivi'!#REF!=$B$452,'Costi complessivi'!D200,""))</f>
        <v>#REF!</v>
      </c>
      <c r="J238" s="14" t="e">
        <f>IF('Costi complessivi'!#REF!="G",'Costi complessivi'!E200*$C$452,IF('Costi complessivi'!#REF!=$B$452,'Costi complessivi'!E200,""))</f>
        <v>#REF!</v>
      </c>
      <c r="K238" s="14" t="e">
        <f>IF('Costi complessivi'!#REF!="G",'Costi complessivi'!F200*$C$452,IF('Costi complessivi'!#REF!=$B$452,'Costi complessivi'!F200,""))</f>
        <v>#REF!</v>
      </c>
      <c r="L238" s="29" t="e">
        <f>IF('Costi complessivi'!#REF!="G",'Costi complessivi'!#REF!*$C$452,IF('Costi complessivi'!#REF!=$B$452,'Costi complessivi'!#REF!,""))</f>
        <v>#REF!</v>
      </c>
      <c r="M238" s="23" t="e">
        <f>'Costi complessivi'!#REF!</f>
        <v>#REF!</v>
      </c>
      <c r="N238" s="69" t="e">
        <f>IF('Costi complessivi'!#REF!="G",'Costi complessivi'!#REF!,IF('Costi complessivi'!#REF!=$B$452,'Costi complessivi'!#REF!,0))</f>
        <v>#REF!</v>
      </c>
    </row>
    <row r="239" spans="1:14" hidden="1">
      <c r="A239" s="49" t="s">
        <v>447</v>
      </c>
      <c r="B239" s="45"/>
      <c r="C239" s="46"/>
      <c r="D239" s="47"/>
      <c r="E239" s="47"/>
      <c r="F239" s="47"/>
      <c r="G239" s="47"/>
      <c r="H239" s="47"/>
      <c r="I239" s="47"/>
      <c r="J239" s="47"/>
      <c r="K239" s="47"/>
      <c r="L239" s="45"/>
      <c r="M239" s="48"/>
      <c r="N239" s="69" t="e">
        <f>IF('Costi complessivi'!#REF!="G",'Costi complessivi'!#REF!,IF('Costi complessivi'!#REF!=$B$452,'Costi complessivi'!#REF!,0))</f>
        <v>#REF!</v>
      </c>
    </row>
    <row r="240" spans="1:14" hidden="1">
      <c r="A240" s="22" t="s">
        <v>748</v>
      </c>
      <c r="B240" s="23" t="s">
        <v>749</v>
      </c>
      <c r="C240" s="15" t="e">
        <f>IF('Costi complessivi'!#REF!="G",'Costi complessivi'!#REF!*$C$452,IF('Costi complessivi'!#REF!=$B$452,'Costi complessivi'!#REF!,""))</f>
        <v>#REF!</v>
      </c>
      <c r="D240" s="15" t="e">
        <f>IF('Costi complessivi'!#REF!="G",'Costi complessivi'!#REF!*$C$452,IF('Costi complessivi'!#REF!=$B$452,'Costi complessivi'!#REF!,""))</f>
        <v>#REF!</v>
      </c>
      <c r="E240" s="15" t="e">
        <f>IF('Costi complessivi'!#REF!="G",'Costi complessivi'!#REF!*$C$452,IF('Costi complessivi'!#REF!=$B$452,'Costi complessivi'!#REF!,""))</f>
        <v>#REF!</v>
      </c>
      <c r="F240" s="115" t="e">
        <f>IF('Costi complessivi'!#REF!="G",'Costi complessivi'!C202*$C$452,IF('Costi complessivi'!#REF!=$B$452,'Costi complessivi'!C202,""))</f>
        <v>#REF!</v>
      </c>
      <c r="G240" s="44" t="e">
        <f>IF('Costi complessivi'!#REF!="G",'Costi complessivi'!#REF!*$C$452,IF('Costi complessivi'!#REF!=$B$452,'Costi complessivi'!#REF!,""))</f>
        <v>#REF!</v>
      </c>
      <c r="H240" s="44" t="e">
        <f>IF('Costi complessivi'!#REF!="G",'Costi complessivi'!#REF!*$C$452,IF('Costi complessivi'!#REF!=$B$452,'Costi complessivi'!#REF!,""))</f>
        <v>#REF!</v>
      </c>
      <c r="I240" s="115" t="e">
        <f>IF('Costi complessivi'!#REF!="G",'Costi complessivi'!D202*$C$452,IF('Costi complessivi'!#REF!=$B$452,'Costi complessivi'!D202,""))</f>
        <v>#REF!</v>
      </c>
      <c r="J240" s="14" t="e">
        <f>IF('Costi complessivi'!#REF!="G",'Costi complessivi'!E202*$C$452,IF('Costi complessivi'!#REF!=$B$452,'Costi complessivi'!E202,""))</f>
        <v>#REF!</v>
      </c>
      <c r="K240" s="14" t="e">
        <f>IF('Costi complessivi'!#REF!="G",'Costi complessivi'!F202*$C$452,IF('Costi complessivi'!#REF!=$B$452,'Costi complessivi'!F202,""))</f>
        <v>#REF!</v>
      </c>
      <c r="L240" s="29" t="e">
        <f>IF('Costi complessivi'!#REF!="G",'Costi complessivi'!#REF!*$C$452,IF('Costi complessivi'!#REF!=$B$452,'Costi complessivi'!#REF!,""))</f>
        <v>#REF!</v>
      </c>
      <c r="M240" s="23" t="e">
        <f>'Costi complessivi'!#REF!</f>
        <v>#REF!</v>
      </c>
      <c r="N240" s="69" t="e">
        <f>IF('Costi complessivi'!#REF!="G",'Costi complessivi'!#REF!,IF('Costi complessivi'!#REF!=$B$452,'Costi complessivi'!#REF!,0))</f>
        <v>#REF!</v>
      </c>
    </row>
    <row r="241" spans="1:33" hidden="1">
      <c r="A241" s="22" t="s">
        <v>750</v>
      </c>
      <c r="B241" s="23" t="s">
        <v>751</v>
      </c>
      <c r="C241" s="15" t="e">
        <f>IF('Costi complessivi'!#REF!="G",'Costi complessivi'!#REF!*$C$452,IF('Costi complessivi'!#REF!=$B$452,'Costi complessivi'!#REF!,""))</f>
        <v>#REF!</v>
      </c>
      <c r="D241" s="15" t="e">
        <f>IF('Costi complessivi'!#REF!="G",'Costi complessivi'!#REF!*$C$452,IF('Costi complessivi'!#REF!=$B$452,'Costi complessivi'!#REF!,""))</f>
        <v>#REF!</v>
      </c>
      <c r="E241" s="15" t="e">
        <f>IF('Costi complessivi'!#REF!="G",'Costi complessivi'!#REF!*$C$452,IF('Costi complessivi'!#REF!=$B$452,'Costi complessivi'!#REF!,""))</f>
        <v>#REF!</v>
      </c>
      <c r="F241" s="115" t="e">
        <f>IF('Costi complessivi'!#REF!="G",'Costi complessivi'!C203*$C$452,IF('Costi complessivi'!#REF!=$B$452,'Costi complessivi'!C203,""))</f>
        <v>#REF!</v>
      </c>
      <c r="G241" s="44" t="e">
        <f>IF('Costi complessivi'!#REF!="G",'Costi complessivi'!#REF!*$C$452,IF('Costi complessivi'!#REF!=$B$452,'Costi complessivi'!#REF!,""))</f>
        <v>#REF!</v>
      </c>
      <c r="H241" s="44" t="e">
        <f>IF('Costi complessivi'!#REF!="G",'Costi complessivi'!#REF!*$C$452,IF('Costi complessivi'!#REF!=$B$452,'Costi complessivi'!#REF!,""))</f>
        <v>#REF!</v>
      </c>
      <c r="I241" s="115" t="e">
        <f>IF('Costi complessivi'!#REF!="G",'Costi complessivi'!D203*$C$452,IF('Costi complessivi'!#REF!=$B$452,'Costi complessivi'!D203,""))</f>
        <v>#REF!</v>
      </c>
      <c r="J241" s="14" t="e">
        <f>IF('Costi complessivi'!#REF!="G",'Costi complessivi'!E203*$C$452,IF('Costi complessivi'!#REF!=$B$452,'Costi complessivi'!E203,""))</f>
        <v>#REF!</v>
      </c>
      <c r="K241" s="14" t="e">
        <f>IF('Costi complessivi'!#REF!="G",'Costi complessivi'!F203*$C$452,IF('Costi complessivi'!#REF!=$B$452,'Costi complessivi'!F203,""))</f>
        <v>#REF!</v>
      </c>
      <c r="L241" s="29" t="e">
        <f>IF('Costi complessivi'!#REF!="G",'Costi complessivi'!#REF!*$C$452,IF('Costi complessivi'!#REF!=$B$452,'Costi complessivi'!#REF!,""))</f>
        <v>#REF!</v>
      </c>
      <c r="M241" s="23" t="e">
        <f>'Costi complessivi'!#REF!</f>
        <v>#REF!</v>
      </c>
      <c r="N241" s="69" t="e">
        <f>IF('Costi complessivi'!#REF!="G",'Costi complessivi'!#REF!,IF('Costi complessivi'!#REF!=$B$452,'Costi complessivi'!#REF!,0))</f>
        <v>#REF!</v>
      </c>
    </row>
    <row r="242" spans="1:33" hidden="1">
      <c r="A242" s="22" t="s">
        <v>752</v>
      </c>
      <c r="B242" s="23" t="s">
        <v>753</v>
      </c>
      <c r="C242" s="15" t="e">
        <f>IF('Costi complessivi'!#REF!="G",'Costi complessivi'!#REF!*$C$452,IF('Costi complessivi'!#REF!=$B$452,'Costi complessivi'!#REF!,""))</f>
        <v>#REF!</v>
      </c>
      <c r="D242" s="15" t="e">
        <f>IF('Costi complessivi'!#REF!="G",'Costi complessivi'!#REF!*$C$452,IF('Costi complessivi'!#REF!=$B$452,'Costi complessivi'!#REF!,""))</f>
        <v>#REF!</v>
      </c>
      <c r="E242" s="15" t="e">
        <f>IF('Costi complessivi'!#REF!="G",'Costi complessivi'!#REF!*$C$452,IF('Costi complessivi'!#REF!=$B$452,'Costi complessivi'!#REF!,""))</f>
        <v>#REF!</v>
      </c>
      <c r="F242" s="115" t="e">
        <f>IF('Costi complessivi'!#REF!="G",'Costi complessivi'!C204*$C$452,IF('Costi complessivi'!#REF!=$B$452,'Costi complessivi'!C204,""))</f>
        <v>#REF!</v>
      </c>
      <c r="G242" s="44" t="e">
        <f>IF('Costi complessivi'!#REF!="G",'Costi complessivi'!#REF!*$C$452,IF('Costi complessivi'!#REF!=$B$452,'Costi complessivi'!#REF!,""))</f>
        <v>#REF!</v>
      </c>
      <c r="H242" s="44" t="e">
        <f>IF('Costi complessivi'!#REF!="G",'Costi complessivi'!#REF!*$C$452,IF('Costi complessivi'!#REF!=$B$452,'Costi complessivi'!#REF!,""))</f>
        <v>#REF!</v>
      </c>
      <c r="I242" s="115" t="e">
        <f>IF('Costi complessivi'!#REF!="G",'Costi complessivi'!D204*$C$452,IF('Costi complessivi'!#REF!=$B$452,'Costi complessivi'!D204,""))</f>
        <v>#REF!</v>
      </c>
      <c r="J242" s="14" t="e">
        <f>IF('Costi complessivi'!#REF!="G",'Costi complessivi'!E204*$C$452,IF('Costi complessivi'!#REF!=$B$452,'Costi complessivi'!E204,""))</f>
        <v>#REF!</v>
      </c>
      <c r="K242" s="14" t="e">
        <f>IF('Costi complessivi'!#REF!="G",'Costi complessivi'!F204*$C$452,IF('Costi complessivi'!#REF!=$B$452,'Costi complessivi'!F204,""))</f>
        <v>#REF!</v>
      </c>
      <c r="L242" s="29" t="e">
        <f>IF('Costi complessivi'!#REF!="G",'Costi complessivi'!#REF!*$C$452,IF('Costi complessivi'!#REF!=$B$452,'Costi complessivi'!#REF!,""))</f>
        <v>#REF!</v>
      </c>
      <c r="M242" s="23" t="e">
        <f>'Costi complessivi'!#REF!</f>
        <v>#REF!</v>
      </c>
      <c r="N242" s="69" t="e">
        <f>IF('Costi complessivi'!#REF!="G",'Costi complessivi'!#REF!,IF('Costi complessivi'!#REF!=$B$452,'Costi complessivi'!#REF!,0))</f>
        <v>#REF!</v>
      </c>
    </row>
    <row r="243" spans="1:33" hidden="1">
      <c r="A243" s="22" t="s">
        <v>754</v>
      </c>
      <c r="B243" s="23" t="s">
        <v>755</v>
      </c>
      <c r="C243" s="15" t="e">
        <f>IF('Costi complessivi'!#REF!="G",'Costi complessivi'!#REF!*$C$452,IF('Costi complessivi'!#REF!=$B$452,'Costi complessivi'!#REF!,""))</f>
        <v>#REF!</v>
      </c>
      <c r="D243" s="15" t="e">
        <f>IF('Costi complessivi'!#REF!="G",'Costi complessivi'!#REF!*$C$452,IF('Costi complessivi'!#REF!=$B$452,'Costi complessivi'!#REF!,""))</f>
        <v>#REF!</v>
      </c>
      <c r="E243" s="15" t="e">
        <f>IF('Costi complessivi'!#REF!="G",'Costi complessivi'!#REF!*$C$452,IF('Costi complessivi'!#REF!=$B$452,'Costi complessivi'!#REF!,""))</f>
        <v>#REF!</v>
      </c>
      <c r="F243" s="115" t="e">
        <f>IF('Costi complessivi'!#REF!="G",'Costi complessivi'!C205*$C$452,IF('Costi complessivi'!#REF!=$B$452,'Costi complessivi'!C205,""))</f>
        <v>#REF!</v>
      </c>
      <c r="G243" s="44" t="e">
        <f>IF('Costi complessivi'!#REF!="G",'Costi complessivi'!#REF!*$C$452,IF('Costi complessivi'!#REF!=$B$452,'Costi complessivi'!#REF!,""))</f>
        <v>#REF!</v>
      </c>
      <c r="H243" s="44" t="e">
        <f>IF('Costi complessivi'!#REF!="G",'Costi complessivi'!#REF!*$C$452,IF('Costi complessivi'!#REF!=$B$452,'Costi complessivi'!#REF!,""))</f>
        <v>#REF!</v>
      </c>
      <c r="I243" s="115" t="e">
        <f>IF('Costi complessivi'!#REF!="G",'Costi complessivi'!D205*$C$452,IF('Costi complessivi'!#REF!=$B$452,'Costi complessivi'!D205,""))</f>
        <v>#REF!</v>
      </c>
      <c r="J243" s="14" t="e">
        <f>IF('Costi complessivi'!#REF!="G",'Costi complessivi'!E205*$C$452,IF('Costi complessivi'!#REF!=$B$452,'Costi complessivi'!E205,""))</f>
        <v>#REF!</v>
      </c>
      <c r="K243" s="14" t="e">
        <f>IF('Costi complessivi'!#REF!="G",'Costi complessivi'!F205*$C$452,IF('Costi complessivi'!#REF!=$B$452,'Costi complessivi'!F205,""))</f>
        <v>#REF!</v>
      </c>
      <c r="L243" s="29" t="e">
        <f>IF('Costi complessivi'!#REF!="G",'Costi complessivi'!#REF!*$C$452,IF('Costi complessivi'!#REF!=$B$452,'Costi complessivi'!#REF!,""))</f>
        <v>#REF!</v>
      </c>
      <c r="M243" s="23" t="e">
        <f>'Costi complessivi'!#REF!</f>
        <v>#REF!</v>
      </c>
      <c r="N243" s="69" t="e">
        <f>IF('Costi complessivi'!#REF!="G",'Costi complessivi'!#REF!,IF('Costi complessivi'!#REF!=$B$452,'Costi complessivi'!#REF!,0))</f>
        <v>#REF!</v>
      </c>
    </row>
    <row r="244" spans="1:33" hidden="1">
      <c r="A244" s="22" t="s">
        <v>756</v>
      </c>
      <c r="B244" s="23" t="s">
        <v>757</v>
      </c>
      <c r="C244" s="15" t="e">
        <f>IF('Costi complessivi'!#REF!="G",'Costi complessivi'!#REF!*$C$452,IF('Costi complessivi'!#REF!=$B$452,'Costi complessivi'!#REF!,""))</f>
        <v>#REF!</v>
      </c>
      <c r="D244" s="15" t="e">
        <f>IF('Costi complessivi'!#REF!="G",'Costi complessivi'!#REF!*$C$452,IF('Costi complessivi'!#REF!=$B$452,'Costi complessivi'!#REF!,""))</f>
        <v>#REF!</v>
      </c>
      <c r="E244" s="15" t="e">
        <f>IF('Costi complessivi'!#REF!="G",'Costi complessivi'!#REF!*$C$452,IF('Costi complessivi'!#REF!=$B$452,'Costi complessivi'!#REF!,""))</f>
        <v>#REF!</v>
      </c>
      <c r="F244" s="115" t="e">
        <f>IF('Costi complessivi'!#REF!="G",'Costi complessivi'!C206*$C$452,IF('Costi complessivi'!#REF!=$B$452,'Costi complessivi'!C206,""))</f>
        <v>#REF!</v>
      </c>
      <c r="G244" s="44" t="e">
        <f>IF('Costi complessivi'!#REF!="G",'Costi complessivi'!#REF!*$C$452,IF('Costi complessivi'!#REF!=$B$452,'Costi complessivi'!#REF!,""))</f>
        <v>#REF!</v>
      </c>
      <c r="H244" s="44" t="e">
        <f>IF('Costi complessivi'!#REF!="G",'Costi complessivi'!#REF!*$C$452,IF('Costi complessivi'!#REF!=$B$452,'Costi complessivi'!#REF!,""))</f>
        <v>#REF!</v>
      </c>
      <c r="I244" s="115" t="e">
        <f>IF('Costi complessivi'!#REF!="G",'Costi complessivi'!D206*$C$452,IF('Costi complessivi'!#REF!=$B$452,'Costi complessivi'!D206,""))</f>
        <v>#REF!</v>
      </c>
      <c r="J244" s="14" t="e">
        <f>IF('Costi complessivi'!#REF!="G",'Costi complessivi'!E206*$C$452,IF('Costi complessivi'!#REF!=$B$452,'Costi complessivi'!E206,""))</f>
        <v>#REF!</v>
      </c>
      <c r="K244" s="14" t="e">
        <f>IF('Costi complessivi'!#REF!="G",'Costi complessivi'!F206*$C$452,IF('Costi complessivi'!#REF!=$B$452,'Costi complessivi'!F206,""))</f>
        <v>#REF!</v>
      </c>
      <c r="L244" s="29" t="e">
        <f>IF('Costi complessivi'!#REF!="G",'Costi complessivi'!#REF!*$C$452,IF('Costi complessivi'!#REF!=$B$452,'Costi complessivi'!#REF!,""))</f>
        <v>#REF!</v>
      </c>
      <c r="M244" s="23" t="e">
        <f>'Costi complessivi'!#REF!</f>
        <v>#REF!</v>
      </c>
      <c r="N244" s="69" t="e">
        <f>IF('Costi complessivi'!#REF!="G",'Costi complessivi'!#REF!,IF('Costi complessivi'!#REF!=$B$452,'Costi complessivi'!#REF!,0))</f>
        <v>#REF!</v>
      </c>
    </row>
    <row r="245" spans="1:33" hidden="1">
      <c r="A245" s="22" t="s">
        <v>758</v>
      </c>
      <c r="B245" s="23" t="s">
        <v>759</v>
      </c>
      <c r="C245" s="15" t="e">
        <f>IF('Costi complessivi'!#REF!="G",'Costi complessivi'!#REF!*$C$452,IF('Costi complessivi'!#REF!=$B$452,'Costi complessivi'!#REF!,""))</f>
        <v>#REF!</v>
      </c>
      <c r="D245" s="15" t="e">
        <f>IF('Costi complessivi'!#REF!="G",'Costi complessivi'!#REF!*$C$452,IF('Costi complessivi'!#REF!=$B$452,'Costi complessivi'!#REF!,""))</f>
        <v>#REF!</v>
      </c>
      <c r="E245" s="15" t="e">
        <f>IF('Costi complessivi'!#REF!="G",'Costi complessivi'!#REF!*$C$452,IF('Costi complessivi'!#REF!=$B$452,'Costi complessivi'!#REF!,""))</f>
        <v>#REF!</v>
      </c>
      <c r="F245" s="115" t="e">
        <f>IF('Costi complessivi'!#REF!="G",'Costi complessivi'!#REF!*$C$452,IF('Costi complessivi'!#REF!=$B$452,'Costi complessivi'!#REF!,""))</f>
        <v>#REF!</v>
      </c>
      <c r="G245" s="44" t="e">
        <f>IF('Costi complessivi'!#REF!="G",'Costi complessivi'!#REF!*$C$452,IF('Costi complessivi'!#REF!=$B$452,'Costi complessivi'!#REF!,""))</f>
        <v>#REF!</v>
      </c>
      <c r="H245" s="44" t="e">
        <f>IF('Costi complessivi'!#REF!="G",'Costi complessivi'!#REF!*$C$452,IF('Costi complessivi'!#REF!=$B$452,'Costi complessivi'!#REF!,""))</f>
        <v>#REF!</v>
      </c>
      <c r="I245" s="115" t="e">
        <f>IF('Costi complessivi'!#REF!="G",'Costi complessivi'!#REF!*$C$452,IF('Costi complessivi'!#REF!=$B$452,'Costi complessivi'!#REF!,""))</f>
        <v>#REF!</v>
      </c>
      <c r="J245" s="14" t="e">
        <f>IF('Costi complessivi'!#REF!="G",'Costi complessivi'!#REF!*$C$452,IF('Costi complessivi'!#REF!=$B$452,'Costi complessivi'!#REF!,""))</f>
        <v>#REF!</v>
      </c>
      <c r="K245" s="14" t="e">
        <f>IF('Costi complessivi'!#REF!="G",'Costi complessivi'!#REF!*$C$452,IF('Costi complessivi'!#REF!=$B$452,'Costi complessivi'!#REF!,""))</f>
        <v>#REF!</v>
      </c>
      <c r="L245" s="29" t="e">
        <f>IF('Costi complessivi'!#REF!="G",'Costi complessivi'!#REF!*$C$452,IF('Costi complessivi'!#REF!=$B$452,'Costi complessivi'!#REF!,""))</f>
        <v>#REF!</v>
      </c>
      <c r="M245" s="23" t="e">
        <f>'Costi complessivi'!#REF!</f>
        <v>#REF!</v>
      </c>
      <c r="N245" s="69" t="e">
        <f>IF('Costi complessivi'!#REF!="G",'Costi complessivi'!#REF!,IF('Costi complessivi'!#REF!=$B$452,'Costi complessivi'!#REF!,0))</f>
        <v>#REF!</v>
      </c>
    </row>
    <row r="246" spans="1:33">
      <c r="A246" s="49" t="s">
        <v>448</v>
      </c>
      <c r="B246" s="45"/>
      <c r="C246" s="46"/>
      <c r="D246" s="47"/>
      <c r="E246" s="47"/>
      <c r="F246" s="47"/>
      <c r="G246" s="47"/>
      <c r="H246" s="47"/>
      <c r="I246" s="47"/>
      <c r="J246" s="47"/>
      <c r="K246" s="47"/>
      <c r="L246" s="45"/>
      <c r="M246" s="48"/>
      <c r="N246" s="69">
        <v>1</v>
      </c>
    </row>
    <row r="247" spans="1:33">
      <c r="A247" s="22" t="str">
        <f>IF('Costi complessivi'!A208="","",'Costi complessivi'!A208)</f>
        <v xml:space="preserve">  66/30/540  </v>
      </c>
      <c r="B247" s="61" t="str">
        <f>IF('Costi complessivi'!B208="","",'Costi complessivi'!B208)</f>
        <v xml:space="preserve">TAXI SOCIALE TRAVERSETOLO      </v>
      </c>
      <c r="C247" s="15" t="e">
        <f>IF('Costi complessivi'!#REF!="G",'Costi complessivi'!#REF!*$C$452,IF('Costi complessivi'!#REF!=$B$452,'Costi complessivi'!#REF!,""))</f>
        <v>#REF!</v>
      </c>
      <c r="D247" s="15" t="e">
        <f>IF('Costi complessivi'!#REF!="G",'Costi complessivi'!#REF!*$C$452,IF('Costi complessivi'!#REF!=$B$452,'Costi complessivi'!#REF!,""))</f>
        <v>#REF!</v>
      </c>
      <c r="E247" s="30" t="e">
        <f>IF('Costi complessivi'!#REF!="G",'Costi complessivi'!#REF!*$C$452,IF('Costi complessivi'!#REF!=$B$452,'Costi complessivi'!#REF!,""))</f>
        <v>#REF!</v>
      </c>
      <c r="F247" s="115" t="e">
        <f>IF('Costi complessivi'!#REF!="G",'Costi complessivi'!C208*$C$452,IF('Costi complessivi'!#REF!=$B$452,'Costi complessivi'!C208,""))</f>
        <v>#REF!</v>
      </c>
      <c r="G247" s="44" t="e">
        <f>IF('Costi complessivi'!#REF!="G",'Costi complessivi'!#REF!*$C$452,IF('Costi complessivi'!#REF!=$B$452,'Costi complessivi'!#REF!,""))</f>
        <v>#REF!</v>
      </c>
      <c r="H247" s="44" t="e">
        <f>IF('Costi complessivi'!#REF!="G",'Costi complessivi'!#REF!*$C$452,IF('Costi complessivi'!#REF!=$B$452,'Costi complessivi'!#REF!,""))</f>
        <v>#REF!</v>
      </c>
      <c r="I247" s="115" t="e">
        <f>IF('Costi complessivi'!#REF!="G",'Costi complessivi'!D208*$C$452,IF('Costi complessivi'!#REF!=$B$452,'Costi complessivi'!D208,""))</f>
        <v>#REF!</v>
      </c>
      <c r="J247" s="14" t="e">
        <f>IF('Costi complessivi'!#REF!="G",'Costi complessivi'!E208*$C$452,IF('Costi complessivi'!#REF!=$B$452,'Costi complessivi'!E208,""))</f>
        <v>#REF!</v>
      </c>
      <c r="K247" s="14" t="e">
        <f>IF('Costi complessivi'!#REF!="G",'Costi complessivi'!F208*$C$452,IF('Costi complessivi'!#REF!=$B$452,'Costi complessivi'!F208,""))</f>
        <v>#REF!</v>
      </c>
      <c r="L247" s="29" t="e">
        <f>IF('Costi complessivi'!#REF!="G",'Costi complessivi'!#REF!*$C$452,IF('Costi complessivi'!#REF!=$B$452,'Costi complessivi'!#REF!,""))</f>
        <v>#REF!</v>
      </c>
      <c r="M247" s="23" t="e">
        <f>'Costi complessivi'!#REF!</f>
        <v>#REF!</v>
      </c>
      <c r="N247" s="69" t="e">
        <f>IF('Costi complessivi'!#REF!="G",'Costi complessivi'!#REF!,IF('Costi complessivi'!#REF!=$B$452,'Costi complessivi'!#REF!,0))</f>
        <v>#REF!</v>
      </c>
    </row>
    <row r="248" spans="1:33">
      <c r="A248" s="22" t="str">
        <f>IF('Costi complessivi'!A209="","",'Costi complessivi'!A209)</f>
        <v xml:space="preserve">  66/30/541  </v>
      </c>
      <c r="B248" s="61" t="str">
        <f>IF('Costi complessivi'!B209="","",'Costi complessivi'!B209)</f>
        <v xml:space="preserve">CARBURANTE TRAVERSETOLO        </v>
      </c>
      <c r="C248" s="15" t="e">
        <f>IF('Costi complessivi'!#REF!="G",'Costi complessivi'!#REF!*$C$452,IF('Costi complessivi'!#REF!=$B$452,'Costi complessivi'!#REF!,""))</f>
        <v>#REF!</v>
      </c>
      <c r="D248" s="15" t="e">
        <f>IF('Costi complessivi'!#REF!="G",'Costi complessivi'!#REF!*$C$452,IF('Costi complessivi'!#REF!=$B$452,'Costi complessivi'!#REF!,""))</f>
        <v>#REF!</v>
      </c>
      <c r="E248" s="30" t="e">
        <f>IF('Costi complessivi'!#REF!="G",'Costi complessivi'!#REF!*$C$452,IF('Costi complessivi'!#REF!=$B$452,'Costi complessivi'!#REF!,""))</f>
        <v>#REF!</v>
      </c>
      <c r="F248" s="115" t="e">
        <f>IF('Costi complessivi'!#REF!="G",'Costi complessivi'!C209*$C$452,IF('Costi complessivi'!#REF!=$B$452,'Costi complessivi'!C209,""))</f>
        <v>#REF!</v>
      </c>
      <c r="G248" s="44" t="e">
        <f>IF('Costi complessivi'!#REF!="G",'Costi complessivi'!#REF!*$C$452,IF('Costi complessivi'!#REF!=$B$452,'Costi complessivi'!#REF!,""))</f>
        <v>#REF!</v>
      </c>
      <c r="H248" s="44" t="e">
        <f>IF('Costi complessivi'!#REF!="G",'Costi complessivi'!#REF!*$C$452,IF('Costi complessivi'!#REF!=$B$452,'Costi complessivi'!#REF!,""))</f>
        <v>#REF!</v>
      </c>
      <c r="I248" s="115" t="e">
        <f>IF('Costi complessivi'!#REF!="G",'Costi complessivi'!D209*$C$452,IF('Costi complessivi'!#REF!=$B$452,'Costi complessivi'!D209,""))</f>
        <v>#REF!</v>
      </c>
      <c r="J248" s="14" t="e">
        <f>IF('Costi complessivi'!#REF!="G",'Costi complessivi'!E209*$C$452,IF('Costi complessivi'!#REF!=$B$452,'Costi complessivi'!E209,""))</f>
        <v>#REF!</v>
      </c>
      <c r="K248" s="14" t="e">
        <f>IF('Costi complessivi'!#REF!="G",'Costi complessivi'!F209*$C$452,IF('Costi complessivi'!#REF!=$B$452,'Costi complessivi'!F209,""))</f>
        <v>#REF!</v>
      </c>
      <c r="L248" s="29" t="e">
        <f>IF('Costi complessivi'!#REF!="G",'Costi complessivi'!#REF!*$C$452,IF('Costi complessivi'!#REF!=$B$452,'Costi complessivi'!#REF!,""))</f>
        <v>#REF!</v>
      </c>
      <c r="M248" s="23" t="e">
        <f>'Costi complessivi'!#REF!</f>
        <v>#REF!</v>
      </c>
      <c r="N248" s="69" t="e">
        <f>IF('Costi complessivi'!#REF!="G",'Costi complessivi'!#REF!,IF('Costi complessivi'!#REF!=$B$452,'Costi complessivi'!#REF!,0))</f>
        <v>#REF!</v>
      </c>
    </row>
    <row r="249" spans="1:33">
      <c r="A249" s="22" t="str">
        <f>IF('Costi complessivi'!A210="","",'Costi complessivi'!A210)</f>
        <v xml:space="preserve">  66/30/542  </v>
      </c>
      <c r="B249" s="61" t="str">
        <f>IF('Costi complessivi'!B210="","",'Costi complessivi'!B210)</f>
        <v xml:space="preserve">MANUTENZ. AUTOM. TRAVERSETOLO  </v>
      </c>
      <c r="C249" s="15" t="e">
        <f>IF('Costi complessivi'!#REF!="G",'Costi complessivi'!#REF!*$C$452,IF('Costi complessivi'!#REF!=$B$452,'Costi complessivi'!#REF!,""))</f>
        <v>#REF!</v>
      </c>
      <c r="D249" s="15" t="e">
        <f>IF('Costi complessivi'!#REF!="G",'Costi complessivi'!#REF!*$C$452,IF('Costi complessivi'!#REF!=$B$452,'Costi complessivi'!#REF!,""))</f>
        <v>#REF!</v>
      </c>
      <c r="E249" s="30" t="e">
        <f>IF('Costi complessivi'!#REF!="G",'Costi complessivi'!#REF!*$C$452,IF('Costi complessivi'!#REF!=$B$452,'Costi complessivi'!#REF!,""))</f>
        <v>#REF!</v>
      </c>
      <c r="F249" s="115" t="e">
        <f>IF('Costi complessivi'!#REF!="G",'Costi complessivi'!C210*$C$452,IF('Costi complessivi'!#REF!=$B$452,'Costi complessivi'!C210,""))</f>
        <v>#REF!</v>
      </c>
      <c r="G249" s="44" t="e">
        <f>IF('Costi complessivi'!#REF!="G",'Costi complessivi'!#REF!*$C$452,IF('Costi complessivi'!#REF!=$B$452,'Costi complessivi'!#REF!,""))</f>
        <v>#REF!</v>
      </c>
      <c r="H249" s="44" t="e">
        <f>IF('Costi complessivi'!#REF!="G",'Costi complessivi'!#REF!*$C$452,IF('Costi complessivi'!#REF!=$B$452,'Costi complessivi'!#REF!,""))</f>
        <v>#REF!</v>
      </c>
      <c r="I249" s="115" t="e">
        <f>IF('Costi complessivi'!#REF!="G",'Costi complessivi'!D210*$C$452,IF('Costi complessivi'!#REF!=$B$452,'Costi complessivi'!D210,""))</f>
        <v>#REF!</v>
      </c>
      <c r="J249" s="14" t="e">
        <f>IF('Costi complessivi'!#REF!="G",'Costi complessivi'!E210*$C$452,IF('Costi complessivi'!#REF!=$B$452,'Costi complessivi'!E210,""))</f>
        <v>#REF!</v>
      </c>
      <c r="K249" s="14" t="e">
        <f>IF('Costi complessivi'!#REF!="G",'Costi complessivi'!F210*$C$452,IF('Costi complessivi'!#REF!=$B$452,'Costi complessivi'!F210,""))</f>
        <v>#REF!</v>
      </c>
      <c r="L249" s="29" t="e">
        <f>IF('Costi complessivi'!#REF!="G",'Costi complessivi'!#REF!*$C$452,IF('Costi complessivi'!#REF!=$B$452,'Costi complessivi'!#REF!,""))</f>
        <v>#REF!</v>
      </c>
      <c r="M249" s="23" t="e">
        <f>'Costi complessivi'!#REF!</f>
        <v>#REF!</v>
      </c>
      <c r="N249" s="69" t="e">
        <f>IF('Costi complessivi'!#REF!="G",'Costi complessivi'!#REF!,IF('Costi complessivi'!#REF!=$B$452,'Costi complessivi'!#REF!,0))</f>
        <v>#REF!</v>
      </c>
    </row>
    <row r="250" spans="1:33">
      <c r="A250" s="22" t="str">
        <f>IF('Costi complessivi'!A211="","",'Costi complessivi'!A211)</f>
        <v xml:space="preserve">  66/30/543  </v>
      </c>
      <c r="B250" s="61" t="str">
        <f>IF('Costi complessivi'!B211="","",'Costi complessivi'!B211)</f>
        <v>ASSICURAZ. AUTOMEZZI TRAVERSETO</v>
      </c>
      <c r="C250" s="15" t="e">
        <f>IF('Costi complessivi'!#REF!="G",'Costi complessivi'!#REF!*$C$452,IF('Costi complessivi'!#REF!=$B$452,'Costi complessivi'!#REF!,""))</f>
        <v>#REF!</v>
      </c>
      <c r="D250" s="15" t="e">
        <f>IF('Costi complessivi'!#REF!="G",'Costi complessivi'!#REF!*$C$452,IF('Costi complessivi'!#REF!=$B$452,'Costi complessivi'!#REF!,""))</f>
        <v>#REF!</v>
      </c>
      <c r="E250" s="30" t="e">
        <f>IF('Costi complessivi'!#REF!="G",'Costi complessivi'!#REF!*$C$452,IF('Costi complessivi'!#REF!=$B$452,'Costi complessivi'!#REF!,""))</f>
        <v>#REF!</v>
      </c>
      <c r="F250" s="115" t="e">
        <f>IF('Costi complessivi'!#REF!="G",'Costi complessivi'!C211*$C$452,IF('Costi complessivi'!#REF!=$B$452,'Costi complessivi'!C211,""))</f>
        <v>#REF!</v>
      </c>
      <c r="G250" s="44" t="e">
        <f>IF('Costi complessivi'!#REF!="G",'Costi complessivi'!#REF!*$C$452,IF('Costi complessivi'!#REF!=$B$452,'Costi complessivi'!#REF!,""))</f>
        <v>#REF!</v>
      </c>
      <c r="H250" s="44" t="e">
        <f>IF('Costi complessivi'!#REF!="G",'Costi complessivi'!#REF!*$C$452,IF('Costi complessivi'!#REF!=$B$452,'Costi complessivi'!#REF!,""))</f>
        <v>#REF!</v>
      </c>
      <c r="I250" s="115" t="e">
        <f>IF('Costi complessivi'!#REF!="G",'Costi complessivi'!D211*$C$452,IF('Costi complessivi'!#REF!=$B$452,'Costi complessivi'!D211,""))</f>
        <v>#REF!</v>
      </c>
      <c r="J250" s="14" t="e">
        <f>IF('Costi complessivi'!#REF!="G",'Costi complessivi'!E211*$C$452,IF('Costi complessivi'!#REF!=$B$452,'Costi complessivi'!E211,""))</f>
        <v>#REF!</v>
      </c>
      <c r="K250" s="14" t="e">
        <f>IF('Costi complessivi'!#REF!="G",'Costi complessivi'!F211*$C$452,IF('Costi complessivi'!#REF!=$B$452,'Costi complessivi'!F211,""))</f>
        <v>#REF!</v>
      </c>
      <c r="L250" s="29" t="e">
        <f>IF('Costi complessivi'!#REF!="G",'Costi complessivi'!#REF!*$C$452,IF('Costi complessivi'!#REF!=$B$452,'Costi complessivi'!#REF!,""))</f>
        <v>#REF!</v>
      </c>
      <c r="M250" s="23" t="e">
        <f>'Costi complessivi'!#REF!</f>
        <v>#REF!</v>
      </c>
      <c r="N250" s="69" t="e">
        <f>IF('Costi complessivi'!#REF!="G",'Costi complessivi'!#REF!,IF('Costi complessivi'!#REF!=$B$452,'Costi complessivi'!#REF!,0))</f>
        <v>#REF!</v>
      </c>
    </row>
    <row r="251" spans="1:33">
      <c r="A251" s="22" t="str">
        <f>IF('Costi complessivi'!A212="","",'Costi complessivi'!A212)</f>
        <v xml:space="preserve">  66/30/544  </v>
      </c>
      <c r="B251" s="61" t="str">
        <f>IF('Costi complessivi'!B212="","",'Costi complessivi'!B212)</f>
        <v>TASSA PROPR. AUTOM. TRAVERSETOL</v>
      </c>
      <c r="C251" s="15" t="e">
        <f>IF('Costi complessivi'!#REF!="G",'Costi complessivi'!#REF!*$C$452,IF('Costi complessivi'!#REF!=$B$452,'Costi complessivi'!#REF!,""))</f>
        <v>#REF!</v>
      </c>
      <c r="D251" s="15" t="e">
        <f>IF('Costi complessivi'!#REF!="G",'Costi complessivi'!#REF!*$C$452,IF('Costi complessivi'!#REF!=$B$452,'Costi complessivi'!#REF!,""))</f>
        <v>#REF!</v>
      </c>
      <c r="E251" s="30" t="e">
        <f>IF('Costi complessivi'!#REF!="G",'Costi complessivi'!#REF!*$C$452,IF('Costi complessivi'!#REF!=$B$452,'Costi complessivi'!#REF!,""))</f>
        <v>#REF!</v>
      </c>
      <c r="F251" s="115" t="e">
        <f>IF('Costi complessivi'!#REF!="G",'Costi complessivi'!C212*$C$452,IF('Costi complessivi'!#REF!=$B$452,'Costi complessivi'!C212,""))</f>
        <v>#REF!</v>
      </c>
      <c r="G251" s="44" t="e">
        <f>IF('Costi complessivi'!#REF!="G",'Costi complessivi'!#REF!*$C$452,IF('Costi complessivi'!#REF!=$B$452,'Costi complessivi'!#REF!,""))</f>
        <v>#REF!</v>
      </c>
      <c r="H251" s="44" t="e">
        <f>IF('Costi complessivi'!#REF!="G",'Costi complessivi'!#REF!*$C$452,IF('Costi complessivi'!#REF!=$B$452,'Costi complessivi'!#REF!,""))</f>
        <v>#REF!</v>
      </c>
      <c r="I251" s="115" t="e">
        <f>IF('Costi complessivi'!#REF!="G",'Costi complessivi'!D212*$C$452,IF('Costi complessivi'!#REF!=$B$452,'Costi complessivi'!D212,""))</f>
        <v>#REF!</v>
      </c>
      <c r="J251" s="14" t="e">
        <f>IF('Costi complessivi'!#REF!="G",'Costi complessivi'!E212*$C$452,IF('Costi complessivi'!#REF!=$B$452,'Costi complessivi'!E212,""))</f>
        <v>#REF!</v>
      </c>
      <c r="K251" s="14" t="e">
        <f>IF('Costi complessivi'!#REF!="G",'Costi complessivi'!F212*$C$452,IF('Costi complessivi'!#REF!=$B$452,'Costi complessivi'!F212,""))</f>
        <v>#REF!</v>
      </c>
      <c r="L251" s="29" t="e">
        <f>IF('Costi complessivi'!#REF!="G",'Costi complessivi'!#REF!*$C$452,IF('Costi complessivi'!#REF!=$B$452,'Costi complessivi'!#REF!,""))</f>
        <v>#REF!</v>
      </c>
      <c r="M251" s="23" t="e">
        <f>'Costi complessivi'!#REF!</f>
        <v>#REF!</v>
      </c>
      <c r="N251" s="69" t="e">
        <f>IF('Costi complessivi'!#REF!="G",'Costi complessivi'!#REF!,IF('Costi complessivi'!#REF!=$B$452,'Costi complessivi'!#REF!,0))</f>
        <v>#REF!</v>
      </c>
    </row>
    <row r="252" spans="1:33">
      <c r="A252" s="22" t="str">
        <f>IF('Costi complessivi'!A213="","",'Costi complessivi'!A213)</f>
        <v xml:space="preserve">  66/30/545  </v>
      </c>
      <c r="B252" s="61" t="str">
        <f>IF('Costi complessivi'!B213="","",'Costi complessivi'!B213)</f>
        <v>NOLEGGIO AUTOMEZZI TRAVERSETOLO</v>
      </c>
      <c r="C252" s="15" t="e">
        <f>IF('Costi complessivi'!#REF!="G",'Costi complessivi'!#REF!*$C$452,IF('Costi complessivi'!#REF!=$B$452,'Costi complessivi'!#REF!,""))</f>
        <v>#REF!</v>
      </c>
      <c r="D252" s="15" t="e">
        <f>IF('Costi complessivi'!#REF!="G",'Costi complessivi'!#REF!*$C$452,IF('Costi complessivi'!#REF!=$B$452,'Costi complessivi'!#REF!,""))</f>
        <v>#REF!</v>
      </c>
      <c r="E252" s="30" t="e">
        <f>IF('Costi complessivi'!#REF!="G",'Costi complessivi'!#REF!*$C$452,IF('Costi complessivi'!#REF!=$B$452,'Costi complessivi'!#REF!,""))</f>
        <v>#REF!</v>
      </c>
      <c r="F252" s="115" t="e">
        <f>IF('Costi complessivi'!#REF!="G",'Costi complessivi'!C213*$C$452,IF('Costi complessivi'!#REF!=$B$452,'Costi complessivi'!C213,""))</f>
        <v>#REF!</v>
      </c>
      <c r="G252" s="44" t="e">
        <f>IF('Costi complessivi'!#REF!="G",'Costi complessivi'!#REF!*$C$452,IF('Costi complessivi'!#REF!=$B$452,'Costi complessivi'!#REF!,""))</f>
        <v>#REF!</v>
      </c>
      <c r="H252" s="44" t="e">
        <f>IF('Costi complessivi'!#REF!="G",'Costi complessivi'!#REF!*$C$452,IF('Costi complessivi'!#REF!=$B$452,'Costi complessivi'!#REF!,""))</f>
        <v>#REF!</v>
      </c>
      <c r="I252" s="115" t="e">
        <f>IF('Costi complessivi'!#REF!="G",'Costi complessivi'!D213*$C$452,IF('Costi complessivi'!#REF!=$B$452,'Costi complessivi'!D213,""))</f>
        <v>#REF!</v>
      </c>
      <c r="J252" s="14" t="e">
        <f>IF('Costi complessivi'!#REF!="G",'Costi complessivi'!E213*$C$452,IF('Costi complessivi'!#REF!=$B$452,'Costi complessivi'!E213,""))</f>
        <v>#REF!</v>
      </c>
      <c r="K252" s="14" t="e">
        <f>IF('Costi complessivi'!#REF!="G",'Costi complessivi'!F213*$C$452,IF('Costi complessivi'!#REF!=$B$452,'Costi complessivi'!F213,""))</f>
        <v>#REF!</v>
      </c>
      <c r="L252" s="29" t="e">
        <f>IF('Costi complessivi'!#REF!="G",'Costi complessivi'!#REF!*$C$452,IF('Costi complessivi'!#REF!=$B$452,'Costi complessivi'!#REF!,""))</f>
        <v>#REF!</v>
      </c>
      <c r="M252" s="23" t="e">
        <f>'Costi complessivi'!#REF!</f>
        <v>#REF!</v>
      </c>
      <c r="N252" s="69" t="e">
        <f>IF('Costi complessivi'!#REF!="G",'Costi complessivi'!#REF!,IF('Costi complessivi'!#REF!=$B$452,'Costi complessivi'!#REF!,0))</f>
        <v>#REF!</v>
      </c>
    </row>
    <row r="253" spans="1:33" s="6" customFormat="1">
      <c r="A253" s="19"/>
      <c r="B253" s="33" t="s">
        <v>408</v>
      </c>
      <c r="C253" s="34" t="e">
        <f t="shared" ref="C253:K253" si="6">SUM(C220:C252)</f>
        <v>#REF!</v>
      </c>
      <c r="D253" s="34" t="e">
        <f t="shared" si="6"/>
        <v>#REF!</v>
      </c>
      <c r="E253" s="34" t="e">
        <f t="shared" si="6"/>
        <v>#REF!</v>
      </c>
      <c r="F253" s="34" t="e">
        <f t="shared" si="6"/>
        <v>#REF!</v>
      </c>
      <c r="G253" s="34" t="e">
        <f t="shared" si="6"/>
        <v>#REF!</v>
      </c>
      <c r="H253" s="34" t="e">
        <f t="shared" si="6"/>
        <v>#REF!</v>
      </c>
      <c r="I253" s="34" t="e">
        <f t="shared" si="6"/>
        <v>#REF!</v>
      </c>
      <c r="J253" s="34" t="e">
        <f t="shared" si="6"/>
        <v>#REF!</v>
      </c>
      <c r="K253" s="34" t="e">
        <f t="shared" si="6"/>
        <v>#REF!</v>
      </c>
      <c r="L253" s="12"/>
      <c r="M253" s="12"/>
      <c r="N253" s="69">
        <v>1</v>
      </c>
      <c r="AD253" s="60"/>
      <c r="AG253" s="60"/>
    </row>
    <row r="254" spans="1:33" ht="23.25">
      <c r="B254" s="50" t="str">
        <f>'Costi complessivi'!B215</f>
        <v>GENERALI</v>
      </c>
      <c r="C254" s="11"/>
      <c r="D254" s="25"/>
      <c r="E254" s="25" t="e">
        <f>IF((#REF!+#REF!+#REF!+#REF!-E253)&lt;0.02,"",(#REF!+#REF!+#REF!+#REF!))</f>
        <v>#REF!</v>
      </c>
      <c r="F254" s="25"/>
      <c r="G254" s="25"/>
      <c r="H254" s="25"/>
      <c r="J254" s="25"/>
      <c r="K254" s="25"/>
      <c r="N254" s="69">
        <v>1</v>
      </c>
    </row>
    <row r="255" spans="1:33">
      <c r="A255" s="2" t="s">
        <v>3</v>
      </c>
      <c r="B255" s="2" t="s">
        <v>2</v>
      </c>
      <c r="C255" s="26" t="str">
        <f t="shared" ref="C255:K255" si="7">C218</f>
        <v>Gestionale</v>
      </c>
      <c r="D255" s="26" t="str">
        <f t="shared" si="7"/>
        <v>RATEI E RISCONTI</v>
      </c>
      <c r="E255" s="26" t="str">
        <f t="shared" si="7"/>
        <v>STIMA</v>
      </c>
      <c r="F255" s="26" t="str">
        <f t="shared" si="7"/>
        <v>PREVENTIVO 2019</v>
      </c>
      <c r="G255" s="26" t="e">
        <f t="shared" si="7"/>
        <v>#REF!</v>
      </c>
      <c r="H255" s="26" t="e">
        <f t="shared" si="7"/>
        <v>#REF!</v>
      </c>
      <c r="I255" s="26" t="str">
        <f t="shared" si="7"/>
        <v>CONSUNTIVO 2019</v>
      </c>
      <c r="J255" s="26" t="str">
        <f t="shared" si="7"/>
        <v>INDICATORE ATTESO</v>
      </c>
      <c r="K255" s="26" t="str">
        <f t="shared" si="7"/>
        <v>INDICATORE CONS.</v>
      </c>
      <c r="L255" s="27"/>
      <c r="N255" s="69">
        <v>1</v>
      </c>
    </row>
    <row r="256" spans="1:33">
      <c r="A256" s="22" t="str">
        <f>IF('Costi complessivi'!A217="","",'Costi complessivi'!A217)</f>
        <v xml:space="preserve">  66/30/800  </v>
      </c>
      <c r="B256" s="61" t="str">
        <f>IF('Costi complessivi'!B217="","",'Costi complessivi'!B217)</f>
        <v xml:space="preserve">ASSICURAZIONE RC - RCD         </v>
      </c>
      <c r="C256" s="15" t="e">
        <f>IF('Costi complessivi'!#REF!="G",'Costi complessivi'!#REF!*$C$452,IF('Costi complessivi'!#REF!=$B$452,'Costi complessivi'!#REF!,""))</f>
        <v>#REF!</v>
      </c>
      <c r="D256" s="15" t="e">
        <f>IF('Costi complessivi'!#REF!="G",'Costi complessivi'!#REF!*$C$452,IF('Costi complessivi'!#REF!=$B$452,'Costi complessivi'!#REF!,""))</f>
        <v>#REF!</v>
      </c>
      <c r="E256" s="30" t="e">
        <f>IF('Costi complessivi'!#REF!="G",'Costi complessivi'!#REF!*$C$452,IF('Costi complessivi'!#REF!=$B$452,'Costi complessivi'!#REF!,""))</f>
        <v>#REF!</v>
      </c>
      <c r="F256" s="115" t="e">
        <f>IF('Costi complessivi'!#REF!="G",'Costi complessivi'!C217*$C$452,IF('Costi complessivi'!#REF!=$B$452,'Costi complessivi'!C217,""))</f>
        <v>#REF!</v>
      </c>
      <c r="G256" s="44" t="e">
        <f>IF('Costi complessivi'!#REF!="G",'Costi complessivi'!#REF!*$C$452,IF('Costi complessivi'!#REF!=$B$452,'Costi complessivi'!#REF!,""))</f>
        <v>#REF!</v>
      </c>
      <c r="H256" s="44" t="e">
        <f>IF('Costi complessivi'!#REF!="G",'Costi complessivi'!#REF!*$C$452,IF('Costi complessivi'!#REF!=$B$452,'Costi complessivi'!#REF!,""))</f>
        <v>#REF!</v>
      </c>
      <c r="I256" s="115" t="e">
        <f>IF('Costi complessivi'!#REF!="G",'Costi complessivi'!D217*$C$452,IF('Costi complessivi'!#REF!=$B$452,'Costi complessivi'!D217,""))</f>
        <v>#REF!</v>
      </c>
      <c r="J256" s="14" t="e">
        <f>IF('Costi complessivi'!#REF!="G",'Costi complessivi'!E217*$C$452,IF('Costi complessivi'!#REF!=$B$452,'Costi complessivi'!E217,""))</f>
        <v>#REF!</v>
      </c>
      <c r="K256" s="14" t="e">
        <f>IF('Costi complessivi'!#REF!="G",'Costi complessivi'!F217*$C$452,IF('Costi complessivi'!#REF!=$B$452,'Costi complessivi'!F217,""))</f>
        <v>#REF!</v>
      </c>
      <c r="L256" s="29" t="e">
        <f>IF('Costi complessivi'!#REF!="G",'Costi complessivi'!#REF!*$C$452,IF('Costi complessivi'!#REF!=$B$452,'Costi complessivi'!#REF!,""))</f>
        <v>#REF!</v>
      </c>
      <c r="M256" s="23" t="e">
        <f>'Costi complessivi'!#REF!</f>
        <v>#REF!</v>
      </c>
      <c r="N256" s="69" t="e">
        <f>IF('Costi complessivi'!#REF!="G",'Costi complessivi'!#REF!,IF('Costi complessivi'!#REF!=$B$452,'Costi complessivi'!#REF!,0))</f>
        <v>#REF!</v>
      </c>
    </row>
    <row r="257" spans="1:14">
      <c r="A257" s="22" t="str">
        <f>IF('Costi complessivi'!A218="","",'Costi complessivi'!A218)</f>
        <v xml:space="preserve">  66/30/802  </v>
      </c>
      <c r="B257" s="61" t="str">
        <f>IF('Costi complessivi'!B218="","",'Costi complessivi'!B218)</f>
        <v xml:space="preserve">CANCELLERIA E STAMPATI         </v>
      </c>
      <c r="C257" s="15" t="e">
        <f>IF('Costi complessivi'!#REF!="G",'Costi complessivi'!#REF!*$C$452,IF('Costi complessivi'!#REF!=$B$452,'Costi complessivi'!#REF!,""))</f>
        <v>#REF!</v>
      </c>
      <c r="D257" s="15" t="e">
        <f>IF('Costi complessivi'!#REF!="G",'Costi complessivi'!#REF!*$C$452,IF('Costi complessivi'!#REF!=$B$452,'Costi complessivi'!#REF!,""))</f>
        <v>#REF!</v>
      </c>
      <c r="E257" s="30" t="e">
        <f>IF('Costi complessivi'!#REF!="G",'Costi complessivi'!#REF!*$C$452,IF('Costi complessivi'!#REF!=$B$452,'Costi complessivi'!#REF!,""))</f>
        <v>#REF!</v>
      </c>
      <c r="F257" s="115" t="e">
        <f>IF('Costi complessivi'!#REF!="G",'Costi complessivi'!C218*$C$452,IF('Costi complessivi'!#REF!=$B$452,'Costi complessivi'!C218,""))</f>
        <v>#REF!</v>
      </c>
      <c r="G257" s="44" t="e">
        <f>IF('Costi complessivi'!#REF!="G",'Costi complessivi'!#REF!*$C$452,IF('Costi complessivi'!#REF!=$B$452,'Costi complessivi'!#REF!,""))</f>
        <v>#REF!</v>
      </c>
      <c r="H257" s="44" t="e">
        <f>IF('Costi complessivi'!#REF!="G",'Costi complessivi'!#REF!*$C$452,IF('Costi complessivi'!#REF!=$B$452,'Costi complessivi'!#REF!,""))</f>
        <v>#REF!</v>
      </c>
      <c r="I257" s="115" t="e">
        <f>IF('Costi complessivi'!#REF!="G",'Costi complessivi'!D218*$C$452,IF('Costi complessivi'!#REF!=$B$452,'Costi complessivi'!D218,""))</f>
        <v>#REF!</v>
      </c>
      <c r="J257" s="14" t="e">
        <f>IF('Costi complessivi'!#REF!="G",'Costi complessivi'!E218*$C$452,IF('Costi complessivi'!#REF!=$B$452,'Costi complessivi'!E218,""))</f>
        <v>#REF!</v>
      </c>
      <c r="K257" s="14" t="e">
        <f>IF('Costi complessivi'!#REF!="G",'Costi complessivi'!F218*$C$452,IF('Costi complessivi'!#REF!=$B$452,'Costi complessivi'!F218,""))</f>
        <v>#REF!</v>
      </c>
      <c r="L257" s="29" t="e">
        <f>IF('Costi complessivi'!#REF!="G",'Costi complessivi'!#REF!*$C$452,IF('Costi complessivi'!#REF!=$B$452,'Costi complessivi'!#REF!,""))</f>
        <v>#REF!</v>
      </c>
      <c r="M257" s="23" t="e">
        <f>'Costi complessivi'!#REF!</f>
        <v>#REF!</v>
      </c>
      <c r="N257" s="69" t="e">
        <f>IF('Costi complessivi'!#REF!="G",'Costi complessivi'!#REF!,IF('Costi complessivi'!#REF!=$B$452,'Costi complessivi'!#REF!,0))</f>
        <v>#REF!</v>
      </c>
    </row>
    <row r="258" spans="1:14">
      <c r="A258" s="22" t="str">
        <f>IF('Costi complessivi'!A219="","",'Costi complessivi'!A219)</f>
        <v xml:space="preserve">  66/30/803  </v>
      </c>
      <c r="B258" s="61" t="str">
        <f>IF('Costi complessivi'!B219="","",'Costi complessivi'!B219)</f>
        <v xml:space="preserve">STAMPE DIVULGATIVE             </v>
      </c>
      <c r="C258" s="15" t="e">
        <f>IF('Costi complessivi'!#REF!="G",'Costi complessivi'!#REF!*$C$452,IF('Costi complessivi'!#REF!=$B$452,'Costi complessivi'!#REF!,""))</f>
        <v>#REF!</v>
      </c>
      <c r="D258" s="15" t="e">
        <f>IF('Costi complessivi'!#REF!="G",'Costi complessivi'!#REF!*$C$452,IF('Costi complessivi'!#REF!=$B$452,'Costi complessivi'!#REF!,""))</f>
        <v>#REF!</v>
      </c>
      <c r="E258" s="30" t="e">
        <f>IF('Costi complessivi'!#REF!="G",'Costi complessivi'!#REF!*$C$452,IF('Costi complessivi'!#REF!=$B$452,'Costi complessivi'!#REF!,""))</f>
        <v>#REF!</v>
      </c>
      <c r="F258" s="115" t="e">
        <f>IF('Costi complessivi'!#REF!="G",'Costi complessivi'!C219*$C$452,IF('Costi complessivi'!#REF!=$B$452,'Costi complessivi'!C219,""))</f>
        <v>#REF!</v>
      </c>
      <c r="G258" s="44" t="e">
        <f>IF('Costi complessivi'!#REF!="G",'Costi complessivi'!#REF!*$C$452,IF('Costi complessivi'!#REF!=$B$452,'Costi complessivi'!#REF!,""))</f>
        <v>#REF!</v>
      </c>
      <c r="H258" s="44" t="e">
        <f>IF('Costi complessivi'!#REF!="G",'Costi complessivi'!#REF!*$C$452,IF('Costi complessivi'!#REF!=$B$452,'Costi complessivi'!#REF!,""))</f>
        <v>#REF!</v>
      </c>
      <c r="I258" s="115" t="e">
        <f>IF('Costi complessivi'!#REF!="G",'Costi complessivi'!D219*$C$452,IF('Costi complessivi'!#REF!=$B$452,'Costi complessivi'!D219,""))</f>
        <v>#REF!</v>
      </c>
      <c r="J258" s="14" t="e">
        <f>IF('Costi complessivi'!#REF!="G",'Costi complessivi'!E219*$C$452,IF('Costi complessivi'!#REF!=$B$452,'Costi complessivi'!E219,""))</f>
        <v>#REF!</v>
      </c>
      <c r="K258" s="14" t="e">
        <f>IF('Costi complessivi'!#REF!="G",'Costi complessivi'!F219*$C$452,IF('Costi complessivi'!#REF!=$B$452,'Costi complessivi'!F219,""))</f>
        <v>#REF!</v>
      </c>
      <c r="L258" s="29" t="e">
        <f>IF('Costi complessivi'!#REF!="G",'Costi complessivi'!#REF!*$C$452,IF('Costi complessivi'!#REF!=$B$452,'Costi complessivi'!#REF!,""))</f>
        <v>#REF!</v>
      </c>
      <c r="M258" s="23" t="e">
        <f>'Costi complessivi'!#REF!</f>
        <v>#REF!</v>
      </c>
      <c r="N258" s="69" t="e">
        <f>IF('Costi complessivi'!#REF!="G",'Costi complessivi'!#REF!,IF('Costi complessivi'!#REF!=$B$452,'Costi complessivi'!#REF!,0))</f>
        <v>#REF!</v>
      </c>
    </row>
    <row r="259" spans="1:14">
      <c r="A259" s="22" t="str">
        <f>IF('Costi complessivi'!A220="","",'Costi complessivi'!A220)</f>
        <v xml:space="preserve">  66/30/811  </v>
      </c>
      <c r="B259" s="61" t="str">
        <f>IF('Costi complessivi'!B220="","",'Costi complessivi'!B220)</f>
        <v xml:space="preserve">CONSULENZE PAGHE               </v>
      </c>
      <c r="C259" s="15" t="e">
        <f>IF('Costi complessivi'!#REF!="G",'Costi complessivi'!#REF!*$C$452,IF('Costi complessivi'!#REF!=$B$452,'Costi complessivi'!#REF!,""))</f>
        <v>#REF!</v>
      </c>
      <c r="D259" s="15" t="e">
        <f>IF('Costi complessivi'!#REF!="G",'Costi complessivi'!#REF!*$C$452,IF('Costi complessivi'!#REF!=$B$452,'Costi complessivi'!#REF!,""))</f>
        <v>#REF!</v>
      </c>
      <c r="E259" s="30" t="e">
        <f>IF('Costi complessivi'!#REF!="G",'Costi complessivi'!#REF!*$C$452,IF('Costi complessivi'!#REF!=$B$452,'Costi complessivi'!#REF!,""))</f>
        <v>#REF!</v>
      </c>
      <c r="F259" s="115" t="e">
        <f>IF('Costi complessivi'!#REF!="G",'Costi complessivi'!C220*$C$452,IF('Costi complessivi'!#REF!=$B$452,'Costi complessivi'!C220,""))</f>
        <v>#REF!</v>
      </c>
      <c r="G259" s="44" t="e">
        <f>IF('Costi complessivi'!#REF!="G",'Costi complessivi'!#REF!*$C$452,IF('Costi complessivi'!#REF!=$B$452,'Costi complessivi'!#REF!,""))</f>
        <v>#REF!</v>
      </c>
      <c r="H259" s="44" t="e">
        <f>IF('Costi complessivi'!#REF!="G",'Costi complessivi'!#REF!*$C$452,IF('Costi complessivi'!#REF!=$B$452,'Costi complessivi'!#REF!,""))</f>
        <v>#REF!</v>
      </c>
      <c r="I259" s="115" t="e">
        <f>IF('Costi complessivi'!#REF!="G",'Costi complessivi'!D220*$C$452,IF('Costi complessivi'!#REF!=$B$452,'Costi complessivi'!D220,""))</f>
        <v>#REF!</v>
      </c>
      <c r="J259" s="14" t="e">
        <f>IF('Costi complessivi'!#REF!="G",'Costi complessivi'!E220*$C$452,IF('Costi complessivi'!#REF!=$B$452,'Costi complessivi'!E220,""))</f>
        <v>#REF!</v>
      </c>
      <c r="K259" s="14" t="e">
        <f>IF('Costi complessivi'!#REF!="G",'Costi complessivi'!F220*$C$452,IF('Costi complessivi'!#REF!=$B$452,'Costi complessivi'!F220,""))</f>
        <v>#REF!</v>
      </c>
      <c r="L259" s="29" t="e">
        <f>IF('Costi complessivi'!#REF!="G",'Costi complessivi'!#REF!*$C$452,IF('Costi complessivi'!#REF!=$B$452,'Costi complessivi'!#REF!,""))</f>
        <v>#REF!</v>
      </c>
      <c r="M259" s="23" t="e">
        <f>'Costi complessivi'!#REF!</f>
        <v>#REF!</v>
      </c>
      <c r="N259" s="69" t="e">
        <f>IF('Costi complessivi'!#REF!="G",'Costi complessivi'!#REF!,IF('Costi complessivi'!#REF!=$B$452,'Costi complessivi'!#REF!,0))</f>
        <v>#REF!</v>
      </c>
    </row>
    <row r="260" spans="1:14">
      <c r="A260" s="22" t="str">
        <f>IF('Costi complessivi'!A221="","",'Costi complessivi'!A221)</f>
        <v xml:space="preserve">  66/30/810  </v>
      </c>
      <c r="B260" s="61" t="str">
        <f>IF('Costi complessivi'!B221="","",'Costi complessivi'!B221)</f>
        <v>COLLEGIO DEI REVISORI</v>
      </c>
      <c r="C260" s="15" t="e">
        <f>IF('Costi complessivi'!#REF!="G",'Costi complessivi'!#REF!*$C$452,IF('Costi complessivi'!#REF!=$B$452,'Costi complessivi'!#REF!,""))</f>
        <v>#REF!</v>
      </c>
      <c r="D260" s="15" t="e">
        <f>IF('Costi complessivi'!#REF!="G",'Costi complessivi'!#REF!*$C$452,IF('Costi complessivi'!#REF!=$B$452,'Costi complessivi'!#REF!,""))</f>
        <v>#REF!</v>
      </c>
      <c r="E260" s="30" t="e">
        <f>IF('Costi complessivi'!#REF!="G",'Costi complessivi'!#REF!*$C$452,IF('Costi complessivi'!#REF!=$B$452,'Costi complessivi'!#REF!,""))</f>
        <v>#REF!</v>
      </c>
      <c r="F260" s="115" t="e">
        <f>IF('Costi complessivi'!#REF!="G",'Costi complessivi'!C221*$C$452,IF('Costi complessivi'!#REF!=$B$452,'Costi complessivi'!C221,""))</f>
        <v>#REF!</v>
      </c>
      <c r="G260" s="44" t="e">
        <f>IF('Costi complessivi'!#REF!="G",'Costi complessivi'!#REF!*$C$452,IF('Costi complessivi'!#REF!=$B$452,'Costi complessivi'!#REF!,""))</f>
        <v>#REF!</v>
      </c>
      <c r="H260" s="44" t="e">
        <f>IF('Costi complessivi'!#REF!="G",'Costi complessivi'!#REF!*$C$452,IF('Costi complessivi'!#REF!=$B$452,'Costi complessivi'!#REF!,""))</f>
        <v>#REF!</v>
      </c>
      <c r="I260" s="115" t="e">
        <f>IF('Costi complessivi'!#REF!="G",'Costi complessivi'!D221*$C$452,IF('Costi complessivi'!#REF!=$B$452,'Costi complessivi'!D221,""))</f>
        <v>#REF!</v>
      </c>
      <c r="J260" s="14" t="e">
        <f>IF('Costi complessivi'!#REF!="G",'Costi complessivi'!E221*$C$452,IF('Costi complessivi'!#REF!=$B$452,'Costi complessivi'!E221,""))</f>
        <v>#REF!</v>
      </c>
      <c r="K260" s="14" t="e">
        <f>IF('Costi complessivi'!#REF!="G",'Costi complessivi'!F221*$C$452,IF('Costi complessivi'!#REF!=$B$452,'Costi complessivi'!F221,""))</f>
        <v>#REF!</v>
      </c>
      <c r="L260" s="29" t="e">
        <f>IF('Costi complessivi'!#REF!="G",'Costi complessivi'!#REF!*$C$452,IF('Costi complessivi'!#REF!=$B$452,'Costi complessivi'!#REF!,""))</f>
        <v>#REF!</v>
      </c>
      <c r="M260" s="23" t="e">
        <f>'Costi complessivi'!#REF!</f>
        <v>#REF!</v>
      </c>
      <c r="N260" s="69" t="e">
        <f>IF('Costi complessivi'!#REF!="G",'Costi complessivi'!#REF!,IF('Costi complessivi'!#REF!=$B$452,'Costi complessivi'!#REF!,0))</f>
        <v>#REF!</v>
      </c>
    </row>
    <row r="261" spans="1:14">
      <c r="A261" s="22" t="str">
        <f>IF('Costi complessivi'!A222="","",'Costi complessivi'!A222)</f>
        <v xml:space="preserve">  66/30/877  </v>
      </c>
      <c r="B261" s="61" t="str">
        <f>IF('Costi complessivi'!B222="","",'Costi complessivi'!B222)</f>
        <v>CED</v>
      </c>
      <c r="C261" s="15" t="e">
        <f>IF('Costi complessivi'!#REF!="G",'Costi complessivi'!#REF!*$C$452,IF('Costi complessivi'!#REF!=$B$452,'Costi complessivi'!#REF!,""))</f>
        <v>#REF!</v>
      </c>
      <c r="D261" s="15" t="e">
        <f>IF('Costi complessivi'!#REF!="G",'Costi complessivi'!#REF!*$C$452,IF('Costi complessivi'!#REF!=$B$452,'Costi complessivi'!#REF!,""))</f>
        <v>#REF!</v>
      </c>
      <c r="E261" s="30" t="e">
        <f>IF('Costi complessivi'!#REF!="G",'Costi complessivi'!#REF!*$C$452,IF('Costi complessivi'!#REF!=$B$452,'Costi complessivi'!#REF!,""))</f>
        <v>#REF!</v>
      </c>
      <c r="F261" s="115" t="e">
        <f>IF('Costi complessivi'!#REF!="G",'Costi complessivi'!C222*$C$452,IF('Costi complessivi'!#REF!=$B$452,'Costi complessivi'!C222,""))</f>
        <v>#REF!</v>
      </c>
      <c r="G261" s="44" t="e">
        <f>IF('Costi complessivi'!#REF!="G",'Costi complessivi'!#REF!*$C$452,IF('Costi complessivi'!#REF!=$B$452,'Costi complessivi'!#REF!,""))</f>
        <v>#REF!</v>
      </c>
      <c r="H261" s="44" t="e">
        <f>IF('Costi complessivi'!#REF!="G",'Costi complessivi'!#REF!*$C$452,IF('Costi complessivi'!#REF!=$B$452,'Costi complessivi'!#REF!,""))</f>
        <v>#REF!</v>
      </c>
      <c r="I261" s="115" t="e">
        <f>IF('Costi complessivi'!#REF!="G",'Costi complessivi'!D222*$C$452,IF('Costi complessivi'!#REF!=$B$452,'Costi complessivi'!D222,""))</f>
        <v>#REF!</v>
      </c>
      <c r="J261" s="14" t="e">
        <f>IF('Costi complessivi'!#REF!="G",'Costi complessivi'!E222*$C$452,IF('Costi complessivi'!#REF!=$B$452,'Costi complessivi'!E222,""))</f>
        <v>#REF!</v>
      </c>
      <c r="K261" s="14" t="e">
        <f>IF('Costi complessivi'!#REF!="G",'Costi complessivi'!F222*$C$452,IF('Costi complessivi'!#REF!=$B$452,'Costi complessivi'!F222,""))</f>
        <v>#REF!</v>
      </c>
      <c r="L261" s="29" t="e">
        <f>IF('Costi complessivi'!#REF!="G",'Costi complessivi'!#REF!*$C$452,IF('Costi complessivi'!#REF!=$B$452,'Costi complessivi'!#REF!,""))</f>
        <v>#REF!</v>
      </c>
      <c r="M261" s="23" t="e">
        <f>'Costi complessivi'!#REF!</f>
        <v>#REF!</v>
      </c>
      <c r="N261" s="69" t="e">
        <f>IF('Costi complessivi'!#REF!="G",'Costi complessivi'!#REF!,IF('Costi complessivi'!#REF!=$B$452,'Costi complessivi'!#REF!,0))</f>
        <v>#REF!</v>
      </c>
    </row>
    <row r="262" spans="1:14">
      <c r="A262" s="22" t="str">
        <f>IF('Costi complessivi'!A223="","",'Costi complessivi'!A223)</f>
        <v xml:space="preserve">  66/30/810  </v>
      </c>
      <c r="B262" s="61" t="str">
        <f>IF('Costi complessivi'!B223="","",'Costi complessivi'!B223)</f>
        <v>MEDICINA DEL LAVORO</v>
      </c>
      <c r="C262" s="15" t="e">
        <f>IF('Costi complessivi'!#REF!="G",'Costi complessivi'!#REF!*$C$452,IF('Costi complessivi'!#REF!=$B$452,'Costi complessivi'!#REF!,""))</f>
        <v>#REF!</v>
      </c>
      <c r="D262" s="15" t="e">
        <f>IF('Costi complessivi'!#REF!="G",'Costi complessivi'!#REF!*$C$452,IF('Costi complessivi'!#REF!=$B$452,'Costi complessivi'!#REF!,""))</f>
        <v>#REF!</v>
      </c>
      <c r="E262" s="30" t="e">
        <f>IF('Costi complessivi'!#REF!="G",'Costi complessivi'!#REF!*$C$452,IF('Costi complessivi'!#REF!=$B$452,'Costi complessivi'!#REF!,""))</f>
        <v>#REF!</v>
      </c>
      <c r="F262" s="115" t="e">
        <f>IF('Costi complessivi'!#REF!="G",'Costi complessivi'!C223*$C$452,IF('Costi complessivi'!#REF!=$B$452,'Costi complessivi'!C223,""))</f>
        <v>#REF!</v>
      </c>
      <c r="G262" s="44" t="e">
        <f>IF('Costi complessivi'!#REF!="G",'Costi complessivi'!#REF!*$C$452,IF('Costi complessivi'!#REF!=$B$452,'Costi complessivi'!#REF!,""))</f>
        <v>#REF!</v>
      </c>
      <c r="H262" s="44" t="e">
        <f>IF('Costi complessivi'!#REF!="G",'Costi complessivi'!#REF!*$C$452,IF('Costi complessivi'!#REF!=$B$452,'Costi complessivi'!#REF!,""))</f>
        <v>#REF!</v>
      </c>
      <c r="I262" s="115" t="e">
        <f>IF('Costi complessivi'!#REF!="G",'Costi complessivi'!D223*$C$452,IF('Costi complessivi'!#REF!=$B$452,'Costi complessivi'!D223,""))</f>
        <v>#REF!</v>
      </c>
      <c r="J262" s="14" t="e">
        <f>IF('Costi complessivi'!#REF!="G",'Costi complessivi'!E223*$C$452,IF('Costi complessivi'!#REF!=$B$452,'Costi complessivi'!E223,""))</f>
        <v>#REF!</v>
      </c>
      <c r="K262" s="14" t="e">
        <f>IF('Costi complessivi'!#REF!="G",'Costi complessivi'!F223*$C$452,IF('Costi complessivi'!#REF!=$B$452,'Costi complessivi'!F223,""))</f>
        <v>#REF!</v>
      </c>
      <c r="L262" s="29" t="e">
        <f>IF('Costi complessivi'!#REF!="G",'Costi complessivi'!#REF!*$C$452,IF('Costi complessivi'!#REF!=$B$452,'Costi complessivi'!#REF!,""))</f>
        <v>#REF!</v>
      </c>
      <c r="M262" s="23" t="e">
        <f>'Costi complessivi'!#REF!</f>
        <v>#REF!</v>
      </c>
      <c r="N262" s="69" t="e">
        <f>IF('Costi complessivi'!#REF!="G",'Costi complessivi'!#REF!,IF('Costi complessivi'!#REF!=$B$452,'Costi complessivi'!#REF!,0))</f>
        <v>#REF!</v>
      </c>
    </row>
    <row r="263" spans="1:14">
      <c r="A263" s="22" t="str">
        <f>IF('Costi complessivi'!A224="","",'Costi complessivi'!A224)</f>
        <v xml:space="preserve">  66/30/810  </v>
      </c>
      <c r="B263" s="61" t="str">
        <f>IF('Costi complessivi'!B224="","",'Costi complessivi'!B224)</f>
        <v>CONSULENTE COMMERCIALISTA</v>
      </c>
      <c r="C263" s="15" t="e">
        <f>IF('Costi complessivi'!#REF!="G",'Costi complessivi'!#REF!*$C$452,IF('Costi complessivi'!#REF!=$B$452,'Costi complessivi'!#REF!,""))</f>
        <v>#REF!</v>
      </c>
      <c r="D263" s="15" t="e">
        <f>IF('Costi complessivi'!#REF!="G",'Costi complessivi'!#REF!*$C$452,IF('Costi complessivi'!#REF!=$B$452,'Costi complessivi'!#REF!,""))</f>
        <v>#REF!</v>
      </c>
      <c r="E263" s="30" t="e">
        <f>IF('Costi complessivi'!#REF!="G",'Costi complessivi'!#REF!*$C$452,IF('Costi complessivi'!#REF!=$B$452,'Costi complessivi'!#REF!,""))</f>
        <v>#REF!</v>
      </c>
      <c r="F263" s="115" t="e">
        <f>IF('Costi complessivi'!#REF!="G",'Costi complessivi'!C224*$C$452,IF('Costi complessivi'!#REF!=$B$452,'Costi complessivi'!C224,""))</f>
        <v>#REF!</v>
      </c>
      <c r="G263" s="44" t="e">
        <f>IF('Costi complessivi'!#REF!="G",'Costi complessivi'!#REF!*$C$452,IF('Costi complessivi'!#REF!=$B$452,'Costi complessivi'!#REF!,""))</f>
        <v>#REF!</v>
      </c>
      <c r="H263" s="44" t="e">
        <f>IF('Costi complessivi'!#REF!="G",'Costi complessivi'!#REF!*$C$452,IF('Costi complessivi'!#REF!=$B$452,'Costi complessivi'!#REF!,""))</f>
        <v>#REF!</v>
      </c>
      <c r="I263" s="115" t="e">
        <f>IF('Costi complessivi'!#REF!="G",'Costi complessivi'!D224*$C$452,IF('Costi complessivi'!#REF!=$B$452,'Costi complessivi'!D224,""))</f>
        <v>#REF!</v>
      </c>
      <c r="J263" s="14" t="e">
        <f>IF('Costi complessivi'!#REF!="G",'Costi complessivi'!E224*$C$452,IF('Costi complessivi'!#REF!=$B$452,'Costi complessivi'!E224,""))</f>
        <v>#REF!</v>
      </c>
      <c r="K263" s="14" t="e">
        <f>IF('Costi complessivi'!#REF!="G",'Costi complessivi'!F224*$C$452,IF('Costi complessivi'!#REF!=$B$452,'Costi complessivi'!F224,""))</f>
        <v>#REF!</v>
      </c>
      <c r="L263" s="29" t="e">
        <f>IF('Costi complessivi'!#REF!="G",'Costi complessivi'!#REF!*$C$452,IF('Costi complessivi'!#REF!=$B$452,'Costi complessivi'!#REF!,""))</f>
        <v>#REF!</v>
      </c>
      <c r="M263" s="23" t="e">
        <f>'Costi complessivi'!#REF!</f>
        <v>#REF!</v>
      </c>
      <c r="N263" s="69" t="e">
        <f>IF('Costi complessivi'!#REF!="G",'Costi complessivi'!#REF!,IF('Costi complessivi'!#REF!=$B$452,'Costi complessivi'!#REF!,0))</f>
        <v>#REF!</v>
      </c>
    </row>
    <row r="264" spans="1:14">
      <c r="A264" s="22" t="str">
        <f>IF('Costi complessivi'!A225="","",'Costi complessivi'!A225)</f>
        <v xml:space="preserve">  66/30/810  </v>
      </c>
      <c r="B264" s="61" t="str">
        <f>IF('Costi complessivi'!B225="","",'Costi complessivi'!B225)</f>
        <v>CONSULENZA GIURIDICA</v>
      </c>
      <c r="C264" s="15" t="e">
        <f>IF('Costi complessivi'!#REF!="G",'Costi complessivi'!#REF!*$C$452,IF('Costi complessivi'!#REF!=$B$452,'Costi complessivi'!#REF!,""))</f>
        <v>#REF!</v>
      </c>
      <c r="D264" s="15" t="e">
        <f>IF('Costi complessivi'!#REF!="G",'Costi complessivi'!#REF!*$C$452,IF('Costi complessivi'!#REF!=$B$452,'Costi complessivi'!#REF!,""))</f>
        <v>#REF!</v>
      </c>
      <c r="E264" s="30" t="e">
        <f>IF('Costi complessivi'!#REF!="G",'Costi complessivi'!#REF!*$C$452,IF('Costi complessivi'!#REF!=$B$452,'Costi complessivi'!#REF!,""))</f>
        <v>#REF!</v>
      </c>
      <c r="F264" s="115" t="e">
        <f>IF('Costi complessivi'!#REF!="G",'Costi complessivi'!C225*$C$452,IF('Costi complessivi'!#REF!=$B$452,'Costi complessivi'!C225,""))</f>
        <v>#REF!</v>
      </c>
      <c r="G264" s="44" t="e">
        <f>IF('Costi complessivi'!#REF!="G",'Costi complessivi'!#REF!*$C$452,IF('Costi complessivi'!#REF!=$B$452,'Costi complessivi'!#REF!,""))</f>
        <v>#REF!</v>
      </c>
      <c r="H264" s="44" t="e">
        <f>IF('Costi complessivi'!#REF!="G",'Costi complessivi'!#REF!*$C$452,IF('Costi complessivi'!#REF!=$B$452,'Costi complessivi'!#REF!,""))</f>
        <v>#REF!</v>
      </c>
      <c r="I264" s="115" t="e">
        <f>IF('Costi complessivi'!#REF!="G",'Costi complessivi'!D225*$C$452,IF('Costi complessivi'!#REF!=$B$452,'Costi complessivi'!D225,""))</f>
        <v>#REF!</v>
      </c>
      <c r="J264" s="14" t="e">
        <f>IF('Costi complessivi'!#REF!="G",'Costi complessivi'!E225*$C$452,IF('Costi complessivi'!#REF!=$B$452,'Costi complessivi'!E225,""))</f>
        <v>#REF!</v>
      </c>
      <c r="K264" s="14" t="e">
        <f>IF('Costi complessivi'!#REF!="G",'Costi complessivi'!F225*$C$452,IF('Costi complessivi'!#REF!=$B$452,'Costi complessivi'!F225,""))</f>
        <v>#REF!</v>
      </c>
      <c r="L264" s="29" t="e">
        <f>IF('Costi complessivi'!#REF!="G",'Costi complessivi'!#REF!*$C$452,IF('Costi complessivi'!#REF!=$B$452,'Costi complessivi'!#REF!,""))</f>
        <v>#REF!</v>
      </c>
      <c r="M264" s="23" t="e">
        <f>'Costi complessivi'!#REF!</f>
        <v>#REF!</v>
      </c>
      <c r="N264" s="69" t="e">
        <f>IF('Costi complessivi'!#REF!="G",'Costi complessivi'!#REF!,IF('Costi complessivi'!#REF!=$B$452,'Costi complessivi'!#REF!,0))</f>
        <v>#REF!</v>
      </c>
    </row>
    <row r="265" spans="1:14">
      <c r="A265" s="22" t="str">
        <f>IF('Costi complessivi'!A226="","",'Costi complessivi'!A226)</f>
        <v xml:space="preserve">  66/30/827  </v>
      </c>
      <c r="B265" s="61" t="str">
        <f>IF('Costi complessivi'!B226="","",'Costi complessivi'!B226)</f>
        <v>SERVIZIO COMUNICAZIONE</v>
      </c>
      <c r="C265" s="15" t="e">
        <f>IF('Costi complessivi'!#REF!="G",'Costi complessivi'!#REF!*$C$452,IF('Costi complessivi'!#REF!=$B$452,'Costi complessivi'!#REF!,""))</f>
        <v>#REF!</v>
      </c>
      <c r="D265" s="15" t="e">
        <f>IF('Costi complessivi'!#REF!="G",'Costi complessivi'!#REF!*$C$452,IF('Costi complessivi'!#REF!=$B$452,'Costi complessivi'!#REF!,""))</f>
        <v>#REF!</v>
      </c>
      <c r="E265" s="30" t="e">
        <f>IF('Costi complessivi'!#REF!="G",'Costi complessivi'!#REF!*$C$452,IF('Costi complessivi'!#REF!=$B$452,'Costi complessivi'!#REF!,""))</f>
        <v>#REF!</v>
      </c>
      <c r="F265" s="115" t="e">
        <f>IF('Costi complessivi'!#REF!="G",'Costi complessivi'!C226*$C$452,IF('Costi complessivi'!#REF!=$B$452,'Costi complessivi'!C226,""))</f>
        <v>#REF!</v>
      </c>
      <c r="G265" s="44" t="e">
        <f>IF('Costi complessivi'!#REF!="G",'Costi complessivi'!#REF!*$C$452,IF('Costi complessivi'!#REF!=$B$452,'Costi complessivi'!#REF!,""))</f>
        <v>#REF!</v>
      </c>
      <c r="H265" s="44" t="e">
        <f>IF('Costi complessivi'!#REF!="G",'Costi complessivi'!#REF!*$C$452,IF('Costi complessivi'!#REF!=$B$452,'Costi complessivi'!#REF!,""))</f>
        <v>#REF!</v>
      </c>
      <c r="I265" s="115" t="e">
        <f>IF('Costi complessivi'!#REF!="G",'Costi complessivi'!D226*$C$452,IF('Costi complessivi'!#REF!=$B$452,'Costi complessivi'!D226,""))</f>
        <v>#REF!</v>
      </c>
      <c r="J265" s="14" t="e">
        <f>IF('Costi complessivi'!#REF!="G",'Costi complessivi'!E226*$C$452,IF('Costi complessivi'!#REF!=$B$452,'Costi complessivi'!E226,""))</f>
        <v>#REF!</v>
      </c>
      <c r="K265" s="14" t="e">
        <f>IF('Costi complessivi'!#REF!="G",'Costi complessivi'!F226*$C$452,IF('Costi complessivi'!#REF!=$B$452,'Costi complessivi'!F226,""))</f>
        <v>#REF!</v>
      </c>
      <c r="L265" s="29" t="e">
        <f>IF('Costi complessivi'!#REF!="G",'Costi complessivi'!#REF!*$C$452,IF('Costi complessivi'!#REF!=$B$452,'Costi complessivi'!#REF!,""))</f>
        <v>#REF!</v>
      </c>
      <c r="M265" s="23" t="e">
        <f>'Costi complessivi'!#REF!</f>
        <v>#REF!</v>
      </c>
      <c r="N265" s="69" t="e">
        <f>IF('Costi complessivi'!#REF!="G",'Costi complessivi'!#REF!,IF('Costi complessivi'!#REF!=$B$452,'Costi complessivi'!#REF!,0))</f>
        <v>#REF!</v>
      </c>
    </row>
    <row r="266" spans="1:14">
      <c r="A266" s="22" t="str">
        <f>IF('Costi complessivi'!A227="","",'Costi complessivi'!A227)</f>
        <v xml:space="preserve">  66/30/815  </v>
      </c>
      <c r="B266" s="61" t="str">
        <f>IF('Costi complessivi'!B227="","",'Costi complessivi'!B227)</f>
        <v xml:space="preserve">ONERI POSTALI                  </v>
      </c>
      <c r="C266" s="15" t="e">
        <f>IF('Costi complessivi'!#REF!="G",'Costi complessivi'!#REF!*$C$452,IF('Costi complessivi'!#REF!=$B$452,'Costi complessivi'!#REF!,""))</f>
        <v>#REF!</v>
      </c>
      <c r="D266" s="15" t="e">
        <f>IF('Costi complessivi'!#REF!="G",'Costi complessivi'!#REF!*$C$452,IF('Costi complessivi'!#REF!=$B$452,'Costi complessivi'!#REF!,""))</f>
        <v>#REF!</v>
      </c>
      <c r="E266" s="30" t="e">
        <f>IF('Costi complessivi'!#REF!="G",'Costi complessivi'!#REF!*$C$452,IF('Costi complessivi'!#REF!=$B$452,'Costi complessivi'!#REF!,""))</f>
        <v>#REF!</v>
      </c>
      <c r="F266" s="115" t="e">
        <f>IF('Costi complessivi'!#REF!="G",'Costi complessivi'!C227*$C$452,IF('Costi complessivi'!#REF!=$B$452,'Costi complessivi'!C227,""))</f>
        <v>#REF!</v>
      </c>
      <c r="G266" s="44" t="e">
        <f>IF('Costi complessivi'!#REF!="G",'Costi complessivi'!#REF!*$C$452,IF('Costi complessivi'!#REF!=$B$452,'Costi complessivi'!#REF!,""))</f>
        <v>#REF!</v>
      </c>
      <c r="H266" s="44" t="e">
        <f>IF('Costi complessivi'!#REF!="G",'Costi complessivi'!#REF!*$C$452,IF('Costi complessivi'!#REF!=$B$452,'Costi complessivi'!#REF!,""))</f>
        <v>#REF!</v>
      </c>
      <c r="I266" s="115" t="e">
        <f>IF('Costi complessivi'!#REF!="G",'Costi complessivi'!D227*$C$452,IF('Costi complessivi'!#REF!=$B$452,'Costi complessivi'!D227,""))</f>
        <v>#REF!</v>
      </c>
      <c r="J266" s="14" t="e">
        <f>IF('Costi complessivi'!#REF!="G",'Costi complessivi'!E227*$C$452,IF('Costi complessivi'!#REF!=$B$452,'Costi complessivi'!E227,""))</f>
        <v>#REF!</v>
      </c>
      <c r="K266" s="14" t="e">
        <f>IF('Costi complessivi'!#REF!="G",'Costi complessivi'!F227*$C$452,IF('Costi complessivi'!#REF!=$B$452,'Costi complessivi'!F227,""))</f>
        <v>#REF!</v>
      </c>
      <c r="L266" s="29" t="e">
        <f>IF('Costi complessivi'!#REF!="G",'Costi complessivi'!#REF!*$C$452,IF('Costi complessivi'!#REF!=$B$452,'Costi complessivi'!#REF!,""))</f>
        <v>#REF!</v>
      </c>
      <c r="M266" s="23" t="e">
        <f>'Costi complessivi'!#REF!</f>
        <v>#REF!</v>
      </c>
      <c r="N266" s="69" t="e">
        <f>IF('Costi complessivi'!#REF!="G",'Costi complessivi'!#REF!,IF('Costi complessivi'!#REF!=$B$452,'Costi complessivi'!#REF!,0))</f>
        <v>#REF!</v>
      </c>
    </row>
    <row r="267" spans="1:14">
      <c r="A267" s="22" t="str">
        <f>IF('Costi complessivi'!A228="","",'Costi complessivi'!A228)</f>
        <v xml:space="preserve">  66/30/816  </v>
      </c>
      <c r="B267" s="61" t="str">
        <f>IF('Costi complessivi'!B228="","",'Costi complessivi'!B228)</f>
        <v xml:space="preserve">ONERI BANCARI                  </v>
      </c>
      <c r="C267" s="15" t="e">
        <f>IF('Costi complessivi'!#REF!="G",'Costi complessivi'!#REF!*$C$452,IF('Costi complessivi'!#REF!=$B$452,'Costi complessivi'!#REF!,""))</f>
        <v>#REF!</v>
      </c>
      <c r="D267" s="15" t="e">
        <f>IF('Costi complessivi'!#REF!="G",'Costi complessivi'!#REF!*$C$452,IF('Costi complessivi'!#REF!=$B$452,'Costi complessivi'!#REF!,""))</f>
        <v>#REF!</v>
      </c>
      <c r="E267" s="30" t="e">
        <f>IF('Costi complessivi'!#REF!="G",'Costi complessivi'!#REF!*$C$452,IF('Costi complessivi'!#REF!=$B$452,'Costi complessivi'!#REF!,""))</f>
        <v>#REF!</v>
      </c>
      <c r="F267" s="115" t="e">
        <f>IF('Costi complessivi'!#REF!="G",'Costi complessivi'!C228*$C$452,IF('Costi complessivi'!#REF!=$B$452,'Costi complessivi'!C228,""))</f>
        <v>#REF!</v>
      </c>
      <c r="G267" s="44" t="e">
        <f>IF('Costi complessivi'!#REF!="G",'Costi complessivi'!#REF!*$C$452,IF('Costi complessivi'!#REF!=$B$452,'Costi complessivi'!#REF!,""))</f>
        <v>#REF!</v>
      </c>
      <c r="H267" s="44" t="e">
        <f>IF('Costi complessivi'!#REF!="G",'Costi complessivi'!#REF!*$C$452,IF('Costi complessivi'!#REF!=$B$452,'Costi complessivi'!#REF!,""))</f>
        <v>#REF!</v>
      </c>
      <c r="I267" s="115" t="e">
        <f>IF('Costi complessivi'!#REF!="G",'Costi complessivi'!D228*$C$452,IF('Costi complessivi'!#REF!=$B$452,'Costi complessivi'!D228,""))</f>
        <v>#REF!</v>
      </c>
      <c r="J267" s="14" t="e">
        <f>IF('Costi complessivi'!#REF!="G",'Costi complessivi'!E228*$C$452,IF('Costi complessivi'!#REF!=$B$452,'Costi complessivi'!E228,""))</f>
        <v>#REF!</v>
      </c>
      <c r="K267" s="14" t="e">
        <f>IF('Costi complessivi'!#REF!="G",'Costi complessivi'!F228*$C$452,IF('Costi complessivi'!#REF!=$B$452,'Costi complessivi'!F228,""))</f>
        <v>#REF!</v>
      </c>
      <c r="L267" s="29" t="e">
        <f>IF('Costi complessivi'!#REF!="G",'Costi complessivi'!#REF!*$C$452,IF('Costi complessivi'!#REF!=$B$452,'Costi complessivi'!#REF!,""))</f>
        <v>#REF!</v>
      </c>
      <c r="M267" s="23" t="e">
        <f>'Costi complessivi'!#REF!</f>
        <v>#REF!</v>
      </c>
      <c r="N267" s="69" t="e">
        <f>IF('Costi complessivi'!#REF!="G",'Costi complessivi'!#REF!,IF('Costi complessivi'!#REF!=$B$452,'Costi complessivi'!#REF!,0))</f>
        <v>#REF!</v>
      </c>
    </row>
    <row r="268" spans="1:14" ht="14.25" customHeight="1">
      <c r="A268" s="22" t="str">
        <f>IF('Costi complessivi'!A229="","",'Costi complessivi'!A229)</f>
        <v xml:space="preserve">  66/30/827  </v>
      </c>
      <c r="B268" s="61" t="str">
        <f>IF('Costi complessivi'!B229="","",'Costi complessivi'!B229)</f>
        <v xml:space="preserve">FORMAZIONE PERSONALE           </v>
      </c>
      <c r="C268" s="15" t="e">
        <f>IF('Costi complessivi'!#REF!="G",'Costi complessivi'!#REF!*$C$452,IF('Costi complessivi'!#REF!=$B$452,'Costi complessivi'!#REF!,""))</f>
        <v>#REF!</v>
      </c>
      <c r="D268" s="15" t="e">
        <f>IF('Costi complessivi'!#REF!="G",'Costi complessivi'!#REF!*$C$452,IF('Costi complessivi'!#REF!=$B$452,'Costi complessivi'!#REF!,""))</f>
        <v>#REF!</v>
      </c>
      <c r="E268" s="30" t="e">
        <f>IF('Costi complessivi'!#REF!="G",'Costi complessivi'!#REF!*$C$452,IF('Costi complessivi'!#REF!=$B$452,'Costi complessivi'!#REF!,""))</f>
        <v>#REF!</v>
      </c>
      <c r="F268" s="115" t="e">
        <f>IF('Costi complessivi'!#REF!="G",'Costi complessivi'!C229*$C$452,IF('Costi complessivi'!#REF!=$B$452,'Costi complessivi'!C229,""))</f>
        <v>#REF!</v>
      </c>
      <c r="G268" s="44" t="e">
        <f>IF('Costi complessivi'!#REF!="G",'Costi complessivi'!#REF!*$C$452,IF('Costi complessivi'!#REF!=$B$452,'Costi complessivi'!#REF!,""))</f>
        <v>#REF!</v>
      </c>
      <c r="H268" s="44" t="e">
        <f>IF('Costi complessivi'!#REF!="G",'Costi complessivi'!#REF!*$C$452,IF('Costi complessivi'!#REF!=$B$452,'Costi complessivi'!#REF!,""))</f>
        <v>#REF!</v>
      </c>
      <c r="I268" s="115" t="e">
        <f>IF('Costi complessivi'!#REF!="G",'Costi complessivi'!D229*$C$452,IF('Costi complessivi'!#REF!=$B$452,'Costi complessivi'!D229,""))</f>
        <v>#REF!</v>
      </c>
      <c r="J268" s="14" t="e">
        <f>IF('Costi complessivi'!#REF!="G",'Costi complessivi'!E229*$C$452,IF('Costi complessivi'!#REF!=$B$452,'Costi complessivi'!E229,""))</f>
        <v>#REF!</v>
      </c>
      <c r="K268" s="14" t="e">
        <f>IF('Costi complessivi'!#REF!="G",'Costi complessivi'!F229*$C$452,IF('Costi complessivi'!#REF!=$B$452,'Costi complessivi'!F229,""))</f>
        <v>#REF!</v>
      </c>
      <c r="L268" s="29" t="e">
        <f>IF('Costi complessivi'!#REF!="G",'Costi complessivi'!#REF!*$C$452,IF('Costi complessivi'!#REF!=$B$452,'Costi complessivi'!#REF!,""))</f>
        <v>#REF!</v>
      </c>
      <c r="M268" s="23" t="e">
        <f>'Costi complessivi'!#REF!</f>
        <v>#REF!</v>
      </c>
      <c r="N268" s="69" t="e">
        <f>IF('Costi complessivi'!#REF!="G",'Costi complessivi'!#REF!,IF('Costi complessivi'!#REF!=$B$452,'Costi complessivi'!#REF!,0))</f>
        <v>#REF!</v>
      </c>
    </row>
    <row r="269" spans="1:14">
      <c r="A269" s="22" t="str">
        <f>IF('Costi complessivi'!A230="","",'Costi complessivi'!A230)</f>
        <v xml:space="preserve">  66/30/837  </v>
      </c>
      <c r="B269" s="61" t="str">
        <f>IF('Costi complessivi'!B230="","",'Costi complessivi'!B230)</f>
        <v xml:space="preserve">FORZA MOTRICE SEDE             </v>
      </c>
      <c r="C269" s="15" t="e">
        <f>IF('Costi complessivi'!#REF!="G",'Costi complessivi'!#REF!*$C$452,IF('Costi complessivi'!#REF!=$B$452,'Costi complessivi'!#REF!,""))</f>
        <v>#REF!</v>
      </c>
      <c r="D269" s="15" t="e">
        <f>IF('Costi complessivi'!#REF!="G",'Costi complessivi'!#REF!*$C$452,IF('Costi complessivi'!#REF!=$B$452,'Costi complessivi'!#REF!,""))</f>
        <v>#REF!</v>
      </c>
      <c r="E269" s="30" t="e">
        <f>IF('Costi complessivi'!#REF!="G",'Costi complessivi'!#REF!*$C$452,IF('Costi complessivi'!#REF!=$B$452,'Costi complessivi'!#REF!,""))</f>
        <v>#REF!</v>
      </c>
      <c r="F269" s="115" t="e">
        <f>IF('Costi complessivi'!#REF!="G",'Costi complessivi'!C230*$C$452,IF('Costi complessivi'!#REF!=$B$452,'Costi complessivi'!C230,""))</f>
        <v>#REF!</v>
      </c>
      <c r="G269" s="44" t="e">
        <f>IF('Costi complessivi'!#REF!="G",'Costi complessivi'!#REF!*$C$452,IF('Costi complessivi'!#REF!=$B$452,'Costi complessivi'!#REF!,""))</f>
        <v>#REF!</v>
      </c>
      <c r="H269" s="44" t="e">
        <f>IF('Costi complessivi'!#REF!="G",'Costi complessivi'!#REF!*$C$452,IF('Costi complessivi'!#REF!=$B$452,'Costi complessivi'!#REF!,""))</f>
        <v>#REF!</v>
      </c>
      <c r="I269" s="115" t="e">
        <f>IF('Costi complessivi'!#REF!="G",'Costi complessivi'!D230*$C$452,IF('Costi complessivi'!#REF!=$B$452,'Costi complessivi'!D230,""))</f>
        <v>#REF!</v>
      </c>
      <c r="J269" s="14" t="e">
        <f>IF('Costi complessivi'!#REF!="G",'Costi complessivi'!E230*$C$452,IF('Costi complessivi'!#REF!=$B$452,'Costi complessivi'!E230,""))</f>
        <v>#REF!</v>
      </c>
      <c r="K269" s="14" t="e">
        <f>IF('Costi complessivi'!#REF!="G",'Costi complessivi'!F230*$C$452,IF('Costi complessivi'!#REF!=$B$452,'Costi complessivi'!F230,""))</f>
        <v>#REF!</v>
      </c>
      <c r="L269" s="29" t="e">
        <f>IF('Costi complessivi'!#REF!="G",'Costi complessivi'!#REF!*$C$452,IF('Costi complessivi'!#REF!=$B$452,'Costi complessivi'!#REF!,""))</f>
        <v>#REF!</v>
      </c>
      <c r="M269" s="23" t="e">
        <f>'Costi complessivi'!#REF!</f>
        <v>#REF!</v>
      </c>
      <c r="N269" s="69" t="e">
        <f>IF('Costi complessivi'!#REF!="G",'Costi complessivi'!#REF!,IF('Costi complessivi'!#REF!=$B$452,'Costi complessivi'!#REF!,0))</f>
        <v>#REF!</v>
      </c>
    </row>
    <row r="270" spans="1:14">
      <c r="A270" s="22" t="str">
        <f>IF('Costi complessivi'!A231="","",'Costi complessivi'!A231)</f>
        <v xml:space="preserve">  66/30/838  </v>
      </c>
      <c r="B270" s="61" t="str">
        <f>IF('Costi complessivi'!B231="","",'Costi complessivi'!B231)</f>
        <v xml:space="preserve">GAS SEDE                       </v>
      </c>
      <c r="C270" s="15" t="e">
        <f>IF('Costi complessivi'!#REF!="G",'Costi complessivi'!#REF!*$C$452,IF('Costi complessivi'!#REF!=$B$452,'Costi complessivi'!#REF!,""))</f>
        <v>#REF!</v>
      </c>
      <c r="D270" s="15" t="e">
        <f>IF('Costi complessivi'!#REF!="G",'Costi complessivi'!#REF!*$C$452,IF('Costi complessivi'!#REF!=$B$452,'Costi complessivi'!#REF!,""))</f>
        <v>#REF!</v>
      </c>
      <c r="E270" s="30" t="e">
        <f>IF('Costi complessivi'!#REF!="G",'Costi complessivi'!#REF!*$C$452,IF('Costi complessivi'!#REF!=$B$452,'Costi complessivi'!#REF!,""))</f>
        <v>#REF!</v>
      </c>
      <c r="F270" s="115" t="e">
        <f>IF('Costi complessivi'!#REF!="G",'Costi complessivi'!C231*$C$452,IF('Costi complessivi'!#REF!=$B$452,'Costi complessivi'!C231,""))</f>
        <v>#REF!</v>
      </c>
      <c r="G270" s="44" t="e">
        <f>IF('Costi complessivi'!#REF!="G",'Costi complessivi'!#REF!*$C$452,IF('Costi complessivi'!#REF!=$B$452,'Costi complessivi'!#REF!,""))</f>
        <v>#REF!</v>
      </c>
      <c r="H270" s="44" t="e">
        <f>IF('Costi complessivi'!#REF!="G",'Costi complessivi'!#REF!*$C$452,IF('Costi complessivi'!#REF!=$B$452,'Costi complessivi'!#REF!,""))</f>
        <v>#REF!</v>
      </c>
      <c r="I270" s="115" t="e">
        <f>IF('Costi complessivi'!#REF!="G",'Costi complessivi'!D231*$C$452,IF('Costi complessivi'!#REF!=$B$452,'Costi complessivi'!D231,""))</f>
        <v>#REF!</v>
      </c>
      <c r="J270" s="14" t="e">
        <f>IF('Costi complessivi'!#REF!="G",'Costi complessivi'!E231*$C$452,IF('Costi complessivi'!#REF!=$B$452,'Costi complessivi'!E231,""))</f>
        <v>#REF!</v>
      </c>
      <c r="K270" s="14" t="e">
        <f>IF('Costi complessivi'!#REF!="G",'Costi complessivi'!F231*$C$452,IF('Costi complessivi'!#REF!=$B$452,'Costi complessivi'!F231,""))</f>
        <v>#REF!</v>
      </c>
      <c r="L270" s="29" t="e">
        <f>IF('Costi complessivi'!#REF!="G",'Costi complessivi'!#REF!*$C$452,IF('Costi complessivi'!#REF!=$B$452,'Costi complessivi'!#REF!,""))</f>
        <v>#REF!</v>
      </c>
      <c r="M270" s="23" t="e">
        <f>'Costi complessivi'!#REF!</f>
        <v>#REF!</v>
      </c>
      <c r="N270" s="69" t="e">
        <f>IF('Costi complessivi'!#REF!="G",'Costi complessivi'!#REF!,IF('Costi complessivi'!#REF!=$B$452,'Costi complessivi'!#REF!,0))</f>
        <v>#REF!</v>
      </c>
    </row>
    <row r="271" spans="1:14">
      <c r="A271" s="22" t="str">
        <f>IF('Costi complessivi'!A232="","",'Costi complessivi'!A232)</f>
        <v xml:space="preserve">  66/30/839  </v>
      </c>
      <c r="B271" s="61" t="str">
        <f>IF('Costi complessivi'!B232="","",'Costi complessivi'!B232)</f>
        <v xml:space="preserve">ACQUA SEDE                     </v>
      </c>
      <c r="C271" s="15" t="e">
        <f>IF('Costi complessivi'!#REF!="G",'Costi complessivi'!#REF!*$C$452,IF('Costi complessivi'!#REF!=$B$452,'Costi complessivi'!#REF!,""))</f>
        <v>#REF!</v>
      </c>
      <c r="D271" s="15" t="e">
        <f>IF('Costi complessivi'!#REF!="G",'Costi complessivi'!#REF!*$C$452,IF('Costi complessivi'!#REF!=$B$452,'Costi complessivi'!#REF!,""))</f>
        <v>#REF!</v>
      </c>
      <c r="E271" s="30" t="e">
        <f>IF('Costi complessivi'!#REF!="G",'Costi complessivi'!#REF!*$C$452,IF('Costi complessivi'!#REF!=$B$452,'Costi complessivi'!#REF!,""))</f>
        <v>#REF!</v>
      </c>
      <c r="F271" s="115" t="e">
        <f>IF('Costi complessivi'!#REF!="G",'Costi complessivi'!C232*$C$452,IF('Costi complessivi'!#REF!=$B$452,'Costi complessivi'!C232,""))</f>
        <v>#REF!</v>
      </c>
      <c r="G271" s="44" t="e">
        <f>IF('Costi complessivi'!#REF!="G",'Costi complessivi'!#REF!*$C$452,IF('Costi complessivi'!#REF!=$B$452,'Costi complessivi'!#REF!,""))</f>
        <v>#REF!</v>
      </c>
      <c r="H271" s="44" t="e">
        <f>IF('Costi complessivi'!#REF!="G",'Costi complessivi'!#REF!*$C$452,IF('Costi complessivi'!#REF!=$B$452,'Costi complessivi'!#REF!,""))</f>
        <v>#REF!</v>
      </c>
      <c r="I271" s="115" t="e">
        <f>IF('Costi complessivi'!#REF!="G",'Costi complessivi'!D232*$C$452,IF('Costi complessivi'!#REF!=$B$452,'Costi complessivi'!D232,""))</f>
        <v>#REF!</v>
      </c>
      <c r="J271" s="14" t="e">
        <f>IF('Costi complessivi'!#REF!="G",'Costi complessivi'!E232*$C$452,IF('Costi complessivi'!#REF!=$B$452,'Costi complessivi'!E232,""))</f>
        <v>#REF!</v>
      </c>
      <c r="K271" s="14" t="e">
        <f>IF('Costi complessivi'!#REF!="G",'Costi complessivi'!F232*$C$452,IF('Costi complessivi'!#REF!=$B$452,'Costi complessivi'!F232,""))</f>
        <v>#REF!</v>
      </c>
      <c r="L271" s="29" t="e">
        <f>IF('Costi complessivi'!#REF!="G",'Costi complessivi'!#REF!*$C$452,IF('Costi complessivi'!#REF!=$B$452,'Costi complessivi'!#REF!,""))</f>
        <v>#REF!</v>
      </c>
      <c r="M271" s="23" t="e">
        <f>'Costi complessivi'!#REF!</f>
        <v>#REF!</v>
      </c>
      <c r="N271" s="69" t="e">
        <f>IF('Costi complessivi'!#REF!="G",'Costi complessivi'!#REF!,IF('Costi complessivi'!#REF!=$B$452,'Costi complessivi'!#REF!,0))</f>
        <v>#REF!</v>
      </c>
    </row>
    <row r="272" spans="1:14">
      <c r="A272" s="22" t="str">
        <f>IF('Costi complessivi'!A233="","",'Costi complessivi'!A233)</f>
        <v xml:space="preserve">  66/30/840  </v>
      </c>
      <c r="B272" s="61" t="str">
        <f>IF('Costi complessivi'!B233="","",'Costi complessivi'!B233)</f>
        <v xml:space="preserve">TELEFONO SEDE                  </v>
      </c>
      <c r="C272" s="15" t="e">
        <f>IF('Costi complessivi'!#REF!="G",'Costi complessivi'!#REF!*$C$452,IF('Costi complessivi'!#REF!=$B$452,'Costi complessivi'!#REF!,""))</f>
        <v>#REF!</v>
      </c>
      <c r="D272" s="15" t="e">
        <f>IF('Costi complessivi'!#REF!="G",'Costi complessivi'!#REF!*$C$452,IF('Costi complessivi'!#REF!=$B$452,'Costi complessivi'!#REF!,""))</f>
        <v>#REF!</v>
      </c>
      <c r="E272" s="30" t="e">
        <f>IF('Costi complessivi'!#REF!="G",'Costi complessivi'!#REF!*$C$452,IF('Costi complessivi'!#REF!=$B$452,'Costi complessivi'!#REF!,""))</f>
        <v>#REF!</v>
      </c>
      <c r="F272" s="115" t="e">
        <f>IF('Costi complessivi'!#REF!="G",'Costi complessivi'!C233*$C$452,IF('Costi complessivi'!#REF!=$B$452,'Costi complessivi'!C233,""))</f>
        <v>#REF!</v>
      </c>
      <c r="G272" s="44" t="e">
        <f>IF('Costi complessivi'!#REF!="G",'Costi complessivi'!#REF!*$C$452,IF('Costi complessivi'!#REF!=$B$452,'Costi complessivi'!#REF!,""))</f>
        <v>#REF!</v>
      </c>
      <c r="H272" s="44" t="e">
        <f>IF('Costi complessivi'!#REF!="G",'Costi complessivi'!#REF!*$C$452,IF('Costi complessivi'!#REF!=$B$452,'Costi complessivi'!#REF!,""))</f>
        <v>#REF!</v>
      </c>
      <c r="I272" s="115" t="e">
        <f>IF('Costi complessivi'!#REF!="G",'Costi complessivi'!D233*$C$452,IF('Costi complessivi'!#REF!=$B$452,'Costi complessivi'!D233,""))</f>
        <v>#REF!</v>
      </c>
      <c r="J272" s="14" t="e">
        <f>IF('Costi complessivi'!#REF!="G",'Costi complessivi'!E233*$C$452,IF('Costi complessivi'!#REF!=$B$452,'Costi complessivi'!E233,""))</f>
        <v>#REF!</v>
      </c>
      <c r="K272" s="14" t="e">
        <f>IF('Costi complessivi'!#REF!="G",'Costi complessivi'!F233*$C$452,IF('Costi complessivi'!#REF!=$B$452,'Costi complessivi'!F233,""))</f>
        <v>#REF!</v>
      </c>
      <c r="L272" s="29" t="e">
        <f>IF('Costi complessivi'!#REF!="G",'Costi complessivi'!#REF!*$C$452,IF('Costi complessivi'!#REF!=$B$452,'Costi complessivi'!#REF!,""))</f>
        <v>#REF!</v>
      </c>
      <c r="M272" s="23" t="e">
        <f>'Costi complessivi'!#REF!</f>
        <v>#REF!</v>
      </c>
      <c r="N272" s="69" t="e">
        <f>IF('Costi complessivi'!#REF!="G",'Costi complessivi'!#REF!,IF('Costi complessivi'!#REF!=$B$452,'Costi complessivi'!#REF!,0))</f>
        <v>#REF!</v>
      </c>
    </row>
    <row r="273" spans="1:19">
      <c r="A273" s="22" t="str">
        <f>IF('Costi complessivi'!A234="","",'Costi complessivi'!A234)</f>
        <v xml:space="preserve">  66/30/841  </v>
      </c>
      <c r="B273" s="61" t="str">
        <f>IF('Costi complessivi'!B234="","",'Costi complessivi'!B234)</f>
        <v xml:space="preserve">CELLULARI SEDE                 </v>
      </c>
      <c r="C273" s="15" t="e">
        <f>IF('Costi complessivi'!#REF!="G",'Costi complessivi'!#REF!*$C$452,IF('Costi complessivi'!#REF!=$B$452,'Costi complessivi'!#REF!,""))</f>
        <v>#REF!</v>
      </c>
      <c r="D273" s="15" t="e">
        <f>IF('Costi complessivi'!#REF!="G",'Costi complessivi'!#REF!*$C$452,IF('Costi complessivi'!#REF!=$B$452,'Costi complessivi'!#REF!,""))</f>
        <v>#REF!</v>
      </c>
      <c r="E273" s="30" t="e">
        <f>IF('Costi complessivi'!#REF!="G",'Costi complessivi'!#REF!*$C$452,IF('Costi complessivi'!#REF!=$B$452,'Costi complessivi'!#REF!,""))</f>
        <v>#REF!</v>
      </c>
      <c r="F273" s="115" t="e">
        <f>IF('Costi complessivi'!#REF!="G",'Costi complessivi'!C234*$C$452,IF('Costi complessivi'!#REF!=$B$452,'Costi complessivi'!C234,""))</f>
        <v>#REF!</v>
      </c>
      <c r="G273" s="44" t="e">
        <f>IF('Costi complessivi'!#REF!="G",'Costi complessivi'!#REF!*$C$452,IF('Costi complessivi'!#REF!=$B$452,'Costi complessivi'!#REF!,""))</f>
        <v>#REF!</v>
      </c>
      <c r="H273" s="44" t="e">
        <f>IF('Costi complessivi'!#REF!="G",'Costi complessivi'!#REF!*$C$452,IF('Costi complessivi'!#REF!=$B$452,'Costi complessivi'!#REF!,""))</f>
        <v>#REF!</v>
      </c>
      <c r="I273" s="115" t="e">
        <f>IF('Costi complessivi'!#REF!="G",'Costi complessivi'!D234*$C$452,IF('Costi complessivi'!#REF!=$B$452,'Costi complessivi'!D234,""))</f>
        <v>#REF!</v>
      </c>
      <c r="J273" s="14" t="e">
        <f>IF('Costi complessivi'!#REF!="G",'Costi complessivi'!E234*$C$452,IF('Costi complessivi'!#REF!=$B$452,'Costi complessivi'!E234,""))</f>
        <v>#REF!</v>
      </c>
      <c r="K273" s="14" t="e">
        <f>IF('Costi complessivi'!#REF!="G",'Costi complessivi'!F234*$C$452,IF('Costi complessivi'!#REF!=$B$452,'Costi complessivi'!F234,""))</f>
        <v>#REF!</v>
      </c>
      <c r="L273" s="29" t="e">
        <f>IF('Costi complessivi'!#REF!="G",'Costi complessivi'!#REF!*$C$452,IF('Costi complessivi'!#REF!=$B$452,'Costi complessivi'!#REF!,""))</f>
        <v>#REF!</v>
      </c>
      <c r="M273" s="23" t="e">
        <f>'Costi complessivi'!#REF!</f>
        <v>#REF!</v>
      </c>
      <c r="N273" s="69" t="e">
        <f>IF('Costi complessivi'!#REF!="G",'Costi complessivi'!#REF!,IF('Costi complessivi'!#REF!=$B$452,'Costi complessivi'!#REF!,0))</f>
        <v>#REF!</v>
      </c>
    </row>
    <row r="274" spans="1:19">
      <c r="A274" s="22" t="str">
        <f>IF('Costi complessivi'!A235="","",'Costi complessivi'!A235)</f>
        <v xml:space="preserve">  66/30/842  </v>
      </c>
      <c r="B274" s="61" t="str">
        <f>IF('Costi complessivi'!B235="","",'Costi complessivi'!B235)</f>
        <v xml:space="preserve">TASSA RIFIUTI SEDE             </v>
      </c>
      <c r="C274" s="15" t="e">
        <f>IF('Costi complessivi'!#REF!="G",'Costi complessivi'!#REF!*$C$452,IF('Costi complessivi'!#REF!=$B$452,'Costi complessivi'!#REF!,""))</f>
        <v>#REF!</v>
      </c>
      <c r="D274" s="15" t="e">
        <f>IF('Costi complessivi'!#REF!="G",'Costi complessivi'!#REF!*$C$452,IF('Costi complessivi'!#REF!=$B$452,'Costi complessivi'!#REF!,""))</f>
        <v>#REF!</v>
      </c>
      <c r="E274" s="30" t="e">
        <f>IF('Costi complessivi'!#REF!="G",'Costi complessivi'!#REF!*$C$452,IF('Costi complessivi'!#REF!=$B$452,'Costi complessivi'!#REF!,""))</f>
        <v>#REF!</v>
      </c>
      <c r="F274" s="115" t="e">
        <f>IF('Costi complessivi'!#REF!="G",'Costi complessivi'!C235*$C$452,IF('Costi complessivi'!#REF!=$B$452,'Costi complessivi'!C235,""))</f>
        <v>#REF!</v>
      </c>
      <c r="G274" s="44" t="e">
        <f>IF('Costi complessivi'!#REF!="G",'Costi complessivi'!#REF!*$C$452,IF('Costi complessivi'!#REF!=$B$452,'Costi complessivi'!#REF!,""))</f>
        <v>#REF!</v>
      </c>
      <c r="H274" s="44" t="e">
        <f>IF('Costi complessivi'!#REF!="G",'Costi complessivi'!#REF!*$C$452,IF('Costi complessivi'!#REF!=$B$452,'Costi complessivi'!#REF!,""))</f>
        <v>#REF!</v>
      </c>
      <c r="I274" s="115" t="e">
        <f>IF('Costi complessivi'!#REF!="G",'Costi complessivi'!D235*$C$452,IF('Costi complessivi'!#REF!=$B$452,'Costi complessivi'!D235,""))</f>
        <v>#REF!</v>
      </c>
      <c r="J274" s="14" t="e">
        <f>IF('Costi complessivi'!#REF!="G",'Costi complessivi'!E235*$C$452,IF('Costi complessivi'!#REF!=$B$452,'Costi complessivi'!E235,""))</f>
        <v>#REF!</v>
      </c>
      <c r="K274" s="14" t="e">
        <f>IF('Costi complessivi'!#REF!="G",'Costi complessivi'!F235*$C$452,IF('Costi complessivi'!#REF!=$B$452,'Costi complessivi'!F235,""))</f>
        <v>#REF!</v>
      </c>
      <c r="L274" s="29" t="e">
        <f>IF('Costi complessivi'!#REF!="G",'Costi complessivi'!#REF!*$C$452,IF('Costi complessivi'!#REF!=$B$452,'Costi complessivi'!#REF!,""))</f>
        <v>#REF!</v>
      </c>
      <c r="M274" s="23" t="e">
        <f>'Costi complessivi'!#REF!</f>
        <v>#REF!</v>
      </c>
      <c r="N274" s="69" t="e">
        <f>IF('Costi complessivi'!#REF!="G",'Costi complessivi'!#REF!,IF('Costi complessivi'!#REF!=$B$452,'Costi complessivi'!#REF!,0))</f>
        <v>#REF!</v>
      </c>
    </row>
    <row r="275" spans="1:19">
      <c r="A275" s="22" t="str">
        <f>IF('Costi complessivi'!A236="","",'Costi complessivi'!A236)</f>
        <v xml:space="preserve">  66/30/843  </v>
      </c>
      <c r="B275" s="61" t="str">
        <f>IF('Costi complessivi'!B236="","",'Costi complessivi'!B236)</f>
        <v xml:space="preserve">PULIZIE SEDE                   </v>
      </c>
      <c r="C275" s="15" t="e">
        <f>IF('Costi complessivi'!#REF!="G",'Costi complessivi'!#REF!*$C$452,IF('Costi complessivi'!#REF!=$B$452,'Costi complessivi'!#REF!,""))</f>
        <v>#REF!</v>
      </c>
      <c r="D275" s="15" t="e">
        <f>IF('Costi complessivi'!#REF!="G",'Costi complessivi'!#REF!*$C$452,IF('Costi complessivi'!#REF!=$B$452,'Costi complessivi'!#REF!,""))</f>
        <v>#REF!</v>
      </c>
      <c r="E275" s="30" t="e">
        <f>IF('Costi complessivi'!#REF!="G",'Costi complessivi'!#REF!*$C$452,IF('Costi complessivi'!#REF!=$B$452,'Costi complessivi'!#REF!,""))</f>
        <v>#REF!</v>
      </c>
      <c r="F275" s="115" t="e">
        <f>IF('Costi complessivi'!#REF!="G",'Costi complessivi'!C236*$C$452,IF('Costi complessivi'!#REF!=$B$452,'Costi complessivi'!C236,""))</f>
        <v>#REF!</v>
      </c>
      <c r="G275" s="44" t="e">
        <f>IF('Costi complessivi'!#REF!="G",'Costi complessivi'!#REF!*$C$452,IF('Costi complessivi'!#REF!=$B$452,'Costi complessivi'!#REF!,""))</f>
        <v>#REF!</v>
      </c>
      <c r="H275" s="44" t="e">
        <f>IF('Costi complessivi'!#REF!="G",'Costi complessivi'!#REF!*$C$452,IF('Costi complessivi'!#REF!=$B$452,'Costi complessivi'!#REF!,""))</f>
        <v>#REF!</v>
      </c>
      <c r="I275" s="115" t="e">
        <f>IF('Costi complessivi'!#REF!="G",'Costi complessivi'!D236*$C$452,IF('Costi complessivi'!#REF!=$B$452,'Costi complessivi'!D236,""))</f>
        <v>#REF!</v>
      </c>
      <c r="J275" s="14" t="e">
        <f>IF('Costi complessivi'!#REF!="G",'Costi complessivi'!E236*$C$452,IF('Costi complessivi'!#REF!=$B$452,'Costi complessivi'!E236,""))</f>
        <v>#REF!</v>
      </c>
      <c r="K275" s="14" t="e">
        <f>IF('Costi complessivi'!#REF!="G",'Costi complessivi'!F236*$C$452,IF('Costi complessivi'!#REF!=$B$452,'Costi complessivi'!F236,""))</f>
        <v>#REF!</v>
      </c>
      <c r="L275" s="29" t="e">
        <f>IF('Costi complessivi'!#REF!="G",'Costi complessivi'!#REF!*$C$452,IF('Costi complessivi'!#REF!=$B$452,'Costi complessivi'!#REF!,""))</f>
        <v>#REF!</v>
      </c>
      <c r="M275" s="23" t="e">
        <f>'Costi complessivi'!#REF!</f>
        <v>#REF!</v>
      </c>
      <c r="N275" s="69" t="e">
        <f>IF('Costi complessivi'!#REF!="G",'Costi complessivi'!#REF!,IF('Costi complessivi'!#REF!=$B$452,'Costi complessivi'!#REF!,0))</f>
        <v>#REF!</v>
      </c>
    </row>
    <row r="276" spans="1:19">
      <c r="A276" s="22" t="str">
        <f>IF('Costi complessivi'!A237="","",'Costi complessivi'!A237)</f>
        <v xml:space="preserve">  66/30/844  </v>
      </c>
      <c r="B276" s="61" t="str">
        <f>IF('Costi complessivi'!B237="","",'Costi complessivi'!B237)</f>
        <v xml:space="preserve">RAPPRESENTANZA                 </v>
      </c>
      <c r="C276" s="15" t="e">
        <f>IF('Costi complessivi'!#REF!="G",'Costi complessivi'!#REF!*$C$452,IF('Costi complessivi'!#REF!=$B$452,'Costi complessivi'!#REF!,""))</f>
        <v>#REF!</v>
      </c>
      <c r="D276" s="15" t="e">
        <f>IF('Costi complessivi'!#REF!="G",'Costi complessivi'!#REF!*$C$452,IF('Costi complessivi'!#REF!=$B$452,'Costi complessivi'!#REF!,""))</f>
        <v>#REF!</v>
      </c>
      <c r="E276" s="30" t="e">
        <f>IF('Costi complessivi'!#REF!="G",'Costi complessivi'!#REF!*$C$452,IF('Costi complessivi'!#REF!=$B$452,'Costi complessivi'!#REF!,""))</f>
        <v>#REF!</v>
      </c>
      <c r="F276" s="115" t="e">
        <f>IF('Costi complessivi'!#REF!="G",'Costi complessivi'!C237*$C$452,IF('Costi complessivi'!#REF!=$B$452,'Costi complessivi'!C237,""))</f>
        <v>#REF!</v>
      </c>
      <c r="G276" s="44" t="e">
        <f>IF('Costi complessivi'!#REF!="G",'Costi complessivi'!#REF!*$C$452,IF('Costi complessivi'!#REF!=$B$452,'Costi complessivi'!#REF!,""))</f>
        <v>#REF!</v>
      </c>
      <c r="H276" s="44" t="e">
        <f>IF('Costi complessivi'!#REF!="G",'Costi complessivi'!#REF!*$C$452,IF('Costi complessivi'!#REF!=$B$452,'Costi complessivi'!#REF!,""))</f>
        <v>#REF!</v>
      </c>
      <c r="I276" s="115" t="e">
        <f>IF('Costi complessivi'!#REF!="G",'Costi complessivi'!D237*$C$452,IF('Costi complessivi'!#REF!=$B$452,'Costi complessivi'!D237,""))</f>
        <v>#REF!</v>
      </c>
      <c r="J276" s="14" t="e">
        <f>IF('Costi complessivi'!#REF!="G",'Costi complessivi'!E237*$C$452,IF('Costi complessivi'!#REF!=$B$452,'Costi complessivi'!E237,""))</f>
        <v>#REF!</v>
      </c>
      <c r="K276" s="14" t="e">
        <f>IF('Costi complessivi'!#REF!="G",'Costi complessivi'!F237*$C$452,IF('Costi complessivi'!#REF!=$B$452,'Costi complessivi'!F237,""))</f>
        <v>#REF!</v>
      </c>
      <c r="L276" s="29" t="e">
        <f>IF('Costi complessivi'!#REF!="G",'Costi complessivi'!#REF!*$C$452,IF('Costi complessivi'!#REF!=$B$452,'Costi complessivi'!#REF!,""))</f>
        <v>#REF!</v>
      </c>
      <c r="M276" s="23" t="e">
        <f>'Costi complessivi'!#REF!</f>
        <v>#REF!</v>
      </c>
      <c r="N276" s="69" t="e">
        <f>IF('Costi complessivi'!#REF!="G",'Costi complessivi'!#REF!,IF('Costi complessivi'!#REF!=$B$452,'Costi complessivi'!#REF!,0))</f>
        <v>#REF!</v>
      </c>
    </row>
    <row r="277" spans="1:19">
      <c r="A277" s="22" t="str">
        <f>IF('Costi complessivi'!A238="","",'Costi complessivi'!A238)</f>
        <v xml:space="preserve">  66/30/846  </v>
      </c>
      <c r="B277" s="61" t="str">
        <f>IF('Costi complessivi'!B238="","",'Costi complessivi'!B238)</f>
        <v xml:space="preserve">COSTI ACCESSORI                </v>
      </c>
      <c r="C277" s="15" t="e">
        <f>IF('Costi complessivi'!#REF!="G",'Costi complessivi'!#REF!*$C$452,IF('Costi complessivi'!#REF!=$B$452,'Costi complessivi'!#REF!,""))</f>
        <v>#REF!</v>
      </c>
      <c r="D277" s="15" t="e">
        <f>IF('Costi complessivi'!#REF!="G",'Costi complessivi'!#REF!*$C$452,IF('Costi complessivi'!#REF!=$B$452,'Costi complessivi'!#REF!,""))</f>
        <v>#REF!</v>
      </c>
      <c r="E277" s="30" t="e">
        <f>IF('Costi complessivi'!#REF!="G",'Costi complessivi'!#REF!*$C$452,IF('Costi complessivi'!#REF!=$B$452,'Costi complessivi'!#REF!,""))</f>
        <v>#REF!</v>
      </c>
      <c r="F277" s="115" t="e">
        <f>IF('Costi complessivi'!#REF!="G",'Costi complessivi'!C238*$C$452,IF('Costi complessivi'!#REF!=$B$452,'Costi complessivi'!C238,""))</f>
        <v>#REF!</v>
      </c>
      <c r="G277" s="44" t="e">
        <f>IF('Costi complessivi'!#REF!="G",'Costi complessivi'!#REF!*$C$452,IF('Costi complessivi'!#REF!=$B$452,'Costi complessivi'!#REF!,""))</f>
        <v>#REF!</v>
      </c>
      <c r="H277" s="44" t="e">
        <f>IF('Costi complessivi'!#REF!="G",'Costi complessivi'!#REF!*$C$452,IF('Costi complessivi'!#REF!=$B$452,'Costi complessivi'!#REF!,""))</f>
        <v>#REF!</v>
      </c>
      <c r="I277" s="115" t="e">
        <f>IF('Costi complessivi'!#REF!="G",'Costi complessivi'!D238*$C$452,IF('Costi complessivi'!#REF!=$B$452,'Costi complessivi'!D238,""))</f>
        <v>#REF!</v>
      </c>
      <c r="J277" s="14" t="e">
        <f>IF('Costi complessivi'!#REF!="G",'Costi complessivi'!E238*$C$452,IF('Costi complessivi'!#REF!=$B$452,'Costi complessivi'!E238,""))</f>
        <v>#REF!</v>
      </c>
      <c r="K277" s="14" t="e">
        <f>IF('Costi complessivi'!#REF!="G",'Costi complessivi'!F238*$C$452,IF('Costi complessivi'!#REF!=$B$452,'Costi complessivi'!F238,""))</f>
        <v>#REF!</v>
      </c>
      <c r="L277" s="29" t="e">
        <f>IF('Costi complessivi'!#REF!="G",'Costi complessivi'!#REF!*$C$452,IF('Costi complessivi'!#REF!=$B$452,'Costi complessivi'!#REF!,""))</f>
        <v>#REF!</v>
      </c>
      <c r="M277" s="23" t="e">
        <f>'Costi complessivi'!#REF!</f>
        <v>#REF!</v>
      </c>
      <c r="N277" s="69" t="e">
        <f>IF('Costi complessivi'!#REF!="G",'Costi complessivi'!#REF!,IF('Costi complessivi'!#REF!=$B$452,'Costi complessivi'!#REF!,0))</f>
        <v>#REF!</v>
      </c>
    </row>
    <row r="278" spans="1:19">
      <c r="A278" s="22" t="str">
        <f>IF('Costi complessivi'!A239="","",'Costi complessivi'!A239)</f>
        <v xml:space="preserve">  66/30/851  </v>
      </c>
      <c r="B278" s="61" t="str">
        <f>IF('Costi complessivi'!B239="","",'Costi complessivi'!B239)</f>
        <v xml:space="preserve">MANUTENZIONE SEDE              </v>
      </c>
      <c r="C278" s="15" t="e">
        <f>IF('Costi complessivi'!#REF!="G",'Costi complessivi'!#REF!*$C$452,IF('Costi complessivi'!#REF!=$B$452,'Costi complessivi'!#REF!,""))</f>
        <v>#REF!</v>
      </c>
      <c r="D278" s="15" t="e">
        <f>IF('Costi complessivi'!#REF!="G",'Costi complessivi'!#REF!*$C$452,IF('Costi complessivi'!#REF!=$B$452,'Costi complessivi'!#REF!,""))</f>
        <v>#REF!</v>
      </c>
      <c r="E278" s="30" t="e">
        <f>IF('Costi complessivi'!#REF!="G",'Costi complessivi'!#REF!*$C$452,IF('Costi complessivi'!#REF!=$B$452,'Costi complessivi'!#REF!,""))</f>
        <v>#REF!</v>
      </c>
      <c r="F278" s="115" t="e">
        <f>IF('Costi complessivi'!#REF!="G",'Costi complessivi'!C239*$C$452,IF('Costi complessivi'!#REF!=$B$452,'Costi complessivi'!C239,""))</f>
        <v>#REF!</v>
      </c>
      <c r="G278" s="44" t="e">
        <f>IF('Costi complessivi'!#REF!="G",'Costi complessivi'!#REF!*$C$452,IF('Costi complessivi'!#REF!=$B$452,'Costi complessivi'!#REF!,""))</f>
        <v>#REF!</v>
      </c>
      <c r="H278" s="44" t="e">
        <f>IF('Costi complessivi'!#REF!="G",'Costi complessivi'!#REF!*$C$452,IF('Costi complessivi'!#REF!=$B$452,'Costi complessivi'!#REF!,""))</f>
        <v>#REF!</v>
      </c>
      <c r="I278" s="115" t="e">
        <f>IF('Costi complessivi'!#REF!="G",'Costi complessivi'!D239*$C$452,IF('Costi complessivi'!#REF!=$B$452,'Costi complessivi'!D239,""))</f>
        <v>#REF!</v>
      </c>
      <c r="J278" s="14" t="e">
        <f>IF('Costi complessivi'!#REF!="G",'Costi complessivi'!E239*$C$452,IF('Costi complessivi'!#REF!=$B$452,'Costi complessivi'!E239,""))</f>
        <v>#REF!</v>
      </c>
      <c r="K278" s="14" t="e">
        <f>IF('Costi complessivi'!#REF!="G",'Costi complessivi'!F239*$C$452,IF('Costi complessivi'!#REF!=$B$452,'Costi complessivi'!F239,""))</f>
        <v>#REF!</v>
      </c>
      <c r="L278" s="29" t="e">
        <f>IF('Costi complessivi'!#REF!="G",'Costi complessivi'!#REF!*$C$452,IF('Costi complessivi'!#REF!=$B$452,'Costi complessivi'!#REF!,""))</f>
        <v>#REF!</v>
      </c>
      <c r="M278" s="23" t="e">
        <f>'Costi complessivi'!#REF!</f>
        <v>#REF!</v>
      </c>
      <c r="N278" s="69" t="e">
        <f>IF('Costi complessivi'!#REF!="G",'Costi complessivi'!#REF!,IF('Costi complessivi'!#REF!=$B$452,'Costi complessivi'!#REF!,0))</f>
        <v>#REF!</v>
      </c>
    </row>
    <row r="279" spans="1:19">
      <c r="A279" s="22" t="str">
        <f>IF('Costi complessivi'!A240="","",'Costi complessivi'!A240)</f>
        <v xml:space="preserve">  66/30/853  </v>
      </c>
      <c r="B279" s="61" t="str">
        <f>IF('Costi complessivi'!B240="","",'Costi complessivi'!B240)</f>
        <v>MANUTENZIONE ORDINARIE SPORTELL</v>
      </c>
      <c r="C279" s="15" t="e">
        <f>IF('Costi complessivi'!#REF!="G",'Costi complessivi'!#REF!*$C$452,IF('Costi complessivi'!#REF!=$B$452,'Costi complessivi'!#REF!,""))</f>
        <v>#REF!</v>
      </c>
      <c r="D279" s="15" t="e">
        <f>IF('Costi complessivi'!#REF!="G",'Costi complessivi'!#REF!*$C$452,IF('Costi complessivi'!#REF!=$B$452,'Costi complessivi'!#REF!,""))</f>
        <v>#REF!</v>
      </c>
      <c r="E279" s="30" t="e">
        <f>IF('Costi complessivi'!#REF!="G",'Costi complessivi'!#REF!*$C$452,IF('Costi complessivi'!#REF!=$B$452,'Costi complessivi'!#REF!,""))</f>
        <v>#REF!</v>
      </c>
      <c r="F279" s="115" t="e">
        <f>IF('Costi complessivi'!#REF!="G",'Costi complessivi'!C240*$C$452,IF('Costi complessivi'!#REF!=$B$452,'Costi complessivi'!C240,""))</f>
        <v>#REF!</v>
      </c>
      <c r="G279" s="44" t="e">
        <f>IF('Costi complessivi'!#REF!="G",'Costi complessivi'!#REF!*$C$452,IF('Costi complessivi'!#REF!=$B$452,'Costi complessivi'!#REF!,""))</f>
        <v>#REF!</v>
      </c>
      <c r="H279" s="44" t="e">
        <f>IF('Costi complessivi'!#REF!="G",'Costi complessivi'!#REF!*$C$452,IF('Costi complessivi'!#REF!=$B$452,'Costi complessivi'!#REF!,""))</f>
        <v>#REF!</v>
      </c>
      <c r="I279" s="115" t="e">
        <f>IF('Costi complessivi'!#REF!="G",'Costi complessivi'!D240*$C$452,IF('Costi complessivi'!#REF!=$B$452,'Costi complessivi'!D240,""))</f>
        <v>#REF!</v>
      </c>
      <c r="J279" s="14" t="e">
        <f>IF('Costi complessivi'!#REF!="G",'Costi complessivi'!E240*$C$452,IF('Costi complessivi'!#REF!=$B$452,'Costi complessivi'!E240,""))</f>
        <v>#REF!</v>
      </c>
      <c r="K279" s="14" t="e">
        <f>IF('Costi complessivi'!#REF!="G",'Costi complessivi'!F240*$C$452,IF('Costi complessivi'!#REF!=$B$452,'Costi complessivi'!F240,""))</f>
        <v>#REF!</v>
      </c>
      <c r="L279" s="29" t="e">
        <f>IF('Costi complessivi'!#REF!="G",'Costi complessivi'!#REF!*$C$452,IF('Costi complessivi'!#REF!=$B$452,'Costi complessivi'!#REF!,""))</f>
        <v>#REF!</v>
      </c>
      <c r="M279" s="23" t="e">
        <f>'Costi complessivi'!#REF!</f>
        <v>#REF!</v>
      </c>
      <c r="N279" s="69" t="e">
        <f>IF('Costi complessivi'!#REF!="G",'Costi complessivi'!#REF!,IF('Costi complessivi'!#REF!=$B$452,'Costi complessivi'!#REF!,0))</f>
        <v>#REF!</v>
      </c>
    </row>
    <row r="280" spans="1:19">
      <c r="A280" s="22" t="str">
        <f>IF('Costi complessivi'!A241="","",'Costi complessivi'!A241)</f>
        <v xml:space="preserve">  68/05/992  </v>
      </c>
      <c r="B280" s="61" t="str">
        <f>IF('Costi complessivi'!B241="","",'Costi complessivi'!B241)</f>
        <v xml:space="preserve">FITTI PASSIVI TRAVERSETOLO     </v>
      </c>
      <c r="C280" s="15" t="e">
        <f>IF('Costi complessivi'!#REF!="G",'Costi complessivi'!#REF!*$C$452,IF('Costi complessivi'!#REF!=$B$452,'Costi complessivi'!#REF!,""))</f>
        <v>#REF!</v>
      </c>
      <c r="D280" s="15" t="e">
        <f>IF('Costi complessivi'!#REF!="G",'Costi complessivi'!#REF!*$C$452,IF('Costi complessivi'!#REF!=$B$452,'Costi complessivi'!#REF!,""))</f>
        <v>#REF!</v>
      </c>
      <c r="E280" s="30" t="e">
        <f>IF('Costi complessivi'!#REF!="G",'Costi complessivi'!#REF!*$C$452,IF('Costi complessivi'!#REF!=$B$452,'Costi complessivi'!#REF!,""))</f>
        <v>#REF!</v>
      </c>
      <c r="F280" s="115" t="e">
        <f>IF('Costi complessivi'!#REF!="G",'Costi complessivi'!C241*$C$452,IF('Costi complessivi'!#REF!=$B$452,'Costi complessivi'!C241,""))</f>
        <v>#REF!</v>
      </c>
      <c r="G280" s="44" t="e">
        <f>IF('Costi complessivi'!#REF!="G",'Costi complessivi'!#REF!*$C$452,IF('Costi complessivi'!#REF!=$B$452,'Costi complessivi'!#REF!,""))</f>
        <v>#REF!</v>
      </c>
      <c r="H280" s="44" t="e">
        <f>IF('Costi complessivi'!#REF!="G",'Costi complessivi'!#REF!*$C$452,IF('Costi complessivi'!#REF!=$B$452,'Costi complessivi'!#REF!,""))</f>
        <v>#REF!</v>
      </c>
      <c r="I280" s="115" t="e">
        <f>IF('Costi complessivi'!#REF!="G",'Costi complessivi'!D241*$C$452,IF('Costi complessivi'!#REF!=$B$452,'Costi complessivi'!D241,""))</f>
        <v>#REF!</v>
      </c>
      <c r="J280" s="14" t="e">
        <f>IF('Costi complessivi'!#REF!="G",'Costi complessivi'!E241*$C$452,IF('Costi complessivi'!#REF!=$B$452,'Costi complessivi'!E241,""))</f>
        <v>#REF!</v>
      </c>
      <c r="K280" s="14" t="e">
        <f>IF('Costi complessivi'!#REF!="G",'Costi complessivi'!F241*$C$452,IF('Costi complessivi'!#REF!=$B$452,'Costi complessivi'!F241,""))</f>
        <v>#REF!</v>
      </c>
      <c r="L280" s="29" t="e">
        <f>IF('Costi complessivi'!#REF!="G",'Costi complessivi'!#REF!*$C$452,IF('Costi complessivi'!#REF!=$B$452,'Costi complessivi'!#REF!,""))</f>
        <v>#REF!</v>
      </c>
      <c r="M280" s="23" t="e">
        <f>'Costi complessivi'!#REF!</f>
        <v>#REF!</v>
      </c>
      <c r="N280" s="69" t="e">
        <f>IF('Costi complessivi'!#REF!="G",'Costi complessivi'!#REF!,IF('Costi complessivi'!#REF!=$B$452,'Costi complessivi'!#REF!,0))</f>
        <v>#REF!</v>
      </c>
    </row>
    <row r="281" spans="1:19" hidden="1">
      <c r="A281" s="22" t="str">
        <f>IF('Costi complessivi'!A242="","",'Costi complessivi'!A242)</f>
        <v xml:space="preserve"> 68/05/601</v>
      </c>
      <c r="B281" s="61" t="str">
        <f>IF('Costi complessivi'!B242="","",'Costi complessivi'!B242)</f>
        <v>FITTI PASSIVI MONTECHIARUGOLO</v>
      </c>
      <c r="C281" s="15" t="e">
        <f>IF('Costi complessivi'!#REF!="G",'Costi complessivi'!#REF!*$C$452,IF('Costi complessivi'!#REF!=$B$452,'Costi complessivi'!#REF!,""))</f>
        <v>#REF!</v>
      </c>
      <c r="D281" s="15" t="e">
        <f>IF('Costi complessivi'!#REF!="G",'Costi complessivi'!#REF!*$C$452,IF('Costi complessivi'!#REF!=$B$452,'Costi complessivi'!#REF!,""))</f>
        <v>#REF!</v>
      </c>
      <c r="E281" s="30" t="e">
        <f>IF('Costi complessivi'!#REF!="G",'Costi complessivi'!#REF!*$C$452,IF('Costi complessivi'!#REF!=$B$452,'Costi complessivi'!#REF!,""))</f>
        <v>#REF!</v>
      </c>
      <c r="F281" s="115" t="e">
        <f>IF('Costi complessivi'!#REF!="G",'Costi complessivi'!C242*$C$452,IF('Costi complessivi'!#REF!=$B$452,'Costi complessivi'!C242,""))</f>
        <v>#REF!</v>
      </c>
      <c r="G281" s="44" t="e">
        <f>IF('Costi complessivi'!#REF!="G",'Costi complessivi'!#REF!*$C$452,IF('Costi complessivi'!#REF!=$B$452,'Costi complessivi'!#REF!,""))</f>
        <v>#REF!</v>
      </c>
      <c r="H281" s="44" t="e">
        <f>IF('Costi complessivi'!#REF!="G",'Costi complessivi'!#REF!*$C$452,IF('Costi complessivi'!#REF!=$B$452,'Costi complessivi'!#REF!,""))</f>
        <v>#REF!</v>
      </c>
      <c r="I281" s="115" t="e">
        <f>IF('Costi complessivi'!#REF!="G",'Costi complessivi'!D242*$C$452,IF('Costi complessivi'!#REF!=$B$452,'Costi complessivi'!D242,""))</f>
        <v>#REF!</v>
      </c>
      <c r="J281" s="14" t="e">
        <f>IF('Costi complessivi'!#REF!="G",'Costi complessivi'!E242*$C$452,IF('Costi complessivi'!#REF!=$B$452,'Costi complessivi'!E242,""))</f>
        <v>#REF!</v>
      </c>
      <c r="K281" s="14" t="e">
        <f>IF('Costi complessivi'!#REF!="G",'Costi complessivi'!F242*$C$452,IF('Costi complessivi'!#REF!=$B$452,'Costi complessivi'!F242,""))</f>
        <v>#REF!</v>
      </c>
      <c r="L281" s="29" t="e">
        <f>IF('Costi complessivi'!#REF!="G",'Costi complessivi'!#REF!*$C$452,IF('Costi complessivi'!#REF!=$B$452,'Costi complessivi'!#REF!,""))</f>
        <v>#REF!</v>
      </c>
      <c r="M281" s="23" t="e">
        <f>'Costi complessivi'!#REF!</f>
        <v>#REF!</v>
      </c>
      <c r="N281" s="69" t="e">
        <f>IF('Costi complessivi'!#REF!="G",'Costi complessivi'!#REF!,IF('Costi complessivi'!#REF!=$B$452,'Costi complessivi'!#REF!,0))</f>
        <v>#REF!</v>
      </c>
    </row>
    <row r="282" spans="1:19">
      <c r="A282" s="22" t="str">
        <f>IF('Costi complessivi'!A243="","",'Costi complessivi'!A243)</f>
        <v>68/30/877</v>
      </c>
      <c r="B282" s="61" t="str">
        <f>IF('Costi complessivi'!B243="","",'Costi complessivi'!B243)</f>
        <v>PROTOCOLLO</v>
      </c>
      <c r="C282" s="15" t="e">
        <f>IF('Costi complessivi'!#REF!="G",'Costi complessivi'!#REF!*$C$452,IF('Costi complessivi'!#REF!=$B$452,'Costi complessivi'!#REF!,""))</f>
        <v>#REF!</v>
      </c>
      <c r="D282" s="15" t="e">
        <f>IF('Costi complessivi'!#REF!="G",'Costi complessivi'!#REF!*$C$452,IF('Costi complessivi'!#REF!=$B$452,'Costi complessivi'!#REF!,""))</f>
        <v>#REF!</v>
      </c>
      <c r="E282" s="30" t="e">
        <f>IF('Costi complessivi'!#REF!="G",'Costi complessivi'!#REF!*$C$452,IF('Costi complessivi'!#REF!=$B$452,'Costi complessivi'!#REF!,""))</f>
        <v>#REF!</v>
      </c>
      <c r="F282" s="115" t="e">
        <f>IF('Costi complessivi'!#REF!="G",'Costi complessivi'!C243*$C$452,IF('Costi complessivi'!#REF!=$B$452,'Costi complessivi'!C243,""))</f>
        <v>#REF!</v>
      </c>
      <c r="G282" s="44" t="e">
        <f>IF('Costi complessivi'!#REF!="G",'Costi complessivi'!#REF!*$C$452,IF('Costi complessivi'!#REF!=$B$452,'Costi complessivi'!#REF!,""))</f>
        <v>#REF!</v>
      </c>
      <c r="H282" s="44" t="e">
        <f>IF('Costi complessivi'!#REF!="G",'Costi complessivi'!#REF!*$C$452,IF('Costi complessivi'!#REF!=$B$452,'Costi complessivi'!#REF!,""))</f>
        <v>#REF!</v>
      </c>
      <c r="I282" s="115" t="e">
        <f>IF('Costi complessivi'!#REF!="G",'Costi complessivi'!D243*$C$452,IF('Costi complessivi'!#REF!=$B$452,'Costi complessivi'!D243,""))</f>
        <v>#REF!</v>
      </c>
      <c r="J282" s="14" t="e">
        <f>IF('Costi complessivi'!#REF!="G",'Costi complessivi'!E243*$C$452,IF('Costi complessivi'!#REF!=$B$452,'Costi complessivi'!E243,""))</f>
        <v>#REF!</v>
      </c>
      <c r="K282" s="14" t="e">
        <f>IF('Costi complessivi'!#REF!="G",'Costi complessivi'!F243*$C$452,IF('Costi complessivi'!#REF!=$B$452,'Costi complessivi'!F243,""))</f>
        <v>#REF!</v>
      </c>
      <c r="L282" s="29" t="e">
        <f>IF('Costi complessivi'!#REF!="G",'Costi complessivi'!#REF!*$C$452,IF('Costi complessivi'!#REF!=$B$452,'Costi complessivi'!#REF!,""))</f>
        <v>#REF!</v>
      </c>
      <c r="M282" s="23" t="e">
        <f>'Costi complessivi'!#REF!</f>
        <v>#REF!</v>
      </c>
      <c r="N282" s="69" t="e">
        <f>IF('Costi complessivi'!#REF!="G",'Costi complessivi'!#REF!,IF('Costi complessivi'!#REF!=$B$452,'Costi complessivi'!#REF!,0))</f>
        <v>#REF!</v>
      </c>
    </row>
    <row r="283" spans="1:19" hidden="1">
      <c r="A283" s="22" t="str">
        <f>IF('Costi complessivi'!A244="","",'Costi complessivi'!A244)</f>
        <v xml:space="preserve">  66/30/877  </v>
      </c>
      <c r="B283" s="61" t="str">
        <f>IF('Costi complessivi'!B244="","",'Costi complessivi'!B244)</f>
        <v>PAGO PA</v>
      </c>
      <c r="C283" s="15" t="e">
        <f>IF('Costi complessivi'!#REF!="G",'Costi complessivi'!#REF!*$C$452,IF('Costi complessivi'!#REF!=$B$452,'Costi complessivi'!#REF!,""))</f>
        <v>#REF!</v>
      </c>
      <c r="D283" s="15" t="e">
        <f>IF('Costi complessivi'!#REF!="G",'Costi complessivi'!#REF!*$C$452,IF('Costi complessivi'!#REF!=$B$452,'Costi complessivi'!#REF!,""))</f>
        <v>#REF!</v>
      </c>
      <c r="E283" s="30" t="e">
        <f>IF('Costi complessivi'!#REF!="G",'Costi complessivi'!#REF!*$C$452,IF('Costi complessivi'!#REF!=$B$452,'Costi complessivi'!#REF!,""))</f>
        <v>#REF!</v>
      </c>
      <c r="F283" s="115" t="e">
        <f>IF('Costi complessivi'!#REF!="G",'Costi complessivi'!C244*$C$452,IF('Costi complessivi'!#REF!=$B$452,'Costi complessivi'!C244,""))</f>
        <v>#REF!</v>
      </c>
      <c r="G283" s="44" t="e">
        <f>IF('Costi complessivi'!#REF!="G",'Costi complessivi'!#REF!*$C$452,IF('Costi complessivi'!#REF!=$B$452,'Costi complessivi'!#REF!,""))</f>
        <v>#REF!</v>
      </c>
      <c r="H283" s="44" t="e">
        <f>IF('Costi complessivi'!#REF!="G",'Costi complessivi'!#REF!*$C$452,IF('Costi complessivi'!#REF!=$B$452,'Costi complessivi'!#REF!,""))</f>
        <v>#REF!</v>
      </c>
      <c r="I283" s="115" t="e">
        <f>IF('Costi complessivi'!#REF!="G",'Costi complessivi'!D244*$C$452,IF('Costi complessivi'!#REF!=$B$452,'Costi complessivi'!D244,""))</f>
        <v>#REF!</v>
      </c>
      <c r="J283" s="14" t="e">
        <f>IF('Costi complessivi'!#REF!="G",'Costi complessivi'!E244*$C$452,IF('Costi complessivi'!#REF!=$B$452,'Costi complessivi'!E244,""))</f>
        <v>#REF!</v>
      </c>
      <c r="K283" s="14" t="e">
        <f>IF('Costi complessivi'!#REF!="G",'Costi complessivi'!F244*$C$452,IF('Costi complessivi'!#REF!=$B$452,'Costi complessivi'!F244,""))</f>
        <v>#REF!</v>
      </c>
      <c r="L283" s="29" t="e">
        <f>IF('Costi complessivi'!#REF!="G",'Costi complessivi'!#REF!*$C$452,IF('Costi complessivi'!#REF!=$B$452,'Costi complessivi'!#REF!,""))</f>
        <v>#REF!</v>
      </c>
      <c r="M283" s="23" t="e">
        <f>'Costi complessivi'!#REF!</f>
        <v>#REF!</v>
      </c>
      <c r="N283" s="69" t="e">
        <f>IF('Costi complessivi'!#REF!="G",'Costi complessivi'!#REF!,IF('Costi complessivi'!#REF!=$B$452,'Costi complessivi'!#REF!,0))</f>
        <v>#REF!</v>
      </c>
    </row>
    <row r="284" spans="1:19" hidden="1">
      <c r="A284" s="22" t="str">
        <f>IF('Costi complessivi'!A245="","",'Costi complessivi'!A245)</f>
        <v xml:space="preserve"> 66/30/894</v>
      </c>
      <c r="B284" s="61" t="str">
        <f>IF('Costi complessivi'!B245="","",'Costi complessivi'!B245)</f>
        <v>COSTI SPORTELLO MONTECHIRUGOLO</v>
      </c>
      <c r="C284" s="15" t="e">
        <f>IF('Costi complessivi'!#REF!="G",'Costi complessivi'!#REF!*$C$452,IF('Costi complessivi'!#REF!=$B$452,'Costi complessivi'!#REF!,""))</f>
        <v>#REF!</v>
      </c>
      <c r="D284" s="15" t="e">
        <f>IF('Costi complessivi'!#REF!="G",'Costi complessivi'!#REF!*$C$452,IF('Costi complessivi'!#REF!=$B$452,'Costi complessivi'!#REF!,""))</f>
        <v>#REF!</v>
      </c>
      <c r="E284" s="30" t="e">
        <f>IF('Costi complessivi'!#REF!="G",'Costi complessivi'!#REF!*$C$452,IF('Costi complessivi'!#REF!=$B$452,'Costi complessivi'!#REF!,""))</f>
        <v>#REF!</v>
      </c>
      <c r="F284" s="115" t="e">
        <f>IF('Costi complessivi'!#REF!="G",'Costi complessivi'!C245*$C$452,IF('Costi complessivi'!#REF!=$B$452,'Costi complessivi'!C245,""))</f>
        <v>#REF!</v>
      </c>
      <c r="G284" s="44" t="e">
        <f>IF('Costi complessivi'!#REF!="G",'Costi complessivi'!#REF!*$C$452,IF('Costi complessivi'!#REF!=$B$452,'Costi complessivi'!#REF!,""))</f>
        <v>#REF!</v>
      </c>
      <c r="H284" s="44" t="e">
        <f>IF('Costi complessivi'!#REF!="G",'Costi complessivi'!#REF!*$C$452,IF('Costi complessivi'!#REF!=$B$452,'Costi complessivi'!#REF!,""))</f>
        <v>#REF!</v>
      </c>
      <c r="I284" s="115" t="e">
        <f>IF('Costi complessivi'!#REF!="G",'Costi complessivi'!D245*$C$452,IF('Costi complessivi'!#REF!=$B$452,'Costi complessivi'!D245,""))</f>
        <v>#REF!</v>
      </c>
      <c r="J284" s="14" t="e">
        <f>IF('Costi complessivi'!#REF!="G",'Costi complessivi'!E245*$C$452,IF('Costi complessivi'!#REF!=$B$452,'Costi complessivi'!E245,""))</f>
        <v>#REF!</v>
      </c>
      <c r="K284" s="14" t="e">
        <f>IF('Costi complessivi'!#REF!="G",'Costi complessivi'!F245*$C$452,IF('Costi complessivi'!#REF!=$B$452,'Costi complessivi'!F245,""))</f>
        <v>#REF!</v>
      </c>
      <c r="L284" s="29" t="e">
        <f>IF('Costi complessivi'!#REF!="G",'Costi complessivi'!#REF!*$C$452,IF('Costi complessivi'!#REF!=$B$452,'Costi complessivi'!#REF!,""))</f>
        <v>#REF!</v>
      </c>
      <c r="M284" s="23" t="e">
        <f>'Costi complessivi'!#REF!</f>
        <v>#REF!</v>
      </c>
      <c r="N284" s="69" t="e">
        <f>IF('Costi complessivi'!#REF!="G",'Costi complessivi'!#REF!,IF('Costi complessivi'!#REF!=$B$452,'Costi complessivi'!#REF!,0))</f>
        <v>#REF!</v>
      </c>
    </row>
    <row r="285" spans="1:19">
      <c r="A285" s="22" t="str">
        <f>IF('Costi complessivi'!A246="","",'Costi complessivi'!A246)</f>
        <v xml:space="preserve"> 68/05/727</v>
      </c>
      <c r="B285" s="61" t="str">
        <f>IF('Costi complessivi'!B246="","",'Costi complessivi'!B246)</f>
        <v>SOPRAVVENIENZE PASSIVE</v>
      </c>
      <c r="C285" s="15" t="e">
        <f>IF('Costi complessivi'!#REF!="G",'Costi complessivi'!#REF!*$C$452,IF('Costi complessivi'!#REF!=$B$452,'Costi complessivi'!#REF!,""))</f>
        <v>#REF!</v>
      </c>
      <c r="D285" s="15" t="e">
        <f>IF('Costi complessivi'!#REF!="G",'Costi complessivi'!#REF!*$C$452,IF('Costi complessivi'!#REF!=$B$452,'Costi complessivi'!#REF!,""))</f>
        <v>#REF!</v>
      </c>
      <c r="E285" s="30" t="e">
        <f>IF('Costi complessivi'!#REF!="G",'Costi complessivi'!#REF!*$C$452,IF('Costi complessivi'!#REF!=$B$452,'Costi complessivi'!#REF!,""))</f>
        <v>#REF!</v>
      </c>
      <c r="F285" s="115" t="e">
        <f>IF('Costi complessivi'!#REF!="G",'Costi complessivi'!C246*$C$452,IF('Costi complessivi'!#REF!=$B$452,'Costi complessivi'!C246,""))</f>
        <v>#REF!</v>
      </c>
      <c r="G285" s="44" t="e">
        <f>IF('Costi complessivi'!#REF!="G",'Costi complessivi'!#REF!*$C$452,IF('Costi complessivi'!#REF!=$B$452,'Costi complessivi'!#REF!,""))</f>
        <v>#REF!</v>
      </c>
      <c r="H285" s="44" t="e">
        <f>IF('Costi complessivi'!#REF!="G",'Costi complessivi'!#REF!*$C$452,IF('Costi complessivi'!#REF!=$B$452,'Costi complessivi'!#REF!,""))</f>
        <v>#REF!</v>
      </c>
      <c r="I285" s="115" t="e">
        <f>IF('Costi complessivi'!#REF!="G",'Costi complessivi'!D246*$C$452,IF('Costi complessivi'!#REF!=$B$452,'Costi complessivi'!D246,""))</f>
        <v>#REF!</v>
      </c>
      <c r="J285" s="14" t="e">
        <f>IF('Costi complessivi'!#REF!="G",'Costi complessivi'!E246*$C$452,IF('Costi complessivi'!#REF!=$B$452,'Costi complessivi'!E246,""))</f>
        <v>#REF!</v>
      </c>
      <c r="K285" s="14" t="e">
        <f>IF('Costi complessivi'!#REF!="G",'Costi complessivi'!F246*$C$452,IF('Costi complessivi'!#REF!=$B$452,'Costi complessivi'!F246,""))</f>
        <v>#REF!</v>
      </c>
      <c r="L285" s="29" t="e">
        <f>IF('Costi complessivi'!#REF!="G",'Costi complessivi'!#REF!*$C$452,IF('Costi complessivi'!#REF!=$B$452,'Costi complessivi'!#REF!,""))</f>
        <v>#REF!</v>
      </c>
      <c r="M285" s="23" t="e">
        <f>'Costi complessivi'!#REF!</f>
        <v>#REF!</v>
      </c>
      <c r="N285" s="69" t="e">
        <f>IF('Costi complessivi'!#REF!="G",'Costi complessivi'!#REF!,IF('Costi complessivi'!#REF!=$B$452,'Costi complessivi'!#REF!,0))</f>
        <v>#REF!</v>
      </c>
    </row>
    <row r="286" spans="1:19" hidden="1">
      <c r="A286" s="22" t="s">
        <v>1234</v>
      </c>
      <c r="B286" s="23" t="s">
        <v>1737</v>
      </c>
      <c r="C286" s="15" t="e">
        <f>IF('Costi complessivi'!#REF!="G",'Costi complessivi'!#REF!*$C$452,IF('Costi complessivi'!#REF!=$B$452,'Costi complessivi'!#REF!,""))</f>
        <v>#REF!</v>
      </c>
      <c r="D286" s="15" t="e">
        <f>IF('Costi complessivi'!#REF!="G",'Costi complessivi'!#REF!*$C$452,IF('Costi complessivi'!#REF!=$B$452,'Costi complessivi'!#REF!,""))</f>
        <v>#REF!</v>
      </c>
      <c r="E286" s="30" t="e">
        <f>IF('Costi complessivi'!#REF!="G",'Costi complessivi'!#REF!*$C$452,IF('Costi complessivi'!#REF!=$B$452,'Costi complessivi'!#REF!,""))</f>
        <v>#REF!</v>
      </c>
      <c r="F286" s="115" t="e">
        <f>IF('Costi complessivi'!#REF!="G",'Costi complessivi'!#REF!*$C$452,IF('Costi complessivi'!#REF!=$B$452,'Costi complessivi'!#REF!,""))</f>
        <v>#REF!</v>
      </c>
      <c r="G286" s="44" t="e">
        <f>IF('Costi complessivi'!#REF!="G",'Costi complessivi'!#REF!*$C$452,IF('Costi complessivi'!#REF!=$B$452,'Costi complessivi'!#REF!,""))</f>
        <v>#REF!</v>
      </c>
      <c r="H286" s="44" t="e">
        <f>IF('Costi complessivi'!#REF!="G",'Costi complessivi'!#REF!*$C$452,IF('Costi complessivi'!#REF!=$B$452,'Costi complessivi'!#REF!,""))</f>
        <v>#REF!</v>
      </c>
      <c r="I286" s="115" t="e">
        <f>IF('Costi complessivi'!#REF!="G",'Costi complessivi'!#REF!*$C$452,IF('Costi complessivi'!#REF!=$B$452,'Costi complessivi'!#REF!,""))</f>
        <v>#REF!</v>
      </c>
      <c r="J286" s="14" t="e">
        <f>IF('Costi complessivi'!#REF!="G",'Costi complessivi'!#REF!*$C$452,IF('Costi complessivi'!#REF!=$B$452,'Costi complessivi'!#REF!,""))</f>
        <v>#REF!</v>
      </c>
      <c r="K286" s="14" t="e">
        <f>IF('Costi complessivi'!#REF!="G",'Costi complessivi'!#REF!*$C$452,IF('Costi complessivi'!#REF!=$B$452,'Costi complessivi'!#REF!,""))</f>
        <v>#REF!</v>
      </c>
      <c r="L286" s="29" t="e">
        <f>IF('Costi complessivi'!#REF!="G",'Costi complessivi'!#REF!*$C$452,IF('Costi complessivi'!#REF!=$B$452,'Costi complessivi'!#REF!,""))</f>
        <v>#REF!</v>
      </c>
      <c r="M286" s="23" t="e">
        <f>'Costi complessivi'!#REF!</f>
        <v>#REF!</v>
      </c>
      <c r="N286" s="69">
        <v>0</v>
      </c>
      <c r="Q286" s="1"/>
      <c r="S286" s="206"/>
    </row>
    <row r="287" spans="1:19" hidden="1">
      <c r="A287" s="22" t="s">
        <v>1234</v>
      </c>
      <c r="B287" s="23" t="s">
        <v>1738</v>
      </c>
      <c r="C287" s="15" t="e">
        <f>IF('Costi complessivi'!#REF!="G",'Costi complessivi'!#REF!*$C$452,IF('Costi complessivi'!#REF!=$B$452,'Costi complessivi'!#REF!,""))</f>
        <v>#REF!</v>
      </c>
      <c r="D287" s="15" t="e">
        <f>IF('Costi complessivi'!#REF!="G",'Costi complessivi'!#REF!*$C$452,IF('Costi complessivi'!#REF!=$B$452,'Costi complessivi'!#REF!,""))</f>
        <v>#REF!</v>
      </c>
      <c r="E287" s="30" t="e">
        <f>IF('Costi complessivi'!#REF!="G",'Costi complessivi'!#REF!*$C$452,IF('Costi complessivi'!#REF!=$B$452,'Costi complessivi'!#REF!,""))</f>
        <v>#REF!</v>
      </c>
      <c r="F287" s="115" t="e">
        <f>IF('Costi complessivi'!#REF!="G",'Costi complessivi'!#REF!*$C$452,IF('Costi complessivi'!#REF!=$B$452,'Costi complessivi'!#REF!,""))</f>
        <v>#REF!</v>
      </c>
      <c r="G287" s="44" t="e">
        <f>IF('Costi complessivi'!#REF!="G",'Costi complessivi'!#REF!*$C$452,IF('Costi complessivi'!#REF!=$B$452,'Costi complessivi'!#REF!,""))</f>
        <v>#REF!</v>
      </c>
      <c r="H287" s="44" t="e">
        <f>IF('Costi complessivi'!#REF!="G",'Costi complessivi'!#REF!*$C$452,IF('Costi complessivi'!#REF!=$B$452,'Costi complessivi'!#REF!,""))</f>
        <v>#REF!</v>
      </c>
      <c r="I287" s="115" t="e">
        <f>IF('Costi complessivi'!#REF!="G",'Costi complessivi'!#REF!*$C$452,IF('Costi complessivi'!#REF!=$B$452,'Costi complessivi'!#REF!,""))</f>
        <v>#REF!</v>
      </c>
      <c r="J287" s="14" t="e">
        <f>IF('Costi complessivi'!#REF!="G",'Costi complessivi'!#REF!*$C$452,IF('Costi complessivi'!#REF!=$B$452,'Costi complessivi'!#REF!,""))</f>
        <v>#REF!</v>
      </c>
      <c r="K287" s="14" t="e">
        <f>IF('Costi complessivi'!#REF!="G",'Costi complessivi'!#REF!*$C$452,IF('Costi complessivi'!#REF!=$B$452,'Costi complessivi'!#REF!,""))</f>
        <v>#REF!</v>
      </c>
      <c r="L287" s="29" t="e">
        <f>IF('Costi complessivi'!#REF!="G",'Costi complessivi'!#REF!*$C$452,IF('Costi complessivi'!#REF!=$B$452,'Costi complessivi'!#REF!,""))</f>
        <v>#REF!</v>
      </c>
      <c r="M287" s="23" t="e">
        <f>'Costi complessivi'!#REF!</f>
        <v>#REF!</v>
      </c>
      <c r="N287" s="69">
        <v>0</v>
      </c>
      <c r="Q287" s="1"/>
      <c r="S287" s="206"/>
    </row>
    <row r="288" spans="1:19" hidden="1">
      <c r="A288" s="22" t="s">
        <v>1234</v>
      </c>
      <c r="B288" s="23" t="s">
        <v>1739</v>
      </c>
      <c r="C288" s="15" t="e">
        <f>IF('Costi complessivi'!#REF!="G",'Costi complessivi'!#REF!*$C$452,IF('Costi complessivi'!#REF!=$B$452,'Costi complessivi'!#REF!,""))</f>
        <v>#REF!</v>
      </c>
      <c r="D288" s="15" t="e">
        <f>IF('Costi complessivi'!#REF!="G",'Costi complessivi'!#REF!*$C$452,IF('Costi complessivi'!#REF!=$B$452,'Costi complessivi'!#REF!,""))</f>
        <v>#REF!</v>
      </c>
      <c r="E288" s="30" t="e">
        <f>IF('Costi complessivi'!#REF!="G",'Costi complessivi'!#REF!*$C$452,IF('Costi complessivi'!#REF!=$B$452,'Costi complessivi'!#REF!,""))</f>
        <v>#REF!</v>
      </c>
      <c r="F288" s="115" t="e">
        <f>IF('Costi complessivi'!#REF!="G",'Costi complessivi'!C247*$C$452,IF('Costi complessivi'!#REF!=$B$452,'Costi complessivi'!C247,""))</f>
        <v>#REF!</v>
      </c>
      <c r="G288" s="44" t="e">
        <f>IF('Costi complessivi'!#REF!="G",'Costi complessivi'!#REF!*$C$452,IF('Costi complessivi'!#REF!=$B$452,'Costi complessivi'!#REF!,""))</f>
        <v>#REF!</v>
      </c>
      <c r="H288" s="44" t="e">
        <f>IF('Costi complessivi'!#REF!="G",'Costi complessivi'!#REF!*$C$452,IF('Costi complessivi'!#REF!=$B$452,'Costi complessivi'!#REF!,""))</f>
        <v>#REF!</v>
      </c>
      <c r="I288" s="115" t="e">
        <f>IF('Costi complessivi'!#REF!="G",'Costi complessivi'!D247*$C$452,IF('Costi complessivi'!#REF!=$B$452,'Costi complessivi'!D247,""))</f>
        <v>#REF!</v>
      </c>
      <c r="J288" s="14" t="e">
        <f>IF('Costi complessivi'!#REF!="G",'Costi complessivi'!E247*$C$452,IF('Costi complessivi'!#REF!=$B$452,'Costi complessivi'!E247,""))</f>
        <v>#REF!</v>
      </c>
      <c r="K288" s="14" t="e">
        <f>IF('Costi complessivi'!#REF!="G",'Costi complessivi'!F247*$C$452,IF('Costi complessivi'!#REF!=$B$452,'Costi complessivi'!F247,""))</f>
        <v>#REF!</v>
      </c>
      <c r="L288" s="29" t="e">
        <f>IF('Costi complessivi'!#REF!="G",'Costi complessivi'!#REF!*$C$452,IF('Costi complessivi'!#REF!=$B$452,'Costi complessivi'!#REF!,""))</f>
        <v>#REF!</v>
      </c>
      <c r="M288" s="23" t="e">
        <f>'Costi complessivi'!#REF!</f>
        <v>#REF!</v>
      </c>
      <c r="N288" s="69">
        <v>0</v>
      </c>
      <c r="Q288" s="1"/>
      <c r="S288" s="206"/>
    </row>
    <row r="289" spans="1:33" hidden="1">
      <c r="A289" s="22" t="s">
        <v>1234</v>
      </c>
      <c r="B289" s="23" t="s">
        <v>1740</v>
      </c>
      <c r="C289" s="15" t="e">
        <f>IF('Costi complessivi'!#REF!="G",'Costi complessivi'!#REF!*$C$452,IF('Costi complessivi'!#REF!=$B$452,'Costi complessivi'!#REF!,""))</f>
        <v>#REF!</v>
      </c>
      <c r="D289" s="15" t="e">
        <f>IF('Costi complessivi'!#REF!="G",'Costi complessivi'!#REF!*$C$452,IF('Costi complessivi'!#REF!=$B$452,'Costi complessivi'!#REF!,""))</f>
        <v>#REF!</v>
      </c>
      <c r="E289" s="30" t="e">
        <f>IF('Costi complessivi'!#REF!="G",'Costi complessivi'!#REF!*$C$452,IF('Costi complessivi'!#REF!=$B$452,'Costi complessivi'!#REF!,""))</f>
        <v>#REF!</v>
      </c>
      <c r="F289" s="115" t="e">
        <f>IF('Costi complessivi'!#REF!="G",'Costi complessivi'!C248*$C$452,IF('Costi complessivi'!#REF!=$B$452,'Costi complessivi'!C248,""))</f>
        <v>#REF!</v>
      </c>
      <c r="G289" s="44" t="e">
        <f>IF('Costi complessivi'!#REF!="G",'Costi complessivi'!#REF!*$C$452,IF('Costi complessivi'!#REF!=$B$452,'Costi complessivi'!#REF!,""))</f>
        <v>#REF!</v>
      </c>
      <c r="H289" s="44" t="e">
        <f>IF('Costi complessivi'!#REF!="G",'Costi complessivi'!#REF!*$C$452,IF('Costi complessivi'!#REF!=$B$452,'Costi complessivi'!#REF!,""))</f>
        <v>#REF!</v>
      </c>
      <c r="I289" s="115" t="e">
        <f>IF('Costi complessivi'!#REF!="G",'Costi complessivi'!D248*$C$452,IF('Costi complessivi'!#REF!=$B$452,'Costi complessivi'!D248,""))</f>
        <v>#REF!</v>
      </c>
      <c r="J289" s="14" t="e">
        <f>IF('Costi complessivi'!#REF!="G",'Costi complessivi'!E248*$C$452,IF('Costi complessivi'!#REF!=$B$452,'Costi complessivi'!E248,""))</f>
        <v>#REF!</v>
      </c>
      <c r="K289" s="14" t="e">
        <f>IF('Costi complessivi'!#REF!="G",'Costi complessivi'!F248*$C$452,IF('Costi complessivi'!#REF!=$B$452,'Costi complessivi'!F248,""))</f>
        <v>#REF!</v>
      </c>
      <c r="L289" s="29" t="e">
        <f>IF('Costi complessivi'!#REF!="G",'Costi complessivi'!#REF!*$C$452,IF('Costi complessivi'!#REF!=$B$452,'Costi complessivi'!#REF!,""))</f>
        <v>#REF!</v>
      </c>
      <c r="M289" s="23" t="e">
        <f>'Costi complessivi'!#REF!</f>
        <v>#REF!</v>
      </c>
      <c r="N289" s="69">
        <v>0</v>
      </c>
      <c r="Q289" s="1"/>
      <c r="S289" s="206"/>
    </row>
    <row r="290" spans="1:33">
      <c r="A290" s="22" t="s">
        <v>1234</v>
      </c>
      <c r="B290" s="23" t="s">
        <v>1741</v>
      </c>
      <c r="C290" s="15" t="e">
        <f>IF('Costi complessivi'!#REF!="G",'Costi complessivi'!#REF!*$C$452,IF('Costi complessivi'!#REF!=$B$452,'Costi complessivi'!#REF!,""))</f>
        <v>#REF!</v>
      </c>
      <c r="D290" s="15" t="e">
        <f>IF('Costi complessivi'!#REF!="G",'Costi complessivi'!#REF!*$C$452,IF('Costi complessivi'!#REF!=$B$452,'Costi complessivi'!#REF!,""))</f>
        <v>#REF!</v>
      </c>
      <c r="E290" s="30" t="e">
        <f>IF('Costi complessivi'!#REF!="G",'Costi complessivi'!#REF!*$C$452,IF('Costi complessivi'!#REF!=$B$452,'Costi complessivi'!#REF!,""))</f>
        <v>#REF!</v>
      </c>
      <c r="F290" s="115" t="e">
        <f>IF('Costi complessivi'!#REF!="G",'Costi complessivi'!C249*$C$452,IF('Costi complessivi'!#REF!=$B$452,'Costi complessivi'!C249,""))</f>
        <v>#REF!</v>
      </c>
      <c r="G290" s="44" t="e">
        <f>IF('Costi complessivi'!#REF!="G",'Costi complessivi'!#REF!*$C$452,IF('Costi complessivi'!#REF!=$B$452,'Costi complessivi'!#REF!,""))</f>
        <v>#REF!</v>
      </c>
      <c r="H290" s="44" t="e">
        <f>IF('Costi complessivi'!#REF!="G",'Costi complessivi'!#REF!*$C$452,IF('Costi complessivi'!#REF!=$B$452,'Costi complessivi'!#REF!,""))</f>
        <v>#REF!</v>
      </c>
      <c r="I290" s="115" t="e">
        <f>IF('Costi complessivi'!#REF!="G",'Costi complessivi'!D249*$C$452,IF('Costi complessivi'!#REF!=$B$452,'Costi complessivi'!D249,""))</f>
        <v>#REF!</v>
      </c>
      <c r="J290" s="14" t="e">
        <f>IF('Costi complessivi'!#REF!="G",'Costi complessivi'!E249*$C$452,IF('Costi complessivi'!#REF!=$B$452,'Costi complessivi'!E249,""))</f>
        <v>#REF!</v>
      </c>
      <c r="K290" s="14" t="e">
        <f>IF('Costi complessivi'!#REF!="G",'Costi complessivi'!F249*$C$452,IF('Costi complessivi'!#REF!=$B$452,'Costi complessivi'!F249,""))</f>
        <v>#REF!</v>
      </c>
      <c r="L290" s="29" t="e">
        <f>IF('Costi complessivi'!#REF!="G",'Costi complessivi'!#REF!*$C$452,IF('Costi complessivi'!#REF!=$B$452,'Costi complessivi'!#REF!,""))</f>
        <v>#REF!</v>
      </c>
      <c r="M290" s="23" t="e">
        <f>'Costi complessivi'!#REF!</f>
        <v>#REF!</v>
      </c>
      <c r="N290" s="69">
        <v>1</v>
      </c>
      <c r="Q290" s="1"/>
      <c r="S290" s="206"/>
    </row>
    <row r="291" spans="1:33">
      <c r="A291" s="22" t="str">
        <f>IF('Costi complessivi'!A250="","",'Costi complessivi'!A250)</f>
        <v>68/30/877</v>
      </c>
      <c r="B291" s="61" t="str">
        <f>IF('Costi complessivi'!B250="","",'Costi complessivi'!B250)</f>
        <v>PRIVACY</v>
      </c>
      <c r="C291" s="15" t="e">
        <f>IF('Costi complessivi'!#REF!="G",'Costi complessivi'!#REF!*$C$452,IF('Costi complessivi'!#REF!=$B$452,'Costi complessivi'!#REF!,""))</f>
        <v>#REF!</v>
      </c>
      <c r="D291" s="15" t="e">
        <f>IF('Costi complessivi'!#REF!="G",'Costi complessivi'!#REF!*$C$452,IF('Costi complessivi'!#REF!=$B$452,'Costi complessivi'!#REF!,""))</f>
        <v>#REF!</v>
      </c>
      <c r="E291" s="30" t="e">
        <f>IF('Costi complessivi'!#REF!="G",'Costi complessivi'!#REF!*$C$452,IF('Costi complessivi'!#REF!=$B$452,'Costi complessivi'!#REF!,""))</f>
        <v>#REF!</v>
      </c>
      <c r="F291" s="115" t="e">
        <f>IF('Costi complessivi'!#REF!="G",'Costi complessivi'!C250*$C$452,IF('Costi complessivi'!#REF!=$B$452,'Costi complessivi'!C250,""))</f>
        <v>#REF!</v>
      </c>
      <c r="G291" s="44" t="e">
        <f>IF('Costi complessivi'!#REF!="G",'Costi complessivi'!#REF!*$C$452,IF('Costi complessivi'!#REF!=$B$452,'Costi complessivi'!#REF!,""))</f>
        <v>#REF!</v>
      </c>
      <c r="H291" s="44" t="e">
        <f>IF('Costi complessivi'!#REF!="G",'Costi complessivi'!#REF!*$C$452,IF('Costi complessivi'!#REF!=$B$452,'Costi complessivi'!#REF!,""))</f>
        <v>#REF!</v>
      </c>
      <c r="I291" s="115" t="e">
        <f>IF('Costi complessivi'!#REF!="G",'Costi complessivi'!D250*$C$452,IF('Costi complessivi'!#REF!=$B$452,'Costi complessivi'!D250,""))</f>
        <v>#REF!</v>
      </c>
      <c r="J291" s="14" t="e">
        <f>IF('Costi complessivi'!#REF!="G",'Costi complessivi'!E250*$C$452,IF('Costi complessivi'!#REF!=$B$452,'Costi complessivi'!E250,""))</f>
        <v>#REF!</v>
      </c>
      <c r="K291" s="14" t="e">
        <f>IF('Costi complessivi'!#REF!="G",'Costi complessivi'!F250*$C$452,IF('Costi complessivi'!#REF!=$B$452,'Costi complessivi'!F250,""))</f>
        <v>#REF!</v>
      </c>
      <c r="L291" s="29" t="e">
        <f>IF('Costi complessivi'!#REF!="G",'Costi complessivi'!#REF!*$C$452,IF('Costi complessivi'!#REF!=$B$452,'Costi complessivi'!#REF!,""))</f>
        <v>#REF!</v>
      </c>
      <c r="M291" s="23" t="e">
        <f>'Costi complessivi'!#REF!</f>
        <v>#REF!</v>
      </c>
      <c r="N291" s="69" t="e">
        <f>IF('Costi complessivi'!#REF!="G",'Costi complessivi'!#REF!,IF('Costi complessivi'!#REF!=$B$452,'Costi complessivi'!#REF!,0))</f>
        <v>#REF!</v>
      </c>
    </row>
    <row r="292" spans="1:33" s="6" customFormat="1">
      <c r="A292" s="19"/>
      <c r="B292" s="33" t="s">
        <v>409</v>
      </c>
      <c r="C292" s="33" t="e">
        <f t="shared" ref="C292:K292" si="8">SUM(C256:C291)</f>
        <v>#REF!</v>
      </c>
      <c r="D292" s="33" t="e">
        <f t="shared" si="8"/>
        <v>#REF!</v>
      </c>
      <c r="E292" s="33" t="e">
        <f t="shared" si="8"/>
        <v>#REF!</v>
      </c>
      <c r="F292" s="33" t="e">
        <f t="shared" si="8"/>
        <v>#REF!</v>
      </c>
      <c r="G292" s="33" t="e">
        <f t="shared" si="8"/>
        <v>#REF!</v>
      </c>
      <c r="H292" s="33" t="e">
        <f t="shared" si="8"/>
        <v>#REF!</v>
      </c>
      <c r="I292" s="33" t="e">
        <f t="shared" si="8"/>
        <v>#REF!</v>
      </c>
      <c r="J292" s="33" t="e">
        <f t="shared" si="8"/>
        <v>#REF!</v>
      </c>
      <c r="K292" s="33" t="e">
        <f t="shared" si="8"/>
        <v>#REF!</v>
      </c>
      <c r="L292" s="12"/>
      <c r="M292" s="12"/>
      <c r="N292" s="69">
        <v>1</v>
      </c>
      <c r="AD292" s="60"/>
      <c r="AG292" s="60"/>
    </row>
    <row r="293" spans="1:33" ht="23.25">
      <c r="B293" s="50" t="str">
        <f>'Costi complessivi'!B252</f>
        <v>AMMORTAMENTI</v>
      </c>
      <c r="C293" s="11"/>
      <c r="D293" s="25"/>
      <c r="E293" s="25" t="e">
        <f>IF((#REF!+#REF!+#REF!+#REF!+#REF!-E292)&lt;0.02,"",(#REF!+#REF!+#REF!+#REF!+#REF!))</f>
        <v>#REF!</v>
      </c>
      <c r="F293" s="25"/>
      <c r="G293" s="25"/>
      <c r="H293" s="25"/>
      <c r="J293" s="25"/>
      <c r="K293" s="25"/>
      <c r="N293" s="69">
        <v>1</v>
      </c>
    </row>
    <row r="294" spans="1:33">
      <c r="A294" s="2" t="s">
        <v>3</v>
      </c>
      <c r="B294" s="2" t="s">
        <v>2</v>
      </c>
      <c r="C294" s="26" t="e">
        <f>C180</f>
        <v>#REF!</v>
      </c>
      <c r="D294" s="26" t="e">
        <f>D180</f>
        <v>#REF!</v>
      </c>
      <c r="E294" s="26" t="e">
        <f>E180</f>
        <v>#REF!</v>
      </c>
      <c r="F294" s="26" t="str">
        <f>'Costi complessivi'!C253</f>
        <v>PREVENTIVO 2019</v>
      </c>
      <c r="G294" s="26" t="e">
        <f>'Costi complessivi'!#REF!</f>
        <v>#REF!</v>
      </c>
      <c r="H294" s="26" t="e">
        <f>'Costi complessivi'!#REF!</f>
        <v>#REF!</v>
      </c>
      <c r="I294" s="26" t="str">
        <f>'Costi complessivi'!D253</f>
        <v>CONSUNTIVO 2019</v>
      </c>
      <c r="J294" s="26" t="str">
        <f>'Costi complessivi'!E253</f>
        <v>INDICATORE ATTESO</v>
      </c>
      <c r="K294" s="26" t="str">
        <f>'Costi complessivi'!F253</f>
        <v>INDICATORE CONS.</v>
      </c>
      <c r="L294" s="27"/>
      <c r="N294" s="69">
        <v>1</v>
      </c>
    </row>
    <row r="295" spans="1:33" hidden="1">
      <c r="A295" s="22" t="str">
        <f>IF('Costi complessivi'!A254="","",'Costi complessivi'!A254)</f>
        <v>75/**/***</v>
      </c>
      <c r="B295" s="61" t="str">
        <f>IF('Costi complessivi'!B254="","",'Costi complessivi'!B254)</f>
        <v>COLLECCHIO</v>
      </c>
      <c r="C295" s="15" t="e">
        <f>IF('Costi complessivi'!#REF!="G",'Costi complessivi'!#REF!*$C$452,IF('Costi complessivi'!#REF!=$B$452,'Costi complessivi'!#REF!,""))</f>
        <v>#REF!</v>
      </c>
      <c r="D295" s="15" t="e">
        <f>IF('Costi complessivi'!#REF!="G",'Costi complessivi'!#REF!*$C$452,IF('Costi complessivi'!#REF!=$B$452,'Costi complessivi'!#REF!,""))</f>
        <v>#REF!</v>
      </c>
      <c r="E295" s="30" t="e">
        <f>IF('Costi complessivi'!#REF!="G",'Costi complessivi'!#REF!*$C$452,IF('Costi complessivi'!#REF!=$B$452,'Costi complessivi'!#REF!,""))</f>
        <v>#REF!</v>
      </c>
      <c r="F295" s="115" t="e">
        <f>IF('Costi complessivi'!#REF!="G",'Costi complessivi'!C254*$C$452,IF('Costi complessivi'!#REF!=$B$452,'Costi complessivi'!C254,""))</f>
        <v>#REF!</v>
      </c>
      <c r="G295" s="44" t="e">
        <f>IF('Costi complessivi'!#REF!="G",'Costi complessivi'!#REF!*$C$452,IF('Costi complessivi'!#REF!=$B$452,'Costi complessivi'!#REF!,""))</f>
        <v>#REF!</v>
      </c>
      <c r="H295" s="44" t="e">
        <f>IF('Costi complessivi'!#REF!="G",'Costi complessivi'!#REF!*$C$452,IF('Costi complessivi'!#REF!=$B$452,'Costi complessivi'!#REF!,""))</f>
        <v>#REF!</v>
      </c>
      <c r="I295" s="115" t="e">
        <f>IF('Costi complessivi'!#REF!="G",'Costi complessivi'!D254*$C$452,IF('Costi complessivi'!#REF!=$B$452,'Costi complessivi'!D254,""))</f>
        <v>#REF!</v>
      </c>
      <c r="J295" s="14" t="e">
        <f>IF('Costi complessivi'!#REF!="G",'Costi complessivi'!E254*$C$452,IF('Costi complessivi'!#REF!=$B$452,'Costi complessivi'!E254,""))</f>
        <v>#REF!</v>
      </c>
      <c r="K295" s="14" t="e">
        <f>IF('Costi complessivi'!#REF!="G",'Costi complessivi'!F254*$C$452,IF('Costi complessivi'!#REF!=$B$452,'Costi complessivi'!F254,""))</f>
        <v>#REF!</v>
      </c>
      <c r="L295" s="29" t="e">
        <f>IF('Costi complessivi'!#REF!="G",'Costi complessivi'!#REF!*$C$452,IF('Costi complessivi'!#REF!=$B$452,'Costi complessivi'!#REF!,""))</f>
        <v>#REF!</v>
      </c>
      <c r="M295" s="23" t="e">
        <f>'Costi complessivi'!#REF!</f>
        <v>#REF!</v>
      </c>
      <c r="N295" s="69" t="e">
        <f>IF('Costi complessivi'!#REF!="G",'Costi complessivi'!#REF!,IF('Costi complessivi'!#REF!=$B$452,'Costi complessivi'!#REF!,0))</f>
        <v>#REF!</v>
      </c>
    </row>
    <row r="296" spans="1:33" hidden="1">
      <c r="A296" s="22" t="str">
        <f>IF('Costi complessivi'!A255="","",'Costi complessivi'!A255)</f>
        <v>75/**/***</v>
      </c>
      <c r="B296" s="61" t="str">
        <f>IF('Costi complessivi'!B255="","",'Costi complessivi'!B255)</f>
        <v>FELINO</v>
      </c>
      <c r="C296" s="15" t="e">
        <f>IF('Costi complessivi'!#REF!="G",'Costi complessivi'!#REF!*$C$452,IF('Costi complessivi'!#REF!=$B$452,'Costi complessivi'!#REF!,""))</f>
        <v>#REF!</v>
      </c>
      <c r="D296" s="15" t="e">
        <f>IF('Costi complessivi'!#REF!="G",'Costi complessivi'!#REF!*$C$452,IF('Costi complessivi'!#REF!=$B$452,'Costi complessivi'!#REF!,""))</f>
        <v>#REF!</v>
      </c>
      <c r="E296" s="30" t="e">
        <f>IF('Costi complessivi'!#REF!="G",'Costi complessivi'!#REF!*$C$452,IF('Costi complessivi'!#REF!=$B$452,'Costi complessivi'!#REF!,""))</f>
        <v>#REF!</v>
      </c>
      <c r="F296" s="115" t="e">
        <f>IF('Costi complessivi'!#REF!="G",'Costi complessivi'!C255*$C$452,IF('Costi complessivi'!#REF!=$B$452,'Costi complessivi'!C255,""))</f>
        <v>#REF!</v>
      </c>
      <c r="G296" s="44" t="e">
        <f>IF('Costi complessivi'!#REF!="G",'Costi complessivi'!#REF!*$C$452,IF('Costi complessivi'!#REF!=$B$452,'Costi complessivi'!#REF!,""))</f>
        <v>#REF!</v>
      </c>
      <c r="H296" s="44" t="e">
        <f>IF('Costi complessivi'!#REF!="G",'Costi complessivi'!#REF!*$C$452,IF('Costi complessivi'!#REF!=$B$452,'Costi complessivi'!#REF!,""))</f>
        <v>#REF!</v>
      </c>
      <c r="I296" s="115" t="e">
        <f>IF('Costi complessivi'!#REF!="G",'Costi complessivi'!D255*$C$452,IF('Costi complessivi'!#REF!=$B$452,'Costi complessivi'!D255,""))</f>
        <v>#REF!</v>
      </c>
      <c r="J296" s="14" t="e">
        <f>IF('Costi complessivi'!#REF!="G",'Costi complessivi'!E255*$C$452,IF('Costi complessivi'!#REF!=$B$452,'Costi complessivi'!E255,""))</f>
        <v>#REF!</v>
      </c>
      <c r="K296" s="14" t="e">
        <f>IF('Costi complessivi'!#REF!="G",'Costi complessivi'!F255*$C$452,IF('Costi complessivi'!#REF!=$B$452,'Costi complessivi'!F255,""))</f>
        <v>#REF!</v>
      </c>
      <c r="L296" s="29" t="e">
        <f>IF('Costi complessivi'!#REF!="G",'Costi complessivi'!#REF!*$C$452,IF('Costi complessivi'!#REF!=$B$452,'Costi complessivi'!#REF!,""))</f>
        <v>#REF!</v>
      </c>
      <c r="M296" s="23" t="e">
        <f>'Costi complessivi'!#REF!</f>
        <v>#REF!</v>
      </c>
      <c r="N296" s="69" t="e">
        <f>IF('Costi complessivi'!#REF!="G",'Costi complessivi'!#REF!,IF('Costi complessivi'!#REF!=$B$452,'Costi complessivi'!#REF!,0))</f>
        <v>#REF!</v>
      </c>
    </row>
    <row r="297" spans="1:33" hidden="1">
      <c r="A297" s="22" t="str">
        <f>IF('Costi complessivi'!A256="","",'Costi complessivi'!A256)</f>
        <v>75/**/***</v>
      </c>
      <c r="B297" s="61" t="str">
        <f>IF('Costi complessivi'!B256="","",'Costi complessivi'!B256)</f>
        <v>MONTECHIARUGOLO</v>
      </c>
      <c r="C297" s="15" t="e">
        <f>IF('Costi complessivi'!#REF!="G",'Costi complessivi'!#REF!*$C$452,IF('Costi complessivi'!#REF!=$B$452,'Costi complessivi'!#REF!,""))</f>
        <v>#REF!</v>
      </c>
      <c r="D297" s="15" t="e">
        <f>IF('Costi complessivi'!#REF!="G",'Costi complessivi'!#REF!*$C$452,IF('Costi complessivi'!#REF!=$B$452,'Costi complessivi'!#REF!,""))</f>
        <v>#REF!</v>
      </c>
      <c r="E297" s="30" t="e">
        <f>IF('Costi complessivi'!#REF!="G",'Costi complessivi'!#REF!*$C$452,IF('Costi complessivi'!#REF!=$B$452,'Costi complessivi'!#REF!,""))</f>
        <v>#REF!</v>
      </c>
      <c r="F297" s="115" t="e">
        <f>IF('Costi complessivi'!#REF!="G",'Costi complessivi'!C256*$C$452,IF('Costi complessivi'!#REF!=$B$452,'Costi complessivi'!C256,""))</f>
        <v>#REF!</v>
      </c>
      <c r="G297" s="44" t="e">
        <f>IF('Costi complessivi'!#REF!="G",'Costi complessivi'!#REF!*$C$452,IF('Costi complessivi'!#REF!=$B$452,'Costi complessivi'!#REF!,""))</f>
        <v>#REF!</v>
      </c>
      <c r="H297" s="44" t="e">
        <f>IF('Costi complessivi'!#REF!="G",'Costi complessivi'!#REF!*$C$452,IF('Costi complessivi'!#REF!=$B$452,'Costi complessivi'!#REF!,""))</f>
        <v>#REF!</v>
      </c>
      <c r="I297" s="115" t="e">
        <f>IF('Costi complessivi'!#REF!="G",'Costi complessivi'!D256*$C$452,IF('Costi complessivi'!#REF!=$B$452,'Costi complessivi'!D256,""))</f>
        <v>#REF!</v>
      </c>
      <c r="J297" s="14" t="e">
        <f>IF('Costi complessivi'!#REF!="G",'Costi complessivi'!E256*$C$452,IF('Costi complessivi'!#REF!=$B$452,'Costi complessivi'!E256,""))</f>
        <v>#REF!</v>
      </c>
      <c r="K297" s="14" t="e">
        <f>IF('Costi complessivi'!#REF!="G",'Costi complessivi'!F256*$C$452,IF('Costi complessivi'!#REF!=$B$452,'Costi complessivi'!F256,""))</f>
        <v>#REF!</v>
      </c>
      <c r="L297" s="29" t="e">
        <f>IF('Costi complessivi'!#REF!="G",'Costi complessivi'!#REF!*$C$452,IF('Costi complessivi'!#REF!=$B$452,'Costi complessivi'!#REF!,""))</f>
        <v>#REF!</v>
      </c>
      <c r="M297" s="23" t="e">
        <f>'Costi complessivi'!#REF!</f>
        <v>#REF!</v>
      </c>
      <c r="N297" s="69" t="e">
        <f>IF('Costi complessivi'!#REF!="G",'Costi complessivi'!#REF!,IF('Costi complessivi'!#REF!=$B$452,'Costi complessivi'!#REF!,0))</f>
        <v>#REF!</v>
      </c>
    </row>
    <row r="298" spans="1:33" hidden="1">
      <c r="A298" s="22" t="str">
        <f>IF('Costi complessivi'!A257="","",'Costi complessivi'!A257)</f>
        <v>75/**/***</v>
      </c>
      <c r="B298" s="61" t="str">
        <f>IF('Costi complessivi'!B257="","",'Costi complessivi'!B257)</f>
        <v>SALA BAGANZA</v>
      </c>
      <c r="C298" s="15" t="e">
        <f>IF('Costi complessivi'!#REF!="G",'Costi complessivi'!#REF!*$C$452,IF('Costi complessivi'!#REF!=$B$452,'Costi complessivi'!#REF!,""))</f>
        <v>#REF!</v>
      </c>
      <c r="D298" s="15" t="e">
        <f>IF('Costi complessivi'!#REF!="G",'Costi complessivi'!#REF!*$C$452,IF('Costi complessivi'!#REF!=$B$452,'Costi complessivi'!#REF!,""))</f>
        <v>#REF!</v>
      </c>
      <c r="E298" s="30" t="e">
        <f>IF('Costi complessivi'!#REF!="G",'Costi complessivi'!#REF!*$C$452,IF('Costi complessivi'!#REF!=$B$452,'Costi complessivi'!#REF!,""))</f>
        <v>#REF!</v>
      </c>
      <c r="F298" s="115" t="e">
        <f>IF('Costi complessivi'!#REF!="G",'Costi complessivi'!C257*$C$452,IF('Costi complessivi'!#REF!=$B$452,'Costi complessivi'!C257,""))</f>
        <v>#REF!</v>
      </c>
      <c r="G298" s="44" t="e">
        <f>IF('Costi complessivi'!#REF!="G",'Costi complessivi'!#REF!*$C$452,IF('Costi complessivi'!#REF!=$B$452,'Costi complessivi'!#REF!,""))</f>
        <v>#REF!</v>
      </c>
      <c r="H298" s="44" t="e">
        <f>IF('Costi complessivi'!#REF!="G",'Costi complessivi'!#REF!*$C$452,IF('Costi complessivi'!#REF!=$B$452,'Costi complessivi'!#REF!,""))</f>
        <v>#REF!</v>
      </c>
      <c r="I298" s="115" t="e">
        <f>IF('Costi complessivi'!#REF!="G",'Costi complessivi'!D257*$C$452,IF('Costi complessivi'!#REF!=$B$452,'Costi complessivi'!D257,""))</f>
        <v>#REF!</v>
      </c>
      <c r="J298" s="14" t="e">
        <f>IF('Costi complessivi'!#REF!="G",'Costi complessivi'!E257*$C$452,IF('Costi complessivi'!#REF!=$B$452,'Costi complessivi'!E257,""))</f>
        <v>#REF!</v>
      </c>
      <c r="K298" s="14" t="e">
        <f>IF('Costi complessivi'!#REF!="G",'Costi complessivi'!F257*$C$452,IF('Costi complessivi'!#REF!=$B$452,'Costi complessivi'!F257,""))</f>
        <v>#REF!</v>
      </c>
      <c r="L298" s="29" t="e">
        <f>IF('Costi complessivi'!#REF!="G",'Costi complessivi'!#REF!*$C$452,IF('Costi complessivi'!#REF!=$B$452,'Costi complessivi'!#REF!,""))</f>
        <v>#REF!</v>
      </c>
      <c r="M298" s="23" t="e">
        <f>'Costi complessivi'!#REF!</f>
        <v>#REF!</v>
      </c>
      <c r="N298" s="69" t="e">
        <f>IF('Costi complessivi'!#REF!="G",'Costi complessivi'!#REF!,IF('Costi complessivi'!#REF!=$B$452,'Costi complessivi'!#REF!,0))</f>
        <v>#REF!</v>
      </c>
      <c r="T298" s="42">
        <f>18785/5</f>
        <v>3757</v>
      </c>
    </row>
    <row r="299" spans="1:33">
      <c r="A299" s="22" t="str">
        <f>IF('Costi complessivi'!A258="","",'Costi complessivi'!A258)</f>
        <v>75/**/***</v>
      </c>
      <c r="B299" s="61" t="str">
        <f>IF('Costi complessivi'!B258="","",'Costi complessivi'!B258)</f>
        <v>TRAVERSETOLO</v>
      </c>
      <c r="C299" s="15" t="e">
        <f>IF('Costi complessivi'!#REF!="G",'Costi complessivi'!#REF!*$C$452,IF('Costi complessivi'!#REF!=$B$452,'Costi complessivi'!#REF!,""))</f>
        <v>#REF!</v>
      </c>
      <c r="D299" s="15" t="e">
        <f>IF('Costi complessivi'!#REF!="G",'Costi complessivi'!#REF!*$C$452,IF('Costi complessivi'!#REF!=$B$452,'Costi complessivi'!#REF!,""))</f>
        <v>#REF!</v>
      </c>
      <c r="E299" s="30" t="e">
        <f>IF('Costi complessivi'!#REF!="G",'Costi complessivi'!#REF!*$C$452,IF('Costi complessivi'!#REF!=$B$452,'Costi complessivi'!#REF!,""))</f>
        <v>#REF!</v>
      </c>
      <c r="F299" s="115" t="e">
        <f>IF('Costi complessivi'!#REF!="G",'Costi complessivi'!C258*$C$452,IF('Costi complessivi'!#REF!=$B$452,'Costi complessivi'!C258,""))</f>
        <v>#REF!</v>
      </c>
      <c r="G299" s="44" t="e">
        <f>IF('Costi complessivi'!#REF!="G",'Costi complessivi'!#REF!*$C$452,IF('Costi complessivi'!#REF!=$B$452,'Costi complessivi'!#REF!,""))</f>
        <v>#REF!</v>
      </c>
      <c r="H299" s="44" t="e">
        <f>IF('Costi complessivi'!#REF!="G",'Costi complessivi'!#REF!*$C$452,IF('Costi complessivi'!#REF!=$B$452,'Costi complessivi'!#REF!,""))</f>
        <v>#REF!</v>
      </c>
      <c r="I299" s="115" t="e">
        <f>IF('Costi complessivi'!#REF!="G",'Costi complessivi'!D258*$C$452,IF('Costi complessivi'!#REF!=$B$452,'Costi complessivi'!D258,""))</f>
        <v>#REF!</v>
      </c>
      <c r="J299" s="14" t="e">
        <f>IF('Costi complessivi'!#REF!="G",'Costi complessivi'!E258*$C$452,IF('Costi complessivi'!#REF!=$B$452,'Costi complessivi'!E258,""))</f>
        <v>#REF!</v>
      </c>
      <c r="K299" s="14" t="e">
        <f>IF('Costi complessivi'!#REF!="G",'Costi complessivi'!F258*$C$452,IF('Costi complessivi'!#REF!=$B$452,'Costi complessivi'!F258,""))</f>
        <v>#REF!</v>
      </c>
      <c r="L299" s="29" t="e">
        <f>IF('Costi complessivi'!#REF!="G",'Costi complessivi'!#REF!*$C$452,IF('Costi complessivi'!#REF!=$B$452,'Costi complessivi'!#REF!,""))</f>
        <v>#REF!</v>
      </c>
      <c r="M299" s="23" t="e">
        <f>'Costi complessivi'!#REF!</f>
        <v>#REF!</v>
      </c>
      <c r="N299" s="69" t="e">
        <f>IF('Costi complessivi'!#REF!="G",'Costi complessivi'!#REF!,IF('Costi complessivi'!#REF!=$B$452,'Costi complessivi'!#REF!,0))</f>
        <v>#REF!</v>
      </c>
    </row>
    <row r="300" spans="1:33">
      <c r="A300" s="22" t="str">
        <f>IF('Costi complessivi'!A259="","",'Costi complessivi'!A259)</f>
        <v>75/**/***</v>
      </c>
      <c r="B300" s="61" t="str">
        <f>IF('Costi complessivi'!B259="","",'Costi complessivi'!B259)</f>
        <v>GENERALI</v>
      </c>
      <c r="C300" s="15" t="e">
        <f>IF('Costi complessivi'!#REF!="G",'Costi complessivi'!#REF!*$C$452,IF('Costi complessivi'!#REF!=$B$452,'Costi complessivi'!#REF!,""))</f>
        <v>#REF!</v>
      </c>
      <c r="D300" s="15" t="e">
        <f>IF('Costi complessivi'!#REF!="G",'Costi complessivi'!#REF!*$C$452,IF('Costi complessivi'!#REF!=$B$452,'Costi complessivi'!#REF!,""))</f>
        <v>#REF!</v>
      </c>
      <c r="E300" s="30" t="e">
        <f>IF('Costi complessivi'!#REF!="G",'Costi complessivi'!#REF!*$C$452,IF('Costi complessivi'!#REF!=$B$452,'Costi complessivi'!#REF!,""))</f>
        <v>#REF!</v>
      </c>
      <c r="F300" s="115" t="e">
        <f>IF('Costi complessivi'!#REF!="G",'Costi complessivi'!C259*$C$452,IF('Costi complessivi'!#REF!=$B$452,'Costi complessivi'!C259,""))</f>
        <v>#REF!</v>
      </c>
      <c r="G300" s="44" t="e">
        <f>IF('Costi complessivi'!#REF!="G",'Costi complessivi'!#REF!*$C$452,IF('Costi complessivi'!#REF!=$B$452,'Costi complessivi'!#REF!,""))</f>
        <v>#REF!</v>
      </c>
      <c r="H300" s="44" t="e">
        <f>IF('Costi complessivi'!#REF!="G",'Costi complessivi'!#REF!*$C$452,IF('Costi complessivi'!#REF!=$B$452,'Costi complessivi'!#REF!,""))</f>
        <v>#REF!</v>
      </c>
      <c r="I300" s="115" t="e">
        <f>IF('Costi complessivi'!#REF!="G",'Costi complessivi'!D259*$C$452,IF('Costi complessivi'!#REF!=$B$452,'Costi complessivi'!D259,""))</f>
        <v>#REF!</v>
      </c>
      <c r="J300" s="14" t="e">
        <f>IF('Costi complessivi'!#REF!="G",'Costi complessivi'!E259*$C$452,IF('Costi complessivi'!#REF!=$B$452,'Costi complessivi'!E259,""))</f>
        <v>#REF!</v>
      </c>
      <c r="K300" s="14" t="e">
        <f>IF('Costi complessivi'!#REF!="G",'Costi complessivi'!F259*$C$452,IF('Costi complessivi'!#REF!=$B$452,'Costi complessivi'!F259,""))</f>
        <v>#REF!</v>
      </c>
      <c r="L300" s="29" t="e">
        <f>IF('Costi complessivi'!#REF!="G",'Costi complessivi'!#REF!*$C$452,IF('Costi complessivi'!#REF!=$B$452,'Costi complessivi'!#REF!,""))</f>
        <v>#REF!</v>
      </c>
      <c r="M300" s="23" t="e">
        <f>'Costi complessivi'!#REF!</f>
        <v>#REF!</v>
      </c>
      <c r="N300" s="69" t="e">
        <f>IF('Costi complessivi'!#REF!="G",'Costi complessivi'!#REF!,IF('Costi complessivi'!#REF!=$B$452,'Costi complessivi'!#REF!,0))</f>
        <v>#REF!</v>
      </c>
    </row>
    <row r="301" spans="1:33" hidden="1">
      <c r="A301" s="22" t="e">
        <f>IF('Costi complessivi'!#REF!="","",'Costi complessivi'!#REF!)</f>
        <v>#REF!</v>
      </c>
      <c r="B301" s="61" t="e">
        <f>IF('Costi complessivi'!#REF!="","",'Costi complessivi'!#REF!)</f>
        <v>#REF!</v>
      </c>
      <c r="C301" s="15" t="e">
        <f>IF('Costi complessivi'!#REF!="G",'Costi complessivi'!#REF!*$C$452,IF('Costi complessivi'!#REF!=$B$452,'Costi complessivi'!#REF!,""))</f>
        <v>#REF!</v>
      </c>
      <c r="D301" s="15" t="e">
        <f>IF('Costi complessivi'!#REF!="G",'Costi complessivi'!#REF!*$C$452,IF('Costi complessivi'!#REF!=$B$452,'Costi complessivi'!#REF!,""))</f>
        <v>#REF!</v>
      </c>
      <c r="E301" s="30" t="e">
        <f>IF('Costi complessivi'!#REF!="G",'Costi complessivi'!#REF!*$C$452,IF('Costi complessivi'!#REF!=$B$452,'Costi complessivi'!#REF!,""))</f>
        <v>#REF!</v>
      </c>
      <c r="F301" s="115" t="e">
        <f>IF('Costi complessivi'!#REF!="G",'Costi complessivi'!#REF!*$C$452,IF('Costi complessivi'!#REF!=$B$452,'Costi complessivi'!#REF!,""))</f>
        <v>#REF!</v>
      </c>
      <c r="G301" s="44" t="e">
        <f>IF('Costi complessivi'!#REF!="G",'Costi complessivi'!#REF!*$C$452,IF('Costi complessivi'!#REF!=$B$452,'Costi complessivi'!#REF!,""))</f>
        <v>#REF!</v>
      </c>
      <c r="H301" s="44" t="e">
        <f>IF('Costi complessivi'!#REF!="G",'Costi complessivi'!#REF!*$C$452,IF('Costi complessivi'!#REF!=$B$452,'Costi complessivi'!#REF!,""))</f>
        <v>#REF!</v>
      </c>
      <c r="I301" s="115" t="e">
        <f>IF('Costi complessivi'!#REF!="G",'Costi complessivi'!#REF!*$C$452,IF('Costi complessivi'!#REF!=$B$452,'Costi complessivi'!#REF!,""))</f>
        <v>#REF!</v>
      </c>
      <c r="J301" s="14" t="e">
        <f>IF('Costi complessivi'!#REF!="G",'Costi complessivi'!#REF!*$C$452,IF('Costi complessivi'!#REF!=$B$452,'Costi complessivi'!#REF!,""))</f>
        <v>#REF!</v>
      </c>
      <c r="K301" s="14" t="e">
        <f>IF('Costi complessivi'!#REF!="G",'Costi complessivi'!#REF!*$C$452,IF('Costi complessivi'!#REF!=$B$452,'Costi complessivi'!#REF!,""))</f>
        <v>#REF!</v>
      </c>
      <c r="L301" s="29" t="e">
        <f>IF('Costi complessivi'!#REF!="G",'Costi complessivi'!#REF!*$C$452,IF('Costi complessivi'!#REF!=$B$452,'Costi complessivi'!#REF!,""))</f>
        <v>#REF!</v>
      </c>
      <c r="M301" s="23" t="e">
        <f>'Costi complessivi'!#REF!</f>
        <v>#REF!</v>
      </c>
      <c r="N301" s="69" t="e">
        <f>IF('Costi complessivi'!#REF!="G",'Costi complessivi'!#REF!,IF('Costi complessivi'!#REF!=$B$452,'Costi complessivi'!#REF!,0))</f>
        <v>#REF!</v>
      </c>
    </row>
    <row r="302" spans="1:33" hidden="1">
      <c r="A302" s="22" t="e">
        <f>IF('Costi complessivi'!#REF!="","",'Costi complessivi'!#REF!)</f>
        <v>#REF!</v>
      </c>
      <c r="B302" s="61" t="e">
        <f>IF('Costi complessivi'!#REF!="","",'Costi complessivi'!#REF!)</f>
        <v>#REF!</v>
      </c>
      <c r="C302" s="15" t="e">
        <f>IF('Costi complessivi'!#REF!="G",'Costi complessivi'!#REF!*$C$452,IF('Costi complessivi'!#REF!=$B$452,'Costi complessivi'!#REF!,""))</f>
        <v>#REF!</v>
      </c>
      <c r="D302" s="15" t="e">
        <f>IF('Costi complessivi'!#REF!="G",'Costi complessivi'!#REF!*$C$452,IF('Costi complessivi'!#REF!=$B$452,'Costi complessivi'!#REF!,""))</f>
        <v>#REF!</v>
      </c>
      <c r="E302" s="30" t="e">
        <f>IF('Costi complessivi'!#REF!="G",'Costi complessivi'!#REF!*$C$452,IF('Costi complessivi'!#REF!=$B$452,'Costi complessivi'!#REF!,""))</f>
        <v>#REF!</v>
      </c>
      <c r="F302" s="115" t="e">
        <f>IF('Costi complessivi'!#REF!="G",'Costi complessivi'!#REF!*$C$452,IF('Costi complessivi'!#REF!=$B$452,'Costi complessivi'!#REF!,""))</f>
        <v>#REF!</v>
      </c>
      <c r="G302" s="44" t="e">
        <f>IF('Costi complessivi'!#REF!="G",'Costi complessivi'!#REF!*$C$452,IF('Costi complessivi'!#REF!=$B$452,'Costi complessivi'!#REF!,""))</f>
        <v>#REF!</v>
      </c>
      <c r="H302" s="44" t="e">
        <f>IF('Costi complessivi'!#REF!="G",'Costi complessivi'!#REF!*$C$452,IF('Costi complessivi'!#REF!=$B$452,'Costi complessivi'!#REF!,""))</f>
        <v>#REF!</v>
      </c>
      <c r="I302" s="115" t="e">
        <f>IF('Costi complessivi'!#REF!="G",'Costi complessivi'!#REF!*$C$452,IF('Costi complessivi'!#REF!=$B$452,'Costi complessivi'!#REF!,""))</f>
        <v>#REF!</v>
      </c>
      <c r="J302" s="14" t="e">
        <f>IF('Costi complessivi'!#REF!="G",'Costi complessivi'!#REF!*$C$452,IF('Costi complessivi'!#REF!=$B$452,'Costi complessivi'!#REF!,""))</f>
        <v>#REF!</v>
      </c>
      <c r="K302" s="14" t="e">
        <f>IF('Costi complessivi'!#REF!="G",'Costi complessivi'!#REF!*$C$452,IF('Costi complessivi'!#REF!=$B$452,'Costi complessivi'!#REF!,""))</f>
        <v>#REF!</v>
      </c>
      <c r="L302" s="29" t="e">
        <f>IF('Costi complessivi'!#REF!="G",'Costi complessivi'!#REF!*$C$452,IF('Costi complessivi'!#REF!=$B$452,'Costi complessivi'!#REF!,""))</f>
        <v>#REF!</v>
      </c>
      <c r="M302" s="23" t="e">
        <f>'Costi complessivi'!#REF!</f>
        <v>#REF!</v>
      </c>
      <c r="N302" s="69" t="e">
        <f>IF('Costi complessivi'!#REF!="G",'Costi complessivi'!#REF!,IF('Costi complessivi'!#REF!=$B$452,'Costi complessivi'!#REF!,0))</f>
        <v>#REF!</v>
      </c>
    </row>
    <row r="303" spans="1:33" hidden="1">
      <c r="A303" s="22" t="e">
        <f>IF('Costi complessivi'!#REF!="","",'Costi complessivi'!#REF!)</f>
        <v>#REF!</v>
      </c>
      <c r="B303" s="61" t="e">
        <f>IF('Costi complessivi'!#REF!="","",'Costi complessivi'!#REF!)</f>
        <v>#REF!</v>
      </c>
      <c r="C303" s="15" t="e">
        <f>IF('Costi complessivi'!#REF!="G",'Costi complessivi'!#REF!*$C$452,IF('Costi complessivi'!#REF!=$B$452,'Costi complessivi'!#REF!,""))</f>
        <v>#REF!</v>
      </c>
      <c r="D303" s="15" t="e">
        <f>IF('Costi complessivi'!#REF!="G",'Costi complessivi'!#REF!*$C$452,IF('Costi complessivi'!#REF!=$B$452,'Costi complessivi'!#REF!,""))</f>
        <v>#REF!</v>
      </c>
      <c r="E303" s="30" t="e">
        <f>IF('Costi complessivi'!#REF!="G",'Costi complessivi'!#REF!*$C$452,IF('Costi complessivi'!#REF!=$B$452,'Costi complessivi'!#REF!,""))</f>
        <v>#REF!</v>
      </c>
      <c r="F303" s="115" t="e">
        <f>IF('Costi complessivi'!#REF!="G",'Costi complessivi'!#REF!*$C$452,IF('Costi complessivi'!#REF!=$B$452,'Costi complessivi'!#REF!,""))</f>
        <v>#REF!</v>
      </c>
      <c r="G303" s="44" t="e">
        <f>IF('Costi complessivi'!#REF!="G",'Costi complessivi'!#REF!*$C$452,IF('Costi complessivi'!#REF!=$B$452,'Costi complessivi'!#REF!,""))</f>
        <v>#REF!</v>
      </c>
      <c r="H303" s="44" t="e">
        <f>IF('Costi complessivi'!#REF!="G",'Costi complessivi'!#REF!*$C$452,IF('Costi complessivi'!#REF!=$B$452,'Costi complessivi'!#REF!,""))</f>
        <v>#REF!</v>
      </c>
      <c r="I303" s="115" t="e">
        <f>IF('Costi complessivi'!#REF!="G",'Costi complessivi'!#REF!*$C$452,IF('Costi complessivi'!#REF!=$B$452,'Costi complessivi'!#REF!,""))</f>
        <v>#REF!</v>
      </c>
      <c r="J303" s="14" t="e">
        <f>IF('Costi complessivi'!#REF!="G",'Costi complessivi'!#REF!*$C$452,IF('Costi complessivi'!#REF!=$B$452,'Costi complessivi'!#REF!,""))</f>
        <v>#REF!</v>
      </c>
      <c r="K303" s="14" t="e">
        <f>IF('Costi complessivi'!#REF!="G",'Costi complessivi'!#REF!*$C$452,IF('Costi complessivi'!#REF!=$B$452,'Costi complessivi'!#REF!,""))</f>
        <v>#REF!</v>
      </c>
      <c r="L303" s="29" t="e">
        <f>IF('Costi complessivi'!#REF!="G",'Costi complessivi'!#REF!*$C$452,IF('Costi complessivi'!#REF!=$B$452,'Costi complessivi'!#REF!,""))</f>
        <v>#REF!</v>
      </c>
      <c r="M303" s="23" t="e">
        <f>'Costi complessivi'!#REF!</f>
        <v>#REF!</v>
      </c>
      <c r="N303" s="69" t="e">
        <f>IF('Costi complessivi'!#REF!="G",'Costi complessivi'!#REF!,IF('Costi complessivi'!#REF!=$B$452,'Costi complessivi'!#REF!,0))</f>
        <v>#REF!</v>
      </c>
    </row>
    <row r="304" spans="1:33" hidden="1">
      <c r="A304" s="22" t="e">
        <f>IF('Costi complessivi'!#REF!="","",'Costi complessivi'!#REF!)</f>
        <v>#REF!</v>
      </c>
      <c r="B304" s="61" t="e">
        <f>IF('Costi complessivi'!#REF!="","",'Costi complessivi'!#REF!)</f>
        <v>#REF!</v>
      </c>
      <c r="C304" s="15" t="e">
        <f>IF('Costi complessivi'!#REF!="G",'Costi complessivi'!#REF!*$C$452,IF('Costi complessivi'!#REF!=$B$452,'Costi complessivi'!#REF!,""))</f>
        <v>#REF!</v>
      </c>
      <c r="D304" s="15" t="e">
        <f>IF('Costi complessivi'!#REF!="G",'Costi complessivi'!#REF!*$C$452,IF('Costi complessivi'!#REF!=$B$452,'Costi complessivi'!#REF!,""))</f>
        <v>#REF!</v>
      </c>
      <c r="E304" s="30" t="e">
        <f>IF('Costi complessivi'!#REF!="G",'Costi complessivi'!#REF!*$C$452,IF('Costi complessivi'!#REF!=$B$452,'Costi complessivi'!#REF!,""))</f>
        <v>#REF!</v>
      </c>
      <c r="F304" s="115" t="e">
        <f>IF('Costi complessivi'!#REF!="G",'Costi complessivi'!#REF!*$C$452,IF('Costi complessivi'!#REF!=$B$452,'Costi complessivi'!#REF!,""))</f>
        <v>#REF!</v>
      </c>
      <c r="G304" s="44" t="e">
        <f>IF('Costi complessivi'!#REF!="G",'Costi complessivi'!#REF!*$C$452,IF('Costi complessivi'!#REF!=$B$452,'Costi complessivi'!#REF!,""))</f>
        <v>#REF!</v>
      </c>
      <c r="H304" s="44" t="e">
        <f>IF('Costi complessivi'!#REF!="G",'Costi complessivi'!#REF!*$C$452,IF('Costi complessivi'!#REF!=$B$452,'Costi complessivi'!#REF!,""))</f>
        <v>#REF!</v>
      </c>
      <c r="I304" s="115" t="e">
        <f>IF('Costi complessivi'!#REF!="G",'Costi complessivi'!#REF!*$C$452,IF('Costi complessivi'!#REF!=$B$452,'Costi complessivi'!#REF!,""))</f>
        <v>#REF!</v>
      </c>
      <c r="J304" s="14" t="e">
        <f>IF('Costi complessivi'!#REF!="G",'Costi complessivi'!#REF!*$C$452,IF('Costi complessivi'!#REF!=$B$452,'Costi complessivi'!#REF!,""))</f>
        <v>#REF!</v>
      </c>
      <c r="K304" s="14" t="e">
        <f>IF('Costi complessivi'!#REF!="G",'Costi complessivi'!#REF!*$C$452,IF('Costi complessivi'!#REF!=$B$452,'Costi complessivi'!#REF!,""))</f>
        <v>#REF!</v>
      </c>
      <c r="L304" s="29" t="e">
        <f>IF('Costi complessivi'!#REF!="G",'Costi complessivi'!#REF!*$C$452,IF('Costi complessivi'!#REF!=$B$452,'Costi complessivi'!#REF!,""))</f>
        <v>#REF!</v>
      </c>
      <c r="M304" s="23" t="e">
        <f>'Costi complessivi'!#REF!</f>
        <v>#REF!</v>
      </c>
      <c r="N304" s="69" t="e">
        <f>IF('Costi complessivi'!#REF!="G",'Costi complessivi'!#REF!,IF('Costi complessivi'!#REF!=$B$452,'Costi complessivi'!#REF!,0))</f>
        <v>#REF!</v>
      </c>
    </row>
    <row r="305" spans="1:33" hidden="1">
      <c r="A305" s="22" t="e">
        <f>IF('Costi complessivi'!#REF!="","",'Costi complessivi'!#REF!)</f>
        <v>#REF!</v>
      </c>
      <c r="B305" s="61" t="e">
        <f>IF('Costi complessivi'!#REF!="","",'Costi complessivi'!#REF!)</f>
        <v>#REF!</v>
      </c>
      <c r="C305" s="15" t="e">
        <f>IF('Costi complessivi'!#REF!="G",'Costi complessivi'!#REF!*$C$452,IF('Costi complessivi'!#REF!=$B$452,'Costi complessivi'!#REF!,""))</f>
        <v>#REF!</v>
      </c>
      <c r="D305" s="15" t="e">
        <f>IF('Costi complessivi'!#REF!="G",'Costi complessivi'!#REF!*$C$452,IF('Costi complessivi'!#REF!=$B$452,'Costi complessivi'!#REF!,""))</f>
        <v>#REF!</v>
      </c>
      <c r="E305" s="30" t="e">
        <f>IF('Costi complessivi'!#REF!="G",'Costi complessivi'!#REF!*$C$452,IF('Costi complessivi'!#REF!=$B$452,'Costi complessivi'!#REF!,""))</f>
        <v>#REF!</v>
      </c>
      <c r="F305" s="115" t="e">
        <f>IF('Costi complessivi'!#REF!="G",'Costi complessivi'!#REF!*$C$452,IF('Costi complessivi'!#REF!=$B$452,'Costi complessivi'!#REF!,""))</f>
        <v>#REF!</v>
      </c>
      <c r="G305" s="44" t="e">
        <f>IF('Costi complessivi'!#REF!="G",'Costi complessivi'!#REF!*$C$452,IF('Costi complessivi'!#REF!=$B$452,'Costi complessivi'!#REF!,""))</f>
        <v>#REF!</v>
      </c>
      <c r="H305" s="44" t="e">
        <f>IF('Costi complessivi'!#REF!="G",'Costi complessivi'!#REF!*$C$452,IF('Costi complessivi'!#REF!=$B$452,'Costi complessivi'!#REF!,""))</f>
        <v>#REF!</v>
      </c>
      <c r="I305" s="115" t="e">
        <f>IF('Costi complessivi'!#REF!="G",'Costi complessivi'!#REF!*$C$452,IF('Costi complessivi'!#REF!=$B$452,'Costi complessivi'!#REF!,""))</f>
        <v>#REF!</v>
      </c>
      <c r="J305" s="14" t="e">
        <f>IF('Costi complessivi'!#REF!="G",'Costi complessivi'!#REF!*$C$452,IF('Costi complessivi'!#REF!=$B$452,'Costi complessivi'!#REF!,""))</f>
        <v>#REF!</v>
      </c>
      <c r="K305" s="14" t="e">
        <f>IF('Costi complessivi'!#REF!="G",'Costi complessivi'!#REF!*$C$452,IF('Costi complessivi'!#REF!=$B$452,'Costi complessivi'!#REF!,""))</f>
        <v>#REF!</v>
      </c>
      <c r="L305" s="29" t="e">
        <f>IF('Costi complessivi'!#REF!="G",'Costi complessivi'!#REF!*$C$452,IF('Costi complessivi'!#REF!=$B$452,'Costi complessivi'!#REF!,""))</f>
        <v>#REF!</v>
      </c>
      <c r="M305" s="23" t="e">
        <f>'Costi complessivi'!#REF!</f>
        <v>#REF!</v>
      </c>
      <c r="N305" s="69" t="e">
        <f>IF('Costi complessivi'!#REF!="G",'Costi complessivi'!#REF!,IF('Costi complessivi'!#REF!=$B$452,'Costi complessivi'!#REF!,0))</f>
        <v>#REF!</v>
      </c>
    </row>
    <row r="306" spans="1:33" s="6" customFormat="1">
      <c r="A306" s="19"/>
      <c r="B306" s="33" t="str">
        <f>'Costi complessivi'!B260</f>
        <v>TOTALE AMMOTAMENTI</v>
      </c>
      <c r="C306" s="24" t="e">
        <f>SUM(C295:C305)</f>
        <v>#REF!</v>
      </c>
      <c r="D306" s="24" t="e">
        <f t="shared" ref="D306:K306" si="9">SUM(D295:D305)</f>
        <v>#REF!</v>
      </c>
      <c r="E306" s="24" t="e">
        <f t="shared" si="9"/>
        <v>#REF!</v>
      </c>
      <c r="F306" s="24" t="e">
        <f t="shared" si="9"/>
        <v>#REF!</v>
      </c>
      <c r="G306" s="24" t="e">
        <f t="shared" si="9"/>
        <v>#REF!</v>
      </c>
      <c r="H306" s="24" t="e">
        <f t="shared" si="9"/>
        <v>#REF!</v>
      </c>
      <c r="I306" s="24" t="e">
        <f t="shared" si="9"/>
        <v>#REF!</v>
      </c>
      <c r="J306" s="24" t="e">
        <f t="shared" si="9"/>
        <v>#REF!</v>
      </c>
      <c r="K306" s="24" t="e">
        <f t="shared" si="9"/>
        <v>#REF!</v>
      </c>
      <c r="L306" s="12"/>
      <c r="M306" s="12"/>
      <c r="N306" s="69">
        <v>1</v>
      </c>
      <c r="AD306" s="60"/>
      <c r="AG306" s="60"/>
    </row>
    <row r="307" spans="1:33" ht="23.25">
      <c r="B307" s="50" t="str">
        <f>'Costi complessivi'!B261</f>
        <v>PROGETTI SPECIALI</v>
      </c>
      <c r="C307" s="11"/>
      <c r="D307" s="25"/>
      <c r="E307" s="25"/>
      <c r="F307" s="25"/>
      <c r="G307" s="25"/>
      <c r="H307" s="25"/>
      <c r="J307" s="25"/>
      <c r="K307" s="25"/>
      <c r="N307" s="69">
        <v>1</v>
      </c>
    </row>
    <row r="308" spans="1:33">
      <c r="A308" s="2" t="s">
        <v>3</v>
      </c>
      <c r="B308" s="2" t="s">
        <v>2</v>
      </c>
      <c r="C308" s="26" t="e">
        <f>C198</f>
        <v>#REF!</v>
      </c>
      <c r="D308" s="26" t="e">
        <f>D198</f>
        <v>#REF!</v>
      </c>
      <c r="E308" s="26" t="e">
        <f>E198</f>
        <v>#REF!</v>
      </c>
      <c r="F308" s="26" t="str">
        <f>'Costi complessivi'!C262</f>
        <v>PREVENTIVO 2019</v>
      </c>
      <c r="G308" s="26" t="e">
        <f>'Costi complessivi'!#REF!</f>
        <v>#REF!</v>
      </c>
      <c r="H308" s="26" t="e">
        <f>'Costi complessivi'!#REF!</f>
        <v>#REF!</v>
      </c>
      <c r="I308" s="26" t="str">
        <f>'Costi complessivi'!D262</f>
        <v>CONSUNTIVO 2019</v>
      </c>
      <c r="J308" s="26" t="str">
        <f>'Costi complessivi'!E262</f>
        <v>INDICATORE ATTESO</v>
      </c>
      <c r="K308" s="26" t="str">
        <f>'Costi complessivi'!F262</f>
        <v>INDICATORE CONS.</v>
      </c>
      <c r="L308" s="27"/>
      <c r="N308" s="69">
        <v>1</v>
      </c>
    </row>
    <row r="309" spans="1:33" hidden="1">
      <c r="A309" s="49" t="s">
        <v>444</v>
      </c>
      <c r="B309" s="45"/>
      <c r="C309" s="46"/>
      <c r="D309" s="47"/>
      <c r="E309" s="47"/>
      <c r="F309" s="47"/>
      <c r="G309" s="47"/>
      <c r="H309" s="47"/>
      <c r="I309" s="47"/>
      <c r="J309" s="47"/>
      <c r="K309" s="47"/>
      <c r="L309" s="45"/>
      <c r="M309" s="48"/>
      <c r="N309" s="69">
        <v>0</v>
      </c>
    </row>
    <row r="310" spans="1:33" hidden="1">
      <c r="A310" s="22" t="e">
        <f>IF('Costi complessivi'!#REF!="","",'Costi complessivi'!#REF!)</f>
        <v>#REF!</v>
      </c>
      <c r="B310" s="61" t="e">
        <f>IF('Costi complessivi'!#REF!="","",'Costi complessivi'!#REF!)</f>
        <v>#REF!</v>
      </c>
      <c r="C310" s="15" t="e">
        <f>IF('Costi complessivi'!#REF!="G",'Costi complessivi'!#REF!*$C$452,IF('Costi complessivi'!#REF!=$B$452,'Costi complessivi'!#REF!,""))</f>
        <v>#REF!</v>
      </c>
      <c r="D310" s="15" t="e">
        <f>IF('Costi complessivi'!#REF!="G",'Costi complessivi'!#REF!*$C$452,IF('Costi complessivi'!#REF!=$B$452,'Costi complessivi'!#REF!,""))</f>
        <v>#REF!</v>
      </c>
      <c r="E310" s="30" t="e">
        <f>IF('Costi complessivi'!#REF!="G",'Costi complessivi'!#REF!*$C$452,IF('Costi complessivi'!#REF!=$B$452,'Costi complessivi'!#REF!,""))</f>
        <v>#REF!</v>
      </c>
      <c r="F310" s="115" t="e">
        <f>IF('Costi complessivi'!#REF!="G",'Costi complessivi'!#REF!*$C$452,IF('Costi complessivi'!#REF!=$B$452,'Costi complessivi'!#REF!,""))</f>
        <v>#REF!</v>
      </c>
      <c r="G310" s="44" t="e">
        <f>IF('Costi complessivi'!#REF!="G",'Costi complessivi'!#REF!*$C$452,IF('Costi complessivi'!#REF!=$B$452,'Costi complessivi'!#REF!,""))</f>
        <v>#REF!</v>
      </c>
      <c r="H310" s="44" t="e">
        <f>IF('Costi complessivi'!#REF!="G",'Costi complessivi'!#REF!*$C$452,IF('Costi complessivi'!#REF!=$B$452,'Costi complessivi'!#REF!,""))</f>
        <v>#REF!</v>
      </c>
      <c r="I310" s="115" t="e">
        <f>IF('Costi complessivi'!#REF!="G",'Costi complessivi'!#REF!*$C$452,IF('Costi complessivi'!#REF!=$B$452,'Costi complessivi'!#REF!,""))</f>
        <v>#REF!</v>
      </c>
      <c r="J310" s="14" t="e">
        <f>IF('Costi complessivi'!#REF!="G",'Costi complessivi'!#REF!*$C$452,IF('Costi complessivi'!#REF!=$B$452,'Costi complessivi'!#REF!,""))</f>
        <v>#REF!</v>
      </c>
      <c r="K310" s="14" t="e">
        <f>IF('Costi complessivi'!#REF!="G",'Costi complessivi'!#REF!*$C$452,IF('Costi complessivi'!#REF!=$B$452,'Costi complessivi'!#REF!,""))</f>
        <v>#REF!</v>
      </c>
      <c r="L310" s="29" t="e">
        <f>IF('Costi complessivi'!#REF!="G",'Costi complessivi'!#REF!*$C$452,IF('Costi complessivi'!#REF!=$B$452,'Costi complessivi'!#REF!,""))</f>
        <v>#REF!</v>
      </c>
      <c r="M310" s="23" t="e">
        <f>'Costi complessivi'!#REF!</f>
        <v>#REF!</v>
      </c>
      <c r="N310" s="69" t="e">
        <f>IF('Costi complessivi'!#REF!="G",'Costi complessivi'!#REF!,IF('Costi complessivi'!#REF!=$B$452,'Costi complessivi'!#REF!,0))</f>
        <v>#REF!</v>
      </c>
    </row>
    <row r="311" spans="1:33" hidden="1">
      <c r="A311" s="22" t="str">
        <f>IF('Costi complessivi'!A264="","",'Costi complessivi'!A264)</f>
        <v/>
      </c>
      <c r="B311" s="61" t="str">
        <f>IF('Costi complessivi'!B264="","",'Costi complessivi'!B264)</f>
        <v>EDUCERE (Pdz Comunità educativa)</v>
      </c>
      <c r="C311" s="15" t="e">
        <f>IF('Costi complessivi'!#REF!="G",'Costi complessivi'!#REF!*$C$452,IF('Costi complessivi'!#REF!=$B$452,'Costi complessivi'!#REF!,""))</f>
        <v>#REF!</v>
      </c>
      <c r="D311" s="15" t="e">
        <f>IF('Costi complessivi'!#REF!="G",'Costi complessivi'!#REF!*$C$452,IF('Costi complessivi'!#REF!=$B$452,'Costi complessivi'!#REF!,""))</f>
        <v>#REF!</v>
      </c>
      <c r="E311" s="30" t="e">
        <f>IF('Costi complessivi'!#REF!="G",'Costi complessivi'!#REF!*$C$452,IF('Costi complessivi'!#REF!=$B$452,'Costi complessivi'!#REF!,""))</f>
        <v>#REF!</v>
      </c>
      <c r="F311" s="115" t="e">
        <f>IF('Costi complessivi'!#REF!="G",'Costi complessivi'!C264*$C$452,IF('Costi complessivi'!#REF!=$B$452,'Costi complessivi'!C264,""))</f>
        <v>#REF!</v>
      </c>
      <c r="G311" s="44" t="e">
        <f>IF('Costi complessivi'!#REF!="G",'Costi complessivi'!#REF!*$C$452,IF('Costi complessivi'!#REF!=$B$452,'Costi complessivi'!#REF!,""))</f>
        <v>#REF!</v>
      </c>
      <c r="H311" s="44" t="e">
        <f>IF('Costi complessivi'!#REF!="G",'Costi complessivi'!#REF!*$C$452,IF('Costi complessivi'!#REF!=$B$452,'Costi complessivi'!#REF!,""))</f>
        <v>#REF!</v>
      </c>
      <c r="I311" s="115" t="e">
        <f>IF('Costi complessivi'!#REF!="G",'Costi complessivi'!D264*$C$452,IF('Costi complessivi'!#REF!=$B$452,'Costi complessivi'!D264,""))</f>
        <v>#REF!</v>
      </c>
      <c r="J311" s="14" t="e">
        <f>IF('Costi complessivi'!#REF!="G",'Costi complessivi'!E264*$C$452,IF('Costi complessivi'!#REF!=$B$452,'Costi complessivi'!E264,""))</f>
        <v>#REF!</v>
      </c>
      <c r="K311" s="14" t="e">
        <f>IF('Costi complessivi'!#REF!="G",'Costi complessivi'!F264*$C$452,IF('Costi complessivi'!#REF!=$B$452,'Costi complessivi'!F264,""))</f>
        <v>#REF!</v>
      </c>
      <c r="L311" s="29" t="e">
        <f>IF('Costi complessivi'!#REF!="G",'Costi complessivi'!#REF!*$C$452,IF('Costi complessivi'!#REF!=$B$452,'Costi complessivi'!#REF!,""))</f>
        <v>#REF!</v>
      </c>
      <c r="M311" s="23" t="e">
        <f>'Costi complessivi'!#REF!</f>
        <v>#REF!</v>
      </c>
      <c r="N311" s="69" t="e">
        <f>IF('Costi complessivi'!#REF!="G",'Costi complessivi'!#REF!,IF('Costi complessivi'!#REF!=$B$452,'Costi complessivi'!#REF!,0))</f>
        <v>#REF!</v>
      </c>
    </row>
    <row r="312" spans="1:33" hidden="1">
      <c r="A312" s="22" t="e">
        <f>IF('Costi complessivi'!#REF!="","",'Costi complessivi'!#REF!)</f>
        <v>#REF!</v>
      </c>
      <c r="B312" s="61" t="e">
        <f>IF('Costi complessivi'!#REF!="","",'Costi complessivi'!#REF!)</f>
        <v>#REF!</v>
      </c>
      <c r="C312" s="15" t="e">
        <f>IF('Costi complessivi'!#REF!="G",'Costi complessivi'!#REF!*$C$452,IF('Costi complessivi'!#REF!=$B$452,'Costi complessivi'!#REF!,""))</f>
        <v>#REF!</v>
      </c>
      <c r="D312" s="15" t="e">
        <f>IF('Costi complessivi'!#REF!="G",'Costi complessivi'!#REF!*$C$452,IF('Costi complessivi'!#REF!=$B$452,'Costi complessivi'!#REF!,""))</f>
        <v>#REF!</v>
      </c>
      <c r="E312" s="30" t="e">
        <f>IF('Costi complessivi'!#REF!="G",'Costi complessivi'!#REF!*$C$452,IF('Costi complessivi'!#REF!=$B$452,'Costi complessivi'!#REF!,""))</f>
        <v>#REF!</v>
      </c>
      <c r="F312" s="115" t="e">
        <f>IF('Costi complessivi'!#REF!="G",'Costi complessivi'!#REF!*$C$452,IF('Costi complessivi'!#REF!=$B$452,'Costi complessivi'!#REF!,""))</f>
        <v>#REF!</v>
      </c>
      <c r="G312" s="44" t="e">
        <f>IF('Costi complessivi'!#REF!="G",'Costi complessivi'!#REF!*$C$452,IF('Costi complessivi'!#REF!=$B$452,'Costi complessivi'!#REF!,""))</f>
        <v>#REF!</v>
      </c>
      <c r="H312" s="44" t="e">
        <f>IF('Costi complessivi'!#REF!="G",'Costi complessivi'!#REF!*$C$452,IF('Costi complessivi'!#REF!=$B$452,'Costi complessivi'!#REF!,""))</f>
        <v>#REF!</v>
      </c>
      <c r="I312" s="115" t="e">
        <f>IF('Costi complessivi'!#REF!="G",'Costi complessivi'!#REF!*$C$452,IF('Costi complessivi'!#REF!=$B$452,'Costi complessivi'!#REF!,""))</f>
        <v>#REF!</v>
      </c>
      <c r="J312" s="14" t="e">
        <f>IF('Costi complessivi'!#REF!="G",'Costi complessivi'!#REF!*$C$452,IF('Costi complessivi'!#REF!=$B$452,'Costi complessivi'!#REF!,""))</f>
        <v>#REF!</v>
      </c>
      <c r="K312" s="14" t="e">
        <f>IF('Costi complessivi'!#REF!="G",'Costi complessivi'!#REF!*$C$452,IF('Costi complessivi'!#REF!=$B$452,'Costi complessivi'!#REF!,""))</f>
        <v>#REF!</v>
      </c>
      <c r="L312" s="29" t="e">
        <f>IF('Costi complessivi'!#REF!="G",'Costi complessivi'!#REF!*$C$452,IF('Costi complessivi'!#REF!=$B$452,'Costi complessivi'!#REF!,""))</f>
        <v>#REF!</v>
      </c>
      <c r="M312" s="23" t="e">
        <f>'Costi complessivi'!#REF!</f>
        <v>#REF!</v>
      </c>
      <c r="N312" s="69" t="e">
        <f>IF('Costi complessivi'!#REF!="G",'Costi complessivi'!#REF!,IF('Costi complessivi'!#REF!=$B$452,'Costi complessivi'!#REF!,0))</f>
        <v>#REF!</v>
      </c>
    </row>
    <row r="313" spans="1:33" hidden="1">
      <c r="A313" s="22" t="str">
        <f>IF('Costi complessivi'!A265="","",'Costi complessivi'!A265)</f>
        <v xml:space="preserve">  66/25/712  </v>
      </c>
      <c r="B313" s="61" t="str">
        <f>IF('Costi complessivi'!B265="","",'Costi complessivi'!B265)</f>
        <v>HELP FOR CHILDREN - PROG. CHERNOBYL</v>
      </c>
      <c r="C313" s="15" t="e">
        <f>IF('Costi complessivi'!#REF!="G",'Costi complessivi'!#REF!*$C$452,IF('Costi complessivi'!#REF!=$B$452,'Costi complessivi'!#REF!,""))</f>
        <v>#REF!</v>
      </c>
      <c r="D313" s="15" t="e">
        <f>IF('Costi complessivi'!#REF!="G",'Costi complessivi'!#REF!*$C$452,IF('Costi complessivi'!#REF!=$B$452,'Costi complessivi'!#REF!,""))</f>
        <v>#REF!</v>
      </c>
      <c r="E313" s="30" t="e">
        <f>IF('Costi complessivi'!#REF!="G",'Costi complessivi'!#REF!*$C$452,IF('Costi complessivi'!#REF!=$B$452,'Costi complessivi'!#REF!,""))</f>
        <v>#REF!</v>
      </c>
      <c r="F313" s="115" t="e">
        <f>IF('Costi complessivi'!#REF!="G",'Costi complessivi'!C265*$C$452,IF('Costi complessivi'!#REF!=$B$452,'Costi complessivi'!C265,""))</f>
        <v>#REF!</v>
      </c>
      <c r="G313" s="44" t="e">
        <f>IF('Costi complessivi'!#REF!="G",'Costi complessivi'!#REF!*$C$452,IF('Costi complessivi'!#REF!=$B$452,'Costi complessivi'!#REF!,""))</f>
        <v>#REF!</v>
      </c>
      <c r="H313" s="44" t="e">
        <f>IF('Costi complessivi'!#REF!="G",'Costi complessivi'!#REF!*$C$452,IF('Costi complessivi'!#REF!=$B$452,'Costi complessivi'!#REF!,""))</f>
        <v>#REF!</v>
      </c>
      <c r="I313" s="115" t="e">
        <f>IF('Costi complessivi'!#REF!="G",'Costi complessivi'!D265*$C$452,IF('Costi complessivi'!#REF!=$B$452,'Costi complessivi'!D265,""))</f>
        <v>#REF!</v>
      </c>
      <c r="J313" s="14" t="e">
        <f>IF('Costi complessivi'!#REF!="G",'Costi complessivi'!E265*$C$452,IF('Costi complessivi'!#REF!=$B$452,'Costi complessivi'!E265,""))</f>
        <v>#REF!</v>
      </c>
      <c r="K313" s="14" t="e">
        <f>IF('Costi complessivi'!#REF!="G",'Costi complessivi'!F265*$C$452,IF('Costi complessivi'!#REF!=$B$452,'Costi complessivi'!F265,""))</f>
        <v>#REF!</v>
      </c>
      <c r="L313" s="29" t="e">
        <f>IF('Costi complessivi'!#REF!="G",'Costi complessivi'!#REF!*$C$452,IF('Costi complessivi'!#REF!=$B$452,'Costi complessivi'!#REF!,""))</f>
        <v>#REF!</v>
      </c>
      <c r="M313" s="23" t="e">
        <f>'Costi complessivi'!#REF!</f>
        <v>#REF!</v>
      </c>
      <c r="N313" s="69" t="e">
        <f>IF('Costi complessivi'!#REF!="G",'Costi complessivi'!#REF!,IF('Costi complessivi'!#REF!=$B$452,'Costi complessivi'!#REF!,0))</f>
        <v>#REF!</v>
      </c>
    </row>
    <row r="314" spans="1:33" hidden="1">
      <c r="A314" s="22" t="str">
        <f>IF('Costi complessivi'!A266="","",'Costi complessivi'!A266)</f>
        <v xml:space="preserve"> 66/25/713</v>
      </c>
      <c r="B314" s="61" t="str">
        <f>IF('Costi complessivi'!B266="","",'Costi complessivi'!B266)</f>
        <v xml:space="preserve">SALTATEMPO </v>
      </c>
      <c r="C314" s="15" t="e">
        <f>IF('Costi complessivi'!#REF!="G",'Costi complessivi'!#REF!*$C$452,IF('Costi complessivi'!#REF!=$B$452,'Costi complessivi'!#REF!,""))</f>
        <v>#REF!</v>
      </c>
      <c r="D314" s="15" t="e">
        <f>IF('Costi complessivi'!#REF!="G",'Costi complessivi'!#REF!*$C$452,IF('Costi complessivi'!#REF!=$B$452,'Costi complessivi'!#REF!,""))</f>
        <v>#REF!</v>
      </c>
      <c r="E314" s="30" t="e">
        <f>IF('Costi complessivi'!#REF!="G",'Costi complessivi'!#REF!*$C$452,IF('Costi complessivi'!#REF!=$B$452,'Costi complessivi'!#REF!,""))</f>
        <v>#REF!</v>
      </c>
      <c r="F314" s="115" t="e">
        <f>IF('Costi complessivi'!#REF!="G",'Costi complessivi'!C266*$C$452,IF('Costi complessivi'!#REF!=$B$452,'Costi complessivi'!C266,""))</f>
        <v>#REF!</v>
      </c>
      <c r="G314" s="44" t="e">
        <f>IF('Costi complessivi'!#REF!="G",'Costi complessivi'!#REF!*$C$452,IF('Costi complessivi'!#REF!=$B$452,'Costi complessivi'!#REF!,""))</f>
        <v>#REF!</v>
      </c>
      <c r="H314" s="44" t="e">
        <f>IF('Costi complessivi'!#REF!="G",'Costi complessivi'!#REF!*$C$452,IF('Costi complessivi'!#REF!=$B$452,'Costi complessivi'!#REF!,""))</f>
        <v>#REF!</v>
      </c>
      <c r="I314" s="115" t="e">
        <f>IF('Costi complessivi'!#REF!="G",'Costi complessivi'!D266*$C$452,IF('Costi complessivi'!#REF!=$B$452,'Costi complessivi'!D266,""))</f>
        <v>#REF!</v>
      </c>
      <c r="J314" s="14" t="e">
        <f>IF('Costi complessivi'!#REF!="G",'Costi complessivi'!E266*$C$452,IF('Costi complessivi'!#REF!=$B$452,'Costi complessivi'!E266,""))</f>
        <v>#REF!</v>
      </c>
      <c r="K314" s="14" t="e">
        <f>IF('Costi complessivi'!#REF!="G",'Costi complessivi'!F266*$C$452,IF('Costi complessivi'!#REF!=$B$452,'Costi complessivi'!F266,""))</f>
        <v>#REF!</v>
      </c>
      <c r="L314" s="29" t="e">
        <f>IF('Costi complessivi'!#REF!="G",'Costi complessivi'!#REF!*$C$452,IF('Costi complessivi'!#REF!=$B$452,'Costi complessivi'!#REF!,""))</f>
        <v>#REF!</v>
      </c>
      <c r="M314" s="23" t="e">
        <f>'Costi complessivi'!#REF!</f>
        <v>#REF!</v>
      </c>
      <c r="N314" s="69" t="e">
        <f>IF('Costi complessivi'!#REF!="G",'Costi complessivi'!#REF!,IF('Costi complessivi'!#REF!=$B$452,'Costi complessivi'!#REF!,0))</f>
        <v>#REF!</v>
      </c>
    </row>
    <row r="315" spans="1:33" hidden="1">
      <c r="A315" s="22" t="e">
        <f>IF('Costi complessivi'!#REF!="","",'Costi complessivi'!#REF!)</f>
        <v>#REF!</v>
      </c>
      <c r="B315" s="61" t="e">
        <f>IF('Costi complessivi'!#REF!="","",'Costi complessivi'!#REF!)</f>
        <v>#REF!</v>
      </c>
      <c r="C315" s="15" t="e">
        <f>IF('Costi complessivi'!#REF!="G",'Costi complessivi'!#REF!*$C$452,IF('Costi complessivi'!#REF!=$B$452,'Costi complessivi'!#REF!,""))</f>
        <v>#REF!</v>
      </c>
      <c r="D315" s="15" t="e">
        <f>IF('Costi complessivi'!#REF!="G",'Costi complessivi'!#REF!*$C$452,IF('Costi complessivi'!#REF!=$B$452,'Costi complessivi'!#REF!,""))</f>
        <v>#REF!</v>
      </c>
      <c r="E315" s="30" t="e">
        <f>IF('Costi complessivi'!#REF!="G",'Costi complessivi'!#REF!*$C$452,IF('Costi complessivi'!#REF!=$B$452,'Costi complessivi'!#REF!,""))</f>
        <v>#REF!</v>
      </c>
      <c r="F315" s="115" t="e">
        <f>IF('Costi complessivi'!#REF!="G",'Costi complessivi'!#REF!*$C$452,IF('Costi complessivi'!#REF!=$B$452,'Costi complessivi'!#REF!,""))</f>
        <v>#REF!</v>
      </c>
      <c r="G315" s="44" t="e">
        <f>IF('Costi complessivi'!#REF!="G",'Costi complessivi'!#REF!*$C$452,IF('Costi complessivi'!#REF!=$B$452,'Costi complessivi'!#REF!,""))</f>
        <v>#REF!</v>
      </c>
      <c r="H315" s="44" t="e">
        <f>IF('Costi complessivi'!#REF!="G",'Costi complessivi'!#REF!*$C$452,IF('Costi complessivi'!#REF!=$B$452,'Costi complessivi'!#REF!,""))</f>
        <v>#REF!</v>
      </c>
      <c r="I315" s="115" t="e">
        <f>IF('Costi complessivi'!#REF!="G",'Costi complessivi'!#REF!*$C$452,IF('Costi complessivi'!#REF!=$B$452,'Costi complessivi'!#REF!,""))</f>
        <v>#REF!</v>
      </c>
      <c r="J315" s="14" t="e">
        <f>IF('Costi complessivi'!#REF!="G",'Costi complessivi'!#REF!*$C$452,IF('Costi complessivi'!#REF!=$B$452,'Costi complessivi'!#REF!,""))</f>
        <v>#REF!</v>
      </c>
      <c r="K315" s="14" t="e">
        <f>IF('Costi complessivi'!#REF!="G",'Costi complessivi'!#REF!*$C$452,IF('Costi complessivi'!#REF!=$B$452,'Costi complessivi'!#REF!,""))</f>
        <v>#REF!</v>
      </c>
      <c r="L315" s="29" t="e">
        <f>IF('Costi complessivi'!#REF!="G",'Costi complessivi'!#REF!*$C$452,IF('Costi complessivi'!#REF!=$B$452,'Costi complessivi'!#REF!,""))</f>
        <v>#REF!</v>
      </c>
      <c r="M315" s="23" t="e">
        <f>'Costi complessivi'!#REF!</f>
        <v>#REF!</v>
      </c>
      <c r="N315" s="69" t="e">
        <f>IF('Costi complessivi'!#REF!="G",'Costi complessivi'!#REF!,IF('Costi complessivi'!#REF!=$B$452,'Costi complessivi'!#REF!,0))</f>
        <v>#REF!</v>
      </c>
    </row>
    <row r="316" spans="1:33" hidden="1">
      <c r="A316" s="22" t="e">
        <f>IF('Costi complessivi'!#REF!="","",'Costi complessivi'!#REF!)</f>
        <v>#REF!</v>
      </c>
      <c r="B316" s="61" t="e">
        <f>IF('Costi complessivi'!#REF!="","",'Costi complessivi'!#REF!)</f>
        <v>#REF!</v>
      </c>
      <c r="C316" s="15" t="e">
        <f>IF('Costi complessivi'!#REF!="G",'Costi complessivi'!#REF!*$C$452,IF('Costi complessivi'!#REF!=$B$452,'Costi complessivi'!#REF!,""))</f>
        <v>#REF!</v>
      </c>
      <c r="D316" s="15" t="e">
        <f>IF('Costi complessivi'!#REF!="G",'Costi complessivi'!#REF!*$C$452,IF('Costi complessivi'!#REF!=$B$452,'Costi complessivi'!#REF!,""))</f>
        <v>#REF!</v>
      </c>
      <c r="E316" s="30" t="e">
        <f>IF('Costi complessivi'!#REF!="G",'Costi complessivi'!#REF!*$C$452,IF('Costi complessivi'!#REF!=$B$452,'Costi complessivi'!#REF!,""))</f>
        <v>#REF!</v>
      </c>
      <c r="F316" s="115" t="e">
        <f>IF('Costi complessivi'!#REF!="G",'Costi complessivi'!#REF!*$C$452,IF('Costi complessivi'!#REF!=$B$452,'Costi complessivi'!#REF!,""))</f>
        <v>#REF!</v>
      </c>
      <c r="G316" s="44" t="e">
        <f>IF('Costi complessivi'!#REF!="G",'Costi complessivi'!#REF!*$C$452,IF('Costi complessivi'!#REF!=$B$452,'Costi complessivi'!#REF!,""))</f>
        <v>#REF!</v>
      </c>
      <c r="H316" s="44" t="e">
        <f>IF('Costi complessivi'!#REF!="G",'Costi complessivi'!#REF!*$C$452,IF('Costi complessivi'!#REF!=$B$452,'Costi complessivi'!#REF!,""))</f>
        <v>#REF!</v>
      </c>
      <c r="I316" s="115" t="e">
        <f>IF('Costi complessivi'!#REF!="G",'Costi complessivi'!#REF!*$C$452,IF('Costi complessivi'!#REF!=$B$452,'Costi complessivi'!#REF!,""))</f>
        <v>#REF!</v>
      </c>
      <c r="J316" s="14" t="e">
        <f>IF('Costi complessivi'!#REF!="G",'Costi complessivi'!#REF!*$C$452,IF('Costi complessivi'!#REF!=$B$452,'Costi complessivi'!#REF!,""))</f>
        <v>#REF!</v>
      </c>
      <c r="K316" s="14" t="e">
        <f>IF('Costi complessivi'!#REF!="G",'Costi complessivi'!#REF!*$C$452,IF('Costi complessivi'!#REF!=$B$452,'Costi complessivi'!#REF!,""))</f>
        <v>#REF!</v>
      </c>
      <c r="L316" s="29" t="e">
        <f>IF('Costi complessivi'!#REF!="G",'Costi complessivi'!#REF!*$C$452,IF('Costi complessivi'!#REF!=$B$452,'Costi complessivi'!#REF!,""))</f>
        <v>#REF!</v>
      </c>
      <c r="M316" s="23" t="e">
        <f>'Costi complessivi'!#REF!</f>
        <v>#REF!</v>
      </c>
      <c r="N316" s="69" t="e">
        <f>IF('Costi complessivi'!#REF!="G",'Costi complessivi'!#REF!,IF('Costi complessivi'!#REF!=$B$452,'Costi complessivi'!#REF!,0))</f>
        <v>#REF!</v>
      </c>
    </row>
    <row r="317" spans="1:33" hidden="1">
      <c r="A317" s="22" t="e">
        <f>IF('Costi complessivi'!#REF!="","",'Costi complessivi'!#REF!)</f>
        <v>#REF!</v>
      </c>
      <c r="B317" s="61" t="e">
        <f>IF('Costi complessivi'!#REF!="","",'Costi complessivi'!#REF!)</f>
        <v>#REF!</v>
      </c>
      <c r="C317" s="15" t="e">
        <f>IF('Costi complessivi'!#REF!="G",'Costi complessivi'!#REF!*$C$452,IF('Costi complessivi'!#REF!=$B$452,'Costi complessivi'!#REF!,""))</f>
        <v>#REF!</v>
      </c>
      <c r="D317" s="15" t="e">
        <f>IF('Costi complessivi'!#REF!="G",'Costi complessivi'!#REF!*$C$452,IF('Costi complessivi'!#REF!=$B$452,'Costi complessivi'!#REF!,""))</f>
        <v>#REF!</v>
      </c>
      <c r="E317" s="30" t="e">
        <f>IF('Costi complessivi'!#REF!="G",'Costi complessivi'!#REF!*$C$452,IF('Costi complessivi'!#REF!=$B$452,'Costi complessivi'!#REF!,""))</f>
        <v>#REF!</v>
      </c>
      <c r="F317" s="115" t="e">
        <f>IF('Costi complessivi'!#REF!="G",'Costi complessivi'!#REF!*$C$452,IF('Costi complessivi'!#REF!=$B$452,'Costi complessivi'!#REF!,""))</f>
        <v>#REF!</v>
      </c>
      <c r="G317" s="44" t="e">
        <f>IF('Costi complessivi'!#REF!="G",'Costi complessivi'!#REF!*$C$452,IF('Costi complessivi'!#REF!=$B$452,'Costi complessivi'!#REF!,""))</f>
        <v>#REF!</v>
      </c>
      <c r="H317" s="44" t="e">
        <f>IF('Costi complessivi'!#REF!="G",'Costi complessivi'!#REF!*$C$452,IF('Costi complessivi'!#REF!=$B$452,'Costi complessivi'!#REF!,""))</f>
        <v>#REF!</v>
      </c>
      <c r="I317" s="115" t="e">
        <f>IF('Costi complessivi'!#REF!="G",'Costi complessivi'!#REF!*$C$452,IF('Costi complessivi'!#REF!=$B$452,'Costi complessivi'!#REF!,""))</f>
        <v>#REF!</v>
      </c>
      <c r="J317" s="14" t="e">
        <f>IF('Costi complessivi'!#REF!="G",'Costi complessivi'!#REF!*$C$452,IF('Costi complessivi'!#REF!=$B$452,'Costi complessivi'!#REF!,""))</f>
        <v>#REF!</v>
      </c>
      <c r="K317" s="14" t="e">
        <f>IF('Costi complessivi'!#REF!="G",'Costi complessivi'!#REF!*$C$452,IF('Costi complessivi'!#REF!=$B$452,'Costi complessivi'!#REF!,""))</f>
        <v>#REF!</v>
      </c>
      <c r="L317" s="29" t="e">
        <f>IF('Costi complessivi'!#REF!="G",'Costi complessivi'!#REF!*$C$452,IF('Costi complessivi'!#REF!=$B$452,'Costi complessivi'!#REF!,""))</f>
        <v>#REF!</v>
      </c>
      <c r="M317" s="23" t="e">
        <f>'Costi complessivi'!#REF!</f>
        <v>#REF!</v>
      </c>
      <c r="N317" s="69" t="e">
        <f>IF('Costi complessivi'!#REF!="G",'Costi complessivi'!#REF!,IF('Costi complessivi'!#REF!=$B$452,'Costi complessivi'!#REF!,0))</f>
        <v>#REF!</v>
      </c>
      <c r="T317" s="42" t="s">
        <v>507</v>
      </c>
    </row>
    <row r="318" spans="1:33" hidden="1">
      <c r="A318" s="22" t="e">
        <f>IF('Costi complessivi'!#REF!="","",'Costi complessivi'!#REF!)</f>
        <v>#REF!</v>
      </c>
      <c r="B318" s="61" t="e">
        <f>IF('Costi complessivi'!#REF!="","",'Costi complessivi'!#REF!)</f>
        <v>#REF!</v>
      </c>
      <c r="C318" s="15" t="e">
        <f>IF('Costi complessivi'!#REF!="G",'Costi complessivi'!#REF!*$C$452,IF('Costi complessivi'!#REF!=$B$452,'Costi complessivi'!#REF!,""))</f>
        <v>#REF!</v>
      </c>
      <c r="D318" s="15" t="e">
        <f>IF('Costi complessivi'!#REF!="G",'Costi complessivi'!#REF!*$C$452,IF('Costi complessivi'!#REF!=$B$452,'Costi complessivi'!#REF!,""))</f>
        <v>#REF!</v>
      </c>
      <c r="E318" s="30" t="e">
        <f>IF('Costi complessivi'!#REF!="G",'Costi complessivi'!#REF!*$C$452,IF('Costi complessivi'!#REF!=$B$452,'Costi complessivi'!#REF!,""))</f>
        <v>#REF!</v>
      </c>
      <c r="F318" s="115" t="e">
        <f>IF('Costi complessivi'!#REF!="G",'Costi complessivi'!#REF!*$C$452,IF('Costi complessivi'!#REF!=$B$452,'Costi complessivi'!#REF!,""))</f>
        <v>#REF!</v>
      </c>
      <c r="G318" s="44" t="e">
        <f>IF('Costi complessivi'!#REF!="G",'Costi complessivi'!#REF!*$C$452,IF('Costi complessivi'!#REF!=$B$452,'Costi complessivi'!#REF!,""))</f>
        <v>#REF!</v>
      </c>
      <c r="H318" s="44" t="e">
        <f>IF('Costi complessivi'!#REF!="G",'Costi complessivi'!#REF!*$C$452,IF('Costi complessivi'!#REF!=$B$452,'Costi complessivi'!#REF!,""))</f>
        <v>#REF!</v>
      </c>
      <c r="I318" s="115" t="e">
        <f>IF('Costi complessivi'!#REF!="G",'Costi complessivi'!#REF!*$C$452,IF('Costi complessivi'!#REF!=$B$452,'Costi complessivi'!#REF!,""))</f>
        <v>#REF!</v>
      </c>
      <c r="J318" s="14" t="e">
        <f>IF('Costi complessivi'!#REF!="G",'Costi complessivi'!#REF!*$C$452,IF('Costi complessivi'!#REF!=$B$452,'Costi complessivi'!#REF!,""))</f>
        <v>#REF!</v>
      </c>
      <c r="K318" s="14" t="e">
        <f>IF('Costi complessivi'!#REF!="G",'Costi complessivi'!#REF!*$C$452,IF('Costi complessivi'!#REF!=$B$452,'Costi complessivi'!#REF!,""))</f>
        <v>#REF!</v>
      </c>
      <c r="L318" s="29" t="e">
        <f>IF('Costi complessivi'!#REF!="G",'Costi complessivi'!#REF!*$C$452,IF('Costi complessivi'!#REF!=$B$452,'Costi complessivi'!#REF!,""))</f>
        <v>#REF!</v>
      </c>
      <c r="M318" s="23" t="e">
        <f>'Costi complessivi'!#REF!</f>
        <v>#REF!</v>
      </c>
      <c r="N318" s="69" t="e">
        <f>IF('Costi complessivi'!#REF!="G",'Costi complessivi'!#REF!,IF('Costi complessivi'!#REF!=$B$452,'Costi complessivi'!#REF!,0))</f>
        <v>#REF!</v>
      </c>
    </row>
    <row r="319" spans="1:33" hidden="1">
      <c r="A319" s="22" t="e">
        <f>IF('Costi complessivi'!#REF!="","",'Costi complessivi'!#REF!)</f>
        <v>#REF!</v>
      </c>
      <c r="B319" s="61" t="e">
        <f>IF('Costi complessivi'!#REF!="","",'Costi complessivi'!#REF!)</f>
        <v>#REF!</v>
      </c>
      <c r="C319" s="15" t="e">
        <f>IF('Costi complessivi'!#REF!="G",'Costi complessivi'!#REF!*$C$452,IF('Costi complessivi'!#REF!=$B$452,'Costi complessivi'!#REF!,""))</f>
        <v>#REF!</v>
      </c>
      <c r="D319" s="15" t="e">
        <f>IF('Costi complessivi'!#REF!="G",'Costi complessivi'!#REF!*$C$452,IF('Costi complessivi'!#REF!=$B$452,'Costi complessivi'!#REF!,""))</f>
        <v>#REF!</v>
      </c>
      <c r="E319" s="30" t="e">
        <f>IF('Costi complessivi'!#REF!="G",'Costi complessivi'!#REF!*$C$452,IF('Costi complessivi'!#REF!=$B$452,'Costi complessivi'!#REF!,""))</f>
        <v>#REF!</v>
      </c>
      <c r="F319" s="115" t="e">
        <f>IF('Costi complessivi'!#REF!="G",'Costi complessivi'!#REF!*$C$452,IF('Costi complessivi'!#REF!=$B$452,'Costi complessivi'!#REF!,""))</f>
        <v>#REF!</v>
      </c>
      <c r="G319" s="44" t="e">
        <f>IF('Costi complessivi'!#REF!="G",'Costi complessivi'!#REF!*$C$452,IF('Costi complessivi'!#REF!=$B$452,'Costi complessivi'!#REF!,""))</f>
        <v>#REF!</v>
      </c>
      <c r="H319" s="44" t="e">
        <f>IF('Costi complessivi'!#REF!="G",'Costi complessivi'!#REF!*$C$452,IF('Costi complessivi'!#REF!=$B$452,'Costi complessivi'!#REF!,""))</f>
        <v>#REF!</v>
      </c>
      <c r="I319" s="115" t="e">
        <f>IF('Costi complessivi'!#REF!="G",'Costi complessivi'!#REF!*$C$452,IF('Costi complessivi'!#REF!=$B$452,'Costi complessivi'!#REF!,""))</f>
        <v>#REF!</v>
      </c>
      <c r="J319" s="14" t="e">
        <f>IF('Costi complessivi'!#REF!="G",'Costi complessivi'!#REF!*$C$452,IF('Costi complessivi'!#REF!=$B$452,'Costi complessivi'!#REF!,""))</f>
        <v>#REF!</v>
      </c>
      <c r="K319" s="14" t="e">
        <f>IF('Costi complessivi'!#REF!="G",'Costi complessivi'!#REF!*$C$452,IF('Costi complessivi'!#REF!=$B$452,'Costi complessivi'!#REF!,""))</f>
        <v>#REF!</v>
      </c>
      <c r="L319" s="29" t="e">
        <f>IF('Costi complessivi'!#REF!="G",'Costi complessivi'!#REF!*$C$452,IF('Costi complessivi'!#REF!=$B$452,'Costi complessivi'!#REF!,""))</f>
        <v>#REF!</v>
      </c>
      <c r="M319" s="23" t="e">
        <f>'Costi complessivi'!#REF!</f>
        <v>#REF!</v>
      </c>
      <c r="N319" s="69" t="e">
        <f>IF('Costi complessivi'!#REF!="G",'Costi complessivi'!#REF!,IF('Costi complessivi'!#REF!=$B$452,'Costi complessivi'!#REF!,0))</f>
        <v>#REF!</v>
      </c>
    </row>
    <row r="320" spans="1:33" hidden="1">
      <c r="A320" s="22" t="e">
        <f>IF('Costi complessivi'!#REF!="","",'Costi complessivi'!#REF!)</f>
        <v>#REF!</v>
      </c>
      <c r="B320" s="61" t="e">
        <f>IF('Costi complessivi'!#REF!="","",'Costi complessivi'!#REF!)</f>
        <v>#REF!</v>
      </c>
      <c r="C320" s="15" t="e">
        <f>IF('Costi complessivi'!#REF!="G",'Costi complessivi'!#REF!*$C$452,IF('Costi complessivi'!#REF!=$B$452,'Costi complessivi'!#REF!,""))</f>
        <v>#REF!</v>
      </c>
      <c r="D320" s="15" t="e">
        <f>IF('Costi complessivi'!#REF!="G",'Costi complessivi'!#REF!*$C$452,IF('Costi complessivi'!#REF!=$B$452,'Costi complessivi'!#REF!,""))</f>
        <v>#REF!</v>
      </c>
      <c r="E320" s="30" t="e">
        <f>IF('Costi complessivi'!#REF!="G",'Costi complessivi'!#REF!*$C$452,IF('Costi complessivi'!#REF!=$B$452,'Costi complessivi'!#REF!,""))</f>
        <v>#REF!</v>
      </c>
      <c r="F320" s="115" t="e">
        <f>IF('Costi complessivi'!#REF!="G",'Costi complessivi'!#REF!*$C$452,IF('Costi complessivi'!#REF!=$B$452,'Costi complessivi'!#REF!,""))</f>
        <v>#REF!</v>
      </c>
      <c r="G320" s="44" t="e">
        <f>IF('Costi complessivi'!#REF!="G",'Costi complessivi'!#REF!*$C$452,IF('Costi complessivi'!#REF!=$B$452,'Costi complessivi'!#REF!,""))</f>
        <v>#REF!</v>
      </c>
      <c r="H320" s="44" t="e">
        <f>IF('Costi complessivi'!#REF!="G",'Costi complessivi'!#REF!*$C$452,IF('Costi complessivi'!#REF!=$B$452,'Costi complessivi'!#REF!,""))</f>
        <v>#REF!</v>
      </c>
      <c r="I320" s="115" t="e">
        <f>IF('Costi complessivi'!#REF!="G",'Costi complessivi'!#REF!*$C$452,IF('Costi complessivi'!#REF!=$B$452,'Costi complessivi'!#REF!,""))</f>
        <v>#REF!</v>
      </c>
      <c r="J320" s="14" t="e">
        <f>IF('Costi complessivi'!#REF!="G",'Costi complessivi'!#REF!*$C$452,IF('Costi complessivi'!#REF!=$B$452,'Costi complessivi'!#REF!,""))</f>
        <v>#REF!</v>
      </c>
      <c r="K320" s="14" t="e">
        <f>IF('Costi complessivi'!#REF!="G",'Costi complessivi'!#REF!*$C$452,IF('Costi complessivi'!#REF!=$B$452,'Costi complessivi'!#REF!,""))</f>
        <v>#REF!</v>
      </c>
      <c r="L320" s="29" t="e">
        <f>IF('Costi complessivi'!#REF!="G",'Costi complessivi'!#REF!*$C$452,IF('Costi complessivi'!#REF!=$B$452,'Costi complessivi'!#REF!,""))</f>
        <v>#REF!</v>
      </c>
      <c r="M320" s="23" t="e">
        <f>'Costi complessivi'!#REF!</f>
        <v>#REF!</v>
      </c>
      <c r="N320" s="69" t="e">
        <f>IF('Costi complessivi'!#REF!="G",'Costi complessivi'!#REF!,IF('Costi complessivi'!#REF!=$B$452,'Costi complessivi'!#REF!,0))</f>
        <v>#REF!</v>
      </c>
    </row>
    <row r="321" spans="1:14" hidden="1">
      <c r="A321" s="22" t="e">
        <f>IF('Costi complessivi'!#REF!="","",'Costi complessivi'!#REF!)</f>
        <v>#REF!</v>
      </c>
      <c r="B321" s="61" t="e">
        <f>IF('Costi complessivi'!#REF!="","",'Costi complessivi'!#REF!)</f>
        <v>#REF!</v>
      </c>
      <c r="C321" s="15" t="e">
        <f>IF('Costi complessivi'!#REF!="G",'Costi complessivi'!#REF!*$C$452,IF('Costi complessivi'!#REF!=$B$452,'Costi complessivi'!#REF!,""))</f>
        <v>#REF!</v>
      </c>
      <c r="D321" s="15" t="e">
        <f>IF('Costi complessivi'!#REF!="G",'Costi complessivi'!#REF!*$C$452,IF('Costi complessivi'!#REF!=$B$452,'Costi complessivi'!#REF!,""))</f>
        <v>#REF!</v>
      </c>
      <c r="E321" s="30" t="e">
        <f>IF('Costi complessivi'!#REF!="G",'Costi complessivi'!#REF!*$C$452,IF('Costi complessivi'!#REF!=$B$452,'Costi complessivi'!#REF!,""))</f>
        <v>#REF!</v>
      </c>
      <c r="F321" s="115" t="e">
        <f>IF('Costi complessivi'!#REF!="G",'Costi complessivi'!#REF!*$C$452,IF('Costi complessivi'!#REF!=$B$452,'Costi complessivi'!#REF!,""))</f>
        <v>#REF!</v>
      </c>
      <c r="G321" s="44" t="e">
        <f>IF('Costi complessivi'!#REF!="G",'Costi complessivi'!#REF!*$C$452,IF('Costi complessivi'!#REF!=$B$452,'Costi complessivi'!#REF!,""))</f>
        <v>#REF!</v>
      </c>
      <c r="H321" s="44" t="e">
        <f>IF('Costi complessivi'!#REF!="G",'Costi complessivi'!#REF!*$C$452,IF('Costi complessivi'!#REF!=$B$452,'Costi complessivi'!#REF!,""))</f>
        <v>#REF!</v>
      </c>
      <c r="I321" s="115" t="e">
        <f>IF('Costi complessivi'!#REF!="G",'Costi complessivi'!#REF!*$C$452,IF('Costi complessivi'!#REF!=$B$452,'Costi complessivi'!#REF!,""))</f>
        <v>#REF!</v>
      </c>
      <c r="J321" s="14" t="e">
        <f>IF('Costi complessivi'!#REF!="G",'Costi complessivi'!#REF!*$C$452,IF('Costi complessivi'!#REF!=$B$452,'Costi complessivi'!#REF!,""))</f>
        <v>#REF!</v>
      </c>
      <c r="K321" s="14" t="e">
        <f>IF('Costi complessivi'!#REF!="G",'Costi complessivi'!#REF!*$C$452,IF('Costi complessivi'!#REF!=$B$452,'Costi complessivi'!#REF!,""))</f>
        <v>#REF!</v>
      </c>
      <c r="L321" s="29" t="e">
        <f>IF('Costi complessivi'!#REF!="G",'Costi complessivi'!#REF!*$C$452,IF('Costi complessivi'!#REF!=$B$452,'Costi complessivi'!#REF!,""))</f>
        <v>#REF!</v>
      </c>
      <c r="M321" s="23" t="e">
        <f>'Costi complessivi'!#REF!</f>
        <v>#REF!</v>
      </c>
      <c r="N321" s="69" t="e">
        <f>IF('Costi complessivi'!#REF!="G",'Costi complessivi'!#REF!,IF('Costi complessivi'!#REF!=$B$452,'Costi complessivi'!#REF!,0))</f>
        <v>#REF!</v>
      </c>
    </row>
    <row r="322" spans="1:14" hidden="1">
      <c r="A322" s="49" t="s">
        <v>445</v>
      </c>
      <c r="B322" s="45"/>
      <c r="C322" s="46"/>
      <c r="D322" s="47"/>
      <c r="E322" s="47"/>
      <c r="F322" s="47"/>
      <c r="G322" s="47"/>
      <c r="H322" s="47"/>
      <c r="I322" s="47"/>
      <c r="J322" s="47"/>
      <c r="K322" s="47"/>
      <c r="L322" s="45"/>
      <c r="M322" s="48"/>
      <c r="N322" s="69" t="e">
        <f>IF('Costi complessivi'!#REF!="G",'Costi complessivi'!#REF!,IF('Costi complessivi'!#REF!=$B$452,'Costi complessivi'!#REF!,0))</f>
        <v>#REF!</v>
      </c>
    </row>
    <row r="323" spans="1:14" hidden="1">
      <c r="A323" s="22" t="str">
        <f>IF('Costi complessivi'!A268="","",'Costi complessivi'!A268)</f>
        <v xml:space="preserve"> 66/30/852</v>
      </c>
      <c r="B323" s="61" t="str">
        <f>IF('Costi complessivi'!B268="","",'Costi complessivi'!B268)</f>
        <v>DIOGENE (Pdz Comunità educativa)</v>
      </c>
      <c r="C323" s="15" t="e">
        <f>IF('Costi complessivi'!#REF!="G",'Costi complessivi'!#REF!*$C$452,IF('Costi complessivi'!#REF!=$B$452,'Costi complessivi'!#REF!,""))</f>
        <v>#REF!</v>
      </c>
      <c r="D323" s="15" t="e">
        <f>IF('Costi complessivi'!#REF!="G",'Costi complessivi'!#REF!*$C$452,IF('Costi complessivi'!#REF!=$B$452,'Costi complessivi'!#REF!,""))</f>
        <v>#REF!</v>
      </c>
      <c r="E323" s="30" t="e">
        <f>IF('Costi complessivi'!#REF!="G",'Costi complessivi'!#REF!*$C$452,IF('Costi complessivi'!#REF!=$B$452,'Costi complessivi'!#REF!,""))</f>
        <v>#REF!</v>
      </c>
      <c r="F323" s="115" t="e">
        <f>IF('Costi complessivi'!#REF!="G",'Costi complessivi'!C268*$C$452,IF('Costi complessivi'!#REF!=$B$452,'Costi complessivi'!C268,""))</f>
        <v>#REF!</v>
      </c>
      <c r="G323" s="44" t="e">
        <f>IF('Costi complessivi'!#REF!="G",'Costi complessivi'!#REF!*$C$452,IF('Costi complessivi'!#REF!=$B$452,'Costi complessivi'!#REF!,""))</f>
        <v>#REF!</v>
      </c>
      <c r="H323" s="44" t="e">
        <f>IF('Costi complessivi'!#REF!="G",'Costi complessivi'!#REF!*$C$452,IF('Costi complessivi'!#REF!=$B$452,'Costi complessivi'!#REF!,""))</f>
        <v>#REF!</v>
      </c>
      <c r="I323" s="115" t="e">
        <f>IF('Costi complessivi'!#REF!="G",'Costi complessivi'!D268*$C$452,IF('Costi complessivi'!#REF!=$B$452,'Costi complessivi'!D268,""))</f>
        <v>#REF!</v>
      </c>
      <c r="J323" s="14" t="e">
        <f>IF('Costi complessivi'!#REF!="G",'Costi complessivi'!E268*$C$452,IF('Costi complessivi'!#REF!=$B$452,'Costi complessivi'!E268,""))</f>
        <v>#REF!</v>
      </c>
      <c r="K323" s="14" t="e">
        <f>IF('Costi complessivi'!#REF!="G",'Costi complessivi'!F268*$C$452,IF('Costi complessivi'!#REF!=$B$452,'Costi complessivi'!F268,""))</f>
        <v>#REF!</v>
      </c>
      <c r="L323" s="29" t="e">
        <f>IF('Costi complessivi'!#REF!="G",'Costi complessivi'!#REF!*$C$452,IF('Costi complessivi'!#REF!=$B$452,'Costi complessivi'!#REF!,""))</f>
        <v>#REF!</v>
      </c>
      <c r="M323" s="23" t="e">
        <f>'Costi complessivi'!#REF!</f>
        <v>#REF!</v>
      </c>
      <c r="N323" s="69" t="e">
        <f>IF('Costi complessivi'!#REF!="G",'Costi complessivi'!#REF!,IF('Costi complessivi'!#REF!=$B$452,'Costi complessivi'!#REF!,0))</f>
        <v>#REF!</v>
      </c>
    </row>
    <row r="324" spans="1:14" hidden="1">
      <c r="A324" s="22" t="str">
        <f>IF('Costi complessivi'!A269="","",'Costi complessivi'!A269)</f>
        <v xml:space="preserve">  66/25/727  </v>
      </c>
      <c r="B324" s="61" t="str">
        <f>IF('Costi complessivi'!B269="","",'Costi complessivi'!B269)</f>
        <v>HELP FOR CHILDREN - PROG. CHERNOBYL</v>
      </c>
      <c r="C324" s="15" t="e">
        <f>IF('Costi complessivi'!#REF!="G",'Costi complessivi'!#REF!*$C$452,IF('Costi complessivi'!#REF!=$B$452,'Costi complessivi'!#REF!,""))</f>
        <v>#REF!</v>
      </c>
      <c r="D324" s="15" t="e">
        <f>IF('Costi complessivi'!#REF!="G",'Costi complessivi'!#REF!*$C$452,IF('Costi complessivi'!#REF!=$B$452,'Costi complessivi'!#REF!,""))</f>
        <v>#REF!</v>
      </c>
      <c r="E324" s="30" t="e">
        <f>IF('Costi complessivi'!#REF!="G",'Costi complessivi'!#REF!*$C$452,IF('Costi complessivi'!#REF!=$B$452,'Costi complessivi'!#REF!,""))</f>
        <v>#REF!</v>
      </c>
      <c r="F324" s="115" t="e">
        <f>IF('Costi complessivi'!#REF!="G",'Costi complessivi'!C269*$C$452,IF('Costi complessivi'!#REF!=$B$452,'Costi complessivi'!C269,""))</f>
        <v>#REF!</v>
      </c>
      <c r="G324" s="44" t="e">
        <f>IF('Costi complessivi'!#REF!="G",'Costi complessivi'!#REF!*$C$452,IF('Costi complessivi'!#REF!=$B$452,'Costi complessivi'!#REF!,""))</f>
        <v>#REF!</v>
      </c>
      <c r="H324" s="44" t="e">
        <f>IF('Costi complessivi'!#REF!="G",'Costi complessivi'!#REF!*$C$452,IF('Costi complessivi'!#REF!=$B$452,'Costi complessivi'!#REF!,""))</f>
        <v>#REF!</v>
      </c>
      <c r="I324" s="115" t="e">
        <f>IF('Costi complessivi'!#REF!="G",'Costi complessivi'!D269*$C$452,IF('Costi complessivi'!#REF!=$B$452,'Costi complessivi'!D269,""))</f>
        <v>#REF!</v>
      </c>
      <c r="J324" s="14" t="e">
        <f>IF('Costi complessivi'!#REF!="G",'Costi complessivi'!E269*$C$452,IF('Costi complessivi'!#REF!=$B$452,'Costi complessivi'!E269,""))</f>
        <v>#REF!</v>
      </c>
      <c r="K324" s="14" t="e">
        <f>IF('Costi complessivi'!#REF!="G",'Costi complessivi'!F269*$C$452,IF('Costi complessivi'!#REF!=$B$452,'Costi complessivi'!F269,""))</f>
        <v>#REF!</v>
      </c>
      <c r="L324" s="29" t="e">
        <f>IF('Costi complessivi'!#REF!="G",'Costi complessivi'!#REF!*$C$452,IF('Costi complessivi'!#REF!=$B$452,'Costi complessivi'!#REF!,""))</f>
        <v>#REF!</v>
      </c>
      <c r="M324" s="23" t="e">
        <f>'Costi complessivi'!#REF!</f>
        <v>#REF!</v>
      </c>
      <c r="N324" s="69" t="e">
        <f>IF('Costi complessivi'!#REF!="G",'Costi complessivi'!#REF!,IF('Costi complessivi'!#REF!=$B$452,'Costi complessivi'!#REF!,0))</f>
        <v>#REF!</v>
      </c>
    </row>
    <row r="325" spans="1:14" hidden="1">
      <c r="A325" s="22" t="e">
        <f>IF('Costi complessivi'!#REF!="","",'Costi complessivi'!#REF!)</f>
        <v>#REF!</v>
      </c>
      <c r="B325" s="61" t="e">
        <f>IF('Costi complessivi'!#REF!="","",'Costi complessivi'!#REF!)</f>
        <v>#REF!</v>
      </c>
      <c r="C325" s="15" t="e">
        <f>IF('Costi complessivi'!#REF!="G",'Costi complessivi'!#REF!*$C$452,IF('Costi complessivi'!#REF!=$B$452,'Costi complessivi'!#REF!,""))</f>
        <v>#REF!</v>
      </c>
      <c r="D325" s="15" t="e">
        <f>IF('Costi complessivi'!#REF!="G",'Costi complessivi'!#REF!*$C$452,IF('Costi complessivi'!#REF!=$B$452,'Costi complessivi'!#REF!,""))</f>
        <v>#REF!</v>
      </c>
      <c r="E325" s="30" t="e">
        <f>IF('Costi complessivi'!#REF!="G",'Costi complessivi'!#REF!*$C$452,IF('Costi complessivi'!#REF!=$B$452,'Costi complessivi'!#REF!,""))</f>
        <v>#REF!</v>
      </c>
      <c r="F325" s="115" t="e">
        <f>IF('Costi complessivi'!#REF!="G",'Costi complessivi'!#REF!*$C$452,IF('Costi complessivi'!#REF!=$B$452,'Costi complessivi'!#REF!,""))</f>
        <v>#REF!</v>
      </c>
      <c r="G325" s="44" t="e">
        <f>IF('Costi complessivi'!#REF!="G",'Costi complessivi'!#REF!*$C$452,IF('Costi complessivi'!#REF!=$B$452,'Costi complessivi'!#REF!,""))</f>
        <v>#REF!</v>
      </c>
      <c r="H325" s="44" t="e">
        <f>IF('Costi complessivi'!#REF!="G",'Costi complessivi'!#REF!*$C$452,IF('Costi complessivi'!#REF!=$B$452,'Costi complessivi'!#REF!,""))</f>
        <v>#REF!</v>
      </c>
      <c r="I325" s="115" t="e">
        <f>IF('Costi complessivi'!#REF!="G",'Costi complessivi'!#REF!*$C$452,IF('Costi complessivi'!#REF!=$B$452,'Costi complessivi'!#REF!,""))</f>
        <v>#REF!</v>
      </c>
      <c r="J325" s="14" t="e">
        <f>IF('Costi complessivi'!#REF!="G",'Costi complessivi'!#REF!*$C$452,IF('Costi complessivi'!#REF!=$B$452,'Costi complessivi'!#REF!,""))</f>
        <v>#REF!</v>
      </c>
      <c r="K325" s="14" t="e">
        <f>IF('Costi complessivi'!#REF!="G",'Costi complessivi'!#REF!*$C$452,IF('Costi complessivi'!#REF!=$B$452,'Costi complessivi'!#REF!,""))</f>
        <v>#REF!</v>
      </c>
      <c r="L325" s="29" t="e">
        <f>IF('Costi complessivi'!#REF!="G",'Costi complessivi'!#REF!*$C$452,IF('Costi complessivi'!#REF!=$B$452,'Costi complessivi'!#REF!,""))</f>
        <v>#REF!</v>
      </c>
      <c r="M325" s="23" t="e">
        <f>'Costi complessivi'!#REF!</f>
        <v>#REF!</v>
      </c>
      <c r="N325" s="69" t="e">
        <f>IF('Costi complessivi'!#REF!="G",'Costi complessivi'!#REF!,IF('Costi complessivi'!#REF!=$B$452,'Costi complessivi'!#REF!,0))</f>
        <v>#REF!</v>
      </c>
    </row>
    <row r="326" spans="1:14" hidden="1">
      <c r="A326" s="22" t="e">
        <f>IF('Costi complessivi'!#REF!="","",'Costi complessivi'!#REF!)</f>
        <v>#REF!</v>
      </c>
      <c r="B326" s="61" t="e">
        <f>IF('Costi complessivi'!#REF!="","",'Costi complessivi'!#REF!)</f>
        <v>#REF!</v>
      </c>
      <c r="C326" s="15" t="e">
        <f>IF('Costi complessivi'!#REF!="G",'Costi complessivi'!#REF!*$C$452,IF('Costi complessivi'!#REF!=$B$452,'Costi complessivi'!#REF!,""))</f>
        <v>#REF!</v>
      </c>
      <c r="D326" s="15" t="e">
        <f>IF('Costi complessivi'!#REF!="G",'Costi complessivi'!#REF!*$C$452,IF('Costi complessivi'!#REF!=$B$452,'Costi complessivi'!#REF!,""))</f>
        <v>#REF!</v>
      </c>
      <c r="E326" s="30" t="e">
        <f>IF('Costi complessivi'!#REF!="G",'Costi complessivi'!#REF!*$C$452,IF('Costi complessivi'!#REF!=$B$452,'Costi complessivi'!#REF!,""))</f>
        <v>#REF!</v>
      </c>
      <c r="F326" s="115" t="e">
        <f>IF('Costi complessivi'!#REF!="G",'Costi complessivi'!#REF!*$C$452,IF('Costi complessivi'!#REF!=$B$452,'Costi complessivi'!#REF!,""))</f>
        <v>#REF!</v>
      </c>
      <c r="G326" s="44" t="e">
        <f>IF('Costi complessivi'!#REF!="G",'Costi complessivi'!#REF!*$C$452,IF('Costi complessivi'!#REF!=$B$452,'Costi complessivi'!#REF!,""))</f>
        <v>#REF!</v>
      </c>
      <c r="H326" s="44" t="e">
        <f>IF('Costi complessivi'!#REF!="G",'Costi complessivi'!#REF!*$C$452,IF('Costi complessivi'!#REF!=$B$452,'Costi complessivi'!#REF!,""))</f>
        <v>#REF!</v>
      </c>
      <c r="I326" s="115" t="e">
        <f>IF('Costi complessivi'!#REF!="G",'Costi complessivi'!#REF!*$C$452,IF('Costi complessivi'!#REF!=$B$452,'Costi complessivi'!#REF!,""))</f>
        <v>#REF!</v>
      </c>
      <c r="J326" s="14" t="e">
        <f>IF('Costi complessivi'!#REF!="G",'Costi complessivi'!#REF!*$C$452,IF('Costi complessivi'!#REF!=$B$452,'Costi complessivi'!#REF!,""))</f>
        <v>#REF!</v>
      </c>
      <c r="K326" s="14" t="e">
        <f>IF('Costi complessivi'!#REF!="G",'Costi complessivi'!#REF!*$C$452,IF('Costi complessivi'!#REF!=$B$452,'Costi complessivi'!#REF!,""))</f>
        <v>#REF!</v>
      </c>
      <c r="L326" s="29" t="e">
        <f>IF('Costi complessivi'!#REF!="G",'Costi complessivi'!#REF!*$C$452,IF('Costi complessivi'!#REF!=$B$452,'Costi complessivi'!#REF!,""))</f>
        <v>#REF!</v>
      </c>
      <c r="M326" s="23" t="e">
        <f>'Costi complessivi'!#REF!</f>
        <v>#REF!</v>
      </c>
      <c r="N326" s="69" t="e">
        <f>IF('Costi complessivi'!#REF!="G",'Costi complessivi'!#REF!,IF('Costi complessivi'!#REF!=$B$452,'Costi complessivi'!#REF!,0))</f>
        <v>#REF!</v>
      </c>
    </row>
    <row r="327" spans="1:14" hidden="1">
      <c r="A327" s="22" t="e">
        <f>IF('Costi complessivi'!#REF!="","",'Costi complessivi'!#REF!)</f>
        <v>#REF!</v>
      </c>
      <c r="B327" s="61" t="e">
        <f>IF('Costi complessivi'!#REF!="","",'Costi complessivi'!#REF!)</f>
        <v>#REF!</v>
      </c>
      <c r="C327" s="15" t="e">
        <f>IF('Costi complessivi'!#REF!="G",'Costi complessivi'!#REF!*$C$452,IF('Costi complessivi'!#REF!=$B$452,'Costi complessivi'!#REF!,""))</f>
        <v>#REF!</v>
      </c>
      <c r="D327" s="15" t="e">
        <f>IF('Costi complessivi'!#REF!="G",'Costi complessivi'!#REF!*$C$452,IF('Costi complessivi'!#REF!=$B$452,'Costi complessivi'!#REF!,""))</f>
        <v>#REF!</v>
      </c>
      <c r="E327" s="30" t="e">
        <f>IF('Costi complessivi'!#REF!="G",'Costi complessivi'!#REF!*$C$452,IF('Costi complessivi'!#REF!=$B$452,'Costi complessivi'!#REF!,""))</f>
        <v>#REF!</v>
      </c>
      <c r="F327" s="115" t="e">
        <f>IF('Costi complessivi'!#REF!="G",'Costi complessivi'!#REF!*$C$452,IF('Costi complessivi'!#REF!=$B$452,'Costi complessivi'!#REF!,""))</f>
        <v>#REF!</v>
      </c>
      <c r="G327" s="44" t="e">
        <f>IF('Costi complessivi'!#REF!="G",'Costi complessivi'!#REF!*$C$452,IF('Costi complessivi'!#REF!=$B$452,'Costi complessivi'!#REF!,""))</f>
        <v>#REF!</v>
      </c>
      <c r="H327" s="44" t="e">
        <f>IF('Costi complessivi'!#REF!="G",'Costi complessivi'!#REF!*$C$452,IF('Costi complessivi'!#REF!=$B$452,'Costi complessivi'!#REF!,""))</f>
        <v>#REF!</v>
      </c>
      <c r="I327" s="115" t="e">
        <f>IF('Costi complessivi'!#REF!="G",'Costi complessivi'!#REF!*$C$452,IF('Costi complessivi'!#REF!=$B$452,'Costi complessivi'!#REF!,""))</f>
        <v>#REF!</v>
      </c>
      <c r="J327" s="14" t="e">
        <f>IF('Costi complessivi'!#REF!="G",'Costi complessivi'!#REF!*$C$452,IF('Costi complessivi'!#REF!=$B$452,'Costi complessivi'!#REF!,""))</f>
        <v>#REF!</v>
      </c>
      <c r="K327" s="14" t="e">
        <f>IF('Costi complessivi'!#REF!="G",'Costi complessivi'!#REF!*$C$452,IF('Costi complessivi'!#REF!=$B$452,'Costi complessivi'!#REF!,""))</f>
        <v>#REF!</v>
      </c>
      <c r="L327" s="29" t="e">
        <f>IF('Costi complessivi'!#REF!="G",'Costi complessivi'!#REF!*$C$452,IF('Costi complessivi'!#REF!=$B$452,'Costi complessivi'!#REF!,""))</f>
        <v>#REF!</v>
      </c>
      <c r="M327" s="23" t="e">
        <f>'Costi complessivi'!#REF!</f>
        <v>#REF!</v>
      </c>
      <c r="N327" s="69" t="e">
        <f>IF('Costi complessivi'!#REF!="G",'Costi complessivi'!#REF!,IF('Costi complessivi'!#REF!=$B$452,'Costi complessivi'!#REF!,0))</f>
        <v>#REF!</v>
      </c>
    </row>
    <row r="328" spans="1:14" hidden="1">
      <c r="A328" s="22" t="e">
        <f>IF('Costi complessivi'!#REF!="","",'Costi complessivi'!#REF!)</f>
        <v>#REF!</v>
      </c>
      <c r="B328" s="61" t="e">
        <f>IF('Costi complessivi'!#REF!="","",'Costi complessivi'!#REF!)</f>
        <v>#REF!</v>
      </c>
      <c r="C328" s="15" t="e">
        <f>IF('Costi complessivi'!#REF!="G",'Costi complessivi'!#REF!*$C$452,IF('Costi complessivi'!#REF!=$B$452,'Costi complessivi'!#REF!,""))</f>
        <v>#REF!</v>
      </c>
      <c r="D328" s="15" t="e">
        <f>IF('Costi complessivi'!#REF!="G",'Costi complessivi'!#REF!*$C$452,IF('Costi complessivi'!#REF!=$B$452,'Costi complessivi'!#REF!,""))</f>
        <v>#REF!</v>
      </c>
      <c r="E328" s="30" t="e">
        <f>IF('Costi complessivi'!#REF!="G",'Costi complessivi'!#REF!*$C$452,IF('Costi complessivi'!#REF!=$B$452,'Costi complessivi'!#REF!,""))</f>
        <v>#REF!</v>
      </c>
      <c r="F328" s="115" t="e">
        <f>IF('Costi complessivi'!#REF!="G",'Costi complessivi'!#REF!*$C$452,IF('Costi complessivi'!#REF!=$B$452,'Costi complessivi'!#REF!,""))</f>
        <v>#REF!</v>
      </c>
      <c r="G328" s="44" t="e">
        <f>IF('Costi complessivi'!#REF!="G",'Costi complessivi'!#REF!*$C$452,IF('Costi complessivi'!#REF!=$B$452,'Costi complessivi'!#REF!,""))</f>
        <v>#REF!</v>
      </c>
      <c r="H328" s="44" t="e">
        <f>IF('Costi complessivi'!#REF!="G",'Costi complessivi'!#REF!*$C$452,IF('Costi complessivi'!#REF!=$B$452,'Costi complessivi'!#REF!,""))</f>
        <v>#REF!</v>
      </c>
      <c r="I328" s="115" t="e">
        <f>IF('Costi complessivi'!#REF!="G",'Costi complessivi'!#REF!*$C$452,IF('Costi complessivi'!#REF!=$B$452,'Costi complessivi'!#REF!,""))</f>
        <v>#REF!</v>
      </c>
      <c r="J328" s="14" t="e">
        <f>IF('Costi complessivi'!#REF!="G",'Costi complessivi'!#REF!*$C$452,IF('Costi complessivi'!#REF!=$B$452,'Costi complessivi'!#REF!,""))</f>
        <v>#REF!</v>
      </c>
      <c r="K328" s="14" t="e">
        <f>IF('Costi complessivi'!#REF!="G",'Costi complessivi'!#REF!*$C$452,IF('Costi complessivi'!#REF!=$B$452,'Costi complessivi'!#REF!,""))</f>
        <v>#REF!</v>
      </c>
      <c r="L328" s="29" t="e">
        <f>IF('Costi complessivi'!#REF!="G",'Costi complessivi'!#REF!*$C$452,IF('Costi complessivi'!#REF!=$B$452,'Costi complessivi'!#REF!,""))</f>
        <v>#REF!</v>
      </c>
      <c r="M328" s="23" t="e">
        <f>'Costi complessivi'!#REF!</f>
        <v>#REF!</v>
      </c>
      <c r="N328" s="69" t="e">
        <f>IF('Costi complessivi'!#REF!="G",'Costi complessivi'!#REF!,IF('Costi complessivi'!#REF!=$B$452,'Costi complessivi'!#REF!,0))</f>
        <v>#REF!</v>
      </c>
    </row>
    <row r="329" spans="1:14" hidden="1">
      <c r="A329" s="22" t="e">
        <f>IF('Costi complessivi'!#REF!="","",'Costi complessivi'!#REF!)</f>
        <v>#REF!</v>
      </c>
      <c r="B329" s="61" t="e">
        <f>IF('Costi complessivi'!#REF!="","",'Costi complessivi'!#REF!)</f>
        <v>#REF!</v>
      </c>
      <c r="C329" s="15" t="e">
        <f>IF('Costi complessivi'!#REF!="G",'Costi complessivi'!#REF!*$C$452,IF('Costi complessivi'!#REF!=$B$452,'Costi complessivi'!#REF!,""))</f>
        <v>#REF!</v>
      </c>
      <c r="D329" s="15" t="e">
        <f>IF('Costi complessivi'!#REF!="G",'Costi complessivi'!#REF!*$C$452,IF('Costi complessivi'!#REF!=$B$452,'Costi complessivi'!#REF!,""))</f>
        <v>#REF!</v>
      </c>
      <c r="E329" s="30" t="e">
        <f>IF('Costi complessivi'!#REF!="G",'Costi complessivi'!#REF!*$C$452,IF('Costi complessivi'!#REF!=$B$452,'Costi complessivi'!#REF!,""))</f>
        <v>#REF!</v>
      </c>
      <c r="F329" s="115" t="e">
        <f>IF('Costi complessivi'!#REF!="G",'Costi complessivi'!#REF!*$C$452,IF('Costi complessivi'!#REF!=$B$452,'Costi complessivi'!#REF!,""))</f>
        <v>#REF!</v>
      </c>
      <c r="G329" s="44" t="e">
        <f>IF('Costi complessivi'!#REF!="G",'Costi complessivi'!#REF!*$C$452,IF('Costi complessivi'!#REF!=$B$452,'Costi complessivi'!#REF!,""))</f>
        <v>#REF!</v>
      </c>
      <c r="H329" s="44" t="e">
        <f>IF('Costi complessivi'!#REF!="G",'Costi complessivi'!#REF!*$C$452,IF('Costi complessivi'!#REF!=$B$452,'Costi complessivi'!#REF!,""))</f>
        <v>#REF!</v>
      </c>
      <c r="I329" s="115" t="e">
        <f>IF('Costi complessivi'!#REF!="G",'Costi complessivi'!#REF!*$C$452,IF('Costi complessivi'!#REF!=$B$452,'Costi complessivi'!#REF!,""))</f>
        <v>#REF!</v>
      </c>
      <c r="J329" s="14" t="e">
        <f>IF('Costi complessivi'!#REF!="G",'Costi complessivi'!#REF!*$C$452,IF('Costi complessivi'!#REF!=$B$452,'Costi complessivi'!#REF!,""))</f>
        <v>#REF!</v>
      </c>
      <c r="K329" s="14" t="e">
        <f>IF('Costi complessivi'!#REF!="G",'Costi complessivi'!#REF!*$C$452,IF('Costi complessivi'!#REF!=$B$452,'Costi complessivi'!#REF!,""))</f>
        <v>#REF!</v>
      </c>
      <c r="L329" s="29" t="e">
        <f>IF('Costi complessivi'!#REF!="G",'Costi complessivi'!#REF!*$C$452,IF('Costi complessivi'!#REF!=$B$452,'Costi complessivi'!#REF!,""))</f>
        <v>#REF!</v>
      </c>
      <c r="M329" s="23" t="e">
        <f>'Costi complessivi'!#REF!</f>
        <v>#REF!</v>
      </c>
      <c r="N329" s="69" t="e">
        <f>IF('Costi complessivi'!#REF!="G",'Costi complessivi'!#REF!,IF('Costi complessivi'!#REF!=$B$452,'Costi complessivi'!#REF!,0))</f>
        <v>#REF!</v>
      </c>
    </row>
    <row r="330" spans="1:14" hidden="1">
      <c r="A330" s="49" t="s">
        <v>446</v>
      </c>
      <c r="B330" s="45"/>
      <c r="C330" s="46"/>
      <c r="D330" s="47"/>
      <c r="E330" s="47"/>
      <c r="F330" s="47"/>
      <c r="G330" s="47"/>
      <c r="H330" s="47"/>
      <c r="I330" s="47"/>
      <c r="J330" s="47"/>
      <c r="K330" s="47"/>
      <c r="L330" s="45"/>
      <c r="M330" s="48"/>
      <c r="N330" s="69" t="e">
        <f>IF('Costi complessivi'!#REF!="G",'Costi complessivi'!#REF!,IF('Costi complessivi'!#REF!=$B$452,'Costi complessivi'!#REF!,0))</f>
        <v>#REF!</v>
      </c>
    </row>
    <row r="331" spans="1:14" ht="17.45" hidden="1" customHeight="1">
      <c r="A331" s="22" t="str">
        <f>IF('Costi complessivi'!A271="","",'Costi complessivi'!A271)</f>
        <v xml:space="preserve"> 66/25/748</v>
      </c>
      <c r="B331" s="61" t="str">
        <f>IF('Costi complessivi'!B271="","",'Costi complessivi'!B271)</f>
        <v>HELP FOR CHILDREN - PROG. CHERNOBYL</v>
      </c>
      <c r="C331" s="15" t="e">
        <f>IF('Costi complessivi'!#REF!="G",'Costi complessivi'!#REF!*$C$452,IF('Costi complessivi'!#REF!=$B$452,'Costi complessivi'!#REF!,""))</f>
        <v>#REF!</v>
      </c>
      <c r="D331" s="15" t="e">
        <f>IF('Costi complessivi'!#REF!="G",'Costi complessivi'!#REF!*$C$452,IF('Costi complessivi'!#REF!=$B$452,'Costi complessivi'!#REF!,""))</f>
        <v>#REF!</v>
      </c>
      <c r="E331" s="30" t="e">
        <f>IF('Costi complessivi'!#REF!="G",'Costi complessivi'!#REF!*$C$452,IF('Costi complessivi'!#REF!=$B$452,'Costi complessivi'!#REF!,""))</f>
        <v>#REF!</v>
      </c>
      <c r="F331" s="115" t="e">
        <f>IF('Costi complessivi'!#REF!="G",'Costi complessivi'!C271*$C$452,IF('Costi complessivi'!#REF!=$B$452,'Costi complessivi'!C271,""))</f>
        <v>#REF!</v>
      </c>
      <c r="G331" s="44" t="e">
        <f>IF('Costi complessivi'!#REF!="G",'Costi complessivi'!#REF!*$C$452,IF('Costi complessivi'!#REF!=$B$452,'Costi complessivi'!#REF!,""))</f>
        <v>#REF!</v>
      </c>
      <c r="H331" s="44" t="e">
        <f>IF('Costi complessivi'!#REF!="G",'Costi complessivi'!#REF!*$C$452,IF('Costi complessivi'!#REF!=$B$452,'Costi complessivi'!#REF!,""))</f>
        <v>#REF!</v>
      </c>
      <c r="I331" s="115" t="e">
        <f>IF('Costi complessivi'!#REF!="G",'Costi complessivi'!D271*$C$452,IF('Costi complessivi'!#REF!=$B$452,'Costi complessivi'!D271,""))</f>
        <v>#REF!</v>
      </c>
      <c r="J331" s="14" t="e">
        <f>IF('Costi complessivi'!#REF!="G",'Costi complessivi'!E271*$C$452,IF('Costi complessivi'!#REF!=$B$452,'Costi complessivi'!E271,""))</f>
        <v>#REF!</v>
      </c>
      <c r="K331" s="14" t="e">
        <f>IF('Costi complessivi'!#REF!="G",'Costi complessivi'!F271*$C$452,IF('Costi complessivi'!#REF!=$B$452,'Costi complessivi'!F271,""))</f>
        <v>#REF!</v>
      </c>
      <c r="L331" s="29" t="e">
        <f>IF('Costi complessivi'!#REF!="G",'Costi complessivi'!#REF!*$C$452,IF('Costi complessivi'!#REF!=$B$452,'Costi complessivi'!#REF!,""))</f>
        <v>#REF!</v>
      </c>
      <c r="M331" s="23" t="e">
        <f>'Costi complessivi'!#REF!</f>
        <v>#REF!</v>
      </c>
      <c r="N331" s="69" t="e">
        <f>IF('Costi complessivi'!#REF!="G",'Costi complessivi'!#REF!,IF('Costi complessivi'!#REF!=$B$452,'Costi complessivi'!#REF!,0))</f>
        <v>#REF!</v>
      </c>
    </row>
    <row r="332" spans="1:14" ht="16.899999999999999" hidden="1" customHeight="1">
      <c r="A332" s="22" t="e">
        <f>IF('Costi complessivi'!#REF!="","",'Costi complessivi'!#REF!)</f>
        <v>#REF!</v>
      </c>
      <c r="B332" s="61" t="e">
        <f>IF('Costi complessivi'!#REF!="","",'Costi complessivi'!#REF!)</f>
        <v>#REF!</v>
      </c>
      <c r="C332" s="15" t="e">
        <f>IF('Costi complessivi'!#REF!="G",'Costi complessivi'!#REF!*$C$452,IF('Costi complessivi'!#REF!=$B$452,'Costi complessivi'!#REF!,""))</f>
        <v>#REF!</v>
      </c>
      <c r="D332" s="15" t="e">
        <f>IF('Costi complessivi'!#REF!="G",'Costi complessivi'!#REF!*$C$452,IF('Costi complessivi'!#REF!=$B$452,'Costi complessivi'!#REF!,""))</f>
        <v>#REF!</v>
      </c>
      <c r="E332" s="30" t="e">
        <f>IF('Costi complessivi'!#REF!="G",'Costi complessivi'!#REF!*$C$452,IF('Costi complessivi'!#REF!=$B$452,'Costi complessivi'!#REF!,""))</f>
        <v>#REF!</v>
      </c>
      <c r="F332" s="115" t="e">
        <f>IF('Costi complessivi'!#REF!="G",'Costi complessivi'!#REF!*$C$452,IF('Costi complessivi'!#REF!=$B$452,'Costi complessivi'!#REF!,""))</f>
        <v>#REF!</v>
      </c>
      <c r="G332" s="44" t="e">
        <f>IF('Costi complessivi'!#REF!="G",'Costi complessivi'!#REF!*$C$452,IF('Costi complessivi'!#REF!=$B$452,'Costi complessivi'!#REF!,""))</f>
        <v>#REF!</v>
      </c>
      <c r="H332" s="44" t="e">
        <f>IF('Costi complessivi'!#REF!="G",'Costi complessivi'!#REF!*$C$452,IF('Costi complessivi'!#REF!=$B$452,'Costi complessivi'!#REF!,""))</f>
        <v>#REF!</v>
      </c>
      <c r="I332" s="115" t="e">
        <f>IF('Costi complessivi'!#REF!="G",'Costi complessivi'!#REF!*$C$452,IF('Costi complessivi'!#REF!=$B$452,'Costi complessivi'!#REF!,""))</f>
        <v>#REF!</v>
      </c>
      <c r="J332" s="14" t="e">
        <f>IF('Costi complessivi'!#REF!="G",'Costi complessivi'!#REF!*$C$452,IF('Costi complessivi'!#REF!=$B$452,'Costi complessivi'!#REF!,""))</f>
        <v>#REF!</v>
      </c>
      <c r="K332" s="14" t="e">
        <f>IF('Costi complessivi'!#REF!="G",'Costi complessivi'!#REF!*$C$452,IF('Costi complessivi'!#REF!=$B$452,'Costi complessivi'!#REF!,""))</f>
        <v>#REF!</v>
      </c>
      <c r="L332" s="29" t="e">
        <f>IF('Costi complessivi'!#REF!="G",'Costi complessivi'!#REF!*$C$452,IF('Costi complessivi'!#REF!=$B$452,'Costi complessivi'!#REF!,""))</f>
        <v>#REF!</v>
      </c>
      <c r="M332" s="23" t="e">
        <f>'Costi complessivi'!#REF!</f>
        <v>#REF!</v>
      </c>
      <c r="N332" s="69" t="e">
        <f>IF('Costi complessivi'!#REF!="G",'Costi complessivi'!#REF!,IF('Costi complessivi'!#REF!=$B$452,'Costi complessivi'!#REF!,0))</f>
        <v>#REF!</v>
      </c>
    </row>
    <row r="333" spans="1:14" ht="17.45" hidden="1" customHeight="1">
      <c r="A333" s="22" t="e">
        <f>IF('Costi complessivi'!#REF!="","",'Costi complessivi'!#REF!)</f>
        <v>#REF!</v>
      </c>
      <c r="B333" s="61" t="e">
        <f>IF('Costi complessivi'!#REF!="","",'Costi complessivi'!#REF!)</f>
        <v>#REF!</v>
      </c>
      <c r="C333" s="15" t="e">
        <f>IF('Costi complessivi'!#REF!="G",'Costi complessivi'!#REF!*$C$452,IF('Costi complessivi'!#REF!=$B$452,'Costi complessivi'!#REF!,""))</f>
        <v>#REF!</v>
      </c>
      <c r="D333" s="15" t="e">
        <f>IF('Costi complessivi'!#REF!="G",'Costi complessivi'!#REF!*$C$452,IF('Costi complessivi'!#REF!=$B$452,'Costi complessivi'!#REF!,""))</f>
        <v>#REF!</v>
      </c>
      <c r="E333" s="30" t="e">
        <f>IF('Costi complessivi'!#REF!="G",'Costi complessivi'!#REF!*$C$452,IF('Costi complessivi'!#REF!=$B$452,'Costi complessivi'!#REF!,""))</f>
        <v>#REF!</v>
      </c>
      <c r="F333" s="115" t="e">
        <f>IF('Costi complessivi'!#REF!="G",'Costi complessivi'!#REF!*$C$452,IF('Costi complessivi'!#REF!=$B$452,'Costi complessivi'!#REF!,""))</f>
        <v>#REF!</v>
      </c>
      <c r="G333" s="44" t="e">
        <f>IF('Costi complessivi'!#REF!="G",'Costi complessivi'!#REF!*$C$452,IF('Costi complessivi'!#REF!=$B$452,'Costi complessivi'!#REF!,""))</f>
        <v>#REF!</v>
      </c>
      <c r="H333" s="44" t="e">
        <f>IF('Costi complessivi'!#REF!="G",'Costi complessivi'!#REF!*$C$452,IF('Costi complessivi'!#REF!=$B$452,'Costi complessivi'!#REF!,""))</f>
        <v>#REF!</v>
      </c>
      <c r="I333" s="115" t="e">
        <f>IF('Costi complessivi'!#REF!="G",'Costi complessivi'!#REF!*$C$452,IF('Costi complessivi'!#REF!=$B$452,'Costi complessivi'!#REF!,""))</f>
        <v>#REF!</v>
      </c>
      <c r="J333" s="14" t="e">
        <f>IF('Costi complessivi'!#REF!="G",'Costi complessivi'!#REF!*$C$452,IF('Costi complessivi'!#REF!=$B$452,'Costi complessivi'!#REF!,""))</f>
        <v>#REF!</v>
      </c>
      <c r="K333" s="14" t="e">
        <f>IF('Costi complessivi'!#REF!="G",'Costi complessivi'!#REF!*$C$452,IF('Costi complessivi'!#REF!=$B$452,'Costi complessivi'!#REF!,""))</f>
        <v>#REF!</v>
      </c>
      <c r="L333" s="29" t="e">
        <f>IF('Costi complessivi'!#REF!="G",'Costi complessivi'!#REF!*$C$452,IF('Costi complessivi'!#REF!=$B$452,'Costi complessivi'!#REF!,""))</f>
        <v>#REF!</v>
      </c>
      <c r="M333" s="23" t="e">
        <f>'Costi complessivi'!#REF!</f>
        <v>#REF!</v>
      </c>
      <c r="N333" s="69" t="e">
        <f>IF('Costi complessivi'!#REF!="G",'Costi complessivi'!#REF!,IF('Costi complessivi'!#REF!=$B$452,'Costi complessivi'!#REF!,0))</f>
        <v>#REF!</v>
      </c>
    </row>
    <row r="334" spans="1:14" hidden="1">
      <c r="A334" s="22" t="e">
        <f>IF('Costi complessivi'!#REF!="","",'Costi complessivi'!#REF!)</f>
        <v>#REF!</v>
      </c>
      <c r="B334" s="61" t="e">
        <f>IF('Costi complessivi'!#REF!="","",'Costi complessivi'!#REF!)</f>
        <v>#REF!</v>
      </c>
      <c r="C334" s="15" t="e">
        <f>IF('Costi complessivi'!#REF!="G",'Costi complessivi'!#REF!*$C$452,IF('Costi complessivi'!#REF!=$B$452,'Costi complessivi'!#REF!,""))</f>
        <v>#REF!</v>
      </c>
      <c r="D334" s="15" t="e">
        <f>IF('Costi complessivi'!#REF!="G",'Costi complessivi'!#REF!*$C$452,IF('Costi complessivi'!#REF!=$B$452,'Costi complessivi'!#REF!,""))</f>
        <v>#REF!</v>
      </c>
      <c r="E334" s="30" t="e">
        <f>IF('Costi complessivi'!#REF!="G",'Costi complessivi'!#REF!*$C$452,IF('Costi complessivi'!#REF!=$B$452,'Costi complessivi'!#REF!,""))</f>
        <v>#REF!</v>
      </c>
      <c r="F334" s="115" t="e">
        <f>IF('Costi complessivi'!#REF!="G",'Costi complessivi'!#REF!*$C$452,IF('Costi complessivi'!#REF!=$B$452,'Costi complessivi'!#REF!,""))</f>
        <v>#REF!</v>
      </c>
      <c r="G334" s="44" t="e">
        <f>IF('Costi complessivi'!#REF!="G",'Costi complessivi'!#REF!*$C$452,IF('Costi complessivi'!#REF!=$B$452,'Costi complessivi'!#REF!,""))</f>
        <v>#REF!</v>
      </c>
      <c r="H334" s="44" t="e">
        <f>IF('Costi complessivi'!#REF!="G",'Costi complessivi'!#REF!*$C$452,IF('Costi complessivi'!#REF!=$B$452,'Costi complessivi'!#REF!,""))</f>
        <v>#REF!</v>
      </c>
      <c r="I334" s="115" t="e">
        <f>IF('Costi complessivi'!#REF!="G",'Costi complessivi'!#REF!*$C$452,IF('Costi complessivi'!#REF!=$B$452,'Costi complessivi'!#REF!,""))</f>
        <v>#REF!</v>
      </c>
      <c r="J334" s="14" t="e">
        <f>IF('Costi complessivi'!#REF!="G",'Costi complessivi'!#REF!*$C$452,IF('Costi complessivi'!#REF!=$B$452,'Costi complessivi'!#REF!,""))</f>
        <v>#REF!</v>
      </c>
      <c r="K334" s="14" t="e">
        <f>IF('Costi complessivi'!#REF!="G",'Costi complessivi'!#REF!*$C$452,IF('Costi complessivi'!#REF!=$B$452,'Costi complessivi'!#REF!,""))</f>
        <v>#REF!</v>
      </c>
      <c r="L334" s="29" t="e">
        <f>IF('Costi complessivi'!#REF!="G",'Costi complessivi'!#REF!*$C$452,IF('Costi complessivi'!#REF!=$B$452,'Costi complessivi'!#REF!,""))</f>
        <v>#REF!</v>
      </c>
      <c r="M334" s="23" t="e">
        <f>'Costi complessivi'!#REF!</f>
        <v>#REF!</v>
      </c>
      <c r="N334" s="69" t="e">
        <f>IF('Costi complessivi'!#REF!="G",'Costi complessivi'!#REF!,IF('Costi complessivi'!#REF!=$B$452,'Costi complessivi'!#REF!,0))</f>
        <v>#REF!</v>
      </c>
    </row>
    <row r="335" spans="1:14" hidden="1">
      <c r="A335" s="22" t="str">
        <f>IF('Costi complessivi'!A272="","",'Costi complessivi'!A272)</f>
        <v xml:space="preserve"> 66/25/748</v>
      </c>
      <c r="B335" s="61" t="str">
        <f>IF('Costi complessivi'!B272="","",'Costi complessivi'!B272)</f>
        <v>PROGETTO GIOVANI PALESTRE</v>
      </c>
      <c r="C335" s="15" t="e">
        <f>IF('Costi complessivi'!#REF!="G",'Costi complessivi'!#REF!*$C$452,IF('Costi complessivi'!#REF!=$B$452,'Costi complessivi'!#REF!,""))</f>
        <v>#REF!</v>
      </c>
      <c r="D335" s="15" t="e">
        <f>IF('Costi complessivi'!#REF!="G",'Costi complessivi'!#REF!*$C$452,IF('Costi complessivi'!#REF!=$B$452,'Costi complessivi'!#REF!,""))</f>
        <v>#REF!</v>
      </c>
      <c r="E335" s="30" t="e">
        <f>IF('Costi complessivi'!#REF!="G",'Costi complessivi'!#REF!*$C$452,IF('Costi complessivi'!#REF!=$B$452,'Costi complessivi'!#REF!,""))</f>
        <v>#REF!</v>
      </c>
      <c r="F335" s="115" t="e">
        <f>IF('Costi complessivi'!#REF!="G",'Costi complessivi'!C272*$C$452,IF('Costi complessivi'!#REF!=$B$452,'Costi complessivi'!C272,""))</f>
        <v>#REF!</v>
      </c>
      <c r="G335" s="44" t="e">
        <f>IF('Costi complessivi'!#REF!="G",'Costi complessivi'!#REF!*$C$452,IF('Costi complessivi'!#REF!=$B$452,'Costi complessivi'!#REF!,""))</f>
        <v>#REF!</v>
      </c>
      <c r="H335" s="44" t="e">
        <f>IF('Costi complessivi'!#REF!="G",'Costi complessivi'!#REF!*$C$452,IF('Costi complessivi'!#REF!=$B$452,'Costi complessivi'!#REF!,""))</f>
        <v>#REF!</v>
      </c>
      <c r="I335" s="115" t="e">
        <f>IF('Costi complessivi'!#REF!="G",'Costi complessivi'!D272*$C$452,IF('Costi complessivi'!#REF!=$B$452,'Costi complessivi'!D272,""))</f>
        <v>#REF!</v>
      </c>
      <c r="J335" s="14" t="e">
        <f>IF('Costi complessivi'!#REF!="G",'Costi complessivi'!E272*$C$452,IF('Costi complessivi'!#REF!=$B$452,'Costi complessivi'!E272,""))</f>
        <v>#REF!</v>
      </c>
      <c r="K335" s="14" t="e">
        <f>IF('Costi complessivi'!#REF!="G",'Costi complessivi'!F272*$C$452,IF('Costi complessivi'!#REF!=$B$452,'Costi complessivi'!F272,""))</f>
        <v>#REF!</v>
      </c>
      <c r="L335" s="29" t="e">
        <f>IF('Costi complessivi'!#REF!="G",'Costi complessivi'!#REF!*$C$452,IF('Costi complessivi'!#REF!=$B$452,'Costi complessivi'!#REF!,""))</f>
        <v>#REF!</v>
      </c>
      <c r="M335" s="23" t="e">
        <f>'Costi complessivi'!#REF!</f>
        <v>#REF!</v>
      </c>
      <c r="N335" s="69" t="e">
        <f>IF('Costi complessivi'!#REF!="G",'Costi complessivi'!#REF!,IF('Costi complessivi'!#REF!=$B$452,'Costi complessivi'!#REF!,0))</f>
        <v>#REF!</v>
      </c>
    </row>
    <row r="336" spans="1:14" hidden="1">
      <c r="A336" s="22" t="str">
        <f>IF('Costi complessivi'!A273="","",'Costi complessivi'!A273)</f>
        <v/>
      </c>
      <c r="B336" s="61" t="str">
        <f>IF('Costi complessivi'!B273="","",'Costi complessivi'!B273)</f>
        <v>ATTIVITA EDUCATIVE AGGREGATIVE</v>
      </c>
      <c r="C336" s="15" t="e">
        <f>IF('Costi complessivi'!#REF!="G",'Costi complessivi'!#REF!*$C$452,IF('Costi complessivi'!#REF!=$B$452,'Costi complessivi'!#REF!,""))</f>
        <v>#REF!</v>
      </c>
      <c r="D336" s="15" t="e">
        <f>IF('Costi complessivi'!#REF!="G",'Costi complessivi'!#REF!*$C$452,IF('Costi complessivi'!#REF!=$B$452,'Costi complessivi'!#REF!,""))</f>
        <v>#REF!</v>
      </c>
      <c r="E336" s="30" t="e">
        <f>IF('Costi complessivi'!#REF!="G",'Costi complessivi'!#REF!*$C$452,IF('Costi complessivi'!#REF!=$B$452,'Costi complessivi'!#REF!,""))</f>
        <v>#REF!</v>
      </c>
      <c r="F336" s="115" t="e">
        <f>IF('Costi complessivi'!#REF!="G",'Costi complessivi'!C273*$C$452,IF('Costi complessivi'!#REF!=$B$452,'Costi complessivi'!C273,""))</f>
        <v>#REF!</v>
      </c>
      <c r="G336" s="44" t="e">
        <f>IF('Costi complessivi'!#REF!="G",'Costi complessivi'!#REF!*$C$452,IF('Costi complessivi'!#REF!=$B$452,'Costi complessivi'!#REF!,""))</f>
        <v>#REF!</v>
      </c>
      <c r="H336" s="44" t="e">
        <f>IF('Costi complessivi'!#REF!="G",'Costi complessivi'!#REF!*$C$452,IF('Costi complessivi'!#REF!=$B$452,'Costi complessivi'!#REF!,""))</f>
        <v>#REF!</v>
      </c>
      <c r="I336" s="115" t="e">
        <f>IF('Costi complessivi'!#REF!="G",'Costi complessivi'!D273*$C$452,IF('Costi complessivi'!#REF!=$B$452,'Costi complessivi'!D273,""))</f>
        <v>#REF!</v>
      </c>
      <c r="J336" s="14" t="e">
        <f>IF('Costi complessivi'!#REF!="G",'Costi complessivi'!E273*$C$452,IF('Costi complessivi'!#REF!=$B$452,'Costi complessivi'!E273,""))</f>
        <v>#REF!</v>
      </c>
      <c r="K336" s="14" t="e">
        <f>IF('Costi complessivi'!#REF!="G",'Costi complessivi'!F273*$C$452,IF('Costi complessivi'!#REF!=$B$452,'Costi complessivi'!F273,""))</f>
        <v>#REF!</v>
      </c>
      <c r="L336" s="29" t="e">
        <f>IF('Costi complessivi'!#REF!="G",'Costi complessivi'!#REF!*$C$452,IF('Costi complessivi'!#REF!=$B$452,'Costi complessivi'!#REF!,""))</f>
        <v>#REF!</v>
      </c>
      <c r="M336" s="23" t="e">
        <f>'Costi complessivi'!#REF!</f>
        <v>#REF!</v>
      </c>
      <c r="N336" s="69" t="e">
        <f>IF('Costi complessivi'!#REF!="G",'Costi complessivi'!#REF!,IF('Costi complessivi'!#REF!=$B$452,'Costi complessivi'!#REF!,0))</f>
        <v>#REF!</v>
      </c>
    </row>
    <row r="337" spans="1:14" hidden="1">
      <c r="A337" s="22" t="e">
        <f>IF('Costi complessivi'!#REF!="","",'Costi complessivi'!#REF!)</f>
        <v>#REF!</v>
      </c>
      <c r="B337" s="61" t="e">
        <f>IF('Costi complessivi'!#REF!="","",'Costi complessivi'!#REF!)</f>
        <v>#REF!</v>
      </c>
      <c r="C337" s="15" t="e">
        <f>IF('Costi complessivi'!#REF!="G",'Costi complessivi'!#REF!*$C$452,IF('Costi complessivi'!#REF!=$B$452,'Costi complessivi'!#REF!,""))</f>
        <v>#REF!</v>
      </c>
      <c r="D337" s="15" t="e">
        <f>IF('Costi complessivi'!#REF!="G",'Costi complessivi'!#REF!*$C$452,IF('Costi complessivi'!#REF!=$B$452,'Costi complessivi'!#REF!,""))</f>
        <v>#REF!</v>
      </c>
      <c r="E337" s="30" t="e">
        <f>IF('Costi complessivi'!#REF!="G",'Costi complessivi'!#REF!*$C$452,IF('Costi complessivi'!#REF!=$B$452,'Costi complessivi'!#REF!,""))</f>
        <v>#REF!</v>
      </c>
      <c r="F337" s="115" t="e">
        <f>IF('Costi complessivi'!#REF!="G",'Costi complessivi'!#REF!*$C$452,IF('Costi complessivi'!#REF!=$B$452,'Costi complessivi'!#REF!,""))</f>
        <v>#REF!</v>
      </c>
      <c r="G337" s="44" t="e">
        <f>IF('Costi complessivi'!#REF!="G",'Costi complessivi'!#REF!*$C$452,IF('Costi complessivi'!#REF!=$B$452,'Costi complessivi'!#REF!,""))</f>
        <v>#REF!</v>
      </c>
      <c r="H337" s="44" t="e">
        <f>IF('Costi complessivi'!#REF!="G",'Costi complessivi'!#REF!*$C$452,IF('Costi complessivi'!#REF!=$B$452,'Costi complessivi'!#REF!,""))</f>
        <v>#REF!</v>
      </c>
      <c r="I337" s="115" t="e">
        <f>IF('Costi complessivi'!#REF!="G",'Costi complessivi'!#REF!*$C$452,IF('Costi complessivi'!#REF!=$B$452,'Costi complessivi'!#REF!,""))</f>
        <v>#REF!</v>
      </c>
      <c r="J337" s="14" t="e">
        <f>IF('Costi complessivi'!#REF!="G",'Costi complessivi'!#REF!*$C$452,IF('Costi complessivi'!#REF!=$B$452,'Costi complessivi'!#REF!,""))</f>
        <v>#REF!</v>
      </c>
      <c r="K337" s="14" t="e">
        <f>IF('Costi complessivi'!#REF!="G",'Costi complessivi'!#REF!*$C$452,IF('Costi complessivi'!#REF!=$B$452,'Costi complessivi'!#REF!,""))</f>
        <v>#REF!</v>
      </c>
      <c r="L337" s="29" t="e">
        <f>IF('Costi complessivi'!#REF!="G",'Costi complessivi'!#REF!*$C$452,IF('Costi complessivi'!#REF!=$B$452,'Costi complessivi'!#REF!,""))</f>
        <v>#REF!</v>
      </c>
      <c r="M337" s="23" t="e">
        <f>'Costi complessivi'!#REF!</f>
        <v>#REF!</v>
      </c>
      <c r="N337" s="69" t="e">
        <f>IF('Costi complessivi'!#REF!="G",'Costi complessivi'!#REF!,IF('Costi complessivi'!#REF!=$B$452,'Costi complessivi'!#REF!,0))</f>
        <v>#REF!</v>
      </c>
    </row>
    <row r="338" spans="1:14" hidden="1">
      <c r="A338" s="22" t="e">
        <f>IF('Costi complessivi'!#REF!="","",'Costi complessivi'!#REF!)</f>
        <v>#REF!</v>
      </c>
      <c r="B338" s="61" t="e">
        <f>IF('Costi complessivi'!#REF!="","",'Costi complessivi'!#REF!)</f>
        <v>#REF!</v>
      </c>
      <c r="C338" s="15" t="e">
        <f>IF('Costi complessivi'!#REF!="G",'Costi complessivi'!#REF!*$C$452,IF('Costi complessivi'!#REF!=$B$452,'Costi complessivi'!#REF!,""))</f>
        <v>#REF!</v>
      </c>
      <c r="D338" s="15" t="e">
        <f>IF('Costi complessivi'!#REF!="G",'Costi complessivi'!#REF!*$C$452,IF('Costi complessivi'!#REF!=$B$452,'Costi complessivi'!#REF!,""))</f>
        <v>#REF!</v>
      </c>
      <c r="E338" s="30" t="e">
        <f>IF('Costi complessivi'!#REF!="G",'Costi complessivi'!#REF!*$C$452,IF('Costi complessivi'!#REF!=$B$452,'Costi complessivi'!#REF!,""))</f>
        <v>#REF!</v>
      </c>
      <c r="F338" s="115" t="e">
        <f>IF('Costi complessivi'!#REF!="G",'Costi complessivi'!#REF!*$C$452,IF('Costi complessivi'!#REF!=$B$452,'Costi complessivi'!#REF!,""))</f>
        <v>#REF!</v>
      </c>
      <c r="G338" s="44" t="e">
        <f>IF('Costi complessivi'!#REF!="G",'Costi complessivi'!#REF!*$C$452,IF('Costi complessivi'!#REF!=$B$452,'Costi complessivi'!#REF!,""))</f>
        <v>#REF!</v>
      </c>
      <c r="H338" s="44" t="e">
        <f>IF('Costi complessivi'!#REF!="G",'Costi complessivi'!#REF!*$C$452,IF('Costi complessivi'!#REF!=$B$452,'Costi complessivi'!#REF!,""))</f>
        <v>#REF!</v>
      </c>
      <c r="I338" s="115" t="e">
        <f>IF('Costi complessivi'!#REF!="G",'Costi complessivi'!#REF!*$C$452,IF('Costi complessivi'!#REF!=$B$452,'Costi complessivi'!#REF!,""))</f>
        <v>#REF!</v>
      </c>
      <c r="J338" s="14" t="e">
        <f>IF('Costi complessivi'!#REF!="G",'Costi complessivi'!#REF!*$C$452,IF('Costi complessivi'!#REF!=$B$452,'Costi complessivi'!#REF!,""))</f>
        <v>#REF!</v>
      </c>
      <c r="K338" s="14" t="e">
        <f>IF('Costi complessivi'!#REF!="G",'Costi complessivi'!#REF!*$C$452,IF('Costi complessivi'!#REF!=$B$452,'Costi complessivi'!#REF!,""))</f>
        <v>#REF!</v>
      </c>
      <c r="L338" s="29" t="e">
        <f>IF('Costi complessivi'!#REF!="G",'Costi complessivi'!#REF!*$C$452,IF('Costi complessivi'!#REF!=$B$452,'Costi complessivi'!#REF!,""))</f>
        <v>#REF!</v>
      </c>
      <c r="M338" s="23" t="e">
        <f>'Costi complessivi'!#REF!</f>
        <v>#REF!</v>
      </c>
      <c r="N338" s="69" t="e">
        <f>IF('Costi complessivi'!#REF!="G",'Costi complessivi'!#REF!,IF('Costi complessivi'!#REF!=$B$452,'Costi complessivi'!#REF!,0))</f>
        <v>#REF!</v>
      </c>
    </row>
    <row r="339" spans="1:14" hidden="1">
      <c r="A339" s="49" t="s">
        <v>447</v>
      </c>
      <c r="B339" s="45"/>
      <c r="C339" s="46"/>
      <c r="D339" s="47"/>
      <c r="E339" s="47"/>
      <c r="F339" s="47"/>
      <c r="G339" s="47"/>
      <c r="H339" s="47"/>
      <c r="I339" s="47"/>
      <c r="J339" s="47"/>
      <c r="K339" s="47"/>
      <c r="L339" s="45"/>
      <c r="M339" s="48"/>
      <c r="N339" s="69" t="e">
        <f>IF('Costi complessivi'!#REF!="G",'Costi complessivi'!#REF!,IF('Costi complessivi'!#REF!=$B$452,'Costi complessivi'!#REF!,0))</f>
        <v>#REF!</v>
      </c>
    </row>
    <row r="340" spans="1:14" hidden="1">
      <c r="A340" s="22" t="str">
        <f>IF('Costi complessivi'!A275="","",'Costi complessivi'!A275)</f>
        <v xml:space="preserve">  66/25/768  </v>
      </c>
      <c r="B340" s="61" t="str">
        <f>IF('Costi complessivi'!B275="","",'Costi complessivi'!B275)</f>
        <v>HELP FOR CHILDREN - PROG. CHERNOBYL</v>
      </c>
      <c r="C340" s="15" t="e">
        <f>IF('Costi complessivi'!#REF!="G",'Costi complessivi'!#REF!*$C$452,IF('Costi complessivi'!#REF!=$B$452,'Costi complessivi'!#REF!,""))</f>
        <v>#REF!</v>
      </c>
      <c r="D340" s="15" t="e">
        <f>IF('Costi complessivi'!#REF!="G",'Costi complessivi'!#REF!*$C$452,IF('Costi complessivi'!#REF!=$B$452,'Costi complessivi'!#REF!,""))</f>
        <v>#REF!</v>
      </c>
      <c r="E340" s="30" t="e">
        <f>IF('Costi complessivi'!#REF!="G",'Costi complessivi'!#REF!*$C$452,IF('Costi complessivi'!#REF!=$B$452,'Costi complessivi'!#REF!,""))</f>
        <v>#REF!</v>
      </c>
      <c r="F340" s="115" t="e">
        <f>IF('Costi complessivi'!#REF!="G",'Costi complessivi'!C275*$C$452,IF('Costi complessivi'!#REF!=$B$452,'Costi complessivi'!C275,""))</f>
        <v>#REF!</v>
      </c>
      <c r="G340" s="44" t="e">
        <f>IF('Costi complessivi'!#REF!="G",'Costi complessivi'!#REF!*$C$452,IF('Costi complessivi'!#REF!=$B$452,'Costi complessivi'!#REF!,""))</f>
        <v>#REF!</v>
      </c>
      <c r="H340" s="44" t="e">
        <f>IF('Costi complessivi'!#REF!="G",'Costi complessivi'!#REF!*$C$452,IF('Costi complessivi'!#REF!=$B$452,'Costi complessivi'!#REF!,""))</f>
        <v>#REF!</v>
      </c>
      <c r="I340" s="115" t="e">
        <f>IF('Costi complessivi'!#REF!="G",'Costi complessivi'!D275*$C$452,IF('Costi complessivi'!#REF!=$B$452,'Costi complessivi'!D275,""))</f>
        <v>#REF!</v>
      </c>
      <c r="J340" s="14" t="e">
        <f>IF('Costi complessivi'!#REF!="G",'Costi complessivi'!E275*$C$452,IF('Costi complessivi'!#REF!=$B$452,'Costi complessivi'!E275,""))</f>
        <v>#REF!</v>
      </c>
      <c r="K340" s="14" t="e">
        <f>IF('Costi complessivi'!#REF!="G",'Costi complessivi'!F275*$C$452,IF('Costi complessivi'!#REF!=$B$452,'Costi complessivi'!F275,""))</f>
        <v>#REF!</v>
      </c>
      <c r="L340" s="29" t="e">
        <f>IF('Costi complessivi'!#REF!="G",'Costi complessivi'!#REF!*$C$452,IF('Costi complessivi'!#REF!=$B$452,'Costi complessivi'!#REF!,""))</f>
        <v>#REF!</v>
      </c>
      <c r="M340" s="23" t="e">
        <f>'Costi complessivi'!#REF!</f>
        <v>#REF!</v>
      </c>
      <c r="N340" s="69" t="e">
        <f>IF('Costi complessivi'!#REF!="G",'Costi complessivi'!#REF!,IF('Costi complessivi'!#REF!=$B$452,'Costi complessivi'!#REF!,0))</f>
        <v>#REF!</v>
      </c>
    </row>
    <row r="341" spans="1:14" hidden="1">
      <c r="A341" s="22" t="e">
        <f>IF('Costi complessivi'!#REF!="","",'Costi complessivi'!#REF!)</f>
        <v>#REF!</v>
      </c>
      <c r="B341" s="61" t="e">
        <f>IF('Costi complessivi'!#REF!="","",'Costi complessivi'!#REF!)</f>
        <v>#REF!</v>
      </c>
      <c r="C341" s="15" t="e">
        <f>IF('Costi complessivi'!#REF!="G",'Costi complessivi'!#REF!*$C$452,IF('Costi complessivi'!#REF!=$B$452,'Costi complessivi'!#REF!,""))</f>
        <v>#REF!</v>
      </c>
      <c r="D341" s="15" t="e">
        <f>IF('Costi complessivi'!#REF!="G",'Costi complessivi'!#REF!*$C$452,IF('Costi complessivi'!#REF!=$B$452,'Costi complessivi'!#REF!,""))</f>
        <v>#REF!</v>
      </c>
      <c r="E341" s="30" t="e">
        <f>IF('Costi complessivi'!#REF!="G",'Costi complessivi'!#REF!*$C$452,IF('Costi complessivi'!#REF!=$B$452,'Costi complessivi'!#REF!,""))</f>
        <v>#REF!</v>
      </c>
      <c r="F341" s="115" t="e">
        <f>IF('Costi complessivi'!#REF!="G",'Costi complessivi'!#REF!*$C$452,IF('Costi complessivi'!#REF!=$B$452,'Costi complessivi'!#REF!,""))</f>
        <v>#REF!</v>
      </c>
      <c r="G341" s="44" t="e">
        <f>IF('Costi complessivi'!#REF!="G",'Costi complessivi'!#REF!*$C$452,IF('Costi complessivi'!#REF!=$B$452,'Costi complessivi'!#REF!,""))</f>
        <v>#REF!</v>
      </c>
      <c r="H341" s="44" t="e">
        <f>IF('Costi complessivi'!#REF!="G",'Costi complessivi'!#REF!*$C$452,IF('Costi complessivi'!#REF!=$B$452,'Costi complessivi'!#REF!,""))</f>
        <v>#REF!</v>
      </c>
      <c r="I341" s="115" t="e">
        <f>IF('Costi complessivi'!#REF!="G",'Costi complessivi'!#REF!*$C$452,IF('Costi complessivi'!#REF!=$B$452,'Costi complessivi'!#REF!,""))</f>
        <v>#REF!</v>
      </c>
      <c r="J341" s="14" t="e">
        <f>IF('Costi complessivi'!#REF!="G",'Costi complessivi'!#REF!*$C$452,IF('Costi complessivi'!#REF!=$B$452,'Costi complessivi'!#REF!,""))</f>
        <v>#REF!</v>
      </c>
      <c r="K341" s="14" t="e">
        <f>IF('Costi complessivi'!#REF!="G",'Costi complessivi'!#REF!*$C$452,IF('Costi complessivi'!#REF!=$B$452,'Costi complessivi'!#REF!,""))</f>
        <v>#REF!</v>
      </c>
      <c r="L341" s="29" t="e">
        <f>IF('Costi complessivi'!#REF!="G",'Costi complessivi'!#REF!*$C$452,IF('Costi complessivi'!#REF!=$B$452,'Costi complessivi'!#REF!,""))</f>
        <v>#REF!</v>
      </c>
      <c r="M341" s="23" t="e">
        <f>'Costi complessivi'!#REF!</f>
        <v>#REF!</v>
      </c>
      <c r="N341" s="69" t="e">
        <f>IF('Costi complessivi'!#REF!="G",'Costi complessivi'!#REF!,IF('Costi complessivi'!#REF!=$B$452,'Costi complessivi'!#REF!,0))</f>
        <v>#REF!</v>
      </c>
    </row>
    <row r="342" spans="1:14" ht="14.45" hidden="1" customHeight="1">
      <c r="A342" s="22" t="e">
        <f>IF('Costi complessivi'!#REF!="","",'Costi complessivi'!#REF!)</f>
        <v>#REF!</v>
      </c>
      <c r="B342" s="61" t="e">
        <f>IF('Costi complessivi'!#REF!="","",'Costi complessivi'!#REF!)</f>
        <v>#REF!</v>
      </c>
      <c r="C342" s="15" t="e">
        <f>IF('Costi complessivi'!#REF!="G",'Costi complessivi'!#REF!*$C$452,IF('Costi complessivi'!#REF!=$B$452,'Costi complessivi'!#REF!,""))</f>
        <v>#REF!</v>
      </c>
      <c r="D342" s="15" t="e">
        <f>IF('Costi complessivi'!#REF!="G",'Costi complessivi'!#REF!*$C$452,IF('Costi complessivi'!#REF!=$B$452,'Costi complessivi'!#REF!,""))</f>
        <v>#REF!</v>
      </c>
      <c r="E342" s="30" t="e">
        <f>IF('Costi complessivi'!#REF!="G",'Costi complessivi'!#REF!*$C$452,IF('Costi complessivi'!#REF!=$B$452,'Costi complessivi'!#REF!,""))</f>
        <v>#REF!</v>
      </c>
      <c r="F342" s="115" t="e">
        <f>IF('Costi complessivi'!#REF!="G",'Costi complessivi'!#REF!*$C$452,IF('Costi complessivi'!#REF!=$B$452,'Costi complessivi'!#REF!,""))</f>
        <v>#REF!</v>
      </c>
      <c r="G342" s="44" t="e">
        <f>IF('Costi complessivi'!#REF!="G",'Costi complessivi'!#REF!*$C$452,IF('Costi complessivi'!#REF!=$B$452,'Costi complessivi'!#REF!,""))</f>
        <v>#REF!</v>
      </c>
      <c r="H342" s="44" t="e">
        <f>IF('Costi complessivi'!#REF!="G",'Costi complessivi'!#REF!*$C$452,IF('Costi complessivi'!#REF!=$B$452,'Costi complessivi'!#REF!,""))</f>
        <v>#REF!</v>
      </c>
      <c r="I342" s="115" t="e">
        <f>IF('Costi complessivi'!#REF!="G",'Costi complessivi'!#REF!*$C$452,IF('Costi complessivi'!#REF!=$B$452,'Costi complessivi'!#REF!,""))</f>
        <v>#REF!</v>
      </c>
      <c r="J342" s="14" t="e">
        <f>IF('Costi complessivi'!#REF!="G",'Costi complessivi'!#REF!*$C$452,IF('Costi complessivi'!#REF!=$B$452,'Costi complessivi'!#REF!,""))</f>
        <v>#REF!</v>
      </c>
      <c r="K342" s="14" t="e">
        <f>IF('Costi complessivi'!#REF!="G",'Costi complessivi'!#REF!*$C$452,IF('Costi complessivi'!#REF!=$B$452,'Costi complessivi'!#REF!,""))</f>
        <v>#REF!</v>
      </c>
      <c r="L342" s="29" t="e">
        <f>IF('Costi complessivi'!#REF!="G",'Costi complessivi'!#REF!*$C$452,IF('Costi complessivi'!#REF!=$B$452,'Costi complessivi'!#REF!,""))</f>
        <v>#REF!</v>
      </c>
      <c r="M342" s="23" t="e">
        <f>'Costi complessivi'!#REF!</f>
        <v>#REF!</v>
      </c>
      <c r="N342" s="69" t="e">
        <f>IF('Costi complessivi'!#REF!="G",'Costi complessivi'!#REF!,IF('Costi complessivi'!#REF!=$B$452,'Costi complessivi'!#REF!,0))</f>
        <v>#REF!</v>
      </c>
    </row>
    <row r="343" spans="1:14" hidden="1">
      <c r="A343" s="22" t="e">
        <f>IF('Costi complessivi'!#REF!="","",'Costi complessivi'!#REF!)</f>
        <v>#REF!</v>
      </c>
      <c r="B343" s="61" t="e">
        <f>IF('Costi complessivi'!#REF!="","",'Costi complessivi'!#REF!)</f>
        <v>#REF!</v>
      </c>
      <c r="C343" s="15" t="e">
        <f>IF('Costi complessivi'!#REF!="G",'Costi complessivi'!#REF!*$C$452,IF('Costi complessivi'!#REF!=$B$452,'Costi complessivi'!#REF!,""))</f>
        <v>#REF!</v>
      </c>
      <c r="D343" s="15" t="e">
        <f>IF('Costi complessivi'!#REF!="G",'Costi complessivi'!#REF!*$C$452,IF('Costi complessivi'!#REF!=$B$452,'Costi complessivi'!#REF!,""))</f>
        <v>#REF!</v>
      </c>
      <c r="E343" s="30" t="e">
        <f>IF('Costi complessivi'!#REF!="G",'Costi complessivi'!#REF!*$C$452,IF('Costi complessivi'!#REF!=$B$452,'Costi complessivi'!#REF!,""))</f>
        <v>#REF!</v>
      </c>
      <c r="F343" s="115" t="e">
        <f>IF('Costi complessivi'!#REF!="G",'Costi complessivi'!#REF!*$C$452,IF('Costi complessivi'!#REF!=$B$452,'Costi complessivi'!#REF!,""))</f>
        <v>#REF!</v>
      </c>
      <c r="G343" s="44" t="e">
        <f>IF('Costi complessivi'!#REF!="G",'Costi complessivi'!#REF!*$C$452,IF('Costi complessivi'!#REF!=$B$452,'Costi complessivi'!#REF!,""))</f>
        <v>#REF!</v>
      </c>
      <c r="H343" s="44" t="e">
        <f>IF('Costi complessivi'!#REF!="G",'Costi complessivi'!#REF!*$C$452,IF('Costi complessivi'!#REF!=$B$452,'Costi complessivi'!#REF!,""))</f>
        <v>#REF!</v>
      </c>
      <c r="I343" s="115" t="e">
        <f>IF('Costi complessivi'!#REF!="G",'Costi complessivi'!#REF!*$C$452,IF('Costi complessivi'!#REF!=$B$452,'Costi complessivi'!#REF!,""))</f>
        <v>#REF!</v>
      </c>
      <c r="J343" s="14" t="e">
        <f>IF('Costi complessivi'!#REF!="G",'Costi complessivi'!#REF!*$C$452,IF('Costi complessivi'!#REF!=$B$452,'Costi complessivi'!#REF!,""))</f>
        <v>#REF!</v>
      </c>
      <c r="K343" s="14" t="e">
        <f>IF('Costi complessivi'!#REF!="G",'Costi complessivi'!#REF!*$C$452,IF('Costi complessivi'!#REF!=$B$452,'Costi complessivi'!#REF!,""))</f>
        <v>#REF!</v>
      </c>
      <c r="L343" s="29" t="e">
        <f>IF('Costi complessivi'!#REF!="G",'Costi complessivi'!#REF!*$C$452,IF('Costi complessivi'!#REF!=$B$452,'Costi complessivi'!#REF!,""))</f>
        <v>#REF!</v>
      </c>
      <c r="M343" s="23" t="e">
        <f>'Costi complessivi'!#REF!</f>
        <v>#REF!</v>
      </c>
      <c r="N343" s="69" t="e">
        <f>IF('Costi complessivi'!#REF!="G",'Costi complessivi'!#REF!,IF('Costi complessivi'!#REF!=$B$452,'Costi complessivi'!#REF!,0))</f>
        <v>#REF!</v>
      </c>
    </row>
    <row r="344" spans="1:14" hidden="1">
      <c r="A344" s="22" t="e">
        <f>IF('Costi complessivi'!#REF!="","",'Costi complessivi'!#REF!)</f>
        <v>#REF!</v>
      </c>
      <c r="B344" s="61" t="e">
        <f>IF('Costi complessivi'!#REF!="","",'Costi complessivi'!#REF!)</f>
        <v>#REF!</v>
      </c>
      <c r="C344" s="15" t="e">
        <f>IF('Costi complessivi'!#REF!="G",'Costi complessivi'!#REF!*$C$452,IF('Costi complessivi'!#REF!=$B$452,'Costi complessivi'!#REF!,""))</f>
        <v>#REF!</v>
      </c>
      <c r="D344" s="15" t="e">
        <f>IF('Costi complessivi'!#REF!="G",'Costi complessivi'!#REF!*$C$452,IF('Costi complessivi'!#REF!=$B$452,'Costi complessivi'!#REF!,""))</f>
        <v>#REF!</v>
      </c>
      <c r="E344" s="30" t="e">
        <f>IF('Costi complessivi'!#REF!="G",'Costi complessivi'!#REF!*$C$452,IF('Costi complessivi'!#REF!=$B$452,'Costi complessivi'!#REF!,""))</f>
        <v>#REF!</v>
      </c>
      <c r="F344" s="115" t="e">
        <f>IF('Costi complessivi'!#REF!="G",'Costi complessivi'!#REF!*$C$452,IF('Costi complessivi'!#REF!=$B$452,'Costi complessivi'!#REF!,""))</f>
        <v>#REF!</v>
      </c>
      <c r="G344" s="44" t="e">
        <f>IF('Costi complessivi'!#REF!="G",'Costi complessivi'!#REF!*$C$452,IF('Costi complessivi'!#REF!=$B$452,'Costi complessivi'!#REF!,""))</f>
        <v>#REF!</v>
      </c>
      <c r="H344" s="44" t="e">
        <f>IF('Costi complessivi'!#REF!="G",'Costi complessivi'!#REF!*$C$452,IF('Costi complessivi'!#REF!=$B$452,'Costi complessivi'!#REF!,""))</f>
        <v>#REF!</v>
      </c>
      <c r="I344" s="115" t="e">
        <f>IF('Costi complessivi'!#REF!="G",'Costi complessivi'!#REF!*$C$452,IF('Costi complessivi'!#REF!=$B$452,'Costi complessivi'!#REF!,""))</f>
        <v>#REF!</v>
      </c>
      <c r="J344" s="14" t="e">
        <f>IF('Costi complessivi'!#REF!="G",'Costi complessivi'!#REF!*$C$452,IF('Costi complessivi'!#REF!=$B$452,'Costi complessivi'!#REF!,""))</f>
        <v>#REF!</v>
      </c>
      <c r="K344" s="14" t="e">
        <f>IF('Costi complessivi'!#REF!="G",'Costi complessivi'!#REF!*$C$452,IF('Costi complessivi'!#REF!=$B$452,'Costi complessivi'!#REF!,""))</f>
        <v>#REF!</v>
      </c>
      <c r="L344" s="29" t="e">
        <f>IF('Costi complessivi'!#REF!="G",'Costi complessivi'!#REF!*$C$452,IF('Costi complessivi'!#REF!=$B$452,'Costi complessivi'!#REF!,""))</f>
        <v>#REF!</v>
      </c>
      <c r="M344" s="23" t="e">
        <f>'Costi complessivi'!#REF!</f>
        <v>#REF!</v>
      </c>
      <c r="N344" s="69" t="e">
        <f>IF('Costi complessivi'!#REF!="G",'Costi complessivi'!#REF!,IF('Costi complessivi'!#REF!=$B$452,'Costi complessivi'!#REF!,0))</f>
        <v>#REF!</v>
      </c>
    </row>
    <row r="345" spans="1:14" hidden="1">
      <c r="A345" s="22" t="e">
        <f>IF('Costi complessivi'!#REF!="","",'Costi complessivi'!#REF!)</f>
        <v>#REF!</v>
      </c>
      <c r="B345" s="61" t="e">
        <f>IF('Costi complessivi'!#REF!="","",'Costi complessivi'!#REF!)</f>
        <v>#REF!</v>
      </c>
      <c r="C345" s="15" t="e">
        <f>IF('Costi complessivi'!#REF!="G",'Costi complessivi'!#REF!*$C$452,IF('Costi complessivi'!#REF!=$B$452,'Costi complessivi'!#REF!,""))</f>
        <v>#REF!</v>
      </c>
      <c r="D345" s="15" t="e">
        <f>IF('Costi complessivi'!#REF!="G",'Costi complessivi'!#REF!*$C$452,IF('Costi complessivi'!#REF!=$B$452,'Costi complessivi'!#REF!,""))</f>
        <v>#REF!</v>
      </c>
      <c r="E345" s="30" t="e">
        <f>IF('Costi complessivi'!#REF!="G",'Costi complessivi'!#REF!*$C$452,IF('Costi complessivi'!#REF!=$B$452,'Costi complessivi'!#REF!,""))</f>
        <v>#REF!</v>
      </c>
      <c r="F345" s="115" t="e">
        <f>IF('Costi complessivi'!#REF!="G",'Costi complessivi'!#REF!*$C$452,IF('Costi complessivi'!#REF!=$B$452,'Costi complessivi'!#REF!,""))</f>
        <v>#REF!</v>
      </c>
      <c r="G345" s="44" t="e">
        <f>IF('Costi complessivi'!#REF!="G",'Costi complessivi'!#REF!*$C$452,IF('Costi complessivi'!#REF!=$B$452,'Costi complessivi'!#REF!,""))</f>
        <v>#REF!</v>
      </c>
      <c r="H345" s="44" t="e">
        <f>IF('Costi complessivi'!#REF!="G",'Costi complessivi'!#REF!*$C$452,IF('Costi complessivi'!#REF!=$B$452,'Costi complessivi'!#REF!,""))</f>
        <v>#REF!</v>
      </c>
      <c r="I345" s="115" t="e">
        <f>IF('Costi complessivi'!#REF!="G",'Costi complessivi'!#REF!*$C$452,IF('Costi complessivi'!#REF!=$B$452,'Costi complessivi'!#REF!,""))</f>
        <v>#REF!</v>
      </c>
      <c r="J345" s="14" t="e">
        <f>IF('Costi complessivi'!#REF!="G",'Costi complessivi'!#REF!*$C$452,IF('Costi complessivi'!#REF!=$B$452,'Costi complessivi'!#REF!,""))</f>
        <v>#REF!</v>
      </c>
      <c r="K345" s="14" t="e">
        <f>IF('Costi complessivi'!#REF!="G",'Costi complessivi'!#REF!*$C$452,IF('Costi complessivi'!#REF!=$B$452,'Costi complessivi'!#REF!,""))</f>
        <v>#REF!</v>
      </c>
      <c r="L345" s="29" t="e">
        <f>IF('Costi complessivi'!#REF!="G",'Costi complessivi'!#REF!*$C$452,IF('Costi complessivi'!#REF!=$B$452,'Costi complessivi'!#REF!,""))</f>
        <v>#REF!</v>
      </c>
      <c r="M345" s="23" t="e">
        <f>'Costi complessivi'!#REF!</f>
        <v>#REF!</v>
      </c>
      <c r="N345" s="69" t="e">
        <f>IF('Costi complessivi'!#REF!="G",'Costi complessivi'!#REF!,IF('Costi complessivi'!#REF!=$B$452,'Costi complessivi'!#REF!,0))</f>
        <v>#REF!</v>
      </c>
    </row>
    <row r="346" spans="1:14" hidden="1">
      <c r="A346" s="22" t="e">
        <f>IF('Costi complessivi'!#REF!="","",'Costi complessivi'!#REF!)</f>
        <v>#REF!</v>
      </c>
      <c r="B346" s="61" t="e">
        <f>IF('Costi complessivi'!#REF!="","",'Costi complessivi'!#REF!)</f>
        <v>#REF!</v>
      </c>
      <c r="C346" s="15" t="e">
        <f>IF('Costi complessivi'!#REF!="G",'Costi complessivi'!#REF!*$C$452,IF('Costi complessivi'!#REF!=$B$452,'Costi complessivi'!#REF!,""))</f>
        <v>#REF!</v>
      </c>
      <c r="D346" s="15" t="e">
        <f>IF('Costi complessivi'!#REF!="G",'Costi complessivi'!#REF!*$C$452,IF('Costi complessivi'!#REF!=$B$452,'Costi complessivi'!#REF!,""))</f>
        <v>#REF!</v>
      </c>
      <c r="E346" s="30" t="e">
        <f>IF('Costi complessivi'!#REF!="G",'Costi complessivi'!#REF!*$C$452,IF('Costi complessivi'!#REF!=$B$452,'Costi complessivi'!#REF!,""))</f>
        <v>#REF!</v>
      </c>
      <c r="F346" s="115" t="e">
        <f>IF('Costi complessivi'!#REF!="G",'Costi complessivi'!#REF!*$C$452,IF('Costi complessivi'!#REF!=$B$452,'Costi complessivi'!#REF!,""))</f>
        <v>#REF!</v>
      </c>
      <c r="G346" s="44" t="e">
        <f>IF('Costi complessivi'!#REF!="G",'Costi complessivi'!#REF!*$C$452,IF('Costi complessivi'!#REF!=$B$452,'Costi complessivi'!#REF!,""))</f>
        <v>#REF!</v>
      </c>
      <c r="H346" s="44" t="e">
        <f>IF('Costi complessivi'!#REF!="G",'Costi complessivi'!#REF!*$C$452,IF('Costi complessivi'!#REF!=$B$452,'Costi complessivi'!#REF!,""))</f>
        <v>#REF!</v>
      </c>
      <c r="I346" s="115" t="e">
        <f>IF('Costi complessivi'!#REF!="G",'Costi complessivi'!#REF!*$C$452,IF('Costi complessivi'!#REF!=$B$452,'Costi complessivi'!#REF!,""))</f>
        <v>#REF!</v>
      </c>
      <c r="J346" s="14" t="e">
        <f>IF('Costi complessivi'!#REF!="G",'Costi complessivi'!#REF!*$C$452,IF('Costi complessivi'!#REF!=$B$452,'Costi complessivi'!#REF!,""))</f>
        <v>#REF!</v>
      </c>
      <c r="K346" s="14" t="e">
        <f>IF('Costi complessivi'!#REF!="G",'Costi complessivi'!#REF!*$C$452,IF('Costi complessivi'!#REF!=$B$452,'Costi complessivi'!#REF!,""))</f>
        <v>#REF!</v>
      </c>
      <c r="L346" s="29" t="e">
        <f>IF('Costi complessivi'!#REF!="G",'Costi complessivi'!#REF!*$C$452,IF('Costi complessivi'!#REF!=$B$452,'Costi complessivi'!#REF!,""))</f>
        <v>#REF!</v>
      </c>
      <c r="M346" s="23" t="e">
        <f>'Costi complessivi'!#REF!</f>
        <v>#REF!</v>
      </c>
      <c r="N346" s="69" t="e">
        <f>IF('Costi complessivi'!#REF!="G",'Costi complessivi'!#REF!,IF('Costi complessivi'!#REF!=$B$452,'Costi complessivi'!#REF!,0))</f>
        <v>#REF!</v>
      </c>
    </row>
    <row r="347" spans="1:14" hidden="1">
      <c r="A347" s="22" t="e">
        <f>IF('Costi complessivi'!#REF!="","",'Costi complessivi'!#REF!)</f>
        <v>#REF!</v>
      </c>
      <c r="B347" s="61" t="e">
        <f>IF('Costi complessivi'!#REF!="","",'Costi complessivi'!#REF!)</f>
        <v>#REF!</v>
      </c>
      <c r="C347" s="15" t="e">
        <f>IF('Costi complessivi'!#REF!="G",'Costi complessivi'!#REF!*$C$452,IF('Costi complessivi'!#REF!=$B$452,'Costi complessivi'!#REF!,""))</f>
        <v>#REF!</v>
      </c>
      <c r="D347" s="15" t="e">
        <f>IF('Costi complessivi'!#REF!="G",'Costi complessivi'!#REF!*$C$452,IF('Costi complessivi'!#REF!=$B$452,'Costi complessivi'!#REF!,""))</f>
        <v>#REF!</v>
      </c>
      <c r="E347" s="30" t="e">
        <f>IF('Costi complessivi'!#REF!="G",'Costi complessivi'!#REF!*$C$452,IF('Costi complessivi'!#REF!=$B$452,'Costi complessivi'!#REF!,""))</f>
        <v>#REF!</v>
      </c>
      <c r="F347" s="115" t="e">
        <f>IF('Costi complessivi'!#REF!="G",'Costi complessivi'!#REF!*$C$452,IF('Costi complessivi'!#REF!=$B$452,'Costi complessivi'!#REF!,""))</f>
        <v>#REF!</v>
      </c>
      <c r="G347" s="44" t="e">
        <f>IF('Costi complessivi'!#REF!="G",'Costi complessivi'!#REF!*$C$452,IF('Costi complessivi'!#REF!=$B$452,'Costi complessivi'!#REF!,""))</f>
        <v>#REF!</v>
      </c>
      <c r="H347" s="44" t="e">
        <f>IF('Costi complessivi'!#REF!="G",'Costi complessivi'!#REF!*$C$452,IF('Costi complessivi'!#REF!=$B$452,'Costi complessivi'!#REF!,""))</f>
        <v>#REF!</v>
      </c>
      <c r="I347" s="115" t="e">
        <f>IF('Costi complessivi'!#REF!="G",'Costi complessivi'!#REF!*$C$452,IF('Costi complessivi'!#REF!=$B$452,'Costi complessivi'!#REF!,""))</f>
        <v>#REF!</v>
      </c>
      <c r="J347" s="14" t="e">
        <f>IF('Costi complessivi'!#REF!="G",'Costi complessivi'!#REF!*$C$452,IF('Costi complessivi'!#REF!=$B$452,'Costi complessivi'!#REF!,""))</f>
        <v>#REF!</v>
      </c>
      <c r="K347" s="14" t="e">
        <f>IF('Costi complessivi'!#REF!="G",'Costi complessivi'!#REF!*$C$452,IF('Costi complessivi'!#REF!=$B$452,'Costi complessivi'!#REF!,""))</f>
        <v>#REF!</v>
      </c>
      <c r="L347" s="29" t="e">
        <f>IF('Costi complessivi'!#REF!="G",'Costi complessivi'!#REF!*$C$452,IF('Costi complessivi'!#REF!=$B$452,'Costi complessivi'!#REF!,""))</f>
        <v>#REF!</v>
      </c>
      <c r="M347" s="23" t="e">
        <f>'Costi complessivi'!#REF!</f>
        <v>#REF!</v>
      </c>
      <c r="N347" s="69" t="e">
        <f>IF('Costi complessivi'!#REF!="G",'Costi complessivi'!#REF!,IF('Costi complessivi'!#REF!=$B$452,'Costi complessivi'!#REF!,0))</f>
        <v>#REF!</v>
      </c>
    </row>
    <row r="348" spans="1:14" hidden="1">
      <c r="A348" s="49" t="s">
        <v>448</v>
      </c>
      <c r="B348" s="45"/>
      <c r="C348" s="46"/>
      <c r="D348" s="47"/>
      <c r="E348" s="47"/>
      <c r="F348" s="47"/>
      <c r="G348" s="47"/>
      <c r="H348" s="47"/>
      <c r="I348" s="47"/>
      <c r="J348" s="47"/>
      <c r="K348" s="47"/>
      <c r="L348" s="45"/>
      <c r="M348" s="48"/>
      <c r="N348" s="69">
        <v>0</v>
      </c>
    </row>
    <row r="349" spans="1:14">
      <c r="A349" s="22" t="str">
        <f>IF('Costi complessivi'!A277="","",'Costi complessivi'!A277)</f>
        <v xml:space="preserve">  66/25/787  </v>
      </c>
      <c r="B349" s="61" t="str">
        <f>IF('Costi complessivi'!B277="","",'Costi complessivi'!B277)</f>
        <v>RAGAZZI DI GOMEL</v>
      </c>
      <c r="C349" s="15" t="e">
        <f>IF('Costi complessivi'!#REF!="G",'Costi complessivi'!#REF!*$C$452,IF('Costi complessivi'!#REF!=$B$452,'Costi complessivi'!#REF!,""))</f>
        <v>#REF!</v>
      </c>
      <c r="D349" s="15" t="e">
        <f>IF('Costi complessivi'!#REF!="G",'Costi complessivi'!#REF!*$C$452,IF('Costi complessivi'!#REF!=$B$452,'Costi complessivi'!#REF!,""))</f>
        <v>#REF!</v>
      </c>
      <c r="E349" s="30" t="e">
        <f>IF('Costi complessivi'!#REF!="G",'Costi complessivi'!#REF!*$C$452,IF('Costi complessivi'!#REF!=$B$452,'Costi complessivi'!#REF!,""))</f>
        <v>#REF!</v>
      </c>
      <c r="F349" s="115" t="e">
        <f>IF('Costi complessivi'!#REF!="G",'Costi complessivi'!C277*$C$452,IF('Costi complessivi'!#REF!=$B$452,'Costi complessivi'!C277,""))</f>
        <v>#REF!</v>
      </c>
      <c r="G349" s="44" t="e">
        <f>IF('Costi complessivi'!#REF!="G",'Costi complessivi'!#REF!*$C$452,IF('Costi complessivi'!#REF!=$B$452,'Costi complessivi'!#REF!,""))</f>
        <v>#REF!</v>
      </c>
      <c r="H349" s="44" t="e">
        <f>IF('Costi complessivi'!#REF!="G",'Costi complessivi'!#REF!*$C$452,IF('Costi complessivi'!#REF!=$B$452,'Costi complessivi'!#REF!,""))</f>
        <v>#REF!</v>
      </c>
      <c r="I349" s="115" t="e">
        <f>IF('Costi complessivi'!#REF!="G",'Costi complessivi'!D277*$C$452,IF('Costi complessivi'!#REF!=$B$452,'Costi complessivi'!D277,""))</f>
        <v>#REF!</v>
      </c>
      <c r="J349" s="14" t="e">
        <f>IF('Costi complessivi'!#REF!="G",'Costi complessivi'!E277*$C$452,IF('Costi complessivi'!#REF!=$B$452,'Costi complessivi'!E277,""))</f>
        <v>#REF!</v>
      </c>
      <c r="K349" s="14" t="e">
        <f>IF('Costi complessivi'!#REF!="G",'Costi complessivi'!F277*$C$452,IF('Costi complessivi'!#REF!=$B$452,'Costi complessivi'!F277,""))</f>
        <v>#REF!</v>
      </c>
      <c r="L349" s="29" t="e">
        <f>IF('Costi complessivi'!#REF!="G",'Costi complessivi'!#REF!*$C$452,IF('Costi complessivi'!#REF!=$B$452,'Costi complessivi'!#REF!,""))</f>
        <v>#REF!</v>
      </c>
      <c r="M349" s="23" t="e">
        <f>'Costi complessivi'!#REF!</f>
        <v>#REF!</v>
      </c>
      <c r="N349" s="69" t="e">
        <f>IF('Costi complessivi'!#REF!="G",'Costi complessivi'!#REF!,IF('Costi complessivi'!#REF!=$B$452,'Costi complessivi'!#REF!,0))</f>
        <v>#REF!</v>
      </c>
    </row>
    <row r="350" spans="1:14" hidden="1">
      <c r="A350" s="22" t="e">
        <f>IF('Costi complessivi'!#REF!="","",'Costi complessivi'!#REF!)</f>
        <v>#REF!</v>
      </c>
      <c r="B350" s="61" t="e">
        <f>IF('Costi complessivi'!#REF!="","",'Costi complessivi'!#REF!)</f>
        <v>#REF!</v>
      </c>
      <c r="C350" s="15" t="e">
        <f>IF('Costi complessivi'!#REF!="G",'Costi complessivi'!#REF!*$C$452,IF('Costi complessivi'!#REF!=$B$452,'Costi complessivi'!#REF!,""))</f>
        <v>#REF!</v>
      </c>
      <c r="D350" s="15" t="e">
        <f>IF('Costi complessivi'!#REF!="G",'Costi complessivi'!#REF!*$C$452,IF('Costi complessivi'!#REF!=$B$452,'Costi complessivi'!#REF!,""))</f>
        <v>#REF!</v>
      </c>
      <c r="E350" s="30" t="e">
        <f>IF('Costi complessivi'!#REF!="G",'Costi complessivi'!#REF!*$C$452,IF('Costi complessivi'!#REF!=$B$452,'Costi complessivi'!#REF!,""))</f>
        <v>#REF!</v>
      </c>
      <c r="F350" s="115" t="e">
        <f>IF('Costi complessivi'!#REF!="G",'Costi complessivi'!#REF!*$C$452,IF('Costi complessivi'!#REF!=$B$452,'Costi complessivi'!#REF!,""))</f>
        <v>#REF!</v>
      </c>
      <c r="G350" s="44" t="e">
        <f>IF('Costi complessivi'!#REF!="G",'Costi complessivi'!#REF!*$C$452,IF('Costi complessivi'!#REF!=$B$452,'Costi complessivi'!#REF!,""))</f>
        <v>#REF!</v>
      </c>
      <c r="H350" s="44" t="e">
        <f>IF('Costi complessivi'!#REF!="G",'Costi complessivi'!#REF!*$C$452,IF('Costi complessivi'!#REF!=$B$452,'Costi complessivi'!#REF!,""))</f>
        <v>#REF!</v>
      </c>
      <c r="I350" s="115" t="e">
        <f>IF('Costi complessivi'!#REF!="G",'Costi complessivi'!#REF!*$C$452,IF('Costi complessivi'!#REF!=$B$452,'Costi complessivi'!#REF!,""))</f>
        <v>#REF!</v>
      </c>
      <c r="J350" s="14" t="e">
        <f>IF('Costi complessivi'!#REF!="G",'Costi complessivi'!#REF!*$C$452,IF('Costi complessivi'!#REF!=$B$452,'Costi complessivi'!#REF!,""))</f>
        <v>#REF!</v>
      </c>
      <c r="K350" s="14" t="e">
        <f>IF('Costi complessivi'!#REF!="G",'Costi complessivi'!#REF!*$C$452,IF('Costi complessivi'!#REF!=$B$452,'Costi complessivi'!#REF!,""))</f>
        <v>#REF!</v>
      </c>
      <c r="L350" s="29" t="e">
        <f>IF('Costi complessivi'!#REF!="G",'Costi complessivi'!#REF!*$C$452,IF('Costi complessivi'!#REF!=$B$452,'Costi complessivi'!#REF!,""))</f>
        <v>#REF!</v>
      </c>
      <c r="M350" s="23" t="e">
        <f>'Costi complessivi'!#REF!</f>
        <v>#REF!</v>
      </c>
      <c r="N350" s="69" t="e">
        <f>IF('Costi complessivi'!#REF!="G",'Costi complessivi'!#REF!,IF('Costi complessivi'!#REF!=$B$452,'Costi complessivi'!#REF!,0))</f>
        <v>#REF!</v>
      </c>
    </row>
    <row r="351" spans="1:14" hidden="1">
      <c r="A351" s="22" t="e">
        <f>IF('Costi complessivi'!#REF!="","",'Costi complessivi'!#REF!)</f>
        <v>#REF!</v>
      </c>
      <c r="B351" s="61" t="e">
        <f>IF('Costi complessivi'!#REF!="","",'Costi complessivi'!#REF!)</f>
        <v>#REF!</v>
      </c>
      <c r="C351" s="15" t="e">
        <f>IF('Costi complessivi'!#REF!="G",'Costi complessivi'!#REF!*$C$452,IF('Costi complessivi'!#REF!=$B$452,'Costi complessivi'!#REF!,""))</f>
        <v>#REF!</v>
      </c>
      <c r="D351" s="15" t="e">
        <f>IF('Costi complessivi'!#REF!="G",'Costi complessivi'!#REF!*$C$452,IF('Costi complessivi'!#REF!=$B$452,'Costi complessivi'!#REF!,""))</f>
        <v>#REF!</v>
      </c>
      <c r="E351" s="30" t="e">
        <f>IF('Costi complessivi'!#REF!="G",'Costi complessivi'!#REF!*$C$452,IF('Costi complessivi'!#REF!=$B$452,'Costi complessivi'!#REF!,""))</f>
        <v>#REF!</v>
      </c>
      <c r="F351" s="115" t="e">
        <f>IF('Costi complessivi'!#REF!="G",'Costi complessivi'!#REF!*$C$452,IF('Costi complessivi'!#REF!=$B$452,'Costi complessivi'!#REF!,""))</f>
        <v>#REF!</v>
      </c>
      <c r="G351" s="44" t="e">
        <f>IF('Costi complessivi'!#REF!="G",'Costi complessivi'!#REF!*$C$452,IF('Costi complessivi'!#REF!=$B$452,'Costi complessivi'!#REF!,""))</f>
        <v>#REF!</v>
      </c>
      <c r="H351" s="44" t="e">
        <f>IF('Costi complessivi'!#REF!="G",'Costi complessivi'!#REF!*$C$452,IF('Costi complessivi'!#REF!=$B$452,'Costi complessivi'!#REF!,""))</f>
        <v>#REF!</v>
      </c>
      <c r="I351" s="115" t="e">
        <f>IF('Costi complessivi'!#REF!="G",'Costi complessivi'!#REF!*$C$452,IF('Costi complessivi'!#REF!=$B$452,'Costi complessivi'!#REF!,""))</f>
        <v>#REF!</v>
      </c>
      <c r="J351" s="14" t="e">
        <f>IF('Costi complessivi'!#REF!="G",'Costi complessivi'!#REF!*$C$452,IF('Costi complessivi'!#REF!=$B$452,'Costi complessivi'!#REF!,""))</f>
        <v>#REF!</v>
      </c>
      <c r="K351" s="14" t="e">
        <f>IF('Costi complessivi'!#REF!="G",'Costi complessivi'!#REF!*$C$452,IF('Costi complessivi'!#REF!=$B$452,'Costi complessivi'!#REF!,""))</f>
        <v>#REF!</v>
      </c>
      <c r="L351" s="29" t="e">
        <f>IF('Costi complessivi'!#REF!="G",'Costi complessivi'!#REF!*$C$452,IF('Costi complessivi'!#REF!=$B$452,'Costi complessivi'!#REF!,""))</f>
        <v>#REF!</v>
      </c>
      <c r="M351" s="23" t="e">
        <f>'Costi complessivi'!#REF!</f>
        <v>#REF!</v>
      </c>
      <c r="N351" s="69" t="e">
        <f>IF('Costi complessivi'!#REF!="G",'Costi complessivi'!#REF!,IF('Costi complessivi'!#REF!=$B$452,'Costi complessivi'!#REF!,0))</f>
        <v>#REF!</v>
      </c>
    </row>
    <row r="352" spans="1:14" hidden="1">
      <c r="A352" s="22" t="e">
        <f>IF('Costi complessivi'!#REF!="","",'Costi complessivi'!#REF!)</f>
        <v>#REF!</v>
      </c>
      <c r="B352" s="61" t="e">
        <f>IF('Costi complessivi'!#REF!="","",'Costi complessivi'!#REF!)</f>
        <v>#REF!</v>
      </c>
      <c r="C352" s="15" t="e">
        <f>IF('Costi complessivi'!#REF!="G",'Costi complessivi'!#REF!*$C$452,IF('Costi complessivi'!#REF!=$B$452,'Costi complessivi'!#REF!,""))</f>
        <v>#REF!</v>
      </c>
      <c r="D352" s="15" t="e">
        <f>IF('Costi complessivi'!#REF!="G",'Costi complessivi'!#REF!*$C$452,IF('Costi complessivi'!#REF!=$B$452,'Costi complessivi'!#REF!,""))</f>
        <v>#REF!</v>
      </c>
      <c r="E352" s="30" t="e">
        <f>IF('Costi complessivi'!#REF!="G",'Costi complessivi'!#REF!*$C$452,IF('Costi complessivi'!#REF!=$B$452,'Costi complessivi'!#REF!,""))</f>
        <v>#REF!</v>
      </c>
      <c r="F352" s="115" t="e">
        <f>IF('Costi complessivi'!#REF!="G",'Costi complessivi'!#REF!*$C$452,IF('Costi complessivi'!#REF!=$B$452,'Costi complessivi'!#REF!,""))</f>
        <v>#REF!</v>
      </c>
      <c r="G352" s="44" t="e">
        <f>IF('Costi complessivi'!#REF!="G",'Costi complessivi'!#REF!*$C$452,IF('Costi complessivi'!#REF!=$B$452,'Costi complessivi'!#REF!,""))</f>
        <v>#REF!</v>
      </c>
      <c r="H352" s="44" t="e">
        <f>IF('Costi complessivi'!#REF!="G",'Costi complessivi'!#REF!*$C$452,IF('Costi complessivi'!#REF!=$B$452,'Costi complessivi'!#REF!,""))</f>
        <v>#REF!</v>
      </c>
      <c r="I352" s="115" t="e">
        <f>IF('Costi complessivi'!#REF!="G",'Costi complessivi'!#REF!*$C$452,IF('Costi complessivi'!#REF!=$B$452,'Costi complessivi'!#REF!,""))</f>
        <v>#REF!</v>
      </c>
      <c r="J352" s="14" t="e">
        <f>IF('Costi complessivi'!#REF!="G",'Costi complessivi'!#REF!*$C$452,IF('Costi complessivi'!#REF!=$B$452,'Costi complessivi'!#REF!,""))</f>
        <v>#REF!</v>
      </c>
      <c r="K352" s="14" t="e">
        <f>IF('Costi complessivi'!#REF!="G",'Costi complessivi'!#REF!*$C$452,IF('Costi complessivi'!#REF!=$B$452,'Costi complessivi'!#REF!,""))</f>
        <v>#REF!</v>
      </c>
      <c r="L352" s="29" t="e">
        <f>IF('Costi complessivi'!#REF!="G",'Costi complessivi'!#REF!*$C$452,IF('Costi complessivi'!#REF!=$B$452,'Costi complessivi'!#REF!,""))</f>
        <v>#REF!</v>
      </c>
      <c r="M352" s="23" t="e">
        <f>'Costi complessivi'!#REF!</f>
        <v>#REF!</v>
      </c>
      <c r="N352" s="69" t="e">
        <f>IF('Costi complessivi'!#REF!="G",'Costi complessivi'!#REF!,IF('Costi complessivi'!#REF!=$B$452,'Costi complessivi'!#REF!,0))</f>
        <v>#REF!</v>
      </c>
    </row>
    <row r="353" spans="1:15" hidden="1">
      <c r="A353" s="22" t="e">
        <f>IF('Costi complessivi'!#REF!="","",'Costi complessivi'!#REF!)</f>
        <v>#REF!</v>
      </c>
      <c r="B353" s="61" t="e">
        <f>IF('Costi complessivi'!#REF!="","",'Costi complessivi'!#REF!)</f>
        <v>#REF!</v>
      </c>
      <c r="C353" s="15" t="e">
        <f>IF('Costi complessivi'!#REF!="G",'Costi complessivi'!#REF!*$C$452,IF('Costi complessivi'!#REF!=$B$452,'Costi complessivi'!#REF!,""))</f>
        <v>#REF!</v>
      </c>
      <c r="D353" s="15" t="e">
        <f>IF('Costi complessivi'!#REF!="G",'Costi complessivi'!#REF!*$C$452,IF('Costi complessivi'!#REF!=$B$452,'Costi complessivi'!#REF!,""))</f>
        <v>#REF!</v>
      </c>
      <c r="E353" s="30" t="e">
        <f>IF('Costi complessivi'!#REF!="G",'Costi complessivi'!#REF!*$C$452,IF('Costi complessivi'!#REF!=$B$452,'Costi complessivi'!#REF!,""))</f>
        <v>#REF!</v>
      </c>
      <c r="F353" s="115" t="e">
        <f>IF('Costi complessivi'!#REF!="G",'Costi complessivi'!#REF!*$C$452,IF('Costi complessivi'!#REF!=$B$452,'Costi complessivi'!#REF!,""))</f>
        <v>#REF!</v>
      </c>
      <c r="G353" s="44" t="e">
        <f>IF('Costi complessivi'!#REF!="G",'Costi complessivi'!#REF!*$C$452,IF('Costi complessivi'!#REF!=$B$452,'Costi complessivi'!#REF!,""))</f>
        <v>#REF!</v>
      </c>
      <c r="H353" s="44" t="e">
        <f>IF('Costi complessivi'!#REF!="G",'Costi complessivi'!#REF!*$C$452,IF('Costi complessivi'!#REF!=$B$452,'Costi complessivi'!#REF!,""))</f>
        <v>#REF!</v>
      </c>
      <c r="I353" s="115" t="e">
        <f>IF('Costi complessivi'!#REF!="G",'Costi complessivi'!#REF!*$C$452,IF('Costi complessivi'!#REF!=$B$452,'Costi complessivi'!#REF!,""))</f>
        <v>#REF!</v>
      </c>
      <c r="J353" s="14" t="e">
        <f>IF('Costi complessivi'!#REF!="G",'Costi complessivi'!#REF!*$C$452,IF('Costi complessivi'!#REF!=$B$452,'Costi complessivi'!#REF!,""))</f>
        <v>#REF!</v>
      </c>
      <c r="K353" s="14" t="e">
        <f>IF('Costi complessivi'!#REF!="G",'Costi complessivi'!#REF!*$C$452,IF('Costi complessivi'!#REF!=$B$452,'Costi complessivi'!#REF!,""))</f>
        <v>#REF!</v>
      </c>
      <c r="L353" s="29" t="e">
        <f>IF('Costi complessivi'!#REF!="G",'Costi complessivi'!#REF!*$C$452,IF('Costi complessivi'!#REF!=$B$452,'Costi complessivi'!#REF!,""))</f>
        <v>#REF!</v>
      </c>
      <c r="M353" s="23" t="e">
        <f>'Costi complessivi'!#REF!</f>
        <v>#REF!</v>
      </c>
      <c r="N353" s="69" t="e">
        <f>IF('Costi complessivi'!#REF!="G",'Costi complessivi'!#REF!,IF('Costi complessivi'!#REF!=$B$452,'Costi complessivi'!#REF!,0))</f>
        <v>#REF!</v>
      </c>
    </row>
    <row r="354" spans="1:15" hidden="1">
      <c r="A354" s="22" t="e">
        <f>IF('Costi complessivi'!#REF!="","",'Costi complessivi'!#REF!)</f>
        <v>#REF!</v>
      </c>
      <c r="B354" s="61" t="e">
        <f>IF('Costi complessivi'!#REF!="","",'Costi complessivi'!#REF!)</f>
        <v>#REF!</v>
      </c>
      <c r="C354" s="15" t="e">
        <f>IF('Costi complessivi'!#REF!="G",'Costi complessivi'!#REF!*$C$452,IF('Costi complessivi'!#REF!=$B$452,'Costi complessivi'!#REF!,""))</f>
        <v>#REF!</v>
      </c>
      <c r="D354" s="15" t="e">
        <f>IF('Costi complessivi'!#REF!="G",'Costi complessivi'!#REF!*$C$452,IF('Costi complessivi'!#REF!=$B$452,'Costi complessivi'!#REF!,""))</f>
        <v>#REF!</v>
      </c>
      <c r="E354" s="30" t="e">
        <f>IF('Costi complessivi'!#REF!="G",'Costi complessivi'!#REF!*$C$452,IF('Costi complessivi'!#REF!=$B$452,'Costi complessivi'!#REF!,""))</f>
        <v>#REF!</v>
      </c>
      <c r="F354" s="115" t="e">
        <f>IF('Costi complessivi'!#REF!="G",'Costi complessivi'!#REF!*$C$452,IF('Costi complessivi'!#REF!=$B$452,'Costi complessivi'!#REF!,""))</f>
        <v>#REF!</v>
      </c>
      <c r="G354" s="44" t="e">
        <f>IF('Costi complessivi'!#REF!="G",'Costi complessivi'!#REF!*$C$452,IF('Costi complessivi'!#REF!=$B$452,'Costi complessivi'!#REF!,""))</f>
        <v>#REF!</v>
      </c>
      <c r="H354" s="44" t="e">
        <f>IF('Costi complessivi'!#REF!="G",'Costi complessivi'!#REF!*$C$452,IF('Costi complessivi'!#REF!=$B$452,'Costi complessivi'!#REF!,""))</f>
        <v>#REF!</v>
      </c>
      <c r="I354" s="115" t="e">
        <f>IF('Costi complessivi'!#REF!="G",'Costi complessivi'!#REF!*$C$452,IF('Costi complessivi'!#REF!=$B$452,'Costi complessivi'!#REF!,""))</f>
        <v>#REF!</v>
      </c>
      <c r="J354" s="14" t="e">
        <f>IF('Costi complessivi'!#REF!="G",'Costi complessivi'!#REF!*$C$452,IF('Costi complessivi'!#REF!=$B$452,'Costi complessivi'!#REF!,""))</f>
        <v>#REF!</v>
      </c>
      <c r="K354" s="14" t="e">
        <f>IF('Costi complessivi'!#REF!="G",'Costi complessivi'!#REF!*$C$452,IF('Costi complessivi'!#REF!=$B$452,'Costi complessivi'!#REF!,""))</f>
        <v>#REF!</v>
      </c>
      <c r="L354" s="29" t="e">
        <f>IF('Costi complessivi'!#REF!="G",'Costi complessivi'!#REF!*$C$452,IF('Costi complessivi'!#REF!=$B$452,'Costi complessivi'!#REF!,""))</f>
        <v>#REF!</v>
      </c>
      <c r="M354" s="23" t="e">
        <f>'Costi complessivi'!#REF!</f>
        <v>#REF!</v>
      </c>
      <c r="N354" s="69" t="e">
        <f>IF('Costi complessivi'!#REF!="G",'Costi complessivi'!#REF!,IF('Costi complessivi'!#REF!=$B$452,'Costi complessivi'!#REF!,0))</f>
        <v>#REF!</v>
      </c>
    </row>
    <row r="355" spans="1:15" hidden="1">
      <c r="A355" s="22" t="e">
        <f>IF('Costi complessivi'!#REF!="","",'Costi complessivi'!#REF!)</f>
        <v>#REF!</v>
      </c>
      <c r="B355" s="61" t="e">
        <f>IF('Costi complessivi'!#REF!="","",'Costi complessivi'!#REF!)</f>
        <v>#REF!</v>
      </c>
      <c r="C355" s="15" t="e">
        <f>IF('Costi complessivi'!#REF!="G",'Costi complessivi'!#REF!*$C$452,IF('Costi complessivi'!#REF!=$B$452,'Costi complessivi'!#REF!,""))</f>
        <v>#REF!</v>
      </c>
      <c r="D355" s="15" t="e">
        <f>IF('Costi complessivi'!#REF!="G",'Costi complessivi'!#REF!*$C$452,IF('Costi complessivi'!#REF!=$B$452,'Costi complessivi'!#REF!,""))</f>
        <v>#REF!</v>
      </c>
      <c r="E355" s="30" t="e">
        <f>IF('Costi complessivi'!#REF!="G",'Costi complessivi'!#REF!*$C$452,IF('Costi complessivi'!#REF!=$B$452,'Costi complessivi'!#REF!,""))</f>
        <v>#REF!</v>
      </c>
      <c r="F355" s="115" t="e">
        <f>IF('Costi complessivi'!#REF!="G",'Costi complessivi'!#REF!*$C$452,IF('Costi complessivi'!#REF!=$B$452,'Costi complessivi'!#REF!,""))</f>
        <v>#REF!</v>
      </c>
      <c r="G355" s="44" t="e">
        <f>IF('Costi complessivi'!#REF!="G",'Costi complessivi'!#REF!*$C$452,IF('Costi complessivi'!#REF!=$B$452,'Costi complessivi'!#REF!,""))</f>
        <v>#REF!</v>
      </c>
      <c r="H355" s="44" t="e">
        <f>IF('Costi complessivi'!#REF!="G",'Costi complessivi'!#REF!*$C$452,IF('Costi complessivi'!#REF!=$B$452,'Costi complessivi'!#REF!,""))</f>
        <v>#REF!</v>
      </c>
      <c r="I355" s="115" t="e">
        <f>IF('Costi complessivi'!#REF!="G",'Costi complessivi'!#REF!*$C$452,IF('Costi complessivi'!#REF!=$B$452,'Costi complessivi'!#REF!,""))</f>
        <v>#REF!</v>
      </c>
      <c r="J355" s="14" t="e">
        <f>IF('Costi complessivi'!#REF!="G",'Costi complessivi'!#REF!*$C$452,IF('Costi complessivi'!#REF!=$B$452,'Costi complessivi'!#REF!,""))</f>
        <v>#REF!</v>
      </c>
      <c r="K355" s="14" t="e">
        <f>IF('Costi complessivi'!#REF!="G",'Costi complessivi'!#REF!*$C$452,IF('Costi complessivi'!#REF!=$B$452,'Costi complessivi'!#REF!,""))</f>
        <v>#REF!</v>
      </c>
      <c r="L355" s="29" t="e">
        <f>IF('Costi complessivi'!#REF!="G",'Costi complessivi'!#REF!*$C$452,IF('Costi complessivi'!#REF!=$B$452,'Costi complessivi'!#REF!,""))</f>
        <v>#REF!</v>
      </c>
      <c r="M355" s="23" t="e">
        <f>'Costi complessivi'!#REF!</f>
        <v>#REF!</v>
      </c>
      <c r="N355" s="69" t="e">
        <f>IF('Costi complessivi'!#REF!="G",'Costi complessivi'!#REF!,IF('Costi complessivi'!#REF!=$B$452,'Costi complessivi'!#REF!,0))</f>
        <v>#REF!</v>
      </c>
    </row>
    <row r="356" spans="1:15" hidden="1">
      <c r="A356" s="22" t="e">
        <f>IF('Costi complessivi'!#REF!="","",'Costi complessivi'!#REF!)</f>
        <v>#REF!</v>
      </c>
      <c r="B356" s="61" t="e">
        <f>IF('Costi complessivi'!#REF!="","",'Costi complessivi'!#REF!)</f>
        <v>#REF!</v>
      </c>
      <c r="C356" s="15" t="e">
        <f>IF('Costi complessivi'!#REF!="G",'Costi complessivi'!#REF!*$C$452,IF('Costi complessivi'!#REF!=$B$452,'Costi complessivi'!#REF!,""))</f>
        <v>#REF!</v>
      </c>
      <c r="D356" s="15" t="e">
        <f>IF('Costi complessivi'!#REF!="G",'Costi complessivi'!#REF!*$C$452,IF('Costi complessivi'!#REF!=$B$452,'Costi complessivi'!#REF!,""))</f>
        <v>#REF!</v>
      </c>
      <c r="E356" s="30" t="e">
        <f>IF('Costi complessivi'!#REF!="G",'Costi complessivi'!#REF!*$C$452,IF('Costi complessivi'!#REF!=$B$452,'Costi complessivi'!#REF!,""))</f>
        <v>#REF!</v>
      </c>
      <c r="F356" s="115" t="e">
        <f>IF('Costi complessivi'!#REF!="G",'Costi complessivi'!#REF!*$C$452,IF('Costi complessivi'!#REF!=$B$452,'Costi complessivi'!#REF!,""))</f>
        <v>#REF!</v>
      </c>
      <c r="G356" s="44" t="e">
        <f>IF('Costi complessivi'!#REF!="G",'Costi complessivi'!#REF!*$C$452,IF('Costi complessivi'!#REF!=$B$452,'Costi complessivi'!#REF!,""))</f>
        <v>#REF!</v>
      </c>
      <c r="H356" s="44" t="e">
        <f>IF('Costi complessivi'!#REF!="G",'Costi complessivi'!#REF!*$C$452,IF('Costi complessivi'!#REF!=$B$452,'Costi complessivi'!#REF!,""))</f>
        <v>#REF!</v>
      </c>
      <c r="I356" s="115" t="e">
        <f>IF('Costi complessivi'!#REF!="G",'Costi complessivi'!#REF!*$C$452,IF('Costi complessivi'!#REF!=$B$452,'Costi complessivi'!#REF!,""))</f>
        <v>#REF!</v>
      </c>
      <c r="J356" s="14" t="e">
        <f>IF('Costi complessivi'!#REF!="G",'Costi complessivi'!#REF!*$C$452,IF('Costi complessivi'!#REF!=$B$452,'Costi complessivi'!#REF!,""))</f>
        <v>#REF!</v>
      </c>
      <c r="K356" s="14" t="e">
        <f>IF('Costi complessivi'!#REF!="G",'Costi complessivi'!#REF!*$C$452,IF('Costi complessivi'!#REF!=$B$452,'Costi complessivi'!#REF!,""))</f>
        <v>#REF!</v>
      </c>
      <c r="L356" s="29" t="e">
        <f>IF('Costi complessivi'!#REF!="G",'Costi complessivi'!#REF!*$C$452,IF('Costi complessivi'!#REF!=$B$452,'Costi complessivi'!#REF!,""))</f>
        <v>#REF!</v>
      </c>
      <c r="M356" s="23" t="e">
        <f>'Costi complessivi'!#REF!</f>
        <v>#REF!</v>
      </c>
      <c r="N356" s="69" t="e">
        <f>IF('Costi complessivi'!#REF!="G",'Costi complessivi'!#REF!,IF('Costi complessivi'!#REF!=$B$452,'Costi complessivi'!#REF!,0))</f>
        <v>#REF!</v>
      </c>
    </row>
    <row r="357" spans="1:15">
      <c r="A357" s="49" t="s">
        <v>696</v>
      </c>
      <c r="B357" s="45"/>
      <c r="C357" s="46"/>
      <c r="D357" s="47"/>
      <c r="E357" s="47"/>
      <c r="F357" s="47"/>
      <c r="G357" s="47"/>
      <c r="H357" s="47"/>
      <c r="I357" s="47"/>
      <c r="J357" s="47"/>
      <c r="K357" s="47"/>
      <c r="L357" s="45"/>
      <c r="M357" s="48"/>
      <c r="N357" s="69">
        <v>1</v>
      </c>
    </row>
    <row r="358" spans="1:15" hidden="1">
      <c r="A358" s="22" t="e">
        <f>IF('Costi complessivi'!#REF!="","",'Costi complessivi'!#REF!)</f>
        <v>#REF!</v>
      </c>
      <c r="B358" s="61" t="e">
        <f>IF('Costi complessivi'!#REF!="","",'Costi complessivi'!#REF!)</f>
        <v>#REF!</v>
      </c>
      <c r="C358" s="15" t="e">
        <f>IF('Costi complessivi'!#REF!="G",'Costi complessivi'!#REF!*$C$452,IF('Costi complessivi'!#REF!=$B$452,'Costi complessivi'!#REF!,""))</f>
        <v>#REF!</v>
      </c>
      <c r="D358" s="15" t="e">
        <f>IF('Costi complessivi'!#REF!="G",'Costi complessivi'!#REF!*$C$452,IF('Costi complessivi'!#REF!=$B$452,'Costi complessivi'!#REF!,""))</f>
        <v>#REF!</v>
      </c>
      <c r="E358" s="30" t="e">
        <f>IF('Costi complessivi'!#REF!="G",'Costi complessivi'!#REF!*$C$452,IF('Costi complessivi'!#REF!=$B$452,'Costi complessivi'!#REF!,""))</f>
        <v>#REF!</v>
      </c>
      <c r="F358" s="115" t="e">
        <f>IF('Costi complessivi'!#REF!="G",'Costi complessivi'!#REF!*$C$452,IF('Costi complessivi'!#REF!=$B$452,'Costi complessivi'!#REF!,""))</f>
        <v>#REF!</v>
      </c>
      <c r="G358" s="44" t="e">
        <f>IF('Costi complessivi'!#REF!="G",'Costi complessivi'!#REF!*$C$452,IF('Costi complessivi'!#REF!=$B$452,'Costi complessivi'!#REF!,""))</f>
        <v>#REF!</v>
      </c>
      <c r="H358" s="44" t="e">
        <f>IF('Costi complessivi'!#REF!="G",'Costi complessivi'!#REF!*$C$452,IF('Costi complessivi'!#REF!=$B$452,'Costi complessivi'!#REF!,""))</f>
        <v>#REF!</v>
      </c>
      <c r="I358" s="115" t="e">
        <f>IF('Costi complessivi'!#REF!="G",'Costi complessivi'!#REF!*$C$452,IF('Costi complessivi'!#REF!=$B$452,'Costi complessivi'!#REF!,""))</f>
        <v>#REF!</v>
      </c>
      <c r="J358" s="14" t="e">
        <f>IF('Costi complessivi'!#REF!="G",'Costi complessivi'!#REF!*$C$452,IF('Costi complessivi'!#REF!=$B$452,'Costi complessivi'!#REF!,""))</f>
        <v>#REF!</v>
      </c>
      <c r="K358" s="14" t="e">
        <f>IF('Costi complessivi'!#REF!="G",'Costi complessivi'!#REF!*$C$452,IF('Costi complessivi'!#REF!=$B$452,'Costi complessivi'!#REF!,""))</f>
        <v>#REF!</v>
      </c>
      <c r="L358" s="29" t="e">
        <f>IF('Costi complessivi'!#REF!="G",'Costi complessivi'!#REF!*$C$452,IF('Costi complessivi'!#REF!=$B$452,'Costi complessivi'!#REF!,""))</f>
        <v>#REF!</v>
      </c>
      <c r="M358" s="23" t="e">
        <f>'Costi complessivi'!#REF!</f>
        <v>#REF!</v>
      </c>
      <c r="N358" s="69" t="e">
        <f>IF('Costi complessivi'!#REF!="G",'Costi complessivi'!#REF!,IF('Costi complessivi'!#REF!=$B$452,'Costi complessivi'!#REF!,0))</f>
        <v>#REF!</v>
      </c>
    </row>
    <row r="359" spans="1:15" ht="15.75" hidden="1" customHeight="1">
      <c r="A359" s="22" t="e">
        <f>IF('Costi complessivi'!#REF!="","",'Costi complessivi'!#REF!)</f>
        <v>#REF!</v>
      </c>
      <c r="B359" s="61" t="e">
        <f>IF('Costi complessivi'!#REF!="","",'Costi complessivi'!#REF!)</f>
        <v>#REF!</v>
      </c>
      <c r="C359" s="15" t="e">
        <f>IF('Costi complessivi'!#REF!="G",'Costi complessivi'!#REF!*$C$452,IF('Costi complessivi'!#REF!=$B$452,'Costi complessivi'!#REF!,""))</f>
        <v>#REF!</v>
      </c>
      <c r="D359" s="15" t="e">
        <f>IF('Costi complessivi'!#REF!="G",'Costi complessivi'!#REF!*$C$452,IF('Costi complessivi'!#REF!=$B$452,'Costi complessivi'!#REF!,""))</f>
        <v>#REF!</v>
      </c>
      <c r="E359" s="30" t="e">
        <f>IF('Costi complessivi'!#REF!="G",'Costi complessivi'!#REF!*$C$452,IF('Costi complessivi'!#REF!=$B$452,'Costi complessivi'!#REF!,""))</f>
        <v>#REF!</v>
      </c>
      <c r="F359" s="115" t="e">
        <f>IF('Costi complessivi'!#REF!="G",'Costi complessivi'!#REF!*$C$452,IF('Costi complessivi'!#REF!=$B$452,'Costi complessivi'!#REF!,""))</f>
        <v>#REF!</v>
      </c>
      <c r="G359" s="44" t="e">
        <f>IF('Costi complessivi'!#REF!="G",'Costi complessivi'!#REF!*$C$452,IF('Costi complessivi'!#REF!=$B$452,'Costi complessivi'!#REF!,""))</f>
        <v>#REF!</v>
      </c>
      <c r="H359" s="44" t="e">
        <f>IF('Costi complessivi'!#REF!="G",'Costi complessivi'!#REF!*$C$452,IF('Costi complessivi'!#REF!=$B$452,'Costi complessivi'!#REF!,""))</f>
        <v>#REF!</v>
      </c>
      <c r="I359" s="115" t="e">
        <f>IF('Costi complessivi'!#REF!="G",'Costi complessivi'!#REF!*$C$452,IF('Costi complessivi'!#REF!=$B$452,'Costi complessivi'!#REF!,""))</f>
        <v>#REF!</v>
      </c>
      <c r="J359" s="14" t="e">
        <f>IF('Costi complessivi'!#REF!="G",'Costi complessivi'!#REF!*$C$452,IF('Costi complessivi'!#REF!=$B$452,'Costi complessivi'!#REF!,""))</f>
        <v>#REF!</v>
      </c>
      <c r="K359" s="14" t="e">
        <f>IF('Costi complessivi'!#REF!="G",'Costi complessivi'!#REF!*$C$452,IF('Costi complessivi'!#REF!=$B$452,'Costi complessivi'!#REF!,""))</f>
        <v>#REF!</v>
      </c>
      <c r="L359" s="29" t="e">
        <f>IF('Costi complessivi'!#REF!="G",'Costi complessivi'!#REF!*$C$452,IF('Costi complessivi'!#REF!=$B$452,'Costi complessivi'!#REF!,""))</f>
        <v>#REF!</v>
      </c>
      <c r="M359" s="23" t="e">
        <f>'Costi complessivi'!#REF!</f>
        <v>#REF!</v>
      </c>
      <c r="N359" s="69" t="e">
        <f>IF('Costi complessivi'!#REF!="G",'Costi complessivi'!#REF!,IF('Costi complessivi'!#REF!=$B$452,'Costi complessivi'!#REF!,0))</f>
        <v>#REF!</v>
      </c>
    </row>
    <row r="360" spans="1:15" ht="15.75" hidden="1" customHeight="1">
      <c r="A360" s="22" t="e">
        <f>IF('Costi complessivi'!#REF!="","",'Costi complessivi'!#REF!)</f>
        <v>#REF!</v>
      </c>
      <c r="B360" s="61" t="e">
        <f>IF('Costi complessivi'!#REF!="","",'Costi complessivi'!#REF!)</f>
        <v>#REF!</v>
      </c>
      <c r="C360" s="15" t="e">
        <f>IF('Costi complessivi'!#REF!="G",'Costi complessivi'!#REF!*$C$452,IF('Costi complessivi'!#REF!=$B$452,'Costi complessivi'!#REF!,""))</f>
        <v>#REF!</v>
      </c>
      <c r="D360" s="15" t="e">
        <f>IF('Costi complessivi'!#REF!="G",'Costi complessivi'!#REF!*$C$452,IF('Costi complessivi'!#REF!=$B$452,'Costi complessivi'!#REF!,""))</f>
        <v>#REF!</v>
      </c>
      <c r="E360" s="30" t="e">
        <f>IF('Costi complessivi'!#REF!="G",'Costi complessivi'!#REF!*$C$452,IF('Costi complessivi'!#REF!=$B$452,'Costi complessivi'!#REF!,""))</f>
        <v>#REF!</v>
      </c>
      <c r="F360" s="115" t="e">
        <f>IF('Costi complessivi'!#REF!="G",'Costi complessivi'!#REF!*$C$452,IF('Costi complessivi'!#REF!=$B$452,'Costi complessivi'!#REF!,""))</f>
        <v>#REF!</v>
      </c>
      <c r="G360" s="44" t="e">
        <f>IF('Costi complessivi'!#REF!="G",'Costi complessivi'!#REF!*$C$452,IF('Costi complessivi'!#REF!=$B$452,'Costi complessivi'!#REF!,""))</f>
        <v>#REF!</v>
      </c>
      <c r="H360" s="44" t="e">
        <f>IF('Costi complessivi'!#REF!="G",'Costi complessivi'!#REF!*$C$452,IF('Costi complessivi'!#REF!=$B$452,'Costi complessivi'!#REF!,""))</f>
        <v>#REF!</v>
      </c>
      <c r="I360" s="115" t="e">
        <f>IF('Costi complessivi'!#REF!="G",'Costi complessivi'!#REF!*$C$452,IF('Costi complessivi'!#REF!=$B$452,'Costi complessivi'!#REF!,""))</f>
        <v>#REF!</v>
      </c>
      <c r="J360" s="14" t="e">
        <f>IF('Costi complessivi'!#REF!="G",'Costi complessivi'!#REF!*$C$452,IF('Costi complessivi'!#REF!=$B$452,'Costi complessivi'!#REF!,""))</f>
        <v>#REF!</v>
      </c>
      <c r="K360" s="14" t="e">
        <f>IF('Costi complessivi'!#REF!="G",'Costi complessivi'!#REF!*$C$452,IF('Costi complessivi'!#REF!=$B$452,'Costi complessivi'!#REF!,""))</f>
        <v>#REF!</v>
      </c>
      <c r="L360" s="29" t="e">
        <f>IF('Costi complessivi'!#REF!="G",'Costi complessivi'!#REF!*$C$452,IF('Costi complessivi'!#REF!=$B$452,'Costi complessivi'!#REF!,""))</f>
        <v>#REF!</v>
      </c>
      <c r="M360" s="23" t="e">
        <f>'Costi complessivi'!#REF!</f>
        <v>#REF!</v>
      </c>
      <c r="N360" s="69" t="e">
        <f>IF('Costi complessivi'!#REF!="G",'Costi complessivi'!#REF!,IF('Costi complessivi'!#REF!=$B$452,'Costi complessivi'!#REF!,0))</f>
        <v>#REF!</v>
      </c>
      <c r="O360" s="42" t="s">
        <v>510</v>
      </c>
    </row>
    <row r="361" spans="1:15" hidden="1">
      <c r="A361" s="22" t="e">
        <f>IF('Costi complessivi'!#REF!="","",'Costi complessivi'!#REF!)</f>
        <v>#REF!</v>
      </c>
      <c r="B361" s="61" t="e">
        <f>IF('Costi complessivi'!#REF!="","",'Costi complessivi'!#REF!)</f>
        <v>#REF!</v>
      </c>
      <c r="C361" s="15" t="e">
        <f>IF('Costi complessivi'!#REF!="G",'Costi complessivi'!#REF!*$C$452,IF('Costi complessivi'!#REF!=$B$452,'Costi complessivi'!#REF!,""))</f>
        <v>#REF!</v>
      </c>
      <c r="D361" s="15" t="e">
        <f>IF('Costi complessivi'!#REF!="G",'Costi complessivi'!#REF!*$C$452,IF('Costi complessivi'!#REF!=$B$452,'Costi complessivi'!#REF!,""))</f>
        <v>#REF!</v>
      </c>
      <c r="E361" s="30" t="e">
        <f>IF('Costi complessivi'!#REF!="G",'Costi complessivi'!#REF!*$C$452,IF('Costi complessivi'!#REF!=$B$452,'Costi complessivi'!#REF!,""))</f>
        <v>#REF!</v>
      </c>
      <c r="F361" s="115" t="e">
        <f>IF('Costi complessivi'!#REF!="G",'Costi complessivi'!#REF!*$C$452,IF('Costi complessivi'!#REF!=$B$452,'Costi complessivi'!#REF!,""))</f>
        <v>#REF!</v>
      </c>
      <c r="G361" s="44" t="e">
        <f>IF('Costi complessivi'!#REF!="G",'Costi complessivi'!#REF!*$C$452,IF('Costi complessivi'!#REF!=$B$452,'Costi complessivi'!#REF!,""))</f>
        <v>#REF!</v>
      </c>
      <c r="H361" s="44" t="e">
        <f>IF('Costi complessivi'!#REF!="G",'Costi complessivi'!#REF!*$C$452,IF('Costi complessivi'!#REF!=$B$452,'Costi complessivi'!#REF!,""))</f>
        <v>#REF!</v>
      </c>
      <c r="I361" s="115" t="e">
        <f>IF('Costi complessivi'!#REF!="G",'Costi complessivi'!#REF!*$C$452,IF('Costi complessivi'!#REF!=$B$452,'Costi complessivi'!#REF!,""))</f>
        <v>#REF!</v>
      </c>
      <c r="J361" s="14" t="e">
        <f>IF('Costi complessivi'!#REF!="G",'Costi complessivi'!#REF!*$C$452,IF('Costi complessivi'!#REF!=$B$452,'Costi complessivi'!#REF!,""))</f>
        <v>#REF!</v>
      </c>
      <c r="K361" s="14" t="e">
        <f>IF('Costi complessivi'!#REF!="G",'Costi complessivi'!#REF!*$C$452,IF('Costi complessivi'!#REF!=$B$452,'Costi complessivi'!#REF!,""))</f>
        <v>#REF!</v>
      </c>
      <c r="L361" s="29" t="e">
        <f>IF('Costi complessivi'!#REF!="G",'Costi complessivi'!#REF!*$C$452,IF('Costi complessivi'!#REF!=$B$452,'Costi complessivi'!#REF!,""))</f>
        <v>#REF!</v>
      </c>
      <c r="M361" s="23" t="e">
        <f>'Costi complessivi'!#REF!</f>
        <v>#REF!</v>
      </c>
      <c r="N361" s="69" t="e">
        <f>IF('Costi complessivi'!#REF!="G",'Costi complessivi'!#REF!,IF('Costi complessivi'!#REF!=$B$452,'Costi complessivi'!#REF!,0))</f>
        <v>#REF!</v>
      </c>
    </row>
    <row r="362" spans="1:15" hidden="1">
      <c r="A362" s="22" t="e">
        <f>IF('Costi complessivi'!#REF!="","",'Costi complessivi'!#REF!)</f>
        <v>#REF!</v>
      </c>
      <c r="B362" s="61" t="e">
        <f>IF('Costi complessivi'!#REF!="","",'Costi complessivi'!#REF!)</f>
        <v>#REF!</v>
      </c>
      <c r="C362" s="15" t="e">
        <f>IF('Costi complessivi'!#REF!="G",'Costi complessivi'!#REF!*$C$452,IF('Costi complessivi'!#REF!=$B$452,'Costi complessivi'!#REF!,""))</f>
        <v>#REF!</v>
      </c>
      <c r="D362" s="15" t="e">
        <f>IF('Costi complessivi'!#REF!="G",'Costi complessivi'!#REF!*$C$452,IF('Costi complessivi'!#REF!=$B$452,'Costi complessivi'!#REF!,""))</f>
        <v>#REF!</v>
      </c>
      <c r="E362" s="30" t="e">
        <f>IF('Costi complessivi'!#REF!="G",'Costi complessivi'!#REF!*$C$452,IF('Costi complessivi'!#REF!=$B$452,'Costi complessivi'!#REF!,""))</f>
        <v>#REF!</v>
      </c>
      <c r="F362" s="115" t="e">
        <f>IF('Costi complessivi'!#REF!="G",'Costi complessivi'!#REF!*$C$452,IF('Costi complessivi'!#REF!=$B$452,'Costi complessivi'!#REF!,""))</f>
        <v>#REF!</v>
      </c>
      <c r="G362" s="44" t="e">
        <f>IF('Costi complessivi'!#REF!="G",'Costi complessivi'!#REF!*$C$452,IF('Costi complessivi'!#REF!=$B$452,'Costi complessivi'!#REF!,""))</f>
        <v>#REF!</v>
      </c>
      <c r="H362" s="44" t="e">
        <f>IF('Costi complessivi'!#REF!="G",'Costi complessivi'!#REF!*$C$452,IF('Costi complessivi'!#REF!=$B$452,'Costi complessivi'!#REF!,""))</f>
        <v>#REF!</v>
      </c>
      <c r="I362" s="115" t="e">
        <f>IF('Costi complessivi'!#REF!="G",'Costi complessivi'!#REF!*$C$452,IF('Costi complessivi'!#REF!=$B$452,'Costi complessivi'!#REF!,""))</f>
        <v>#REF!</v>
      </c>
      <c r="J362" s="14" t="e">
        <f>IF('Costi complessivi'!#REF!="G",'Costi complessivi'!#REF!*$C$452,IF('Costi complessivi'!#REF!=$B$452,'Costi complessivi'!#REF!,""))</f>
        <v>#REF!</v>
      </c>
      <c r="K362" s="14" t="e">
        <f>IF('Costi complessivi'!#REF!="G",'Costi complessivi'!#REF!*$C$452,IF('Costi complessivi'!#REF!=$B$452,'Costi complessivi'!#REF!,""))</f>
        <v>#REF!</v>
      </c>
      <c r="L362" s="29" t="e">
        <f>IF('Costi complessivi'!#REF!="G",'Costi complessivi'!#REF!*$C$452,IF('Costi complessivi'!#REF!=$B$452,'Costi complessivi'!#REF!,""))</f>
        <v>#REF!</v>
      </c>
      <c r="M362" s="23" t="e">
        <f>'Costi complessivi'!#REF!</f>
        <v>#REF!</v>
      </c>
      <c r="N362" s="69" t="e">
        <f>IF('Costi complessivi'!#REF!="G",'Costi complessivi'!#REF!,IF('Costi complessivi'!#REF!=$B$452,'Costi complessivi'!#REF!,0))</f>
        <v>#REF!</v>
      </c>
    </row>
    <row r="363" spans="1:15" hidden="1">
      <c r="A363" s="22" t="e">
        <f>IF('Costi complessivi'!#REF!="","",'Costi complessivi'!#REF!)</f>
        <v>#REF!</v>
      </c>
      <c r="B363" s="61" t="e">
        <f>IF('Costi complessivi'!#REF!="","",'Costi complessivi'!#REF!)</f>
        <v>#REF!</v>
      </c>
      <c r="C363" s="15" t="e">
        <f>IF('Costi complessivi'!#REF!="G",'Costi complessivi'!#REF!*$C$452,IF('Costi complessivi'!#REF!=$B$452,'Costi complessivi'!#REF!,""))</f>
        <v>#REF!</v>
      </c>
      <c r="D363" s="15" t="e">
        <f>IF('Costi complessivi'!#REF!="G",'Costi complessivi'!#REF!*$C$452,IF('Costi complessivi'!#REF!=$B$452,'Costi complessivi'!#REF!,""))</f>
        <v>#REF!</v>
      </c>
      <c r="E363" s="30" t="e">
        <f>IF('Costi complessivi'!#REF!="G",'Costi complessivi'!#REF!*$C$452,IF('Costi complessivi'!#REF!=$B$452,'Costi complessivi'!#REF!,""))</f>
        <v>#REF!</v>
      </c>
      <c r="F363" s="115" t="e">
        <f>IF('Costi complessivi'!#REF!="G",'Costi complessivi'!#REF!*$C$452,IF('Costi complessivi'!#REF!=$B$452,'Costi complessivi'!#REF!,""))</f>
        <v>#REF!</v>
      </c>
      <c r="G363" s="44" t="e">
        <f>IF('Costi complessivi'!#REF!="G",'Costi complessivi'!#REF!*$C$452,IF('Costi complessivi'!#REF!=$B$452,'Costi complessivi'!#REF!,""))</f>
        <v>#REF!</v>
      </c>
      <c r="H363" s="44" t="e">
        <f>IF('Costi complessivi'!#REF!="G",'Costi complessivi'!#REF!*$C$452,IF('Costi complessivi'!#REF!=$B$452,'Costi complessivi'!#REF!,""))</f>
        <v>#REF!</v>
      </c>
      <c r="I363" s="115" t="e">
        <f>IF('Costi complessivi'!#REF!="G",'Costi complessivi'!#REF!*$C$452,IF('Costi complessivi'!#REF!=$B$452,'Costi complessivi'!#REF!,""))</f>
        <v>#REF!</v>
      </c>
      <c r="J363" s="14" t="e">
        <f>IF('Costi complessivi'!#REF!="G",'Costi complessivi'!#REF!*$C$452,IF('Costi complessivi'!#REF!=$B$452,'Costi complessivi'!#REF!,""))</f>
        <v>#REF!</v>
      </c>
      <c r="K363" s="14" t="e">
        <f>IF('Costi complessivi'!#REF!="G",'Costi complessivi'!#REF!*$C$452,IF('Costi complessivi'!#REF!=$B$452,'Costi complessivi'!#REF!,""))</f>
        <v>#REF!</v>
      </c>
      <c r="L363" s="29" t="e">
        <f>IF('Costi complessivi'!#REF!="G",'Costi complessivi'!#REF!*$C$452,IF('Costi complessivi'!#REF!=$B$452,'Costi complessivi'!#REF!,""))</f>
        <v>#REF!</v>
      </c>
      <c r="M363" s="23" t="e">
        <f>'Costi complessivi'!#REF!</f>
        <v>#REF!</v>
      </c>
      <c r="N363" s="69" t="e">
        <f>IF('Costi complessivi'!#REF!="G",'Costi complessivi'!#REF!,IF('Costi complessivi'!#REF!=$B$452,'Costi complessivi'!#REF!,0))</f>
        <v>#REF!</v>
      </c>
    </row>
    <row r="364" spans="1:15" hidden="1">
      <c r="A364" s="22" t="e">
        <f>IF('Costi complessivi'!#REF!="","",'Costi complessivi'!#REF!)</f>
        <v>#REF!</v>
      </c>
      <c r="B364" s="61" t="e">
        <f>IF('Costi complessivi'!#REF!="","",'Costi complessivi'!#REF!)</f>
        <v>#REF!</v>
      </c>
      <c r="C364" s="15" t="e">
        <f>IF('Costi complessivi'!#REF!="G",'Costi complessivi'!#REF!*$C$452,IF('Costi complessivi'!#REF!=$B$452,'Costi complessivi'!#REF!,""))</f>
        <v>#REF!</v>
      </c>
      <c r="D364" s="15" t="e">
        <f>IF('Costi complessivi'!#REF!="G",'Costi complessivi'!#REF!*$C$452,IF('Costi complessivi'!#REF!=$B$452,'Costi complessivi'!#REF!,""))</f>
        <v>#REF!</v>
      </c>
      <c r="E364" s="30" t="e">
        <f>IF('Costi complessivi'!#REF!="G",'Costi complessivi'!#REF!*$C$452,IF('Costi complessivi'!#REF!=$B$452,'Costi complessivi'!#REF!,""))</f>
        <v>#REF!</v>
      </c>
      <c r="F364" s="115" t="e">
        <f>IF('Costi complessivi'!#REF!="G",'Costi complessivi'!#REF!*$C$452,IF('Costi complessivi'!#REF!=$B$452,'Costi complessivi'!#REF!,""))</f>
        <v>#REF!</v>
      </c>
      <c r="G364" s="44" t="e">
        <f>IF('Costi complessivi'!#REF!="G",'Costi complessivi'!#REF!*$C$452,IF('Costi complessivi'!#REF!=$B$452,'Costi complessivi'!#REF!,""))</f>
        <v>#REF!</v>
      </c>
      <c r="H364" s="44" t="e">
        <f>IF('Costi complessivi'!#REF!="G",'Costi complessivi'!#REF!*$C$452,IF('Costi complessivi'!#REF!=$B$452,'Costi complessivi'!#REF!,""))</f>
        <v>#REF!</v>
      </c>
      <c r="I364" s="115" t="e">
        <f>IF('Costi complessivi'!#REF!="G",'Costi complessivi'!#REF!*$C$452,IF('Costi complessivi'!#REF!=$B$452,'Costi complessivi'!#REF!,""))</f>
        <v>#REF!</v>
      </c>
      <c r="J364" s="14" t="e">
        <f>IF('Costi complessivi'!#REF!="G",'Costi complessivi'!#REF!*$C$452,IF('Costi complessivi'!#REF!=$B$452,'Costi complessivi'!#REF!,""))</f>
        <v>#REF!</v>
      </c>
      <c r="K364" s="14" t="e">
        <f>IF('Costi complessivi'!#REF!="G",'Costi complessivi'!#REF!*$C$452,IF('Costi complessivi'!#REF!=$B$452,'Costi complessivi'!#REF!,""))</f>
        <v>#REF!</v>
      </c>
      <c r="L364" s="29" t="e">
        <f>IF('Costi complessivi'!#REF!="G",'Costi complessivi'!#REF!*$C$452,IF('Costi complessivi'!#REF!=$B$452,'Costi complessivi'!#REF!,""))</f>
        <v>#REF!</v>
      </c>
      <c r="M364" s="23" t="e">
        <f>'Costi complessivi'!#REF!</f>
        <v>#REF!</v>
      </c>
      <c r="N364" s="69" t="e">
        <f>IF('Costi complessivi'!#REF!="G",'Costi complessivi'!#REF!,IF('Costi complessivi'!#REF!=$B$452,'Costi complessivi'!#REF!,0))</f>
        <v>#REF!</v>
      </c>
      <c r="O364" s="32" t="s">
        <v>498</v>
      </c>
    </row>
    <row r="365" spans="1:15">
      <c r="A365" s="22" t="str">
        <f>IF('Costi complessivi'!A279="","",'Costi complessivi'!A279)</f>
        <v xml:space="preserve"> 66/30/873</v>
      </c>
      <c r="B365" s="61" t="str">
        <f>IF('Costi complessivi'!B279="","",'Costi complessivi'!B279)</f>
        <v>UNA FAMIGLIA PER UNA FAMIGLIA</v>
      </c>
      <c r="C365" s="15" t="e">
        <f>IF('Costi complessivi'!#REF!="G",'Costi complessivi'!#REF!*$C$452,IF('Costi complessivi'!#REF!=$B$452,'Costi complessivi'!#REF!,""))</f>
        <v>#REF!</v>
      </c>
      <c r="D365" s="15" t="e">
        <f>IF('Costi complessivi'!#REF!="G",'Costi complessivi'!#REF!*$C$452,IF('Costi complessivi'!#REF!=$B$452,'Costi complessivi'!#REF!,""))</f>
        <v>#REF!</v>
      </c>
      <c r="E365" s="30" t="e">
        <f>IF('Costi complessivi'!#REF!="G",'Costi complessivi'!#REF!*$C$452,IF('Costi complessivi'!#REF!=$B$452,'Costi complessivi'!#REF!,""))</f>
        <v>#REF!</v>
      </c>
      <c r="F365" s="115" t="e">
        <f>IF('Costi complessivi'!#REF!="G",'Costi complessivi'!C279*$C$452,IF('Costi complessivi'!#REF!=$B$452,'Costi complessivi'!C279,""))</f>
        <v>#REF!</v>
      </c>
      <c r="G365" s="44" t="e">
        <f>IF('Costi complessivi'!#REF!="G",'Costi complessivi'!#REF!*$C$452,IF('Costi complessivi'!#REF!=$B$452,'Costi complessivi'!#REF!,""))</f>
        <v>#REF!</v>
      </c>
      <c r="H365" s="44" t="e">
        <f>IF('Costi complessivi'!#REF!="G",'Costi complessivi'!#REF!*$C$452,IF('Costi complessivi'!#REF!=$B$452,'Costi complessivi'!#REF!,""))</f>
        <v>#REF!</v>
      </c>
      <c r="I365" s="115" t="e">
        <f>IF('Costi complessivi'!#REF!="G",'Costi complessivi'!D279*$C$452,IF('Costi complessivi'!#REF!=$B$452,'Costi complessivi'!D279,""))</f>
        <v>#REF!</v>
      </c>
      <c r="J365" s="14" t="e">
        <f>IF('Costi complessivi'!#REF!="G",'Costi complessivi'!E279*$C$452,IF('Costi complessivi'!#REF!=$B$452,'Costi complessivi'!E279,""))</f>
        <v>#REF!</v>
      </c>
      <c r="K365" s="14" t="e">
        <f>IF('Costi complessivi'!#REF!="G",'Costi complessivi'!F279*$C$452,IF('Costi complessivi'!#REF!=$B$452,'Costi complessivi'!F279,""))</f>
        <v>#REF!</v>
      </c>
      <c r="L365" s="29" t="e">
        <f>IF('Costi complessivi'!#REF!="G",'Costi complessivi'!#REF!*$C$452,IF('Costi complessivi'!#REF!=$B$452,'Costi complessivi'!#REF!,""))</f>
        <v>#REF!</v>
      </c>
      <c r="M365" s="23" t="e">
        <f>'Costi complessivi'!#REF!</f>
        <v>#REF!</v>
      </c>
      <c r="N365" s="69" t="e">
        <f>IF('Costi complessivi'!#REF!="G",'Costi complessivi'!#REF!,IF('Costi complessivi'!#REF!=$B$452,'Costi complessivi'!#REF!,0))</f>
        <v>#REF!</v>
      </c>
    </row>
    <row r="366" spans="1:15" hidden="1">
      <c r="A366" s="22" t="e">
        <f>IF('Costi complessivi'!#REF!="","",'Costi complessivi'!#REF!)</f>
        <v>#REF!</v>
      </c>
      <c r="B366" s="61" t="e">
        <f>IF('Costi complessivi'!#REF!="","",'Costi complessivi'!#REF!)</f>
        <v>#REF!</v>
      </c>
      <c r="C366" s="15" t="e">
        <f>IF('Costi complessivi'!#REF!="G",'Costi complessivi'!#REF!*$C$452,IF('Costi complessivi'!#REF!=$B$452,'Costi complessivi'!#REF!,""))</f>
        <v>#REF!</v>
      </c>
      <c r="D366" s="15" t="e">
        <f>IF('Costi complessivi'!#REF!="G",'Costi complessivi'!#REF!*$C$452,IF('Costi complessivi'!#REF!=$B$452,'Costi complessivi'!#REF!,""))</f>
        <v>#REF!</v>
      </c>
      <c r="E366" s="30" t="e">
        <f>IF('Costi complessivi'!#REF!="G",'Costi complessivi'!#REF!*$C$452,IF('Costi complessivi'!#REF!=$B$452,'Costi complessivi'!#REF!,""))</f>
        <v>#REF!</v>
      </c>
      <c r="F366" s="115" t="e">
        <f>IF('Costi complessivi'!#REF!="G",'Costi complessivi'!#REF!*$C$452,IF('Costi complessivi'!#REF!=$B$452,'Costi complessivi'!#REF!,""))</f>
        <v>#REF!</v>
      </c>
      <c r="G366" s="44" t="e">
        <f>IF('Costi complessivi'!#REF!="G",'Costi complessivi'!#REF!*$C$452,IF('Costi complessivi'!#REF!=$B$452,'Costi complessivi'!#REF!,""))</f>
        <v>#REF!</v>
      </c>
      <c r="H366" s="44" t="e">
        <f>IF('Costi complessivi'!#REF!="G",'Costi complessivi'!#REF!*$C$452,IF('Costi complessivi'!#REF!=$B$452,'Costi complessivi'!#REF!,""))</f>
        <v>#REF!</v>
      </c>
      <c r="I366" s="115" t="e">
        <f>IF('Costi complessivi'!#REF!="G",'Costi complessivi'!#REF!*$C$452,IF('Costi complessivi'!#REF!=$B$452,'Costi complessivi'!#REF!,""))</f>
        <v>#REF!</v>
      </c>
      <c r="J366" s="14" t="e">
        <f>IF('Costi complessivi'!#REF!="G",'Costi complessivi'!#REF!*$C$452,IF('Costi complessivi'!#REF!=$B$452,'Costi complessivi'!#REF!,""))</f>
        <v>#REF!</v>
      </c>
      <c r="K366" s="14" t="e">
        <f>IF('Costi complessivi'!#REF!="G",'Costi complessivi'!#REF!*$C$452,IF('Costi complessivi'!#REF!=$B$452,'Costi complessivi'!#REF!,""))</f>
        <v>#REF!</v>
      </c>
      <c r="L366" s="29" t="e">
        <f>IF('Costi complessivi'!#REF!="G",'Costi complessivi'!#REF!*$C$452,IF('Costi complessivi'!#REF!=$B$452,'Costi complessivi'!#REF!,""))</f>
        <v>#REF!</v>
      </c>
      <c r="M366" s="23" t="e">
        <f>'Costi complessivi'!#REF!</f>
        <v>#REF!</v>
      </c>
      <c r="N366" s="69" t="e">
        <f>IF('Costi complessivi'!#REF!="G",'Costi complessivi'!#REF!,IF('Costi complessivi'!#REF!=$B$452,'Costi complessivi'!#REF!,0))</f>
        <v>#REF!</v>
      </c>
    </row>
    <row r="367" spans="1:15" hidden="1">
      <c r="A367" s="22" t="e">
        <f>IF('Costi complessivi'!#REF!="","",'Costi complessivi'!#REF!)</f>
        <v>#REF!</v>
      </c>
      <c r="B367" s="61" t="e">
        <f>IF('Costi complessivi'!#REF!="","",'Costi complessivi'!#REF!)</f>
        <v>#REF!</v>
      </c>
      <c r="C367" s="15" t="e">
        <f>IF('Costi complessivi'!#REF!="G",'Costi complessivi'!#REF!*$C$452,IF('Costi complessivi'!#REF!=$B$452,'Costi complessivi'!#REF!,""))</f>
        <v>#REF!</v>
      </c>
      <c r="D367" s="15" t="e">
        <f>IF('Costi complessivi'!#REF!="G",'Costi complessivi'!#REF!*$C$452,IF('Costi complessivi'!#REF!=$B$452,'Costi complessivi'!#REF!,""))</f>
        <v>#REF!</v>
      </c>
      <c r="E367" s="30" t="e">
        <f>IF('Costi complessivi'!#REF!="G",'Costi complessivi'!#REF!*$C$452,IF('Costi complessivi'!#REF!=$B$452,'Costi complessivi'!#REF!,""))</f>
        <v>#REF!</v>
      </c>
      <c r="F367" s="115" t="e">
        <f>IF('Costi complessivi'!#REF!="G",'Costi complessivi'!#REF!*$C$452,IF('Costi complessivi'!#REF!=$B$452,'Costi complessivi'!#REF!,""))</f>
        <v>#REF!</v>
      </c>
      <c r="G367" s="44" t="e">
        <f>IF('Costi complessivi'!#REF!="G",'Costi complessivi'!#REF!*$C$452,IF('Costi complessivi'!#REF!=$B$452,'Costi complessivi'!#REF!,""))</f>
        <v>#REF!</v>
      </c>
      <c r="H367" s="44" t="e">
        <f>IF('Costi complessivi'!#REF!="G",'Costi complessivi'!#REF!*$C$452,IF('Costi complessivi'!#REF!=$B$452,'Costi complessivi'!#REF!,""))</f>
        <v>#REF!</v>
      </c>
      <c r="I367" s="115" t="e">
        <f>IF('Costi complessivi'!#REF!="G",'Costi complessivi'!#REF!*$C$452,IF('Costi complessivi'!#REF!=$B$452,'Costi complessivi'!#REF!,""))</f>
        <v>#REF!</v>
      </c>
      <c r="J367" s="14" t="e">
        <f>IF('Costi complessivi'!#REF!="G",'Costi complessivi'!#REF!*$C$452,IF('Costi complessivi'!#REF!=$B$452,'Costi complessivi'!#REF!,""))</f>
        <v>#REF!</v>
      </c>
      <c r="K367" s="14" t="e">
        <f>IF('Costi complessivi'!#REF!="G",'Costi complessivi'!#REF!*$C$452,IF('Costi complessivi'!#REF!=$B$452,'Costi complessivi'!#REF!,""))</f>
        <v>#REF!</v>
      </c>
      <c r="L367" s="29" t="e">
        <f>IF('Costi complessivi'!#REF!="G",'Costi complessivi'!#REF!*$C$452,IF('Costi complessivi'!#REF!=$B$452,'Costi complessivi'!#REF!,""))</f>
        <v>#REF!</v>
      </c>
      <c r="M367" s="23" t="e">
        <f>'Costi complessivi'!#REF!</f>
        <v>#REF!</v>
      </c>
      <c r="N367" s="69" t="e">
        <f>IF('Costi complessivi'!#REF!="G",'Costi complessivi'!#REF!,IF('Costi complessivi'!#REF!=$B$452,'Costi complessivi'!#REF!,0))</f>
        <v>#REF!</v>
      </c>
    </row>
    <row r="368" spans="1:15" ht="17.25" hidden="1" customHeight="1">
      <c r="A368" s="22" t="e">
        <f>IF('Costi complessivi'!#REF!="","",'Costi complessivi'!#REF!)</f>
        <v>#REF!</v>
      </c>
      <c r="B368" s="61" t="e">
        <f>IF('Costi complessivi'!#REF!="","",'Costi complessivi'!#REF!)</f>
        <v>#REF!</v>
      </c>
      <c r="C368" s="15" t="e">
        <f>IF('Costi complessivi'!#REF!="G",'Costi complessivi'!#REF!*$C$452,IF('Costi complessivi'!#REF!=$B$452,'Costi complessivi'!#REF!,""))</f>
        <v>#REF!</v>
      </c>
      <c r="D368" s="15" t="e">
        <f>IF('Costi complessivi'!#REF!="G",'Costi complessivi'!#REF!*$C$452,IF('Costi complessivi'!#REF!=$B$452,'Costi complessivi'!#REF!,""))</f>
        <v>#REF!</v>
      </c>
      <c r="E368" s="30" t="e">
        <f>IF('Costi complessivi'!#REF!="G",'Costi complessivi'!#REF!*$C$452,IF('Costi complessivi'!#REF!=$B$452,'Costi complessivi'!#REF!,""))</f>
        <v>#REF!</v>
      </c>
      <c r="F368" s="115" t="e">
        <f>IF('Costi complessivi'!#REF!="G",'Costi complessivi'!#REF!*$C$452,IF('Costi complessivi'!#REF!=$B$452,'Costi complessivi'!#REF!,""))</f>
        <v>#REF!</v>
      </c>
      <c r="G368" s="44" t="e">
        <f>IF('Costi complessivi'!#REF!="G",'Costi complessivi'!#REF!*$C$452,IF('Costi complessivi'!#REF!=$B$452,'Costi complessivi'!#REF!,""))</f>
        <v>#REF!</v>
      </c>
      <c r="H368" s="44" t="e">
        <f>IF('Costi complessivi'!#REF!="G",'Costi complessivi'!#REF!*$C$452,IF('Costi complessivi'!#REF!=$B$452,'Costi complessivi'!#REF!,""))</f>
        <v>#REF!</v>
      </c>
      <c r="I368" s="115" t="e">
        <f>IF('Costi complessivi'!#REF!="G",'Costi complessivi'!#REF!*$C$452,IF('Costi complessivi'!#REF!=$B$452,'Costi complessivi'!#REF!,""))</f>
        <v>#REF!</v>
      </c>
      <c r="J368" s="14" t="e">
        <f>IF('Costi complessivi'!#REF!="G",'Costi complessivi'!#REF!*$C$452,IF('Costi complessivi'!#REF!=$B$452,'Costi complessivi'!#REF!,""))</f>
        <v>#REF!</v>
      </c>
      <c r="K368" s="14" t="e">
        <f>IF('Costi complessivi'!#REF!="G",'Costi complessivi'!#REF!*$C$452,IF('Costi complessivi'!#REF!=$B$452,'Costi complessivi'!#REF!,""))</f>
        <v>#REF!</v>
      </c>
      <c r="L368" s="29" t="e">
        <f>IF('Costi complessivi'!#REF!="G",'Costi complessivi'!#REF!*$C$452,IF('Costi complessivi'!#REF!=$B$452,'Costi complessivi'!#REF!,""))</f>
        <v>#REF!</v>
      </c>
      <c r="M368" s="23" t="e">
        <f>'Costi complessivi'!#REF!</f>
        <v>#REF!</v>
      </c>
      <c r="N368" s="69" t="e">
        <f>IF('Costi complessivi'!#REF!="G",'Costi complessivi'!#REF!,IF('Costi complessivi'!#REF!=$B$452,'Costi complessivi'!#REF!,0))</f>
        <v>#REF!</v>
      </c>
      <c r="O368" s="32"/>
    </row>
    <row r="369" spans="1:33" ht="17.25" hidden="1" customHeight="1">
      <c r="A369" s="22" t="e">
        <f>IF('Costi complessivi'!#REF!="","",'Costi complessivi'!#REF!)</f>
        <v>#REF!</v>
      </c>
      <c r="B369" s="61" t="e">
        <f>IF('Costi complessivi'!#REF!="","",'Costi complessivi'!#REF!)</f>
        <v>#REF!</v>
      </c>
      <c r="C369" s="15" t="e">
        <f>IF('Costi complessivi'!#REF!="G",'Costi complessivi'!#REF!*$C$452,IF('Costi complessivi'!#REF!=$B$452,'Costi complessivi'!#REF!,""))</f>
        <v>#REF!</v>
      </c>
      <c r="D369" s="15" t="e">
        <f>IF('Costi complessivi'!#REF!="G",'Costi complessivi'!#REF!*$C$452,IF('Costi complessivi'!#REF!=$B$452,'Costi complessivi'!#REF!,""))</f>
        <v>#REF!</v>
      </c>
      <c r="E369" s="30" t="e">
        <f>IF('Costi complessivi'!#REF!="G",'Costi complessivi'!#REF!*$C$452,IF('Costi complessivi'!#REF!=$B$452,'Costi complessivi'!#REF!,""))</f>
        <v>#REF!</v>
      </c>
      <c r="F369" s="115" t="e">
        <f>IF('Costi complessivi'!#REF!="G",'Costi complessivi'!#REF!*$C$452,IF('Costi complessivi'!#REF!=$B$452,'Costi complessivi'!#REF!,""))</f>
        <v>#REF!</v>
      </c>
      <c r="G369" s="44" t="e">
        <f>IF('Costi complessivi'!#REF!="G",'Costi complessivi'!#REF!*$C$452,IF('Costi complessivi'!#REF!=$B$452,'Costi complessivi'!#REF!,""))</f>
        <v>#REF!</v>
      </c>
      <c r="H369" s="44" t="e">
        <f>IF('Costi complessivi'!#REF!="G",'Costi complessivi'!#REF!*$C$452,IF('Costi complessivi'!#REF!=$B$452,'Costi complessivi'!#REF!,""))</f>
        <v>#REF!</v>
      </c>
      <c r="I369" s="115" t="e">
        <f>IF('Costi complessivi'!#REF!="G",'Costi complessivi'!#REF!*$C$452,IF('Costi complessivi'!#REF!=$B$452,'Costi complessivi'!#REF!,""))</f>
        <v>#REF!</v>
      </c>
      <c r="J369" s="14" t="e">
        <f>IF('Costi complessivi'!#REF!="G",'Costi complessivi'!#REF!*$C$452,IF('Costi complessivi'!#REF!=$B$452,'Costi complessivi'!#REF!,""))</f>
        <v>#REF!</v>
      </c>
      <c r="K369" s="14" t="e">
        <f>IF('Costi complessivi'!#REF!="G",'Costi complessivi'!#REF!*$C$452,IF('Costi complessivi'!#REF!=$B$452,'Costi complessivi'!#REF!,""))</f>
        <v>#REF!</v>
      </c>
      <c r="L369" s="29" t="e">
        <f>IF('Costi complessivi'!#REF!="G",'Costi complessivi'!#REF!*$C$452,IF('Costi complessivi'!#REF!=$B$452,'Costi complessivi'!#REF!,""))</f>
        <v>#REF!</v>
      </c>
      <c r="M369" s="23" t="e">
        <f>'Costi complessivi'!#REF!</f>
        <v>#REF!</v>
      </c>
      <c r="N369" s="69" t="e">
        <f>IF('Costi complessivi'!#REF!="G",'Costi complessivi'!#REF!,IF('Costi complessivi'!#REF!=$B$452,'Costi complessivi'!#REF!,0))</f>
        <v>#REF!</v>
      </c>
      <c r="O369" s="32" t="s">
        <v>508</v>
      </c>
    </row>
    <row r="370" spans="1:33" hidden="1">
      <c r="A370" s="22" t="e">
        <f>IF('Costi complessivi'!#REF!="","",'Costi complessivi'!#REF!)</f>
        <v>#REF!</v>
      </c>
      <c r="B370" s="61" t="e">
        <f>IF('Costi complessivi'!#REF!="","",'Costi complessivi'!#REF!)</f>
        <v>#REF!</v>
      </c>
      <c r="C370" s="15" t="e">
        <f>IF('Costi complessivi'!#REF!="G",'Costi complessivi'!#REF!*$C$452,IF('Costi complessivi'!#REF!=$B$452,'Costi complessivi'!#REF!,""))</f>
        <v>#REF!</v>
      </c>
      <c r="D370" s="15" t="e">
        <f>IF('Costi complessivi'!#REF!="G",'Costi complessivi'!#REF!*$C$452,IF('Costi complessivi'!#REF!=$B$452,'Costi complessivi'!#REF!,""))</f>
        <v>#REF!</v>
      </c>
      <c r="E370" s="30" t="e">
        <f>IF('Costi complessivi'!#REF!="G",'Costi complessivi'!#REF!*$C$452,IF('Costi complessivi'!#REF!=$B$452,'Costi complessivi'!#REF!,""))</f>
        <v>#REF!</v>
      </c>
      <c r="F370" s="115" t="e">
        <f>IF('Costi complessivi'!#REF!="G",'Costi complessivi'!#REF!*$C$452,IF('Costi complessivi'!#REF!=$B$452,'Costi complessivi'!#REF!,""))</f>
        <v>#REF!</v>
      </c>
      <c r="G370" s="44" t="e">
        <f>IF('Costi complessivi'!#REF!="G",'Costi complessivi'!#REF!*$C$452,IF('Costi complessivi'!#REF!=$B$452,'Costi complessivi'!#REF!,""))</f>
        <v>#REF!</v>
      </c>
      <c r="H370" s="44" t="e">
        <f>IF('Costi complessivi'!#REF!="G",'Costi complessivi'!#REF!*$C$452,IF('Costi complessivi'!#REF!=$B$452,'Costi complessivi'!#REF!,""))</f>
        <v>#REF!</v>
      </c>
      <c r="I370" s="115" t="e">
        <f>IF('Costi complessivi'!#REF!="G",'Costi complessivi'!#REF!*$C$452,IF('Costi complessivi'!#REF!=$B$452,'Costi complessivi'!#REF!,""))</f>
        <v>#REF!</v>
      </c>
      <c r="J370" s="14" t="e">
        <f>IF('Costi complessivi'!#REF!="G",'Costi complessivi'!#REF!*$C$452,IF('Costi complessivi'!#REF!=$B$452,'Costi complessivi'!#REF!,""))</f>
        <v>#REF!</v>
      </c>
      <c r="K370" s="14" t="e">
        <f>IF('Costi complessivi'!#REF!="G",'Costi complessivi'!#REF!*$C$452,IF('Costi complessivi'!#REF!=$B$452,'Costi complessivi'!#REF!,""))</f>
        <v>#REF!</v>
      </c>
      <c r="L370" s="29" t="e">
        <f>IF('Costi complessivi'!#REF!="G",'Costi complessivi'!#REF!*$C$452,IF('Costi complessivi'!#REF!=$B$452,'Costi complessivi'!#REF!,""))</f>
        <v>#REF!</v>
      </c>
      <c r="M370" s="23" t="e">
        <f>'Costi complessivi'!#REF!</f>
        <v>#REF!</v>
      </c>
      <c r="N370" s="69" t="e">
        <f>IF('Costi complessivi'!#REF!="G",'Costi complessivi'!#REF!,IF('Costi complessivi'!#REF!=$B$452,'Costi complessivi'!#REF!,0))</f>
        <v>#REF!</v>
      </c>
    </row>
    <row r="371" spans="1:33" hidden="1">
      <c r="A371" s="22" t="e">
        <f>IF('Costi complessivi'!#REF!="","",'Costi complessivi'!#REF!)</f>
        <v>#REF!</v>
      </c>
      <c r="B371" s="61" t="e">
        <f>IF('Costi complessivi'!#REF!="","",'Costi complessivi'!#REF!)</f>
        <v>#REF!</v>
      </c>
      <c r="C371" s="15" t="e">
        <f>IF('Costi complessivi'!#REF!="G",'Costi complessivi'!#REF!*$C$452,IF('Costi complessivi'!#REF!=$B$452,'Costi complessivi'!#REF!,""))</f>
        <v>#REF!</v>
      </c>
      <c r="D371" s="15" t="e">
        <f>IF('Costi complessivi'!#REF!="G",'Costi complessivi'!#REF!*$C$452,IF('Costi complessivi'!#REF!=$B$452,'Costi complessivi'!#REF!,""))</f>
        <v>#REF!</v>
      </c>
      <c r="E371" s="30" t="e">
        <f>IF('Costi complessivi'!#REF!="G",'Costi complessivi'!#REF!*$C$452,IF('Costi complessivi'!#REF!=$B$452,'Costi complessivi'!#REF!,""))</f>
        <v>#REF!</v>
      </c>
      <c r="F371" s="115" t="e">
        <f>IF('Costi complessivi'!#REF!="G",'Costi complessivi'!#REF!*$C$452,IF('Costi complessivi'!#REF!=$B$452,'Costi complessivi'!#REF!,""))</f>
        <v>#REF!</v>
      </c>
      <c r="G371" s="44" t="e">
        <f>IF('Costi complessivi'!#REF!="G",'Costi complessivi'!#REF!*$C$452,IF('Costi complessivi'!#REF!=$B$452,'Costi complessivi'!#REF!,""))</f>
        <v>#REF!</v>
      </c>
      <c r="H371" s="44" t="e">
        <f>IF('Costi complessivi'!#REF!="G",'Costi complessivi'!#REF!*$C$452,IF('Costi complessivi'!#REF!=$B$452,'Costi complessivi'!#REF!,""))</f>
        <v>#REF!</v>
      </c>
      <c r="I371" s="115" t="e">
        <f>IF('Costi complessivi'!#REF!="G",'Costi complessivi'!#REF!*$C$452,IF('Costi complessivi'!#REF!=$B$452,'Costi complessivi'!#REF!,""))</f>
        <v>#REF!</v>
      </c>
      <c r="J371" s="14" t="e">
        <f>IF('Costi complessivi'!#REF!="G",'Costi complessivi'!#REF!*$C$452,IF('Costi complessivi'!#REF!=$B$452,'Costi complessivi'!#REF!,""))</f>
        <v>#REF!</v>
      </c>
      <c r="K371" s="14" t="e">
        <f>IF('Costi complessivi'!#REF!="G",'Costi complessivi'!#REF!*$C$452,IF('Costi complessivi'!#REF!=$B$452,'Costi complessivi'!#REF!,""))</f>
        <v>#REF!</v>
      </c>
      <c r="L371" s="29" t="e">
        <f>IF('Costi complessivi'!#REF!="G",'Costi complessivi'!#REF!*$C$452,IF('Costi complessivi'!#REF!=$B$452,'Costi complessivi'!#REF!,""))</f>
        <v>#REF!</v>
      </c>
      <c r="M371" s="23" t="e">
        <f>'Costi complessivi'!#REF!</f>
        <v>#REF!</v>
      </c>
      <c r="N371" s="69" t="e">
        <f>IF('Costi complessivi'!#REF!="G",'Costi complessivi'!#REF!,IF('Costi complessivi'!#REF!=$B$452,'Costi complessivi'!#REF!,0))</f>
        <v>#REF!</v>
      </c>
    </row>
    <row r="372" spans="1:33" hidden="1">
      <c r="A372" s="22" t="e">
        <f>IF('Costi complessivi'!#REF!="","",'Costi complessivi'!#REF!)</f>
        <v>#REF!</v>
      </c>
      <c r="B372" s="61" t="e">
        <f>IF('Costi complessivi'!#REF!="","",'Costi complessivi'!#REF!)</f>
        <v>#REF!</v>
      </c>
      <c r="C372" s="15" t="e">
        <f>IF('Costi complessivi'!#REF!="G",'Costi complessivi'!#REF!*$C$452,IF('Costi complessivi'!#REF!=$B$452,'Costi complessivi'!#REF!,""))</f>
        <v>#REF!</v>
      </c>
      <c r="D372" s="15" t="e">
        <f>IF('Costi complessivi'!#REF!="G",'Costi complessivi'!#REF!*$C$452,IF('Costi complessivi'!#REF!=$B$452,'Costi complessivi'!#REF!,""))</f>
        <v>#REF!</v>
      </c>
      <c r="E372" s="30" t="e">
        <f>IF('Costi complessivi'!#REF!="G",'Costi complessivi'!#REF!*$C$452,IF('Costi complessivi'!#REF!=$B$452,'Costi complessivi'!#REF!,""))</f>
        <v>#REF!</v>
      </c>
      <c r="F372" s="115" t="e">
        <f>IF('Costi complessivi'!#REF!="G",'Costi complessivi'!#REF!*$C$452,IF('Costi complessivi'!#REF!=$B$452,'Costi complessivi'!#REF!,""))</f>
        <v>#REF!</v>
      </c>
      <c r="G372" s="44" t="e">
        <f>IF('Costi complessivi'!#REF!="G",'Costi complessivi'!#REF!*$C$452,IF('Costi complessivi'!#REF!=$B$452,'Costi complessivi'!#REF!,""))</f>
        <v>#REF!</v>
      </c>
      <c r="H372" s="44" t="e">
        <f>IF('Costi complessivi'!#REF!="G",'Costi complessivi'!#REF!*$C$452,IF('Costi complessivi'!#REF!=$B$452,'Costi complessivi'!#REF!,""))</f>
        <v>#REF!</v>
      </c>
      <c r="I372" s="115" t="e">
        <f>IF('Costi complessivi'!#REF!="G",'Costi complessivi'!#REF!*$C$452,IF('Costi complessivi'!#REF!=$B$452,'Costi complessivi'!#REF!,""))</f>
        <v>#REF!</v>
      </c>
      <c r="J372" s="14" t="e">
        <f>IF('Costi complessivi'!#REF!="G",'Costi complessivi'!#REF!*$C$452,IF('Costi complessivi'!#REF!=$B$452,'Costi complessivi'!#REF!,""))</f>
        <v>#REF!</v>
      </c>
      <c r="K372" s="14" t="e">
        <f>IF('Costi complessivi'!#REF!="G",'Costi complessivi'!#REF!*$C$452,IF('Costi complessivi'!#REF!=$B$452,'Costi complessivi'!#REF!,""))</f>
        <v>#REF!</v>
      </c>
      <c r="L372" s="29" t="e">
        <f>IF('Costi complessivi'!#REF!="G",'Costi complessivi'!#REF!*$C$452,IF('Costi complessivi'!#REF!=$B$452,'Costi complessivi'!#REF!,""))</f>
        <v>#REF!</v>
      </c>
      <c r="M372" s="23" t="e">
        <f>'Costi complessivi'!#REF!</f>
        <v>#REF!</v>
      </c>
      <c r="N372" s="69" t="e">
        <f>IF('Costi complessivi'!#REF!="G",'Costi complessivi'!#REF!,IF('Costi complessivi'!#REF!=$B$452,'Costi complessivi'!#REF!,0))</f>
        <v>#REF!</v>
      </c>
    </row>
    <row r="373" spans="1:33" hidden="1">
      <c r="A373" s="22" t="e">
        <f>IF('Costi complessivi'!#REF!="","",'Costi complessivi'!#REF!)</f>
        <v>#REF!</v>
      </c>
      <c r="B373" s="61" t="e">
        <f>IF('Costi complessivi'!#REF!="","",'Costi complessivi'!#REF!)</f>
        <v>#REF!</v>
      </c>
      <c r="C373" s="15" t="e">
        <f>IF('Costi complessivi'!#REF!="G",'Costi complessivi'!#REF!*$C$452,IF('Costi complessivi'!#REF!=$B$452,'Costi complessivi'!#REF!,""))</f>
        <v>#REF!</v>
      </c>
      <c r="D373" s="15" t="e">
        <f>IF('Costi complessivi'!#REF!="G",'Costi complessivi'!#REF!*$C$452,IF('Costi complessivi'!#REF!=$B$452,'Costi complessivi'!#REF!,""))</f>
        <v>#REF!</v>
      </c>
      <c r="E373" s="30" t="e">
        <f>IF('Costi complessivi'!#REF!="G",'Costi complessivi'!#REF!*$C$452,IF('Costi complessivi'!#REF!=$B$452,'Costi complessivi'!#REF!,""))</f>
        <v>#REF!</v>
      </c>
      <c r="F373" s="115" t="e">
        <f>IF('Costi complessivi'!#REF!="G",'Costi complessivi'!#REF!*$C$452,IF('Costi complessivi'!#REF!=$B$452,'Costi complessivi'!#REF!,""))</f>
        <v>#REF!</v>
      </c>
      <c r="G373" s="44" t="e">
        <f>IF('Costi complessivi'!#REF!="G",'Costi complessivi'!#REF!*$C$452,IF('Costi complessivi'!#REF!=$B$452,'Costi complessivi'!#REF!,""))</f>
        <v>#REF!</v>
      </c>
      <c r="H373" s="44" t="e">
        <f>IF('Costi complessivi'!#REF!="G",'Costi complessivi'!#REF!*$C$452,IF('Costi complessivi'!#REF!=$B$452,'Costi complessivi'!#REF!,""))</f>
        <v>#REF!</v>
      </c>
      <c r="I373" s="115" t="e">
        <f>IF('Costi complessivi'!#REF!="G",'Costi complessivi'!#REF!*$C$452,IF('Costi complessivi'!#REF!=$B$452,'Costi complessivi'!#REF!,""))</f>
        <v>#REF!</v>
      </c>
      <c r="J373" s="14" t="e">
        <f>IF('Costi complessivi'!#REF!="G",'Costi complessivi'!#REF!*$C$452,IF('Costi complessivi'!#REF!=$B$452,'Costi complessivi'!#REF!,""))</f>
        <v>#REF!</v>
      </c>
      <c r="K373" s="14" t="e">
        <f>IF('Costi complessivi'!#REF!="G",'Costi complessivi'!#REF!*$C$452,IF('Costi complessivi'!#REF!=$B$452,'Costi complessivi'!#REF!,""))</f>
        <v>#REF!</v>
      </c>
      <c r="L373" s="29" t="e">
        <f>IF('Costi complessivi'!#REF!="G",'Costi complessivi'!#REF!*$C$452,IF('Costi complessivi'!#REF!=$B$452,'Costi complessivi'!#REF!,""))</f>
        <v>#REF!</v>
      </c>
      <c r="M373" s="23" t="e">
        <f>'Costi complessivi'!#REF!</f>
        <v>#REF!</v>
      </c>
      <c r="N373" s="69" t="e">
        <f>IF('Costi complessivi'!#REF!="G",'Costi complessivi'!#REF!,IF('Costi complessivi'!#REF!=$B$452,'Costi complessivi'!#REF!,0))</f>
        <v>#REF!</v>
      </c>
    </row>
    <row r="374" spans="1:33" hidden="1">
      <c r="A374" s="22" t="e">
        <f>IF('Costi complessivi'!#REF!="","",'Costi complessivi'!#REF!)</f>
        <v>#REF!</v>
      </c>
      <c r="B374" s="61" t="e">
        <f>IF('Costi complessivi'!#REF!="","",'Costi complessivi'!#REF!)</f>
        <v>#REF!</v>
      </c>
      <c r="C374" s="15" t="e">
        <f>IF('Costi complessivi'!#REF!="G",'Costi complessivi'!#REF!*$C$452,IF('Costi complessivi'!#REF!=$B$452,'Costi complessivi'!#REF!,""))</f>
        <v>#REF!</v>
      </c>
      <c r="D374" s="15" t="e">
        <f>IF('Costi complessivi'!#REF!="G",'Costi complessivi'!#REF!*$C$452,IF('Costi complessivi'!#REF!=$B$452,'Costi complessivi'!#REF!,""))</f>
        <v>#REF!</v>
      </c>
      <c r="E374" s="30" t="e">
        <f>IF('Costi complessivi'!#REF!="G",'Costi complessivi'!#REF!*$C$452,IF('Costi complessivi'!#REF!=$B$452,'Costi complessivi'!#REF!,""))</f>
        <v>#REF!</v>
      </c>
      <c r="F374" s="115" t="e">
        <f>IF('Costi complessivi'!#REF!="G",'Costi complessivi'!#REF!*$C$452,IF('Costi complessivi'!#REF!=$B$452,'Costi complessivi'!#REF!,""))</f>
        <v>#REF!</v>
      </c>
      <c r="G374" s="44" t="e">
        <f>IF('Costi complessivi'!#REF!="G",'Costi complessivi'!#REF!*$C$452,IF('Costi complessivi'!#REF!=$B$452,'Costi complessivi'!#REF!,""))</f>
        <v>#REF!</v>
      </c>
      <c r="H374" s="44" t="e">
        <f>IF('Costi complessivi'!#REF!="G",'Costi complessivi'!#REF!*$C$452,IF('Costi complessivi'!#REF!=$B$452,'Costi complessivi'!#REF!,""))</f>
        <v>#REF!</v>
      </c>
      <c r="I374" s="115" t="e">
        <f>IF('Costi complessivi'!#REF!="G",'Costi complessivi'!#REF!*$C$452,IF('Costi complessivi'!#REF!=$B$452,'Costi complessivi'!#REF!,""))</f>
        <v>#REF!</v>
      </c>
      <c r="J374" s="14" t="e">
        <f>IF('Costi complessivi'!#REF!="G",'Costi complessivi'!#REF!*$C$452,IF('Costi complessivi'!#REF!=$B$452,'Costi complessivi'!#REF!,""))</f>
        <v>#REF!</v>
      </c>
      <c r="K374" s="14" t="e">
        <f>IF('Costi complessivi'!#REF!="G",'Costi complessivi'!#REF!*$C$452,IF('Costi complessivi'!#REF!=$B$452,'Costi complessivi'!#REF!,""))</f>
        <v>#REF!</v>
      </c>
      <c r="L374" s="29" t="e">
        <f>IF('Costi complessivi'!#REF!="G",'Costi complessivi'!#REF!*$C$452,IF('Costi complessivi'!#REF!=$B$452,'Costi complessivi'!#REF!,""))</f>
        <v>#REF!</v>
      </c>
      <c r="M374" s="23" t="e">
        <f>'Costi complessivi'!#REF!</f>
        <v>#REF!</v>
      </c>
      <c r="N374" s="69" t="e">
        <f>IF('Costi complessivi'!#REF!="G",'Costi complessivi'!#REF!,IF('Costi complessivi'!#REF!=$B$452,'Costi complessivi'!#REF!,0))</f>
        <v>#REF!</v>
      </c>
    </row>
    <row r="375" spans="1:33" hidden="1">
      <c r="A375" s="22" t="e">
        <f>IF('Costi complessivi'!#REF!="","",'Costi complessivi'!#REF!)</f>
        <v>#REF!</v>
      </c>
      <c r="B375" s="61" t="e">
        <f>IF('Costi complessivi'!#REF!="","",'Costi complessivi'!#REF!)</f>
        <v>#REF!</v>
      </c>
      <c r="C375" s="15" t="e">
        <f>IF('Costi complessivi'!#REF!="G",'Costi complessivi'!#REF!*$C$452,IF('Costi complessivi'!#REF!=$B$452,'Costi complessivi'!#REF!,""))</f>
        <v>#REF!</v>
      </c>
      <c r="D375" s="15" t="e">
        <f>IF('Costi complessivi'!#REF!="G",'Costi complessivi'!#REF!*$C$452,IF('Costi complessivi'!#REF!=$B$452,'Costi complessivi'!#REF!,""))</f>
        <v>#REF!</v>
      </c>
      <c r="E375" s="30" t="e">
        <f>IF('Costi complessivi'!#REF!="G",'Costi complessivi'!#REF!*$C$452,IF('Costi complessivi'!#REF!=$B$452,'Costi complessivi'!#REF!,""))</f>
        <v>#REF!</v>
      </c>
      <c r="F375" s="115" t="e">
        <f>IF('Costi complessivi'!#REF!="G",'Costi complessivi'!#REF!*$C$452,IF('Costi complessivi'!#REF!=$B$452,'Costi complessivi'!#REF!,""))</f>
        <v>#REF!</v>
      </c>
      <c r="G375" s="44" t="e">
        <f>IF('Costi complessivi'!#REF!="G",'Costi complessivi'!#REF!*$C$452,IF('Costi complessivi'!#REF!=$B$452,'Costi complessivi'!#REF!,""))</f>
        <v>#REF!</v>
      </c>
      <c r="H375" s="44" t="e">
        <f>IF('Costi complessivi'!#REF!="G",'Costi complessivi'!#REF!*$C$452,IF('Costi complessivi'!#REF!=$B$452,'Costi complessivi'!#REF!,""))</f>
        <v>#REF!</v>
      </c>
      <c r="I375" s="115" t="e">
        <f>IF('Costi complessivi'!#REF!="G",'Costi complessivi'!#REF!*$C$452,IF('Costi complessivi'!#REF!=$B$452,'Costi complessivi'!#REF!,""))</f>
        <v>#REF!</v>
      </c>
      <c r="J375" s="14" t="e">
        <f>IF('Costi complessivi'!#REF!="G",'Costi complessivi'!#REF!*$C$452,IF('Costi complessivi'!#REF!=$B$452,'Costi complessivi'!#REF!,""))</f>
        <v>#REF!</v>
      </c>
      <c r="K375" s="14" t="e">
        <f>IF('Costi complessivi'!#REF!="G",'Costi complessivi'!#REF!*$C$452,IF('Costi complessivi'!#REF!=$B$452,'Costi complessivi'!#REF!,""))</f>
        <v>#REF!</v>
      </c>
      <c r="L375" s="29" t="e">
        <f>IF('Costi complessivi'!#REF!="G",'Costi complessivi'!#REF!*$C$452,IF('Costi complessivi'!#REF!=$B$452,'Costi complessivi'!#REF!,""))</f>
        <v>#REF!</v>
      </c>
      <c r="M375" s="23" t="e">
        <f>'Costi complessivi'!#REF!</f>
        <v>#REF!</v>
      </c>
      <c r="N375" s="69" t="e">
        <f>IF('Costi complessivi'!#REF!="G",'Costi complessivi'!#REF!,IF('Costi complessivi'!#REF!=$B$452,'Costi complessivi'!#REF!,0))</f>
        <v>#REF!</v>
      </c>
    </row>
    <row r="376" spans="1:33" hidden="1">
      <c r="A376" s="22" t="e">
        <f>IF('Costi complessivi'!#REF!="","",'Costi complessivi'!#REF!)</f>
        <v>#REF!</v>
      </c>
      <c r="B376" s="61" t="e">
        <f>IF('Costi complessivi'!#REF!="","",'Costi complessivi'!#REF!)</f>
        <v>#REF!</v>
      </c>
      <c r="C376" s="15" t="e">
        <f>IF('Costi complessivi'!#REF!="G",'Costi complessivi'!#REF!*$C$452,IF('Costi complessivi'!#REF!=$B$452,'Costi complessivi'!#REF!,""))</f>
        <v>#REF!</v>
      </c>
      <c r="D376" s="15" t="e">
        <f>IF('Costi complessivi'!#REF!="G",'Costi complessivi'!#REF!*$C$452,IF('Costi complessivi'!#REF!=$B$452,'Costi complessivi'!#REF!,""))</f>
        <v>#REF!</v>
      </c>
      <c r="E376" s="30" t="e">
        <f>IF('Costi complessivi'!#REF!="G",'Costi complessivi'!#REF!*$C$452,IF('Costi complessivi'!#REF!=$B$452,'Costi complessivi'!#REF!,""))</f>
        <v>#REF!</v>
      </c>
      <c r="F376" s="115" t="e">
        <f>IF('Costi complessivi'!#REF!="G",'Costi complessivi'!#REF!*$C$452,IF('Costi complessivi'!#REF!=$B$452,'Costi complessivi'!#REF!,""))</f>
        <v>#REF!</v>
      </c>
      <c r="G376" s="44" t="e">
        <f>IF('Costi complessivi'!#REF!="G",'Costi complessivi'!#REF!*$C$452,IF('Costi complessivi'!#REF!=$B$452,'Costi complessivi'!#REF!,""))</f>
        <v>#REF!</v>
      </c>
      <c r="H376" s="44" t="e">
        <f>IF('Costi complessivi'!#REF!="G",'Costi complessivi'!#REF!*$C$452,IF('Costi complessivi'!#REF!=$B$452,'Costi complessivi'!#REF!,""))</f>
        <v>#REF!</v>
      </c>
      <c r="I376" s="115" t="e">
        <f>IF('Costi complessivi'!#REF!="G",'Costi complessivi'!#REF!*$C$452,IF('Costi complessivi'!#REF!=$B$452,'Costi complessivi'!#REF!,""))</f>
        <v>#REF!</v>
      </c>
      <c r="J376" s="14" t="e">
        <f>IF('Costi complessivi'!#REF!="G",'Costi complessivi'!#REF!*$C$452,IF('Costi complessivi'!#REF!=$B$452,'Costi complessivi'!#REF!,""))</f>
        <v>#REF!</v>
      </c>
      <c r="K376" s="14" t="e">
        <f>IF('Costi complessivi'!#REF!="G",'Costi complessivi'!#REF!*$C$452,IF('Costi complessivi'!#REF!=$B$452,'Costi complessivi'!#REF!,""))</f>
        <v>#REF!</v>
      </c>
      <c r="L376" s="29" t="e">
        <f>IF('Costi complessivi'!#REF!="G",'Costi complessivi'!#REF!*$C$452,IF('Costi complessivi'!#REF!=$B$452,'Costi complessivi'!#REF!,""))</f>
        <v>#REF!</v>
      </c>
      <c r="M376" s="23" t="e">
        <f>'Costi complessivi'!#REF!</f>
        <v>#REF!</v>
      </c>
      <c r="N376" s="69" t="e">
        <f>IF('Costi complessivi'!#REF!="G",'Costi complessivi'!#REF!,IF('Costi complessivi'!#REF!=$B$452,'Costi complessivi'!#REF!,0))</f>
        <v>#REF!</v>
      </c>
    </row>
    <row r="377" spans="1:33" hidden="1">
      <c r="A377" s="22" t="e">
        <f>IF('Costi complessivi'!#REF!="","",'Costi complessivi'!#REF!)</f>
        <v>#REF!</v>
      </c>
      <c r="B377" s="61" t="e">
        <f>IF('Costi complessivi'!#REF!="","",'Costi complessivi'!#REF!)</f>
        <v>#REF!</v>
      </c>
      <c r="C377" s="15" t="e">
        <f>IF('Costi complessivi'!#REF!="G",'Costi complessivi'!#REF!*$C$452,IF('Costi complessivi'!#REF!=$B$452,'Costi complessivi'!#REF!,""))</f>
        <v>#REF!</v>
      </c>
      <c r="D377" s="15" t="e">
        <f>IF('Costi complessivi'!#REF!="G",'Costi complessivi'!#REF!*$C$452,IF('Costi complessivi'!#REF!=$B$452,'Costi complessivi'!#REF!,""))</f>
        <v>#REF!</v>
      </c>
      <c r="E377" s="30" t="e">
        <f>IF('Costi complessivi'!#REF!="G",'Costi complessivi'!#REF!*$C$452,IF('Costi complessivi'!#REF!=$B$452,'Costi complessivi'!#REF!,""))</f>
        <v>#REF!</v>
      </c>
      <c r="F377" s="115" t="e">
        <f>IF('Costi complessivi'!#REF!="G",'Costi complessivi'!#REF!*$C$452,IF('Costi complessivi'!#REF!=$B$452,'Costi complessivi'!#REF!,""))</f>
        <v>#REF!</v>
      </c>
      <c r="G377" s="44" t="e">
        <f>IF('Costi complessivi'!#REF!="G",'Costi complessivi'!#REF!*$C$452,IF('Costi complessivi'!#REF!=$B$452,'Costi complessivi'!#REF!,""))</f>
        <v>#REF!</v>
      </c>
      <c r="H377" s="44" t="e">
        <f>IF('Costi complessivi'!#REF!="G",'Costi complessivi'!#REF!*$C$452,IF('Costi complessivi'!#REF!=$B$452,'Costi complessivi'!#REF!,""))</f>
        <v>#REF!</v>
      </c>
      <c r="I377" s="115" t="e">
        <f>IF('Costi complessivi'!#REF!="G",'Costi complessivi'!#REF!*$C$452,IF('Costi complessivi'!#REF!=$B$452,'Costi complessivi'!#REF!,""))</f>
        <v>#REF!</v>
      </c>
      <c r="J377" s="14" t="e">
        <f>IF('Costi complessivi'!#REF!="G",'Costi complessivi'!#REF!*$C$452,IF('Costi complessivi'!#REF!=$B$452,'Costi complessivi'!#REF!,""))</f>
        <v>#REF!</v>
      </c>
      <c r="K377" s="14" t="e">
        <f>IF('Costi complessivi'!#REF!="G",'Costi complessivi'!#REF!*$C$452,IF('Costi complessivi'!#REF!=$B$452,'Costi complessivi'!#REF!,""))</f>
        <v>#REF!</v>
      </c>
      <c r="L377" s="29" t="e">
        <f>IF('Costi complessivi'!#REF!="G",'Costi complessivi'!#REF!*$C$452,IF('Costi complessivi'!#REF!=$B$452,'Costi complessivi'!#REF!,""))</f>
        <v>#REF!</v>
      </c>
      <c r="M377" s="23" t="e">
        <f>'Costi complessivi'!#REF!</f>
        <v>#REF!</v>
      </c>
      <c r="N377" s="69" t="e">
        <f>IF('Costi complessivi'!#REF!="G",'Costi complessivi'!#REF!,IF('Costi complessivi'!#REF!=$B$452,'Costi complessivi'!#REF!,0))</f>
        <v>#REF!</v>
      </c>
    </row>
    <row r="378" spans="1:33" hidden="1">
      <c r="A378" s="22" t="e">
        <f>IF('Costi complessivi'!#REF!="","",'Costi complessivi'!#REF!)</f>
        <v>#REF!</v>
      </c>
      <c r="B378" s="61" t="e">
        <f>IF('Costi complessivi'!#REF!="","",'Costi complessivi'!#REF!)</f>
        <v>#REF!</v>
      </c>
      <c r="C378" s="15" t="e">
        <f>IF('Costi complessivi'!#REF!="G",'Costi complessivi'!#REF!*$C$452,IF('Costi complessivi'!#REF!=$B$452,'Costi complessivi'!#REF!,""))</f>
        <v>#REF!</v>
      </c>
      <c r="D378" s="15" t="e">
        <f>IF('Costi complessivi'!#REF!="G",'Costi complessivi'!#REF!*$C$452,IF('Costi complessivi'!#REF!=$B$452,'Costi complessivi'!#REF!,""))</f>
        <v>#REF!</v>
      </c>
      <c r="E378" s="30" t="e">
        <f>IF('Costi complessivi'!#REF!="G",'Costi complessivi'!#REF!*$C$452,IF('Costi complessivi'!#REF!=$B$452,'Costi complessivi'!#REF!,""))</f>
        <v>#REF!</v>
      </c>
      <c r="F378" s="115" t="e">
        <f>IF('Costi complessivi'!#REF!="G",'Costi complessivi'!#REF!*$C$452,IF('Costi complessivi'!#REF!=$B$452,'Costi complessivi'!#REF!,""))</f>
        <v>#REF!</v>
      </c>
      <c r="G378" s="44" t="e">
        <f>IF('Costi complessivi'!#REF!="G",'Costi complessivi'!#REF!*$C$452,IF('Costi complessivi'!#REF!=$B$452,'Costi complessivi'!#REF!,""))</f>
        <v>#REF!</v>
      </c>
      <c r="H378" s="44" t="e">
        <f>IF('Costi complessivi'!#REF!="G",'Costi complessivi'!#REF!*$C$452,IF('Costi complessivi'!#REF!=$B$452,'Costi complessivi'!#REF!,""))</f>
        <v>#REF!</v>
      </c>
      <c r="I378" s="115" t="e">
        <f>IF('Costi complessivi'!#REF!="G",'Costi complessivi'!#REF!*$C$452,IF('Costi complessivi'!#REF!=$B$452,'Costi complessivi'!#REF!,""))</f>
        <v>#REF!</v>
      </c>
      <c r="J378" s="14" t="e">
        <f>IF('Costi complessivi'!#REF!="G",'Costi complessivi'!#REF!*$C$452,IF('Costi complessivi'!#REF!=$B$452,'Costi complessivi'!#REF!,""))</f>
        <v>#REF!</v>
      </c>
      <c r="K378" s="14" t="e">
        <f>IF('Costi complessivi'!#REF!="G",'Costi complessivi'!#REF!*$C$452,IF('Costi complessivi'!#REF!=$B$452,'Costi complessivi'!#REF!,""))</f>
        <v>#REF!</v>
      </c>
      <c r="L378" s="29" t="e">
        <f>IF('Costi complessivi'!#REF!="G",'Costi complessivi'!#REF!*$C$452,IF('Costi complessivi'!#REF!=$B$452,'Costi complessivi'!#REF!,""))</f>
        <v>#REF!</v>
      </c>
      <c r="M378" s="23" t="e">
        <f>'Costi complessivi'!#REF!</f>
        <v>#REF!</v>
      </c>
      <c r="N378" s="69" t="e">
        <f>IF('Costi complessivi'!#REF!="G",'Costi complessivi'!#REF!,IF('Costi complessivi'!#REF!=$B$452,'Costi complessivi'!#REF!,0))</f>
        <v>#REF!</v>
      </c>
    </row>
    <row r="379" spans="1:33" s="6" customFormat="1">
      <c r="A379" s="19"/>
      <c r="B379" s="33" t="str">
        <f>'Costi complessivi'!B280</f>
        <v>TOTALE PROGETTI SPECIALI</v>
      </c>
      <c r="C379" s="24" t="e">
        <f t="shared" ref="C379:K379" si="10">SUM(C310:C378)</f>
        <v>#REF!</v>
      </c>
      <c r="D379" s="24" t="e">
        <f t="shared" si="10"/>
        <v>#REF!</v>
      </c>
      <c r="E379" s="24" t="e">
        <f t="shared" si="10"/>
        <v>#REF!</v>
      </c>
      <c r="F379" s="24" t="e">
        <f t="shared" si="10"/>
        <v>#REF!</v>
      </c>
      <c r="G379" s="24" t="e">
        <f t="shared" si="10"/>
        <v>#REF!</v>
      </c>
      <c r="H379" s="24" t="e">
        <f t="shared" si="10"/>
        <v>#REF!</v>
      </c>
      <c r="I379" s="24" t="e">
        <f t="shared" si="10"/>
        <v>#REF!</v>
      </c>
      <c r="J379" s="24" t="e">
        <f t="shared" si="10"/>
        <v>#REF!</v>
      </c>
      <c r="K379" s="24" t="e">
        <f t="shared" si="10"/>
        <v>#REF!</v>
      </c>
      <c r="L379" s="12"/>
      <c r="M379" s="12"/>
      <c r="N379" s="69" t="e">
        <f>IF('Costi complessivi'!#REF!="G",'Costi complessivi'!#REF!,IF('Costi complessivi'!#REF!=$B$452,'Costi complessivi'!#REF!,0))</f>
        <v>#REF!</v>
      </c>
      <c r="AD379" s="60"/>
      <c r="AG379" s="60"/>
    </row>
    <row r="380" spans="1:33" ht="23.25">
      <c r="B380" s="50" t="str">
        <f>'Costi complessivi'!B281</f>
        <v>CONTRIBUTI</v>
      </c>
      <c r="E380" s="10" t="e">
        <f>IF((#REF!+#REF!+#REF!+#REF!+#REF!-'C Traversetolo'!E379)&lt;0.02,"",(#REF!+#REF!+#REF!+#REF!+#REF!))</f>
        <v>#REF!</v>
      </c>
      <c r="F380" s="10" t="s">
        <v>449</v>
      </c>
      <c r="N380" s="69" t="e">
        <f>IF('Costi complessivi'!#REF!="G",'Costi complessivi'!#REF!,IF('Costi complessivi'!#REF!=$B$452,'Costi complessivi'!#REF!,0))</f>
        <v>#REF!</v>
      </c>
    </row>
    <row r="381" spans="1:33">
      <c r="A381" s="2" t="s">
        <v>3</v>
      </c>
      <c r="B381" s="2" t="s">
        <v>2</v>
      </c>
      <c r="C381" s="26" t="str">
        <f t="shared" ref="C381:K381" si="11">C255</f>
        <v>Gestionale</v>
      </c>
      <c r="D381" s="26" t="str">
        <f t="shared" si="11"/>
        <v>RATEI E RISCONTI</v>
      </c>
      <c r="E381" s="26" t="str">
        <f t="shared" si="11"/>
        <v>STIMA</v>
      </c>
      <c r="F381" s="26" t="str">
        <f t="shared" si="11"/>
        <v>PREVENTIVO 2019</v>
      </c>
      <c r="G381" s="26" t="e">
        <f t="shared" si="11"/>
        <v>#REF!</v>
      </c>
      <c r="H381" s="26" t="e">
        <f t="shared" si="11"/>
        <v>#REF!</v>
      </c>
      <c r="I381" s="26" t="str">
        <f t="shared" si="11"/>
        <v>CONSUNTIVO 2019</v>
      </c>
      <c r="J381" s="26" t="str">
        <f t="shared" si="11"/>
        <v>INDICATORE ATTESO</v>
      </c>
      <c r="K381" s="26" t="str">
        <f t="shared" si="11"/>
        <v>INDICATORE CONS.</v>
      </c>
      <c r="L381" s="27"/>
      <c r="N381" s="69" t="e">
        <f>IF('Costi complessivi'!#REF!="G",'Costi complessivi'!#REF!,IF('Costi complessivi'!#REF!=$B$452,'Costi complessivi'!#REF!,0))</f>
        <v>#REF!</v>
      </c>
    </row>
    <row r="382" spans="1:33" hidden="1">
      <c r="A382" s="49" t="s">
        <v>444</v>
      </c>
      <c r="B382" s="45"/>
      <c r="C382" s="46"/>
      <c r="D382" s="47"/>
      <c r="E382" s="47"/>
      <c r="F382" s="47"/>
      <c r="G382" s="47"/>
      <c r="H382" s="47"/>
      <c r="I382" s="47"/>
      <c r="J382" s="47"/>
      <c r="K382" s="47"/>
      <c r="L382" s="45"/>
      <c r="M382" s="48"/>
      <c r="N382" s="69" t="e">
        <f>IF('Costi complessivi'!#REF!="G",'Costi complessivi'!#REF!,IF('Costi complessivi'!#REF!=$B$452,'Costi complessivi'!#REF!,0))</f>
        <v>#REF!</v>
      </c>
    </row>
    <row r="383" spans="1:33" hidden="1">
      <c r="A383" s="22" t="e">
        <f>IF('Costi complessivi'!#REF!="","",'Costi complessivi'!#REF!)</f>
        <v>#REF!</v>
      </c>
      <c r="B383" s="61" t="e">
        <f>IF('Costi complessivi'!#REF!="","",'Costi complessivi'!#REF!)</f>
        <v>#REF!</v>
      </c>
      <c r="C383" s="15" t="e">
        <f>IF('Costi complessivi'!#REF!="G",'Costi complessivi'!#REF!*$C$452,IF('Costi complessivi'!#REF!=$B$452,'Costi complessivi'!#REF!,""))</f>
        <v>#REF!</v>
      </c>
      <c r="D383" s="15" t="e">
        <f>IF('Costi complessivi'!#REF!="G",'Costi complessivi'!#REF!*$C$452,IF('Costi complessivi'!#REF!=$B$452,'Costi complessivi'!#REF!,""))</f>
        <v>#REF!</v>
      </c>
      <c r="E383" s="30" t="e">
        <f>IF('Costi complessivi'!#REF!="G",'Costi complessivi'!#REF!*$C$452,IF('Costi complessivi'!#REF!=$B$452,'Costi complessivi'!#REF!,""))</f>
        <v>#REF!</v>
      </c>
      <c r="F383" s="115" t="e">
        <f>IF('Costi complessivi'!#REF!="G",'Costi complessivi'!#REF!*$C$452,IF('Costi complessivi'!#REF!=$B$452,'Costi complessivi'!#REF!,""))</f>
        <v>#REF!</v>
      </c>
      <c r="G383" s="44" t="e">
        <f>IF('Costi complessivi'!#REF!="G",'Costi complessivi'!#REF!*$C$452,IF('Costi complessivi'!#REF!=$B$452,'Costi complessivi'!#REF!,""))</f>
        <v>#REF!</v>
      </c>
      <c r="H383" s="44" t="e">
        <f>IF('Costi complessivi'!#REF!="G",'Costi complessivi'!#REF!*$C$452,IF('Costi complessivi'!#REF!=$B$452,'Costi complessivi'!#REF!,""))</f>
        <v>#REF!</v>
      </c>
      <c r="I383" s="115" t="e">
        <f>IF('Costi complessivi'!#REF!="G",'Costi complessivi'!#REF!*$C$452,IF('Costi complessivi'!#REF!=$B$452,'Costi complessivi'!#REF!,""))</f>
        <v>#REF!</v>
      </c>
      <c r="J383" s="14" t="e">
        <f>IF('Costi complessivi'!#REF!="G",'Costi complessivi'!#REF!*$C$452,IF('Costi complessivi'!#REF!=$B$452,'Costi complessivi'!#REF!,""))</f>
        <v>#REF!</v>
      </c>
      <c r="K383" s="14" t="e">
        <f>IF('Costi complessivi'!#REF!="G",'Costi complessivi'!#REF!*$C$452,IF('Costi complessivi'!#REF!=$B$452,'Costi complessivi'!#REF!,""))</f>
        <v>#REF!</v>
      </c>
      <c r="L383" s="29" t="e">
        <f>IF('Costi complessivi'!#REF!="G",'Costi complessivi'!#REF!*$C$452,IF('Costi complessivi'!#REF!=$B$452,'Costi complessivi'!#REF!,""))</f>
        <v>#REF!</v>
      </c>
      <c r="M383" s="23" t="e">
        <f>'Costi complessivi'!#REF!</f>
        <v>#REF!</v>
      </c>
      <c r="N383" s="69" t="e">
        <f>IF('Costi complessivi'!#REF!="G",'Costi complessivi'!#REF!,IF('Costi complessivi'!#REF!=$B$452,'Costi complessivi'!#REF!,0))</f>
        <v>#REF!</v>
      </c>
    </row>
    <row r="384" spans="1:33" hidden="1">
      <c r="A384" s="22" t="str">
        <f>IF('Costi complessivi'!A284="","",'Costi complessivi'!A284)</f>
        <v xml:space="preserve">  68/05/903  </v>
      </c>
      <c r="B384" s="61" t="str">
        <f>IF('Costi complessivi'!B284="","",'Costi complessivi'!B284)</f>
        <v>CONTRIBUTO CONTINUAT. COLLECCHI</v>
      </c>
      <c r="C384" s="15" t="e">
        <f>IF('Costi complessivi'!#REF!="G",'Costi complessivi'!#REF!*$C$452,IF('Costi complessivi'!#REF!=$B$452,'Costi complessivi'!#REF!,""))</f>
        <v>#REF!</v>
      </c>
      <c r="D384" s="15" t="e">
        <f>IF('Costi complessivi'!#REF!="G",'Costi complessivi'!#REF!*$C$452,IF('Costi complessivi'!#REF!=$B$452,'Costi complessivi'!#REF!,""))</f>
        <v>#REF!</v>
      </c>
      <c r="E384" s="30" t="e">
        <f>IF('Costi complessivi'!#REF!="G",'Costi complessivi'!#REF!*$C$452,IF('Costi complessivi'!#REF!=$B$452,'Costi complessivi'!#REF!,""))</f>
        <v>#REF!</v>
      </c>
      <c r="F384" s="115" t="e">
        <f>IF('Costi complessivi'!#REF!="G",'Costi complessivi'!C284*$C$452,IF('Costi complessivi'!#REF!=$B$452,'Costi complessivi'!C284,""))</f>
        <v>#REF!</v>
      </c>
      <c r="G384" s="44" t="e">
        <f>IF('Costi complessivi'!#REF!="G",'Costi complessivi'!#REF!*$C$452,IF('Costi complessivi'!#REF!=$B$452,'Costi complessivi'!#REF!,""))</f>
        <v>#REF!</v>
      </c>
      <c r="H384" s="44" t="e">
        <f>IF('Costi complessivi'!#REF!="G",'Costi complessivi'!#REF!*$C$452,IF('Costi complessivi'!#REF!=$B$452,'Costi complessivi'!#REF!,""))</f>
        <v>#REF!</v>
      </c>
      <c r="I384" s="115" t="e">
        <f>IF('Costi complessivi'!#REF!="G",'Costi complessivi'!D284*$C$452,IF('Costi complessivi'!#REF!=$B$452,'Costi complessivi'!D284,""))</f>
        <v>#REF!</v>
      </c>
      <c r="J384" s="14" t="e">
        <f>IF('Costi complessivi'!#REF!="G",'Costi complessivi'!E284*$C$452,IF('Costi complessivi'!#REF!=$B$452,'Costi complessivi'!E284,""))</f>
        <v>#REF!</v>
      </c>
      <c r="K384" s="14" t="e">
        <f>IF('Costi complessivi'!#REF!="G",'Costi complessivi'!F284*$C$452,IF('Costi complessivi'!#REF!=$B$452,'Costi complessivi'!F284,""))</f>
        <v>#REF!</v>
      </c>
      <c r="L384" s="29" t="e">
        <f>IF('Costi complessivi'!#REF!="G",'Costi complessivi'!#REF!*$C$452,IF('Costi complessivi'!#REF!=$B$452,'Costi complessivi'!#REF!,""))</f>
        <v>#REF!</v>
      </c>
      <c r="M384" s="23" t="e">
        <f>'Costi complessivi'!#REF!</f>
        <v>#REF!</v>
      </c>
      <c r="N384" s="69" t="e">
        <f>IF('Costi complessivi'!#REF!="G",'Costi complessivi'!#REF!,IF('Costi complessivi'!#REF!=$B$452,'Costi complessivi'!#REF!,0))</f>
        <v>#REF!</v>
      </c>
    </row>
    <row r="385" spans="1:14" hidden="1">
      <c r="A385" s="22" t="str">
        <f>IF('Costi complessivi'!A285="","",'Costi complessivi'!A285)</f>
        <v xml:space="preserve">  68/05/904  </v>
      </c>
      <c r="B385" s="61" t="str">
        <f>IF('Costi complessivi'!B285="","",'Costi complessivi'!B285)</f>
        <v>CONTRIBUTO UNA TANTUM COLLECCHI</v>
      </c>
      <c r="C385" s="15" t="e">
        <f>IF('Costi complessivi'!#REF!="G",'Costi complessivi'!#REF!*$C$452,IF('Costi complessivi'!#REF!=$B$452,'Costi complessivi'!#REF!,""))</f>
        <v>#REF!</v>
      </c>
      <c r="D385" s="15" t="e">
        <f>IF('Costi complessivi'!#REF!="G",'Costi complessivi'!#REF!*$C$452,IF('Costi complessivi'!#REF!=$B$452,'Costi complessivi'!#REF!,""))</f>
        <v>#REF!</v>
      </c>
      <c r="E385" s="30" t="e">
        <f>IF('Costi complessivi'!#REF!="G",'Costi complessivi'!#REF!*$C$452,IF('Costi complessivi'!#REF!=$B$452,'Costi complessivi'!#REF!,""))</f>
        <v>#REF!</v>
      </c>
      <c r="F385" s="115" t="e">
        <f>IF('Costi complessivi'!#REF!="G",'Costi complessivi'!C285*$C$452,IF('Costi complessivi'!#REF!=$B$452,'Costi complessivi'!C285,""))</f>
        <v>#REF!</v>
      </c>
      <c r="G385" s="44" t="e">
        <f>IF('Costi complessivi'!#REF!="G",'Costi complessivi'!#REF!*$C$452,IF('Costi complessivi'!#REF!=$B$452,'Costi complessivi'!#REF!,""))</f>
        <v>#REF!</v>
      </c>
      <c r="H385" s="44" t="e">
        <f>IF('Costi complessivi'!#REF!="G",'Costi complessivi'!#REF!*$C$452,IF('Costi complessivi'!#REF!=$B$452,'Costi complessivi'!#REF!,""))</f>
        <v>#REF!</v>
      </c>
      <c r="I385" s="115" t="e">
        <f>IF('Costi complessivi'!#REF!="G",'Costi complessivi'!D285*$C$452,IF('Costi complessivi'!#REF!=$B$452,'Costi complessivi'!D285,""))</f>
        <v>#REF!</v>
      </c>
      <c r="J385" s="14" t="e">
        <f>IF('Costi complessivi'!#REF!="G",'Costi complessivi'!E285*$C$452,IF('Costi complessivi'!#REF!=$B$452,'Costi complessivi'!E285,""))</f>
        <v>#REF!</v>
      </c>
      <c r="K385" s="14" t="e">
        <f>IF('Costi complessivi'!#REF!="G",'Costi complessivi'!F285*$C$452,IF('Costi complessivi'!#REF!=$B$452,'Costi complessivi'!F285,""))</f>
        <v>#REF!</v>
      </c>
      <c r="L385" s="29" t="e">
        <f>IF('Costi complessivi'!#REF!="G",'Costi complessivi'!#REF!*$C$452,IF('Costi complessivi'!#REF!=$B$452,'Costi complessivi'!#REF!,""))</f>
        <v>#REF!</v>
      </c>
      <c r="M385" s="23" t="e">
        <f>'Costi complessivi'!#REF!</f>
        <v>#REF!</v>
      </c>
      <c r="N385" s="69" t="e">
        <f>IF('Costi complessivi'!#REF!="G",'Costi complessivi'!#REF!,IF('Costi complessivi'!#REF!=$B$452,'Costi complessivi'!#REF!,0))</f>
        <v>#REF!</v>
      </c>
    </row>
    <row r="386" spans="1:14" hidden="1">
      <c r="A386" s="22" t="str">
        <f>IF('Costi complessivi'!A286="","",'Costi complessivi'!A286)</f>
        <v xml:space="preserve">  68/05/905  </v>
      </c>
      <c r="B386" s="61" t="str">
        <f>IF('Costi complessivi'!B286="","",'Costi complessivi'!B286)</f>
        <v>CONTRIBUTO MINIMO VITALE COLLEC</v>
      </c>
      <c r="C386" s="15" t="e">
        <f>IF('Costi complessivi'!#REF!="G",'Costi complessivi'!#REF!*$C$452,IF('Costi complessivi'!#REF!=$B$452,'Costi complessivi'!#REF!,""))</f>
        <v>#REF!</v>
      </c>
      <c r="D386" s="15" t="e">
        <f>IF('Costi complessivi'!#REF!="G",'Costi complessivi'!#REF!*$C$452,IF('Costi complessivi'!#REF!=$B$452,'Costi complessivi'!#REF!,""))</f>
        <v>#REF!</v>
      </c>
      <c r="E386" s="30" t="e">
        <f>IF('Costi complessivi'!#REF!="G",'Costi complessivi'!#REF!*$C$452,IF('Costi complessivi'!#REF!=$B$452,'Costi complessivi'!#REF!,""))</f>
        <v>#REF!</v>
      </c>
      <c r="F386" s="115" t="e">
        <f>IF('Costi complessivi'!#REF!="G",'Costi complessivi'!C286*$C$452,IF('Costi complessivi'!#REF!=$B$452,'Costi complessivi'!C286,""))</f>
        <v>#REF!</v>
      </c>
      <c r="G386" s="44" t="e">
        <f>IF('Costi complessivi'!#REF!="G",'Costi complessivi'!#REF!*$C$452,IF('Costi complessivi'!#REF!=$B$452,'Costi complessivi'!#REF!,""))</f>
        <v>#REF!</v>
      </c>
      <c r="H386" s="44" t="e">
        <f>IF('Costi complessivi'!#REF!="G",'Costi complessivi'!#REF!*$C$452,IF('Costi complessivi'!#REF!=$B$452,'Costi complessivi'!#REF!,""))</f>
        <v>#REF!</v>
      </c>
      <c r="I386" s="115" t="e">
        <f>IF('Costi complessivi'!#REF!="G",'Costi complessivi'!D286*$C$452,IF('Costi complessivi'!#REF!=$B$452,'Costi complessivi'!D286,""))</f>
        <v>#REF!</v>
      </c>
      <c r="J386" s="14" t="e">
        <f>IF('Costi complessivi'!#REF!="G",'Costi complessivi'!E286*$C$452,IF('Costi complessivi'!#REF!=$B$452,'Costi complessivi'!E286,""))</f>
        <v>#REF!</v>
      </c>
      <c r="K386" s="14" t="e">
        <f>IF('Costi complessivi'!#REF!="G",'Costi complessivi'!F286*$C$452,IF('Costi complessivi'!#REF!=$B$452,'Costi complessivi'!F286,""))</f>
        <v>#REF!</v>
      </c>
      <c r="L386" s="29" t="e">
        <f>IF('Costi complessivi'!#REF!="G",'Costi complessivi'!#REF!*$C$452,IF('Costi complessivi'!#REF!=$B$452,'Costi complessivi'!#REF!,""))</f>
        <v>#REF!</v>
      </c>
      <c r="M386" s="23" t="e">
        <f>'Costi complessivi'!#REF!</f>
        <v>#REF!</v>
      </c>
      <c r="N386" s="69" t="e">
        <f>IF('Costi complessivi'!#REF!="G",'Costi complessivi'!#REF!,IF('Costi complessivi'!#REF!=$B$452,'Costi complessivi'!#REF!,0))</f>
        <v>#REF!</v>
      </c>
    </row>
    <row r="387" spans="1:14" hidden="1">
      <c r="A387" s="22" t="str">
        <f>IF('Costi complessivi'!A287="","",'Costi complessivi'!A287)</f>
        <v xml:space="preserve"> 68/05/953</v>
      </c>
      <c r="B387" s="61" t="str">
        <f>IF('Costi complessivi'!B287="","",'Costi complessivi'!B287)</f>
        <v>CONTR. LG. 13/89 AB. BAR. ARCH.</v>
      </c>
      <c r="C387" s="15" t="e">
        <f>IF('Costi complessivi'!#REF!="G",'Costi complessivi'!#REF!*$C$452,IF('Costi complessivi'!#REF!=$B$452,'Costi complessivi'!#REF!,""))</f>
        <v>#REF!</v>
      </c>
      <c r="D387" s="15" t="e">
        <f>IF('Costi complessivi'!#REF!="G",'Costi complessivi'!#REF!*$C$452,IF('Costi complessivi'!#REF!=$B$452,'Costi complessivi'!#REF!,""))</f>
        <v>#REF!</v>
      </c>
      <c r="E387" s="30" t="e">
        <f>IF('Costi complessivi'!#REF!="G",'Costi complessivi'!#REF!*$C$452,IF('Costi complessivi'!#REF!=$B$452,'Costi complessivi'!#REF!,""))</f>
        <v>#REF!</v>
      </c>
      <c r="F387" s="115" t="e">
        <f>IF('Costi complessivi'!#REF!="G",'Costi complessivi'!C287*$C$452,IF('Costi complessivi'!#REF!=$B$452,'Costi complessivi'!C287,""))</f>
        <v>#REF!</v>
      </c>
      <c r="G387" s="44" t="e">
        <f>IF('Costi complessivi'!#REF!="G",'Costi complessivi'!#REF!*$C$452,IF('Costi complessivi'!#REF!=$B$452,'Costi complessivi'!#REF!,""))</f>
        <v>#REF!</v>
      </c>
      <c r="H387" s="44" t="e">
        <f>IF('Costi complessivi'!#REF!="G",'Costi complessivi'!#REF!*$C$452,IF('Costi complessivi'!#REF!=$B$452,'Costi complessivi'!#REF!,""))</f>
        <v>#REF!</v>
      </c>
      <c r="I387" s="115" t="e">
        <f>IF('Costi complessivi'!#REF!="G",'Costi complessivi'!D287*$C$452,IF('Costi complessivi'!#REF!=$B$452,'Costi complessivi'!D287,""))</f>
        <v>#REF!</v>
      </c>
      <c r="J387" s="14" t="e">
        <f>IF('Costi complessivi'!#REF!="G",'Costi complessivi'!E287*$C$452,IF('Costi complessivi'!#REF!=$B$452,'Costi complessivi'!E287,""))</f>
        <v>#REF!</v>
      </c>
      <c r="K387" s="14" t="e">
        <f>IF('Costi complessivi'!#REF!="G",'Costi complessivi'!F287*$C$452,IF('Costi complessivi'!#REF!=$B$452,'Costi complessivi'!F287,""))</f>
        <v>#REF!</v>
      </c>
      <c r="L387" s="29" t="e">
        <f>IF('Costi complessivi'!#REF!="G",'Costi complessivi'!#REF!*$C$452,IF('Costi complessivi'!#REF!=$B$452,'Costi complessivi'!#REF!,""))</f>
        <v>#REF!</v>
      </c>
      <c r="M387" s="23" t="e">
        <f>'Costi complessivi'!#REF!</f>
        <v>#REF!</v>
      </c>
      <c r="N387" s="69" t="e">
        <f>IF('Costi complessivi'!#REF!="G",'Costi complessivi'!#REF!,IF('Costi complessivi'!#REF!=$B$452,'Costi complessivi'!#REF!,0))</f>
        <v>#REF!</v>
      </c>
    </row>
    <row r="388" spans="1:14" hidden="1">
      <c r="A388" s="22" t="e">
        <f>IF('Costi complessivi'!#REF!="","",'Costi complessivi'!#REF!)</f>
        <v>#REF!</v>
      </c>
      <c r="B388" s="61" t="e">
        <f>IF('Costi complessivi'!#REF!="","",'Costi complessivi'!#REF!)</f>
        <v>#REF!</v>
      </c>
      <c r="C388" s="15" t="e">
        <f>IF('Costi complessivi'!#REF!="G",'Costi complessivi'!#REF!*$C$452,IF('Costi complessivi'!#REF!=$B$452,'Costi complessivi'!#REF!,""))</f>
        <v>#REF!</v>
      </c>
      <c r="D388" s="15" t="e">
        <f>IF('Costi complessivi'!#REF!="G",'Costi complessivi'!#REF!*$C$452,IF('Costi complessivi'!#REF!=$B$452,'Costi complessivi'!#REF!,""))</f>
        <v>#REF!</v>
      </c>
      <c r="E388" s="30" t="e">
        <f>IF('Costi complessivi'!#REF!="G",'Costi complessivi'!#REF!*$C$452,IF('Costi complessivi'!#REF!=$B$452,'Costi complessivi'!#REF!,""))</f>
        <v>#REF!</v>
      </c>
      <c r="F388" s="115" t="e">
        <f>IF('Costi complessivi'!#REF!="G",'Costi complessivi'!#REF!*$C$452,IF('Costi complessivi'!#REF!=$B$452,'Costi complessivi'!#REF!,""))</f>
        <v>#REF!</v>
      </c>
      <c r="G388" s="44" t="e">
        <f>IF('Costi complessivi'!#REF!="G",'Costi complessivi'!#REF!*$C$452,IF('Costi complessivi'!#REF!=$B$452,'Costi complessivi'!#REF!,""))</f>
        <v>#REF!</v>
      </c>
      <c r="H388" s="44" t="e">
        <f>IF('Costi complessivi'!#REF!="G",'Costi complessivi'!#REF!*$C$452,IF('Costi complessivi'!#REF!=$B$452,'Costi complessivi'!#REF!,""))</f>
        <v>#REF!</v>
      </c>
      <c r="I388" s="115" t="e">
        <f>IF('Costi complessivi'!#REF!="G",'Costi complessivi'!#REF!*$C$452,IF('Costi complessivi'!#REF!=$B$452,'Costi complessivi'!#REF!,""))</f>
        <v>#REF!</v>
      </c>
      <c r="J388" s="14" t="e">
        <f>IF('Costi complessivi'!#REF!="G",'Costi complessivi'!#REF!*$C$452,IF('Costi complessivi'!#REF!=$B$452,'Costi complessivi'!#REF!,""))</f>
        <v>#REF!</v>
      </c>
      <c r="K388" s="14" t="e">
        <f>IF('Costi complessivi'!#REF!="G",'Costi complessivi'!#REF!*$C$452,IF('Costi complessivi'!#REF!=$B$452,'Costi complessivi'!#REF!,""))</f>
        <v>#REF!</v>
      </c>
      <c r="L388" s="29" t="e">
        <f>IF('Costi complessivi'!#REF!="G",'Costi complessivi'!#REF!*$C$452,IF('Costi complessivi'!#REF!=$B$452,'Costi complessivi'!#REF!,""))</f>
        <v>#REF!</v>
      </c>
      <c r="M388" s="23" t="e">
        <f>'Costi complessivi'!#REF!</f>
        <v>#REF!</v>
      </c>
      <c r="N388" s="69" t="e">
        <f>IF('Costi complessivi'!#REF!="G",'Costi complessivi'!#REF!,IF('Costi complessivi'!#REF!=$B$452,'Costi complessivi'!#REF!,0))</f>
        <v>#REF!</v>
      </c>
    </row>
    <row r="389" spans="1:14" hidden="1">
      <c r="A389" s="49" t="s">
        <v>445</v>
      </c>
      <c r="B389" s="45"/>
      <c r="C389" s="46"/>
      <c r="D389" s="47"/>
      <c r="E389" s="47"/>
      <c r="F389" s="47"/>
      <c r="G389" s="47"/>
      <c r="H389" s="47"/>
      <c r="I389" s="47"/>
      <c r="J389" s="47"/>
      <c r="K389" s="47"/>
      <c r="L389" s="45"/>
      <c r="M389" s="48"/>
      <c r="N389" s="69" t="e">
        <f>IF('Costi complessivi'!#REF!="G",'Costi complessivi'!#REF!,IF('Costi complessivi'!#REF!=$B$452,'Costi complessivi'!#REF!,0))</f>
        <v>#REF!</v>
      </c>
    </row>
    <row r="390" spans="1:14" hidden="1">
      <c r="A390" s="22" t="e">
        <f>IF('Costi complessivi'!#REF!="","",'Costi complessivi'!#REF!)</f>
        <v>#REF!</v>
      </c>
      <c r="B390" s="61" t="e">
        <f>IF('Costi complessivi'!#REF!="","",'Costi complessivi'!#REF!)</f>
        <v>#REF!</v>
      </c>
      <c r="C390" s="15" t="e">
        <f>IF('Costi complessivi'!#REF!="G",'Costi complessivi'!#REF!*$C$452,IF('Costi complessivi'!#REF!=$B$452,'Costi complessivi'!#REF!,""))</f>
        <v>#REF!</v>
      </c>
      <c r="D390" s="15" t="e">
        <f>IF('Costi complessivi'!#REF!="G",'Costi complessivi'!#REF!*$C$452,IF('Costi complessivi'!#REF!=$B$452,'Costi complessivi'!#REF!,""))</f>
        <v>#REF!</v>
      </c>
      <c r="E390" s="30" t="e">
        <f>IF('Costi complessivi'!#REF!="G",'Costi complessivi'!#REF!*$C$452,IF('Costi complessivi'!#REF!=$B$452,'Costi complessivi'!#REF!,""))</f>
        <v>#REF!</v>
      </c>
      <c r="F390" s="115" t="e">
        <f>IF('Costi complessivi'!#REF!="G",'Costi complessivi'!#REF!*$C$452,IF('Costi complessivi'!#REF!=$B$452,'Costi complessivi'!#REF!,""))</f>
        <v>#REF!</v>
      </c>
      <c r="G390" s="44" t="e">
        <f>IF('Costi complessivi'!#REF!="G",'Costi complessivi'!#REF!*$C$452,IF('Costi complessivi'!#REF!=$B$452,'Costi complessivi'!#REF!,""))</f>
        <v>#REF!</v>
      </c>
      <c r="H390" s="44" t="e">
        <f>IF('Costi complessivi'!#REF!="G",'Costi complessivi'!#REF!*$C$452,IF('Costi complessivi'!#REF!=$B$452,'Costi complessivi'!#REF!,""))</f>
        <v>#REF!</v>
      </c>
      <c r="I390" s="115" t="e">
        <f>IF('Costi complessivi'!#REF!="G",'Costi complessivi'!#REF!*$C$452,IF('Costi complessivi'!#REF!=$B$452,'Costi complessivi'!#REF!,""))</f>
        <v>#REF!</v>
      </c>
      <c r="J390" s="14" t="e">
        <f>IF('Costi complessivi'!#REF!="G",'Costi complessivi'!#REF!*$C$452,IF('Costi complessivi'!#REF!=$B$452,'Costi complessivi'!#REF!,""))</f>
        <v>#REF!</v>
      </c>
      <c r="K390" s="14" t="e">
        <f>IF('Costi complessivi'!#REF!="G",'Costi complessivi'!#REF!*$C$452,IF('Costi complessivi'!#REF!=$B$452,'Costi complessivi'!#REF!,""))</f>
        <v>#REF!</v>
      </c>
      <c r="L390" s="29" t="e">
        <f>IF('Costi complessivi'!#REF!="G",'Costi complessivi'!#REF!*$C$452,IF('Costi complessivi'!#REF!=$B$452,'Costi complessivi'!#REF!,""))</f>
        <v>#REF!</v>
      </c>
      <c r="M390" s="23" t="e">
        <f>'Costi complessivi'!#REF!</f>
        <v>#REF!</v>
      </c>
      <c r="N390" s="69" t="e">
        <f>IF('Costi complessivi'!#REF!="G",'Costi complessivi'!#REF!,IF('Costi complessivi'!#REF!=$B$452,'Costi complessivi'!#REF!,0))</f>
        <v>#REF!</v>
      </c>
    </row>
    <row r="391" spans="1:14" hidden="1">
      <c r="A391" s="22" t="str">
        <f>IF('Costi complessivi'!A289="","",'Costi complessivi'!A289)</f>
        <v xml:space="preserve">  68/05/923  </v>
      </c>
      <c r="B391" s="61" t="str">
        <f>IF('Costi complessivi'!B289="","",'Costi complessivi'!B289)</f>
        <v xml:space="preserve">CONTRIBUTO CONTINUATIVO FELINO </v>
      </c>
      <c r="C391" s="15" t="e">
        <f>IF('Costi complessivi'!#REF!="G",'Costi complessivi'!#REF!*$C$452,IF('Costi complessivi'!#REF!=$B$452,'Costi complessivi'!#REF!,""))</f>
        <v>#REF!</v>
      </c>
      <c r="D391" s="15" t="e">
        <f>IF('Costi complessivi'!#REF!="G",'Costi complessivi'!#REF!*$C$452,IF('Costi complessivi'!#REF!=$B$452,'Costi complessivi'!#REF!,""))</f>
        <v>#REF!</v>
      </c>
      <c r="E391" s="30" t="e">
        <f>IF('Costi complessivi'!#REF!="G",'Costi complessivi'!#REF!*$C$452,IF('Costi complessivi'!#REF!=$B$452,'Costi complessivi'!#REF!,""))</f>
        <v>#REF!</v>
      </c>
      <c r="F391" s="115" t="e">
        <f>IF('Costi complessivi'!#REF!="G",'Costi complessivi'!C289*$C$452,IF('Costi complessivi'!#REF!=$B$452,'Costi complessivi'!C289,""))</f>
        <v>#REF!</v>
      </c>
      <c r="G391" s="44" t="e">
        <f>IF('Costi complessivi'!#REF!="G",'Costi complessivi'!#REF!*$C$452,IF('Costi complessivi'!#REF!=$B$452,'Costi complessivi'!#REF!,""))</f>
        <v>#REF!</v>
      </c>
      <c r="H391" s="44" t="e">
        <f>IF('Costi complessivi'!#REF!="G",'Costi complessivi'!#REF!*$C$452,IF('Costi complessivi'!#REF!=$B$452,'Costi complessivi'!#REF!,""))</f>
        <v>#REF!</v>
      </c>
      <c r="I391" s="115" t="e">
        <f>IF('Costi complessivi'!#REF!="G",'Costi complessivi'!D289*$C$452,IF('Costi complessivi'!#REF!=$B$452,'Costi complessivi'!D289,""))</f>
        <v>#REF!</v>
      </c>
      <c r="J391" s="14" t="e">
        <f>IF('Costi complessivi'!#REF!="G",'Costi complessivi'!E289*$C$452,IF('Costi complessivi'!#REF!=$B$452,'Costi complessivi'!E289,""))</f>
        <v>#REF!</v>
      </c>
      <c r="K391" s="14" t="e">
        <f>IF('Costi complessivi'!#REF!="G",'Costi complessivi'!F289*$C$452,IF('Costi complessivi'!#REF!=$B$452,'Costi complessivi'!F289,""))</f>
        <v>#REF!</v>
      </c>
      <c r="L391" s="29" t="e">
        <f>IF('Costi complessivi'!#REF!="G",'Costi complessivi'!#REF!*$C$452,IF('Costi complessivi'!#REF!=$B$452,'Costi complessivi'!#REF!,""))</f>
        <v>#REF!</v>
      </c>
      <c r="M391" s="23" t="e">
        <f>'Costi complessivi'!#REF!</f>
        <v>#REF!</v>
      </c>
      <c r="N391" s="69" t="e">
        <f>IF('Costi complessivi'!#REF!="G",'Costi complessivi'!#REF!,IF('Costi complessivi'!#REF!=$B$452,'Costi complessivi'!#REF!,0))</f>
        <v>#REF!</v>
      </c>
    </row>
    <row r="392" spans="1:14" hidden="1">
      <c r="A392" s="22" t="str">
        <f>IF('Costi complessivi'!A290="","",'Costi complessivi'!A290)</f>
        <v xml:space="preserve">  68/05/924  </v>
      </c>
      <c r="B392" s="61" t="str">
        <f>IF('Costi complessivi'!B290="","",'Costi complessivi'!B290)</f>
        <v xml:space="preserve">CONTRIBUTO UNA TANTUM FELINO   </v>
      </c>
      <c r="C392" s="15" t="e">
        <f>IF('Costi complessivi'!#REF!="G",'Costi complessivi'!#REF!*$C$452,IF('Costi complessivi'!#REF!=$B$452,'Costi complessivi'!#REF!,""))</f>
        <v>#REF!</v>
      </c>
      <c r="D392" s="15" t="e">
        <f>IF('Costi complessivi'!#REF!="G",'Costi complessivi'!#REF!*$C$452,IF('Costi complessivi'!#REF!=$B$452,'Costi complessivi'!#REF!,""))</f>
        <v>#REF!</v>
      </c>
      <c r="E392" s="30" t="e">
        <f>IF('Costi complessivi'!#REF!="G",'Costi complessivi'!#REF!*$C$452,IF('Costi complessivi'!#REF!=$B$452,'Costi complessivi'!#REF!,""))</f>
        <v>#REF!</v>
      </c>
      <c r="F392" s="115" t="e">
        <f>IF('Costi complessivi'!#REF!="G",'Costi complessivi'!C290*$C$452,IF('Costi complessivi'!#REF!=$B$452,'Costi complessivi'!C290,""))</f>
        <v>#REF!</v>
      </c>
      <c r="G392" s="44" t="e">
        <f>IF('Costi complessivi'!#REF!="G",'Costi complessivi'!#REF!*$C$452,IF('Costi complessivi'!#REF!=$B$452,'Costi complessivi'!#REF!,""))</f>
        <v>#REF!</v>
      </c>
      <c r="H392" s="44" t="e">
        <f>IF('Costi complessivi'!#REF!="G",'Costi complessivi'!#REF!*$C$452,IF('Costi complessivi'!#REF!=$B$452,'Costi complessivi'!#REF!,""))</f>
        <v>#REF!</v>
      </c>
      <c r="I392" s="115" t="e">
        <f>IF('Costi complessivi'!#REF!="G",'Costi complessivi'!D290*$C$452,IF('Costi complessivi'!#REF!=$B$452,'Costi complessivi'!D290,""))</f>
        <v>#REF!</v>
      </c>
      <c r="J392" s="14" t="e">
        <f>IF('Costi complessivi'!#REF!="G",'Costi complessivi'!E290*$C$452,IF('Costi complessivi'!#REF!=$B$452,'Costi complessivi'!E290,""))</f>
        <v>#REF!</v>
      </c>
      <c r="K392" s="14" t="e">
        <f>IF('Costi complessivi'!#REF!="G",'Costi complessivi'!F290*$C$452,IF('Costi complessivi'!#REF!=$B$452,'Costi complessivi'!F290,""))</f>
        <v>#REF!</v>
      </c>
      <c r="L392" s="29" t="e">
        <f>IF('Costi complessivi'!#REF!="G",'Costi complessivi'!#REF!*$C$452,IF('Costi complessivi'!#REF!=$B$452,'Costi complessivi'!#REF!,""))</f>
        <v>#REF!</v>
      </c>
      <c r="M392" s="23" t="e">
        <f>'Costi complessivi'!#REF!</f>
        <v>#REF!</v>
      </c>
      <c r="N392" s="69" t="e">
        <f>IF('Costi complessivi'!#REF!="G",'Costi complessivi'!#REF!,IF('Costi complessivi'!#REF!=$B$452,'Costi complessivi'!#REF!,0))</f>
        <v>#REF!</v>
      </c>
    </row>
    <row r="393" spans="1:14" hidden="1">
      <c r="A393" s="22" t="str">
        <f>IF('Costi complessivi'!A291="","",'Costi complessivi'!A291)</f>
        <v xml:space="preserve">  68/05/925  </v>
      </c>
      <c r="B393" s="61" t="str">
        <f>IF('Costi complessivi'!B291="","",'Costi complessivi'!B291)</f>
        <v>CONTRIBUTO MINIMO VITALE FELINO</v>
      </c>
      <c r="C393" s="15" t="e">
        <f>IF('Costi complessivi'!#REF!="G",'Costi complessivi'!#REF!*$C$452,IF('Costi complessivi'!#REF!=$B$452,'Costi complessivi'!#REF!,""))</f>
        <v>#REF!</v>
      </c>
      <c r="D393" s="15" t="e">
        <f>IF('Costi complessivi'!#REF!="G",'Costi complessivi'!#REF!*$C$452,IF('Costi complessivi'!#REF!=$B$452,'Costi complessivi'!#REF!,""))</f>
        <v>#REF!</v>
      </c>
      <c r="E393" s="30" t="e">
        <f>IF('Costi complessivi'!#REF!="G",'Costi complessivi'!#REF!*$C$452,IF('Costi complessivi'!#REF!=$B$452,'Costi complessivi'!#REF!,""))</f>
        <v>#REF!</v>
      </c>
      <c r="F393" s="115" t="e">
        <f>IF('Costi complessivi'!#REF!="G",'Costi complessivi'!C291*$C$452,IF('Costi complessivi'!#REF!=$B$452,'Costi complessivi'!C291,""))</f>
        <v>#REF!</v>
      </c>
      <c r="G393" s="44" t="e">
        <f>IF('Costi complessivi'!#REF!="G",'Costi complessivi'!#REF!*$C$452,IF('Costi complessivi'!#REF!=$B$452,'Costi complessivi'!#REF!,""))</f>
        <v>#REF!</v>
      </c>
      <c r="H393" s="44" t="e">
        <f>IF('Costi complessivi'!#REF!="G",'Costi complessivi'!#REF!*$C$452,IF('Costi complessivi'!#REF!=$B$452,'Costi complessivi'!#REF!,""))</f>
        <v>#REF!</v>
      </c>
      <c r="I393" s="115" t="e">
        <f>IF('Costi complessivi'!#REF!="G",'Costi complessivi'!D291*$C$452,IF('Costi complessivi'!#REF!=$B$452,'Costi complessivi'!D291,""))</f>
        <v>#REF!</v>
      </c>
      <c r="J393" s="14" t="e">
        <f>IF('Costi complessivi'!#REF!="G",'Costi complessivi'!E291*$C$452,IF('Costi complessivi'!#REF!=$B$452,'Costi complessivi'!E291,""))</f>
        <v>#REF!</v>
      </c>
      <c r="K393" s="14" t="e">
        <f>IF('Costi complessivi'!#REF!="G",'Costi complessivi'!F291*$C$452,IF('Costi complessivi'!#REF!=$B$452,'Costi complessivi'!F291,""))</f>
        <v>#REF!</v>
      </c>
      <c r="L393" s="29" t="e">
        <f>IF('Costi complessivi'!#REF!="G",'Costi complessivi'!#REF!*$C$452,IF('Costi complessivi'!#REF!=$B$452,'Costi complessivi'!#REF!,""))</f>
        <v>#REF!</v>
      </c>
      <c r="M393" s="23" t="e">
        <f>'Costi complessivi'!#REF!</f>
        <v>#REF!</v>
      </c>
      <c r="N393" s="69" t="e">
        <f>IF('Costi complessivi'!#REF!="G",'Costi complessivi'!#REF!,IF('Costi complessivi'!#REF!=$B$452,'Costi complessivi'!#REF!,0))</f>
        <v>#REF!</v>
      </c>
    </row>
    <row r="394" spans="1:14" hidden="1">
      <c r="A394" s="22" t="e">
        <f>IF('Costi complessivi'!#REF!="","",'Costi complessivi'!#REF!)</f>
        <v>#REF!</v>
      </c>
      <c r="B394" s="61" t="e">
        <f>IF('Costi complessivi'!#REF!="","",'Costi complessivi'!#REF!)</f>
        <v>#REF!</v>
      </c>
      <c r="C394" s="15" t="e">
        <f>IF('Costi complessivi'!#REF!="G",'Costi complessivi'!#REF!*$C$452,IF('Costi complessivi'!#REF!=$B$452,'Costi complessivi'!#REF!,""))</f>
        <v>#REF!</v>
      </c>
      <c r="D394" s="15" t="e">
        <f>IF('Costi complessivi'!#REF!="G",'Costi complessivi'!#REF!*$C$452,IF('Costi complessivi'!#REF!=$B$452,'Costi complessivi'!#REF!,""))</f>
        <v>#REF!</v>
      </c>
      <c r="E394" s="30" t="e">
        <f>IF('Costi complessivi'!#REF!="G",'Costi complessivi'!#REF!*$C$452,IF('Costi complessivi'!#REF!=$B$452,'Costi complessivi'!#REF!,""))</f>
        <v>#REF!</v>
      </c>
      <c r="F394" s="115" t="e">
        <f>IF('Costi complessivi'!#REF!="G",'Costi complessivi'!#REF!*$C$452,IF('Costi complessivi'!#REF!=$B$452,'Costi complessivi'!#REF!,""))</f>
        <v>#REF!</v>
      </c>
      <c r="G394" s="44" t="e">
        <f>IF('Costi complessivi'!#REF!="G",'Costi complessivi'!#REF!*$C$452,IF('Costi complessivi'!#REF!=$B$452,'Costi complessivi'!#REF!,""))</f>
        <v>#REF!</v>
      </c>
      <c r="H394" s="44" t="e">
        <f>IF('Costi complessivi'!#REF!="G",'Costi complessivi'!#REF!*$C$452,IF('Costi complessivi'!#REF!=$B$452,'Costi complessivi'!#REF!,""))</f>
        <v>#REF!</v>
      </c>
      <c r="I394" s="115" t="e">
        <f>IF('Costi complessivi'!#REF!="G",'Costi complessivi'!#REF!*$C$452,IF('Costi complessivi'!#REF!=$B$452,'Costi complessivi'!#REF!,""))</f>
        <v>#REF!</v>
      </c>
      <c r="J394" s="14" t="e">
        <f>IF('Costi complessivi'!#REF!="G",'Costi complessivi'!#REF!*$C$452,IF('Costi complessivi'!#REF!=$B$452,'Costi complessivi'!#REF!,""))</f>
        <v>#REF!</v>
      </c>
      <c r="K394" s="14" t="e">
        <f>IF('Costi complessivi'!#REF!="G",'Costi complessivi'!#REF!*$C$452,IF('Costi complessivi'!#REF!=$B$452,'Costi complessivi'!#REF!,""))</f>
        <v>#REF!</v>
      </c>
      <c r="L394" s="29" t="e">
        <f>IF('Costi complessivi'!#REF!="G",'Costi complessivi'!#REF!*$C$452,IF('Costi complessivi'!#REF!=$B$452,'Costi complessivi'!#REF!,""))</f>
        <v>#REF!</v>
      </c>
      <c r="M394" s="23" t="e">
        <f>'Costi complessivi'!#REF!</f>
        <v>#REF!</v>
      </c>
      <c r="N394" s="69" t="e">
        <f>IF('Costi complessivi'!#REF!="G",'Costi complessivi'!#REF!,IF('Costi complessivi'!#REF!=$B$452,'Costi complessivi'!#REF!,0))</f>
        <v>#REF!</v>
      </c>
    </row>
    <row r="395" spans="1:14" hidden="1">
      <c r="A395" s="22" t="e">
        <f>IF('Costi complessivi'!#REF!="","",'Costi complessivi'!#REF!)</f>
        <v>#REF!</v>
      </c>
      <c r="B395" s="61" t="e">
        <f>IF('Costi complessivi'!#REF!="","",'Costi complessivi'!#REF!)</f>
        <v>#REF!</v>
      </c>
      <c r="C395" s="15" t="e">
        <f>IF('Costi complessivi'!#REF!="G",'Costi complessivi'!#REF!*$C$452,IF('Costi complessivi'!#REF!=$B$452,'Costi complessivi'!#REF!,""))</f>
        <v>#REF!</v>
      </c>
      <c r="D395" s="15" t="e">
        <f>IF('Costi complessivi'!#REF!="G",'Costi complessivi'!#REF!*$C$452,IF('Costi complessivi'!#REF!=$B$452,'Costi complessivi'!#REF!,""))</f>
        <v>#REF!</v>
      </c>
      <c r="E395" s="30" t="e">
        <f>IF('Costi complessivi'!#REF!="G",'Costi complessivi'!#REF!*$C$452,IF('Costi complessivi'!#REF!=$B$452,'Costi complessivi'!#REF!,""))</f>
        <v>#REF!</v>
      </c>
      <c r="F395" s="115" t="e">
        <f>IF('Costi complessivi'!#REF!="G",'Costi complessivi'!#REF!*$C$452,IF('Costi complessivi'!#REF!=$B$452,'Costi complessivi'!#REF!,""))</f>
        <v>#REF!</v>
      </c>
      <c r="G395" s="44" t="e">
        <f>IF('Costi complessivi'!#REF!="G",'Costi complessivi'!#REF!*$C$452,IF('Costi complessivi'!#REF!=$B$452,'Costi complessivi'!#REF!,""))</f>
        <v>#REF!</v>
      </c>
      <c r="H395" s="44" t="e">
        <f>IF('Costi complessivi'!#REF!="G",'Costi complessivi'!#REF!*$C$452,IF('Costi complessivi'!#REF!=$B$452,'Costi complessivi'!#REF!,""))</f>
        <v>#REF!</v>
      </c>
      <c r="I395" s="115" t="e">
        <f>IF('Costi complessivi'!#REF!="G",'Costi complessivi'!#REF!*$C$452,IF('Costi complessivi'!#REF!=$B$452,'Costi complessivi'!#REF!,""))</f>
        <v>#REF!</v>
      </c>
      <c r="J395" s="14" t="e">
        <f>IF('Costi complessivi'!#REF!="G",'Costi complessivi'!#REF!*$C$452,IF('Costi complessivi'!#REF!=$B$452,'Costi complessivi'!#REF!,""))</f>
        <v>#REF!</v>
      </c>
      <c r="K395" s="14" t="e">
        <f>IF('Costi complessivi'!#REF!="G",'Costi complessivi'!#REF!*$C$452,IF('Costi complessivi'!#REF!=$B$452,'Costi complessivi'!#REF!,""))</f>
        <v>#REF!</v>
      </c>
      <c r="L395" s="29" t="e">
        <f>IF('Costi complessivi'!#REF!="G",'Costi complessivi'!#REF!*$C$452,IF('Costi complessivi'!#REF!=$B$452,'Costi complessivi'!#REF!,""))</f>
        <v>#REF!</v>
      </c>
      <c r="M395" s="23" t="e">
        <f>'Costi complessivi'!#REF!</f>
        <v>#REF!</v>
      </c>
      <c r="N395" s="69" t="e">
        <f>IF('Costi complessivi'!#REF!="G",'Costi complessivi'!#REF!,IF('Costi complessivi'!#REF!=$B$452,'Costi complessivi'!#REF!,0))</f>
        <v>#REF!</v>
      </c>
    </row>
    <row r="396" spans="1:14" hidden="1">
      <c r="A396" s="22" t="e">
        <f>IF('Costi complessivi'!#REF!="","",'Costi complessivi'!#REF!)</f>
        <v>#REF!</v>
      </c>
      <c r="B396" s="61" t="e">
        <f>IF('Costi complessivi'!#REF!="","",'Costi complessivi'!#REF!)</f>
        <v>#REF!</v>
      </c>
      <c r="C396" s="15" t="e">
        <f>IF('Costi complessivi'!#REF!="G",'Costi complessivi'!#REF!*$C$452,IF('Costi complessivi'!#REF!=$B$452,'Costi complessivi'!#REF!,""))</f>
        <v>#REF!</v>
      </c>
      <c r="D396" s="15" t="e">
        <f>IF('Costi complessivi'!#REF!="G",'Costi complessivi'!#REF!*$C$452,IF('Costi complessivi'!#REF!=$B$452,'Costi complessivi'!#REF!,""))</f>
        <v>#REF!</v>
      </c>
      <c r="E396" s="30" t="e">
        <f>IF('Costi complessivi'!#REF!="G",'Costi complessivi'!#REF!*$C$452,IF('Costi complessivi'!#REF!=$B$452,'Costi complessivi'!#REF!,""))</f>
        <v>#REF!</v>
      </c>
      <c r="F396" s="115" t="e">
        <f>IF('Costi complessivi'!#REF!="G",'Costi complessivi'!#REF!*$C$452,IF('Costi complessivi'!#REF!=$B$452,'Costi complessivi'!#REF!,""))</f>
        <v>#REF!</v>
      </c>
      <c r="G396" s="44" t="e">
        <f>IF('Costi complessivi'!#REF!="G",'Costi complessivi'!#REF!*$C$452,IF('Costi complessivi'!#REF!=$B$452,'Costi complessivi'!#REF!,""))</f>
        <v>#REF!</v>
      </c>
      <c r="H396" s="44" t="e">
        <f>IF('Costi complessivi'!#REF!="G",'Costi complessivi'!#REF!*$C$452,IF('Costi complessivi'!#REF!=$B$452,'Costi complessivi'!#REF!,""))</f>
        <v>#REF!</v>
      </c>
      <c r="I396" s="115" t="e">
        <f>IF('Costi complessivi'!#REF!="G",'Costi complessivi'!#REF!*$C$452,IF('Costi complessivi'!#REF!=$B$452,'Costi complessivi'!#REF!,""))</f>
        <v>#REF!</v>
      </c>
      <c r="J396" s="14" t="e">
        <f>IF('Costi complessivi'!#REF!="G",'Costi complessivi'!#REF!*$C$452,IF('Costi complessivi'!#REF!=$B$452,'Costi complessivi'!#REF!,""))</f>
        <v>#REF!</v>
      </c>
      <c r="K396" s="14" t="e">
        <f>IF('Costi complessivi'!#REF!="G",'Costi complessivi'!#REF!*$C$452,IF('Costi complessivi'!#REF!=$B$452,'Costi complessivi'!#REF!,""))</f>
        <v>#REF!</v>
      </c>
      <c r="L396" s="29" t="e">
        <f>IF('Costi complessivi'!#REF!="G",'Costi complessivi'!#REF!*$C$452,IF('Costi complessivi'!#REF!=$B$452,'Costi complessivi'!#REF!,""))</f>
        <v>#REF!</v>
      </c>
      <c r="M396" s="23" t="e">
        <f>'Costi complessivi'!#REF!</f>
        <v>#REF!</v>
      </c>
      <c r="N396" s="69" t="e">
        <f>IF('Costi complessivi'!#REF!="G",'Costi complessivi'!#REF!,IF('Costi complessivi'!#REF!=$B$452,'Costi complessivi'!#REF!,0))</f>
        <v>#REF!</v>
      </c>
    </row>
    <row r="397" spans="1:14" hidden="1">
      <c r="A397" s="49" t="s">
        <v>446</v>
      </c>
      <c r="B397" s="45"/>
      <c r="C397" s="46"/>
      <c r="D397" s="47"/>
      <c r="E397" s="47"/>
      <c r="F397" s="47"/>
      <c r="G397" s="47"/>
      <c r="H397" s="47"/>
      <c r="I397" s="47"/>
      <c r="J397" s="47"/>
      <c r="K397" s="47"/>
      <c r="L397" s="45"/>
      <c r="M397" s="48"/>
      <c r="N397" s="69" t="e">
        <f>IF('Costi complessivi'!#REF!="G",'Costi complessivi'!#REF!,IF('Costi complessivi'!#REF!=$B$452,'Costi complessivi'!#REF!,0))</f>
        <v>#REF!</v>
      </c>
    </row>
    <row r="398" spans="1:14" ht="17.45" hidden="1" customHeight="1">
      <c r="A398" s="22" t="e">
        <f>IF('Costi complessivi'!#REF!="","",'Costi complessivi'!#REF!)</f>
        <v>#REF!</v>
      </c>
      <c r="B398" s="61" t="e">
        <f>IF('Costi complessivi'!#REF!="","",'Costi complessivi'!#REF!)</f>
        <v>#REF!</v>
      </c>
      <c r="C398" s="15" t="e">
        <f>IF('Costi complessivi'!#REF!="G",'Costi complessivi'!#REF!*$C$452,IF('Costi complessivi'!#REF!=$B$452,'Costi complessivi'!#REF!,""))</f>
        <v>#REF!</v>
      </c>
      <c r="D398" s="15" t="e">
        <f>IF('Costi complessivi'!#REF!="G",'Costi complessivi'!#REF!*$C$452,IF('Costi complessivi'!#REF!=$B$452,'Costi complessivi'!#REF!,""))</f>
        <v>#REF!</v>
      </c>
      <c r="E398" s="30" t="e">
        <f>IF('Costi complessivi'!#REF!="G",'Costi complessivi'!#REF!*$C$452,IF('Costi complessivi'!#REF!=$B$452,'Costi complessivi'!#REF!,""))</f>
        <v>#REF!</v>
      </c>
      <c r="F398" s="115" t="e">
        <f>IF('Costi complessivi'!#REF!="G",'Costi complessivi'!#REF!*$C$452,IF('Costi complessivi'!#REF!=$B$452,'Costi complessivi'!#REF!,""))</f>
        <v>#REF!</v>
      </c>
      <c r="G398" s="44" t="e">
        <f>IF('Costi complessivi'!#REF!="G",'Costi complessivi'!#REF!*$C$452,IF('Costi complessivi'!#REF!=$B$452,'Costi complessivi'!#REF!,""))</f>
        <v>#REF!</v>
      </c>
      <c r="H398" s="44" t="e">
        <f>IF('Costi complessivi'!#REF!="G",'Costi complessivi'!#REF!*$C$452,IF('Costi complessivi'!#REF!=$B$452,'Costi complessivi'!#REF!,""))</f>
        <v>#REF!</v>
      </c>
      <c r="I398" s="115" t="e">
        <f>IF('Costi complessivi'!#REF!="G",'Costi complessivi'!#REF!*$C$452,IF('Costi complessivi'!#REF!=$B$452,'Costi complessivi'!#REF!,""))</f>
        <v>#REF!</v>
      </c>
      <c r="J398" s="14" t="e">
        <f>IF('Costi complessivi'!#REF!="G",'Costi complessivi'!#REF!*$C$452,IF('Costi complessivi'!#REF!=$B$452,'Costi complessivi'!#REF!,""))</f>
        <v>#REF!</v>
      </c>
      <c r="K398" s="14" t="e">
        <f>IF('Costi complessivi'!#REF!="G",'Costi complessivi'!#REF!*$C$452,IF('Costi complessivi'!#REF!=$B$452,'Costi complessivi'!#REF!,""))</f>
        <v>#REF!</v>
      </c>
      <c r="L398" s="29" t="e">
        <f>IF('Costi complessivi'!#REF!="G",'Costi complessivi'!#REF!*$C$452,IF('Costi complessivi'!#REF!=$B$452,'Costi complessivi'!#REF!,""))</f>
        <v>#REF!</v>
      </c>
      <c r="M398" s="23" t="e">
        <f>'Costi complessivi'!#REF!</f>
        <v>#REF!</v>
      </c>
      <c r="N398" s="69" t="e">
        <f>IF('Costi complessivi'!#REF!="G",'Costi complessivi'!#REF!,IF('Costi complessivi'!#REF!=$B$452,'Costi complessivi'!#REF!,0))</f>
        <v>#REF!</v>
      </c>
    </row>
    <row r="399" spans="1:14" ht="16.899999999999999" hidden="1" customHeight="1">
      <c r="A399" s="22" t="str">
        <f>IF('Costi complessivi'!A293="","",'Costi complessivi'!A293)</f>
        <v xml:space="preserve">  68/05/943  </v>
      </c>
      <c r="B399" s="61" t="str">
        <f>IF('Costi complessivi'!B293="","",'Costi complessivi'!B293)</f>
        <v>CONTR. CONTINUATIVO MONTECHIARU</v>
      </c>
      <c r="C399" s="15" t="e">
        <f>IF('Costi complessivi'!#REF!="G",'Costi complessivi'!#REF!*$C$452,IF('Costi complessivi'!#REF!=$B$452,'Costi complessivi'!#REF!,""))</f>
        <v>#REF!</v>
      </c>
      <c r="D399" s="15" t="e">
        <f>IF('Costi complessivi'!#REF!="G",'Costi complessivi'!#REF!*$C$452,IF('Costi complessivi'!#REF!=$B$452,'Costi complessivi'!#REF!,""))</f>
        <v>#REF!</v>
      </c>
      <c r="E399" s="30" t="e">
        <f>IF('Costi complessivi'!#REF!="G",'Costi complessivi'!#REF!*$C$452,IF('Costi complessivi'!#REF!=$B$452,'Costi complessivi'!#REF!,""))</f>
        <v>#REF!</v>
      </c>
      <c r="F399" s="115" t="e">
        <f>IF('Costi complessivi'!#REF!="G",'Costi complessivi'!C293*$C$452,IF('Costi complessivi'!#REF!=$B$452,'Costi complessivi'!C293,""))</f>
        <v>#REF!</v>
      </c>
      <c r="G399" s="44" t="e">
        <f>IF('Costi complessivi'!#REF!="G",'Costi complessivi'!#REF!*$C$452,IF('Costi complessivi'!#REF!=$B$452,'Costi complessivi'!#REF!,""))</f>
        <v>#REF!</v>
      </c>
      <c r="H399" s="44" t="e">
        <f>IF('Costi complessivi'!#REF!="G",'Costi complessivi'!#REF!*$C$452,IF('Costi complessivi'!#REF!=$B$452,'Costi complessivi'!#REF!,""))</f>
        <v>#REF!</v>
      </c>
      <c r="I399" s="115" t="e">
        <f>IF('Costi complessivi'!#REF!="G",'Costi complessivi'!D293*$C$452,IF('Costi complessivi'!#REF!=$B$452,'Costi complessivi'!D293,""))</f>
        <v>#REF!</v>
      </c>
      <c r="J399" s="14" t="e">
        <f>IF('Costi complessivi'!#REF!="G",'Costi complessivi'!E293*$C$452,IF('Costi complessivi'!#REF!=$B$452,'Costi complessivi'!E293,""))</f>
        <v>#REF!</v>
      </c>
      <c r="K399" s="14" t="e">
        <f>IF('Costi complessivi'!#REF!="G",'Costi complessivi'!F293*$C$452,IF('Costi complessivi'!#REF!=$B$452,'Costi complessivi'!F293,""))</f>
        <v>#REF!</v>
      </c>
      <c r="L399" s="29" t="e">
        <f>IF('Costi complessivi'!#REF!="G",'Costi complessivi'!#REF!*$C$452,IF('Costi complessivi'!#REF!=$B$452,'Costi complessivi'!#REF!,""))</f>
        <v>#REF!</v>
      </c>
      <c r="M399" s="23" t="e">
        <f>'Costi complessivi'!#REF!</f>
        <v>#REF!</v>
      </c>
      <c r="N399" s="69" t="e">
        <f>IF('Costi complessivi'!#REF!="G",'Costi complessivi'!#REF!,IF('Costi complessivi'!#REF!=$B$452,'Costi complessivi'!#REF!,0))</f>
        <v>#REF!</v>
      </c>
    </row>
    <row r="400" spans="1:14" ht="17.45" hidden="1" customHeight="1">
      <c r="A400" s="22" t="str">
        <f>IF('Costi complessivi'!A294="","",'Costi complessivi'!A294)</f>
        <v xml:space="preserve">  68/05/944  </v>
      </c>
      <c r="B400" s="61" t="str">
        <f>IF('Costi complessivi'!B294="","",'Costi complessivi'!B294)</f>
        <v xml:space="preserve">CONTR. UNA TANTUM MONTECH.     </v>
      </c>
      <c r="C400" s="15" t="e">
        <f>IF('Costi complessivi'!#REF!="G",'Costi complessivi'!#REF!*$C$452,IF('Costi complessivi'!#REF!=$B$452,'Costi complessivi'!#REF!,""))</f>
        <v>#REF!</v>
      </c>
      <c r="D400" s="15" t="e">
        <f>IF('Costi complessivi'!#REF!="G",'Costi complessivi'!#REF!*$C$452,IF('Costi complessivi'!#REF!=$B$452,'Costi complessivi'!#REF!,""))</f>
        <v>#REF!</v>
      </c>
      <c r="E400" s="30" t="e">
        <f>IF('Costi complessivi'!#REF!="G",'Costi complessivi'!#REF!*$C$452,IF('Costi complessivi'!#REF!=$B$452,'Costi complessivi'!#REF!,""))</f>
        <v>#REF!</v>
      </c>
      <c r="F400" s="115" t="e">
        <f>IF('Costi complessivi'!#REF!="G",'Costi complessivi'!C294*$C$452,IF('Costi complessivi'!#REF!=$B$452,'Costi complessivi'!C294,""))</f>
        <v>#REF!</v>
      </c>
      <c r="G400" s="44" t="e">
        <f>IF('Costi complessivi'!#REF!="G",'Costi complessivi'!#REF!*$C$452,IF('Costi complessivi'!#REF!=$B$452,'Costi complessivi'!#REF!,""))</f>
        <v>#REF!</v>
      </c>
      <c r="H400" s="44" t="e">
        <f>IF('Costi complessivi'!#REF!="G",'Costi complessivi'!#REF!*$C$452,IF('Costi complessivi'!#REF!=$B$452,'Costi complessivi'!#REF!,""))</f>
        <v>#REF!</v>
      </c>
      <c r="I400" s="115" t="e">
        <f>IF('Costi complessivi'!#REF!="G",'Costi complessivi'!D294*$C$452,IF('Costi complessivi'!#REF!=$B$452,'Costi complessivi'!D294,""))</f>
        <v>#REF!</v>
      </c>
      <c r="J400" s="14" t="e">
        <f>IF('Costi complessivi'!#REF!="G",'Costi complessivi'!E294*$C$452,IF('Costi complessivi'!#REF!=$B$452,'Costi complessivi'!E294,""))</f>
        <v>#REF!</v>
      </c>
      <c r="K400" s="14" t="e">
        <f>IF('Costi complessivi'!#REF!="G",'Costi complessivi'!F294*$C$452,IF('Costi complessivi'!#REF!=$B$452,'Costi complessivi'!F294,""))</f>
        <v>#REF!</v>
      </c>
      <c r="L400" s="29" t="e">
        <f>IF('Costi complessivi'!#REF!="G",'Costi complessivi'!#REF!*$C$452,IF('Costi complessivi'!#REF!=$B$452,'Costi complessivi'!#REF!,""))</f>
        <v>#REF!</v>
      </c>
      <c r="M400" s="23" t="e">
        <f>'Costi complessivi'!#REF!</f>
        <v>#REF!</v>
      </c>
      <c r="N400" s="69" t="e">
        <f>IF('Costi complessivi'!#REF!="G",'Costi complessivi'!#REF!,IF('Costi complessivi'!#REF!=$B$452,'Costi complessivi'!#REF!,0))</f>
        <v>#REF!</v>
      </c>
    </row>
    <row r="401" spans="1:14" hidden="1">
      <c r="A401" s="22" t="str">
        <f>IF('Costi complessivi'!A295="","",'Costi complessivi'!A295)</f>
        <v xml:space="preserve">  68/05/945  </v>
      </c>
      <c r="B401" s="61" t="str">
        <f>IF('Costi complessivi'!B295="","",'Costi complessivi'!B295)</f>
        <v xml:space="preserve">CONTR. MINIMO VITALE MONTECH.  </v>
      </c>
      <c r="C401" s="15" t="e">
        <f>IF('Costi complessivi'!#REF!="G",'Costi complessivi'!#REF!*$C$452,IF('Costi complessivi'!#REF!=$B$452,'Costi complessivi'!#REF!,""))</f>
        <v>#REF!</v>
      </c>
      <c r="D401" s="15" t="e">
        <f>IF('Costi complessivi'!#REF!="G",'Costi complessivi'!#REF!*$C$452,IF('Costi complessivi'!#REF!=$B$452,'Costi complessivi'!#REF!,""))</f>
        <v>#REF!</v>
      </c>
      <c r="E401" s="30" t="e">
        <f>IF('Costi complessivi'!#REF!="G",'Costi complessivi'!#REF!*$C$452,IF('Costi complessivi'!#REF!=$B$452,'Costi complessivi'!#REF!,""))</f>
        <v>#REF!</v>
      </c>
      <c r="F401" s="115" t="e">
        <f>IF('Costi complessivi'!#REF!="G",'Costi complessivi'!C295*$C$452,IF('Costi complessivi'!#REF!=$B$452,'Costi complessivi'!C295,""))</f>
        <v>#REF!</v>
      </c>
      <c r="G401" s="44" t="e">
        <f>IF('Costi complessivi'!#REF!="G",'Costi complessivi'!#REF!*$C$452,IF('Costi complessivi'!#REF!=$B$452,'Costi complessivi'!#REF!,""))</f>
        <v>#REF!</v>
      </c>
      <c r="H401" s="44" t="e">
        <f>IF('Costi complessivi'!#REF!="G",'Costi complessivi'!#REF!*$C$452,IF('Costi complessivi'!#REF!=$B$452,'Costi complessivi'!#REF!,""))</f>
        <v>#REF!</v>
      </c>
      <c r="I401" s="115" t="e">
        <f>IF('Costi complessivi'!#REF!="G",'Costi complessivi'!D295*$C$452,IF('Costi complessivi'!#REF!=$B$452,'Costi complessivi'!D295,""))</f>
        <v>#REF!</v>
      </c>
      <c r="J401" s="14" t="e">
        <f>IF('Costi complessivi'!#REF!="G",'Costi complessivi'!E295*$C$452,IF('Costi complessivi'!#REF!=$B$452,'Costi complessivi'!E295,""))</f>
        <v>#REF!</v>
      </c>
      <c r="K401" s="14" t="e">
        <f>IF('Costi complessivi'!#REF!="G",'Costi complessivi'!F295*$C$452,IF('Costi complessivi'!#REF!=$B$452,'Costi complessivi'!F295,""))</f>
        <v>#REF!</v>
      </c>
      <c r="L401" s="29" t="e">
        <f>IF('Costi complessivi'!#REF!="G",'Costi complessivi'!#REF!*$C$452,IF('Costi complessivi'!#REF!=$B$452,'Costi complessivi'!#REF!,""))</f>
        <v>#REF!</v>
      </c>
      <c r="M401" s="23" t="e">
        <f>'Costi complessivi'!#REF!</f>
        <v>#REF!</v>
      </c>
      <c r="N401" s="69" t="e">
        <f>IF('Costi complessivi'!#REF!="G",'Costi complessivi'!#REF!,IF('Costi complessivi'!#REF!=$B$452,'Costi complessivi'!#REF!,0))</f>
        <v>#REF!</v>
      </c>
    </row>
    <row r="402" spans="1:14" hidden="1">
      <c r="A402" s="22" t="str">
        <f>IF('Costi complessivi'!A296="","",'Costi complessivi'!A296)</f>
        <v xml:space="preserve"> 68/05/953</v>
      </c>
      <c r="B402" s="61" t="str">
        <f>IF('Costi complessivi'!B296="","",'Costi complessivi'!B296)</f>
        <v>CONTR. LG. 13/89 AB. BAR. ARCH.</v>
      </c>
      <c r="C402" s="15" t="e">
        <f>IF('Costi complessivi'!#REF!="G",'Costi complessivi'!#REF!*$C$452,IF('Costi complessivi'!#REF!=$B$452,'Costi complessivi'!#REF!,""))</f>
        <v>#REF!</v>
      </c>
      <c r="D402" s="15" t="e">
        <f>IF('Costi complessivi'!#REF!="G",'Costi complessivi'!#REF!*$C$452,IF('Costi complessivi'!#REF!=$B$452,'Costi complessivi'!#REF!,""))</f>
        <v>#REF!</v>
      </c>
      <c r="E402" s="30" t="e">
        <f>IF('Costi complessivi'!#REF!="G",'Costi complessivi'!#REF!*$C$452,IF('Costi complessivi'!#REF!=$B$452,'Costi complessivi'!#REF!,""))</f>
        <v>#REF!</v>
      </c>
      <c r="F402" s="115" t="e">
        <f>IF('Costi complessivi'!#REF!="G",'Costi complessivi'!C296*$C$452,IF('Costi complessivi'!#REF!=$B$452,'Costi complessivi'!C296,""))</f>
        <v>#REF!</v>
      </c>
      <c r="G402" s="44" t="e">
        <f>IF('Costi complessivi'!#REF!="G",'Costi complessivi'!#REF!*$C$452,IF('Costi complessivi'!#REF!=$B$452,'Costi complessivi'!#REF!,""))</f>
        <v>#REF!</v>
      </c>
      <c r="H402" s="44" t="e">
        <f>IF('Costi complessivi'!#REF!="G",'Costi complessivi'!#REF!*$C$452,IF('Costi complessivi'!#REF!=$B$452,'Costi complessivi'!#REF!,""))</f>
        <v>#REF!</v>
      </c>
      <c r="I402" s="115" t="e">
        <f>IF('Costi complessivi'!#REF!="G",'Costi complessivi'!D296*$C$452,IF('Costi complessivi'!#REF!=$B$452,'Costi complessivi'!D296,""))</f>
        <v>#REF!</v>
      </c>
      <c r="J402" s="14" t="e">
        <f>IF('Costi complessivi'!#REF!="G",'Costi complessivi'!E296*$C$452,IF('Costi complessivi'!#REF!=$B$452,'Costi complessivi'!E296,""))</f>
        <v>#REF!</v>
      </c>
      <c r="K402" s="14" t="e">
        <f>IF('Costi complessivi'!#REF!="G",'Costi complessivi'!F296*$C$452,IF('Costi complessivi'!#REF!=$B$452,'Costi complessivi'!F296,""))</f>
        <v>#REF!</v>
      </c>
      <c r="L402" s="29" t="e">
        <f>IF('Costi complessivi'!#REF!="G",'Costi complessivi'!#REF!*$C$452,IF('Costi complessivi'!#REF!=$B$452,'Costi complessivi'!#REF!,""))</f>
        <v>#REF!</v>
      </c>
      <c r="M402" s="23" t="e">
        <f>'Costi complessivi'!#REF!</f>
        <v>#REF!</v>
      </c>
      <c r="N402" s="69" t="e">
        <f>IF('Costi complessivi'!#REF!="G",'Costi complessivi'!#REF!,IF('Costi complessivi'!#REF!=$B$452,'Costi complessivi'!#REF!,0))</f>
        <v>#REF!</v>
      </c>
    </row>
    <row r="403" spans="1:14" hidden="1">
      <c r="A403" s="22" t="e">
        <f>IF('Costi complessivi'!#REF!="","",'Costi complessivi'!#REF!)</f>
        <v>#REF!</v>
      </c>
      <c r="B403" s="61" t="e">
        <f>IF('Costi complessivi'!#REF!="","",'Costi complessivi'!#REF!)</f>
        <v>#REF!</v>
      </c>
      <c r="C403" s="15" t="e">
        <f>IF('Costi complessivi'!#REF!="G",'Costi complessivi'!#REF!*$C$452,IF('Costi complessivi'!#REF!=$B$452,'Costi complessivi'!#REF!,""))</f>
        <v>#REF!</v>
      </c>
      <c r="D403" s="15" t="e">
        <f>IF('Costi complessivi'!#REF!="G",'Costi complessivi'!#REF!*$C$452,IF('Costi complessivi'!#REF!=$B$452,'Costi complessivi'!#REF!,""))</f>
        <v>#REF!</v>
      </c>
      <c r="E403" s="30" t="e">
        <f>IF('Costi complessivi'!#REF!="G",'Costi complessivi'!#REF!*$C$452,IF('Costi complessivi'!#REF!=$B$452,'Costi complessivi'!#REF!,""))</f>
        <v>#REF!</v>
      </c>
      <c r="F403" s="115" t="e">
        <f>IF('Costi complessivi'!#REF!="G",'Costi complessivi'!#REF!*$C$452,IF('Costi complessivi'!#REF!=$B$452,'Costi complessivi'!#REF!,""))</f>
        <v>#REF!</v>
      </c>
      <c r="G403" s="44" t="e">
        <f>IF('Costi complessivi'!#REF!="G",'Costi complessivi'!#REF!*$C$452,IF('Costi complessivi'!#REF!=$B$452,'Costi complessivi'!#REF!,""))</f>
        <v>#REF!</v>
      </c>
      <c r="H403" s="44" t="e">
        <f>IF('Costi complessivi'!#REF!="G",'Costi complessivi'!#REF!*$C$452,IF('Costi complessivi'!#REF!=$B$452,'Costi complessivi'!#REF!,""))</f>
        <v>#REF!</v>
      </c>
      <c r="I403" s="115" t="e">
        <f>IF('Costi complessivi'!#REF!="G",'Costi complessivi'!#REF!*$C$452,IF('Costi complessivi'!#REF!=$B$452,'Costi complessivi'!#REF!,""))</f>
        <v>#REF!</v>
      </c>
      <c r="J403" s="14" t="e">
        <f>IF('Costi complessivi'!#REF!="G",'Costi complessivi'!#REF!*$C$452,IF('Costi complessivi'!#REF!=$B$452,'Costi complessivi'!#REF!,""))</f>
        <v>#REF!</v>
      </c>
      <c r="K403" s="14" t="e">
        <f>IF('Costi complessivi'!#REF!="G",'Costi complessivi'!#REF!*$C$452,IF('Costi complessivi'!#REF!=$B$452,'Costi complessivi'!#REF!,""))</f>
        <v>#REF!</v>
      </c>
      <c r="L403" s="29" t="e">
        <f>IF('Costi complessivi'!#REF!="G",'Costi complessivi'!#REF!*$C$452,IF('Costi complessivi'!#REF!=$B$452,'Costi complessivi'!#REF!,""))</f>
        <v>#REF!</v>
      </c>
      <c r="M403" s="23" t="e">
        <f>'Costi complessivi'!#REF!</f>
        <v>#REF!</v>
      </c>
      <c r="N403" s="69" t="e">
        <f>IF('Costi complessivi'!#REF!="G",'Costi complessivi'!#REF!,IF('Costi complessivi'!#REF!=$B$452,'Costi complessivi'!#REF!,0))</f>
        <v>#REF!</v>
      </c>
    </row>
    <row r="404" spans="1:14" hidden="1">
      <c r="A404" s="22" t="e">
        <f>IF('Costi complessivi'!#REF!="","",'Costi complessivi'!#REF!)</f>
        <v>#REF!</v>
      </c>
      <c r="B404" s="61" t="e">
        <f>IF('Costi complessivi'!#REF!="","",'Costi complessivi'!#REF!)</f>
        <v>#REF!</v>
      </c>
      <c r="C404" s="15" t="e">
        <f>IF('Costi complessivi'!#REF!="G",'Costi complessivi'!#REF!*$C$452,IF('Costi complessivi'!#REF!=$B$452,'Costi complessivi'!#REF!,""))</f>
        <v>#REF!</v>
      </c>
      <c r="D404" s="15" t="e">
        <f>IF('Costi complessivi'!#REF!="G",'Costi complessivi'!#REF!*$C$452,IF('Costi complessivi'!#REF!=$B$452,'Costi complessivi'!#REF!,""))</f>
        <v>#REF!</v>
      </c>
      <c r="E404" s="30" t="e">
        <f>IF('Costi complessivi'!#REF!="G",'Costi complessivi'!#REF!*$C$452,IF('Costi complessivi'!#REF!=$B$452,'Costi complessivi'!#REF!,""))</f>
        <v>#REF!</v>
      </c>
      <c r="F404" s="115" t="e">
        <f>IF('Costi complessivi'!#REF!="G",'Costi complessivi'!#REF!*$C$452,IF('Costi complessivi'!#REF!=$B$452,'Costi complessivi'!#REF!,""))</f>
        <v>#REF!</v>
      </c>
      <c r="G404" s="44" t="e">
        <f>IF('Costi complessivi'!#REF!="G",'Costi complessivi'!#REF!*$C$452,IF('Costi complessivi'!#REF!=$B$452,'Costi complessivi'!#REF!,""))</f>
        <v>#REF!</v>
      </c>
      <c r="H404" s="44" t="e">
        <f>IF('Costi complessivi'!#REF!="G",'Costi complessivi'!#REF!*$C$452,IF('Costi complessivi'!#REF!=$B$452,'Costi complessivi'!#REF!,""))</f>
        <v>#REF!</v>
      </c>
      <c r="I404" s="115" t="e">
        <f>IF('Costi complessivi'!#REF!="G",'Costi complessivi'!#REF!*$C$452,IF('Costi complessivi'!#REF!=$B$452,'Costi complessivi'!#REF!,""))</f>
        <v>#REF!</v>
      </c>
      <c r="J404" s="14" t="e">
        <f>IF('Costi complessivi'!#REF!="G",'Costi complessivi'!#REF!*$C$452,IF('Costi complessivi'!#REF!=$B$452,'Costi complessivi'!#REF!,""))</f>
        <v>#REF!</v>
      </c>
      <c r="K404" s="14" t="e">
        <f>IF('Costi complessivi'!#REF!="G",'Costi complessivi'!#REF!*$C$452,IF('Costi complessivi'!#REF!=$B$452,'Costi complessivi'!#REF!,""))</f>
        <v>#REF!</v>
      </c>
      <c r="L404" s="29" t="e">
        <f>IF('Costi complessivi'!#REF!="G",'Costi complessivi'!#REF!*$C$452,IF('Costi complessivi'!#REF!=$B$452,'Costi complessivi'!#REF!,""))</f>
        <v>#REF!</v>
      </c>
      <c r="M404" s="23" t="e">
        <f>'Costi complessivi'!#REF!</f>
        <v>#REF!</v>
      </c>
      <c r="N404" s="69" t="e">
        <f>IF('Costi complessivi'!#REF!="G",'Costi complessivi'!#REF!,IF('Costi complessivi'!#REF!=$B$452,'Costi complessivi'!#REF!,0))</f>
        <v>#REF!</v>
      </c>
    </row>
    <row r="405" spans="1:14" hidden="1">
      <c r="A405" s="22" t="e">
        <f>IF('Costi complessivi'!#REF!="","",'Costi complessivi'!#REF!)</f>
        <v>#REF!</v>
      </c>
      <c r="B405" s="61" t="e">
        <f>IF('Costi complessivi'!#REF!="","",'Costi complessivi'!#REF!)</f>
        <v>#REF!</v>
      </c>
      <c r="C405" s="15" t="e">
        <f>IF('Costi complessivi'!#REF!="G",'Costi complessivi'!#REF!*$C$452,IF('Costi complessivi'!#REF!=$B$452,'Costi complessivi'!#REF!,""))</f>
        <v>#REF!</v>
      </c>
      <c r="D405" s="15" t="e">
        <f>IF('Costi complessivi'!#REF!="G",'Costi complessivi'!#REF!*$C$452,IF('Costi complessivi'!#REF!=$B$452,'Costi complessivi'!#REF!,""))</f>
        <v>#REF!</v>
      </c>
      <c r="E405" s="30" t="e">
        <f>IF('Costi complessivi'!#REF!="G",'Costi complessivi'!#REF!*$C$452,IF('Costi complessivi'!#REF!=$B$452,'Costi complessivi'!#REF!,""))</f>
        <v>#REF!</v>
      </c>
      <c r="F405" s="115" t="e">
        <f>IF('Costi complessivi'!#REF!="G",'Costi complessivi'!#REF!*$C$452,IF('Costi complessivi'!#REF!=$B$452,'Costi complessivi'!#REF!,""))</f>
        <v>#REF!</v>
      </c>
      <c r="G405" s="44" t="e">
        <f>IF('Costi complessivi'!#REF!="G",'Costi complessivi'!#REF!*$C$452,IF('Costi complessivi'!#REF!=$B$452,'Costi complessivi'!#REF!,""))</f>
        <v>#REF!</v>
      </c>
      <c r="H405" s="44" t="e">
        <f>IF('Costi complessivi'!#REF!="G",'Costi complessivi'!#REF!*$C$452,IF('Costi complessivi'!#REF!=$B$452,'Costi complessivi'!#REF!,""))</f>
        <v>#REF!</v>
      </c>
      <c r="I405" s="115" t="e">
        <f>IF('Costi complessivi'!#REF!="G",'Costi complessivi'!#REF!*$C$452,IF('Costi complessivi'!#REF!=$B$452,'Costi complessivi'!#REF!,""))</f>
        <v>#REF!</v>
      </c>
      <c r="J405" s="14" t="e">
        <f>IF('Costi complessivi'!#REF!="G",'Costi complessivi'!#REF!*$C$452,IF('Costi complessivi'!#REF!=$B$452,'Costi complessivi'!#REF!,""))</f>
        <v>#REF!</v>
      </c>
      <c r="K405" s="14" t="e">
        <f>IF('Costi complessivi'!#REF!="G",'Costi complessivi'!#REF!*$C$452,IF('Costi complessivi'!#REF!=$B$452,'Costi complessivi'!#REF!,""))</f>
        <v>#REF!</v>
      </c>
      <c r="L405" s="29" t="e">
        <f>IF('Costi complessivi'!#REF!="G",'Costi complessivi'!#REF!*$C$452,IF('Costi complessivi'!#REF!=$B$452,'Costi complessivi'!#REF!,""))</f>
        <v>#REF!</v>
      </c>
      <c r="M405" s="23" t="e">
        <f>'Costi complessivi'!#REF!</f>
        <v>#REF!</v>
      </c>
      <c r="N405" s="69" t="e">
        <f>IF('Costi complessivi'!#REF!="G",'Costi complessivi'!#REF!,IF('Costi complessivi'!#REF!=$B$452,'Costi complessivi'!#REF!,0))</f>
        <v>#REF!</v>
      </c>
    </row>
    <row r="406" spans="1:14" hidden="1">
      <c r="A406" s="49" t="s">
        <v>447</v>
      </c>
      <c r="B406" s="45"/>
      <c r="C406" s="46"/>
      <c r="D406" s="47"/>
      <c r="E406" s="47"/>
      <c r="F406" s="47"/>
      <c r="G406" s="47"/>
      <c r="H406" s="47"/>
      <c r="I406" s="47"/>
      <c r="J406" s="47"/>
      <c r="K406" s="47"/>
      <c r="L406" s="45"/>
      <c r="M406" s="48"/>
      <c r="N406" s="69" t="e">
        <f>IF('Costi complessivi'!#REF!="G",'Costi complessivi'!#REF!,IF('Costi complessivi'!#REF!=$B$452,'Costi complessivi'!#REF!,0))</f>
        <v>#REF!</v>
      </c>
    </row>
    <row r="407" spans="1:14" hidden="1">
      <c r="A407" s="22" t="e">
        <f>IF('Costi complessivi'!#REF!="","",'Costi complessivi'!#REF!)</f>
        <v>#REF!</v>
      </c>
      <c r="B407" s="61" t="e">
        <f>IF('Costi complessivi'!#REF!="","",'Costi complessivi'!#REF!)</f>
        <v>#REF!</v>
      </c>
      <c r="C407" s="15" t="e">
        <f>IF('Costi complessivi'!#REF!="G",'Costi complessivi'!#REF!*$C$452,IF('Costi complessivi'!#REF!=$B$452,'Costi complessivi'!#REF!,""))</f>
        <v>#REF!</v>
      </c>
      <c r="D407" s="15" t="e">
        <f>IF('Costi complessivi'!#REF!="G",'Costi complessivi'!#REF!*$C$452,IF('Costi complessivi'!#REF!=$B$452,'Costi complessivi'!#REF!,""))</f>
        <v>#REF!</v>
      </c>
      <c r="E407" s="30" t="e">
        <f>IF('Costi complessivi'!#REF!="G",'Costi complessivi'!#REF!*$C$452,IF('Costi complessivi'!#REF!=$B$452,'Costi complessivi'!#REF!,""))</f>
        <v>#REF!</v>
      </c>
      <c r="F407" s="115" t="e">
        <f>IF('Costi complessivi'!#REF!="G",'Costi complessivi'!#REF!*$C$452,IF('Costi complessivi'!#REF!=$B$452,'Costi complessivi'!#REF!,""))</f>
        <v>#REF!</v>
      </c>
      <c r="G407" s="44" t="e">
        <f>IF('Costi complessivi'!#REF!="G",'Costi complessivi'!#REF!*$C$452,IF('Costi complessivi'!#REF!=$B$452,'Costi complessivi'!#REF!,""))</f>
        <v>#REF!</v>
      </c>
      <c r="H407" s="44" t="e">
        <f>IF('Costi complessivi'!#REF!="G",'Costi complessivi'!#REF!*$C$452,IF('Costi complessivi'!#REF!=$B$452,'Costi complessivi'!#REF!,""))</f>
        <v>#REF!</v>
      </c>
      <c r="I407" s="115" t="e">
        <f>IF('Costi complessivi'!#REF!="G",'Costi complessivi'!#REF!*$C$452,IF('Costi complessivi'!#REF!=$B$452,'Costi complessivi'!#REF!,""))</f>
        <v>#REF!</v>
      </c>
      <c r="J407" s="14" t="e">
        <f>IF('Costi complessivi'!#REF!="G",'Costi complessivi'!#REF!*$C$452,IF('Costi complessivi'!#REF!=$B$452,'Costi complessivi'!#REF!,""))</f>
        <v>#REF!</v>
      </c>
      <c r="K407" s="14" t="e">
        <f>IF('Costi complessivi'!#REF!="G",'Costi complessivi'!#REF!*$C$452,IF('Costi complessivi'!#REF!=$B$452,'Costi complessivi'!#REF!,""))</f>
        <v>#REF!</v>
      </c>
      <c r="L407" s="29" t="e">
        <f>IF('Costi complessivi'!#REF!="G",'Costi complessivi'!#REF!*$C$452,IF('Costi complessivi'!#REF!=$B$452,'Costi complessivi'!#REF!,""))</f>
        <v>#REF!</v>
      </c>
      <c r="M407" s="23" t="e">
        <f>'Costi complessivi'!#REF!</f>
        <v>#REF!</v>
      </c>
      <c r="N407" s="69" t="e">
        <f>IF('Costi complessivi'!#REF!="G",'Costi complessivi'!#REF!,IF('Costi complessivi'!#REF!=$B$452,'Costi complessivi'!#REF!,0))</f>
        <v>#REF!</v>
      </c>
    </row>
    <row r="408" spans="1:14" ht="14.45" hidden="1" customHeight="1">
      <c r="A408" s="22" t="str">
        <f>IF('Costi complessivi'!A298="","",'Costi complessivi'!A298)</f>
        <v xml:space="preserve">  68/05/963  </v>
      </c>
      <c r="B408" s="61" t="str">
        <f>IF('Costi complessivi'!B298="","",'Costi complessivi'!B298)</f>
        <v>CONTRIBUTO CONTIN. SALA BAGANZA</v>
      </c>
      <c r="C408" s="15" t="e">
        <f>IF('Costi complessivi'!#REF!="G",'Costi complessivi'!#REF!*$C$452,IF('Costi complessivi'!#REF!=$B$452,'Costi complessivi'!#REF!,""))</f>
        <v>#REF!</v>
      </c>
      <c r="D408" s="15" t="e">
        <f>IF('Costi complessivi'!#REF!="G",'Costi complessivi'!#REF!*$C$452,IF('Costi complessivi'!#REF!=$B$452,'Costi complessivi'!#REF!,""))</f>
        <v>#REF!</v>
      </c>
      <c r="E408" s="30" t="e">
        <f>IF('Costi complessivi'!#REF!="G",'Costi complessivi'!#REF!*$C$452,IF('Costi complessivi'!#REF!=$B$452,'Costi complessivi'!#REF!,""))</f>
        <v>#REF!</v>
      </c>
      <c r="F408" s="115" t="e">
        <f>IF('Costi complessivi'!#REF!="G",'Costi complessivi'!C298*$C$452,IF('Costi complessivi'!#REF!=$B$452,'Costi complessivi'!C298,""))</f>
        <v>#REF!</v>
      </c>
      <c r="G408" s="44" t="e">
        <f>IF('Costi complessivi'!#REF!="G",'Costi complessivi'!#REF!*$C$452,IF('Costi complessivi'!#REF!=$B$452,'Costi complessivi'!#REF!,""))</f>
        <v>#REF!</v>
      </c>
      <c r="H408" s="44" t="e">
        <f>IF('Costi complessivi'!#REF!="G",'Costi complessivi'!#REF!*$C$452,IF('Costi complessivi'!#REF!=$B$452,'Costi complessivi'!#REF!,""))</f>
        <v>#REF!</v>
      </c>
      <c r="I408" s="115" t="e">
        <f>IF('Costi complessivi'!#REF!="G",'Costi complessivi'!D298*$C$452,IF('Costi complessivi'!#REF!=$B$452,'Costi complessivi'!D298,""))</f>
        <v>#REF!</v>
      </c>
      <c r="J408" s="14" t="e">
        <f>IF('Costi complessivi'!#REF!="G",'Costi complessivi'!E298*$C$452,IF('Costi complessivi'!#REF!=$B$452,'Costi complessivi'!E298,""))</f>
        <v>#REF!</v>
      </c>
      <c r="K408" s="14" t="e">
        <f>IF('Costi complessivi'!#REF!="G",'Costi complessivi'!F298*$C$452,IF('Costi complessivi'!#REF!=$B$452,'Costi complessivi'!F298,""))</f>
        <v>#REF!</v>
      </c>
      <c r="L408" s="29" t="e">
        <f>IF('Costi complessivi'!#REF!="G",'Costi complessivi'!#REF!*$C$452,IF('Costi complessivi'!#REF!=$B$452,'Costi complessivi'!#REF!,""))</f>
        <v>#REF!</v>
      </c>
      <c r="M408" s="23" t="e">
        <f>'Costi complessivi'!#REF!</f>
        <v>#REF!</v>
      </c>
      <c r="N408" s="69" t="e">
        <f>IF('Costi complessivi'!#REF!="G",'Costi complessivi'!#REF!,IF('Costi complessivi'!#REF!=$B$452,'Costi complessivi'!#REF!,0))</f>
        <v>#REF!</v>
      </c>
    </row>
    <row r="409" spans="1:14" hidden="1">
      <c r="A409" s="22" t="str">
        <f>IF('Costi complessivi'!A299="","",'Costi complessivi'!A299)</f>
        <v xml:space="preserve">  68/05/964  </v>
      </c>
      <c r="B409" s="61" t="str">
        <f>IF('Costi complessivi'!B299="","",'Costi complessivi'!B299)</f>
        <v xml:space="preserve">CONTR. UNA TANTUM SALA BAGANZA </v>
      </c>
      <c r="C409" s="15" t="e">
        <f>IF('Costi complessivi'!#REF!="G",'Costi complessivi'!#REF!*$C$452,IF('Costi complessivi'!#REF!=$B$452,'Costi complessivi'!#REF!,""))</f>
        <v>#REF!</v>
      </c>
      <c r="D409" s="15" t="e">
        <f>IF('Costi complessivi'!#REF!="G",'Costi complessivi'!#REF!*$C$452,IF('Costi complessivi'!#REF!=$B$452,'Costi complessivi'!#REF!,""))</f>
        <v>#REF!</v>
      </c>
      <c r="E409" s="30" t="e">
        <f>IF('Costi complessivi'!#REF!="G",'Costi complessivi'!#REF!*$C$452,IF('Costi complessivi'!#REF!=$B$452,'Costi complessivi'!#REF!,""))</f>
        <v>#REF!</v>
      </c>
      <c r="F409" s="115" t="e">
        <f>IF('Costi complessivi'!#REF!="G",'Costi complessivi'!C299*$C$452,IF('Costi complessivi'!#REF!=$B$452,'Costi complessivi'!C299,""))</f>
        <v>#REF!</v>
      </c>
      <c r="G409" s="44" t="e">
        <f>IF('Costi complessivi'!#REF!="G",'Costi complessivi'!#REF!*$C$452,IF('Costi complessivi'!#REF!=$B$452,'Costi complessivi'!#REF!,""))</f>
        <v>#REF!</v>
      </c>
      <c r="H409" s="44" t="e">
        <f>IF('Costi complessivi'!#REF!="G",'Costi complessivi'!#REF!*$C$452,IF('Costi complessivi'!#REF!=$B$452,'Costi complessivi'!#REF!,""))</f>
        <v>#REF!</v>
      </c>
      <c r="I409" s="115" t="e">
        <f>IF('Costi complessivi'!#REF!="G",'Costi complessivi'!D299*$C$452,IF('Costi complessivi'!#REF!=$B$452,'Costi complessivi'!D299,""))</f>
        <v>#REF!</v>
      </c>
      <c r="J409" s="14" t="e">
        <f>IF('Costi complessivi'!#REF!="G",'Costi complessivi'!E299*$C$452,IF('Costi complessivi'!#REF!=$B$452,'Costi complessivi'!E299,""))</f>
        <v>#REF!</v>
      </c>
      <c r="K409" s="14" t="e">
        <f>IF('Costi complessivi'!#REF!="G",'Costi complessivi'!F299*$C$452,IF('Costi complessivi'!#REF!=$B$452,'Costi complessivi'!F299,""))</f>
        <v>#REF!</v>
      </c>
      <c r="L409" s="29" t="e">
        <f>IF('Costi complessivi'!#REF!="G",'Costi complessivi'!#REF!*$C$452,IF('Costi complessivi'!#REF!=$B$452,'Costi complessivi'!#REF!,""))</f>
        <v>#REF!</v>
      </c>
      <c r="M409" s="23" t="e">
        <f>'Costi complessivi'!#REF!</f>
        <v>#REF!</v>
      </c>
      <c r="N409" s="69" t="e">
        <f>IF('Costi complessivi'!#REF!="G",'Costi complessivi'!#REF!,IF('Costi complessivi'!#REF!=$B$452,'Costi complessivi'!#REF!,0))</f>
        <v>#REF!</v>
      </c>
    </row>
    <row r="410" spans="1:14" hidden="1">
      <c r="A410" s="22" t="str">
        <f>IF('Costi complessivi'!A300="","",'Costi complessivi'!A300)</f>
        <v xml:space="preserve">  68/05/965  </v>
      </c>
      <c r="B410" s="61" t="str">
        <f>IF('Costi complessivi'!B300="","",'Costi complessivi'!B300)</f>
        <v xml:space="preserve">CONTR. MINIMO VITALE SALA BAG. </v>
      </c>
      <c r="C410" s="15" t="e">
        <f>IF('Costi complessivi'!#REF!="G",'Costi complessivi'!#REF!*$C$452,IF('Costi complessivi'!#REF!=$B$452,'Costi complessivi'!#REF!,""))</f>
        <v>#REF!</v>
      </c>
      <c r="D410" s="15" t="e">
        <f>IF('Costi complessivi'!#REF!="G",'Costi complessivi'!#REF!*$C$452,IF('Costi complessivi'!#REF!=$B$452,'Costi complessivi'!#REF!,""))</f>
        <v>#REF!</v>
      </c>
      <c r="E410" s="30" t="e">
        <f>IF('Costi complessivi'!#REF!="G",'Costi complessivi'!#REF!*$C$452,IF('Costi complessivi'!#REF!=$B$452,'Costi complessivi'!#REF!,""))</f>
        <v>#REF!</v>
      </c>
      <c r="F410" s="115" t="e">
        <f>IF('Costi complessivi'!#REF!="G",'Costi complessivi'!C300*$C$452,IF('Costi complessivi'!#REF!=$B$452,'Costi complessivi'!C300,""))</f>
        <v>#REF!</v>
      </c>
      <c r="G410" s="44" t="e">
        <f>IF('Costi complessivi'!#REF!="G",'Costi complessivi'!#REF!*$C$452,IF('Costi complessivi'!#REF!=$B$452,'Costi complessivi'!#REF!,""))</f>
        <v>#REF!</v>
      </c>
      <c r="H410" s="44" t="e">
        <f>IF('Costi complessivi'!#REF!="G",'Costi complessivi'!#REF!*$C$452,IF('Costi complessivi'!#REF!=$B$452,'Costi complessivi'!#REF!,""))</f>
        <v>#REF!</v>
      </c>
      <c r="I410" s="115" t="e">
        <f>IF('Costi complessivi'!#REF!="G",'Costi complessivi'!D300*$C$452,IF('Costi complessivi'!#REF!=$B$452,'Costi complessivi'!D300,""))</f>
        <v>#REF!</v>
      </c>
      <c r="J410" s="14" t="e">
        <f>IF('Costi complessivi'!#REF!="G",'Costi complessivi'!E300*$C$452,IF('Costi complessivi'!#REF!=$B$452,'Costi complessivi'!E300,""))</f>
        <v>#REF!</v>
      </c>
      <c r="K410" s="14" t="e">
        <f>IF('Costi complessivi'!#REF!="G",'Costi complessivi'!F300*$C$452,IF('Costi complessivi'!#REF!=$B$452,'Costi complessivi'!F300,""))</f>
        <v>#REF!</v>
      </c>
      <c r="L410" s="29" t="e">
        <f>IF('Costi complessivi'!#REF!="G",'Costi complessivi'!#REF!*$C$452,IF('Costi complessivi'!#REF!=$B$452,'Costi complessivi'!#REF!,""))</f>
        <v>#REF!</v>
      </c>
      <c r="M410" s="23" t="e">
        <f>'Costi complessivi'!#REF!</f>
        <v>#REF!</v>
      </c>
      <c r="N410" s="69" t="e">
        <f>IF('Costi complessivi'!#REF!="G",'Costi complessivi'!#REF!,IF('Costi complessivi'!#REF!=$B$452,'Costi complessivi'!#REF!,0))</f>
        <v>#REF!</v>
      </c>
    </row>
    <row r="411" spans="1:14" hidden="1">
      <c r="A411" s="22" t="e">
        <f>IF('Costi complessivi'!#REF!="","",'Costi complessivi'!#REF!)</f>
        <v>#REF!</v>
      </c>
      <c r="B411" s="61" t="e">
        <f>IF('Costi complessivi'!#REF!="","",'Costi complessivi'!#REF!)</f>
        <v>#REF!</v>
      </c>
      <c r="C411" s="15" t="e">
        <f>IF('Costi complessivi'!#REF!="G",'Costi complessivi'!#REF!*$C$452,IF('Costi complessivi'!#REF!=$B$452,'Costi complessivi'!#REF!,""))</f>
        <v>#REF!</v>
      </c>
      <c r="D411" s="15" t="e">
        <f>IF('Costi complessivi'!#REF!="G",'Costi complessivi'!#REF!*$C$452,IF('Costi complessivi'!#REF!=$B$452,'Costi complessivi'!#REF!,""))</f>
        <v>#REF!</v>
      </c>
      <c r="E411" s="30" t="e">
        <f>IF('Costi complessivi'!#REF!="G",'Costi complessivi'!#REF!*$C$452,IF('Costi complessivi'!#REF!=$B$452,'Costi complessivi'!#REF!,""))</f>
        <v>#REF!</v>
      </c>
      <c r="F411" s="115" t="e">
        <f>IF('Costi complessivi'!#REF!="G",'Costi complessivi'!#REF!*$C$452,IF('Costi complessivi'!#REF!=$B$452,'Costi complessivi'!#REF!,""))</f>
        <v>#REF!</v>
      </c>
      <c r="G411" s="44" t="e">
        <f>IF('Costi complessivi'!#REF!="G",'Costi complessivi'!#REF!*$C$452,IF('Costi complessivi'!#REF!=$B$452,'Costi complessivi'!#REF!,""))</f>
        <v>#REF!</v>
      </c>
      <c r="H411" s="44" t="e">
        <f>IF('Costi complessivi'!#REF!="G",'Costi complessivi'!#REF!*$C$452,IF('Costi complessivi'!#REF!=$B$452,'Costi complessivi'!#REF!,""))</f>
        <v>#REF!</v>
      </c>
      <c r="I411" s="115" t="e">
        <f>IF('Costi complessivi'!#REF!="G",'Costi complessivi'!#REF!*$C$452,IF('Costi complessivi'!#REF!=$B$452,'Costi complessivi'!#REF!,""))</f>
        <v>#REF!</v>
      </c>
      <c r="J411" s="14" t="e">
        <f>IF('Costi complessivi'!#REF!="G",'Costi complessivi'!#REF!*$C$452,IF('Costi complessivi'!#REF!=$B$452,'Costi complessivi'!#REF!,""))</f>
        <v>#REF!</v>
      </c>
      <c r="K411" s="14" t="e">
        <f>IF('Costi complessivi'!#REF!="G",'Costi complessivi'!#REF!*$C$452,IF('Costi complessivi'!#REF!=$B$452,'Costi complessivi'!#REF!,""))</f>
        <v>#REF!</v>
      </c>
      <c r="L411" s="29" t="e">
        <f>IF('Costi complessivi'!#REF!="G",'Costi complessivi'!#REF!*$C$452,IF('Costi complessivi'!#REF!=$B$452,'Costi complessivi'!#REF!,""))</f>
        <v>#REF!</v>
      </c>
      <c r="M411" s="23" t="e">
        <f>'Costi complessivi'!#REF!</f>
        <v>#REF!</v>
      </c>
      <c r="N411" s="69" t="e">
        <f>IF('Costi complessivi'!#REF!="G",'Costi complessivi'!#REF!,IF('Costi complessivi'!#REF!=$B$452,'Costi complessivi'!#REF!,0))</f>
        <v>#REF!</v>
      </c>
    </row>
    <row r="412" spans="1:14" hidden="1">
      <c r="A412" s="22" t="e">
        <f>IF('Costi complessivi'!#REF!="","",'Costi complessivi'!#REF!)</f>
        <v>#REF!</v>
      </c>
      <c r="B412" s="61" t="e">
        <f>IF('Costi complessivi'!#REF!="","",'Costi complessivi'!#REF!)</f>
        <v>#REF!</v>
      </c>
      <c r="C412" s="15" t="e">
        <f>IF('Costi complessivi'!#REF!="G",'Costi complessivi'!#REF!*$C$452,IF('Costi complessivi'!#REF!=$B$452,'Costi complessivi'!#REF!,""))</f>
        <v>#REF!</v>
      </c>
      <c r="D412" s="15" t="e">
        <f>IF('Costi complessivi'!#REF!="G",'Costi complessivi'!#REF!*$C$452,IF('Costi complessivi'!#REF!=$B$452,'Costi complessivi'!#REF!,""))</f>
        <v>#REF!</v>
      </c>
      <c r="E412" s="30" t="e">
        <f>IF('Costi complessivi'!#REF!="G",'Costi complessivi'!#REF!*$C$452,IF('Costi complessivi'!#REF!=$B$452,'Costi complessivi'!#REF!,""))</f>
        <v>#REF!</v>
      </c>
      <c r="F412" s="115" t="e">
        <f>IF('Costi complessivi'!#REF!="G",'Costi complessivi'!#REF!*$C$452,IF('Costi complessivi'!#REF!=$B$452,'Costi complessivi'!#REF!,""))</f>
        <v>#REF!</v>
      </c>
      <c r="G412" s="44" t="e">
        <f>IF('Costi complessivi'!#REF!="G",'Costi complessivi'!#REF!*$C$452,IF('Costi complessivi'!#REF!=$B$452,'Costi complessivi'!#REF!,""))</f>
        <v>#REF!</v>
      </c>
      <c r="H412" s="44" t="e">
        <f>IF('Costi complessivi'!#REF!="G",'Costi complessivi'!#REF!*$C$452,IF('Costi complessivi'!#REF!=$B$452,'Costi complessivi'!#REF!,""))</f>
        <v>#REF!</v>
      </c>
      <c r="I412" s="115" t="e">
        <f>IF('Costi complessivi'!#REF!="G",'Costi complessivi'!#REF!*$C$452,IF('Costi complessivi'!#REF!=$B$452,'Costi complessivi'!#REF!,""))</f>
        <v>#REF!</v>
      </c>
      <c r="J412" s="14" t="e">
        <f>IF('Costi complessivi'!#REF!="G",'Costi complessivi'!#REF!*$C$452,IF('Costi complessivi'!#REF!=$B$452,'Costi complessivi'!#REF!,""))</f>
        <v>#REF!</v>
      </c>
      <c r="K412" s="14" t="e">
        <f>IF('Costi complessivi'!#REF!="G",'Costi complessivi'!#REF!*$C$452,IF('Costi complessivi'!#REF!=$B$452,'Costi complessivi'!#REF!,""))</f>
        <v>#REF!</v>
      </c>
      <c r="L412" s="29" t="e">
        <f>IF('Costi complessivi'!#REF!="G",'Costi complessivi'!#REF!*$C$452,IF('Costi complessivi'!#REF!=$B$452,'Costi complessivi'!#REF!,""))</f>
        <v>#REF!</v>
      </c>
      <c r="M412" s="23" t="e">
        <f>'Costi complessivi'!#REF!</f>
        <v>#REF!</v>
      </c>
      <c r="N412" s="69" t="e">
        <f>IF('Costi complessivi'!#REF!="G",'Costi complessivi'!#REF!,IF('Costi complessivi'!#REF!=$B$452,'Costi complessivi'!#REF!,0))</f>
        <v>#REF!</v>
      </c>
    </row>
    <row r="413" spans="1:14" hidden="1">
      <c r="A413" s="22" t="e">
        <f>IF('Costi complessivi'!#REF!="","",'Costi complessivi'!#REF!)</f>
        <v>#REF!</v>
      </c>
      <c r="B413" s="61" t="e">
        <f>IF('Costi complessivi'!#REF!="","",'Costi complessivi'!#REF!)</f>
        <v>#REF!</v>
      </c>
      <c r="C413" s="15" t="e">
        <f>IF('Costi complessivi'!#REF!="G",'Costi complessivi'!#REF!*$C$452,IF('Costi complessivi'!#REF!=$B$452,'Costi complessivi'!#REF!,""))</f>
        <v>#REF!</v>
      </c>
      <c r="D413" s="15" t="e">
        <f>IF('Costi complessivi'!#REF!="G",'Costi complessivi'!#REF!*$C$452,IF('Costi complessivi'!#REF!=$B$452,'Costi complessivi'!#REF!,""))</f>
        <v>#REF!</v>
      </c>
      <c r="E413" s="30" t="e">
        <f>IF('Costi complessivi'!#REF!="G",'Costi complessivi'!#REF!*$C$452,IF('Costi complessivi'!#REF!=$B$452,'Costi complessivi'!#REF!,""))</f>
        <v>#REF!</v>
      </c>
      <c r="F413" s="115" t="e">
        <f>IF('Costi complessivi'!#REF!="G",'Costi complessivi'!#REF!*$C$452,IF('Costi complessivi'!#REF!=$B$452,'Costi complessivi'!#REF!,""))</f>
        <v>#REF!</v>
      </c>
      <c r="G413" s="44" t="e">
        <f>IF('Costi complessivi'!#REF!="G",'Costi complessivi'!#REF!*$C$452,IF('Costi complessivi'!#REF!=$B$452,'Costi complessivi'!#REF!,""))</f>
        <v>#REF!</v>
      </c>
      <c r="H413" s="44" t="e">
        <f>IF('Costi complessivi'!#REF!="G",'Costi complessivi'!#REF!*$C$452,IF('Costi complessivi'!#REF!=$B$452,'Costi complessivi'!#REF!,""))</f>
        <v>#REF!</v>
      </c>
      <c r="I413" s="115" t="e">
        <f>IF('Costi complessivi'!#REF!="G",'Costi complessivi'!#REF!*$C$452,IF('Costi complessivi'!#REF!=$B$452,'Costi complessivi'!#REF!,""))</f>
        <v>#REF!</v>
      </c>
      <c r="J413" s="14" t="e">
        <f>IF('Costi complessivi'!#REF!="G",'Costi complessivi'!#REF!*$C$452,IF('Costi complessivi'!#REF!=$B$452,'Costi complessivi'!#REF!,""))</f>
        <v>#REF!</v>
      </c>
      <c r="K413" s="14" t="e">
        <f>IF('Costi complessivi'!#REF!="G",'Costi complessivi'!#REF!*$C$452,IF('Costi complessivi'!#REF!=$B$452,'Costi complessivi'!#REF!,""))</f>
        <v>#REF!</v>
      </c>
      <c r="L413" s="29" t="e">
        <f>IF('Costi complessivi'!#REF!="G",'Costi complessivi'!#REF!*$C$452,IF('Costi complessivi'!#REF!=$B$452,'Costi complessivi'!#REF!,""))</f>
        <v>#REF!</v>
      </c>
      <c r="M413" s="23" t="e">
        <f>'Costi complessivi'!#REF!</f>
        <v>#REF!</v>
      </c>
      <c r="N413" s="69" t="e">
        <f>IF('Costi complessivi'!#REF!="G",'Costi complessivi'!#REF!,IF('Costi complessivi'!#REF!=$B$452,'Costi complessivi'!#REF!,0))</f>
        <v>#REF!</v>
      </c>
    </row>
    <row r="414" spans="1:14" hidden="1">
      <c r="A414" s="49" t="s">
        <v>448</v>
      </c>
      <c r="B414" s="45"/>
      <c r="C414" s="46"/>
      <c r="D414" s="47"/>
      <c r="E414" s="47"/>
      <c r="F414" s="47"/>
      <c r="G414" s="47"/>
      <c r="H414" s="47"/>
      <c r="I414" s="47"/>
      <c r="J414" s="47"/>
      <c r="K414" s="47"/>
      <c r="L414" s="45"/>
      <c r="M414" s="48"/>
      <c r="N414" s="69" t="e">
        <f>IF('Costi complessivi'!#REF!="G",'Costi complessivi'!#REF!,IF('Costi complessivi'!#REF!=$B$452,'Costi complessivi'!#REF!,0))</f>
        <v>#REF!</v>
      </c>
    </row>
    <row r="415" spans="1:14" hidden="1">
      <c r="A415" s="22" t="e">
        <f>IF('Costi complessivi'!#REF!="","",'Costi complessivi'!#REF!)</f>
        <v>#REF!</v>
      </c>
      <c r="B415" s="61" t="e">
        <f>IF('Costi complessivi'!#REF!="","",'Costi complessivi'!#REF!)</f>
        <v>#REF!</v>
      </c>
      <c r="C415" s="15" t="e">
        <f>IF('Costi complessivi'!#REF!="G",'Costi complessivi'!#REF!*$C$452,IF('Costi complessivi'!#REF!=$B$452,'Costi complessivi'!#REF!,""))</f>
        <v>#REF!</v>
      </c>
      <c r="D415" s="15" t="e">
        <f>IF('Costi complessivi'!#REF!="G",'Costi complessivi'!#REF!*$C$452,IF('Costi complessivi'!#REF!=$B$452,'Costi complessivi'!#REF!,""))</f>
        <v>#REF!</v>
      </c>
      <c r="E415" s="30" t="e">
        <f>IF('Costi complessivi'!#REF!="G",'Costi complessivi'!#REF!*$C$452,IF('Costi complessivi'!#REF!=$B$452,'Costi complessivi'!#REF!,""))</f>
        <v>#REF!</v>
      </c>
      <c r="F415" s="115" t="e">
        <f>IF('Costi complessivi'!#REF!="G",'Costi complessivi'!#REF!*$C$452,IF('Costi complessivi'!#REF!=$B$452,'Costi complessivi'!#REF!,""))</f>
        <v>#REF!</v>
      </c>
      <c r="G415" s="44" t="e">
        <f>IF('Costi complessivi'!#REF!="G",'Costi complessivi'!#REF!*$C$452,IF('Costi complessivi'!#REF!=$B$452,'Costi complessivi'!#REF!,""))</f>
        <v>#REF!</v>
      </c>
      <c r="H415" s="44" t="e">
        <f>IF('Costi complessivi'!#REF!="G",'Costi complessivi'!#REF!*$C$452,IF('Costi complessivi'!#REF!=$B$452,'Costi complessivi'!#REF!,""))</f>
        <v>#REF!</v>
      </c>
      <c r="I415" s="115" t="e">
        <f>IF('Costi complessivi'!#REF!="G",'Costi complessivi'!#REF!*$C$452,IF('Costi complessivi'!#REF!=$B$452,'Costi complessivi'!#REF!,""))</f>
        <v>#REF!</v>
      </c>
      <c r="J415" s="14" t="e">
        <f>IF('Costi complessivi'!#REF!="G",'Costi complessivi'!#REF!*$C$452,IF('Costi complessivi'!#REF!=$B$452,'Costi complessivi'!#REF!,""))</f>
        <v>#REF!</v>
      </c>
      <c r="K415" s="14" t="e">
        <f>IF('Costi complessivi'!#REF!="G",'Costi complessivi'!#REF!*$C$452,IF('Costi complessivi'!#REF!=$B$452,'Costi complessivi'!#REF!,""))</f>
        <v>#REF!</v>
      </c>
      <c r="L415" s="29" t="e">
        <f>IF('Costi complessivi'!#REF!="G",'Costi complessivi'!#REF!*$C$452,IF('Costi complessivi'!#REF!=$B$452,'Costi complessivi'!#REF!,""))</f>
        <v>#REF!</v>
      </c>
      <c r="M415" s="23" t="e">
        <f>'Costi complessivi'!#REF!</f>
        <v>#REF!</v>
      </c>
      <c r="N415" s="69" t="e">
        <f>IF('Costi complessivi'!#REF!="G",'Costi complessivi'!#REF!,IF('Costi complessivi'!#REF!=$B$452,'Costi complessivi'!#REF!,0))</f>
        <v>#REF!</v>
      </c>
    </row>
    <row r="416" spans="1:14">
      <c r="A416" s="22" t="str">
        <f>IF('Costi complessivi'!A302="","",'Costi complessivi'!A302)</f>
        <v xml:space="preserve">  68/05/983  </v>
      </c>
      <c r="B416" s="61" t="str">
        <f>IF('Costi complessivi'!B302="","",'Costi complessivi'!B302)</f>
        <v xml:space="preserve">CONTR. CONTIN. TRAVERSETOLO    </v>
      </c>
      <c r="C416" s="15" t="e">
        <f>IF('Costi complessivi'!#REF!="G",'Costi complessivi'!#REF!*$C$452,IF('Costi complessivi'!#REF!=$B$452,'Costi complessivi'!#REF!,""))</f>
        <v>#REF!</v>
      </c>
      <c r="D416" s="15" t="e">
        <f>IF('Costi complessivi'!#REF!="G",'Costi complessivi'!#REF!*$C$452,IF('Costi complessivi'!#REF!=$B$452,'Costi complessivi'!#REF!,""))</f>
        <v>#REF!</v>
      </c>
      <c r="E416" s="30" t="e">
        <f>IF('Costi complessivi'!#REF!="G",'Costi complessivi'!#REF!*$C$452,IF('Costi complessivi'!#REF!=$B$452,'Costi complessivi'!#REF!,""))</f>
        <v>#REF!</v>
      </c>
      <c r="F416" s="115" t="e">
        <f>IF('Costi complessivi'!#REF!="G",'Costi complessivi'!C302*$C$452,IF('Costi complessivi'!#REF!=$B$452,'Costi complessivi'!C302,""))</f>
        <v>#REF!</v>
      </c>
      <c r="G416" s="44" t="e">
        <f>IF('Costi complessivi'!#REF!="G",'Costi complessivi'!#REF!*$C$452,IF('Costi complessivi'!#REF!=$B$452,'Costi complessivi'!#REF!,""))</f>
        <v>#REF!</v>
      </c>
      <c r="H416" s="44" t="e">
        <f>IF('Costi complessivi'!#REF!="G",'Costi complessivi'!#REF!*$C$452,IF('Costi complessivi'!#REF!=$B$452,'Costi complessivi'!#REF!,""))</f>
        <v>#REF!</v>
      </c>
      <c r="I416" s="115" t="e">
        <f>IF('Costi complessivi'!#REF!="G",'Costi complessivi'!D302*$C$452,IF('Costi complessivi'!#REF!=$B$452,'Costi complessivi'!D302,""))</f>
        <v>#REF!</v>
      </c>
      <c r="J416" s="14" t="e">
        <f>IF('Costi complessivi'!#REF!="G",'Costi complessivi'!E302*$C$452,IF('Costi complessivi'!#REF!=$B$452,'Costi complessivi'!E302,""))</f>
        <v>#REF!</v>
      </c>
      <c r="K416" s="14" t="e">
        <f>IF('Costi complessivi'!#REF!="G",'Costi complessivi'!F302*$C$452,IF('Costi complessivi'!#REF!=$B$452,'Costi complessivi'!F302,""))</f>
        <v>#REF!</v>
      </c>
      <c r="L416" s="29" t="e">
        <f>IF('Costi complessivi'!#REF!="G",'Costi complessivi'!#REF!*$C$452,IF('Costi complessivi'!#REF!=$B$452,'Costi complessivi'!#REF!,""))</f>
        <v>#REF!</v>
      </c>
      <c r="M416" s="23" t="e">
        <f>'Costi complessivi'!#REF!</f>
        <v>#REF!</v>
      </c>
      <c r="N416" s="69" t="e">
        <f>IF('Costi complessivi'!#REF!="G",'Costi complessivi'!#REF!,IF('Costi complessivi'!#REF!=$B$452,'Costi complessivi'!#REF!,0))</f>
        <v>#REF!</v>
      </c>
    </row>
    <row r="417" spans="1:33">
      <c r="A417" s="22" t="str">
        <f>IF('Costi complessivi'!A303="","",'Costi complessivi'!A303)</f>
        <v xml:space="preserve">  68/05/984  </v>
      </c>
      <c r="B417" s="61" t="str">
        <f>IF('Costi complessivi'!B303="","",'Costi complessivi'!B303)</f>
        <v xml:space="preserve">CONTR. UNA TANTUM TRAVERSETOLO </v>
      </c>
      <c r="C417" s="15" t="e">
        <f>IF('Costi complessivi'!#REF!="G",'Costi complessivi'!#REF!*$C$452,IF('Costi complessivi'!#REF!=$B$452,'Costi complessivi'!#REF!,""))</f>
        <v>#REF!</v>
      </c>
      <c r="D417" s="15" t="e">
        <f>IF('Costi complessivi'!#REF!="G",'Costi complessivi'!#REF!*$C$452,IF('Costi complessivi'!#REF!=$B$452,'Costi complessivi'!#REF!,""))</f>
        <v>#REF!</v>
      </c>
      <c r="E417" s="30" t="e">
        <f>IF('Costi complessivi'!#REF!="G",'Costi complessivi'!#REF!*$C$452,IF('Costi complessivi'!#REF!=$B$452,'Costi complessivi'!#REF!,""))</f>
        <v>#REF!</v>
      </c>
      <c r="F417" s="115" t="e">
        <f>IF('Costi complessivi'!#REF!="G",'Costi complessivi'!C303*$C$452,IF('Costi complessivi'!#REF!=$B$452,'Costi complessivi'!C303,""))</f>
        <v>#REF!</v>
      </c>
      <c r="G417" s="44" t="e">
        <f>IF('Costi complessivi'!#REF!="G",'Costi complessivi'!#REF!*$C$452,IF('Costi complessivi'!#REF!=$B$452,'Costi complessivi'!#REF!,""))</f>
        <v>#REF!</v>
      </c>
      <c r="H417" s="44" t="e">
        <f>IF('Costi complessivi'!#REF!="G",'Costi complessivi'!#REF!*$C$452,IF('Costi complessivi'!#REF!=$B$452,'Costi complessivi'!#REF!,""))</f>
        <v>#REF!</v>
      </c>
      <c r="I417" s="115" t="e">
        <f>IF('Costi complessivi'!#REF!="G",'Costi complessivi'!D303*$C$452,IF('Costi complessivi'!#REF!=$B$452,'Costi complessivi'!D303,""))</f>
        <v>#REF!</v>
      </c>
      <c r="J417" s="14" t="e">
        <f>IF('Costi complessivi'!#REF!="G",'Costi complessivi'!E303*$C$452,IF('Costi complessivi'!#REF!=$B$452,'Costi complessivi'!E303,""))</f>
        <v>#REF!</v>
      </c>
      <c r="K417" s="14" t="e">
        <f>IF('Costi complessivi'!#REF!="G",'Costi complessivi'!F303*$C$452,IF('Costi complessivi'!#REF!=$B$452,'Costi complessivi'!F303,""))</f>
        <v>#REF!</v>
      </c>
      <c r="L417" s="29" t="e">
        <f>IF('Costi complessivi'!#REF!="G",'Costi complessivi'!#REF!*$C$452,IF('Costi complessivi'!#REF!=$B$452,'Costi complessivi'!#REF!,""))</f>
        <v>#REF!</v>
      </c>
      <c r="M417" s="23" t="e">
        <f>'Costi complessivi'!#REF!</f>
        <v>#REF!</v>
      </c>
      <c r="N417" s="69" t="e">
        <f>IF('Costi complessivi'!#REF!="G",'Costi complessivi'!#REF!,IF('Costi complessivi'!#REF!=$B$452,'Costi complessivi'!#REF!,0))</f>
        <v>#REF!</v>
      </c>
    </row>
    <row r="418" spans="1:33">
      <c r="A418" s="22" t="str">
        <f>IF('Costi complessivi'!A304="","",'Costi complessivi'!A304)</f>
        <v xml:space="preserve">  68/05/985  </v>
      </c>
      <c r="B418" s="61" t="str">
        <f>IF('Costi complessivi'!B304="","",'Costi complessivi'!B304)</f>
        <v>CONTR. MINIMO VITALE TRAVERSETO</v>
      </c>
      <c r="C418" s="15" t="e">
        <f>IF('Costi complessivi'!#REF!="G",'Costi complessivi'!#REF!*$C$452,IF('Costi complessivi'!#REF!=$B$452,'Costi complessivi'!#REF!,""))</f>
        <v>#REF!</v>
      </c>
      <c r="D418" s="15" t="e">
        <f>IF('Costi complessivi'!#REF!="G",'Costi complessivi'!#REF!*$C$452,IF('Costi complessivi'!#REF!=$B$452,'Costi complessivi'!#REF!,""))</f>
        <v>#REF!</v>
      </c>
      <c r="E418" s="30" t="e">
        <f>IF('Costi complessivi'!#REF!="G",'Costi complessivi'!#REF!*$C$452,IF('Costi complessivi'!#REF!=$B$452,'Costi complessivi'!#REF!,""))</f>
        <v>#REF!</v>
      </c>
      <c r="F418" s="115" t="e">
        <f>IF('Costi complessivi'!#REF!="G",'Costi complessivi'!C304*$C$452,IF('Costi complessivi'!#REF!=$B$452,'Costi complessivi'!C304,""))</f>
        <v>#REF!</v>
      </c>
      <c r="G418" s="44" t="e">
        <f>IF('Costi complessivi'!#REF!="G",'Costi complessivi'!#REF!*$C$452,IF('Costi complessivi'!#REF!=$B$452,'Costi complessivi'!#REF!,""))</f>
        <v>#REF!</v>
      </c>
      <c r="H418" s="44" t="e">
        <f>IF('Costi complessivi'!#REF!="G",'Costi complessivi'!#REF!*$C$452,IF('Costi complessivi'!#REF!=$B$452,'Costi complessivi'!#REF!,""))</f>
        <v>#REF!</v>
      </c>
      <c r="I418" s="115" t="e">
        <f>IF('Costi complessivi'!#REF!="G",'Costi complessivi'!D304*$C$452,IF('Costi complessivi'!#REF!=$B$452,'Costi complessivi'!D304,""))</f>
        <v>#REF!</v>
      </c>
      <c r="J418" s="14" t="e">
        <f>IF('Costi complessivi'!#REF!="G",'Costi complessivi'!E304*$C$452,IF('Costi complessivi'!#REF!=$B$452,'Costi complessivi'!E304,""))</f>
        <v>#REF!</v>
      </c>
      <c r="K418" s="14" t="e">
        <f>IF('Costi complessivi'!#REF!="G",'Costi complessivi'!F304*$C$452,IF('Costi complessivi'!#REF!=$B$452,'Costi complessivi'!F304,""))</f>
        <v>#REF!</v>
      </c>
      <c r="L418" s="29" t="e">
        <f>IF('Costi complessivi'!#REF!="G",'Costi complessivi'!#REF!*$C$452,IF('Costi complessivi'!#REF!=$B$452,'Costi complessivi'!#REF!,""))</f>
        <v>#REF!</v>
      </c>
      <c r="M418" s="23" t="e">
        <f>'Costi complessivi'!#REF!</f>
        <v>#REF!</v>
      </c>
      <c r="N418" s="69" t="e">
        <f>IF('Costi complessivi'!#REF!="G",'Costi complessivi'!#REF!,IF('Costi complessivi'!#REF!=$B$452,'Costi complessivi'!#REF!,0))</f>
        <v>#REF!</v>
      </c>
    </row>
    <row r="419" spans="1:33" hidden="1">
      <c r="A419" s="22" t="e">
        <f>IF('Costi complessivi'!#REF!="","",'Costi complessivi'!#REF!)</f>
        <v>#REF!</v>
      </c>
      <c r="B419" s="61" t="e">
        <f>IF('Costi complessivi'!#REF!="","",'Costi complessivi'!#REF!)</f>
        <v>#REF!</v>
      </c>
      <c r="C419" s="15" t="e">
        <f>IF('Costi complessivi'!#REF!="G",'Costi complessivi'!#REF!*$C$452,IF('Costi complessivi'!#REF!=$B$452,'Costi complessivi'!#REF!,""))</f>
        <v>#REF!</v>
      </c>
      <c r="D419" s="15" t="e">
        <f>IF('Costi complessivi'!#REF!="G",'Costi complessivi'!#REF!*$C$452,IF('Costi complessivi'!#REF!=$B$452,'Costi complessivi'!#REF!,""))</f>
        <v>#REF!</v>
      </c>
      <c r="E419" s="30" t="e">
        <f>IF('Costi complessivi'!#REF!="G",'Costi complessivi'!#REF!*$C$452,IF('Costi complessivi'!#REF!=$B$452,'Costi complessivi'!#REF!,""))</f>
        <v>#REF!</v>
      </c>
      <c r="F419" s="115" t="e">
        <f>IF('Costi complessivi'!#REF!="G",'Costi complessivi'!#REF!*$C$452,IF('Costi complessivi'!#REF!=$B$452,'Costi complessivi'!#REF!,""))</f>
        <v>#REF!</v>
      </c>
      <c r="G419" s="44" t="e">
        <f>IF('Costi complessivi'!#REF!="G",'Costi complessivi'!#REF!*$C$452,IF('Costi complessivi'!#REF!=$B$452,'Costi complessivi'!#REF!,""))</f>
        <v>#REF!</v>
      </c>
      <c r="H419" s="44" t="e">
        <f>IF('Costi complessivi'!#REF!="G",'Costi complessivi'!#REF!*$C$452,IF('Costi complessivi'!#REF!=$B$452,'Costi complessivi'!#REF!,""))</f>
        <v>#REF!</v>
      </c>
      <c r="I419" s="115" t="e">
        <f>IF('Costi complessivi'!#REF!="G",'Costi complessivi'!#REF!*$C$452,IF('Costi complessivi'!#REF!=$B$452,'Costi complessivi'!#REF!,""))</f>
        <v>#REF!</v>
      </c>
      <c r="J419" s="14" t="e">
        <f>IF('Costi complessivi'!#REF!="G",'Costi complessivi'!#REF!*$C$452,IF('Costi complessivi'!#REF!=$B$452,'Costi complessivi'!#REF!,""))</f>
        <v>#REF!</v>
      </c>
      <c r="K419" s="14" t="e">
        <f>IF('Costi complessivi'!#REF!="G",'Costi complessivi'!#REF!*$C$452,IF('Costi complessivi'!#REF!=$B$452,'Costi complessivi'!#REF!,""))</f>
        <v>#REF!</v>
      </c>
      <c r="L419" s="29" t="e">
        <f>IF('Costi complessivi'!#REF!="G",'Costi complessivi'!#REF!*$C$452,IF('Costi complessivi'!#REF!=$B$452,'Costi complessivi'!#REF!,""))</f>
        <v>#REF!</v>
      </c>
      <c r="M419" s="23" t="e">
        <f>'Costi complessivi'!#REF!</f>
        <v>#REF!</v>
      </c>
      <c r="N419" s="69" t="e">
        <f>IF('Costi complessivi'!#REF!="G",'Costi complessivi'!#REF!,IF('Costi complessivi'!#REF!=$B$452,'Costi complessivi'!#REF!,0))</f>
        <v>#REF!</v>
      </c>
    </row>
    <row r="420" spans="1:33" hidden="1">
      <c r="A420" s="22" t="e">
        <f>IF('Costi complessivi'!#REF!="","",'Costi complessivi'!#REF!)</f>
        <v>#REF!</v>
      </c>
      <c r="B420" s="61" t="e">
        <f>IF('Costi complessivi'!#REF!="","",'Costi complessivi'!#REF!)</f>
        <v>#REF!</v>
      </c>
      <c r="C420" s="15" t="e">
        <f>IF('Costi complessivi'!#REF!="G",'Costi complessivi'!#REF!*$C$452,IF('Costi complessivi'!#REF!=$B$452,'Costi complessivi'!#REF!,""))</f>
        <v>#REF!</v>
      </c>
      <c r="D420" s="15" t="e">
        <f>IF('Costi complessivi'!#REF!="G",'Costi complessivi'!#REF!*$C$452,IF('Costi complessivi'!#REF!=$B$452,'Costi complessivi'!#REF!,""))</f>
        <v>#REF!</v>
      </c>
      <c r="E420" s="30" t="e">
        <f>IF('Costi complessivi'!#REF!="G",'Costi complessivi'!#REF!*$C$452,IF('Costi complessivi'!#REF!=$B$452,'Costi complessivi'!#REF!,""))</f>
        <v>#REF!</v>
      </c>
      <c r="F420" s="115" t="e">
        <f>IF('Costi complessivi'!#REF!="G",'Costi complessivi'!#REF!*$C$452,IF('Costi complessivi'!#REF!=$B$452,'Costi complessivi'!#REF!,""))</f>
        <v>#REF!</v>
      </c>
      <c r="G420" s="44" t="e">
        <f>IF('Costi complessivi'!#REF!="G",'Costi complessivi'!#REF!*$C$452,IF('Costi complessivi'!#REF!=$B$452,'Costi complessivi'!#REF!,""))</f>
        <v>#REF!</v>
      </c>
      <c r="H420" s="44" t="e">
        <f>IF('Costi complessivi'!#REF!="G",'Costi complessivi'!#REF!*$C$452,IF('Costi complessivi'!#REF!=$B$452,'Costi complessivi'!#REF!,""))</f>
        <v>#REF!</v>
      </c>
      <c r="I420" s="115" t="e">
        <f>IF('Costi complessivi'!#REF!="G",'Costi complessivi'!#REF!*$C$452,IF('Costi complessivi'!#REF!=$B$452,'Costi complessivi'!#REF!,""))</f>
        <v>#REF!</v>
      </c>
      <c r="J420" s="14" t="e">
        <f>IF('Costi complessivi'!#REF!="G",'Costi complessivi'!#REF!*$C$452,IF('Costi complessivi'!#REF!=$B$452,'Costi complessivi'!#REF!,""))</f>
        <v>#REF!</v>
      </c>
      <c r="K420" s="14" t="e">
        <f>IF('Costi complessivi'!#REF!="G",'Costi complessivi'!#REF!*$C$452,IF('Costi complessivi'!#REF!=$B$452,'Costi complessivi'!#REF!,""))</f>
        <v>#REF!</v>
      </c>
      <c r="L420" s="29" t="e">
        <f>IF('Costi complessivi'!#REF!="G",'Costi complessivi'!#REF!*$C$452,IF('Costi complessivi'!#REF!=$B$452,'Costi complessivi'!#REF!,""))</f>
        <v>#REF!</v>
      </c>
      <c r="M420" s="23" t="e">
        <f>'Costi complessivi'!#REF!</f>
        <v>#REF!</v>
      </c>
      <c r="N420" s="69" t="e">
        <f>IF('Costi complessivi'!#REF!="G",'Costi complessivi'!#REF!,IF('Costi complessivi'!#REF!=$B$452,'Costi complessivi'!#REF!,0))</f>
        <v>#REF!</v>
      </c>
    </row>
    <row r="421" spans="1:33" hidden="1">
      <c r="A421" s="22" t="e">
        <f>IF('Costi complessivi'!#REF!="","",'Costi complessivi'!#REF!)</f>
        <v>#REF!</v>
      </c>
      <c r="B421" s="61" t="e">
        <f>IF('Costi complessivi'!#REF!="","",'Costi complessivi'!#REF!)</f>
        <v>#REF!</v>
      </c>
      <c r="C421" s="15" t="e">
        <f>IF('Costi complessivi'!#REF!="G",'Costi complessivi'!#REF!*$C$452,IF('Costi complessivi'!#REF!=$B$452,'Costi complessivi'!#REF!,""))</f>
        <v>#REF!</v>
      </c>
      <c r="D421" s="15" t="e">
        <f>IF('Costi complessivi'!#REF!="G",'Costi complessivi'!#REF!*$C$452,IF('Costi complessivi'!#REF!=$B$452,'Costi complessivi'!#REF!,""))</f>
        <v>#REF!</v>
      </c>
      <c r="E421" s="30" t="e">
        <f>IF('Costi complessivi'!#REF!="G",'Costi complessivi'!#REF!*$C$452,IF('Costi complessivi'!#REF!=$B$452,'Costi complessivi'!#REF!,""))</f>
        <v>#REF!</v>
      </c>
      <c r="F421" s="115" t="e">
        <f>IF('Costi complessivi'!#REF!="G",'Costi complessivi'!#REF!*$C$452,IF('Costi complessivi'!#REF!=$B$452,'Costi complessivi'!#REF!,""))</f>
        <v>#REF!</v>
      </c>
      <c r="G421" s="44" t="e">
        <f>IF('Costi complessivi'!#REF!="G",'Costi complessivi'!#REF!*$C$452,IF('Costi complessivi'!#REF!=$B$452,'Costi complessivi'!#REF!,""))</f>
        <v>#REF!</v>
      </c>
      <c r="H421" s="44" t="e">
        <f>IF('Costi complessivi'!#REF!="G",'Costi complessivi'!#REF!*$C$452,IF('Costi complessivi'!#REF!=$B$452,'Costi complessivi'!#REF!,""))</f>
        <v>#REF!</v>
      </c>
      <c r="I421" s="115" t="e">
        <f>IF('Costi complessivi'!#REF!="G",'Costi complessivi'!#REF!*$C$452,IF('Costi complessivi'!#REF!=$B$452,'Costi complessivi'!#REF!,""))</f>
        <v>#REF!</v>
      </c>
      <c r="J421" s="14" t="e">
        <f>IF('Costi complessivi'!#REF!="G",'Costi complessivi'!#REF!*$C$452,IF('Costi complessivi'!#REF!=$B$452,'Costi complessivi'!#REF!,""))</f>
        <v>#REF!</v>
      </c>
      <c r="K421" s="14" t="e">
        <f>IF('Costi complessivi'!#REF!="G",'Costi complessivi'!#REF!*$C$452,IF('Costi complessivi'!#REF!=$B$452,'Costi complessivi'!#REF!,""))</f>
        <v>#REF!</v>
      </c>
      <c r="L421" s="29" t="e">
        <f>IF('Costi complessivi'!#REF!="G",'Costi complessivi'!#REF!*$C$452,IF('Costi complessivi'!#REF!=$B$452,'Costi complessivi'!#REF!,""))</f>
        <v>#REF!</v>
      </c>
      <c r="M421" s="23" t="e">
        <f>'Costi complessivi'!#REF!</f>
        <v>#REF!</v>
      </c>
      <c r="N421" s="69" t="e">
        <f>IF('Costi complessivi'!#REF!="G",'Costi complessivi'!#REF!,IF('Costi complessivi'!#REF!=$B$452,'Costi complessivi'!#REF!,0))</f>
        <v>#REF!</v>
      </c>
    </row>
    <row r="422" spans="1:33">
      <c r="A422" s="49" t="s">
        <v>696</v>
      </c>
      <c r="B422" s="45"/>
      <c r="C422" s="46"/>
      <c r="D422" s="47"/>
      <c r="E422" s="47"/>
      <c r="F422" s="47"/>
      <c r="G422" s="47"/>
      <c r="H422" s="47"/>
      <c r="I422" s="47"/>
      <c r="J422" s="47"/>
      <c r="K422" s="47"/>
      <c r="L422" s="45"/>
      <c r="M422" s="48" t="s">
        <v>8</v>
      </c>
      <c r="N422" s="69">
        <v>1</v>
      </c>
    </row>
    <row r="423" spans="1:33">
      <c r="A423" s="22" t="str">
        <f>IF('Costi complessivi'!A306="","",'Costi complessivi'!A306)</f>
        <v xml:space="preserve">  66/30/848  </v>
      </c>
      <c r="B423" s="61" t="str">
        <f>IF('Costi complessivi'!B306="","",'Costi complessivi'!B306)</f>
        <v xml:space="preserve">ASSISTENZA ALIMENTARE          </v>
      </c>
      <c r="C423" s="15" t="e">
        <f>IF('Costi complessivi'!#REF!="G",'Costi complessivi'!#REF!*$C$452,IF('Costi complessivi'!#REF!=$B$452,'Costi complessivi'!#REF!,""))</f>
        <v>#REF!</v>
      </c>
      <c r="D423" s="15" t="e">
        <f>IF('Costi complessivi'!#REF!="G",'Costi complessivi'!#REF!*$C$452,IF('Costi complessivi'!#REF!=$B$452,'Costi complessivi'!#REF!,""))</f>
        <v>#REF!</v>
      </c>
      <c r="E423" s="30" t="e">
        <f>IF('Costi complessivi'!#REF!="G",'Costi complessivi'!#REF!*$C$452,IF('Costi complessivi'!#REF!=$B$452,'Costi complessivi'!#REF!,""))</f>
        <v>#REF!</v>
      </c>
      <c r="F423" s="115" t="e">
        <f>IF('Costi complessivi'!#REF!="G",'Costi complessivi'!C306*$C$452,IF('Costi complessivi'!#REF!=$B$452,'Costi complessivi'!C306,""))</f>
        <v>#REF!</v>
      </c>
      <c r="G423" s="44" t="e">
        <f>IF('Costi complessivi'!#REF!="G",'Costi complessivi'!#REF!*$C$452,IF('Costi complessivi'!#REF!=$B$452,'Costi complessivi'!#REF!,""))</f>
        <v>#REF!</v>
      </c>
      <c r="H423" s="44" t="e">
        <f>IF('Costi complessivi'!#REF!="G",'Costi complessivi'!#REF!*$C$452,IF('Costi complessivi'!#REF!=$B$452,'Costi complessivi'!#REF!,""))</f>
        <v>#REF!</v>
      </c>
      <c r="I423" s="115" t="e">
        <f>IF('Costi complessivi'!#REF!="G",'Costi complessivi'!D306*$C$452,IF('Costi complessivi'!#REF!=$B$452,'Costi complessivi'!D306,""))</f>
        <v>#REF!</v>
      </c>
      <c r="J423" s="14" t="e">
        <f>IF('Costi complessivi'!#REF!="G",'Costi complessivi'!E306*$C$452,IF('Costi complessivi'!#REF!=$B$452,'Costi complessivi'!E306,""))</f>
        <v>#REF!</v>
      </c>
      <c r="K423" s="14" t="e">
        <f>IF('Costi complessivi'!#REF!="G",'Costi complessivi'!F306*$C$452,IF('Costi complessivi'!#REF!=$B$452,'Costi complessivi'!F306,""))</f>
        <v>#REF!</v>
      </c>
      <c r="L423" s="29" t="e">
        <f>IF('Costi complessivi'!#REF!="G",'Costi complessivi'!#REF!*$C$452,IF('Costi complessivi'!#REF!=$B$452,'Costi complessivi'!#REF!,""))</f>
        <v>#REF!</v>
      </c>
      <c r="M423" s="23" t="e">
        <f>'Costi complessivi'!#REF!</f>
        <v>#REF!</v>
      </c>
      <c r="N423" s="69">
        <v>1</v>
      </c>
    </row>
    <row r="424" spans="1:33" hidden="1">
      <c r="A424" s="22" t="e">
        <f>IF('Costi complessivi'!#REF!="","",'Costi complessivi'!#REF!)</f>
        <v>#REF!</v>
      </c>
      <c r="B424" s="61" t="e">
        <f>IF('Costi complessivi'!#REF!="","",'Costi complessivi'!#REF!)</f>
        <v>#REF!</v>
      </c>
      <c r="C424" s="15" t="e">
        <f>IF('Costi complessivi'!#REF!="G",'Costi complessivi'!#REF!*$C$452,IF('Costi complessivi'!#REF!=$B$452,'Costi complessivi'!#REF!,""))</f>
        <v>#REF!</v>
      </c>
      <c r="D424" s="15" t="e">
        <f>IF('Costi complessivi'!#REF!="G",'Costi complessivi'!#REF!*$C$452,IF('Costi complessivi'!#REF!=$B$452,'Costi complessivi'!#REF!,""))</f>
        <v>#REF!</v>
      </c>
      <c r="E424" s="30" t="e">
        <f>IF('Costi complessivi'!#REF!="G",'Costi complessivi'!#REF!*$C$452,IF('Costi complessivi'!#REF!=$B$452,'Costi complessivi'!#REF!,""))</f>
        <v>#REF!</v>
      </c>
      <c r="F424" s="115" t="e">
        <f>IF('Costi complessivi'!#REF!="G",'Costi complessivi'!#REF!*$C$452,IF('Costi complessivi'!#REF!=$B$452,'Costi complessivi'!#REF!,""))</f>
        <v>#REF!</v>
      </c>
      <c r="G424" s="44" t="e">
        <f>IF('Costi complessivi'!#REF!="G",'Costi complessivi'!#REF!*$C$452,IF('Costi complessivi'!#REF!=$B$452,'Costi complessivi'!#REF!,""))</f>
        <v>#REF!</v>
      </c>
      <c r="H424" s="44" t="e">
        <f>IF('Costi complessivi'!#REF!="G",'Costi complessivi'!#REF!*$C$452,IF('Costi complessivi'!#REF!=$B$452,'Costi complessivi'!#REF!,""))</f>
        <v>#REF!</v>
      </c>
      <c r="I424" s="115" t="e">
        <f>IF('Costi complessivi'!#REF!="G",'Costi complessivi'!#REF!*$C$452,IF('Costi complessivi'!#REF!=$B$452,'Costi complessivi'!#REF!,""))</f>
        <v>#REF!</v>
      </c>
      <c r="J424" s="14" t="e">
        <f>IF('Costi complessivi'!#REF!="G",'Costi complessivi'!#REF!*$C$452,IF('Costi complessivi'!#REF!=$B$452,'Costi complessivi'!#REF!,""))</f>
        <v>#REF!</v>
      </c>
      <c r="K424" s="14" t="e">
        <f>IF('Costi complessivi'!#REF!="G",'Costi complessivi'!#REF!*$C$452,IF('Costi complessivi'!#REF!=$B$452,'Costi complessivi'!#REF!,""))</f>
        <v>#REF!</v>
      </c>
      <c r="L424" s="29" t="e">
        <f>IF('Costi complessivi'!#REF!="G",'Costi complessivi'!#REF!*$C$452,IF('Costi complessivi'!#REF!=$B$452,'Costi complessivi'!#REF!,""))</f>
        <v>#REF!</v>
      </c>
      <c r="M424" s="23" t="e">
        <f>'Costi complessivi'!#REF!</f>
        <v>#REF!</v>
      </c>
      <c r="N424" s="69" t="e">
        <f>IF('Costi complessivi'!#REF!="G",'Costi complessivi'!#REF!,IF('Costi complessivi'!#REF!=$B$452,'Costi complessivi'!#REF!,0))</f>
        <v>#REF!</v>
      </c>
    </row>
    <row r="425" spans="1:33" hidden="1">
      <c r="A425" s="22" t="e">
        <f>IF('Costi complessivi'!#REF!="","",'Costi complessivi'!#REF!)</f>
        <v>#REF!</v>
      </c>
      <c r="B425" s="61" t="e">
        <f>IF('Costi complessivi'!#REF!="","",'Costi complessivi'!#REF!)</f>
        <v>#REF!</v>
      </c>
      <c r="C425" s="15" t="e">
        <f>IF('Costi complessivi'!#REF!="G",'Costi complessivi'!#REF!*$C$452,IF('Costi complessivi'!#REF!=$B$452,'Costi complessivi'!#REF!,""))</f>
        <v>#REF!</v>
      </c>
      <c r="D425" s="15" t="e">
        <f>IF('Costi complessivi'!#REF!="G",'Costi complessivi'!#REF!*$C$452,IF('Costi complessivi'!#REF!=$B$452,'Costi complessivi'!#REF!,""))</f>
        <v>#REF!</v>
      </c>
      <c r="E425" s="30" t="e">
        <f>IF('Costi complessivi'!#REF!="G",'Costi complessivi'!#REF!*$C$452,IF('Costi complessivi'!#REF!=$B$452,'Costi complessivi'!#REF!,""))</f>
        <v>#REF!</v>
      </c>
      <c r="F425" s="115" t="e">
        <f>IF('Costi complessivi'!#REF!="G",'Costi complessivi'!#REF!*$C$452,IF('Costi complessivi'!#REF!=$B$452,'Costi complessivi'!#REF!,""))</f>
        <v>#REF!</v>
      </c>
      <c r="G425" s="44" t="e">
        <f>IF('Costi complessivi'!#REF!="G",'Costi complessivi'!#REF!*$C$452,IF('Costi complessivi'!#REF!=$B$452,'Costi complessivi'!#REF!,""))</f>
        <v>#REF!</v>
      </c>
      <c r="H425" s="44" t="e">
        <f>IF('Costi complessivi'!#REF!="G",'Costi complessivi'!#REF!*$C$452,IF('Costi complessivi'!#REF!=$B$452,'Costi complessivi'!#REF!,""))</f>
        <v>#REF!</v>
      </c>
      <c r="I425" s="115" t="e">
        <f>IF('Costi complessivi'!#REF!="G",'Costi complessivi'!#REF!*$C$452,IF('Costi complessivi'!#REF!=$B$452,'Costi complessivi'!#REF!,""))</f>
        <v>#REF!</v>
      </c>
      <c r="J425" s="14" t="e">
        <f>IF('Costi complessivi'!#REF!="G",'Costi complessivi'!#REF!*$C$452,IF('Costi complessivi'!#REF!=$B$452,'Costi complessivi'!#REF!,""))</f>
        <v>#REF!</v>
      </c>
      <c r="K425" s="14" t="e">
        <f>IF('Costi complessivi'!#REF!="G",'Costi complessivi'!#REF!*$C$452,IF('Costi complessivi'!#REF!=$B$452,'Costi complessivi'!#REF!,""))</f>
        <v>#REF!</v>
      </c>
      <c r="L425" s="29" t="e">
        <f>IF('Costi complessivi'!#REF!="G",'Costi complessivi'!#REF!*$C$452,IF('Costi complessivi'!#REF!=$B$452,'Costi complessivi'!#REF!,""))</f>
        <v>#REF!</v>
      </c>
      <c r="M425" s="23" t="e">
        <f>'Costi complessivi'!#REF!</f>
        <v>#REF!</v>
      </c>
      <c r="N425" s="69" t="e">
        <f>IF('Costi complessivi'!#REF!="G",'Costi complessivi'!#REF!,IF('Costi complessivi'!#REF!=$B$452,'Costi complessivi'!#REF!,0))</f>
        <v>#REF!</v>
      </c>
    </row>
    <row r="426" spans="1:33" s="6" customFormat="1">
      <c r="A426" s="19"/>
      <c r="B426" s="33" t="s">
        <v>410</v>
      </c>
      <c r="C426" s="24" t="e">
        <f t="shared" ref="C426:K426" si="12">SUM(C383:C425)</f>
        <v>#REF!</v>
      </c>
      <c r="D426" s="24" t="e">
        <f t="shared" si="12"/>
        <v>#REF!</v>
      </c>
      <c r="E426" s="24" t="e">
        <f t="shared" si="12"/>
        <v>#REF!</v>
      </c>
      <c r="F426" s="24" t="e">
        <f t="shared" si="12"/>
        <v>#REF!</v>
      </c>
      <c r="G426" s="24" t="e">
        <f t="shared" si="12"/>
        <v>#REF!</v>
      </c>
      <c r="H426" s="24" t="e">
        <f t="shared" si="12"/>
        <v>#REF!</v>
      </c>
      <c r="I426" s="24" t="e">
        <f t="shared" si="12"/>
        <v>#REF!</v>
      </c>
      <c r="J426" s="24" t="e">
        <f t="shared" si="12"/>
        <v>#REF!</v>
      </c>
      <c r="K426" s="24" t="e">
        <f t="shared" si="12"/>
        <v>#REF!</v>
      </c>
      <c r="L426" s="12"/>
      <c r="M426" s="12"/>
      <c r="N426" s="6">
        <v>1</v>
      </c>
      <c r="AD426" s="60"/>
      <c r="AG426" s="60"/>
    </row>
    <row r="427" spans="1:33">
      <c r="A427" s="21" t="s">
        <v>1</v>
      </c>
      <c r="B427" s="40" t="s">
        <v>412</v>
      </c>
      <c r="C427" s="24" t="e">
        <f t="shared" ref="C427:K427" si="13">C426+C292+C253+C216+C102+C45+C379+C306</f>
        <v>#REF!</v>
      </c>
      <c r="D427" s="24" t="e">
        <f t="shared" si="13"/>
        <v>#REF!</v>
      </c>
      <c r="E427" s="24" t="e">
        <f t="shared" si="13"/>
        <v>#REF!</v>
      </c>
      <c r="F427" s="24" t="e">
        <f t="shared" si="13"/>
        <v>#REF!</v>
      </c>
      <c r="G427" s="24" t="e">
        <f t="shared" si="13"/>
        <v>#REF!</v>
      </c>
      <c r="H427" s="24" t="e">
        <f t="shared" si="13"/>
        <v>#REF!</v>
      </c>
      <c r="I427" s="24" t="e">
        <f t="shared" si="13"/>
        <v>#REF!</v>
      </c>
      <c r="J427" s="24" t="e">
        <f t="shared" si="13"/>
        <v>#REF!</v>
      </c>
      <c r="K427" s="24" t="e">
        <f t="shared" si="13"/>
        <v>#REF!</v>
      </c>
      <c r="L427" s="28"/>
      <c r="M427" s="3"/>
      <c r="N427" s="42">
        <v>1</v>
      </c>
    </row>
    <row r="428" spans="1:33">
      <c r="E428" s="10" t="e">
        <f>IF((#REF!+#REF!+#REF!+#REF!+#REF!-'C Traversetolo'!E426)&lt;0.02,"",(#REF!+#REF!+#REF!+#REF!+#REF!))</f>
        <v>#REF!</v>
      </c>
      <c r="F428" s="10" t="s">
        <v>449</v>
      </c>
      <c r="N428" s="42">
        <v>1</v>
      </c>
    </row>
    <row r="429" spans="1:33">
      <c r="B429" s="33" t="s">
        <v>415</v>
      </c>
      <c r="C429" s="33" t="e">
        <f>H429/'Costi complessivi'!#REF!*'Costi complessivi'!#REF!</f>
        <v>#REF!</v>
      </c>
      <c r="D429" s="33"/>
      <c r="E429" s="33" t="e">
        <f>I429</f>
        <v>#REF!</v>
      </c>
      <c r="F429" s="33">
        <v>506000</v>
      </c>
      <c r="G429" s="33">
        <v>499000</v>
      </c>
      <c r="H429" s="33">
        <v>485000</v>
      </c>
      <c r="I429" s="33" t="e">
        <f>C429</f>
        <v>#REF!</v>
      </c>
      <c r="J429" s="54"/>
      <c r="K429" s="54"/>
      <c r="N429" s="42">
        <v>1</v>
      </c>
    </row>
    <row r="430" spans="1:33">
      <c r="F430" s="42"/>
      <c r="G430" s="66"/>
      <c r="N430" s="42">
        <v>1</v>
      </c>
    </row>
    <row r="431" spans="1:33">
      <c r="B431" s="33" t="s">
        <v>1591</v>
      </c>
      <c r="C431" s="33"/>
      <c r="D431" s="33"/>
      <c r="E431" s="33"/>
      <c r="F431" s="33"/>
      <c r="G431" s="33"/>
      <c r="H431" s="33"/>
      <c r="I431" s="115" t="e">
        <f>IF('Costi complessivi'!#REF!="G",'Costi complessivi'!D312*$C$452,IF('Costi complessivi'!#REF!=$B$452,'Costi complessivi'!D312,""))</f>
        <v>#REF!</v>
      </c>
      <c r="J431" s="54"/>
      <c r="K431" s="54"/>
      <c r="L431" s="32"/>
      <c r="M431" s="42" t="s">
        <v>9</v>
      </c>
      <c r="N431" s="110">
        <v>1</v>
      </c>
    </row>
    <row r="432" spans="1:33" hidden="1">
      <c r="F432" s="66" t="s">
        <v>723</v>
      </c>
      <c r="G432" s="66" t="s">
        <v>723</v>
      </c>
      <c r="H432" s="66" t="s">
        <v>723</v>
      </c>
      <c r="N432" s="42">
        <v>0</v>
      </c>
    </row>
    <row r="433" spans="2:14" hidden="1">
      <c r="B433" s="61" t="e">
        <f>IF('Costi complessivi'!#REF!="","",'Costi complessivi'!#REF!)</f>
        <v>#REF!</v>
      </c>
      <c r="E433" s="42"/>
      <c r="F433" s="33"/>
      <c r="G433" s="33"/>
      <c r="H433" s="33"/>
      <c r="N433" s="110">
        <v>0</v>
      </c>
    </row>
    <row r="434" spans="2:14" hidden="1">
      <c r="B434" s="61" t="e">
        <f>IF('Costi complessivi'!#REF!="","",'Costi complessivi'!#REF!)</f>
        <v>#REF!</v>
      </c>
      <c r="F434" s="33"/>
      <c r="G434" s="33"/>
      <c r="H434" s="33"/>
      <c r="N434" s="110">
        <v>0</v>
      </c>
    </row>
    <row r="435" spans="2:14" hidden="1">
      <c r="B435" s="61" t="e">
        <f>IF('Costi complessivi'!#REF!="","",'Costi complessivi'!#REF!)</f>
        <v>#REF!</v>
      </c>
      <c r="F435" s="33"/>
      <c r="G435" s="33"/>
      <c r="H435" s="33"/>
      <c r="N435" s="110">
        <v>0</v>
      </c>
    </row>
    <row r="436" spans="2:14" hidden="1">
      <c r="F436" s="67"/>
      <c r="G436" s="67"/>
      <c r="H436" s="67"/>
      <c r="N436" s="110">
        <v>0</v>
      </c>
    </row>
    <row r="437" spans="2:14" hidden="1">
      <c r="F437" s="67"/>
      <c r="G437" s="67"/>
      <c r="H437" s="67"/>
      <c r="N437" s="110">
        <v>0</v>
      </c>
    </row>
    <row r="438" spans="2:14" hidden="1">
      <c r="B438" s="61" t="s">
        <v>722</v>
      </c>
      <c r="F438" s="33"/>
      <c r="G438" s="33"/>
      <c r="H438" s="33"/>
      <c r="N438" s="110">
        <v>0</v>
      </c>
    </row>
    <row r="439" spans="2:14" hidden="1">
      <c r="B439" s="61" t="s">
        <v>740</v>
      </c>
      <c r="F439" s="33"/>
      <c r="G439" s="33"/>
      <c r="H439" s="33"/>
      <c r="N439" s="110">
        <v>0</v>
      </c>
    </row>
    <row r="440" spans="2:14">
      <c r="N440" s="110">
        <v>1</v>
      </c>
    </row>
    <row r="441" spans="2:14">
      <c r="B441" s="63" t="s">
        <v>721</v>
      </c>
      <c r="C441" s="64"/>
      <c r="D441" s="64"/>
      <c r="E441" s="65"/>
      <c r="F441" s="33" t="e">
        <f>F429+F427</f>
        <v>#REF!</v>
      </c>
      <c r="G441" s="33" t="e">
        <f>G429+G427</f>
        <v>#REF!</v>
      </c>
      <c r="H441" s="33" t="e">
        <f>H429+H427</f>
        <v>#REF!</v>
      </c>
      <c r="I441" s="33" t="e">
        <f>I429+I427+I431</f>
        <v>#REF!</v>
      </c>
      <c r="N441" s="110">
        <v>1</v>
      </c>
    </row>
    <row r="442" spans="2:14">
      <c r="J442" s="42"/>
      <c r="N442" s="110">
        <v>1</v>
      </c>
    </row>
    <row r="443" spans="2:14">
      <c r="B443" s="33" t="s">
        <v>417</v>
      </c>
      <c r="C443" s="33"/>
      <c r="D443" s="33"/>
      <c r="E443" s="33" t="e">
        <f>E427+E429</f>
        <v>#REF!</v>
      </c>
      <c r="F443" s="33" t="e">
        <f>F429+F427</f>
        <v>#REF!</v>
      </c>
      <c r="G443" s="33" t="e">
        <f>G429+G427</f>
        <v>#REF!</v>
      </c>
      <c r="H443" s="33" t="e">
        <f>H429+H427</f>
        <v>#REF!</v>
      </c>
      <c r="I443" s="33" t="e">
        <f>I441</f>
        <v>#REF!</v>
      </c>
      <c r="K443" s="54"/>
      <c r="L443" s="1"/>
      <c r="N443" s="110">
        <v>1</v>
      </c>
    </row>
    <row r="444" spans="2:14">
      <c r="B444" s="33" t="s">
        <v>411</v>
      </c>
      <c r="C444" s="33" t="str">
        <f>'Ricavi complessivi'!A211</f>
        <v xml:space="preserve">             </v>
      </c>
      <c r="D444" s="33" t="str">
        <f>'Ricavi complessivi'!B211</f>
        <v xml:space="preserve">TOTALE RICAVI </v>
      </c>
      <c r="E444" s="33" t="e">
        <f>'Ricavi complessivi'!#REF!</f>
        <v>#REF!</v>
      </c>
      <c r="F444" s="33" t="e">
        <f>IF($B$452="C",'TABELLE PERS E RICAVI'!F13,IF($B$452="F",'TABELLE PERS E RICAVI'!F$14,IF($B$452="M",'TABELLE PERS E RICAVI'!F$15,IF($B$452="S",'TABELLE PERS E RICAVI'!F16,IF($B$452="T",'TABELLE PERS E RICAVI'!F$17)))))</f>
        <v>#REF!</v>
      </c>
      <c r="G444" s="33" t="e">
        <f>IF($B$452="C",'TABELLE PERS E RICAVI'!G13,IF($B$452="F",'TABELLE PERS E RICAVI'!G$14,IF($B$452="M",'TABELLE PERS E RICAVI'!G$15,IF($B$452="S",'TABELLE PERS E RICAVI'!G16,IF($B$452="T",'TABELLE PERS E RICAVI'!G$17)))))</f>
        <v>#REF!</v>
      </c>
      <c r="H444" s="33" t="e">
        <f>IF($B$452="C",'TABELLE PERS E RICAVI'!H13,IF($B$452="F",'TABELLE PERS E RICAVI'!H$14,IF($B$452="M",'TABELLE PERS E RICAVI'!H$15,IF($B$452="S",'TABELLE PERS E RICAVI'!H16,IF($B$452="T",'TABELLE PERS E RICAVI'!H$17)))))</f>
        <v>#REF!</v>
      </c>
      <c r="I444" s="33" t="e">
        <f>IF($B$452="C",'TABELLE PERS E RICAVI'!I13,IF($B$452="F",'TABELLE PERS E RICAVI'!I$14,IF($B$452="M",'TABELLE PERS E RICAVI'!I$15,IF($B$452="S",'TABELLE PERS E RICAVI'!I16,IF($B$452="T",'TABELLE PERS E RICAVI'!I$17)))))</f>
        <v>#REF!</v>
      </c>
      <c r="K444" s="54"/>
      <c r="L444" s="1"/>
      <c r="N444" s="110">
        <v>1</v>
      </c>
    </row>
    <row r="445" spans="2:14">
      <c r="B445" s="33" t="s">
        <v>416</v>
      </c>
      <c r="C445" s="33"/>
      <c r="D445" s="33"/>
      <c r="E445" s="33" t="e">
        <f>E444-E443</f>
        <v>#REF!</v>
      </c>
      <c r="F445" s="33" t="e">
        <f>F444-F443</f>
        <v>#REF!</v>
      </c>
      <c r="G445" s="33" t="e">
        <f>G444-G443</f>
        <v>#REF!</v>
      </c>
      <c r="H445" s="33" t="e">
        <f>H444-H443</f>
        <v>#REF!</v>
      </c>
      <c r="I445" s="33" t="e">
        <f>I444-I443</f>
        <v>#REF!</v>
      </c>
      <c r="J445" s="54"/>
      <c r="K445" s="54"/>
      <c r="L445" s="1"/>
      <c r="N445" s="110">
        <v>1</v>
      </c>
    </row>
    <row r="448" spans="2:14">
      <c r="F448" s="33"/>
      <c r="G448" s="33"/>
      <c r="H448" s="33"/>
    </row>
    <row r="449" spans="2:11">
      <c r="F449" s="33"/>
      <c r="G449" s="33"/>
      <c r="H449" s="33"/>
    </row>
    <row r="451" spans="2:11">
      <c r="I451" s="1"/>
    </row>
    <row r="452" spans="2:11">
      <c r="B452" s="58" t="s">
        <v>8</v>
      </c>
      <c r="C452" s="59">
        <f>IF(B452="C",LAVORO!E5,IF(B452="F",LAVORO!E6,IF(B452="M",LAVORO!E7,IF(B452="S",LAVORO!E8,IF(B452="T",LAVORO!E9)))))</f>
        <v>0.19556897449245186</v>
      </c>
      <c r="I452" s="1"/>
    </row>
    <row r="453" spans="2:11">
      <c r="I453" s="1"/>
    </row>
    <row r="454" spans="2:11">
      <c r="J454" s="106"/>
    </row>
    <row r="455" spans="2:11">
      <c r="F455" s="113"/>
      <c r="G455" s="113"/>
      <c r="H455" s="113"/>
      <c r="I455" s="113"/>
      <c r="J455" s="107"/>
      <c r="K455" s="107"/>
    </row>
    <row r="456" spans="2:11">
      <c r="F456" s="113"/>
      <c r="G456" s="113"/>
      <c r="H456" s="113"/>
      <c r="I456" s="113"/>
      <c r="J456" s="107"/>
      <c r="K456" s="107"/>
    </row>
    <row r="459" spans="2:11">
      <c r="F459" s="41"/>
      <c r="G459" s="41"/>
      <c r="H459" s="41"/>
    </row>
    <row r="460" spans="2:11">
      <c r="J460" s="41"/>
      <c r="K460" s="41"/>
    </row>
  </sheetData>
  <dataValidations count="1">
    <dataValidation type="list" allowBlank="1" showInputMessage="1" showErrorMessage="1" sqref="M427:N427">
      <formula1>Comuni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Header>&amp;L&amp;P&amp;RCosti Traversetolo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Foglio15">
    <pageSetUpPr fitToPage="1"/>
  </sheetPr>
  <dimension ref="A1:O47"/>
  <sheetViews>
    <sheetView topLeftCell="E34" workbookViewId="0">
      <selection activeCell="J48" sqref="J48"/>
    </sheetView>
  </sheetViews>
  <sheetFormatPr defaultRowHeight="15"/>
  <cols>
    <col min="1" max="1" width="5" bestFit="1" customWidth="1"/>
    <col min="2" max="2" width="13.28515625" bestFit="1" customWidth="1"/>
    <col min="4" max="4" width="65.140625" bestFit="1" customWidth="1"/>
    <col min="5" max="5" width="28.42578125" customWidth="1"/>
    <col min="6" max="6" width="13.28515625" customWidth="1"/>
    <col min="7" max="7" width="14" customWidth="1"/>
    <col min="8" max="9" width="11.85546875" customWidth="1"/>
    <col min="10" max="10" width="12.42578125" customWidth="1"/>
    <col min="11" max="11" width="14.7109375" bestFit="1" customWidth="1"/>
    <col min="12" max="12" width="15.42578125" bestFit="1" customWidth="1"/>
    <col min="13" max="15" width="11.7109375" bestFit="1" customWidth="1"/>
    <col min="16" max="16" width="14.7109375" bestFit="1" customWidth="1"/>
    <col min="18" max="18" width="15.42578125" bestFit="1" customWidth="1"/>
    <col min="19" max="25" width="11.7109375" bestFit="1" customWidth="1"/>
  </cols>
  <sheetData>
    <row r="1" spans="1:15" ht="15.75" thickBot="1">
      <c r="A1" s="51">
        <v>1201</v>
      </c>
      <c r="B1" s="52" t="s">
        <v>490</v>
      </c>
      <c r="C1" s="53">
        <v>1</v>
      </c>
      <c r="D1" s="52" t="s">
        <v>491</v>
      </c>
    </row>
    <row r="2" spans="1:15" ht="15.75" thickBot="1">
      <c r="A2" s="51">
        <v>1202</v>
      </c>
      <c r="B2" s="52" t="s">
        <v>490</v>
      </c>
      <c r="C2" s="53">
        <v>2</v>
      </c>
      <c r="D2" s="52" t="s">
        <v>492</v>
      </c>
    </row>
    <row r="3" spans="1:15" ht="15.75" thickBot="1">
      <c r="A3" s="51">
        <v>1203</v>
      </c>
      <c r="B3" s="52" t="s">
        <v>490</v>
      </c>
      <c r="C3" s="53">
        <v>3</v>
      </c>
      <c r="D3" s="52" t="s">
        <v>493</v>
      </c>
    </row>
    <row r="4" spans="1:15" ht="15.75" thickBot="1">
      <c r="A4" s="51">
        <v>1204</v>
      </c>
      <c r="B4" s="52" t="s">
        <v>490</v>
      </c>
      <c r="C4" s="53">
        <v>4</v>
      </c>
      <c r="D4" s="52" t="s">
        <v>494</v>
      </c>
    </row>
    <row r="5" spans="1:15" ht="15.75" thickBot="1">
      <c r="A5" s="51">
        <v>1205</v>
      </c>
      <c r="B5" s="52" t="s">
        <v>490</v>
      </c>
      <c r="C5" s="53">
        <v>5</v>
      </c>
      <c r="D5" s="52" t="s">
        <v>495</v>
      </c>
    </row>
    <row r="6" spans="1:15" ht="15.75" thickBot="1">
      <c r="A6" s="51">
        <v>1206</v>
      </c>
      <c r="B6" s="52" t="s">
        <v>490</v>
      </c>
      <c r="C6" s="53">
        <v>6</v>
      </c>
      <c r="D6" s="52" t="s">
        <v>496</v>
      </c>
    </row>
    <row r="7" spans="1:15" ht="15.75" thickBot="1">
      <c r="A7" s="51">
        <v>1207</v>
      </c>
      <c r="B7" s="52" t="s">
        <v>490</v>
      </c>
      <c r="C7" s="53">
        <v>7</v>
      </c>
      <c r="D7" s="52" t="s">
        <v>497</v>
      </c>
    </row>
    <row r="10" spans="1:15" ht="21.75" thickBot="1">
      <c r="E10" s="105" t="s">
        <v>711</v>
      </c>
    </row>
    <row r="11" spans="1:15">
      <c r="F11" s="77" t="s">
        <v>706</v>
      </c>
      <c r="G11" s="78"/>
      <c r="H11" s="88" t="s">
        <v>705</v>
      </c>
      <c r="I11" s="89"/>
      <c r="J11" s="77" t="s">
        <v>735</v>
      </c>
      <c r="K11" s="78"/>
      <c r="L11" s="88" t="s">
        <v>707</v>
      </c>
      <c r="M11" s="89"/>
      <c r="N11" s="77" t="s">
        <v>708</v>
      </c>
      <c r="O11" s="78"/>
    </row>
    <row r="12" spans="1:15">
      <c r="E12" s="70"/>
      <c r="F12" s="71" t="s">
        <v>719</v>
      </c>
      <c r="G12" s="72" t="s">
        <v>720</v>
      </c>
      <c r="H12" s="90" t="s">
        <v>719</v>
      </c>
      <c r="I12" s="91" t="s">
        <v>720</v>
      </c>
      <c r="J12" s="71" t="s">
        <v>719</v>
      </c>
      <c r="K12" s="72" t="s">
        <v>720</v>
      </c>
      <c r="L12" s="90" t="s">
        <v>719</v>
      </c>
      <c r="M12" s="91" t="s">
        <v>720</v>
      </c>
      <c r="N12" s="71" t="s">
        <v>719</v>
      </c>
      <c r="O12" s="72" t="s">
        <v>720</v>
      </c>
    </row>
    <row r="13" spans="1:15">
      <c r="E13" s="70" t="s">
        <v>444</v>
      </c>
      <c r="F13" s="73" t="e">
        <f>'C Collecchio'!$F$45</f>
        <v>#REF!</v>
      </c>
      <c r="G13" s="74" t="e">
        <f>'C Collecchio'!$H$45</f>
        <v>#REF!</v>
      </c>
      <c r="H13" s="92" t="e">
        <f>'C Collecchio'!$F$102</f>
        <v>#REF!</v>
      </c>
      <c r="I13" s="93" t="e">
        <f>'C Collecchio'!$H$102</f>
        <v>#REF!</v>
      </c>
      <c r="J13" s="73" t="e">
        <f>'C Collecchio'!$F$216</f>
        <v>#REF!</v>
      </c>
      <c r="K13" s="74" t="e">
        <f>'C Collecchio'!$H$216</f>
        <v>#REF!</v>
      </c>
      <c r="L13" s="92" t="e">
        <f>'C Collecchio'!$F$253</f>
        <v>#REF!</v>
      </c>
      <c r="M13" s="93" t="e">
        <f>'C Collecchio'!$H$253</f>
        <v>#REF!</v>
      </c>
      <c r="N13" s="73" t="e">
        <f>'C Collecchio'!$F$292</f>
        <v>#REF!</v>
      </c>
      <c r="O13" s="74" t="e">
        <f>'C Collecchio'!$H$292</f>
        <v>#REF!</v>
      </c>
    </row>
    <row r="14" spans="1:15">
      <c r="E14" s="70" t="s">
        <v>445</v>
      </c>
      <c r="F14" s="73" t="e">
        <f>'C Felino'!$F$45</f>
        <v>#REF!</v>
      </c>
      <c r="G14" s="74" t="e">
        <f>'C Felino'!$H$45</f>
        <v>#REF!</v>
      </c>
      <c r="H14" s="92" t="e">
        <f>'C Felino'!$F$102</f>
        <v>#REF!</v>
      </c>
      <c r="I14" s="93" t="e">
        <f>'C Felino'!$H$102</f>
        <v>#REF!</v>
      </c>
      <c r="J14" s="73" t="e">
        <f>'C Felino'!$F$216</f>
        <v>#REF!</v>
      </c>
      <c r="K14" s="74" t="e">
        <f>'C Felino'!$H$216</f>
        <v>#REF!</v>
      </c>
      <c r="L14" s="92" t="e">
        <f>'C Felino'!$F$253</f>
        <v>#REF!</v>
      </c>
      <c r="M14" s="93" t="e">
        <f>'C Felino'!$H$253</f>
        <v>#REF!</v>
      </c>
      <c r="N14" s="73" t="e">
        <f>'C Felino'!$F$292</f>
        <v>#REF!</v>
      </c>
      <c r="O14" s="74" t="e">
        <f>'C Felino'!$H$292</f>
        <v>#REF!</v>
      </c>
    </row>
    <row r="15" spans="1:15">
      <c r="E15" s="70" t="s">
        <v>446</v>
      </c>
      <c r="F15" s="73" t="e">
        <f>'C Montechiarugolo'!$F$45</f>
        <v>#REF!</v>
      </c>
      <c r="G15" s="74" t="e">
        <f>'C Montechiarugolo'!$H$45</f>
        <v>#REF!</v>
      </c>
      <c r="H15" s="92" t="e">
        <f>'C Montechiarugolo'!$F$102</f>
        <v>#REF!</v>
      </c>
      <c r="I15" s="93" t="e">
        <f>'C Montechiarugolo'!$H$102</f>
        <v>#REF!</v>
      </c>
      <c r="J15" s="73" t="e">
        <f>'C Montechiarugolo'!$F$216</f>
        <v>#REF!</v>
      </c>
      <c r="K15" s="74" t="e">
        <f>'C Montechiarugolo'!$H$216</f>
        <v>#REF!</v>
      </c>
      <c r="L15" s="92" t="e">
        <f>'C Montechiarugolo'!$F$253</f>
        <v>#REF!</v>
      </c>
      <c r="M15" s="93" t="e">
        <f>'C Montechiarugolo'!$H$253</f>
        <v>#REF!</v>
      </c>
      <c r="N15" s="73" t="e">
        <f>'C Montechiarugolo'!$F$292</f>
        <v>#REF!</v>
      </c>
      <c r="O15" s="74" t="e">
        <f>'C Montechiarugolo'!$H$292</f>
        <v>#REF!</v>
      </c>
    </row>
    <row r="16" spans="1:15">
      <c r="E16" s="70" t="s">
        <v>447</v>
      </c>
      <c r="F16" s="73" t="e">
        <f>'C Sala'!$F$45</f>
        <v>#REF!</v>
      </c>
      <c r="G16" s="74" t="e">
        <f>'C Sala'!$H$45</f>
        <v>#REF!</v>
      </c>
      <c r="H16" s="92" t="e">
        <f>'C Sala'!$F$102</f>
        <v>#REF!</v>
      </c>
      <c r="I16" s="93" t="e">
        <f>'C Sala'!$H$102</f>
        <v>#REF!</v>
      </c>
      <c r="J16" s="73" t="e">
        <f>'C Sala'!$F$216</f>
        <v>#REF!</v>
      </c>
      <c r="K16" s="74" t="e">
        <f>'C Sala'!$H$216</f>
        <v>#REF!</v>
      </c>
      <c r="L16" s="92" t="e">
        <f>'C Sala'!$F$253</f>
        <v>#REF!</v>
      </c>
      <c r="M16" s="93" t="e">
        <f>'C Sala'!$H$253</f>
        <v>#REF!</v>
      </c>
      <c r="N16" s="73" t="e">
        <f>'C Sala'!$F$292</f>
        <v>#REF!</v>
      </c>
      <c r="O16" s="74" t="e">
        <f>'C Sala'!$H$292</f>
        <v>#REF!</v>
      </c>
    </row>
    <row r="17" spans="5:15" ht="15.75" thickBot="1">
      <c r="E17" s="70" t="s">
        <v>448</v>
      </c>
      <c r="F17" s="75" t="e">
        <f>'C Traversetolo'!$F$45</f>
        <v>#REF!</v>
      </c>
      <c r="G17" s="76" t="e">
        <f>'C Traversetolo'!$H$45</f>
        <v>#REF!</v>
      </c>
      <c r="H17" s="94" t="e">
        <f>'C Traversetolo'!$F$102</f>
        <v>#REF!</v>
      </c>
      <c r="I17" s="95" t="e">
        <f>'C Traversetolo'!$H$102</f>
        <v>#REF!</v>
      </c>
      <c r="J17" s="75" t="e">
        <f>'C Traversetolo'!$F$216</f>
        <v>#REF!</v>
      </c>
      <c r="K17" s="76" t="e">
        <f>'C Traversetolo'!$H$216</f>
        <v>#REF!</v>
      </c>
      <c r="L17" s="94" t="e">
        <f>'C Traversetolo'!$F$253</f>
        <v>#REF!</v>
      </c>
      <c r="M17" s="95" t="e">
        <f>'C Traversetolo'!$H$253</f>
        <v>#REF!</v>
      </c>
      <c r="N17" s="75" t="e">
        <f>'C Traversetolo'!$F$292</f>
        <v>#REF!</v>
      </c>
      <c r="O17" s="76" t="e">
        <f>'C Traversetolo'!$H$292</f>
        <v>#REF!</v>
      </c>
    </row>
    <row r="18" spans="5:15">
      <c r="F18" s="1" t="e">
        <f>SUM(F13:F17)</f>
        <v>#REF!</v>
      </c>
      <c r="G18" s="1" t="e">
        <f>SUM(G13:G17)</f>
        <v>#REF!</v>
      </c>
      <c r="H18" s="96" t="e">
        <f t="shared" ref="H18:O18" si="0">SUM(H13:H17)</f>
        <v>#REF!</v>
      </c>
      <c r="I18" s="96" t="e">
        <f t="shared" si="0"/>
        <v>#REF!</v>
      </c>
      <c r="J18" s="1" t="e">
        <f t="shared" si="0"/>
        <v>#REF!</v>
      </c>
      <c r="K18" s="1" t="e">
        <f t="shared" si="0"/>
        <v>#REF!</v>
      </c>
      <c r="L18" s="96" t="e">
        <f t="shared" si="0"/>
        <v>#REF!</v>
      </c>
      <c r="M18" s="96" t="e">
        <f t="shared" si="0"/>
        <v>#REF!</v>
      </c>
      <c r="N18" s="1" t="e">
        <f t="shared" si="0"/>
        <v>#REF!</v>
      </c>
      <c r="O18" s="1" t="e">
        <f t="shared" si="0"/>
        <v>#REF!</v>
      </c>
    </row>
    <row r="19" spans="5:15" s="42" customFormat="1" ht="15.75" thickBot="1"/>
    <row r="20" spans="5:15" s="42" customFormat="1">
      <c r="F20" s="88" t="s">
        <v>709</v>
      </c>
      <c r="G20" s="89"/>
      <c r="H20" s="77" t="s">
        <v>710</v>
      </c>
      <c r="I20" s="78"/>
      <c r="J20" s="88" t="s">
        <v>736</v>
      </c>
      <c r="K20" s="89"/>
      <c r="L20" s="77" t="s">
        <v>737</v>
      </c>
      <c r="M20" s="99"/>
      <c r="N20" s="79" t="s">
        <v>739</v>
      </c>
      <c r="O20" s="80"/>
    </row>
    <row r="21" spans="5:15" s="42" customFormat="1">
      <c r="E21" s="70"/>
      <c r="F21" s="90" t="s">
        <v>719</v>
      </c>
      <c r="G21" s="91" t="s">
        <v>720</v>
      </c>
      <c r="H21" s="71" t="s">
        <v>719</v>
      </c>
      <c r="I21" s="72" t="s">
        <v>720</v>
      </c>
      <c r="J21" s="90" t="s">
        <v>719</v>
      </c>
      <c r="K21" s="91" t="s">
        <v>720</v>
      </c>
      <c r="L21" s="71" t="s">
        <v>719</v>
      </c>
      <c r="M21" s="70" t="s">
        <v>720</v>
      </c>
      <c r="N21" s="81" t="s">
        <v>719</v>
      </c>
      <c r="O21" s="82" t="s">
        <v>720</v>
      </c>
    </row>
    <row r="22" spans="5:15" s="42" customFormat="1">
      <c r="E22" s="70" t="s">
        <v>444</v>
      </c>
      <c r="F22" s="92" t="e">
        <f>'C Collecchio'!$F$306</f>
        <v>#REF!</v>
      </c>
      <c r="G22" s="93" t="e">
        <f>'C Collecchio'!$H$306</f>
        <v>#REF!</v>
      </c>
      <c r="H22" s="73" t="e">
        <f>'C Collecchio'!$F$379</f>
        <v>#REF!</v>
      </c>
      <c r="I22" s="74" t="e">
        <f>'C Collecchio'!$H$379</f>
        <v>#REF!</v>
      </c>
      <c r="J22" s="92" t="e">
        <f>'C Collecchio'!$F$426</f>
        <v>#REF!</v>
      </c>
      <c r="K22" s="93" t="e">
        <f>'C Collecchio'!$H$426</f>
        <v>#REF!</v>
      </c>
      <c r="L22" s="73">
        <f>'TABELLE PERS E RICAVI'!F3</f>
        <v>806000</v>
      </c>
      <c r="M22" s="97">
        <f>'TABELLE PERS E RICAVI'!H3</f>
        <v>804000</v>
      </c>
      <c r="N22" s="83" t="e">
        <f t="shared" ref="N22:O26" si="1">L22+J22+H22+F22+F13+H13+J13+L13+N13</f>
        <v>#REF!</v>
      </c>
      <c r="O22" s="84" t="e">
        <f t="shared" si="1"/>
        <v>#REF!</v>
      </c>
    </row>
    <row r="23" spans="5:15" s="42" customFormat="1">
      <c r="E23" s="70" t="s">
        <v>445</v>
      </c>
      <c r="F23" s="92" t="e">
        <f>'C Felino'!$F$306</f>
        <v>#REF!</v>
      </c>
      <c r="G23" s="93" t="e">
        <f>'C Felino'!$H$306</f>
        <v>#REF!</v>
      </c>
      <c r="H23" s="73" t="e">
        <f>'C Felino'!$F$379</f>
        <v>#REF!</v>
      </c>
      <c r="I23" s="74" t="e">
        <f>'C Felino'!$H$379</f>
        <v>#REF!</v>
      </c>
      <c r="J23" s="92" t="e">
        <f>'C Felino'!$F$426</f>
        <v>#REF!</v>
      </c>
      <c r="K23" s="93" t="e">
        <f>'C Felino'!$H$426</f>
        <v>#REF!</v>
      </c>
      <c r="L23" s="73">
        <f>'TABELLE PERS E RICAVI'!F4</f>
        <v>241000</v>
      </c>
      <c r="M23" s="97">
        <f>'TABELLE PERS E RICAVI'!H4</f>
        <v>218000</v>
      </c>
      <c r="N23" s="83" t="e">
        <f t="shared" si="1"/>
        <v>#REF!</v>
      </c>
      <c r="O23" s="84" t="e">
        <f t="shared" si="1"/>
        <v>#REF!</v>
      </c>
    </row>
    <row r="24" spans="5:15" s="42" customFormat="1">
      <c r="E24" s="70" t="s">
        <v>446</v>
      </c>
      <c r="F24" s="92" t="e">
        <f>'C Montechiarugolo'!$F$306</f>
        <v>#REF!</v>
      </c>
      <c r="G24" s="93" t="e">
        <f>'C Montechiarugolo'!$H$306</f>
        <v>#REF!</v>
      </c>
      <c r="H24" s="73" t="e">
        <f>'C Montechiarugolo'!$F$379</f>
        <v>#REF!</v>
      </c>
      <c r="I24" s="74" t="e">
        <f>'C Montechiarugolo'!$H$379</f>
        <v>#REF!</v>
      </c>
      <c r="J24" s="92" t="e">
        <f>'C Montechiarugolo'!$F$426</f>
        <v>#REF!</v>
      </c>
      <c r="K24" s="93" t="e">
        <f>'C Montechiarugolo'!$H$426</f>
        <v>#REF!</v>
      </c>
      <c r="L24" s="73">
        <f>'TABELLE PERS E RICAVI'!F5</f>
        <v>452000</v>
      </c>
      <c r="M24" s="97">
        <f>'TABELLE PERS E RICAVI'!H5</f>
        <v>418000</v>
      </c>
      <c r="N24" s="83" t="e">
        <f t="shared" si="1"/>
        <v>#REF!</v>
      </c>
      <c r="O24" s="84" t="e">
        <f t="shared" si="1"/>
        <v>#REF!</v>
      </c>
    </row>
    <row r="25" spans="5:15" s="42" customFormat="1">
      <c r="E25" s="70" t="s">
        <v>447</v>
      </c>
      <c r="F25" s="92" t="e">
        <f>'C Sala'!$F$306</f>
        <v>#REF!</v>
      </c>
      <c r="G25" s="93" t="e">
        <f>'C Sala'!$H$306</f>
        <v>#REF!</v>
      </c>
      <c r="H25" s="73" t="e">
        <f>'C Sala'!$F$379</f>
        <v>#REF!</v>
      </c>
      <c r="I25" s="74" t="e">
        <f>'C Sala'!$H$379</f>
        <v>#REF!</v>
      </c>
      <c r="J25" s="92" t="e">
        <f>'C Sala'!$F$426</f>
        <v>#REF!</v>
      </c>
      <c r="K25" s="93" t="e">
        <f>'C Sala'!$H$426</f>
        <v>#REF!</v>
      </c>
      <c r="L25" s="73">
        <f>'TABELLE PERS E RICAVI'!F6</f>
        <v>187000</v>
      </c>
      <c r="M25" s="97">
        <f>'TABELLE PERS E RICAVI'!H6</f>
        <v>178000</v>
      </c>
      <c r="N25" s="83" t="e">
        <f t="shared" si="1"/>
        <v>#REF!</v>
      </c>
      <c r="O25" s="84" t="e">
        <f t="shared" si="1"/>
        <v>#REF!</v>
      </c>
    </row>
    <row r="26" spans="5:15" s="42" customFormat="1" ht="15.75" thickBot="1">
      <c r="E26" s="70" t="s">
        <v>448</v>
      </c>
      <c r="F26" s="94" t="e">
        <f>'C Traversetolo'!$F$306</f>
        <v>#REF!</v>
      </c>
      <c r="G26" s="95" t="e">
        <f>'C Traversetolo'!$H$306</f>
        <v>#REF!</v>
      </c>
      <c r="H26" s="75" t="e">
        <f>'C Traversetolo'!$F$379</f>
        <v>#REF!</v>
      </c>
      <c r="I26" s="76" t="e">
        <f>'C Traversetolo'!$H$379</f>
        <v>#REF!</v>
      </c>
      <c r="J26" s="94" t="e">
        <f>'C Traversetolo'!$F$426</f>
        <v>#REF!</v>
      </c>
      <c r="K26" s="95" t="e">
        <f>'C Traversetolo'!$H$426</f>
        <v>#REF!</v>
      </c>
      <c r="L26" s="75">
        <f>'TABELLE PERS E RICAVI'!F7</f>
        <v>475000</v>
      </c>
      <c r="M26" s="98">
        <f>'TABELLE PERS E RICAVI'!H7</f>
        <v>457000</v>
      </c>
      <c r="N26" s="85" t="e">
        <f t="shared" si="1"/>
        <v>#REF!</v>
      </c>
      <c r="O26" s="86" t="e">
        <f t="shared" si="1"/>
        <v>#REF!</v>
      </c>
    </row>
    <row r="27" spans="5:15" s="42" customFormat="1">
      <c r="F27" s="96" t="e">
        <f t="shared" ref="F27:K27" si="2">SUM(F22:F26)</f>
        <v>#REF!</v>
      </c>
      <c r="G27" s="96" t="e">
        <f t="shared" si="2"/>
        <v>#REF!</v>
      </c>
      <c r="H27" s="1" t="e">
        <f t="shared" si="2"/>
        <v>#REF!</v>
      </c>
      <c r="I27" s="1" t="e">
        <f t="shared" si="2"/>
        <v>#REF!</v>
      </c>
      <c r="J27" s="96" t="e">
        <f t="shared" si="2"/>
        <v>#REF!</v>
      </c>
      <c r="K27" s="96" t="e">
        <f t="shared" si="2"/>
        <v>#REF!</v>
      </c>
      <c r="L27" s="1">
        <f>SUM(L22:L26)</f>
        <v>2161000</v>
      </c>
      <c r="M27" s="1">
        <f>SUM(M22:M26)</f>
        <v>2075000</v>
      </c>
      <c r="N27" s="87" t="e">
        <f>SUM(N22:N26)</f>
        <v>#REF!</v>
      </c>
      <c r="O27" s="87" t="e">
        <f>SUM(O22:O26)</f>
        <v>#REF!</v>
      </c>
    </row>
    <row r="28" spans="5:15" s="42" customFormat="1"/>
    <row r="29" spans="5:15" s="42" customFormat="1" ht="7.5" customHeight="1"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5:15" s="42" customFormat="1" ht="21.75" thickBot="1">
      <c r="E30" s="105" t="s">
        <v>712</v>
      </c>
    </row>
    <row r="31" spans="5:15">
      <c r="E31" s="42"/>
      <c r="F31" s="88" t="s">
        <v>713</v>
      </c>
      <c r="G31" s="89"/>
      <c r="H31" s="77" t="s">
        <v>714</v>
      </c>
      <c r="I31" s="78"/>
      <c r="J31" s="88" t="s">
        <v>706</v>
      </c>
      <c r="K31" s="89"/>
      <c r="L31" s="77" t="s">
        <v>715</v>
      </c>
      <c r="M31" s="78"/>
    </row>
    <row r="32" spans="5:15" s="42" customFormat="1">
      <c r="E32" s="70"/>
      <c r="F32" s="90" t="s">
        <v>719</v>
      </c>
      <c r="G32" s="91" t="s">
        <v>720</v>
      </c>
      <c r="H32" s="71" t="s">
        <v>719</v>
      </c>
      <c r="I32" s="72" t="s">
        <v>720</v>
      </c>
      <c r="J32" s="90" t="s">
        <v>719</v>
      </c>
      <c r="K32" s="91" t="s">
        <v>720</v>
      </c>
      <c r="L32" s="71" t="s">
        <v>719</v>
      </c>
      <c r="M32" s="72" t="s">
        <v>720</v>
      </c>
    </row>
    <row r="33" spans="5:14">
      <c r="E33" s="70" t="s">
        <v>444</v>
      </c>
      <c r="F33" s="92" t="e">
        <f>'R Collecchio'!$F$17</f>
        <v>#REF!</v>
      </c>
      <c r="G33" s="93" t="e">
        <f>'R Collecchio'!$H$17</f>
        <v>#REF!</v>
      </c>
      <c r="H33" s="73" t="e">
        <f>'R Collecchio'!$F$47</f>
        <v>#REF!</v>
      </c>
      <c r="I33" s="74" t="e">
        <f>'R Collecchio'!$H$47</f>
        <v>#REF!</v>
      </c>
      <c r="J33" s="92" t="e">
        <f>'R Collecchio'!$F$90</f>
        <v>#REF!</v>
      </c>
      <c r="K33" s="93" t="e">
        <f>'R Collecchio'!$H$90</f>
        <v>#REF!</v>
      </c>
      <c r="L33" s="73" t="e">
        <f>'R Collecchio'!$F$138</f>
        <v>#REF!</v>
      </c>
      <c r="M33" s="74" t="e">
        <f>'R Collecchio'!$H$138</f>
        <v>#REF!</v>
      </c>
    </row>
    <row r="34" spans="5:14">
      <c r="E34" s="70" t="s">
        <v>445</v>
      </c>
      <c r="F34" s="92" t="e">
        <f>'R Felino'!$F$17</f>
        <v>#REF!</v>
      </c>
      <c r="G34" s="93" t="e">
        <f>'R Felino'!$H$17</f>
        <v>#REF!</v>
      </c>
      <c r="H34" s="73" t="e">
        <f>'R Felino'!$F$47</f>
        <v>#REF!</v>
      </c>
      <c r="I34" s="74" t="e">
        <f>'R Felino'!$H$47</f>
        <v>#REF!</v>
      </c>
      <c r="J34" s="92" t="e">
        <f>'R Felino'!$F$90</f>
        <v>#REF!</v>
      </c>
      <c r="K34" s="93" t="e">
        <f>'R Felino'!$H$90</f>
        <v>#REF!</v>
      </c>
      <c r="L34" s="73" t="e">
        <f>'R Felino'!$F$138</f>
        <v>#REF!</v>
      </c>
      <c r="M34" s="74" t="e">
        <f>'R Felino'!$H$138</f>
        <v>#REF!</v>
      </c>
    </row>
    <row r="35" spans="5:14">
      <c r="E35" s="70" t="s">
        <v>446</v>
      </c>
      <c r="F35" s="92" t="e">
        <f>'R Montechiarugolo'!$F$17</f>
        <v>#REF!</v>
      </c>
      <c r="G35" s="93" t="e">
        <f>'R Montechiarugolo'!$H$17</f>
        <v>#REF!</v>
      </c>
      <c r="H35" s="73" t="e">
        <f>'R Montechiarugolo'!$F$47</f>
        <v>#REF!</v>
      </c>
      <c r="I35" s="74" t="e">
        <f>'R Montechiarugolo'!$H$47</f>
        <v>#REF!</v>
      </c>
      <c r="J35" s="92" t="e">
        <f>'R Montechiarugolo'!$F$90</f>
        <v>#REF!</v>
      </c>
      <c r="K35" s="93" t="e">
        <f>'R Montechiarugolo'!$H$90</f>
        <v>#REF!</v>
      </c>
      <c r="L35" s="73" t="e">
        <f>'R Montechiarugolo'!$F$138</f>
        <v>#REF!</v>
      </c>
      <c r="M35" s="74" t="e">
        <f>'R Montechiarugolo'!$H$138</f>
        <v>#REF!</v>
      </c>
    </row>
    <row r="36" spans="5:14">
      <c r="E36" s="70" t="s">
        <v>447</v>
      </c>
      <c r="F36" s="92" t="e">
        <f>'R Sala'!$F$17</f>
        <v>#REF!</v>
      </c>
      <c r="G36" s="93" t="e">
        <f>'R Sala'!$H$17</f>
        <v>#REF!</v>
      </c>
      <c r="H36" s="73" t="e">
        <f>'R Sala'!$F$47</f>
        <v>#REF!</v>
      </c>
      <c r="I36" s="74" t="e">
        <f>'R Sala'!$H$47</f>
        <v>#REF!</v>
      </c>
      <c r="J36" s="92" t="e">
        <f>'R Sala'!$F$90</f>
        <v>#REF!</v>
      </c>
      <c r="K36" s="93" t="e">
        <f>'R Sala'!$H$90</f>
        <v>#REF!</v>
      </c>
      <c r="L36" s="73" t="e">
        <f>'R Sala'!$F$138</f>
        <v>#REF!</v>
      </c>
      <c r="M36" s="74" t="e">
        <f>'R Sala'!$H$138</f>
        <v>#REF!</v>
      </c>
    </row>
    <row r="37" spans="5:14" ht="15.75" thickBot="1">
      <c r="E37" s="70" t="s">
        <v>448</v>
      </c>
      <c r="F37" s="94" t="e">
        <f>'R Traversetolo'!$F$17</f>
        <v>#REF!</v>
      </c>
      <c r="G37" s="95" t="e">
        <f>'R Traversetolo'!$H$17</f>
        <v>#REF!</v>
      </c>
      <c r="H37" s="75" t="e">
        <f>'R Traversetolo'!$F$47</f>
        <v>#REF!</v>
      </c>
      <c r="I37" s="76" t="e">
        <f>'R Traversetolo'!$H$47</f>
        <v>#REF!</v>
      </c>
      <c r="J37" s="94" t="e">
        <f>'R Traversetolo'!$F$90</f>
        <v>#REF!</v>
      </c>
      <c r="K37" s="95" t="e">
        <f>'R Traversetolo'!$H$90</f>
        <v>#REF!</v>
      </c>
      <c r="L37" s="75" t="e">
        <f>'R Traversetolo'!$F$138</f>
        <v>#REF!</v>
      </c>
      <c r="M37" s="76" t="e">
        <f>'R Traversetolo'!$H$138</f>
        <v>#REF!</v>
      </c>
    </row>
    <row r="38" spans="5:14">
      <c r="F38" s="96" t="e">
        <f>SUM(F33:F37)</f>
        <v>#REF!</v>
      </c>
      <c r="G38" s="96" t="e">
        <f t="shared" ref="G38:M38" si="3">SUM(G33:G37)</f>
        <v>#REF!</v>
      </c>
      <c r="H38" s="1" t="e">
        <f t="shared" si="3"/>
        <v>#REF!</v>
      </c>
      <c r="I38" s="1" t="e">
        <f t="shared" si="3"/>
        <v>#REF!</v>
      </c>
      <c r="J38" s="96" t="e">
        <f t="shared" si="3"/>
        <v>#REF!</v>
      </c>
      <c r="K38" s="96" t="e">
        <f t="shared" si="3"/>
        <v>#REF!</v>
      </c>
      <c r="L38" s="1" t="e">
        <f t="shared" si="3"/>
        <v>#REF!</v>
      </c>
      <c r="M38" s="1" t="e">
        <f t="shared" si="3"/>
        <v>#REF!</v>
      </c>
    </row>
    <row r="39" spans="5:14" ht="15.75" thickBot="1"/>
    <row r="40" spans="5:14" s="42" customFormat="1">
      <c r="F40" s="88" t="s">
        <v>716</v>
      </c>
      <c r="G40" s="89"/>
      <c r="H40" s="77" t="s">
        <v>717</v>
      </c>
      <c r="I40" s="78"/>
      <c r="J40" s="88" t="s">
        <v>718</v>
      </c>
      <c r="K40" s="89"/>
      <c r="L40" s="79" t="s">
        <v>738</v>
      </c>
      <c r="M40" s="100"/>
      <c r="N40" s="7" t="s">
        <v>741</v>
      </c>
    </row>
    <row r="41" spans="5:14" s="42" customFormat="1">
      <c r="E41" s="70"/>
      <c r="F41" s="90" t="s">
        <v>719</v>
      </c>
      <c r="G41" s="91" t="s">
        <v>720</v>
      </c>
      <c r="H41" s="71" t="s">
        <v>719</v>
      </c>
      <c r="I41" s="72" t="s">
        <v>720</v>
      </c>
      <c r="J41" s="90" t="s">
        <v>719</v>
      </c>
      <c r="K41" s="91" t="s">
        <v>720</v>
      </c>
      <c r="L41" s="81" t="s">
        <v>719</v>
      </c>
      <c r="M41" s="101" t="s">
        <v>720</v>
      </c>
      <c r="N41" s="7"/>
    </row>
    <row r="42" spans="5:14" s="42" customFormat="1">
      <c r="E42" s="70" t="s">
        <v>444</v>
      </c>
      <c r="F42" s="92" t="e">
        <f>'R Collecchio'!$F$169</f>
        <v>#REF!</v>
      </c>
      <c r="G42" s="93" t="e">
        <f>'R Collecchio'!$H$169</f>
        <v>#REF!</v>
      </c>
      <c r="H42" s="73" t="e">
        <f>'R Collecchio'!$F$192</f>
        <v>#REF!</v>
      </c>
      <c r="I42" s="74" t="e">
        <f>'R Collecchio'!$H$192</f>
        <v>#REF!</v>
      </c>
      <c r="J42" s="92">
        <f>'Ricavi complessivi'!C195</f>
        <v>1724196.47</v>
      </c>
      <c r="K42" s="93" t="e">
        <f>'Ricavi complessivi'!#REF!</f>
        <v>#REF!</v>
      </c>
      <c r="L42" s="83" t="e">
        <f t="shared" ref="L42:M46" si="4">J42+H42+F42+L33+J33+H33+F33</f>
        <v>#REF!</v>
      </c>
      <c r="M42" s="102" t="e">
        <f t="shared" si="4"/>
        <v>#REF!</v>
      </c>
      <c r="N42" s="104" t="e">
        <f>M42-O22</f>
        <v>#REF!</v>
      </c>
    </row>
    <row r="43" spans="5:14" s="42" customFormat="1">
      <c r="E43" s="70" t="s">
        <v>445</v>
      </c>
      <c r="F43" s="92" t="e">
        <f>'R Felino'!$F$169</f>
        <v>#REF!</v>
      </c>
      <c r="G43" s="93" t="e">
        <f>'R Felino'!$H$169</f>
        <v>#REF!</v>
      </c>
      <c r="H43" s="73" t="e">
        <f>'R Felino'!$F$192</f>
        <v>#REF!</v>
      </c>
      <c r="I43" s="74" t="e">
        <f>'R Felino'!$H$192</f>
        <v>#REF!</v>
      </c>
      <c r="J43" s="92">
        <f>'Ricavi complessivi'!C196</f>
        <v>733000</v>
      </c>
      <c r="K43" s="93" t="e">
        <f>'Ricavi complessivi'!#REF!</f>
        <v>#REF!</v>
      </c>
      <c r="L43" s="83" t="e">
        <f t="shared" si="4"/>
        <v>#REF!</v>
      </c>
      <c r="M43" s="102" t="e">
        <f t="shared" si="4"/>
        <v>#REF!</v>
      </c>
      <c r="N43" s="104" t="e">
        <f>M43-O23</f>
        <v>#REF!</v>
      </c>
    </row>
    <row r="44" spans="5:14" s="42" customFormat="1">
      <c r="E44" s="70" t="s">
        <v>446</v>
      </c>
      <c r="F44" s="92" t="e">
        <f>'R Montechiarugolo'!$F$169</f>
        <v>#REF!</v>
      </c>
      <c r="G44" s="93" t="e">
        <f>'R Montechiarugolo'!$H$169</f>
        <v>#REF!</v>
      </c>
      <c r="H44" s="73" t="e">
        <f>'R Montechiarugolo'!$F$192</f>
        <v>#REF!</v>
      </c>
      <c r="I44" s="74" t="e">
        <f>'R Montechiarugolo'!$H$192</f>
        <v>#REF!</v>
      </c>
      <c r="J44" s="92">
        <f>'Ricavi complessivi'!C197</f>
        <v>1093999.9999999998</v>
      </c>
      <c r="K44" s="93" t="e">
        <f>'Ricavi complessivi'!#REF!</f>
        <v>#REF!</v>
      </c>
      <c r="L44" s="83" t="e">
        <f t="shared" si="4"/>
        <v>#REF!</v>
      </c>
      <c r="M44" s="102" t="e">
        <f t="shared" si="4"/>
        <v>#REF!</v>
      </c>
      <c r="N44" s="104" t="e">
        <f>M44-O24</f>
        <v>#REF!</v>
      </c>
    </row>
    <row r="45" spans="5:14" s="42" customFormat="1">
      <c r="E45" s="70" t="s">
        <v>447</v>
      </c>
      <c r="F45" s="92" t="e">
        <f>'R Sala'!$F$169</f>
        <v>#REF!</v>
      </c>
      <c r="G45" s="93" t="e">
        <f>'R Sala'!$H$169</f>
        <v>#REF!</v>
      </c>
      <c r="H45" s="73" t="e">
        <f>'R Sala'!$F$192</f>
        <v>#REF!</v>
      </c>
      <c r="I45" s="74" t="e">
        <f>'R Sala'!$H$192</f>
        <v>#REF!</v>
      </c>
      <c r="J45" s="92">
        <f>'Ricavi complessivi'!C198</f>
        <v>590000</v>
      </c>
      <c r="K45" s="93" t="e">
        <f>'Ricavi complessivi'!#REF!</f>
        <v>#REF!</v>
      </c>
      <c r="L45" s="83" t="e">
        <f t="shared" si="4"/>
        <v>#REF!</v>
      </c>
      <c r="M45" s="102" t="e">
        <f t="shared" si="4"/>
        <v>#REF!</v>
      </c>
      <c r="N45" s="104" t="e">
        <f>M45-O25</f>
        <v>#REF!</v>
      </c>
    </row>
    <row r="46" spans="5:14" s="42" customFormat="1" ht="15.75" thickBot="1">
      <c r="E46" s="70" t="s">
        <v>448</v>
      </c>
      <c r="F46" s="94" t="e">
        <f>'R Traversetolo'!$F$169</f>
        <v>#REF!</v>
      </c>
      <c r="G46" s="95" t="e">
        <f>'R Traversetolo'!$H$169</f>
        <v>#REF!</v>
      </c>
      <c r="H46" s="75" t="e">
        <f>'R Traversetolo'!$F$192</f>
        <v>#REF!</v>
      </c>
      <c r="I46" s="76" t="e">
        <f>'R Traversetolo'!$H$192</f>
        <v>#REF!</v>
      </c>
      <c r="J46" s="94">
        <f>'Ricavi complessivi'!C199</f>
        <v>1130000</v>
      </c>
      <c r="K46" s="95" t="e">
        <f>'Ricavi complessivi'!#REF!</f>
        <v>#REF!</v>
      </c>
      <c r="L46" s="85" t="e">
        <f t="shared" si="4"/>
        <v>#REF!</v>
      </c>
      <c r="M46" s="103" t="e">
        <f t="shared" si="4"/>
        <v>#REF!</v>
      </c>
      <c r="N46" s="104" t="e">
        <f>M46-O26</f>
        <v>#REF!</v>
      </c>
    </row>
    <row r="47" spans="5:14" s="42" customFormat="1">
      <c r="F47" s="96" t="e">
        <f t="shared" ref="F47:N47" si="5">SUM(F42:F46)</f>
        <v>#REF!</v>
      </c>
      <c r="G47" s="96" t="e">
        <f t="shared" si="5"/>
        <v>#REF!</v>
      </c>
      <c r="H47" s="1" t="e">
        <f t="shared" si="5"/>
        <v>#REF!</v>
      </c>
      <c r="I47" s="1" t="e">
        <f t="shared" si="5"/>
        <v>#REF!</v>
      </c>
      <c r="J47" s="96">
        <f>SUM(J42:J46)</f>
        <v>5271196.47</v>
      </c>
      <c r="K47" s="96" t="e">
        <f>SUM(K42:K46)</f>
        <v>#REF!</v>
      </c>
      <c r="L47" s="87" t="e">
        <f t="shared" si="5"/>
        <v>#REF!</v>
      </c>
      <c r="M47" s="87" t="e">
        <f t="shared" si="5"/>
        <v>#REF!</v>
      </c>
      <c r="N47" s="104" t="e">
        <f t="shared" si="5"/>
        <v>#REF!</v>
      </c>
    </row>
  </sheetData>
  <pageMargins left="0.70866141732283472" right="0.70866141732283472" top="0.74803149606299213" bottom="0.74803149606299213" header="0.31496062992125984" footer="0.31496062992125984"/>
  <pageSetup paperSize="9" scale="83" fitToHeight="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glio16"/>
  <dimension ref="B1:I14"/>
  <sheetViews>
    <sheetView workbookViewId="0">
      <selection activeCell="G11" sqref="G11"/>
    </sheetView>
  </sheetViews>
  <sheetFormatPr defaultRowHeight="15"/>
  <cols>
    <col min="2" max="2" width="17.7109375" bestFit="1" customWidth="1"/>
    <col min="3" max="3" width="21.28515625" bestFit="1" customWidth="1"/>
    <col min="4" max="4" width="14.7109375" customWidth="1"/>
    <col min="5" max="5" width="26.7109375" bestFit="1" customWidth="1"/>
    <col min="6" max="6" width="14.42578125" customWidth="1"/>
    <col min="7" max="7" width="12.28515625" bestFit="1" customWidth="1"/>
    <col min="9" max="9" width="20.42578125" bestFit="1" customWidth="1"/>
  </cols>
  <sheetData>
    <row r="1" spans="2:9" s="42" customFormat="1" ht="21">
      <c r="D1" s="105" t="s">
        <v>781</v>
      </c>
    </row>
    <row r="2" spans="2:9" s="42" customFormat="1"/>
    <row r="3" spans="2:9" s="42" customFormat="1"/>
    <row r="4" spans="2:9">
      <c r="B4" s="42" t="s">
        <v>778</v>
      </c>
      <c r="C4" s="42"/>
      <c r="D4" s="42"/>
      <c r="E4" s="42"/>
      <c r="F4" s="42"/>
      <c r="G4" s="42"/>
      <c r="H4" s="42"/>
      <c r="I4" s="42"/>
    </row>
    <row r="5" spans="2:9">
      <c r="B5" s="108"/>
      <c r="C5" s="109" t="s">
        <v>777</v>
      </c>
      <c r="D5" s="109" t="s">
        <v>782</v>
      </c>
      <c r="E5" s="109" t="s">
        <v>785</v>
      </c>
      <c r="F5" s="109" t="s">
        <v>786</v>
      </c>
      <c r="G5" s="109" t="s">
        <v>780</v>
      </c>
      <c r="H5" s="42"/>
      <c r="I5" s="111" t="s">
        <v>787</v>
      </c>
    </row>
    <row r="6" spans="2:9">
      <c r="B6" s="7" t="s">
        <v>11</v>
      </c>
      <c r="C6" s="104">
        <f>'[7]R Collecchio'!H206</f>
        <v>1836378.55</v>
      </c>
      <c r="D6" s="104">
        <v>42503.91</v>
      </c>
      <c r="E6" s="104">
        <v>35000</v>
      </c>
      <c r="F6" s="104">
        <v>34678.17</v>
      </c>
      <c r="G6" s="104">
        <f>C6-D6-E6-F6</f>
        <v>1724196.4700000002</v>
      </c>
      <c r="H6" s="42"/>
      <c r="I6" s="1"/>
    </row>
    <row r="7" spans="2:9">
      <c r="B7" s="7" t="s">
        <v>12</v>
      </c>
      <c r="C7" s="104">
        <f>'[7]R Felino'!H206</f>
        <v>764315.65</v>
      </c>
      <c r="D7" s="104">
        <v>23057.51</v>
      </c>
      <c r="E7" s="104">
        <v>25000</v>
      </c>
      <c r="F7" s="104">
        <v>21163.72</v>
      </c>
      <c r="G7" s="104">
        <f>C7-D7-E7-F7</f>
        <v>695094.42</v>
      </c>
      <c r="H7" s="42"/>
      <c r="I7" s="1"/>
    </row>
    <row r="8" spans="2:9">
      <c r="B8" s="7" t="s">
        <v>13</v>
      </c>
      <c r="C8" s="104">
        <f>'[7]R Montechiarugolo'!H206</f>
        <v>1097315.2</v>
      </c>
      <c r="D8" s="104">
        <v>52970.85</v>
      </c>
      <c r="E8" s="104">
        <v>40000</v>
      </c>
      <c r="F8" s="104"/>
      <c r="G8" s="104">
        <f>C8-D8-E8</f>
        <v>1004344.35</v>
      </c>
      <c r="H8" s="42"/>
      <c r="I8" s="1">
        <v>26034.51</v>
      </c>
    </row>
    <row r="9" spans="2:9">
      <c r="B9" s="7" t="s">
        <v>14</v>
      </c>
      <c r="C9" s="104">
        <f>'[7]R Sala'!H206</f>
        <v>620383.01</v>
      </c>
      <c r="D9" s="104">
        <v>49664.09</v>
      </c>
      <c r="E9" s="104"/>
      <c r="F9" s="104"/>
      <c r="G9" s="104">
        <f>C9-D9-E9</f>
        <v>570718.92000000004</v>
      </c>
      <c r="H9" s="42"/>
      <c r="I9" s="1">
        <v>13389.25</v>
      </c>
    </row>
    <row r="10" spans="2:9">
      <c r="B10" s="7" t="s">
        <v>15</v>
      </c>
      <c r="C10" s="104">
        <f>'[7]R Traversetolo'!H206</f>
        <v>1204025.25</v>
      </c>
      <c r="D10" s="104">
        <v>4243.26</v>
      </c>
      <c r="E10" s="104">
        <v>14000</v>
      </c>
      <c r="F10" s="104">
        <v>22699.84</v>
      </c>
      <c r="G10" s="104">
        <f>C10-D10-E10-F10</f>
        <v>1163082.1499999999</v>
      </c>
      <c r="H10" s="42"/>
      <c r="I10" s="1"/>
    </row>
    <row r="12" spans="2:9">
      <c r="B12" s="42" t="s">
        <v>421</v>
      </c>
    </row>
    <row r="13" spans="2:9">
      <c r="B13" s="110" t="s">
        <v>783</v>
      </c>
    </row>
    <row r="14" spans="2:9">
      <c r="B14" s="110" t="s">
        <v>784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>
    <tabColor rgb="FFFF0000"/>
  </sheetPr>
  <dimension ref="B2:J17"/>
  <sheetViews>
    <sheetView topLeftCell="A2" workbookViewId="0">
      <selection activeCell="D38" sqref="D38"/>
    </sheetView>
  </sheetViews>
  <sheetFormatPr defaultRowHeight="15"/>
  <cols>
    <col min="2" max="2" width="16.28515625" bestFit="1" customWidth="1"/>
    <col min="3" max="3" width="11.85546875" bestFit="1" customWidth="1"/>
    <col min="4" max="4" width="16.28515625" bestFit="1" customWidth="1"/>
    <col min="5" max="5" width="6.5703125" bestFit="1" customWidth="1"/>
    <col min="6" max="6" width="16.85546875" bestFit="1" customWidth="1"/>
    <col min="7" max="7" width="15.7109375" bestFit="1" customWidth="1"/>
    <col min="8" max="8" width="13.85546875" bestFit="1" customWidth="1"/>
    <col min="9" max="9" width="15.5703125" bestFit="1" customWidth="1"/>
    <col min="10" max="10" width="58.85546875" customWidth="1"/>
  </cols>
  <sheetData>
    <row r="2" spans="2:10"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e">
        <f>'Ricavi complessivi'!#REF!</f>
        <v>#REF!</v>
      </c>
    </row>
    <row r="3" spans="2:10">
      <c r="B3" s="42" t="s">
        <v>11</v>
      </c>
      <c r="F3" s="1">
        <v>806000</v>
      </c>
      <c r="G3" s="1">
        <v>806000</v>
      </c>
      <c r="H3" s="1">
        <v>804000</v>
      </c>
    </row>
    <row r="4" spans="2:10">
      <c r="B4" s="42" t="s">
        <v>12</v>
      </c>
      <c r="F4" s="1">
        <v>241000</v>
      </c>
      <c r="G4" s="1">
        <v>241000</v>
      </c>
      <c r="H4" s="1">
        <v>218000</v>
      </c>
    </row>
    <row r="5" spans="2:10">
      <c r="B5" s="42" t="s">
        <v>13</v>
      </c>
      <c r="F5" s="1">
        <v>452000</v>
      </c>
      <c r="G5" s="1">
        <v>452000</v>
      </c>
      <c r="H5" s="1">
        <v>418000</v>
      </c>
    </row>
    <row r="6" spans="2:10">
      <c r="B6" s="42" t="s">
        <v>14</v>
      </c>
      <c r="F6" s="1">
        <v>187000</v>
      </c>
      <c r="G6" s="1">
        <v>187000</v>
      </c>
      <c r="H6" s="1">
        <v>178000</v>
      </c>
    </row>
    <row r="7" spans="2:10">
      <c r="B7" s="42" t="s">
        <v>15</v>
      </c>
      <c r="F7" s="1">
        <v>475000</v>
      </c>
      <c r="G7" s="1">
        <v>475000</v>
      </c>
      <c r="H7" s="1">
        <v>457000</v>
      </c>
    </row>
    <row r="11" spans="2:10">
      <c r="B11" s="42"/>
      <c r="C11" s="42"/>
      <c r="D11" s="42"/>
      <c r="E11" s="42"/>
      <c r="F11" s="42"/>
      <c r="G11" s="42"/>
      <c r="H11" s="42"/>
      <c r="I11" s="42"/>
    </row>
    <row r="12" spans="2:10">
      <c r="B12" s="42"/>
      <c r="C12" s="26" t="str">
        <f>C$2</f>
        <v>GESTIONALE</v>
      </c>
      <c r="D12" s="26" t="str">
        <f>D$2</f>
        <v>RATEI E RISCONTI</v>
      </c>
      <c r="E12" s="26" t="str">
        <f>E$2</f>
        <v>STIMA</v>
      </c>
      <c r="F12" s="26" t="str">
        <f>F2</f>
        <v>PREVENTIVO 2019</v>
      </c>
      <c r="G12" s="26" t="e">
        <f>G2</f>
        <v>#REF!</v>
      </c>
      <c r="H12" s="26" t="e">
        <f>H2</f>
        <v>#REF!</v>
      </c>
      <c r="I12" s="26" t="str">
        <f>I2</f>
        <v>CONSUNTIVO 2019</v>
      </c>
    </row>
    <row r="13" spans="2:10">
      <c r="B13" s="42" t="s">
        <v>11</v>
      </c>
      <c r="C13" s="42"/>
      <c r="D13" s="42"/>
      <c r="E13" s="42"/>
      <c r="F13" s="1" t="e">
        <f>'R Collecchio'!F211</f>
        <v>#REF!</v>
      </c>
      <c r="G13" s="1" t="e">
        <f>'R Collecchio'!G211</f>
        <v>#REF!</v>
      </c>
      <c r="H13" s="1" t="e">
        <f>'R Collecchio'!H211</f>
        <v>#REF!</v>
      </c>
      <c r="I13" s="1" t="e">
        <f>'R Collecchio'!I211</f>
        <v>#REF!</v>
      </c>
    </row>
    <row r="14" spans="2:10">
      <c r="B14" s="42" t="s">
        <v>12</v>
      </c>
      <c r="C14" s="42"/>
      <c r="D14" s="42"/>
      <c r="E14" s="42"/>
      <c r="F14" s="1" t="e">
        <f>'R Felino'!F211</f>
        <v>#REF!</v>
      </c>
      <c r="G14" s="1" t="e">
        <f>'R Felino'!G211</f>
        <v>#REF!</v>
      </c>
      <c r="H14" s="1" t="e">
        <f>'R Felino'!H211</f>
        <v>#REF!</v>
      </c>
      <c r="I14" s="1" t="e">
        <f>'R Felino'!I211</f>
        <v>#REF!</v>
      </c>
    </row>
    <row r="15" spans="2:10">
      <c r="B15" s="42" t="s">
        <v>13</v>
      </c>
      <c r="C15" s="42"/>
      <c r="D15" s="42"/>
      <c r="E15" s="42"/>
      <c r="F15" s="1" t="e">
        <f>'R Montechiarugolo'!F211</f>
        <v>#REF!</v>
      </c>
      <c r="G15" s="1" t="e">
        <f>'R Montechiarugolo'!G211</f>
        <v>#REF!</v>
      </c>
      <c r="H15" s="1" t="e">
        <f>'R Montechiarugolo'!H211</f>
        <v>#REF!</v>
      </c>
      <c r="I15" s="1" t="e">
        <f>'R Montechiarugolo'!I211</f>
        <v>#REF!</v>
      </c>
    </row>
    <row r="16" spans="2:10">
      <c r="B16" s="42" t="s">
        <v>14</v>
      </c>
      <c r="C16" s="42"/>
      <c r="D16" s="42"/>
      <c r="E16" s="42"/>
      <c r="F16" s="1" t="e">
        <f>'R Sala'!F211</f>
        <v>#REF!</v>
      </c>
      <c r="G16" s="1" t="e">
        <f>'R Sala'!G211</f>
        <v>#REF!</v>
      </c>
      <c r="H16" s="1" t="e">
        <f>'R Sala'!H211</f>
        <v>#REF!</v>
      </c>
      <c r="I16" s="1" t="e">
        <f>'R Sala'!I211</f>
        <v>#REF!</v>
      </c>
    </row>
    <row r="17" spans="2:9">
      <c r="B17" s="42" t="s">
        <v>15</v>
      </c>
      <c r="C17" s="42"/>
      <c r="D17" s="42"/>
      <c r="E17" s="42"/>
      <c r="F17" s="1" t="e">
        <f>'R Traversetolo'!F211</f>
        <v>#REF!</v>
      </c>
      <c r="G17" s="1" t="e">
        <f>'R Traversetolo'!G211</f>
        <v>#REF!</v>
      </c>
      <c r="H17" s="1" t="e">
        <f>'R Traversetolo'!H211</f>
        <v>#REF!</v>
      </c>
      <c r="I17" s="1" t="e">
        <f>'R Traversetolo'!I211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>
    <tabColor rgb="FFFF0000"/>
    <pageSetUpPr fitToPage="1"/>
  </sheetPr>
  <dimension ref="A1:F245"/>
  <sheetViews>
    <sheetView zoomScale="70" zoomScaleNormal="70" workbookViewId="0">
      <selection activeCell="E4" sqref="E4"/>
    </sheetView>
  </sheetViews>
  <sheetFormatPr defaultRowHeight="15"/>
  <cols>
    <col min="1" max="1" width="16.7109375" style="18" customWidth="1"/>
    <col min="2" max="2" width="47.42578125" customWidth="1"/>
    <col min="3" max="4" width="18.85546875" style="42" customWidth="1"/>
    <col min="5" max="5" width="26.42578125" style="42" customWidth="1"/>
    <col min="6" max="6" width="26.85546875" style="42" customWidth="1"/>
  </cols>
  <sheetData>
    <row r="1" spans="1:6" ht="23.25">
      <c r="B1" s="50" t="s">
        <v>482</v>
      </c>
    </row>
    <row r="2" spans="1:6">
      <c r="A2" s="2" t="s">
        <v>3</v>
      </c>
      <c r="B2" s="2" t="s">
        <v>2</v>
      </c>
      <c r="C2" s="26" t="s">
        <v>1647</v>
      </c>
      <c r="D2" s="26" t="s">
        <v>1648</v>
      </c>
      <c r="E2" s="207" t="s">
        <v>1747</v>
      </c>
      <c r="F2" s="207" t="s">
        <v>1748</v>
      </c>
    </row>
    <row r="3" spans="1:6" hidden="1">
      <c r="A3" s="13" t="s">
        <v>603</v>
      </c>
      <c r="B3" s="8" t="s">
        <v>861</v>
      </c>
      <c r="C3" s="114">
        <v>0</v>
      </c>
      <c r="D3" s="114">
        <v>0</v>
      </c>
      <c r="E3" s="14">
        <f t="shared" ref="E3:E10" si="0">D3-C3</f>
        <v>0</v>
      </c>
      <c r="F3" s="14" t="e">
        <f>D3-#REF!</f>
        <v>#REF!</v>
      </c>
    </row>
    <row r="4" spans="1:6">
      <c r="A4" s="13" t="s">
        <v>604</v>
      </c>
      <c r="B4" s="8" t="s">
        <v>862</v>
      </c>
      <c r="C4" s="114">
        <v>0</v>
      </c>
      <c r="D4" s="114">
        <v>26</v>
      </c>
      <c r="E4" s="14">
        <f t="shared" si="0"/>
        <v>26</v>
      </c>
      <c r="F4" s="14" t="e">
        <f>D4-#REF!</f>
        <v>#REF!</v>
      </c>
    </row>
    <row r="5" spans="1:6" hidden="1">
      <c r="A5" s="13" t="s">
        <v>605</v>
      </c>
      <c r="B5" s="8" t="s">
        <v>863</v>
      </c>
      <c r="C5" s="114">
        <v>0</v>
      </c>
      <c r="D5" s="114">
        <v>0</v>
      </c>
      <c r="E5" s="14">
        <f t="shared" si="0"/>
        <v>0</v>
      </c>
      <c r="F5" s="14" t="e">
        <f>D5-#REF!</f>
        <v>#REF!</v>
      </c>
    </row>
    <row r="6" spans="1:6" hidden="1">
      <c r="A6" s="13" t="s">
        <v>606</v>
      </c>
      <c r="B6" s="8" t="s">
        <v>864</v>
      </c>
      <c r="C6" s="114">
        <v>0</v>
      </c>
      <c r="D6" s="114">
        <v>0</v>
      </c>
      <c r="E6" s="14">
        <f t="shared" si="0"/>
        <v>0</v>
      </c>
      <c r="F6" s="14" t="e">
        <f>D6-#REF!</f>
        <v>#REF!</v>
      </c>
    </row>
    <row r="7" spans="1:6">
      <c r="A7" s="13" t="s">
        <v>607</v>
      </c>
      <c r="B7" s="8" t="s">
        <v>865</v>
      </c>
      <c r="C7" s="114">
        <v>0</v>
      </c>
      <c r="D7" s="114">
        <v>99</v>
      </c>
      <c r="E7" s="14">
        <f t="shared" si="0"/>
        <v>99</v>
      </c>
      <c r="F7" s="14" t="e">
        <f>D7-#REF!</f>
        <v>#REF!</v>
      </c>
    </row>
    <row r="8" spans="1:6">
      <c r="A8" s="13" t="s">
        <v>608</v>
      </c>
      <c r="B8" s="8" t="s">
        <v>866</v>
      </c>
      <c r="C8" s="114">
        <v>73000</v>
      </c>
      <c r="D8" s="114">
        <v>70992.350000000006</v>
      </c>
      <c r="E8" s="14">
        <f t="shared" si="0"/>
        <v>-2007.6499999999942</v>
      </c>
      <c r="F8" s="14" t="e">
        <f>D8-#REF!</f>
        <v>#REF!</v>
      </c>
    </row>
    <row r="9" spans="1:6">
      <c r="A9" s="13" t="s">
        <v>609</v>
      </c>
      <c r="B9" s="8" t="s">
        <v>867</v>
      </c>
      <c r="C9" s="114">
        <v>47000</v>
      </c>
      <c r="D9" s="114">
        <v>44462.29</v>
      </c>
      <c r="E9" s="14">
        <f t="shared" si="0"/>
        <v>-2537.7099999999991</v>
      </c>
      <c r="F9" s="14" t="e">
        <f>D9-#REF!</f>
        <v>#REF!</v>
      </c>
    </row>
    <row r="10" spans="1:6">
      <c r="A10" s="13" t="s">
        <v>610</v>
      </c>
      <c r="B10" s="8" t="s">
        <v>868</v>
      </c>
      <c r="C10" s="114">
        <v>50000</v>
      </c>
      <c r="D10" s="114">
        <v>55658.69</v>
      </c>
      <c r="E10" s="14">
        <f t="shared" si="0"/>
        <v>5658.6900000000023</v>
      </c>
      <c r="F10" s="14" t="e">
        <f>D10-#REF!</f>
        <v>#REF!</v>
      </c>
    </row>
    <row r="11" spans="1:6" s="42" customFormat="1" hidden="1">
      <c r="A11" s="13"/>
      <c r="B11" s="8"/>
      <c r="C11" s="114"/>
      <c r="D11" s="114">
        <v>0</v>
      </c>
      <c r="E11" s="14" t="e">
        <f>#REF!-C11</f>
        <v>#REF!</v>
      </c>
      <c r="F11" s="14">
        <f t="shared" ref="F11:F16" si="1">D11-C11</f>
        <v>0</v>
      </c>
    </row>
    <row r="12" spans="1:6" s="42" customFormat="1" hidden="1">
      <c r="A12" s="13"/>
      <c r="B12" s="8"/>
      <c r="C12" s="114"/>
      <c r="D12" s="114">
        <v>0</v>
      </c>
      <c r="E12" s="14" t="e">
        <f>#REF!-C12</f>
        <v>#REF!</v>
      </c>
      <c r="F12" s="14">
        <f t="shared" si="1"/>
        <v>0</v>
      </c>
    </row>
    <row r="13" spans="1:6" s="42" customFormat="1" hidden="1">
      <c r="A13" s="13"/>
      <c r="B13" s="8"/>
      <c r="C13" s="114"/>
      <c r="D13" s="114">
        <v>0</v>
      </c>
      <c r="E13" s="14" t="e">
        <f>#REF!-C13</f>
        <v>#REF!</v>
      </c>
      <c r="F13" s="14">
        <f t="shared" si="1"/>
        <v>0</v>
      </c>
    </row>
    <row r="14" spans="1:6" s="42" customFormat="1" hidden="1">
      <c r="A14" s="13"/>
      <c r="B14" s="8"/>
      <c r="C14" s="114"/>
      <c r="D14" s="114">
        <v>0</v>
      </c>
      <c r="E14" s="14" t="e">
        <f>#REF!-C14</f>
        <v>#REF!</v>
      </c>
      <c r="F14" s="14">
        <f t="shared" si="1"/>
        <v>0</v>
      </c>
    </row>
    <row r="15" spans="1:6" s="42" customFormat="1" hidden="1">
      <c r="A15" s="13"/>
      <c r="B15" s="8"/>
      <c r="C15" s="114"/>
      <c r="D15" s="114">
        <v>0</v>
      </c>
      <c r="E15" s="14" t="e">
        <f>#REF!-C15</f>
        <v>#REF!</v>
      </c>
      <c r="F15" s="14">
        <f t="shared" si="1"/>
        <v>0</v>
      </c>
    </row>
    <row r="16" spans="1:6" s="42" customFormat="1" hidden="1">
      <c r="A16" s="13"/>
      <c r="B16" s="8"/>
      <c r="C16" s="114"/>
      <c r="D16" s="114">
        <v>0</v>
      </c>
      <c r="E16" s="14" t="e">
        <f>#REF!-C16</f>
        <v>#REF!</v>
      </c>
      <c r="F16" s="14">
        <f t="shared" si="1"/>
        <v>0</v>
      </c>
    </row>
    <row r="17" spans="1:6">
      <c r="A17" s="13"/>
      <c r="B17" s="17" t="s">
        <v>869</v>
      </c>
      <c r="C17" s="17">
        <v>170000</v>
      </c>
      <c r="D17" s="17">
        <v>171238.33000000002</v>
      </c>
      <c r="E17" s="17" t="e">
        <f>SUM(E3:E11)</f>
        <v>#REF!</v>
      </c>
      <c r="F17" s="17" t="e">
        <f>SUM(F3:F11)</f>
        <v>#REF!</v>
      </c>
    </row>
    <row r="18" spans="1:6" ht="23.25">
      <c r="B18" s="50" t="s">
        <v>483</v>
      </c>
      <c r="C18" s="1"/>
      <c r="D18" s="1"/>
    </row>
    <row r="19" spans="1:6">
      <c r="A19" s="2" t="s">
        <v>3</v>
      </c>
      <c r="B19" s="2" t="s">
        <v>2</v>
      </c>
      <c r="C19" s="26" t="s">
        <v>1647</v>
      </c>
      <c r="D19" s="26" t="s">
        <v>1648</v>
      </c>
      <c r="E19" s="26" t="str">
        <f>E2</f>
        <v>INDICATORE ATTESO</v>
      </c>
      <c r="F19" s="26" t="str">
        <f>F2</f>
        <v>INDICATORE CONS.</v>
      </c>
    </row>
    <row r="20" spans="1:6">
      <c r="A20" s="13" t="s">
        <v>611</v>
      </c>
      <c r="B20" s="8" t="s">
        <v>546</v>
      </c>
      <c r="C20" s="114">
        <v>200</v>
      </c>
      <c r="D20" s="114">
        <v>70.17</v>
      </c>
      <c r="E20" s="14">
        <f t="shared" ref="E20:E46" si="2">D20-C20</f>
        <v>-129.82999999999998</v>
      </c>
      <c r="F20" s="14" t="e">
        <f>D20-#REF!</f>
        <v>#REF!</v>
      </c>
    </row>
    <row r="21" spans="1:6">
      <c r="A21" s="13" t="s">
        <v>612</v>
      </c>
      <c r="B21" s="8" t="s">
        <v>547</v>
      </c>
      <c r="C21" s="114">
        <v>100000</v>
      </c>
      <c r="D21" s="114">
        <v>70866.899999999994</v>
      </c>
      <c r="E21" s="14">
        <f t="shared" si="2"/>
        <v>-29133.100000000006</v>
      </c>
      <c r="F21" s="14" t="e">
        <f>D21-#REF!</f>
        <v>#REF!</v>
      </c>
    </row>
    <row r="22" spans="1:6">
      <c r="A22" s="13" t="s">
        <v>613</v>
      </c>
      <c r="B22" s="8" t="s">
        <v>548</v>
      </c>
      <c r="C22" s="114">
        <v>10000</v>
      </c>
      <c r="D22" s="114">
        <v>6658.54</v>
      </c>
      <c r="E22" s="14">
        <f t="shared" si="2"/>
        <v>-3341.46</v>
      </c>
      <c r="F22" s="14" t="e">
        <f>D22-#REF!</f>
        <v>#REF!</v>
      </c>
    </row>
    <row r="23" spans="1:6" hidden="1">
      <c r="A23" s="13" t="s">
        <v>614</v>
      </c>
      <c r="B23" s="8" t="s">
        <v>549</v>
      </c>
      <c r="C23" s="114">
        <v>0</v>
      </c>
      <c r="D23" s="114">
        <v>0</v>
      </c>
      <c r="E23" s="14">
        <f t="shared" si="2"/>
        <v>0</v>
      </c>
      <c r="F23" s="14" t="e">
        <f>D23-#REF!</f>
        <v>#REF!</v>
      </c>
    </row>
    <row r="24" spans="1:6">
      <c r="A24" s="13" t="s">
        <v>615</v>
      </c>
      <c r="B24" s="8" t="s">
        <v>550</v>
      </c>
      <c r="C24" s="114">
        <v>1000</v>
      </c>
      <c r="D24" s="114">
        <v>838.07</v>
      </c>
      <c r="E24" s="14">
        <f t="shared" si="2"/>
        <v>-161.92999999999995</v>
      </c>
      <c r="F24" s="14" t="e">
        <f>D24-#REF!</f>
        <v>#REF!</v>
      </c>
    </row>
    <row r="25" spans="1:6">
      <c r="A25" s="13" t="s">
        <v>616</v>
      </c>
      <c r="B25" s="8" t="s">
        <v>551</v>
      </c>
      <c r="C25" s="114">
        <v>49000</v>
      </c>
      <c r="D25" s="114">
        <v>62564.25</v>
      </c>
      <c r="E25" s="14">
        <f t="shared" si="2"/>
        <v>13564.25</v>
      </c>
      <c r="F25" s="14" t="e">
        <f>D25-#REF!</f>
        <v>#REF!</v>
      </c>
    </row>
    <row r="26" spans="1:6">
      <c r="A26" s="13" t="s">
        <v>617</v>
      </c>
      <c r="B26" s="8" t="s">
        <v>552</v>
      </c>
      <c r="C26" s="114">
        <v>3700</v>
      </c>
      <c r="D26" s="114">
        <v>2890.09</v>
      </c>
      <c r="E26" s="14">
        <f t="shared" si="2"/>
        <v>-809.90999999999985</v>
      </c>
      <c r="F26" s="14" t="e">
        <f>D26-#REF!</f>
        <v>#REF!</v>
      </c>
    </row>
    <row r="27" spans="1:6">
      <c r="A27" s="13" t="s">
        <v>618</v>
      </c>
      <c r="B27" s="8" t="s">
        <v>553</v>
      </c>
      <c r="C27" s="114">
        <v>4000</v>
      </c>
      <c r="D27" s="114">
        <v>3314.88</v>
      </c>
      <c r="E27" s="14">
        <f t="shared" si="2"/>
        <v>-685.11999999999989</v>
      </c>
      <c r="F27" s="14" t="e">
        <f>D27-#REF!</f>
        <v>#REF!</v>
      </c>
    </row>
    <row r="28" spans="1:6">
      <c r="A28" s="13" t="s">
        <v>619</v>
      </c>
      <c r="B28" s="8" t="s">
        <v>554</v>
      </c>
      <c r="C28" s="114">
        <v>4000</v>
      </c>
      <c r="D28" s="114">
        <v>4770.46</v>
      </c>
      <c r="E28" s="14">
        <f t="shared" si="2"/>
        <v>770.46</v>
      </c>
      <c r="F28" s="14" t="e">
        <f>D28-#REF!</f>
        <v>#REF!</v>
      </c>
    </row>
    <row r="29" spans="1:6">
      <c r="A29" s="13" t="s">
        <v>620</v>
      </c>
      <c r="B29" s="8" t="s">
        <v>555</v>
      </c>
      <c r="C29" s="114">
        <v>400</v>
      </c>
      <c r="D29" s="114">
        <v>672.53</v>
      </c>
      <c r="E29" s="14">
        <f t="shared" si="2"/>
        <v>272.52999999999997</v>
      </c>
      <c r="F29" s="14" t="e">
        <f>D29-#REF!</f>
        <v>#REF!</v>
      </c>
    </row>
    <row r="30" spans="1:6">
      <c r="A30" s="13" t="s">
        <v>621</v>
      </c>
      <c r="B30" s="8" t="s">
        <v>556</v>
      </c>
      <c r="C30" s="114">
        <v>56000</v>
      </c>
      <c r="D30" s="114">
        <v>55454.34</v>
      </c>
      <c r="E30" s="14">
        <f t="shared" si="2"/>
        <v>-545.66000000000349</v>
      </c>
      <c r="F30" s="14" t="e">
        <f>D30-#REF!</f>
        <v>#REF!</v>
      </c>
    </row>
    <row r="31" spans="1:6">
      <c r="A31" s="13" t="s">
        <v>622</v>
      </c>
      <c r="B31" s="8" t="s">
        <v>0</v>
      </c>
      <c r="C31" s="114">
        <v>4000</v>
      </c>
      <c r="D31" s="114">
        <v>3615.45</v>
      </c>
      <c r="E31" s="14">
        <f t="shared" si="2"/>
        <v>-384.55000000000018</v>
      </c>
      <c r="F31" s="14" t="e">
        <f>D31-#REF!</f>
        <v>#REF!</v>
      </c>
    </row>
    <row r="32" spans="1:6" hidden="1">
      <c r="A32" s="13" t="s">
        <v>623</v>
      </c>
      <c r="B32" s="8" t="s">
        <v>557</v>
      </c>
      <c r="C32" s="114">
        <v>0</v>
      </c>
      <c r="D32" s="114">
        <v>0</v>
      </c>
      <c r="E32" s="14">
        <f t="shared" si="2"/>
        <v>0</v>
      </c>
      <c r="F32" s="14" t="e">
        <f>D32-#REF!</f>
        <v>#REF!</v>
      </c>
    </row>
    <row r="33" spans="1:6">
      <c r="A33" s="13" t="s">
        <v>624</v>
      </c>
      <c r="B33" s="8" t="s">
        <v>558</v>
      </c>
      <c r="C33" s="114">
        <v>500</v>
      </c>
      <c r="D33" s="114">
        <v>3452.89</v>
      </c>
      <c r="E33" s="14">
        <f t="shared" si="2"/>
        <v>2952.89</v>
      </c>
      <c r="F33" s="14" t="e">
        <f>D33-#REF!</f>
        <v>#REF!</v>
      </c>
    </row>
    <row r="34" spans="1:6">
      <c r="A34" s="13" t="s">
        <v>625</v>
      </c>
      <c r="B34" s="8" t="s">
        <v>559</v>
      </c>
      <c r="C34" s="114">
        <v>30000</v>
      </c>
      <c r="D34" s="114">
        <v>20008.5</v>
      </c>
      <c r="E34" s="14">
        <f t="shared" si="2"/>
        <v>-9991.5</v>
      </c>
      <c r="F34" s="14" t="e">
        <f>D34-#REF!</f>
        <v>#REF!</v>
      </c>
    </row>
    <row r="35" spans="1:6">
      <c r="A35" s="13" t="s">
        <v>760</v>
      </c>
      <c r="B35" s="8" t="s">
        <v>761</v>
      </c>
      <c r="C35" s="114">
        <v>4000</v>
      </c>
      <c r="D35" s="114">
        <v>3245.8</v>
      </c>
      <c r="E35" s="14">
        <f t="shared" si="2"/>
        <v>-754.19999999999982</v>
      </c>
      <c r="F35" s="14" t="e">
        <f>D35-#REF!</f>
        <v>#REF!</v>
      </c>
    </row>
    <row r="36" spans="1:6">
      <c r="A36" s="13" t="s">
        <v>626</v>
      </c>
      <c r="B36" s="8" t="s">
        <v>560</v>
      </c>
      <c r="C36" s="114">
        <v>400</v>
      </c>
      <c r="D36" s="114">
        <v>314.68</v>
      </c>
      <c r="E36" s="14">
        <f t="shared" si="2"/>
        <v>-85.32</v>
      </c>
      <c r="F36" s="14" t="e">
        <f>D36-#REF!</f>
        <v>#REF!</v>
      </c>
    </row>
    <row r="37" spans="1:6">
      <c r="A37" s="13" t="s">
        <v>627</v>
      </c>
      <c r="B37" s="8" t="s">
        <v>561</v>
      </c>
      <c r="C37" s="114">
        <v>71000</v>
      </c>
      <c r="D37" s="114">
        <v>65900.850000000006</v>
      </c>
      <c r="E37" s="14">
        <f t="shared" si="2"/>
        <v>-5099.1499999999942</v>
      </c>
      <c r="F37" s="14" t="e">
        <f>D37-#REF!</f>
        <v>#REF!</v>
      </c>
    </row>
    <row r="38" spans="1:6">
      <c r="A38" s="13" t="s">
        <v>628</v>
      </c>
      <c r="B38" s="8" t="s">
        <v>562</v>
      </c>
      <c r="C38" s="114">
        <v>6000</v>
      </c>
      <c r="D38" s="114">
        <v>5401.25</v>
      </c>
      <c r="E38" s="14">
        <f t="shared" si="2"/>
        <v>-598.75</v>
      </c>
      <c r="F38" s="14" t="e">
        <f>D38-#REF!</f>
        <v>#REF!</v>
      </c>
    </row>
    <row r="39" spans="1:6" hidden="1">
      <c r="A39" s="13" t="s">
        <v>629</v>
      </c>
      <c r="B39" s="8" t="s">
        <v>563</v>
      </c>
      <c r="C39" s="114"/>
      <c r="D39" s="114">
        <v>0</v>
      </c>
      <c r="E39" s="14">
        <f t="shared" si="2"/>
        <v>0</v>
      </c>
      <c r="F39" s="14" t="e">
        <f>D39-#REF!</f>
        <v>#REF!</v>
      </c>
    </row>
    <row r="40" spans="1:6" hidden="1">
      <c r="A40" s="13" t="s">
        <v>630</v>
      </c>
      <c r="B40" s="8" t="s">
        <v>564</v>
      </c>
      <c r="C40" s="114"/>
      <c r="D40" s="114">
        <v>0</v>
      </c>
      <c r="E40" s="14">
        <f t="shared" si="2"/>
        <v>0</v>
      </c>
      <c r="F40" s="14" t="e">
        <f>D40-#REF!</f>
        <v>#REF!</v>
      </c>
    </row>
    <row r="41" spans="1:6" s="42" customFormat="1" hidden="1">
      <c r="A41" s="13" t="s">
        <v>631</v>
      </c>
      <c r="B41" s="8" t="s">
        <v>565</v>
      </c>
      <c r="C41" s="114"/>
      <c r="D41" s="114">
        <v>0</v>
      </c>
      <c r="E41" s="14">
        <f t="shared" si="2"/>
        <v>0</v>
      </c>
      <c r="F41" s="14" t="e">
        <f>D41-#REF!</f>
        <v>#REF!</v>
      </c>
    </row>
    <row r="42" spans="1:6" s="42" customFormat="1" hidden="1">
      <c r="A42" s="13"/>
      <c r="B42" s="8"/>
      <c r="C42" s="114"/>
      <c r="D42" s="114">
        <v>0</v>
      </c>
      <c r="E42" s="14">
        <f t="shared" si="2"/>
        <v>0</v>
      </c>
      <c r="F42" s="14" t="e">
        <f>D42-#REF!</f>
        <v>#REF!</v>
      </c>
    </row>
    <row r="43" spans="1:6" s="42" customFormat="1" hidden="1">
      <c r="A43" s="13"/>
      <c r="B43" s="8"/>
      <c r="C43" s="114"/>
      <c r="D43" s="114">
        <v>0</v>
      </c>
      <c r="E43" s="14">
        <f t="shared" si="2"/>
        <v>0</v>
      </c>
      <c r="F43" s="14" t="e">
        <f>D43-#REF!</f>
        <v>#REF!</v>
      </c>
    </row>
    <row r="44" spans="1:6" s="42" customFormat="1" hidden="1">
      <c r="A44" s="13"/>
      <c r="B44" s="8"/>
      <c r="C44" s="114"/>
      <c r="D44" s="114">
        <v>0</v>
      </c>
      <c r="E44" s="14">
        <f t="shared" si="2"/>
        <v>0</v>
      </c>
      <c r="F44" s="14" t="e">
        <f>D44-#REF!</f>
        <v>#REF!</v>
      </c>
    </row>
    <row r="45" spans="1:6" s="42" customFormat="1" hidden="1">
      <c r="A45" s="13"/>
      <c r="B45" s="8"/>
      <c r="C45" s="114"/>
      <c r="D45" s="114">
        <v>0</v>
      </c>
      <c r="E45" s="14">
        <f t="shared" si="2"/>
        <v>0</v>
      </c>
      <c r="F45" s="14" t="e">
        <f>D45-#REF!</f>
        <v>#REF!</v>
      </c>
    </row>
    <row r="46" spans="1:6" s="42" customFormat="1" hidden="1">
      <c r="A46" s="13"/>
      <c r="B46" s="8"/>
      <c r="C46" s="114"/>
      <c r="D46" s="114">
        <v>0</v>
      </c>
      <c r="E46" s="14">
        <f t="shared" si="2"/>
        <v>0</v>
      </c>
      <c r="F46" s="14" t="e">
        <f>D46-#REF!</f>
        <v>#REF!</v>
      </c>
    </row>
    <row r="47" spans="1:6">
      <c r="A47" s="13"/>
      <c r="B47" s="17" t="s">
        <v>870</v>
      </c>
      <c r="C47" s="17">
        <v>344200</v>
      </c>
      <c r="D47" s="17">
        <v>310039.65000000002</v>
      </c>
      <c r="E47" s="17">
        <f>SUM(E20:E46)</f>
        <v>-34160.350000000006</v>
      </c>
      <c r="F47" s="17" t="e">
        <f>SUM(F20:F46)</f>
        <v>#REF!</v>
      </c>
    </row>
    <row r="48" spans="1:6" ht="23.25">
      <c r="B48" s="50" t="s">
        <v>484</v>
      </c>
      <c r="C48" s="1"/>
      <c r="D48" s="1"/>
    </row>
    <row r="49" spans="1:6">
      <c r="A49" s="2" t="s">
        <v>3</v>
      </c>
      <c r="B49" s="2" t="s">
        <v>2</v>
      </c>
      <c r="C49" s="26" t="s">
        <v>1647</v>
      </c>
      <c r="D49" s="26" t="s">
        <v>1648</v>
      </c>
      <c r="E49" s="26" t="str">
        <f>E19</f>
        <v>INDICATORE ATTESO</v>
      </c>
      <c r="F49" s="26" t="str">
        <f>F19</f>
        <v>INDICATORE CONS.</v>
      </c>
    </row>
    <row r="50" spans="1:6" ht="18" hidden="1" customHeight="1">
      <c r="A50" s="13" t="s">
        <v>632</v>
      </c>
      <c r="B50" s="8" t="s">
        <v>467</v>
      </c>
      <c r="C50" s="114"/>
      <c r="D50" s="114">
        <v>0</v>
      </c>
      <c r="E50" s="14">
        <f t="shared" ref="E50:E89" si="3">D50-C50</f>
        <v>0</v>
      </c>
      <c r="F50" s="14" t="e">
        <f>D50-#REF!</f>
        <v>#REF!</v>
      </c>
    </row>
    <row r="51" spans="1:6" ht="18" hidden="1" customHeight="1">
      <c r="A51" s="13" t="s">
        <v>633</v>
      </c>
      <c r="B51" s="8" t="s">
        <v>468</v>
      </c>
      <c r="C51" s="114"/>
      <c r="D51" s="114">
        <v>0</v>
      </c>
      <c r="E51" s="14">
        <f t="shared" si="3"/>
        <v>0</v>
      </c>
      <c r="F51" s="14" t="e">
        <f>D51-#REF!</f>
        <v>#REF!</v>
      </c>
    </row>
    <row r="52" spans="1:6" ht="18" hidden="1" customHeight="1">
      <c r="A52" s="13" t="s">
        <v>634</v>
      </c>
      <c r="B52" s="8" t="s">
        <v>469</v>
      </c>
      <c r="C52" s="114"/>
      <c r="D52" s="114">
        <v>0</v>
      </c>
      <c r="E52" s="14">
        <f t="shared" si="3"/>
        <v>0</v>
      </c>
      <c r="F52" s="14" t="e">
        <f>D52-#REF!</f>
        <v>#REF!</v>
      </c>
    </row>
    <row r="53" spans="1:6" ht="18" hidden="1" customHeight="1">
      <c r="A53" s="13" t="s">
        <v>635</v>
      </c>
      <c r="B53" s="8" t="s">
        <v>470</v>
      </c>
      <c r="C53" s="114"/>
      <c r="D53" s="114">
        <v>0</v>
      </c>
      <c r="E53" s="14">
        <f t="shared" si="3"/>
        <v>0</v>
      </c>
      <c r="F53" s="14" t="e">
        <f>D53-#REF!</f>
        <v>#REF!</v>
      </c>
    </row>
    <row r="54" spans="1:6" ht="18" hidden="1" customHeight="1">
      <c r="A54" s="13" t="s">
        <v>636</v>
      </c>
      <c r="B54" s="8" t="s">
        <v>471</v>
      </c>
      <c r="C54" s="114"/>
      <c r="D54" s="114">
        <v>0</v>
      </c>
      <c r="E54" s="14">
        <f t="shared" si="3"/>
        <v>0</v>
      </c>
      <c r="F54" s="14" t="e">
        <f>D54-#REF!</f>
        <v>#REF!</v>
      </c>
    </row>
    <row r="55" spans="1:6" ht="15.75" hidden="1" customHeight="1">
      <c r="A55" s="13" t="s">
        <v>637</v>
      </c>
      <c r="B55" s="8" t="s">
        <v>519</v>
      </c>
      <c r="C55" s="114"/>
      <c r="D55" s="114">
        <v>0</v>
      </c>
      <c r="E55" s="14">
        <f t="shared" si="3"/>
        <v>0</v>
      </c>
      <c r="F55" s="14" t="e">
        <f>D55-#REF!</f>
        <v>#REF!</v>
      </c>
    </row>
    <row r="56" spans="1:6" ht="15.75" customHeight="1">
      <c r="A56" s="13" t="s">
        <v>638</v>
      </c>
      <c r="B56" s="8" t="s">
        <v>520</v>
      </c>
      <c r="C56" s="114">
        <v>600</v>
      </c>
      <c r="D56" s="114">
        <v>0</v>
      </c>
      <c r="E56" s="14">
        <f t="shared" si="3"/>
        <v>-600</v>
      </c>
      <c r="F56" s="14" t="e">
        <f>D56-#REF!</f>
        <v>#REF!</v>
      </c>
    </row>
    <row r="57" spans="1:6" ht="15.75" hidden="1" customHeight="1">
      <c r="A57" s="13" t="s">
        <v>639</v>
      </c>
      <c r="B57" s="8" t="s">
        <v>521</v>
      </c>
      <c r="C57" s="114">
        <v>0</v>
      </c>
      <c r="D57" s="114">
        <v>0</v>
      </c>
      <c r="E57" s="14">
        <f t="shared" si="3"/>
        <v>0</v>
      </c>
      <c r="F57" s="14" t="e">
        <f>D57-#REF!</f>
        <v>#REF!</v>
      </c>
    </row>
    <row r="58" spans="1:6" ht="15.75" customHeight="1">
      <c r="A58" s="13" t="s">
        <v>640</v>
      </c>
      <c r="B58" s="8" t="s">
        <v>522</v>
      </c>
      <c r="C58" s="114">
        <v>500</v>
      </c>
      <c r="D58" s="114">
        <v>0</v>
      </c>
      <c r="E58" s="14">
        <f t="shared" si="3"/>
        <v>-500</v>
      </c>
      <c r="F58" s="14" t="e">
        <f>D58-#REF!</f>
        <v>#REF!</v>
      </c>
    </row>
    <row r="59" spans="1:6" ht="15.75" hidden="1" customHeight="1">
      <c r="A59" s="13" t="s">
        <v>641</v>
      </c>
      <c r="B59" s="8" t="s">
        <v>523</v>
      </c>
      <c r="C59" s="114">
        <v>0</v>
      </c>
      <c r="D59" s="114">
        <v>0</v>
      </c>
      <c r="E59" s="14">
        <f t="shared" si="3"/>
        <v>0</v>
      </c>
      <c r="F59" s="14" t="e">
        <f>D59-#REF!</f>
        <v>#REF!</v>
      </c>
    </row>
    <row r="60" spans="1:6">
      <c r="A60" s="13" t="s">
        <v>642</v>
      </c>
      <c r="B60" s="8" t="s">
        <v>524</v>
      </c>
      <c r="C60" s="114">
        <v>17000</v>
      </c>
      <c r="D60" s="114">
        <v>13904</v>
      </c>
      <c r="E60" s="14">
        <f t="shared" si="3"/>
        <v>-3096</v>
      </c>
      <c r="F60" s="14" t="e">
        <f>D60-#REF!</f>
        <v>#REF!</v>
      </c>
    </row>
    <row r="61" spans="1:6">
      <c r="A61" s="13" t="s">
        <v>643</v>
      </c>
      <c r="B61" s="8" t="s">
        <v>525</v>
      </c>
      <c r="C61" s="114">
        <v>13000</v>
      </c>
      <c r="D61" s="114">
        <v>7403</v>
      </c>
      <c r="E61" s="14">
        <f t="shared" si="3"/>
        <v>-5597</v>
      </c>
      <c r="F61" s="14" t="e">
        <f>D61-#REF!</f>
        <v>#REF!</v>
      </c>
    </row>
    <row r="62" spans="1:6">
      <c r="A62" s="13" t="s">
        <v>644</v>
      </c>
      <c r="B62" s="8" t="s">
        <v>526</v>
      </c>
      <c r="C62" s="114">
        <v>5000</v>
      </c>
      <c r="D62" s="114">
        <v>3806</v>
      </c>
      <c r="E62" s="14">
        <f t="shared" si="3"/>
        <v>-1194</v>
      </c>
      <c r="F62" s="14" t="e">
        <f>D62-#REF!</f>
        <v>#REF!</v>
      </c>
    </row>
    <row r="63" spans="1:6">
      <c r="A63" s="13" t="s">
        <v>645</v>
      </c>
      <c r="B63" s="8" t="s">
        <v>527</v>
      </c>
      <c r="C63" s="114">
        <v>7000</v>
      </c>
      <c r="D63" s="114">
        <v>2893</v>
      </c>
      <c r="E63" s="14">
        <f t="shared" si="3"/>
        <v>-4107</v>
      </c>
      <c r="F63" s="14" t="e">
        <f>D63-#REF!</f>
        <v>#REF!</v>
      </c>
    </row>
    <row r="64" spans="1:6">
      <c r="A64" s="13" t="s">
        <v>646</v>
      </c>
      <c r="B64" s="8" t="s">
        <v>528</v>
      </c>
      <c r="C64" s="114">
        <v>12000</v>
      </c>
      <c r="D64" s="114">
        <v>8239</v>
      </c>
      <c r="E64" s="14">
        <f t="shared" si="3"/>
        <v>-3761</v>
      </c>
      <c r="F64" s="14" t="e">
        <f>D64-#REF!</f>
        <v>#REF!</v>
      </c>
    </row>
    <row r="65" spans="1:6" hidden="1">
      <c r="A65" s="13" t="s">
        <v>647</v>
      </c>
      <c r="B65" s="8" t="s">
        <v>529</v>
      </c>
      <c r="C65" s="114">
        <v>0</v>
      </c>
      <c r="D65" s="114">
        <v>0</v>
      </c>
      <c r="E65" s="14">
        <f t="shared" si="3"/>
        <v>0</v>
      </c>
      <c r="F65" s="14" t="e">
        <f>D65-#REF!</f>
        <v>#REF!</v>
      </c>
    </row>
    <row r="66" spans="1:6" hidden="1">
      <c r="A66" s="13" t="s">
        <v>648</v>
      </c>
      <c r="B66" s="8" t="s">
        <v>530</v>
      </c>
      <c r="C66" s="114">
        <v>0</v>
      </c>
      <c r="D66" s="114">
        <v>0</v>
      </c>
      <c r="E66" s="14">
        <f t="shared" si="3"/>
        <v>0</v>
      </c>
      <c r="F66" s="14" t="e">
        <f>D66-#REF!</f>
        <v>#REF!</v>
      </c>
    </row>
    <row r="67" spans="1:6" s="42" customFormat="1" hidden="1">
      <c r="A67" s="13" t="s">
        <v>518</v>
      </c>
      <c r="B67" s="8" t="s">
        <v>542</v>
      </c>
      <c r="C67" s="114">
        <v>0</v>
      </c>
      <c r="D67" s="114">
        <v>0</v>
      </c>
      <c r="E67" s="14">
        <f t="shared" si="3"/>
        <v>0</v>
      </c>
      <c r="F67" s="14" t="e">
        <f>D67-#REF!</f>
        <v>#REF!</v>
      </c>
    </row>
    <row r="68" spans="1:6" hidden="1">
      <c r="A68" s="13" t="s">
        <v>649</v>
      </c>
      <c r="B68" s="8" t="s">
        <v>531</v>
      </c>
      <c r="C68" s="114">
        <v>0</v>
      </c>
      <c r="D68" s="114">
        <v>0</v>
      </c>
      <c r="E68" s="14">
        <f t="shared" si="3"/>
        <v>0</v>
      </c>
      <c r="F68" s="14" t="e">
        <f>D68-#REF!</f>
        <v>#REF!</v>
      </c>
    </row>
    <row r="69" spans="1:6" hidden="1">
      <c r="A69" s="13" t="s">
        <v>650</v>
      </c>
      <c r="B69" s="8" t="s">
        <v>532</v>
      </c>
      <c r="C69" s="114">
        <v>0</v>
      </c>
      <c r="D69" s="114">
        <v>0</v>
      </c>
      <c r="E69" s="14">
        <f t="shared" si="3"/>
        <v>0</v>
      </c>
      <c r="F69" s="14" t="e">
        <f>D69-#REF!</f>
        <v>#REF!</v>
      </c>
    </row>
    <row r="70" spans="1:6">
      <c r="A70" s="13" t="s">
        <v>423</v>
      </c>
      <c r="B70" s="8" t="s">
        <v>426</v>
      </c>
      <c r="C70" s="114">
        <v>25500</v>
      </c>
      <c r="D70" s="114">
        <v>34131.72</v>
      </c>
      <c r="E70" s="14">
        <f t="shared" si="3"/>
        <v>8631.7200000000012</v>
      </c>
      <c r="F70" s="14" t="e">
        <f>D70-#REF!</f>
        <v>#REF!</v>
      </c>
    </row>
    <row r="71" spans="1:6">
      <c r="A71" s="13" t="s">
        <v>651</v>
      </c>
      <c r="B71" s="8" t="s">
        <v>425</v>
      </c>
      <c r="C71" s="114">
        <v>33000</v>
      </c>
      <c r="D71" s="114">
        <v>40454.53</v>
      </c>
      <c r="E71" s="14">
        <f t="shared" si="3"/>
        <v>7454.5299999999988</v>
      </c>
      <c r="F71" s="14" t="e">
        <f>D71-#REF!</f>
        <v>#REF!</v>
      </c>
    </row>
    <row r="72" spans="1:6">
      <c r="A72" s="13" t="s">
        <v>424</v>
      </c>
      <c r="B72" s="8" t="s">
        <v>427</v>
      </c>
      <c r="C72" s="114">
        <v>5250</v>
      </c>
      <c r="D72" s="114">
        <v>7184.01</v>
      </c>
      <c r="E72" s="14">
        <f t="shared" si="3"/>
        <v>1934.0100000000002</v>
      </c>
      <c r="F72" s="14" t="e">
        <f>D72-#REF!</f>
        <v>#REF!</v>
      </c>
    </row>
    <row r="73" spans="1:6">
      <c r="A73" s="13" t="s">
        <v>652</v>
      </c>
      <c r="B73" s="8" t="s">
        <v>533</v>
      </c>
      <c r="C73" s="114">
        <v>8250</v>
      </c>
      <c r="D73" s="114">
        <v>14763.03</v>
      </c>
      <c r="E73" s="14">
        <f t="shared" si="3"/>
        <v>6513.0300000000007</v>
      </c>
      <c r="F73" s="14" t="e">
        <f>D73-#REF!</f>
        <v>#REF!</v>
      </c>
    </row>
    <row r="74" spans="1:6">
      <c r="A74" s="13" t="s">
        <v>653</v>
      </c>
      <c r="B74" s="8" t="s">
        <v>534</v>
      </c>
      <c r="C74" s="114">
        <v>27750</v>
      </c>
      <c r="D74" s="114">
        <v>37449.629999999997</v>
      </c>
      <c r="E74" s="14">
        <f t="shared" si="3"/>
        <v>9699.6299999999974</v>
      </c>
      <c r="F74" s="14" t="e">
        <f>D74-#REF!</f>
        <v>#REF!</v>
      </c>
    </row>
    <row r="75" spans="1:6" s="42" customFormat="1" hidden="1">
      <c r="A75" s="13"/>
      <c r="B75" s="8" t="s">
        <v>543</v>
      </c>
      <c r="C75" s="114">
        <v>0</v>
      </c>
      <c r="D75" s="114">
        <v>0</v>
      </c>
      <c r="E75" s="14">
        <f t="shared" si="3"/>
        <v>0</v>
      </c>
      <c r="F75" s="14" t="e">
        <f>D75-#REF!</f>
        <v>#REF!</v>
      </c>
    </row>
    <row r="76" spans="1:6" s="42" customFormat="1" hidden="1">
      <c r="A76" s="13"/>
      <c r="B76" s="8" t="s">
        <v>544</v>
      </c>
      <c r="C76" s="114">
        <v>0</v>
      </c>
      <c r="D76" s="114">
        <v>0</v>
      </c>
      <c r="E76" s="14">
        <f t="shared" si="3"/>
        <v>0</v>
      </c>
      <c r="F76" s="14" t="e">
        <f>D76-#REF!</f>
        <v>#REF!</v>
      </c>
    </row>
    <row r="77" spans="1:6">
      <c r="A77" s="13" t="s">
        <v>654</v>
      </c>
      <c r="B77" s="8" t="s">
        <v>535</v>
      </c>
      <c r="C77" s="114">
        <v>20000</v>
      </c>
      <c r="D77" s="114">
        <v>20637.099999999999</v>
      </c>
      <c r="E77" s="14">
        <f t="shared" si="3"/>
        <v>637.09999999999854</v>
      </c>
      <c r="F77" s="14" t="e">
        <f>D77-#REF!</f>
        <v>#REF!</v>
      </c>
    </row>
    <row r="78" spans="1:6" s="42" customFormat="1" hidden="1">
      <c r="A78" s="13"/>
      <c r="B78" s="8" t="s">
        <v>545</v>
      </c>
      <c r="C78" s="114">
        <v>0</v>
      </c>
      <c r="D78" s="114">
        <v>0</v>
      </c>
      <c r="E78" s="14">
        <f t="shared" si="3"/>
        <v>0</v>
      </c>
      <c r="F78" s="14" t="e">
        <f>D78-#REF!</f>
        <v>#REF!</v>
      </c>
    </row>
    <row r="79" spans="1:6">
      <c r="A79" s="13" t="s">
        <v>655</v>
      </c>
      <c r="B79" s="8" t="s">
        <v>536</v>
      </c>
      <c r="C79" s="114">
        <v>42000</v>
      </c>
      <c r="D79" s="114">
        <v>43031.82</v>
      </c>
      <c r="E79" s="14">
        <f t="shared" si="3"/>
        <v>1031.8199999999997</v>
      </c>
      <c r="F79" s="14" t="e">
        <f>D79-#REF!</f>
        <v>#REF!</v>
      </c>
    </row>
    <row r="80" spans="1:6">
      <c r="A80" s="13" t="s">
        <v>656</v>
      </c>
      <c r="B80" s="8" t="s">
        <v>537</v>
      </c>
      <c r="C80" s="114">
        <v>38000</v>
      </c>
      <c r="D80" s="114">
        <v>55628.13</v>
      </c>
      <c r="E80" s="14">
        <f t="shared" si="3"/>
        <v>17628.129999999997</v>
      </c>
      <c r="F80" s="14" t="e">
        <f>D80-#REF!</f>
        <v>#REF!</v>
      </c>
    </row>
    <row r="81" spans="1:6">
      <c r="A81" s="13" t="s">
        <v>657</v>
      </c>
      <c r="B81" s="8" t="s">
        <v>538</v>
      </c>
      <c r="C81" s="114">
        <v>9500</v>
      </c>
      <c r="D81" s="114">
        <v>18459.95</v>
      </c>
      <c r="E81" s="14">
        <f t="shared" si="3"/>
        <v>8959.9500000000007</v>
      </c>
      <c r="F81" s="14" t="e">
        <f>D81-#REF!</f>
        <v>#REF!</v>
      </c>
    </row>
    <row r="82" spans="1:6">
      <c r="A82" s="13" t="s">
        <v>658</v>
      </c>
      <c r="B82" s="8" t="s">
        <v>539</v>
      </c>
      <c r="C82" s="114">
        <v>9500</v>
      </c>
      <c r="D82" s="114">
        <v>15734.97</v>
      </c>
      <c r="E82" s="14">
        <f t="shared" si="3"/>
        <v>6234.9699999999993</v>
      </c>
      <c r="F82" s="14" t="e">
        <f>D82-#REF!</f>
        <v>#REF!</v>
      </c>
    </row>
    <row r="83" spans="1:6">
      <c r="A83" s="13" t="s">
        <v>659</v>
      </c>
      <c r="B83" s="8" t="s">
        <v>540</v>
      </c>
      <c r="C83" s="114">
        <v>6000</v>
      </c>
      <c r="D83" s="114">
        <v>11618.61</v>
      </c>
      <c r="E83" s="14">
        <f t="shared" si="3"/>
        <v>5618.6100000000006</v>
      </c>
      <c r="F83" s="14" t="e">
        <f>D83-#REF!</f>
        <v>#REF!</v>
      </c>
    </row>
    <row r="84" spans="1:6">
      <c r="A84" s="13" t="s">
        <v>660</v>
      </c>
      <c r="B84" s="8" t="s">
        <v>541</v>
      </c>
      <c r="C84" s="114">
        <v>16000</v>
      </c>
      <c r="D84" s="114">
        <v>23905.01</v>
      </c>
      <c r="E84" s="14">
        <f t="shared" si="3"/>
        <v>7905.0099999999984</v>
      </c>
      <c r="F84" s="14" t="e">
        <f>D84-#REF!</f>
        <v>#REF!</v>
      </c>
    </row>
    <row r="85" spans="1:6" s="42" customFormat="1" hidden="1">
      <c r="A85" s="13"/>
      <c r="B85" s="8"/>
      <c r="C85" s="114"/>
      <c r="D85" s="114">
        <v>0</v>
      </c>
      <c r="E85" s="14">
        <f t="shared" si="3"/>
        <v>0</v>
      </c>
      <c r="F85" s="14" t="e">
        <f>D85-#REF!</f>
        <v>#REF!</v>
      </c>
    </row>
    <row r="86" spans="1:6" s="42" customFormat="1" hidden="1">
      <c r="A86" s="13"/>
      <c r="B86" s="8"/>
      <c r="C86" s="114"/>
      <c r="D86" s="114">
        <v>0</v>
      </c>
      <c r="E86" s="14">
        <f t="shared" si="3"/>
        <v>0</v>
      </c>
      <c r="F86" s="14" t="e">
        <f>D86-#REF!</f>
        <v>#REF!</v>
      </c>
    </row>
    <row r="87" spans="1:6" s="42" customFormat="1" hidden="1">
      <c r="A87" s="13"/>
      <c r="B87" s="8"/>
      <c r="C87" s="114"/>
      <c r="D87" s="114">
        <v>0</v>
      </c>
      <c r="E87" s="14">
        <f t="shared" si="3"/>
        <v>0</v>
      </c>
      <c r="F87" s="14" t="e">
        <f>D87-#REF!</f>
        <v>#REF!</v>
      </c>
    </row>
    <row r="88" spans="1:6" s="42" customFormat="1" hidden="1">
      <c r="A88" s="13"/>
      <c r="B88" s="8"/>
      <c r="C88" s="114"/>
      <c r="D88" s="114">
        <v>0</v>
      </c>
      <c r="E88" s="14">
        <f t="shared" si="3"/>
        <v>0</v>
      </c>
      <c r="F88" s="14" t="e">
        <f>D88-#REF!</f>
        <v>#REF!</v>
      </c>
    </row>
    <row r="89" spans="1:6" s="42" customFormat="1" hidden="1">
      <c r="A89" s="13"/>
      <c r="B89" s="8"/>
      <c r="C89" s="44"/>
      <c r="D89" s="114">
        <v>0</v>
      </c>
      <c r="E89" s="14">
        <f t="shared" si="3"/>
        <v>0</v>
      </c>
      <c r="F89" s="14" t="e">
        <f>D89-#REF!</f>
        <v>#REF!</v>
      </c>
    </row>
    <row r="90" spans="1:6">
      <c r="A90" s="13"/>
      <c r="B90" s="17" t="s">
        <v>871</v>
      </c>
      <c r="C90" s="17">
        <v>295850</v>
      </c>
      <c r="D90" s="17">
        <v>359243.51</v>
      </c>
      <c r="E90" s="17">
        <f>SUM(E50:E89)</f>
        <v>63393.509999999995</v>
      </c>
      <c r="F90" s="17" t="e">
        <f>SUM(F50:F89)</f>
        <v>#REF!</v>
      </c>
    </row>
    <row r="91" spans="1:6" ht="23.25">
      <c r="B91" s="50" t="s">
        <v>485</v>
      </c>
      <c r="C91" s="1"/>
      <c r="D91" s="1"/>
    </row>
    <row r="92" spans="1:6">
      <c r="A92" s="2" t="s">
        <v>3</v>
      </c>
      <c r="B92" s="2" t="s">
        <v>2</v>
      </c>
      <c r="C92" s="26" t="s">
        <v>1647</v>
      </c>
      <c r="D92" s="26" t="s">
        <v>1648</v>
      </c>
      <c r="E92" s="26" t="str">
        <f>E49</f>
        <v>INDICATORE ATTESO</v>
      </c>
      <c r="F92" s="26" t="str">
        <f>F49</f>
        <v>INDICATORE CONS.</v>
      </c>
    </row>
    <row r="93" spans="1:6">
      <c r="A93" s="13" t="s">
        <v>661</v>
      </c>
      <c r="B93" s="8" t="s">
        <v>570</v>
      </c>
      <c r="C93" s="114">
        <v>8500</v>
      </c>
      <c r="D93" s="114">
        <v>0</v>
      </c>
      <c r="E93" s="14">
        <f t="shared" ref="E93:E137" si="4">D93-C93</f>
        <v>-8500</v>
      </c>
      <c r="F93" s="14" t="e">
        <f>D93-#REF!</f>
        <v>#REF!</v>
      </c>
    </row>
    <row r="94" spans="1:6">
      <c r="A94" s="13" t="s">
        <v>662</v>
      </c>
      <c r="B94" s="8" t="s">
        <v>571</v>
      </c>
      <c r="C94" s="114">
        <v>5500</v>
      </c>
      <c r="D94" s="114">
        <v>0</v>
      </c>
      <c r="E94" s="14">
        <f t="shared" si="4"/>
        <v>-5500</v>
      </c>
      <c r="F94" s="14" t="e">
        <f>D94-#REF!</f>
        <v>#REF!</v>
      </c>
    </row>
    <row r="95" spans="1:6">
      <c r="A95" s="13" t="s">
        <v>663</v>
      </c>
      <c r="B95" s="8" t="s">
        <v>572</v>
      </c>
      <c r="C95" s="114">
        <v>7200</v>
      </c>
      <c r="D95" s="114">
        <v>0</v>
      </c>
      <c r="E95" s="14">
        <f t="shared" si="4"/>
        <v>-7200</v>
      </c>
      <c r="F95" s="14" t="e">
        <f>D95-#REF!</f>
        <v>#REF!</v>
      </c>
    </row>
    <row r="96" spans="1:6" hidden="1">
      <c r="A96" s="13" t="s">
        <v>664</v>
      </c>
      <c r="B96" s="8" t="s">
        <v>573</v>
      </c>
      <c r="C96" s="114">
        <v>0</v>
      </c>
      <c r="D96" s="114">
        <v>0</v>
      </c>
      <c r="E96" s="14">
        <f t="shared" si="4"/>
        <v>0</v>
      </c>
      <c r="F96" s="14" t="e">
        <f>D96-#REF!</f>
        <v>#REF!</v>
      </c>
    </row>
    <row r="97" spans="1:6">
      <c r="A97" s="13" t="s">
        <v>665</v>
      </c>
      <c r="B97" s="8" t="s">
        <v>489</v>
      </c>
      <c r="C97" s="114">
        <v>0</v>
      </c>
      <c r="D97" s="114">
        <v>3000</v>
      </c>
      <c r="E97" s="14">
        <f t="shared" si="4"/>
        <v>3000</v>
      </c>
      <c r="F97" s="14" t="e">
        <f>D97-#REF!</f>
        <v>#REF!</v>
      </c>
    </row>
    <row r="98" spans="1:6" s="42" customFormat="1" hidden="1">
      <c r="A98" s="13"/>
      <c r="B98" s="8" t="s">
        <v>567</v>
      </c>
      <c r="C98" s="114">
        <v>0</v>
      </c>
      <c r="D98" s="114">
        <v>0</v>
      </c>
      <c r="E98" s="14">
        <f t="shared" si="4"/>
        <v>0</v>
      </c>
      <c r="F98" s="14" t="e">
        <f>D98-#REF!</f>
        <v>#REF!</v>
      </c>
    </row>
    <row r="99" spans="1:6">
      <c r="A99" s="13" t="s">
        <v>666</v>
      </c>
      <c r="B99" s="8" t="s">
        <v>583</v>
      </c>
      <c r="C99" s="114">
        <v>15000</v>
      </c>
      <c r="D99" s="114">
        <v>0</v>
      </c>
      <c r="E99" s="14">
        <f t="shared" si="4"/>
        <v>-15000</v>
      </c>
      <c r="F99" s="14" t="e">
        <f>D99-#REF!</f>
        <v>#REF!</v>
      </c>
    </row>
    <row r="100" spans="1:6">
      <c r="A100" s="13" t="s">
        <v>667</v>
      </c>
      <c r="B100" s="8" t="s">
        <v>574</v>
      </c>
      <c r="C100" s="114">
        <v>4400</v>
      </c>
      <c r="D100" s="114">
        <v>8733.5300000000007</v>
      </c>
      <c r="E100" s="14">
        <f t="shared" si="4"/>
        <v>4333.5300000000007</v>
      </c>
      <c r="F100" s="14" t="e">
        <f>D100-#REF!</f>
        <v>#REF!</v>
      </c>
    </row>
    <row r="101" spans="1:6" s="42" customFormat="1">
      <c r="A101" s="13" t="s">
        <v>851</v>
      </c>
      <c r="B101" s="8" t="s">
        <v>437</v>
      </c>
      <c r="C101" s="114">
        <v>1000</v>
      </c>
      <c r="D101" s="114">
        <v>1351.99</v>
      </c>
      <c r="E101" s="14">
        <f t="shared" si="4"/>
        <v>351.99</v>
      </c>
      <c r="F101" s="14" t="e">
        <f>D101-#REF!</f>
        <v>#REF!</v>
      </c>
    </row>
    <row r="102" spans="1:6">
      <c r="A102" s="13" t="s">
        <v>668</v>
      </c>
      <c r="B102" s="8" t="s">
        <v>575</v>
      </c>
      <c r="C102" s="114">
        <v>650</v>
      </c>
      <c r="D102" s="114">
        <v>1147.8800000000001</v>
      </c>
      <c r="E102" s="14">
        <f t="shared" si="4"/>
        <v>497.88000000000011</v>
      </c>
      <c r="F102" s="14" t="e">
        <f>D102-#REF!</f>
        <v>#REF!</v>
      </c>
    </row>
    <row r="103" spans="1:6">
      <c r="A103" s="13" t="s">
        <v>669</v>
      </c>
      <c r="B103" s="8" t="s">
        <v>576</v>
      </c>
      <c r="C103" s="114">
        <v>3300</v>
      </c>
      <c r="D103" s="114">
        <v>4013.53</v>
      </c>
      <c r="E103" s="14">
        <f t="shared" si="4"/>
        <v>713.5300000000002</v>
      </c>
      <c r="F103" s="14" t="e">
        <f>D103-#REF!</f>
        <v>#REF!</v>
      </c>
    </row>
    <row r="104" spans="1:6">
      <c r="A104" s="13" t="s">
        <v>670</v>
      </c>
      <c r="B104" s="8" t="s">
        <v>577</v>
      </c>
      <c r="C104" s="114">
        <v>1500</v>
      </c>
      <c r="D104" s="114">
        <v>2235.2199999999998</v>
      </c>
      <c r="E104" s="14">
        <f t="shared" si="4"/>
        <v>735.2199999999998</v>
      </c>
      <c r="F104" s="14" t="e">
        <f>D104-#REF!</f>
        <v>#REF!</v>
      </c>
    </row>
    <row r="105" spans="1:6">
      <c r="A105" s="13" t="s">
        <v>1572</v>
      </c>
      <c r="B105" s="8" t="s">
        <v>569</v>
      </c>
      <c r="C105" s="114">
        <v>10000</v>
      </c>
      <c r="D105" s="114">
        <v>0</v>
      </c>
      <c r="E105" s="14">
        <f t="shared" si="4"/>
        <v>-10000</v>
      </c>
      <c r="F105" s="14" t="e">
        <f>D105-#REF!</f>
        <v>#REF!</v>
      </c>
    </row>
    <row r="106" spans="1:6" s="42" customFormat="1" hidden="1">
      <c r="A106" s="13"/>
      <c r="B106" s="8" t="s">
        <v>568</v>
      </c>
      <c r="C106" s="114">
        <v>0</v>
      </c>
      <c r="D106" s="114">
        <v>0</v>
      </c>
      <c r="E106" s="14">
        <f t="shared" si="4"/>
        <v>0</v>
      </c>
      <c r="F106" s="14" t="e">
        <f>D106-#REF!</f>
        <v>#REF!</v>
      </c>
    </row>
    <row r="107" spans="1:6" s="42" customFormat="1">
      <c r="A107" s="13" t="s">
        <v>672</v>
      </c>
      <c r="B107" s="8" t="s">
        <v>578</v>
      </c>
      <c r="C107" s="114">
        <v>16000</v>
      </c>
      <c r="D107" s="114">
        <v>10175.950000000001</v>
      </c>
      <c r="E107" s="14">
        <f t="shared" si="4"/>
        <v>-5824.0499999999993</v>
      </c>
      <c r="F107" s="14" t="e">
        <f>D107-#REF!</f>
        <v>#REF!</v>
      </c>
    </row>
    <row r="108" spans="1:6" s="42" customFormat="1">
      <c r="A108" s="13" t="s">
        <v>851</v>
      </c>
      <c r="B108" s="8" t="s">
        <v>438</v>
      </c>
      <c r="C108" s="114">
        <v>10500</v>
      </c>
      <c r="D108" s="114">
        <v>12048.71</v>
      </c>
      <c r="E108" s="14">
        <f t="shared" si="4"/>
        <v>1548.7099999999991</v>
      </c>
      <c r="F108" s="14" t="e">
        <f>D108-#REF!</f>
        <v>#REF!</v>
      </c>
    </row>
    <row r="109" spans="1:6" s="42" customFormat="1">
      <c r="A109" s="13" t="s">
        <v>673</v>
      </c>
      <c r="B109" s="8" t="s">
        <v>579</v>
      </c>
      <c r="C109" s="114">
        <v>7300</v>
      </c>
      <c r="D109" s="114">
        <v>8123.43</v>
      </c>
      <c r="E109" s="14">
        <f t="shared" si="4"/>
        <v>823.43000000000029</v>
      </c>
      <c r="F109" s="14" t="e">
        <f>D109-#REF!</f>
        <v>#REF!</v>
      </c>
    </row>
    <row r="110" spans="1:6" s="42" customFormat="1">
      <c r="A110" s="13" t="s">
        <v>674</v>
      </c>
      <c r="B110" s="8" t="s">
        <v>580</v>
      </c>
      <c r="C110" s="114">
        <v>4100</v>
      </c>
      <c r="D110" s="114">
        <v>2270.66</v>
      </c>
      <c r="E110" s="14">
        <f t="shared" si="4"/>
        <v>-1829.3400000000001</v>
      </c>
      <c r="F110" s="14" t="e">
        <f>D110-#REF!</f>
        <v>#REF!</v>
      </c>
    </row>
    <row r="111" spans="1:6" s="42" customFormat="1">
      <c r="A111" s="13" t="s">
        <v>675</v>
      </c>
      <c r="B111" s="8" t="s">
        <v>581</v>
      </c>
      <c r="C111" s="114">
        <v>4400</v>
      </c>
      <c r="D111" s="114">
        <v>3419.8</v>
      </c>
      <c r="E111" s="14">
        <f t="shared" si="4"/>
        <v>-980.19999999999982</v>
      </c>
      <c r="F111" s="14" t="e">
        <f>D111-#REF!</f>
        <v>#REF!</v>
      </c>
    </row>
    <row r="112" spans="1:6" s="42" customFormat="1">
      <c r="A112" s="13" t="s">
        <v>762</v>
      </c>
      <c r="B112" s="8" t="s">
        <v>763</v>
      </c>
      <c r="C112" s="114">
        <v>4500</v>
      </c>
      <c r="D112" s="114">
        <v>0</v>
      </c>
      <c r="E112" s="14">
        <f t="shared" si="4"/>
        <v>-4500</v>
      </c>
      <c r="F112" s="14" t="e">
        <f>D112-#REF!</f>
        <v>#REF!</v>
      </c>
    </row>
    <row r="113" spans="1:6" s="42" customFormat="1">
      <c r="A113" s="13" t="s">
        <v>676</v>
      </c>
      <c r="B113" s="8" t="s">
        <v>582</v>
      </c>
      <c r="C113" s="114">
        <v>5500</v>
      </c>
      <c r="D113" s="114">
        <v>0</v>
      </c>
      <c r="E113" s="14">
        <f t="shared" si="4"/>
        <v>-5500</v>
      </c>
      <c r="F113" s="14" t="e">
        <f>D113-#REF!</f>
        <v>#REF!</v>
      </c>
    </row>
    <row r="114" spans="1:6" s="42" customFormat="1" hidden="1">
      <c r="A114" s="13"/>
      <c r="B114" s="8" t="s">
        <v>440</v>
      </c>
      <c r="C114" s="114">
        <v>0</v>
      </c>
      <c r="D114" s="114">
        <v>0</v>
      </c>
      <c r="E114" s="14">
        <f t="shared" si="4"/>
        <v>0</v>
      </c>
      <c r="F114" s="14" t="e">
        <f>D114-#REF!</f>
        <v>#REF!</v>
      </c>
    </row>
    <row r="115" spans="1:6" s="42" customFormat="1">
      <c r="A115" s="13" t="s">
        <v>677</v>
      </c>
      <c r="B115" s="8" t="s">
        <v>430</v>
      </c>
      <c r="C115" s="114">
        <v>8900</v>
      </c>
      <c r="D115" s="114">
        <v>16029.01</v>
      </c>
      <c r="E115" s="14">
        <f t="shared" si="4"/>
        <v>7129.01</v>
      </c>
      <c r="F115" s="14" t="e">
        <f>D115-#REF!</f>
        <v>#REF!</v>
      </c>
    </row>
    <row r="116" spans="1:6" s="42" customFormat="1">
      <c r="A116" s="13" t="s">
        <v>678</v>
      </c>
      <c r="B116" s="8" t="s">
        <v>566</v>
      </c>
      <c r="C116" s="114">
        <v>5900</v>
      </c>
      <c r="D116" s="114">
        <v>9446.9599999999991</v>
      </c>
      <c r="E116" s="14">
        <f t="shared" si="4"/>
        <v>3546.9599999999991</v>
      </c>
      <c r="F116" s="14" t="e">
        <f>D116-#REF!</f>
        <v>#REF!</v>
      </c>
    </row>
    <row r="117" spans="1:6" s="42" customFormat="1">
      <c r="A117" s="13" t="s">
        <v>679</v>
      </c>
      <c r="B117" s="8" t="s">
        <v>431</v>
      </c>
      <c r="C117" s="114">
        <v>7000</v>
      </c>
      <c r="D117" s="114">
        <v>11550.32</v>
      </c>
      <c r="E117" s="14">
        <f t="shared" si="4"/>
        <v>4550.32</v>
      </c>
      <c r="F117" s="14" t="e">
        <f>D117-#REF!</f>
        <v>#REF!</v>
      </c>
    </row>
    <row r="118" spans="1:6" s="42" customFormat="1">
      <c r="A118" s="13" t="s">
        <v>680</v>
      </c>
      <c r="B118" s="8" t="s">
        <v>432</v>
      </c>
      <c r="C118" s="114">
        <v>4200</v>
      </c>
      <c r="D118" s="114">
        <v>6110.61</v>
      </c>
      <c r="E118" s="14">
        <f t="shared" si="4"/>
        <v>1910.6099999999997</v>
      </c>
      <c r="F118" s="14" t="e">
        <f>D118-#REF!</f>
        <v>#REF!</v>
      </c>
    </row>
    <row r="119" spans="1:6" s="42" customFormat="1">
      <c r="A119" s="13" t="s">
        <v>681</v>
      </c>
      <c r="B119" s="8" t="s">
        <v>433</v>
      </c>
      <c r="C119" s="114">
        <v>6300</v>
      </c>
      <c r="D119" s="114">
        <v>10383.799999999999</v>
      </c>
      <c r="E119" s="14">
        <f t="shared" si="4"/>
        <v>4083.7999999999993</v>
      </c>
      <c r="F119" s="14" t="e">
        <f>D119-#REF!</f>
        <v>#REF!</v>
      </c>
    </row>
    <row r="120" spans="1:6" s="42" customFormat="1">
      <c r="A120" s="13"/>
      <c r="B120" s="8" t="s">
        <v>1717</v>
      </c>
      <c r="C120" s="114">
        <v>89500</v>
      </c>
      <c r="D120" s="114">
        <v>19906.04</v>
      </c>
      <c r="E120" s="14">
        <f t="shared" si="4"/>
        <v>-69593.959999999992</v>
      </c>
      <c r="F120" s="14" t="e">
        <f>D120-#REF!</f>
        <v>#REF!</v>
      </c>
    </row>
    <row r="121" spans="1:6" s="42" customFormat="1">
      <c r="A121" s="13" t="s">
        <v>1582</v>
      </c>
      <c r="B121" s="8" t="s">
        <v>698</v>
      </c>
      <c r="C121" s="114">
        <v>6000</v>
      </c>
      <c r="D121" s="114">
        <v>0</v>
      </c>
      <c r="E121" s="14">
        <f t="shared" si="4"/>
        <v>-6000</v>
      </c>
      <c r="F121" s="14" t="e">
        <f>D121-#REF!</f>
        <v>#REF!</v>
      </c>
    </row>
    <row r="122" spans="1:6">
      <c r="A122" s="13" t="s">
        <v>1580</v>
      </c>
      <c r="B122" s="8" t="s">
        <v>1704</v>
      </c>
      <c r="C122" s="114">
        <v>0</v>
      </c>
      <c r="D122" s="114">
        <v>19716.84</v>
      </c>
      <c r="E122" s="14">
        <f t="shared" si="4"/>
        <v>19716.84</v>
      </c>
      <c r="F122" s="14" t="e">
        <f>D122-#REF!</f>
        <v>#REF!</v>
      </c>
    </row>
    <row r="123" spans="1:6" hidden="1">
      <c r="A123" s="13"/>
      <c r="B123" s="8"/>
      <c r="C123" s="114"/>
      <c r="D123" s="114">
        <v>0</v>
      </c>
      <c r="E123" s="14">
        <f t="shared" si="4"/>
        <v>0</v>
      </c>
      <c r="F123" s="14" t="e">
        <f>D123-#REF!</f>
        <v>#REF!</v>
      </c>
    </row>
    <row r="124" spans="1:6" hidden="1">
      <c r="A124" s="13"/>
      <c r="B124" s="8"/>
      <c r="C124" s="114"/>
      <c r="D124" s="114">
        <v>0</v>
      </c>
      <c r="E124" s="14">
        <f t="shared" si="4"/>
        <v>0</v>
      </c>
      <c r="F124" s="14" t="e">
        <f>D124-#REF!</f>
        <v>#REF!</v>
      </c>
    </row>
    <row r="125" spans="1:6" hidden="1">
      <c r="A125" s="13"/>
      <c r="B125" s="8"/>
      <c r="C125" s="114"/>
      <c r="D125" s="114">
        <v>0</v>
      </c>
      <c r="E125" s="14">
        <f t="shared" si="4"/>
        <v>0</v>
      </c>
      <c r="F125" s="14" t="e">
        <f>D125-#REF!</f>
        <v>#REF!</v>
      </c>
    </row>
    <row r="126" spans="1:6" s="42" customFormat="1" hidden="1">
      <c r="A126" s="13"/>
      <c r="B126" s="8"/>
      <c r="C126" s="114"/>
      <c r="D126" s="114">
        <v>0</v>
      </c>
      <c r="E126" s="14">
        <f t="shared" si="4"/>
        <v>0</v>
      </c>
      <c r="F126" s="14" t="e">
        <f>D126-#REF!</f>
        <v>#REF!</v>
      </c>
    </row>
    <row r="127" spans="1:6" s="42" customFormat="1" hidden="1">
      <c r="A127" s="13"/>
      <c r="B127" s="8"/>
      <c r="C127" s="114"/>
      <c r="D127" s="114">
        <v>0</v>
      </c>
      <c r="E127" s="14">
        <f t="shared" si="4"/>
        <v>0</v>
      </c>
      <c r="F127" s="14" t="e">
        <f>D127-#REF!</f>
        <v>#REF!</v>
      </c>
    </row>
    <row r="128" spans="1:6" s="42" customFormat="1" hidden="1">
      <c r="A128" s="13"/>
      <c r="B128" s="8"/>
      <c r="C128" s="114"/>
      <c r="D128" s="114">
        <v>0</v>
      </c>
      <c r="E128" s="14">
        <f t="shared" si="4"/>
        <v>0</v>
      </c>
      <c r="F128" s="14" t="e">
        <f>D128-#REF!</f>
        <v>#REF!</v>
      </c>
    </row>
    <row r="129" spans="1:6" s="42" customFormat="1" hidden="1">
      <c r="A129" s="13"/>
      <c r="B129" s="8"/>
      <c r="C129" s="114"/>
      <c r="D129" s="114">
        <v>0</v>
      </c>
      <c r="E129" s="14">
        <f t="shared" si="4"/>
        <v>0</v>
      </c>
      <c r="F129" s="14" t="e">
        <f>D129-#REF!</f>
        <v>#REF!</v>
      </c>
    </row>
    <row r="130" spans="1:6" s="42" customFormat="1" hidden="1">
      <c r="A130" s="13"/>
      <c r="B130" s="8"/>
      <c r="C130" s="114"/>
      <c r="D130" s="114">
        <v>0</v>
      </c>
      <c r="E130" s="14">
        <f t="shared" si="4"/>
        <v>0</v>
      </c>
      <c r="F130" s="14" t="e">
        <f>D130-#REF!</f>
        <v>#REF!</v>
      </c>
    </row>
    <row r="131" spans="1:6" s="42" customFormat="1" hidden="1">
      <c r="A131" s="13"/>
      <c r="B131" s="8"/>
      <c r="C131" s="114"/>
      <c r="D131" s="114">
        <v>0</v>
      </c>
      <c r="E131" s="14">
        <f t="shared" si="4"/>
        <v>0</v>
      </c>
      <c r="F131" s="14" t="e">
        <f>D131-#REF!</f>
        <v>#REF!</v>
      </c>
    </row>
    <row r="132" spans="1:6" s="42" customFormat="1" hidden="1">
      <c r="A132" s="13"/>
      <c r="B132" s="8"/>
      <c r="C132" s="114"/>
      <c r="D132" s="114">
        <v>0</v>
      </c>
      <c r="E132" s="14">
        <f t="shared" si="4"/>
        <v>0</v>
      </c>
      <c r="F132" s="14" t="e">
        <f>D132-#REF!</f>
        <v>#REF!</v>
      </c>
    </row>
    <row r="133" spans="1:6" s="42" customFormat="1" hidden="1">
      <c r="A133" s="13"/>
      <c r="B133" s="8"/>
      <c r="C133" s="114"/>
      <c r="D133" s="114">
        <v>0</v>
      </c>
      <c r="E133" s="14">
        <f t="shared" si="4"/>
        <v>0</v>
      </c>
      <c r="F133" s="14" t="e">
        <f>D133-#REF!</f>
        <v>#REF!</v>
      </c>
    </row>
    <row r="134" spans="1:6" s="42" customFormat="1" hidden="1">
      <c r="A134" s="13"/>
      <c r="B134" s="8"/>
      <c r="C134" s="114"/>
      <c r="D134" s="114">
        <v>0</v>
      </c>
      <c r="E134" s="14">
        <f t="shared" si="4"/>
        <v>0</v>
      </c>
      <c r="F134" s="14" t="e">
        <f>D134-#REF!</f>
        <v>#REF!</v>
      </c>
    </row>
    <row r="135" spans="1:6" s="42" customFormat="1" hidden="1">
      <c r="A135" s="13"/>
      <c r="B135" s="8"/>
      <c r="C135" s="114"/>
      <c r="D135" s="114">
        <v>0</v>
      </c>
      <c r="E135" s="14">
        <f t="shared" si="4"/>
        <v>0</v>
      </c>
      <c r="F135" s="14" t="e">
        <f>D135-#REF!</f>
        <v>#REF!</v>
      </c>
    </row>
    <row r="136" spans="1:6" s="42" customFormat="1" hidden="1">
      <c r="A136" s="13"/>
      <c r="B136" s="8"/>
      <c r="C136" s="114"/>
      <c r="D136" s="114">
        <v>0</v>
      </c>
      <c r="E136" s="14">
        <f t="shared" si="4"/>
        <v>0</v>
      </c>
      <c r="F136" s="14" t="e">
        <f>D136-#REF!</f>
        <v>#REF!</v>
      </c>
    </row>
    <row r="137" spans="1:6" s="42" customFormat="1" hidden="1">
      <c r="A137" s="13"/>
      <c r="B137" s="8"/>
      <c r="C137" s="114"/>
      <c r="D137" s="114">
        <v>0</v>
      </c>
      <c r="E137" s="14">
        <f t="shared" si="4"/>
        <v>0</v>
      </c>
      <c r="F137" s="14" t="e">
        <f>D137-#REF!</f>
        <v>#REF!</v>
      </c>
    </row>
    <row r="138" spans="1:6" s="6" customFormat="1">
      <c r="A138" s="19"/>
      <c r="B138" s="33" t="s">
        <v>401</v>
      </c>
      <c r="C138" s="33">
        <v>237150</v>
      </c>
      <c r="D138" s="33">
        <v>149664.28</v>
      </c>
      <c r="E138" s="33">
        <f>SUM(E93:E137)</f>
        <v>-87485.719999999987</v>
      </c>
      <c r="F138" s="33" t="e">
        <f>SUM(F93:F137)</f>
        <v>#REF!</v>
      </c>
    </row>
    <row r="139" spans="1:6" ht="23.25">
      <c r="B139" s="50" t="s">
        <v>486</v>
      </c>
      <c r="C139" s="1"/>
      <c r="D139" s="1"/>
      <c r="F139" s="1"/>
    </row>
    <row r="140" spans="1:6">
      <c r="A140" s="2" t="s">
        <v>3</v>
      </c>
      <c r="B140" s="2" t="s">
        <v>2</v>
      </c>
      <c r="C140" s="26" t="s">
        <v>1647</v>
      </c>
      <c r="D140" s="26" t="s">
        <v>1648</v>
      </c>
      <c r="E140" s="26" t="str">
        <f>E92</f>
        <v>INDICATORE ATTESO</v>
      </c>
      <c r="F140" s="26" t="str">
        <f>F92</f>
        <v>INDICATORE CONS.</v>
      </c>
    </row>
    <row r="141" spans="1:6">
      <c r="A141" s="13" t="s">
        <v>593</v>
      </c>
      <c r="B141" s="8" t="s">
        <v>585</v>
      </c>
      <c r="C141" s="114">
        <v>1600</v>
      </c>
      <c r="D141" s="114">
        <v>1864</v>
      </c>
      <c r="E141" s="14">
        <f t="shared" ref="E141:E168" si="5">D141-C141</f>
        <v>264</v>
      </c>
      <c r="F141" s="14" t="e">
        <f>D141-#REF!</f>
        <v>#REF!</v>
      </c>
    </row>
    <row r="142" spans="1:6" ht="20.25" customHeight="1">
      <c r="A142" s="13" t="s">
        <v>594</v>
      </c>
      <c r="B142" s="8" t="s">
        <v>441</v>
      </c>
      <c r="C142" s="114">
        <v>15000</v>
      </c>
      <c r="D142" s="114">
        <v>49608.47</v>
      </c>
      <c r="E142" s="14">
        <f t="shared" si="5"/>
        <v>34608.47</v>
      </c>
      <c r="F142" s="14" t="e">
        <f>D142-#REF!</f>
        <v>#REF!</v>
      </c>
    </row>
    <row r="143" spans="1:6" s="42" customFormat="1">
      <c r="A143" s="13" t="s">
        <v>855</v>
      </c>
      <c r="B143" s="8" t="s">
        <v>443</v>
      </c>
      <c r="C143" s="114">
        <v>34000</v>
      </c>
      <c r="D143" s="114">
        <v>0</v>
      </c>
      <c r="E143" s="14">
        <f t="shared" si="5"/>
        <v>-34000</v>
      </c>
      <c r="F143" s="14" t="e">
        <f>D143-#REF!</f>
        <v>#REF!</v>
      </c>
    </row>
    <row r="144" spans="1:6">
      <c r="A144" s="13" t="s">
        <v>595</v>
      </c>
      <c r="B144" s="8" t="s">
        <v>442</v>
      </c>
      <c r="C144" s="114">
        <v>19500</v>
      </c>
      <c r="D144" s="114">
        <v>22428.950000000012</v>
      </c>
      <c r="E144" s="14">
        <f t="shared" si="5"/>
        <v>2928.9500000000116</v>
      </c>
      <c r="F144" s="14" t="e">
        <f>D144-#REF!</f>
        <v>#REF!</v>
      </c>
    </row>
    <row r="145" spans="1:6">
      <c r="A145" s="13" t="s">
        <v>596</v>
      </c>
      <c r="B145" s="8" t="s">
        <v>584</v>
      </c>
      <c r="C145" s="114">
        <v>7000</v>
      </c>
      <c r="D145" s="114">
        <v>10035.48</v>
      </c>
      <c r="E145" s="14">
        <f t="shared" si="5"/>
        <v>3035.4799999999996</v>
      </c>
      <c r="F145" s="14" t="e">
        <f>D145-#REF!</f>
        <v>#REF!</v>
      </c>
    </row>
    <row r="146" spans="1:6" s="42" customFormat="1">
      <c r="A146" s="13" t="s">
        <v>1445</v>
      </c>
      <c r="B146" s="8" t="s">
        <v>474</v>
      </c>
      <c r="C146" s="114">
        <v>0</v>
      </c>
      <c r="D146" s="114">
        <v>1462.19</v>
      </c>
      <c r="E146" s="14">
        <f t="shared" si="5"/>
        <v>1462.19</v>
      </c>
      <c r="F146" s="14" t="e">
        <f>D146-#REF!</f>
        <v>#REF!</v>
      </c>
    </row>
    <row r="147" spans="1:6" s="42" customFormat="1">
      <c r="A147" s="13" t="s">
        <v>596</v>
      </c>
      <c r="B147" s="8" t="s">
        <v>591</v>
      </c>
      <c r="C147" s="114">
        <v>10000</v>
      </c>
      <c r="D147" s="114">
        <v>27667.140000000007</v>
      </c>
      <c r="E147" s="14">
        <f t="shared" si="5"/>
        <v>17667.140000000007</v>
      </c>
      <c r="F147" s="14" t="e">
        <f>D147-#REF!</f>
        <v>#REF!</v>
      </c>
    </row>
    <row r="148" spans="1:6">
      <c r="A148" s="13" t="s">
        <v>597</v>
      </c>
      <c r="B148" s="8" t="s">
        <v>586</v>
      </c>
      <c r="C148" s="114">
        <v>0</v>
      </c>
      <c r="D148" s="114">
        <v>143.66</v>
      </c>
      <c r="E148" s="14">
        <f t="shared" si="5"/>
        <v>143.66</v>
      </c>
      <c r="F148" s="14" t="e">
        <f>D148-#REF!</f>
        <v>#REF!</v>
      </c>
    </row>
    <row r="149" spans="1:6">
      <c r="A149" s="13" t="s">
        <v>598</v>
      </c>
      <c r="B149" s="8" t="s">
        <v>587</v>
      </c>
      <c r="C149" s="114">
        <v>0</v>
      </c>
      <c r="D149" s="114">
        <v>24366.33</v>
      </c>
      <c r="E149" s="14">
        <f t="shared" si="5"/>
        <v>24366.33</v>
      </c>
      <c r="F149" s="14" t="e">
        <f>D149-#REF!</f>
        <v>#REF!</v>
      </c>
    </row>
    <row r="150" spans="1:6">
      <c r="A150" s="13" t="s">
        <v>599</v>
      </c>
      <c r="B150" s="8" t="s">
        <v>1649</v>
      </c>
      <c r="C150" s="114">
        <v>13000</v>
      </c>
      <c r="D150" s="114">
        <v>333.5</v>
      </c>
      <c r="E150" s="14">
        <f t="shared" si="5"/>
        <v>-12666.5</v>
      </c>
      <c r="F150" s="14" t="e">
        <f>D150-#REF!</f>
        <v>#REF!</v>
      </c>
    </row>
    <row r="151" spans="1:6" hidden="1">
      <c r="A151" s="13" t="s">
        <v>600</v>
      </c>
      <c r="B151" s="8" t="s">
        <v>589</v>
      </c>
      <c r="C151" s="114">
        <v>0</v>
      </c>
      <c r="D151" s="114">
        <v>0</v>
      </c>
      <c r="E151" s="14">
        <f t="shared" si="5"/>
        <v>0</v>
      </c>
      <c r="F151" s="14" t="e">
        <f>D151-#REF!</f>
        <v>#REF!</v>
      </c>
    </row>
    <row r="152" spans="1:6">
      <c r="A152" s="13" t="s">
        <v>601</v>
      </c>
      <c r="B152" s="8" t="s">
        <v>590</v>
      </c>
      <c r="C152" s="114">
        <v>0</v>
      </c>
      <c r="D152" s="114">
        <v>2107.3200000000002</v>
      </c>
      <c r="E152" s="14">
        <f t="shared" si="5"/>
        <v>2107.3200000000002</v>
      </c>
      <c r="F152" s="14" t="e">
        <f>D152-#REF!</f>
        <v>#REF!</v>
      </c>
    </row>
    <row r="153" spans="1:6">
      <c r="A153" s="13" t="s">
        <v>602</v>
      </c>
      <c r="B153" s="8" t="s">
        <v>592</v>
      </c>
      <c r="C153" s="114">
        <v>0</v>
      </c>
      <c r="D153" s="114">
        <v>18203.14</v>
      </c>
      <c r="E153" s="14">
        <f t="shared" si="5"/>
        <v>18203.14</v>
      </c>
      <c r="F153" s="14" t="e">
        <f>D153-#REF!</f>
        <v>#REF!</v>
      </c>
    </row>
    <row r="154" spans="1:6" s="42" customFormat="1" hidden="1">
      <c r="A154" s="13" t="s">
        <v>858</v>
      </c>
      <c r="B154" s="8" t="s">
        <v>776</v>
      </c>
      <c r="C154" s="114">
        <v>15000</v>
      </c>
      <c r="D154" s="114">
        <v>0</v>
      </c>
      <c r="E154" s="14">
        <f t="shared" si="5"/>
        <v>-15000</v>
      </c>
      <c r="F154" s="14" t="e">
        <f>D154-#REF!</f>
        <v>#REF!</v>
      </c>
    </row>
    <row r="155" spans="1:6" s="42" customFormat="1">
      <c r="A155" s="13" t="s">
        <v>602</v>
      </c>
      <c r="B155" s="8" t="s">
        <v>692</v>
      </c>
      <c r="C155" s="114"/>
      <c r="D155" s="114">
        <v>3400</v>
      </c>
      <c r="E155" s="14">
        <f t="shared" si="5"/>
        <v>3400</v>
      </c>
      <c r="F155" s="14" t="e">
        <f>D155-#REF!</f>
        <v>#REF!</v>
      </c>
    </row>
    <row r="156" spans="1:6" s="42" customFormat="1" hidden="1">
      <c r="A156" s="13" t="s">
        <v>602</v>
      </c>
      <c r="B156" s="8" t="s">
        <v>693</v>
      </c>
      <c r="C156" s="114"/>
      <c r="D156" s="114">
        <v>0</v>
      </c>
      <c r="E156" s="14">
        <f t="shared" si="5"/>
        <v>0</v>
      </c>
      <c r="F156" s="14" t="e">
        <f>D156-#REF!</f>
        <v>#REF!</v>
      </c>
    </row>
    <row r="157" spans="1:6" s="42" customFormat="1" hidden="1">
      <c r="A157" s="13" t="s">
        <v>602</v>
      </c>
      <c r="B157" s="8" t="s">
        <v>694</v>
      </c>
      <c r="C157" s="114"/>
      <c r="D157" s="114">
        <v>0</v>
      </c>
      <c r="E157" s="14">
        <f t="shared" si="5"/>
        <v>0</v>
      </c>
      <c r="F157" s="14" t="e">
        <f>D157-#REF!</f>
        <v>#REF!</v>
      </c>
    </row>
    <row r="158" spans="1:6" s="42" customFormat="1" hidden="1">
      <c r="A158" s="13" t="s">
        <v>602</v>
      </c>
      <c r="B158" s="8" t="s">
        <v>695</v>
      </c>
      <c r="C158" s="114"/>
      <c r="D158" s="114">
        <v>0</v>
      </c>
      <c r="E158" s="14">
        <f t="shared" si="5"/>
        <v>0</v>
      </c>
      <c r="F158" s="14" t="e">
        <f>D158-#REF!</f>
        <v>#REF!</v>
      </c>
    </row>
    <row r="159" spans="1:6" s="42" customFormat="1">
      <c r="A159" s="13" t="s">
        <v>602</v>
      </c>
      <c r="B159" s="8" t="s">
        <v>1588</v>
      </c>
      <c r="C159" s="114"/>
      <c r="D159" s="114">
        <v>2730.31</v>
      </c>
      <c r="E159" s="14">
        <f t="shared" si="5"/>
        <v>2730.31</v>
      </c>
      <c r="F159" s="14" t="e">
        <f>D159-#REF!</f>
        <v>#REF!</v>
      </c>
    </row>
    <row r="160" spans="1:6" s="42" customFormat="1" hidden="1">
      <c r="A160" s="13"/>
      <c r="B160" s="8" t="s">
        <v>1650</v>
      </c>
      <c r="C160" s="114"/>
      <c r="D160" s="114">
        <v>0</v>
      </c>
      <c r="E160" s="14">
        <f t="shared" si="5"/>
        <v>0</v>
      </c>
      <c r="F160" s="14" t="e">
        <f>D160-#REF!</f>
        <v>#REF!</v>
      </c>
    </row>
    <row r="161" spans="1:6" s="42" customFormat="1" hidden="1">
      <c r="A161" s="13"/>
      <c r="B161" s="8" t="s">
        <v>1589</v>
      </c>
      <c r="C161" s="114"/>
      <c r="D161" s="114">
        <v>0</v>
      </c>
      <c r="E161" s="14">
        <f t="shared" si="5"/>
        <v>0</v>
      </c>
      <c r="F161" s="14" t="e">
        <f>D161-#REF!</f>
        <v>#REF!</v>
      </c>
    </row>
    <row r="162" spans="1:6" s="42" customFormat="1">
      <c r="A162" s="13"/>
      <c r="B162" s="8" t="s">
        <v>1651</v>
      </c>
      <c r="C162" s="114"/>
      <c r="D162" s="114">
        <v>102967.9</v>
      </c>
      <c r="E162" s="14">
        <f t="shared" si="5"/>
        <v>102967.9</v>
      </c>
      <c r="F162" s="14" t="e">
        <f>D162-#REF!</f>
        <v>#REF!</v>
      </c>
    </row>
    <row r="163" spans="1:6" s="42" customFormat="1">
      <c r="A163" s="13"/>
      <c r="B163" s="8" t="s">
        <v>1654</v>
      </c>
      <c r="C163" s="114"/>
      <c r="D163" s="114">
        <v>33875.56</v>
      </c>
      <c r="E163" s="14">
        <f t="shared" si="5"/>
        <v>33875.56</v>
      </c>
      <c r="F163" s="14" t="e">
        <f>D163-#REF!</f>
        <v>#REF!</v>
      </c>
    </row>
    <row r="164" spans="1:6" s="42" customFormat="1" hidden="1">
      <c r="A164" s="13"/>
      <c r="B164" s="8"/>
      <c r="C164" s="114"/>
      <c r="D164" s="114">
        <v>0</v>
      </c>
      <c r="E164" s="14">
        <f t="shared" si="5"/>
        <v>0</v>
      </c>
      <c r="F164" s="14" t="e">
        <f>D164-#REF!</f>
        <v>#REF!</v>
      </c>
    </row>
    <row r="165" spans="1:6" s="42" customFormat="1" hidden="1">
      <c r="A165" s="13"/>
      <c r="B165" s="8"/>
      <c r="C165" s="114"/>
      <c r="D165" s="114">
        <v>0</v>
      </c>
      <c r="E165" s="14">
        <f t="shared" si="5"/>
        <v>0</v>
      </c>
      <c r="F165" s="14" t="e">
        <f>D165-#REF!</f>
        <v>#REF!</v>
      </c>
    </row>
    <row r="166" spans="1:6" s="42" customFormat="1" hidden="1">
      <c r="A166" s="13"/>
      <c r="B166" s="8"/>
      <c r="C166" s="114"/>
      <c r="D166" s="114">
        <v>0</v>
      </c>
      <c r="E166" s="14">
        <f t="shared" si="5"/>
        <v>0</v>
      </c>
      <c r="F166" s="14" t="e">
        <f>D166-#REF!</f>
        <v>#REF!</v>
      </c>
    </row>
    <row r="167" spans="1:6" s="42" customFormat="1" hidden="1">
      <c r="A167" s="13"/>
      <c r="B167" s="8"/>
      <c r="C167" s="114"/>
      <c r="D167" s="114">
        <v>0</v>
      </c>
      <c r="E167" s="14">
        <f t="shared" si="5"/>
        <v>0</v>
      </c>
      <c r="F167" s="14" t="e">
        <f>D167-#REF!</f>
        <v>#REF!</v>
      </c>
    </row>
    <row r="168" spans="1:6" s="42" customFormat="1" hidden="1">
      <c r="A168" s="13"/>
      <c r="B168" s="8"/>
      <c r="C168" s="114"/>
      <c r="D168" s="114">
        <v>0</v>
      </c>
      <c r="E168" s="14">
        <f t="shared" si="5"/>
        <v>0</v>
      </c>
      <c r="F168" s="14" t="e">
        <f>D168-#REF!</f>
        <v>#REF!</v>
      </c>
    </row>
    <row r="169" spans="1:6" s="6" customFormat="1">
      <c r="A169" s="19"/>
      <c r="B169" s="33" t="s">
        <v>402</v>
      </c>
      <c r="C169" s="34">
        <v>115100</v>
      </c>
      <c r="D169" s="34">
        <v>301193.95</v>
      </c>
      <c r="E169" s="34">
        <f>SUM(E141:E168)</f>
        <v>186093.95</v>
      </c>
      <c r="F169" s="34" t="e">
        <f>SUM(F141:F168)</f>
        <v>#REF!</v>
      </c>
    </row>
    <row r="170" spans="1:6" ht="23.25">
      <c r="B170" s="50" t="s">
        <v>400</v>
      </c>
      <c r="C170" s="1"/>
      <c r="D170" s="1"/>
    </row>
    <row r="171" spans="1:6">
      <c r="A171" s="2" t="s">
        <v>3</v>
      </c>
      <c r="B171" s="2" t="s">
        <v>2</v>
      </c>
      <c r="C171" s="26" t="s">
        <v>1647</v>
      </c>
      <c r="D171" s="26" t="s">
        <v>1648</v>
      </c>
      <c r="E171" s="26" t="str">
        <f>E92</f>
        <v>INDICATORE ATTESO</v>
      </c>
      <c r="F171" s="26" t="str">
        <f>F92</f>
        <v>INDICATORE CONS.</v>
      </c>
    </row>
    <row r="172" spans="1:6">
      <c r="A172" s="13"/>
      <c r="B172" s="8" t="s">
        <v>1677</v>
      </c>
      <c r="C172" s="114">
        <v>0</v>
      </c>
      <c r="D172" s="114">
        <v>17248.3</v>
      </c>
      <c r="E172" s="14">
        <f t="shared" ref="E172:E191" si="6">D172-C172</f>
        <v>17248.3</v>
      </c>
      <c r="F172" s="14" t="e">
        <f>D172-#REF!</f>
        <v>#REF!</v>
      </c>
    </row>
    <row r="173" spans="1:6">
      <c r="A173" s="13"/>
      <c r="B173" s="8" t="s">
        <v>790</v>
      </c>
      <c r="C173" s="114">
        <v>40000</v>
      </c>
      <c r="D173" s="114">
        <v>29478.95</v>
      </c>
      <c r="E173" s="14">
        <f t="shared" si="6"/>
        <v>-10521.05</v>
      </c>
      <c r="F173" s="14" t="e">
        <f>D173-#REF!</f>
        <v>#REF!</v>
      </c>
    </row>
    <row r="174" spans="1:6" hidden="1">
      <c r="A174" s="13" t="s">
        <v>418</v>
      </c>
      <c r="B174" s="8" t="s">
        <v>439</v>
      </c>
      <c r="C174" s="114">
        <v>0</v>
      </c>
      <c r="D174" s="114">
        <v>0</v>
      </c>
      <c r="E174" s="14">
        <f t="shared" si="6"/>
        <v>0</v>
      </c>
      <c r="F174" s="14" t="e">
        <f>D174-#REF!</f>
        <v>#REF!</v>
      </c>
    </row>
    <row r="175" spans="1:6" hidden="1">
      <c r="A175" s="13" t="s">
        <v>419</v>
      </c>
      <c r="B175" s="8" t="s">
        <v>828</v>
      </c>
      <c r="C175" s="114">
        <v>0</v>
      </c>
      <c r="D175" s="114">
        <v>0</v>
      </c>
      <c r="E175" s="14">
        <f t="shared" si="6"/>
        <v>0</v>
      </c>
      <c r="F175" s="14" t="e">
        <f>D175-#REF!</f>
        <v>#REF!</v>
      </c>
    </row>
    <row r="176" spans="1:6" hidden="1">
      <c r="A176" s="13" t="s">
        <v>420</v>
      </c>
      <c r="B176" s="8" t="s">
        <v>767</v>
      </c>
      <c r="C176" s="114">
        <v>0</v>
      </c>
      <c r="D176" s="114">
        <v>0</v>
      </c>
      <c r="E176" s="14">
        <f t="shared" si="6"/>
        <v>0</v>
      </c>
      <c r="F176" s="14" t="e">
        <f>D176-#REF!</f>
        <v>#REF!</v>
      </c>
    </row>
    <row r="177" spans="1:6" hidden="1">
      <c r="A177" s="13" t="s">
        <v>682</v>
      </c>
      <c r="B177" s="8" t="s">
        <v>768</v>
      </c>
      <c r="C177" s="114">
        <v>0</v>
      </c>
      <c r="D177" s="114">
        <v>0</v>
      </c>
      <c r="E177" s="14">
        <f t="shared" si="6"/>
        <v>0</v>
      </c>
      <c r="F177" s="14" t="e">
        <f>D177-#REF!</f>
        <v>#REF!</v>
      </c>
    </row>
    <row r="178" spans="1:6" hidden="1">
      <c r="A178" s="13" t="s">
        <v>686</v>
      </c>
      <c r="B178" s="8" t="s">
        <v>769</v>
      </c>
      <c r="C178" s="114">
        <v>0</v>
      </c>
      <c r="D178" s="114">
        <v>0</v>
      </c>
      <c r="E178" s="14">
        <f t="shared" si="6"/>
        <v>0</v>
      </c>
      <c r="F178" s="14" t="e">
        <f>D178-#REF!</f>
        <v>#REF!</v>
      </c>
    </row>
    <row r="179" spans="1:6" hidden="1">
      <c r="A179" s="13" t="s">
        <v>683</v>
      </c>
      <c r="B179" s="8" t="s">
        <v>792</v>
      </c>
      <c r="C179" s="114">
        <v>0</v>
      </c>
      <c r="D179" s="114">
        <v>0</v>
      </c>
      <c r="E179" s="14">
        <f t="shared" si="6"/>
        <v>0</v>
      </c>
      <c r="F179" s="14" t="e">
        <f>D179-#REF!</f>
        <v>#REF!</v>
      </c>
    </row>
    <row r="180" spans="1:6" hidden="1">
      <c r="A180" s="13" t="s">
        <v>685</v>
      </c>
      <c r="B180" s="8" t="s">
        <v>770</v>
      </c>
      <c r="C180" s="114">
        <v>0</v>
      </c>
      <c r="D180" s="114">
        <v>0</v>
      </c>
      <c r="E180" s="14">
        <f t="shared" si="6"/>
        <v>0</v>
      </c>
      <c r="F180" s="14" t="e">
        <f>D180-#REF!</f>
        <v>#REF!</v>
      </c>
    </row>
    <row r="181" spans="1:6" hidden="1">
      <c r="A181" s="13" t="s">
        <v>684</v>
      </c>
      <c r="B181" s="8" t="s">
        <v>771</v>
      </c>
      <c r="C181" s="114">
        <v>0</v>
      </c>
      <c r="D181" s="114">
        <v>0</v>
      </c>
      <c r="E181" s="14">
        <f t="shared" si="6"/>
        <v>0</v>
      </c>
      <c r="F181" s="14" t="e">
        <f>D181-#REF!</f>
        <v>#REF!</v>
      </c>
    </row>
    <row r="182" spans="1:6" s="42" customFormat="1" ht="14.25" customHeight="1">
      <c r="A182" s="13" t="s">
        <v>857</v>
      </c>
      <c r="B182" s="8" t="s">
        <v>789</v>
      </c>
      <c r="C182" s="114">
        <v>8997</v>
      </c>
      <c r="D182" s="114">
        <v>2100</v>
      </c>
      <c r="E182" s="14">
        <f t="shared" si="6"/>
        <v>-6897</v>
      </c>
      <c r="F182" s="14" t="e">
        <f>D182-#REF!</f>
        <v>#REF!</v>
      </c>
    </row>
    <row r="183" spans="1:6" s="42" customFormat="1">
      <c r="A183" s="13" t="s">
        <v>858</v>
      </c>
      <c r="B183" s="8" t="s">
        <v>797</v>
      </c>
      <c r="C183" s="114">
        <v>45000</v>
      </c>
      <c r="D183" s="114">
        <v>55249.919999999998</v>
      </c>
      <c r="E183" s="14">
        <f t="shared" si="6"/>
        <v>10249.919999999998</v>
      </c>
      <c r="F183" s="14" t="e">
        <f>D183-#REF!</f>
        <v>#REF!</v>
      </c>
    </row>
    <row r="184" spans="1:6" s="42" customFormat="1" hidden="1">
      <c r="A184" s="13"/>
      <c r="B184" s="8" t="s">
        <v>764</v>
      </c>
      <c r="C184" s="114">
        <v>0</v>
      </c>
      <c r="D184" s="114">
        <v>0</v>
      </c>
      <c r="E184" s="14">
        <f t="shared" si="6"/>
        <v>0</v>
      </c>
      <c r="F184" s="14" t="e">
        <f>D184-#REF!</f>
        <v>#REF!</v>
      </c>
    </row>
    <row r="185" spans="1:6" s="42" customFormat="1">
      <c r="A185" s="13" t="s">
        <v>1390</v>
      </c>
      <c r="B185" s="8" t="s">
        <v>765</v>
      </c>
      <c r="C185" s="114">
        <v>0</v>
      </c>
      <c r="D185" s="114">
        <v>10000</v>
      </c>
      <c r="E185" s="14">
        <f t="shared" si="6"/>
        <v>10000</v>
      </c>
      <c r="F185" s="14" t="e">
        <f>D185-#REF!</f>
        <v>#REF!</v>
      </c>
    </row>
    <row r="186" spans="1:6" s="42" customFormat="1">
      <c r="A186" s="13" t="s">
        <v>1465</v>
      </c>
      <c r="B186" s="8" t="s">
        <v>794</v>
      </c>
      <c r="C186" s="114">
        <v>4000</v>
      </c>
      <c r="D186" s="114">
        <v>4807.5999999999995</v>
      </c>
      <c r="E186" s="14">
        <f t="shared" si="6"/>
        <v>807.59999999999945</v>
      </c>
      <c r="F186" s="14" t="e">
        <f>D186-#REF!</f>
        <v>#REF!</v>
      </c>
    </row>
    <row r="187" spans="1:6" s="42" customFormat="1" hidden="1">
      <c r="A187" s="13"/>
      <c r="B187" s="8" t="s">
        <v>742</v>
      </c>
      <c r="C187" s="114">
        <v>0</v>
      </c>
      <c r="D187" s="114">
        <v>0</v>
      </c>
      <c r="E187" s="14">
        <f t="shared" si="6"/>
        <v>0</v>
      </c>
      <c r="F187" s="14" t="e">
        <f>D187-#REF!</f>
        <v>#REF!</v>
      </c>
    </row>
    <row r="188" spans="1:6" s="42" customFormat="1">
      <c r="A188" s="13" t="s">
        <v>1465</v>
      </c>
      <c r="B188" s="8" t="s">
        <v>795</v>
      </c>
      <c r="C188" s="114">
        <v>3000</v>
      </c>
      <c r="D188" s="114">
        <v>3605.7</v>
      </c>
      <c r="E188" s="14">
        <f t="shared" si="6"/>
        <v>605.69999999999982</v>
      </c>
      <c r="F188" s="14" t="e">
        <f>D188-#REF!</f>
        <v>#REF!</v>
      </c>
    </row>
    <row r="189" spans="1:6" s="42" customFormat="1">
      <c r="A189" s="13"/>
      <c r="B189" s="8" t="s">
        <v>799</v>
      </c>
      <c r="C189" s="114">
        <v>10000</v>
      </c>
      <c r="D189" s="114">
        <v>0</v>
      </c>
      <c r="E189" s="14">
        <f t="shared" si="6"/>
        <v>-10000</v>
      </c>
      <c r="F189" s="14" t="e">
        <f>D189-#REF!</f>
        <v>#REF!</v>
      </c>
    </row>
    <row r="190" spans="1:6" s="42" customFormat="1">
      <c r="A190" s="13" t="s">
        <v>1465</v>
      </c>
      <c r="B190" s="8" t="s">
        <v>796</v>
      </c>
      <c r="C190" s="114">
        <v>3000</v>
      </c>
      <c r="D190" s="114">
        <v>3605.7</v>
      </c>
      <c r="E190" s="14">
        <f t="shared" si="6"/>
        <v>605.69999999999982</v>
      </c>
      <c r="F190" s="14" t="e">
        <f>D190-#REF!</f>
        <v>#REF!</v>
      </c>
    </row>
    <row r="191" spans="1:6" s="42" customFormat="1" ht="18.75" customHeight="1">
      <c r="A191" s="13"/>
      <c r="B191" s="8" t="s">
        <v>766</v>
      </c>
      <c r="C191" s="114">
        <v>50000</v>
      </c>
      <c r="D191" s="114">
        <v>71149.52</v>
      </c>
      <c r="E191" s="14">
        <f t="shared" si="6"/>
        <v>21149.520000000004</v>
      </c>
      <c r="F191" s="14" t="e">
        <f>D191-#REF!</f>
        <v>#REF!</v>
      </c>
    </row>
    <row r="192" spans="1:6" s="6" customFormat="1">
      <c r="A192" s="19"/>
      <c r="B192" s="33" t="s">
        <v>403</v>
      </c>
      <c r="C192" s="35">
        <v>163997</v>
      </c>
      <c r="D192" s="35">
        <v>197245.69</v>
      </c>
      <c r="E192" s="35">
        <f>SUM(E172:E191)</f>
        <v>33248.69</v>
      </c>
      <c r="F192" s="35" t="e">
        <f>SUM(F172:F191)</f>
        <v>#REF!</v>
      </c>
    </row>
    <row r="193" spans="1:6">
      <c r="C193" s="1"/>
      <c r="D193" s="1"/>
    </row>
    <row r="194" spans="1:6">
      <c r="A194" s="2" t="s">
        <v>3</v>
      </c>
      <c r="B194" s="2" t="s">
        <v>2</v>
      </c>
      <c r="C194" s="26" t="s">
        <v>1647</v>
      </c>
      <c r="D194" s="26" t="s">
        <v>1648</v>
      </c>
      <c r="E194" s="26" t="str">
        <f>E171</f>
        <v>INDICATORE ATTESO</v>
      </c>
      <c r="F194" s="26" t="str">
        <f>F171</f>
        <v>INDICATORE CONS.</v>
      </c>
    </row>
    <row r="195" spans="1:6">
      <c r="A195" s="13" t="s">
        <v>687</v>
      </c>
      <c r="B195" s="8" t="s">
        <v>872</v>
      </c>
      <c r="C195" s="114">
        <v>1724196.47</v>
      </c>
      <c r="D195" s="114">
        <v>1606951.37</v>
      </c>
      <c r="E195" s="14">
        <f>D195-C195</f>
        <v>-117245.09999999986</v>
      </c>
      <c r="F195" s="14" t="e">
        <f>D195-#REF!</f>
        <v>#REF!</v>
      </c>
    </row>
    <row r="196" spans="1:6">
      <c r="A196" s="13" t="s">
        <v>688</v>
      </c>
      <c r="B196" s="8" t="s">
        <v>873</v>
      </c>
      <c r="C196" s="114">
        <v>733000</v>
      </c>
      <c r="D196" s="114">
        <v>648785.55000000005</v>
      </c>
      <c r="E196" s="14">
        <f>D196-C196</f>
        <v>-84214.449999999953</v>
      </c>
      <c r="F196" s="14" t="e">
        <f>D196-#REF!</f>
        <v>#REF!</v>
      </c>
    </row>
    <row r="197" spans="1:6">
      <c r="A197" s="13" t="s">
        <v>689</v>
      </c>
      <c r="B197" s="8" t="s">
        <v>874</v>
      </c>
      <c r="C197" s="114">
        <v>1093999.9999999998</v>
      </c>
      <c r="D197" s="114">
        <v>880813.36</v>
      </c>
      <c r="E197" s="14">
        <f>D197-C197+102967.9</f>
        <v>-110218.73999999979</v>
      </c>
      <c r="F197" s="14" t="e">
        <f>D197-#REF!</f>
        <v>#REF!</v>
      </c>
    </row>
    <row r="198" spans="1:6">
      <c r="A198" s="13" t="s">
        <v>690</v>
      </c>
      <c r="B198" s="8" t="s">
        <v>875</v>
      </c>
      <c r="C198" s="114">
        <v>590000</v>
      </c>
      <c r="D198" s="114">
        <v>575310.62000000011</v>
      </c>
      <c r="E198" s="14">
        <f t="shared" ref="E198:E209" si="7">D198-C198</f>
        <v>-14689.379999999888</v>
      </c>
      <c r="F198" s="14" t="e">
        <f>D198-#REF!</f>
        <v>#REF!</v>
      </c>
    </row>
    <row r="199" spans="1:6">
      <c r="A199" s="13" t="s">
        <v>691</v>
      </c>
      <c r="B199" s="8" t="s">
        <v>876</v>
      </c>
      <c r="C199" s="114">
        <v>1130000</v>
      </c>
      <c r="D199" s="114">
        <v>1035740.0799999997</v>
      </c>
      <c r="E199" s="14">
        <f t="shared" si="7"/>
        <v>-94259.920000000275</v>
      </c>
      <c r="F199" s="14" t="e">
        <f>D199-#REF!</f>
        <v>#REF!</v>
      </c>
    </row>
    <row r="200" spans="1:6" s="42" customFormat="1">
      <c r="A200" s="13" t="s">
        <v>687</v>
      </c>
      <c r="B200" s="8" t="s">
        <v>743</v>
      </c>
      <c r="C200" s="114">
        <v>115734.03</v>
      </c>
      <c r="D200" s="114">
        <v>115734.03</v>
      </c>
      <c r="E200" s="14">
        <f t="shared" si="7"/>
        <v>0</v>
      </c>
      <c r="F200" s="14" t="e">
        <f>D200-#REF!</f>
        <v>#REF!</v>
      </c>
    </row>
    <row r="201" spans="1:6" s="42" customFormat="1">
      <c r="A201" s="13" t="s">
        <v>688</v>
      </c>
      <c r="B201" s="8" t="s">
        <v>744</v>
      </c>
      <c r="C201" s="114">
        <v>73896.160000000003</v>
      </c>
      <c r="D201" s="114">
        <v>73896.160000000003</v>
      </c>
      <c r="E201" s="14">
        <f t="shared" si="7"/>
        <v>0</v>
      </c>
      <c r="F201" s="14" t="e">
        <f>D201-#REF!</f>
        <v>#REF!</v>
      </c>
    </row>
    <row r="202" spans="1:6" s="42" customFormat="1">
      <c r="A202" s="13" t="s">
        <v>689</v>
      </c>
      <c r="B202" s="8" t="s">
        <v>745</v>
      </c>
      <c r="C202" s="114">
        <v>53853.429999999935</v>
      </c>
      <c r="D202" s="114">
        <v>53853.429999999935</v>
      </c>
      <c r="E202" s="14">
        <f t="shared" si="7"/>
        <v>0</v>
      </c>
      <c r="F202" s="14" t="e">
        <f>D202-#REF!</f>
        <v>#REF!</v>
      </c>
    </row>
    <row r="203" spans="1:6" s="42" customFormat="1">
      <c r="A203" s="13" t="s">
        <v>690</v>
      </c>
      <c r="B203" s="8" t="s">
        <v>746</v>
      </c>
      <c r="C203" s="114">
        <v>29756.789999999921</v>
      </c>
      <c r="D203" s="114">
        <v>29756.789999999921</v>
      </c>
      <c r="E203" s="14">
        <f t="shared" si="7"/>
        <v>0</v>
      </c>
      <c r="F203" s="14" t="e">
        <f>D203-#REF!</f>
        <v>#REF!</v>
      </c>
    </row>
    <row r="204" spans="1:6" s="42" customFormat="1">
      <c r="A204" s="13" t="s">
        <v>691</v>
      </c>
      <c r="B204" s="8" t="s">
        <v>747</v>
      </c>
      <c r="C204" s="114">
        <v>91024.830000000016</v>
      </c>
      <c r="D204" s="114">
        <v>91024.830000000016</v>
      </c>
      <c r="E204" s="14">
        <f t="shared" si="7"/>
        <v>0</v>
      </c>
      <c r="F204" s="14" t="e">
        <f>D204-#REF!</f>
        <v>#REF!</v>
      </c>
    </row>
    <row r="205" spans="1:6" s="42" customFormat="1" hidden="1">
      <c r="A205" s="13" t="s">
        <v>687</v>
      </c>
      <c r="B205" s="8" t="s">
        <v>1573</v>
      </c>
      <c r="C205" s="114">
        <v>0</v>
      </c>
      <c r="D205" s="114">
        <v>0</v>
      </c>
      <c r="E205" s="14">
        <f t="shared" si="7"/>
        <v>0</v>
      </c>
      <c r="F205" s="14" t="e">
        <f>D205-#REF!</f>
        <v>#REF!</v>
      </c>
    </row>
    <row r="206" spans="1:6" s="42" customFormat="1" hidden="1">
      <c r="A206" s="13" t="s">
        <v>688</v>
      </c>
      <c r="B206" s="8" t="s">
        <v>1574</v>
      </c>
      <c r="C206" s="114"/>
      <c r="D206" s="114">
        <v>0</v>
      </c>
      <c r="E206" s="14">
        <f t="shared" si="7"/>
        <v>0</v>
      </c>
      <c r="F206" s="14" t="e">
        <f>D206-#REF!</f>
        <v>#REF!</v>
      </c>
    </row>
    <row r="207" spans="1:6" s="42" customFormat="1" ht="14.25" customHeight="1">
      <c r="A207" s="13" t="s">
        <v>689</v>
      </c>
      <c r="B207" s="8" t="s">
        <v>1575</v>
      </c>
      <c r="C207" s="114"/>
      <c r="D207" s="114">
        <v>8078.54</v>
      </c>
      <c r="E207" s="14">
        <f t="shared" si="7"/>
        <v>8078.54</v>
      </c>
      <c r="F207" s="14" t="e">
        <f>D207-#REF!</f>
        <v>#REF!</v>
      </c>
    </row>
    <row r="208" spans="1:6" s="42" customFormat="1" hidden="1">
      <c r="A208" s="13" t="s">
        <v>690</v>
      </c>
      <c r="B208" s="8" t="s">
        <v>1576</v>
      </c>
      <c r="C208" s="114"/>
      <c r="D208" s="114">
        <v>0</v>
      </c>
      <c r="E208" s="14">
        <f t="shared" si="7"/>
        <v>0</v>
      </c>
      <c r="F208" s="14" t="e">
        <f>D208-#REF!</f>
        <v>#REF!</v>
      </c>
    </row>
    <row r="209" spans="1:6" s="42" customFormat="1">
      <c r="A209" s="13" t="s">
        <v>691</v>
      </c>
      <c r="B209" s="8" t="s">
        <v>1577</v>
      </c>
      <c r="C209" s="114"/>
      <c r="D209" s="114">
        <v>10980.61</v>
      </c>
      <c r="E209" s="14">
        <f t="shared" si="7"/>
        <v>10980.61</v>
      </c>
      <c r="F209" s="14" t="e">
        <f>D209-#REF!</f>
        <v>#REF!</v>
      </c>
    </row>
    <row r="210" spans="1:6">
      <c r="A210" s="20" t="s">
        <v>1</v>
      </c>
      <c r="B210" s="36" t="s">
        <v>404</v>
      </c>
      <c r="C210" s="37">
        <v>5635461.71</v>
      </c>
      <c r="D210" s="37">
        <v>5130925.37</v>
      </c>
      <c r="E210" s="37">
        <f>SUM(E195:E209)</f>
        <v>-401568.43999999977</v>
      </c>
      <c r="F210" s="37" t="e">
        <f>SUM(F195:F209)</f>
        <v>#REF!</v>
      </c>
    </row>
    <row r="211" spans="1:6">
      <c r="A211" s="20" t="s">
        <v>1</v>
      </c>
      <c r="B211" s="38" t="s">
        <v>411</v>
      </c>
      <c r="C211" s="39">
        <v>6961758.71</v>
      </c>
      <c r="D211" s="39">
        <v>6712817.1100000013</v>
      </c>
      <c r="E211" s="39" t="e">
        <f>E210+E169+E138+E90+E47+E17+E192</f>
        <v>#REF!</v>
      </c>
      <c r="F211" s="39" t="e">
        <f>F210+F169+F138+F90+F47+F17+F192</f>
        <v>#REF!</v>
      </c>
    </row>
    <row r="212" spans="1:6">
      <c r="D212" s="1"/>
      <c r="E212" s="1">
        <f>D211-C211</f>
        <v>-248941.5999999987</v>
      </c>
      <c r="F212" s="1" t="e">
        <f>D211-#REF!</f>
        <v>#REF!</v>
      </c>
    </row>
    <row r="213" spans="1:6">
      <c r="C213" s="1"/>
    </row>
    <row r="214" spans="1:6">
      <c r="C214" s="1">
        <v>1326297</v>
      </c>
      <c r="D214" s="1">
        <v>1581891.7400000012</v>
      </c>
    </row>
    <row r="215" spans="1:6">
      <c r="D215" s="1">
        <v>1675158.1000000013</v>
      </c>
    </row>
    <row r="216" spans="1:6">
      <c r="D216" s="1">
        <v>46245.739999999292</v>
      </c>
    </row>
    <row r="218" spans="1:6">
      <c r="D218" s="1">
        <v>-504536.33999999985</v>
      </c>
    </row>
    <row r="219" spans="1:6">
      <c r="D219" s="1"/>
    </row>
    <row r="220" spans="1:6">
      <c r="E220" s="42" t="s">
        <v>1716</v>
      </c>
    </row>
    <row r="221" spans="1:6" ht="15.75">
      <c r="D221" s="195" t="s">
        <v>1712</v>
      </c>
      <c r="E221" s="196">
        <v>34000</v>
      </c>
    </row>
    <row r="222" spans="1:6" ht="15.75">
      <c r="D222" s="195" t="s">
        <v>1713</v>
      </c>
      <c r="E222" s="196">
        <v>18042.29</v>
      </c>
    </row>
    <row r="223" spans="1:6" ht="15.75">
      <c r="D223" s="195" t="s">
        <v>1714</v>
      </c>
      <c r="E223" s="196">
        <v>25000</v>
      </c>
    </row>
    <row r="224" spans="1:6" ht="15.75">
      <c r="D224" s="195" t="s">
        <v>14</v>
      </c>
      <c r="E224" s="196">
        <v>1000</v>
      </c>
    </row>
    <row r="225" spans="4:6" ht="15.75">
      <c r="D225" s="195" t="s">
        <v>15</v>
      </c>
      <c r="E225" s="196">
        <v>25000</v>
      </c>
    </row>
    <row r="226" spans="4:6" ht="15.75">
      <c r="D226" s="197" t="s">
        <v>1715</v>
      </c>
      <c r="E226" s="198">
        <v>103042.29</v>
      </c>
    </row>
    <row r="229" spans="4:6">
      <c r="E229" s="42" t="s">
        <v>1742</v>
      </c>
    </row>
    <row r="230" spans="4:6">
      <c r="D230" s="14">
        <v>-116864.81999999983</v>
      </c>
      <c r="E230" s="1">
        <f>E221+D230</f>
        <v>-82864.819999999832</v>
      </c>
    </row>
    <row r="231" spans="4:6">
      <c r="D231" s="14">
        <v>-84355.469999999972</v>
      </c>
      <c r="E231" s="1">
        <f>E222+D231</f>
        <v>-66313.179999999964</v>
      </c>
    </row>
    <row r="232" spans="4:6">
      <c r="D232" s="14">
        <v>-110093.53999999972</v>
      </c>
      <c r="E232" s="1">
        <f>E223+D232</f>
        <v>-85093.539999999717</v>
      </c>
    </row>
    <row r="233" spans="4:6">
      <c r="D233" s="14">
        <v>-14943.04999999993</v>
      </c>
      <c r="E233" s="1">
        <f>E224+D233</f>
        <v>-13943.04999999993</v>
      </c>
    </row>
    <row r="234" spans="4:6">
      <c r="D234" s="14">
        <v>-94370.690000000177</v>
      </c>
      <c r="E234" s="1">
        <f>E225+D234</f>
        <v>-69370.690000000177</v>
      </c>
    </row>
    <row r="237" spans="4:6">
      <c r="E237" s="42" t="s">
        <v>1746</v>
      </c>
      <c r="F237" s="42">
        <v>93266.33</v>
      </c>
    </row>
    <row r="240" spans="4:6" ht="15.75">
      <c r="D240" s="195" t="s">
        <v>1712</v>
      </c>
      <c r="E240" s="196">
        <v>34000</v>
      </c>
      <c r="F240" s="42">
        <v>-117245.09999999986</v>
      </c>
    </row>
    <row r="241" spans="4:6" ht="15.75">
      <c r="D241" s="195" t="s">
        <v>1713</v>
      </c>
      <c r="E241" s="196">
        <v>18042.29</v>
      </c>
      <c r="F241" s="42">
        <v>-84214.449999999953</v>
      </c>
    </row>
    <row r="242" spans="4:6" ht="15.75">
      <c r="D242" s="195" t="s">
        <v>1714</v>
      </c>
      <c r="E242" s="196">
        <v>25000</v>
      </c>
      <c r="F242" s="42">
        <v>-110218.73999999979</v>
      </c>
    </row>
    <row r="243" spans="4:6" ht="15.75">
      <c r="D243" s="195" t="s">
        <v>14</v>
      </c>
      <c r="E243" s="196">
        <v>1000</v>
      </c>
      <c r="F243" s="42">
        <v>-14689.379999999888</v>
      </c>
    </row>
    <row r="244" spans="4:6" ht="15.75">
      <c r="D244" s="195" t="s">
        <v>15</v>
      </c>
      <c r="E244" s="196">
        <v>25000</v>
      </c>
      <c r="F244" s="42">
        <v>-94259.920000000275</v>
      </c>
    </row>
    <row r="245" spans="4:6" ht="15.75">
      <c r="D245" s="197" t="s">
        <v>1715</v>
      </c>
      <c r="E245" s="198">
        <v>103042.29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complessivo</oddHeader>
  </headerFooter>
  <rowBreaks count="1" manualBreakCount="1"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>
    <pageSetUpPr fitToPage="1"/>
  </sheetPr>
  <dimension ref="A1:Z233"/>
  <sheetViews>
    <sheetView topLeftCell="A20" zoomScale="70" zoomScaleNormal="70" workbookViewId="0">
      <selection activeCell="A154" sqref="A154:IV154"/>
    </sheetView>
  </sheetViews>
  <sheetFormatPr defaultRowHeight="15"/>
  <cols>
    <col min="1" max="1" width="16.7109375" style="18" customWidth="1"/>
    <col min="2" max="2" width="47.42578125" style="42" customWidth="1"/>
    <col min="3" max="3" width="16.85546875" style="25" hidden="1" customWidth="1"/>
    <col min="4" max="4" width="18.42578125" style="25" hidden="1" customWidth="1"/>
    <col min="5" max="5" width="19.28515625" style="25" hidden="1" customWidth="1"/>
    <col min="6" max="7" width="18.85546875" style="42" customWidth="1"/>
    <col min="8" max="8" width="21" style="42" customWidth="1"/>
    <col min="9" max="9" width="18.85546875" style="42" customWidth="1"/>
    <col min="10" max="10" width="26.42578125" style="42" customWidth="1"/>
    <col min="11" max="11" width="26.85546875" style="42" customWidth="1"/>
    <col min="12" max="12" width="61.42578125" style="42" customWidth="1"/>
    <col min="13" max="13" width="11.5703125" style="42" bestFit="1" customWidth="1"/>
    <col min="14" max="15" width="9.140625" style="42"/>
    <col min="16" max="16" width="10.5703125" style="42" bestFit="1" customWidth="1"/>
    <col min="17" max="18" width="9.140625" style="42"/>
    <col min="19" max="19" width="10.7109375" style="42" bestFit="1" customWidth="1"/>
    <col min="20" max="21" width="9.140625" style="42"/>
    <col min="22" max="23" width="10" style="42" bestFit="1" customWidth="1"/>
    <col min="24" max="25" width="9.140625" style="42"/>
    <col min="26" max="26" width="10" style="42" bestFit="1" customWidth="1"/>
    <col min="27" max="16384" width="9.140625" style="42"/>
  </cols>
  <sheetData>
    <row r="1" spans="1:16" ht="23.25">
      <c r="B1" s="50" t="s">
        <v>482</v>
      </c>
    </row>
    <row r="2" spans="1:16">
      <c r="A2" s="2" t="s">
        <v>3</v>
      </c>
      <c r="B2" s="2" t="s">
        <v>2</v>
      </c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 t="s">
        <v>421</v>
      </c>
    </row>
    <row r="3" spans="1:16" hidden="1">
      <c r="A3" s="13" t="str">
        <f>IF('Ricavi complessivi'!A3="","",'Ricavi complessivi'!A3)</f>
        <v xml:space="preserve">  58/05/005  </v>
      </c>
      <c r="B3" s="62" t="str">
        <f>IF('Ricavi complessivi'!B3="","",'Ricavi complessivi'!B3)</f>
        <v xml:space="preserve">RIMB ONERI FRNA SAD COLLECCHIO </v>
      </c>
      <c r="C3" s="8" t="e">
        <f>IF('Ricavi complessivi'!#REF!="G",'Ricavi complessivi'!#REF!*LAVORO!$E$5,IF('Ricavi complessivi'!#REF!="C",'Ricavi complessivi'!#REF!,""))</f>
        <v>#REF!</v>
      </c>
      <c r="D3" s="8" t="e">
        <f>IF('Ricavi complessivi'!#REF!="G",'Ricavi complessivi'!#REF!*LAVORO!$E$5,IF('Ricavi complessivi'!#REF!="C",'Ricavi complessivi'!#REF!,""))</f>
        <v>#REF!</v>
      </c>
      <c r="E3" s="30" t="e">
        <f>IF('Ricavi complessivi'!#REF!="G",'Ricavi complessivi'!#REF!*LAVORO!$E$5,IF('Ricavi complessivi'!#REF!="C",'Ricavi complessivi'!#REF!,""))</f>
        <v>#REF!</v>
      </c>
      <c r="F3" s="114" t="e">
        <f>IF('Ricavi complessivi'!#REF!="G",'Ricavi complessivi'!C3*LAVORO!$E$5,IF('Ricavi complessivi'!#REF!="C",'Ricavi complessivi'!C3,0))</f>
        <v>#REF!</v>
      </c>
      <c r="G3" s="44" t="e">
        <f>IF('Ricavi complessivi'!#REF!="G",'Ricavi complessivi'!#REF!*LAVORO!$E$5,IF('Ricavi complessivi'!#REF!="C",'Ricavi complessivi'!#REF!,""))</f>
        <v>#REF!</v>
      </c>
      <c r="H3" s="44" t="e">
        <f>IF('Ricavi complessivi'!#REF!="G",'Ricavi complessivi'!#REF!*LAVORO!$E$5,IF('Ricavi complessivi'!#REF!="C",'Ricavi complessivi'!#REF!,""))</f>
        <v>#REF!</v>
      </c>
      <c r="I3" s="114" t="e">
        <f>IF('Ricavi complessivi'!#REF!="G",'Ricavi complessivi'!D3*LAVORO!$E$5,IF('Ricavi complessivi'!#REF!="C",'Ricavi complessivi'!D3,""))</f>
        <v>#REF!</v>
      </c>
      <c r="J3" s="14" t="e">
        <f>IF('Ricavi complessivi'!#REF!="G",'Ricavi complessivi'!E3*LAVORO!$E$5,IF('Ricavi complessivi'!#REF!="C",'Ricavi complessivi'!E3,""))</f>
        <v>#REF!</v>
      </c>
      <c r="K3" s="14" t="e">
        <f>IF('Ricavi complessivi'!#REF!="G",'Ricavi complessivi'!F3*LAVORO!$E$5,IF('Ricavi complessivi'!#REF!="C",'Ricavi complessivi'!F3,""))</f>
        <v>#REF!</v>
      </c>
      <c r="L3" s="30" t="e">
        <f>IF('Ricavi complessivi'!#REF!="G",'Ricavi complessivi'!#REF!*LAVORO!$E$5,IF('Ricavi complessivi'!#REF!="C",'Ricavi complessivi'!#REF!,""))</f>
        <v>#REF!</v>
      </c>
      <c r="M3" s="30" t="e">
        <f>'Ricavi complessivi'!#REF!</f>
        <v>#REF!</v>
      </c>
      <c r="P3" s="42" t="e">
        <f>IF(M3="G",'Ricavi complessivi'!#REF!,IF('R Collecchio'!M3='R Collecchio'!$B$214,'Ricavi complessivi'!#REF!,0))</f>
        <v>#REF!</v>
      </c>
    </row>
    <row r="4" spans="1:16" hidden="1">
      <c r="A4" s="13" t="str">
        <f>IF('Ricavi complessivi'!A4="","",'Ricavi complessivi'!A4)</f>
        <v xml:space="preserve">  58/05/010  </v>
      </c>
      <c r="B4" s="62" t="str">
        <f>IF('Ricavi complessivi'!B4="","",'Ricavi complessivi'!B4)</f>
        <v xml:space="preserve">RIMB ONERI FRNA SAD FELINO     </v>
      </c>
      <c r="C4" s="8" t="e">
        <f>IF('Ricavi complessivi'!#REF!="G",'Ricavi complessivi'!#REF!*LAVORO!$E$5,IF('Ricavi complessivi'!#REF!="C",'Ricavi complessivi'!#REF!,""))</f>
        <v>#REF!</v>
      </c>
      <c r="D4" s="8" t="e">
        <f>IF('Ricavi complessivi'!#REF!="G",'Ricavi complessivi'!#REF!*LAVORO!$E$5,IF('Ricavi complessivi'!#REF!="C",'Ricavi complessivi'!#REF!,""))</f>
        <v>#REF!</v>
      </c>
      <c r="E4" s="30" t="e">
        <f>IF('Ricavi complessivi'!#REF!="G",'Ricavi complessivi'!#REF!*LAVORO!$E$5,IF('Ricavi complessivi'!#REF!="C",'Ricavi complessivi'!#REF!,""))</f>
        <v>#REF!</v>
      </c>
      <c r="F4" s="114" t="e">
        <f>IF('Ricavi complessivi'!#REF!="G",'Ricavi complessivi'!C4*LAVORO!$E$5,IF('Ricavi complessivi'!#REF!="C",'Ricavi complessivi'!C4,0))</f>
        <v>#REF!</v>
      </c>
      <c r="G4" s="44" t="e">
        <f>IF('Ricavi complessivi'!#REF!="G",'Ricavi complessivi'!#REF!*LAVORO!$E$5,IF('Ricavi complessivi'!#REF!="C",'Ricavi complessivi'!#REF!,""))</f>
        <v>#REF!</v>
      </c>
      <c r="H4" s="44" t="e">
        <f>IF('Ricavi complessivi'!#REF!="G",'Ricavi complessivi'!#REF!*LAVORO!$E$5,IF('Ricavi complessivi'!#REF!="C",'Ricavi complessivi'!#REF!,""))</f>
        <v>#REF!</v>
      </c>
      <c r="I4" s="114" t="e">
        <f>IF('Ricavi complessivi'!#REF!="G",'Ricavi complessivi'!D4*LAVORO!$E$5,IF('Ricavi complessivi'!#REF!="C",'Ricavi complessivi'!D4,""))</f>
        <v>#REF!</v>
      </c>
      <c r="J4" s="14" t="e">
        <f>IF('Ricavi complessivi'!#REF!="G",'Ricavi complessivi'!E4*LAVORO!$E$5,IF('Ricavi complessivi'!#REF!="C",'Ricavi complessivi'!E4,""))</f>
        <v>#REF!</v>
      </c>
      <c r="K4" s="14" t="e">
        <f>IF('Ricavi complessivi'!#REF!="G",'Ricavi complessivi'!F4*LAVORO!$E$5,IF('Ricavi complessivi'!#REF!="C",'Ricavi complessivi'!F4,""))</f>
        <v>#REF!</v>
      </c>
      <c r="L4" s="30" t="e">
        <f>IF('Ricavi complessivi'!#REF!="G",'Ricavi complessivi'!#REF!*LAVORO!$E$5,IF('Ricavi complessivi'!#REF!="C",'Ricavi complessivi'!#REF!,""))</f>
        <v>#REF!</v>
      </c>
      <c r="M4" s="30" t="e">
        <f>'Ricavi complessivi'!#REF!</f>
        <v>#REF!</v>
      </c>
      <c r="P4" s="42" t="e">
        <f>IF(M4="G",'Ricavi complessivi'!#REF!,IF('R Collecchio'!M4='R Collecchio'!$B$214,'Ricavi complessivi'!#REF!,0))</f>
        <v>#REF!</v>
      </c>
    </row>
    <row r="5" spans="1:16" hidden="1">
      <c r="A5" s="13" t="str">
        <f>IF('Ricavi complessivi'!A5="","",'Ricavi complessivi'!A5)</f>
        <v xml:space="preserve">  58/05/015  </v>
      </c>
      <c r="B5" s="62" t="str">
        <f>IF('Ricavi complessivi'!B5="","",'Ricavi complessivi'!B5)</f>
        <v xml:space="preserve">RIMB ONERI FRNA SAD MONT.LO    </v>
      </c>
      <c r="C5" s="8" t="e">
        <f>IF('Ricavi complessivi'!#REF!="G",'Ricavi complessivi'!#REF!*LAVORO!$E$5,IF('Ricavi complessivi'!#REF!="C",'Ricavi complessivi'!#REF!,""))</f>
        <v>#REF!</v>
      </c>
      <c r="D5" s="8" t="e">
        <f>IF('Ricavi complessivi'!#REF!="G",'Ricavi complessivi'!#REF!*LAVORO!$E$5,IF('Ricavi complessivi'!#REF!="C",'Ricavi complessivi'!#REF!,""))</f>
        <v>#REF!</v>
      </c>
      <c r="E5" s="30" t="e">
        <f>IF('Ricavi complessivi'!#REF!="G",'Ricavi complessivi'!#REF!*LAVORO!$E$5,IF('Ricavi complessivi'!#REF!="C",'Ricavi complessivi'!#REF!,""))</f>
        <v>#REF!</v>
      </c>
      <c r="F5" s="114" t="e">
        <f>IF('Ricavi complessivi'!#REF!="G",'Ricavi complessivi'!C5*LAVORO!$E$5,IF('Ricavi complessivi'!#REF!="C",'Ricavi complessivi'!C5,0))</f>
        <v>#REF!</v>
      </c>
      <c r="G5" s="44" t="e">
        <f>IF('Ricavi complessivi'!#REF!="G",'Ricavi complessivi'!#REF!*LAVORO!$E$5,IF('Ricavi complessivi'!#REF!="C",'Ricavi complessivi'!#REF!,""))</f>
        <v>#REF!</v>
      </c>
      <c r="H5" s="44" t="e">
        <f>IF('Ricavi complessivi'!#REF!="G",'Ricavi complessivi'!#REF!*LAVORO!$E$5,IF('Ricavi complessivi'!#REF!="C",'Ricavi complessivi'!#REF!,""))</f>
        <v>#REF!</v>
      </c>
      <c r="I5" s="114" t="e">
        <f>IF('Ricavi complessivi'!#REF!="G",'Ricavi complessivi'!D5*LAVORO!$E$5,IF('Ricavi complessivi'!#REF!="C",'Ricavi complessivi'!D5,""))</f>
        <v>#REF!</v>
      </c>
      <c r="J5" s="14" t="e">
        <f>IF('Ricavi complessivi'!#REF!="G",'Ricavi complessivi'!E5*LAVORO!$E$5,IF('Ricavi complessivi'!#REF!="C",'Ricavi complessivi'!E5,""))</f>
        <v>#REF!</v>
      </c>
      <c r="K5" s="14" t="e">
        <f>IF('Ricavi complessivi'!#REF!="G",'Ricavi complessivi'!F5*LAVORO!$E$5,IF('Ricavi complessivi'!#REF!="C",'Ricavi complessivi'!F5,""))</f>
        <v>#REF!</v>
      </c>
      <c r="L5" s="30" t="e">
        <f>IF('Ricavi complessivi'!#REF!="G",'Ricavi complessivi'!#REF!*LAVORO!$E$5,IF('Ricavi complessivi'!#REF!="C",'Ricavi complessivi'!#REF!,""))</f>
        <v>#REF!</v>
      </c>
      <c r="M5" s="30" t="e">
        <f>'Ricavi complessivi'!#REF!</f>
        <v>#REF!</v>
      </c>
      <c r="P5" s="42" t="e">
        <f>IF(M5="G",'Ricavi complessivi'!#REF!,IF('R Collecchio'!M5='R Collecchio'!$B$214,'Ricavi complessivi'!#REF!,0))</f>
        <v>#REF!</v>
      </c>
    </row>
    <row r="6" spans="1:16" hidden="1">
      <c r="A6" s="13" t="str">
        <f>IF('Ricavi complessivi'!A6="","",'Ricavi complessivi'!A6)</f>
        <v xml:space="preserve">  58/05/100  </v>
      </c>
      <c r="B6" s="62" t="str">
        <f>IF('Ricavi complessivi'!B6="","",'Ricavi complessivi'!B6)</f>
        <v xml:space="preserve">RIMB ONERI FRNA SAD SALA B.    </v>
      </c>
      <c r="C6" s="8" t="e">
        <f>IF('Ricavi complessivi'!#REF!="G",'Ricavi complessivi'!#REF!*LAVORO!$E$5,IF('Ricavi complessivi'!#REF!="C",'Ricavi complessivi'!#REF!,""))</f>
        <v>#REF!</v>
      </c>
      <c r="D6" s="8" t="e">
        <f>IF('Ricavi complessivi'!#REF!="G",'Ricavi complessivi'!#REF!*LAVORO!$E$5,IF('Ricavi complessivi'!#REF!="C",'Ricavi complessivi'!#REF!,""))</f>
        <v>#REF!</v>
      </c>
      <c r="E6" s="30" t="e">
        <f>IF('Ricavi complessivi'!#REF!="G",'Ricavi complessivi'!#REF!*LAVORO!$E$5,IF('Ricavi complessivi'!#REF!="C",'Ricavi complessivi'!#REF!,""))</f>
        <v>#REF!</v>
      </c>
      <c r="F6" s="114" t="e">
        <f>IF('Ricavi complessivi'!#REF!="G",'Ricavi complessivi'!C6*LAVORO!$E$5,IF('Ricavi complessivi'!#REF!="C",'Ricavi complessivi'!C6,0))</f>
        <v>#REF!</v>
      </c>
      <c r="G6" s="44" t="e">
        <f>IF('Ricavi complessivi'!#REF!="G",'Ricavi complessivi'!#REF!*LAVORO!$E$5,IF('Ricavi complessivi'!#REF!="C",'Ricavi complessivi'!#REF!,""))</f>
        <v>#REF!</v>
      </c>
      <c r="H6" s="44" t="e">
        <f>IF('Ricavi complessivi'!#REF!="G",'Ricavi complessivi'!#REF!*LAVORO!$E$5,IF('Ricavi complessivi'!#REF!="C",'Ricavi complessivi'!#REF!,""))</f>
        <v>#REF!</v>
      </c>
      <c r="I6" s="114" t="e">
        <f>IF('Ricavi complessivi'!#REF!="G",'Ricavi complessivi'!D6*LAVORO!$E$5,IF('Ricavi complessivi'!#REF!="C",'Ricavi complessivi'!D6,""))</f>
        <v>#REF!</v>
      </c>
      <c r="J6" s="14" t="e">
        <f>IF('Ricavi complessivi'!#REF!="G",'Ricavi complessivi'!E6*LAVORO!$E$5,IF('Ricavi complessivi'!#REF!="C",'Ricavi complessivi'!E6,""))</f>
        <v>#REF!</v>
      </c>
      <c r="K6" s="14" t="e">
        <f>IF('Ricavi complessivi'!#REF!="G",'Ricavi complessivi'!F6*LAVORO!$E$5,IF('Ricavi complessivi'!#REF!="C",'Ricavi complessivi'!F6,""))</f>
        <v>#REF!</v>
      </c>
      <c r="L6" s="30" t="e">
        <f>IF('Ricavi complessivi'!#REF!="G",'Ricavi complessivi'!#REF!*LAVORO!$E$5,IF('Ricavi complessivi'!#REF!="C",'Ricavi complessivi'!#REF!,""))</f>
        <v>#REF!</v>
      </c>
      <c r="M6" s="30" t="e">
        <f>'Ricavi complessivi'!#REF!</f>
        <v>#REF!</v>
      </c>
      <c r="P6" s="42" t="e">
        <f>IF(M6="G",'Ricavi complessivi'!#REF!,IF('R Collecchio'!M6='R Collecchio'!$B$214,'Ricavi complessivi'!#REF!,0))</f>
        <v>#REF!</v>
      </c>
    </row>
    <row r="7" spans="1:16" hidden="1">
      <c r="A7" s="13" t="str">
        <f>IF('Ricavi complessivi'!A7="","",'Ricavi complessivi'!A7)</f>
        <v xml:space="preserve">  58/05/105  </v>
      </c>
      <c r="B7" s="62" t="str">
        <f>IF('Ricavi complessivi'!B7="","",'Ricavi complessivi'!B7)</f>
        <v xml:space="preserve">RIMB ONERI FRNA SAD TRAV.LO    </v>
      </c>
      <c r="C7" s="8" t="e">
        <f>IF('Ricavi complessivi'!#REF!="G",'Ricavi complessivi'!#REF!*LAVORO!$E$5,IF('Ricavi complessivi'!#REF!="C",'Ricavi complessivi'!#REF!,""))</f>
        <v>#REF!</v>
      </c>
      <c r="D7" s="8" t="e">
        <f>IF('Ricavi complessivi'!#REF!="G",'Ricavi complessivi'!#REF!*LAVORO!$E$5,IF('Ricavi complessivi'!#REF!="C",'Ricavi complessivi'!#REF!,""))</f>
        <v>#REF!</v>
      </c>
      <c r="E7" s="30" t="e">
        <f>IF('Ricavi complessivi'!#REF!="G",'Ricavi complessivi'!#REF!*LAVORO!$E$5,IF('Ricavi complessivi'!#REF!="C",'Ricavi complessivi'!#REF!,""))</f>
        <v>#REF!</v>
      </c>
      <c r="F7" s="114" t="e">
        <f>IF('Ricavi complessivi'!#REF!="G",'Ricavi complessivi'!C7*LAVORO!$E$5,IF('Ricavi complessivi'!#REF!="C",'Ricavi complessivi'!C7,0))</f>
        <v>#REF!</v>
      </c>
      <c r="G7" s="44" t="e">
        <f>IF('Ricavi complessivi'!#REF!="G",'Ricavi complessivi'!#REF!*LAVORO!$E$5,IF('Ricavi complessivi'!#REF!="C",'Ricavi complessivi'!#REF!,""))</f>
        <v>#REF!</v>
      </c>
      <c r="H7" s="44" t="e">
        <f>IF('Ricavi complessivi'!#REF!="G",'Ricavi complessivi'!#REF!*LAVORO!$E$5,IF('Ricavi complessivi'!#REF!="C",'Ricavi complessivi'!#REF!,""))</f>
        <v>#REF!</v>
      </c>
      <c r="I7" s="114" t="e">
        <f>IF('Ricavi complessivi'!#REF!="G",'Ricavi complessivi'!D7*LAVORO!$E$5,IF('Ricavi complessivi'!#REF!="C",'Ricavi complessivi'!D7,""))</f>
        <v>#REF!</v>
      </c>
      <c r="J7" s="14" t="e">
        <f>IF('Ricavi complessivi'!#REF!="G",'Ricavi complessivi'!E7*LAVORO!$E$5,IF('Ricavi complessivi'!#REF!="C",'Ricavi complessivi'!E7,""))</f>
        <v>#REF!</v>
      </c>
      <c r="K7" s="14" t="e">
        <f>IF('Ricavi complessivi'!#REF!="G",'Ricavi complessivi'!F7*LAVORO!$E$5,IF('Ricavi complessivi'!#REF!="C",'Ricavi complessivi'!F7,""))</f>
        <v>#REF!</v>
      </c>
      <c r="L7" s="30" t="e">
        <f>IF('Ricavi complessivi'!#REF!="G",'Ricavi complessivi'!#REF!*LAVORO!$E$5,IF('Ricavi complessivi'!#REF!="C",'Ricavi complessivi'!#REF!,""))</f>
        <v>#REF!</v>
      </c>
      <c r="M7" s="30" t="e">
        <f>'Ricavi complessivi'!#REF!</f>
        <v>#REF!</v>
      </c>
      <c r="P7" s="42" t="e">
        <f>IF(M7="G",'Ricavi complessivi'!#REF!,IF('R Collecchio'!M7='R Collecchio'!$B$214,'Ricavi complessivi'!#REF!,0))</f>
        <v>#REF!</v>
      </c>
    </row>
    <row r="8" spans="1:16">
      <c r="A8" s="13" t="str">
        <f>IF('Ricavi complessivi'!A8="","",'Ricavi complessivi'!A8)</f>
        <v xml:space="preserve">  58/05/107  </v>
      </c>
      <c r="B8" s="62" t="str">
        <f>IF('Ricavi complessivi'!B8="","",'Ricavi complessivi'!B8)</f>
        <v xml:space="preserve">RIMB ONERI CD COLLECCHIO       </v>
      </c>
      <c r="C8" s="8" t="e">
        <f>IF('Ricavi complessivi'!#REF!="G",'Ricavi complessivi'!#REF!*LAVORO!$E$5,IF('Ricavi complessivi'!#REF!="C",'Ricavi complessivi'!#REF!,""))</f>
        <v>#REF!</v>
      </c>
      <c r="D8" s="8" t="e">
        <f>IF('Ricavi complessivi'!#REF!="G",'Ricavi complessivi'!#REF!*LAVORO!$E$5,IF('Ricavi complessivi'!#REF!="C",'Ricavi complessivi'!#REF!,""))</f>
        <v>#REF!</v>
      </c>
      <c r="E8" s="30" t="e">
        <f>IF('Ricavi complessivi'!#REF!="G",'Ricavi complessivi'!#REF!*LAVORO!$E$5,IF('Ricavi complessivi'!#REF!="C",'Ricavi complessivi'!#REF!,""))</f>
        <v>#REF!</v>
      </c>
      <c r="F8" s="114" t="e">
        <f>IF('Ricavi complessivi'!#REF!="G",'Ricavi complessivi'!C8*LAVORO!$E$5,IF('Ricavi complessivi'!#REF!="C",'Ricavi complessivi'!C8,0))</f>
        <v>#REF!</v>
      </c>
      <c r="G8" s="44" t="e">
        <f>IF('Ricavi complessivi'!#REF!="G",'Ricavi complessivi'!#REF!*LAVORO!$E$5,IF('Ricavi complessivi'!#REF!="C",'Ricavi complessivi'!#REF!,""))</f>
        <v>#REF!</v>
      </c>
      <c r="H8" s="44" t="e">
        <f>IF('Ricavi complessivi'!#REF!="G",'Ricavi complessivi'!#REF!*LAVORO!$E$5,IF('Ricavi complessivi'!#REF!="C",'Ricavi complessivi'!#REF!,""))</f>
        <v>#REF!</v>
      </c>
      <c r="I8" s="114" t="e">
        <f>IF('Ricavi complessivi'!#REF!="G",'Ricavi complessivi'!D8*LAVORO!$E$5,IF('Ricavi complessivi'!#REF!="C",'Ricavi complessivi'!D8,""))</f>
        <v>#REF!</v>
      </c>
      <c r="J8" s="14" t="e">
        <f>IF('Ricavi complessivi'!#REF!="G",'Ricavi complessivi'!E8*LAVORO!$E$5,IF('Ricavi complessivi'!#REF!="C",'Ricavi complessivi'!E8,""))</f>
        <v>#REF!</v>
      </c>
      <c r="K8" s="14" t="e">
        <f>IF('Ricavi complessivi'!#REF!="G",'Ricavi complessivi'!F8*LAVORO!$E$5,IF('Ricavi complessivi'!#REF!="C",'Ricavi complessivi'!F8,""))</f>
        <v>#REF!</v>
      </c>
      <c r="L8" s="30" t="e">
        <f>IF('Ricavi complessivi'!#REF!="G",'Ricavi complessivi'!#REF!*LAVORO!$E$5,IF('Ricavi complessivi'!#REF!="C",'Ricavi complessivi'!#REF!,""))</f>
        <v>#REF!</v>
      </c>
      <c r="M8" s="30" t="e">
        <f>'Ricavi complessivi'!#REF!</f>
        <v>#REF!</v>
      </c>
      <c r="P8" s="42" t="e">
        <f>IF(M8="G",'Ricavi complessivi'!#REF!,IF('R Collecchio'!M8='R Collecchio'!$B$214,'Ricavi complessivi'!#REF!,0))</f>
        <v>#REF!</v>
      </c>
    </row>
    <row r="9" spans="1:16" hidden="1">
      <c r="A9" s="13" t="str">
        <f>IF('Ricavi complessivi'!A9="","",'Ricavi complessivi'!A9)</f>
        <v xml:space="preserve">  58/05/110  </v>
      </c>
      <c r="B9" s="62" t="str">
        <f>IF('Ricavi complessivi'!B9="","",'Ricavi complessivi'!B9)</f>
        <v xml:space="preserve">RIMB ONERI CD MONTECHIARUGOLO  </v>
      </c>
      <c r="C9" s="8" t="e">
        <f>IF('Ricavi complessivi'!#REF!="G",'Ricavi complessivi'!#REF!*LAVORO!$E$5,IF('Ricavi complessivi'!#REF!="C",'Ricavi complessivi'!#REF!,""))</f>
        <v>#REF!</v>
      </c>
      <c r="D9" s="8" t="e">
        <f>IF('Ricavi complessivi'!#REF!="G",'Ricavi complessivi'!#REF!*LAVORO!$E$5,IF('Ricavi complessivi'!#REF!="C",'Ricavi complessivi'!#REF!,""))</f>
        <v>#REF!</v>
      </c>
      <c r="E9" s="30" t="e">
        <f>IF('Ricavi complessivi'!#REF!="G",'Ricavi complessivi'!#REF!*LAVORO!$E$5,IF('Ricavi complessivi'!#REF!="C",'Ricavi complessivi'!#REF!,""))</f>
        <v>#REF!</v>
      </c>
      <c r="F9" s="114" t="e">
        <f>IF('Ricavi complessivi'!#REF!="G",'Ricavi complessivi'!C9*LAVORO!$E$5,IF('Ricavi complessivi'!#REF!="C",'Ricavi complessivi'!C9,0))</f>
        <v>#REF!</v>
      </c>
      <c r="G9" s="44" t="e">
        <f>IF('Ricavi complessivi'!#REF!="G",'Ricavi complessivi'!#REF!*LAVORO!$E$5,IF('Ricavi complessivi'!#REF!="C",'Ricavi complessivi'!#REF!,""))</f>
        <v>#REF!</v>
      </c>
      <c r="H9" s="44" t="e">
        <f>IF('Ricavi complessivi'!#REF!="G",'Ricavi complessivi'!#REF!*LAVORO!$E$5,IF('Ricavi complessivi'!#REF!="C",'Ricavi complessivi'!#REF!,""))</f>
        <v>#REF!</v>
      </c>
      <c r="I9" s="114" t="e">
        <f>IF('Ricavi complessivi'!#REF!="G",'Ricavi complessivi'!D9*LAVORO!$E$5,IF('Ricavi complessivi'!#REF!="C",'Ricavi complessivi'!D9,""))</f>
        <v>#REF!</v>
      </c>
      <c r="J9" s="14" t="e">
        <f>IF('Ricavi complessivi'!#REF!="G",'Ricavi complessivi'!E9*LAVORO!$E$5,IF('Ricavi complessivi'!#REF!="C",'Ricavi complessivi'!E9,""))</f>
        <v>#REF!</v>
      </c>
      <c r="K9" s="14" t="e">
        <f>IF('Ricavi complessivi'!#REF!="G",'Ricavi complessivi'!F9*LAVORO!$E$5,IF('Ricavi complessivi'!#REF!="C",'Ricavi complessivi'!F9,""))</f>
        <v>#REF!</v>
      </c>
      <c r="L9" s="30" t="e">
        <f>IF('Ricavi complessivi'!#REF!="G",'Ricavi complessivi'!#REF!*LAVORO!$E$5,IF('Ricavi complessivi'!#REF!="C",'Ricavi complessivi'!#REF!,""))</f>
        <v>#REF!</v>
      </c>
      <c r="M9" s="30" t="e">
        <f>'Ricavi complessivi'!#REF!</f>
        <v>#REF!</v>
      </c>
      <c r="P9" s="42" t="e">
        <f>IF(M9="G",'Ricavi complessivi'!#REF!,IF('R Collecchio'!M9='R Collecchio'!$B$214,'Ricavi complessivi'!#REF!,0))</f>
        <v>#REF!</v>
      </c>
    </row>
    <row r="10" spans="1:16" hidden="1">
      <c r="A10" s="13" t="str">
        <f>IF('Ricavi complessivi'!A10="","",'Ricavi complessivi'!A10)</f>
        <v xml:space="preserve">  58/05/111  </v>
      </c>
      <c r="B10" s="62" t="str">
        <f>IF('Ricavi complessivi'!B10="","",'Ricavi complessivi'!B10)</f>
        <v xml:space="preserve">RIMB ONERI CD TRAVERSETOLO     </v>
      </c>
      <c r="C10" s="8" t="e">
        <f>IF('Ricavi complessivi'!#REF!="G",'Ricavi complessivi'!#REF!*LAVORO!$E$5,IF('Ricavi complessivi'!#REF!="C",'Ricavi complessivi'!#REF!,""))</f>
        <v>#REF!</v>
      </c>
      <c r="D10" s="8" t="e">
        <f>IF('Ricavi complessivi'!#REF!="G",'Ricavi complessivi'!#REF!*LAVORO!$E$5,IF('Ricavi complessivi'!#REF!="C",'Ricavi complessivi'!#REF!,""))</f>
        <v>#REF!</v>
      </c>
      <c r="E10" s="30" t="e">
        <f>IF('Ricavi complessivi'!#REF!="G",'Ricavi complessivi'!#REF!*LAVORO!$E$5,IF('Ricavi complessivi'!#REF!="C",'Ricavi complessivi'!#REF!,""))</f>
        <v>#REF!</v>
      </c>
      <c r="F10" s="114" t="e">
        <f>IF('Ricavi complessivi'!#REF!="G",'Ricavi complessivi'!C10*LAVORO!$E$5,IF('Ricavi complessivi'!#REF!="C",'Ricavi complessivi'!C10,0))</f>
        <v>#REF!</v>
      </c>
      <c r="G10" s="44" t="e">
        <f>IF('Ricavi complessivi'!#REF!="G",'Ricavi complessivi'!#REF!*LAVORO!$E$5,IF('Ricavi complessivi'!#REF!="C",'Ricavi complessivi'!#REF!,""))</f>
        <v>#REF!</v>
      </c>
      <c r="H10" s="44" t="e">
        <f>IF('Ricavi complessivi'!#REF!="G",'Ricavi complessivi'!#REF!*LAVORO!$E$5,IF('Ricavi complessivi'!#REF!="C",'Ricavi complessivi'!#REF!,""))</f>
        <v>#REF!</v>
      </c>
      <c r="I10" s="114" t="e">
        <f>IF('Ricavi complessivi'!#REF!="G",'Ricavi complessivi'!D10*LAVORO!$E$5,IF('Ricavi complessivi'!#REF!="C",'Ricavi complessivi'!D10,""))</f>
        <v>#REF!</v>
      </c>
      <c r="J10" s="14" t="e">
        <f>IF('Ricavi complessivi'!#REF!="G",'Ricavi complessivi'!E10*LAVORO!$E$5,IF('Ricavi complessivi'!#REF!="C",'Ricavi complessivi'!E10,""))</f>
        <v>#REF!</v>
      </c>
      <c r="K10" s="14" t="e">
        <f>IF('Ricavi complessivi'!#REF!="G",'Ricavi complessivi'!F10*LAVORO!$E$5,IF('Ricavi complessivi'!#REF!="C",'Ricavi complessivi'!F10,""))</f>
        <v>#REF!</v>
      </c>
      <c r="L10" s="30" t="e">
        <f>IF('Ricavi complessivi'!#REF!="G",'Ricavi complessivi'!#REF!*LAVORO!$E$5,IF('Ricavi complessivi'!#REF!="C",'Ricavi complessivi'!#REF!,""))</f>
        <v>#REF!</v>
      </c>
      <c r="M10" s="30" t="e">
        <f>'Ricavi complessivi'!#REF!</f>
        <v>#REF!</v>
      </c>
      <c r="P10" s="42" t="e">
        <f>IF(M10="G",'Ricavi complessivi'!#REF!,IF('R Collecchio'!M10='R Collecchio'!$B$214,'Ricavi complessivi'!#REF!,0))</f>
        <v>#REF!</v>
      </c>
    </row>
    <row r="11" spans="1:16" hidden="1">
      <c r="A11" s="13" t="str">
        <f>IF('Ricavi complessivi'!A11="","",'Ricavi complessivi'!A11)</f>
        <v/>
      </c>
      <c r="B11" s="62" t="str">
        <f>IF('Ricavi complessivi'!B11="","",'Ricavi complessivi'!B11)</f>
        <v/>
      </c>
      <c r="C11" s="8" t="e">
        <f>IF('Ricavi complessivi'!#REF!="G",'Ricavi complessivi'!#REF!*LAVORO!$E$5,IF('Ricavi complessivi'!#REF!="C",'Ricavi complessivi'!#REF!,""))</f>
        <v>#REF!</v>
      </c>
      <c r="D11" s="8" t="e">
        <f>IF('Ricavi complessivi'!#REF!="G",'Ricavi complessivi'!#REF!*LAVORO!$E$5,IF('Ricavi complessivi'!#REF!="C",'Ricavi complessivi'!#REF!,""))</f>
        <v>#REF!</v>
      </c>
      <c r="E11" s="30" t="e">
        <f>IF('Ricavi complessivi'!#REF!="G",'Ricavi complessivi'!#REF!*LAVORO!$E$5,IF('Ricavi complessivi'!#REF!="C",'Ricavi complessivi'!#REF!,""))</f>
        <v>#REF!</v>
      </c>
      <c r="F11" s="114" t="e">
        <f>IF('Ricavi complessivi'!#REF!="G",'Ricavi complessivi'!C11*LAVORO!$E$5,IF('Ricavi complessivi'!#REF!="C",'Ricavi complessivi'!C11,0))</f>
        <v>#REF!</v>
      </c>
      <c r="G11" s="44" t="e">
        <f>IF('Ricavi complessivi'!#REF!="G",'Ricavi complessivi'!#REF!*LAVORO!$E$5,IF('Ricavi complessivi'!#REF!="C",'Ricavi complessivi'!#REF!,""))</f>
        <v>#REF!</v>
      </c>
      <c r="H11" s="44" t="e">
        <f>IF('Ricavi complessivi'!#REF!="G",'Ricavi complessivi'!#REF!*LAVORO!$E$5,IF('Ricavi complessivi'!#REF!="C",'Ricavi complessivi'!#REF!,""))</f>
        <v>#REF!</v>
      </c>
      <c r="I11" s="114" t="e">
        <f>IF('Ricavi complessivi'!#REF!="G",'Ricavi complessivi'!D11*LAVORO!$E$5,IF('Ricavi complessivi'!#REF!="C",'Ricavi complessivi'!D11,""))</f>
        <v>#REF!</v>
      </c>
      <c r="J11" s="14" t="e">
        <f>IF('Ricavi complessivi'!#REF!="G",'Ricavi complessivi'!E11*LAVORO!$E$5,IF('Ricavi complessivi'!#REF!="C",'Ricavi complessivi'!E11,""))</f>
        <v>#REF!</v>
      </c>
      <c r="K11" s="14" t="e">
        <f>IF('Ricavi complessivi'!#REF!="G",'Ricavi complessivi'!F11*LAVORO!$E$5,IF('Ricavi complessivi'!#REF!="C",'Ricavi complessivi'!F11,""))</f>
        <v>#REF!</v>
      </c>
      <c r="L11" s="30" t="e">
        <f>IF('Ricavi complessivi'!#REF!="G",'Ricavi complessivi'!#REF!*LAVORO!$E$5,IF('Ricavi complessivi'!#REF!="C",'Ricavi complessivi'!#REF!,""))</f>
        <v>#REF!</v>
      </c>
      <c r="M11" s="30" t="e">
        <f>'Ricavi complessivi'!#REF!</f>
        <v>#REF!</v>
      </c>
      <c r="P11" s="42" t="e">
        <f>IF(M11="G",'Ricavi complessivi'!#REF!,IF('R Collecchio'!M11='R Collecchio'!$B$214,'Ricavi complessivi'!#REF!,0))</f>
        <v>#REF!</v>
      </c>
    </row>
    <row r="12" spans="1:16" hidden="1">
      <c r="A12" s="13" t="str">
        <f>IF('Ricavi complessivi'!A12="","",'Ricavi complessivi'!A12)</f>
        <v/>
      </c>
      <c r="B12" s="62" t="str">
        <f>IF('Ricavi complessivi'!B12="","",'Ricavi complessivi'!B12)</f>
        <v/>
      </c>
      <c r="C12" s="8" t="e">
        <f>IF('Ricavi complessivi'!#REF!="G",'Ricavi complessivi'!#REF!*LAVORO!$E$5,IF('Ricavi complessivi'!#REF!="C",'Ricavi complessivi'!#REF!,""))</f>
        <v>#REF!</v>
      </c>
      <c r="D12" s="8" t="e">
        <f>IF('Ricavi complessivi'!#REF!="G",'Ricavi complessivi'!#REF!*LAVORO!$E$5,IF('Ricavi complessivi'!#REF!="C",'Ricavi complessivi'!#REF!,""))</f>
        <v>#REF!</v>
      </c>
      <c r="E12" s="30" t="e">
        <f>IF('Ricavi complessivi'!#REF!="G",'Ricavi complessivi'!#REF!*LAVORO!$E$5,IF('Ricavi complessivi'!#REF!="C",'Ricavi complessivi'!#REF!,""))</f>
        <v>#REF!</v>
      </c>
      <c r="F12" s="114" t="e">
        <f>IF('Ricavi complessivi'!#REF!="G",'Ricavi complessivi'!C12*LAVORO!$E$5,IF('Ricavi complessivi'!#REF!="C",'Ricavi complessivi'!C12,0))</f>
        <v>#REF!</v>
      </c>
      <c r="G12" s="44" t="e">
        <f>IF('Ricavi complessivi'!#REF!="G",'Ricavi complessivi'!#REF!*LAVORO!$E$5,IF('Ricavi complessivi'!#REF!="C",'Ricavi complessivi'!#REF!,""))</f>
        <v>#REF!</v>
      </c>
      <c r="H12" s="44" t="e">
        <f>IF('Ricavi complessivi'!#REF!="G",'Ricavi complessivi'!#REF!*LAVORO!$E$5,IF('Ricavi complessivi'!#REF!="C",'Ricavi complessivi'!#REF!,""))</f>
        <v>#REF!</v>
      </c>
      <c r="I12" s="114" t="e">
        <f>IF('Ricavi complessivi'!#REF!="G",'Ricavi complessivi'!D12*LAVORO!$E$5,IF('Ricavi complessivi'!#REF!="C",'Ricavi complessivi'!D12,""))</f>
        <v>#REF!</v>
      </c>
      <c r="J12" s="14" t="e">
        <f>IF('Ricavi complessivi'!#REF!="G",'Ricavi complessivi'!E12*LAVORO!$E$5,IF('Ricavi complessivi'!#REF!="C",'Ricavi complessivi'!E12,""))</f>
        <v>#REF!</v>
      </c>
      <c r="K12" s="14" t="e">
        <f>IF('Ricavi complessivi'!#REF!="G",'Ricavi complessivi'!F12*LAVORO!$E$5,IF('Ricavi complessivi'!#REF!="C",'Ricavi complessivi'!F12,""))</f>
        <v>#REF!</v>
      </c>
      <c r="L12" s="30" t="e">
        <f>IF('Ricavi complessivi'!#REF!="G",'Ricavi complessivi'!#REF!*LAVORO!$E$5,IF('Ricavi complessivi'!#REF!="C",'Ricavi complessivi'!#REF!,""))</f>
        <v>#REF!</v>
      </c>
      <c r="M12" s="30" t="e">
        <f>'Ricavi complessivi'!#REF!</f>
        <v>#REF!</v>
      </c>
      <c r="P12" s="42" t="e">
        <f>IF(M12="G",'Ricavi complessivi'!#REF!,IF('R Collecchio'!M12='R Collecchio'!$B$214,'Ricavi complessivi'!#REF!,0))</f>
        <v>#REF!</v>
      </c>
    </row>
    <row r="13" spans="1:16" hidden="1">
      <c r="A13" s="13" t="str">
        <f>IF('Ricavi complessivi'!A13="","",'Ricavi complessivi'!A13)</f>
        <v/>
      </c>
      <c r="B13" s="62" t="str">
        <f>IF('Ricavi complessivi'!B13="","",'Ricavi complessivi'!B13)</f>
        <v/>
      </c>
      <c r="C13" s="8" t="e">
        <f>IF('Ricavi complessivi'!#REF!="G",'Ricavi complessivi'!#REF!*LAVORO!$E$5,IF('Ricavi complessivi'!#REF!="C",'Ricavi complessivi'!#REF!,""))</f>
        <v>#REF!</v>
      </c>
      <c r="D13" s="8" t="e">
        <f>IF('Ricavi complessivi'!#REF!="G",'Ricavi complessivi'!#REF!*LAVORO!$E$5,IF('Ricavi complessivi'!#REF!="C",'Ricavi complessivi'!#REF!,""))</f>
        <v>#REF!</v>
      </c>
      <c r="E13" s="30" t="e">
        <f>IF('Ricavi complessivi'!#REF!="G",'Ricavi complessivi'!#REF!*LAVORO!$E$5,IF('Ricavi complessivi'!#REF!="C",'Ricavi complessivi'!#REF!,""))</f>
        <v>#REF!</v>
      </c>
      <c r="F13" s="114" t="e">
        <f>IF('Ricavi complessivi'!#REF!="G",'Ricavi complessivi'!C13*LAVORO!$E$5,IF('Ricavi complessivi'!#REF!="C",'Ricavi complessivi'!C13,0))</f>
        <v>#REF!</v>
      </c>
      <c r="G13" s="44" t="e">
        <f>IF('Ricavi complessivi'!#REF!="G",'Ricavi complessivi'!#REF!*LAVORO!$E$5,IF('Ricavi complessivi'!#REF!="C",'Ricavi complessivi'!#REF!,""))</f>
        <v>#REF!</v>
      </c>
      <c r="H13" s="44" t="e">
        <f>IF('Ricavi complessivi'!#REF!="G",'Ricavi complessivi'!#REF!*LAVORO!$E$5,IF('Ricavi complessivi'!#REF!="C",'Ricavi complessivi'!#REF!,""))</f>
        <v>#REF!</v>
      </c>
      <c r="I13" s="114" t="e">
        <f>IF('Ricavi complessivi'!#REF!="G",'Ricavi complessivi'!D13*LAVORO!$E$5,IF('Ricavi complessivi'!#REF!="C",'Ricavi complessivi'!D13,""))</f>
        <v>#REF!</v>
      </c>
      <c r="J13" s="14" t="e">
        <f>IF('Ricavi complessivi'!#REF!="G",'Ricavi complessivi'!E13*LAVORO!$E$5,IF('Ricavi complessivi'!#REF!="C",'Ricavi complessivi'!E13,""))</f>
        <v>#REF!</v>
      </c>
      <c r="K13" s="14" t="e">
        <f>IF('Ricavi complessivi'!#REF!="G",'Ricavi complessivi'!F13*LAVORO!$E$5,IF('Ricavi complessivi'!#REF!="C",'Ricavi complessivi'!F13,""))</f>
        <v>#REF!</v>
      </c>
      <c r="L13" s="30" t="e">
        <f>IF('Ricavi complessivi'!#REF!="G",'Ricavi complessivi'!#REF!*LAVORO!$E$5,IF('Ricavi complessivi'!#REF!="C",'Ricavi complessivi'!#REF!,""))</f>
        <v>#REF!</v>
      </c>
      <c r="M13" s="30" t="e">
        <f>'Ricavi complessivi'!#REF!</f>
        <v>#REF!</v>
      </c>
      <c r="P13" s="42" t="e">
        <f>IF(M13="G",'Ricavi complessivi'!#REF!,IF('R Collecchio'!M13='R Collecchio'!$B$214,'Ricavi complessivi'!#REF!,0))</f>
        <v>#REF!</v>
      </c>
    </row>
    <row r="14" spans="1:16" hidden="1">
      <c r="A14" s="13" t="str">
        <f>IF('Ricavi complessivi'!A14="","",'Ricavi complessivi'!A14)</f>
        <v/>
      </c>
      <c r="B14" s="62" t="str">
        <f>IF('Ricavi complessivi'!B14="","",'Ricavi complessivi'!B14)</f>
        <v/>
      </c>
      <c r="C14" s="8" t="e">
        <f>IF('Ricavi complessivi'!#REF!="G",'Ricavi complessivi'!#REF!*LAVORO!$E$5,IF('Ricavi complessivi'!#REF!="C",'Ricavi complessivi'!#REF!,""))</f>
        <v>#REF!</v>
      </c>
      <c r="D14" s="8" t="e">
        <f>IF('Ricavi complessivi'!#REF!="G",'Ricavi complessivi'!#REF!*LAVORO!$E$5,IF('Ricavi complessivi'!#REF!="C",'Ricavi complessivi'!#REF!,""))</f>
        <v>#REF!</v>
      </c>
      <c r="E14" s="30" t="e">
        <f>IF('Ricavi complessivi'!#REF!="G",'Ricavi complessivi'!#REF!*LAVORO!$E$5,IF('Ricavi complessivi'!#REF!="C",'Ricavi complessivi'!#REF!,""))</f>
        <v>#REF!</v>
      </c>
      <c r="F14" s="114" t="e">
        <f>IF('Ricavi complessivi'!#REF!="G",'Ricavi complessivi'!C14*LAVORO!$E$5,IF('Ricavi complessivi'!#REF!="C",'Ricavi complessivi'!C14,0))</f>
        <v>#REF!</v>
      </c>
      <c r="G14" s="44" t="e">
        <f>IF('Ricavi complessivi'!#REF!="G",'Ricavi complessivi'!#REF!*LAVORO!$E$5,IF('Ricavi complessivi'!#REF!="C",'Ricavi complessivi'!#REF!,""))</f>
        <v>#REF!</v>
      </c>
      <c r="H14" s="44" t="e">
        <f>IF('Ricavi complessivi'!#REF!="G",'Ricavi complessivi'!#REF!*LAVORO!$E$5,IF('Ricavi complessivi'!#REF!="C",'Ricavi complessivi'!#REF!,""))</f>
        <v>#REF!</v>
      </c>
      <c r="I14" s="114" t="e">
        <f>IF('Ricavi complessivi'!#REF!="G",'Ricavi complessivi'!D14*LAVORO!$E$5,IF('Ricavi complessivi'!#REF!="C",'Ricavi complessivi'!D14,""))</f>
        <v>#REF!</v>
      </c>
      <c r="J14" s="14" t="e">
        <f>IF('Ricavi complessivi'!#REF!="G",'Ricavi complessivi'!E14*LAVORO!$E$5,IF('Ricavi complessivi'!#REF!="C",'Ricavi complessivi'!E14,""))</f>
        <v>#REF!</v>
      </c>
      <c r="K14" s="14" t="e">
        <f>IF('Ricavi complessivi'!#REF!="G",'Ricavi complessivi'!F14*LAVORO!$E$5,IF('Ricavi complessivi'!#REF!="C",'Ricavi complessivi'!F14,""))</f>
        <v>#REF!</v>
      </c>
      <c r="L14" s="30" t="e">
        <f>IF('Ricavi complessivi'!#REF!="G",'Ricavi complessivi'!#REF!*LAVORO!$E$5,IF('Ricavi complessivi'!#REF!="C",'Ricavi complessivi'!#REF!,""))</f>
        <v>#REF!</v>
      </c>
      <c r="M14" s="30" t="e">
        <f>'Ricavi complessivi'!#REF!</f>
        <v>#REF!</v>
      </c>
      <c r="P14" s="42" t="e">
        <f>IF(M14="G",'Ricavi complessivi'!#REF!,IF('R Collecchio'!M14='R Collecchio'!$B$214,'Ricavi complessivi'!#REF!,0))</f>
        <v>#REF!</v>
      </c>
    </row>
    <row r="15" spans="1:16" hidden="1">
      <c r="A15" s="13" t="str">
        <f>IF('Ricavi complessivi'!A15="","",'Ricavi complessivi'!A15)</f>
        <v/>
      </c>
      <c r="B15" s="62" t="str">
        <f>IF('Ricavi complessivi'!B15="","",'Ricavi complessivi'!B15)</f>
        <v/>
      </c>
      <c r="C15" s="8" t="e">
        <f>IF('Ricavi complessivi'!#REF!="G",'Ricavi complessivi'!#REF!*LAVORO!$E$5,IF('Ricavi complessivi'!#REF!="C",'Ricavi complessivi'!#REF!,""))</f>
        <v>#REF!</v>
      </c>
      <c r="D15" s="8" t="e">
        <f>IF('Ricavi complessivi'!#REF!="G",'Ricavi complessivi'!#REF!*LAVORO!$E$5,IF('Ricavi complessivi'!#REF!="C",'Ricavi complessivi'!#REF!,""))</f>
        <v>#REF!</v>
      </c>
      <c r="E15" s="30" t="e">
        <f>IF('Ricavi complessivi'!#REF!="G",'Ricavi complessivi'!#REF!*LAVORO!$E$5,IF('Ricavi complessivi'!#REF!="C",'Ricavi complessivi'!#REF!,""))</f>
        <v>#REF!</v>
      </c>
      <c r="F15" s="114" t="e">
        <f>IF('Ricavi complessivi'!#REF!="G",'Ricavi complessivi'!C15*LAVORO!$E$5,IF('Ricavi complessivi'!#REF!="C",'Ricavi complessivi'!C15,0))</f>
        <v>#REF!</v>
      </c>
      <c r="G15" s="44" t="e">
        <f>IF('Ricavi complessivi'!#REF!="G",'Ricavi complessivi'!#REF!*LAVORO!$E$5,IF('Ricavi complessivi'!#REF!="C",'Ricavi complessivi'!#REF!,""))</f>
        <v>#REF!</v>
      </c>
      <c r="H15" s="44" t="e">
        <f>IF('Ricavi complessivi'!#REF!="G",'Ricavi complessivi'!#REF!*LAVORO!$E$5,IF('Ricavi complessivi'!#REF!="C",'Ricavi complessivi'!#REF!,""))</f>
        <v>#REF!</v>
      </c>
      <c r="I15" s="114" t="e">
        <f>IF('Ricavi complessivi'!#REF!="G",'Ricavi complessivi'!D15*LAVORO!$E$5,IF('Ricavi complessivi'!#REF!="C",'Ricavi complessivi'!D15,""))</f>
        <v>#REF!</v>
      </c>
      <c r="J15" s="14" t="e">
        <f>IF('Ricavi complessivi'!#REF!="G",'Ricavi complessivi'!E15*LAVORO!$E$5,IF('Ricavi complessivi'!#REF!="C",'Ricavi complessivi'!E15,""))</f>
        <v>#REF!</v>
      </c>
      <c r="K15" s="14" t="e">
        <f>IF('Ricavi complessivi'!#REF!="G",'Ricavi complessivi'!F15*LAVORO!$E$5,IF('Ricavi complessivi'!#REF!="C",'Ricavi complessivi'!F15,""))</f>
        <v>#REF!</v>
      </c>
      <c r="L15" s="30" t="e">
        <f>IF('Ricavi complessivi'!#REF!="G",'Ricavi complessivi'!#REF!*LAVORO!$E$5,IF('Ricavi complessivi'!#REF!="C",'Ricavi complessivi'!#REF!,""))</f>
        <v>#REF!</v>
      </c>
      <c r="M15" s="30" t="e">
        <f>'Ricavi complessivi'!#REF!</f>
        <v>#REF!</v>
      </c>
      <c r="P15" s="42" t="e">
        <f>IF(M15="G",'Ricavi complessivi'!#REF!,IF('R Collecchio'!M15='R Collecchio'!$B$214,'Ricavi complessivi'!#REF!,0))</f>
        <v>#REF!</v>
      </c>
    </row>
    <row r="16" spans="1:16" hidden="1">
      <c r="A16" s="13" t="str">
        <f>IF('Ricavi complessivi'!A16="","",'Ricavi complessivi'!A16)</f>
        <v/>
      </c>
      <c r="B16" s="62" t="str">
        <f>IF('Ricavi complessivi'!B16="","",'Ricavi complessivi'!B16)</f>
        <v/>
      </c>
      <c r="C16" s="8" t="e">
        <f>IF('Ricavi complessivi'!#REF!="G",'Ricavi complessivi'!#REF!*LAVORO!$E$5,IF('Ricavi complessivi'!#REF!="C",'Ricavi complessivi'!#REF!,""))</f>
        <v>#REF!</v>
      </c>
      <c r="D16" s="8" t="e">
        <f>IF('Ricavi complessivi'!#REF!="G",'Ricavi complessivi'!#REF!*LAVORO!$E$5,IF('Ricavi complessivi'!#REF!="C",'Ricavi complessivi'!#REF!,""))</f>
        <v>#REF!</v>
      </c>
      <c r="E16" s="30" t="e">
        <f>IF('Ricavi complessivi'!#REF!="G",'Ricavi complessivi'!#REF!*LAVORO!$E$5,IF('Ricavi complessivi'!#REF!="C",'Ricavi complessivi'!#REF!,""))</f>
        <v>#REF!</v>
      </c>
      <c r="F16" s="114" t="e">
        <f>IF('Ricavi complessivi'!#REF!="G",'Ricavi complessivi'!C16*LAVORO!$E$5,IF('Ricavi complessivi'!#REF!="C",'Ricavi complessivi'!C16,0))</f>
        <v>#REF!</v>
      </c>
      <c r="G16" s="44" t="e">
        <f>IF('Ricavi complessivi'!#REF!="G",'Ricavi complessivi'!#REF!*LAVORO!$E$5,IF('Ricavi complessivi'!#REF!="C",'Ricavi complessivi'!#REF!,""))</f>
        <v>#REF!</v>
      </c>
      <c r="H16" s="44" t="e">
        <f>IF('Ricavi complessivi'!#REF!="G",'Ricavi complessivi'!#REF!*LAVORO!$E$5,IF('Ricavi complessivi'!#REF!="C",'Ricavi complessivi'!#REF!,""))</f>
        <v>#REF!</v>
      </c>
      <c r="I16" s="114" t="e">
        <f>IF('Ricavi complessivi'!#REF!="G",'Ricavi complessivi'!D16*LAVORO!$E$5,IF('Ricavi complessivi'!#REF!="C",'Ricavi complessivi'!D16,""))</f>
        <v>#REF!</v>
      </c>
      <c r="J16" s="14" t="e">
        <f>IF('Ricavi complessivi'!#REF!="G",'Ricavi complessivi'!E16*LAVORO!$E$5,IF('Ricavi complessivi'!#REF!="C",'Ricavi complessivi'!E16,""))</f>
        <v>#REF!</v>
      </c>
      <c r="K16" s="14" t="e">
        <f>IF('Ricavi complessivi'!#REF!="G",'Ricavi complessivi'!F16*LAVORO!$E$5,IF('Ricavi complessivi'!#REF!="C",'Ricavi complessivi'!F16,""))</f>
        <v>#REF!</v>
      </c>
      <c r="L16" s="30" t="e">
        <f>IF('Ricavi complessivi'!#REF!="G",'Ricavi complessivi'!#REF!*LAVORO!$E$5,IF('Ricavi complessivi'!#REF!="C",'Ricavi complessivi'!#REF!,""))</f>
        <v>#REF!</v>
      </c>
      <c r="M16" s="30" t="e">
        <f>'Ricavi complessivi'!#REF!</f>
        <v>#REF!</v>
      </c>
      <c r="P16" s="42" t="e">
        <f>IF(M16="G",'Ricavi complessivi'!#REF!,IF('R Collecchio'!M16='R Collecchio'!$B$214,'Ricavi complessivi'!#REF!,0))</f>
        <v>#REF!</v>
      </c>
    </row>
    <row r="17" spans="1:16">
      <c r="A17" s="13"/>
      <c r="B17" s="68" t="str">
        <f>IF('Ricavi complessivi'!B17="","",'Ricavi complessivi'!B17)</f>
        <v>TOTALE RIMBORSI FRNA ASS. ANZ.</v>
      </c>
      <c r="C17" s="8"/>
      <c r="D17" s="8"/>
      <c r="E17" s="17" t="e">
        <f t="shared" ref="E17:K17" si="0">SUM(E3:E11)</f>
        <v>#REF!</v>
      </c>
      <c r="F17" s="17" t="e">
        <f t="shared" si="0"/>
        <v>#REF!</v>
      </c>
      <c r="G17" s="17" t="e">
        <f t="shared" si="0"/>
        <v>#REF!</v>
      </c>
      <c r="H17" s="17" t="e">
        <f t="shared" si="0"/>
        <v>#REF!</v>
      </c>
      <c r="I17" s="17" t="e">
        <f t="shared" si="0"/>
        <v>#REF!</v>
      </c>
      <c r="J17" s="17" t="e">
        <f t="shared" si="0"/>
        <v>#REF!</v>
      </c>
      <c r="K17" s="17" t="e">
        <f t="shared" si="0"/>
        <v>#REF!</v>
      </c>
      <c r="L17" s="8"/>
      <c r="M17" s="8" t="s">
        <v>9</v>
      </c>
      <c r="P17" s="42" t="e">
        <f>IF(M17="G",'Ricavi complessivi'!#REF!,IF('R Collecchio'!M17='R Collecchio'!$B$214,'Ricavi complessivi'!#REF!,0))</f>
        <v>#REF!</v>
      </c>
    </row>
    <row r="18" spans="1:16" ht="23.25">
      <c r="B18" s="50" t="s">
        <v>483</v>
      </c>
      <c r="M18" s="42" t="s">
        <v>9</v>
      </c>
      <c r="P18" s="42" t="e">
        <f>IF(M18="G",'Ricavi complessivi'!#REF!,IF('R Collecchio'!M18='R Collecchio'!$B$214,'Ricavi complessivi'!#REF!,0))</f>
        <v>#REF!</v>
      </c>
    </row>
    <row r="19" spans="1:16">
      <c r="A19" s="2" t="s">
        <v>3</v>
      </c>
      <c r="B19" s="2" t="s">
        <v>2</v>
      </c>
      <c r="C19" s="26" t="str">
        <f>C$2</f>
        <v>GESTIONALE</v>
      </c>
      <c r="D19" s="26" t="str">
        <f>D$2</f>
        <v>RATEI E RISCONTI</v>
      </c>
      <c r="E19" s="26" t="str">
        <f>E$2</f>
        <v>STIMA</v>
      </c>
      <c r="F19" s="26" t="str">
        <f>F2</f>
        <v>PREVENTIVO 2019</v>
      </c>
      <c r="G19" s="26" t="e">
        <f t="shared" ref="G19:L19" si="1">G2</f>
        <v>#REF!</v>
      </c>
      <c r="H19" s="26" t="e">
        <f t="shared" si="1"/>
        <v>#REF!</v>
      </c>
      <c r="I19" s="26" t="str">
        <f t="shared" si="1"/>
        <v>CONSUNTIVO 2019</v>
      </c>
      <c r="J19" s="26" t="str">
        <f t="shared" si="1"/>
        <v>INDICATORE ATTESO</v>
      </c>
      <c r="K19" s="26" t="str">
        <f t="shared" si="1"/>
        <v>INDICATORE CONS.</v>
      </c>
      <c r="L19" s="2" t="str">
        <f t="shared" si="1"/>
        <v>NOTE</v>
      </c>
      <c r="M19" s="42" t="s">
        <v>9</v>
      </c>
      <c r="P19" s="42" t="e">
        <f>IF(M19="G",'Ricavi complessivi'!#REF!,IF('R Collecchio'!M19='R Collecchio'!$B$214,'Ricavi complessivi'!#REF!,0))</f>
        <v>#REF!</v>
      </c>
    </row>
    <row r="20" spans="1:16">
      <c r="A20" s="13" t="str">
        <f>IF('Ricavi complessivi'!A20="","",'Ricavi complessivi'!A20)</f>
        <v xml:space="preserve">  58/05/501  </v>
      </c>
      <c r="B20" s="62" t="str">
        <f>IF('Ricavi complessivi'!B20="","",'Ricavi complessivi'!B20)</f>
        <v xml:space="preserve">SERVIZI ASSIST.DOM. COLLECCHIO </v>
      </c>
      <c r="C20" s="8" t="e">
        <f>IF('Ricavi complessivi'!#REF!="G",'Ricavi complessivi'!#REF!*LAVORO!$E$5,IF('Ricavi complessivi'!#REF!="C",'Ricavi complessivi'!#REF!,""))</f>
        <v>#REF!</v>
      </c>
      <c r="D20" s="8" t="e">
        <f>IF('Ricavi complessivi'!#REF!="G",'Ricavi complessivi'!#REF!*LAVORO!$E$5,IF('Ricavi complessivi'!#REF!="C",'Ricavi complessivi'!#REF!,""))</f>
        <v>#REF!</v>
      </c>
      <c r="E20" s="30" t="e">
        <f>IF('Ricavi complessivi'!#REF!="G",'Ricavi complessivi'!#REF!*LAVORO!$E$5,IF('Ricavi complessivi'!#REF!="C",'Ricavi complessivi'!#REF!,""))</f>
        <v>#REF!</v>
      </c>
      <c r="F20" s="114" t="e">
        <f>IF('Ricavi complessivi'!#REF!="G",'Ricavi complessivi'!C20*LAVORO!$E$5,IF('Ricavi complessivi'!#REF!="C",'Ricavi complessivi'!C20,0))</f>
        <v>#REF!</v>
      </c>
      <c r="G20" s="44" t="e">
        <f>IF('Ricavi complessivi'!#REF!="G",'Ricavi complessivi'!#REF!*LAVORO!$E$5,IF('Ricavi complessivi'!#REF!="C",'Ricavi complessivi'!#REF!,""))</f>
        <v>#REF!</v>
      </c>
      <c r="H20" s="44" t="e">
        <f>IF('Ricavi complessivi'!#REF!="G",'Ricavi complessivi'!#REF!*LAVORO!$E$5,IF('Ricavi complessivi'!#REF!="C",'Ricavi complessivi'!#REF!,""))</f>
        <v>#REF!</v>
      </c>
      <c r="I20" s="114" t="e">
        <f>IF('Ricavi complessivi'!#REF!="G",'Ricavi complessivi'!D20*LAVORO!$E$5,IF('Ricavi complessivi'!#REF!="C",'Ricavi complessivi'!D20,""))</f>
        <v>#REF!</v>
      </c>
      <c r="J20" s="14" t="e">
        <f>IF('Ricavi complessivi'!#REF!="G",'Ricavi complessivi'!E20*LAVORO!$E$5,IF('Ricavi complessivi'!#REF!="C",'Ricavi complessivi'!E20,""))</f>
        <v>#REF!</v>
      </c>
      <c r="K20" s="14" t="e">
        <f>IF('Ricavi complessivi'!#REF!="G",'Ricavi complessivi'!F20*LAVORO!$E$5,IF('Ricavi complessivi'!#REF!="C",'Ricavi complessivi'!F20,""))</f>
        <v>#REF!</v>
      </c>
      <c r="L20" s="8"/>
      <c r="M20" s="30" t="e">
        <f>'Ricavi complessivi'!#REF!</f>
        <v>#REF!</v>
      </c>
      <c r="P20" s="42" t="e">
        <f>IF(M20="G",'Ricavi complessivi'!#REF!,IF('R Collecchio'!M20='R Collecchio'!$B$214,'Ricavi complessivi'!#REF!,0))</f>
        <v>#REF!</v>
      </c>
    </row>
    <row r="21" spans="1:16">
      <c r="A21" s="13" t="str">
        <f>IF('Ricavi complessivi'!A21="","",'Ricavi complessivi'!A21)</f>
        <v xml:space="preserve">  58/05/502  </v>
      </c>
      <c r="B21" s="62" t="str">
        <f>IF('Ricavi complessivi'!B21="","",'Ricavi complessivi'!B21)</f>
        <v xml:space="preserve">SERV. CENTRO DIURNO COLLECCHIO </v>
      </c>
      <c r="C21" s="8" t="e">
        <f>IF('Ricavi complessivi'!#REF!="G",'Ricavi complessivi'!#REF!*LAVORO!$E$5,IF('Ricavi complessivi'!#REF!="C",'Ricavi complessivi'!#REF!,""))</f>
        <v>#REF!</v>
      </c>
      <c r="D21" s="8" t="e">
        <f>IF('Ricavi complessivi'!#REF!="G",'Ricavi complessivi'!#REF!*LAVORO!$E$5,IF('Ricavi complessivi'!#REF!="C",'Ricavi complessivi'!#REF!,""))</f>
        <v>#REF!</v>
      </c>
      <c r="E21" s="30" t="e">
        <f>IF('Ricavi complessivi'!#REF!="G",'Ricavi complessivi'!#REF!*LAVORO!$E$5,IF('Ricavi complessivi'!#REF!="C",'Ricavi complessivi'!#REF!,""))</f>
        <v>#REF!</v>
      </c>
      <c r="F21" s="114" t="e">
        <f>IF('Ricavi complessivi'!#REF!="G",'Ricavi complessivi'!C21*LAVORO!$E$5,IF('Ricavi complessivi'!#REF!="C",'Ricavi complessivi'!C21,0))</f>
        <v>#REF!</v>
      </c>
      <c r="G21" s="44" t="e">
        <f>IF('Ricavi complessivi'!#REF!="G",'Ricavi complessivi'!#REF!*LAVORO!$E$5,IF('Ricavi complessivi'!#REF!="C",'Ricavi complessivi'!#REF!,""))</f>
        <v>#REF!</v>
      </c>
      <c r="H21" s="44" t="e">
        <f>IF('Ricavi complessivi'!#REF!="G",'Ricavi complessivi'!#REF!*LAVORO!$E$5,IF('Ricavi complessivi'!#REF!="C",'Ricavi complessivi'!#REF!,""))</f>
        <v>#REF!</v>
      </c>
      <c r="I21" s="114" t="e">
        <f>IF('Ricavi complessivi'!#REF!="G",'Ricavi complessivi'!D21*LAVORO!$E$5,IF('Ricavi complessivi'!#REF!="C",'Ricavi complessivi'!D21,""))</f>
        <v>#REF!</v>
      </c>
      <c r="J21" s="14" t="e">
        <f>IF('Ricavi complessivi'!#REF!="G",'Ricavi complessivi'!E21*LAVORO!$E$5,IF('Ricavi complessivi'!#REF!="C",'Ricavi complessivi'!E21,""))</f>
        <v>#REF!</v>
      </c>
      <c r="K21" s="14" t="e">
        <f>IF('Ricavi complessivi'!#REF!="G",'Ricavi complessivi'!F21*LAVORO!$E$5,IF('Ricavi complessivi'!#REF!="C",'Ricavi complessivi'!F21,""))</f>
        <v>#REF!</v>
      </c>
      <c r="L21" s="8"/>
      <c r="M21" s="30" t="e">
        <f>'Ricavi complessivi'!#REF!</f>
        <v>#REF!</v>
      </c>
      <c r="P21" s="42" t="e">
        <f>IF(M21="G",'Ricavi complessivi'!#REF!,IF('R Collecchio'!M21='R Collecchio'!$B$214,'Ricavi complessivi'!#REF!,0))</f>
        <v>#REF!</v>
      </c>
    </row>
    <row r="22" spans="1:16">
      <c r="A22" s="13" t="str">
        <f>IF('Ricavi complessivi'!A22="","",'Ricavi complessivi'!A22)</f>
        <v xml:space="preserve">  58/05/503  </v>
      </c>
      <c r="B22" s="62" t="str">
        <f>IF('Ricavi complessivi'!B22="","",'Ricavi complessivi'!B22)</f>
        <v xml:space="preserve">SERV. TAXI SOCIALE COLLECCHIO  </v>
      </c>
      <c r="C22" s="8" t="e">
        <f>IF('Ricavi complessivi'!#REF!="G",'Ricavi complessivi'!#REF!*LAVORO!$E$5,IF('Ricavi complessivi'!#REF!="C",'Ricavi complessivi'!#REF!,""))</f>
        <v>#REF!</v>
      </c>
      <c r="D22" s="8" t="e">
        <f>IF('Ricavi complessivi'!#REF!="G",'Ricavi complessivi'!#REF!*LAVORO!$E$5,IF('Ricavi complessivi'!#REF!="C",'Ricavi complessivi'!#REF!,""))</f>
        <v>#REF!</v>
      </c>
      <c r="E22" s="30" t="e">
        <f>IF('Ricavi complessivi'!#REF!="G",'Ricavi complessivi'!#REF!*LAVORO!$E$5,IF('Ricavi complessivi'!#REF!="C",'Ricavi complessivi'!#REF!,""))</f>
        <v>#REF!</v>
      </c>
      <c r="F22" s="114" t="e">
        <f>IF('Ricavi complessivi'!#REF!="G",'Ricavi complessivi'!C22*LAVORO!$E$5,IF('Ricavi complessivi'!#REF!="C",'Ricavi complessivi'!C22,0))</f>
        <v>#REF!</v>
      </c>
      <c r="G22" s="44" t="e">
        <f>IF('Ricavi complessivi'!#REF!="G",'Ricavi complessivi'!#REF!*LAVORO!$E$5,IF('Ricavi complessivi'!#REF!="C",'Ricavi complessivi'!#REF!,""))</f>
        <v>#REF!</v>
      </c>
      <c r="H22" s="44" t="e">
        <f>IF('Ricavi complessivi'!#REF!="G",'Ricavi complessivi'!#REF!*LAVORO!$E$5,IF('Ricavi complessivi'!#REF!="C",'Ricavi complessivi'!#REF!,""))</f>
        <v>#REF!</v>
      </c>
      <c r="I22" s="114" t="e">
        <f>IF('Ricavi complessivi'!#REF!="G",'Ricavi complessivi'!D22*LAVORO!$E$5,IF('Ricavi complessivi'!#REF!="C",'Ricavi complessivi'!D22,""))</f>
        <v>#REF!</v>
      </c>
      <c r="J22" s="14" t="e">
        <f>IF('Ricavi complessivi'!#REF!="G",'Ricavi complessivi'!E22*LAVORO!$E$5,IF('Ricavi complessivi'!#REF!="C",'Ricavi complessivi'!E22,""))</f>
        <v>#REF!</v>
      </c>
      <c r="K22" s="14" t="e">
        <f>IF('Ricavi complessivi'!#REF!="G",'Ricavi complessivi'!F22*LAVORO!$E$5,IF('Ricavi complessivi'!#REF!="C",'Ricavi complessivi'!F22,""))</f>
        <v>#REF!</v>
      </c>
      <c r="L22" s="8"/>
      <c r="M22" s="30" t="e">
        <f>'Ricavi complessivi'!#REF!</f>
        <v>#REF!</v>
      </c>
      <c r="P22" s="42" t="e">
        <f>IF(M22="G",'Ricavi complessivi'!#REF!,IF('R Collecchio'!M22='R Collecchio'!$B$214,'Ricavi complessivi'!#REF!,0))</f>
        <v>#REF!</v>
      </c>
    </row>
    <row r="23" spans="1:16" hidden="1">
      <c r="A23" s="13" t="str">
        <f>IF('Ricavi complessivi'!A23="","",'Ricavi complessivi'!A23)</f>
        <v xml:space="preserve">  58/05/504  </v>
      </c>
      <c r="B23" s="62" t="str">
        <f>IF('Ricavi complessivi'!B23="","",'Ricavi complessivi'!B23)</f>
        <v xml:space="preserve">ALTRI SERVIZI COLLECCHIO       </v>
      </c>
      <c r="C23" s="8" t="e">
        <f>IF('Ricavi complessivi'!#REF!="G",'Ricavi complessivi'!#REF!*LAVORO!$E$5,IF('Ricavi complessivi'!#REF!="C",'Ricavi complessivi'!#REF!,""))</f>
        <v>#REF!</v>
      </c>
      <c r="D23" s="8" t="e">
        <f>IF('Ricavi complessivi'!#REF!="G",'Ricavi complessivi'!#REF!*LAVORO!$E$5,IF('Ricavi complessivi'!#REF!="C",'Ricavi complessivi'!#REF!,""))</f>
        <v>#REF!</v>
      </c>
      <c r="E23" s="30" t="e">
        <f>IF('Ricavi complessivi'!#REF!="G",'Ricavi complessivi'!#REF!*LAVORO!$E$5,IF('Ricavi complessivi'!#REF!="C",'Ricavi complessivi'!#REF!,""))</f>
        <v>#REF!</v>
      </c>
      <c r="F23" s="114" t="e">
        <f>IF('Ricavi complessivi'!#REF!="G",'Ricavi complessivi'!C23*LAVORO!$E$5,IF('Ricavi complessivi'!#REF!="C",'Ricavi complessivi'!C23,0))</f>
        <v>#REF!</v>
      </c>
      <c r="G23" s="44" t="e">
        <f>IF('Ricavi complessivi'!#REF!="G",'Ricavi complessivi'!#REF!*LAVORO!$E$5,IF('Ricavi complessivi'!#REF!="C",'Ricavi complessivi'!#REF!,""))</f>
        <v>#REF!</v>
      </c>
      <c r="H23" s="44" t="e">
        <f>IF('Ricavi complessivi'!#REF!="G",'Ricavi complessivi'!#REF!*LAVORO!$E$5,IF('Ricavi complessivi'!#REF!="C",'Ricavi complessivi'!#REF!,""))</f>
        <v>#REF!</v>
      </c>
      <c r="I23" s="114" t="e">
        <f>IF('Ricavi complessivi'!#REF!="G",'Ricavi complessivi'!D23*LAVORO!$E$5,IF('Ricavi complessivi'!#REF!="C",'Ricavi complessivi'!D23,""))</f>
        <v>#REF!</v>
      </c>
      <c r="J23" s="14" t="e">
        <f>IF('Ricavi complessivi'!#REF!="G",'Ricavi complessivi'!E23*LAVORO!$E$5,IF('Ricavi complessivi'!#REF!="C",'Ricavi complessivi'!E23,""))</f>
        <v>#REF!</v>
      </c>
      <c r="K23" s="14" t="e">
        <f>IF('Ricavi complessivi'!#REF!="G",'Ricavi complessivi'!F23*LAVORO!$E$5,IF('Ricavi complessivi'!#REF!="C",'Ricavi complessivi'!F23,""))</f>
        <v>#REF!</v>
      </c>
      <c r="L23" s="8"/>
      <c r="M23" s="30" t="e">
        <f>'Ricavi complessivi'!#REF!</f>
        <v>#REF!</v>
      </c>
      <c r="P23" s="42" t="e">
        <f>IF(M23="G",'Ricavi complessivi'!#REF!,IF('R Collecchio'!M23='R Collecchio'!$B$214,'Ricavi complessivi'!#REF!,0))</f>
        <v>#REF!</v>
      </c>
    </row>
    <row r="24" spans="1:16" hidden="1">
      <c r="A24" s="13" t="str">
        <f>IF('Ricavi complessivi'!A24="","",'Ricavi complessivi'!A24)</f>
        <v xml:space="preserve">  58/05/505  </v>
      </c>
      <c r="B24" s="62" t="str">
        <f>IF('Ricavi complessivi'!B24="","",'Ricavi complessivi'!B24)</f>
        <v xml:space="preserve">SERVIZI ASSIST. DOM. FELINO    </v>
      </c>
      <c r="C24" s="8" t="e">
        <f>IF('Ricavi complessivi'!#REF!="G",'Ricavi complessivi'!#REF!*LAVORO!$E$5,IF('Ricavi complessivi'!#REF!="C",'Ricavi complessivi'!#REF!,""))</f>
        <v>#REF!</v>
      </c>
      <c r="D24" s="8" t="e">
        <f>IF('Ricavi complessivi'!#REF!="G",'Ricavi complessivi'!#REF!*LAVORO!$E$5,IF('Ricavi complessivi'!#REF!="C",'Ricavi complessivi'!#REF!,""))</f>
        <v>#REF!</v>
      </c>
      <c r="E24" s="30" t="e">
        <f>IF('Ricavi complessivi'!#REF!="G",'Ricavi complessivi'!#REF!*LAVORO!$E$5,IF('Ricavi complessivi'!#REF!="C",'Ricavi complessivi'!#REF!,""))</f>
        <v>#REF!</v>
      </c>
      <c r="F24" s="114" t="e">
        <f>IF('Ricavi complessivi'!#REF!="G",'Ricavi complessivi'!C24*LAVORO!$E$5,IF('Ricavi complessivi'!#REF!="C",'Ricavi complessivi'!C24,0))</f>
        <v>#REF!</v>
      </c>
      <c r="G24" s="44" t="e">
        <f>IF('Ricavi complessivi'!#REF!="G",'Ricavi complessivi'!#REF!*LAVORO!$E$5,IF('Ricavi complessivi'!#REF!="C",'Ricavi complessivi'!#REF!,""))</f>
        <v>#REF!</v>
      </c>
      <c r="H24" s="44" t="e">
        <f>IF('Ricavi complessivi'!#REF!="G",'Ricavi complessivi'!#REF!*LAVORO!$E$5,IF('Ricavi complessivi'!#REF!="C",'Ricavi complessivi'!#REF!,""))</f>
        <v>#REF!</v>
      </c>
      <c r="I24" s="114" t="e">
        <f>IF('Ricavi complessivi'!#REF!="G",'Ricavi complessivi'!D24*LAVORO!$E$5,IF('Ricavi complessivi'!#REF!="C",'Ricavi complessivi'!D24,""))</f>
        <v>#REF!</v>
      </c>
      <c r="J24" s="14" t="e">
        <f>IF('Ricavi complessivi'!#REF!="G",'Ricavi complessivi'!E24*LAVORO!$E$5,IF('Ricavi complessivi'!#REF!="C",'Ricavi complessivi'!E24,""))</f>
        <v>#REF!</v>
      </c>
      <c r="K24" s="14" t="e">
        <f>IF('Ricavi complessivi'!#REF!="G",'Ricavi complessivi'!F24*LAVORO!$E$5,IF('Ricavi complessivi'!#REF!="C",'Ricavi complessivi'!F24,""))</f>
        <v>#REF!</v>
      </c>
      <c r="L24" s="8"/>
      <c r="M24" s="30" t="e">
        <f>'Ricavi complessivi'!#REF!</f>
        <v>#REF!</v>
      </c>
      <c r="P24" s="42" t="e">
        <f>IF(M24="G",'Ricavi complessivi'!#REF!,IF('R Collecchio'!M24='R Collecchio'!$B$214,'Ricavi complessivi'!#REF!,0))</f>
        <v>#REF!</v>
      </c>
    </row>
    <row r="25" spans="1:16" hidden="1">
      <c r="A25" s="13" t="str">
        <f>IF('Ricavi complessivi'!A25="","",'Ricavi complessivi'!A25)</f>
        <v xml:space="preserve">  58/05/532  </v>
      </c>
      <c r="B25" s="62" t="str">
        <f>IF('Ricavi complessivi'!B25="","",'Ricavi complessivi'!B25)</f>
        <v xml:space="preserve">CENTRO DIURNO FELINO           </v>
      </c>
      <c r="C25" s="8" t="e">
        <f>IF('Ricavi complessivi'!#REF!="G",'Ricavi complessivi'!#REF!*LAVORO!$E$5,IF('Ricavi complessivi'!#REF!="C",'Ricavi complessivi'!#REF!,""))</f>
        <v>#REF!</v>
      </c>
      <c r="D25" s="8" t="e">
        <f>IF('Ricavi complessivi'!#REF!="G",'Ricavi complessivi'!#REF!*LAVORO!$E$5,IF('Ricavi complessivi'!#REF!="C",'Ricavi complessivi'!#REF!,""))</f>
        <v>#REF!</v>
      </c>
      <c r="E25" s="30" t="e">
        <f>IF('Ricavi complessivi'!#REF!="G",'Ricavi complessivi'!#REF!*LAVORO!$E$5,IF('Ricavi complessivi'!#REF!="C",'Ricavi complessivi'!#REF!,""))</f>
        <v>#REF!</v>
      </c>
      <c r="F25" s="114" t="e">
        <f>IF('Ricavi complessivi'!#REF!="G",'Ricavi complessivi'!C25*LAVORO!$E$5,IF('Ricavi complessivi'!#REF!="C",'Ricavi complessivi'!C25,0))</f>
        <v>#REF!</v>
      </c>
      <c r="G25" s="44" t="e">
        <f>IF('Ricavi complessivi'!#REF!="G",'Ricavi complessivi'!#REF!*LAVORO!$E$5,IF('Ricavi complessivi'!#REF!="C",'Ricavi complessivi'!#REF!,""))</f>
        <v>#REF!</v>
      </c>
      <c r="H25" s="44" t="e">
        <f>IF('Ricavi complessivi'!#REF!="G",'Ricavi complessivi'!#REF!*LAVORO!$E$5,IF('Ricavi complessivi'!#REF!="C",'Ricavi complessivi'!#REF!,""))</f>
        <v>#REF!</v>
      </c>
      <c r="I25" s="114" t="e">
        <f>IF('Ricavi complessivi'!#REF!="G",'Ricavi complessivi'!D25*LAVORO!$E$5,IF('Ricavi complessivi'!#REF!="C",'Ricavi complessivi'!D25,""))</f>
        <v>#REF!</v>
      </c>
      <c r="J25" s="14" t="e">
        <f>IF('Ricavi complessivi'!#REF!="G",'Ricavi complessivi'!E25*LAVORO!$E$5,IF('Ricavi complessivi'!#REF!="C",'Ricavi complessivi'!E25,""))</f>
        <v>#REF!</v>
      </c>
      <c r="K25" s="14" t="e">
        <f>IF('Ricavi complessivi'!#REF!="G",'Ricavi complessivi'!F25*LAVORO!$E$5,IF('Ricavi complessivi'!#REF!="C",'Ricavi complessivi'!F25,""))</f>
        <v>#REF!</v>
      </c>
      <c r="L25" s="8"/>
      <c r="M25" s="30" t="e">
        <f>'Ricavi complessivi'!#REF!</f>
        <v>#REF!</v>
      </c>
      <c r="P25" s="42" t="e">
        <f>IF(M25="G",'Ricavi complessivi'!#REF!,IF('R Collecchio'!M25='R Collecchio'!$B$214,'Ricavi complessivi'!#REF!,0))</f>
        <v>#REF!</v>
      </c>
    </row>
    <row r="26" spans="1:16" hidden="1">
      <c r="A26" s="13" t="str">
        <f>IF('Ricavi complessivi'!A26="","",'Ricavi complessivi'!A26)</f>
        <v xml:space="preserve">  58/05/506  </v>
      </c>
      <c r="B26" s="62" t="str">
        <f>IF('Ricavi complessivi'!B26="","",'Ricavi complessivi'!B26)</f>
        <v xml:space="preserve">ATTIVITA' MOTORIA FELINO       </v>
      </c>
      <c r="C26" s="8" t="e">
        <f>IF('Ricavi complessivi'!#REF!="G",'Ricavi complessivi'!#REF!*LAVORO!$E$5,IF('Ricavi complessivi'!#REF!="C",'Ricavi complessivi'!#REF!,""))</f>
        <v>#REF!</v>
      </c>
      <c r="D26" s="8" t="e">
        <f>IF('Ricavi complessivi'!#REF!="G",'Ricavi complessivi'!#REF!*LAVORO!$E$5,IF('Ricavi complessivi'!#REF!="C",'Ricavi complessivi'!#REF!,""))</f>
        <v>#REF!</v>
      </c>
      <c r="E26" s="30" t="e">
        <f>IF('Ricavi complessivi'!#REF!="G",'Ricavi complessivi'!#REF!*LAVORO!$E$5,IF('Ricavi complessivi'!#REF!="C",'Ricavi complessivi'!#REF!,""))</f>
        <v>#REF!</v>
      </c>
      <c r="F26" s="114" t="e">
        <f>IF('Ricavi complessivi'!#REF!="G",'Ricavi complessivi'!C26*LAVORO!$E$5,IF('Ricavi complessivi'!#REF!="C",'Ricavi complessivi'!C26,0))</f>
        <v>#REF!</v>
      </c>
      <c r="G26" s="44" t="e">
        <f>IF('Ricavi complessivi'!#REF!="G",'Ricavi complessivi'!#REF!*LAVORO!$E$5,IF('Ricavi complessivi'!#REF!="C",'Ricavi complessivi'!#REF!,""))</f>
        <v>#REF!</v>
      </c>
      <c r="H26" s="44" t="e">
        <f>IF('Ricavi complessivi'!#REF!="G",'Ricavi complessivi'!#REF!*LAVORO!$E$5,IF('Ricavi complessivi'!#REF!="C",'Ricavi complessivi'!#REF!,""))</f>
        <v>#REF!</v>
      </c>
      <c r="I26" s="114" t="e">
        <f>IF('Ricavi complessivi'!#REF!="G",'Ricavi complessivi'!D26*LAVORO!$E$5,IF('Ricavi complessivi'!#REF!="C",'Ricavi complessivi'!D26,""))</f>
        <v>#REF!</v>
      </c>
      <c r="J26" s="14" t="e">
        <f>IF('Ricavi complessivi'!#REF!="G",'Ricavi complessivi'!E26*LAVORO!$E$5,IF('Ricavi complessivi'!#REF!="C",'Ricavi complessivi'!E26,""))</f>
        <v>#REF!</v>
      </c>
      <c r="K26" s="14" t="e">
        <f>IF('Ricavi complessivi'!#REF!="G",'Ricavi complessivi'!F26*LAVORO!$E$5,IF('Ricavi complessivi'!#REF!="C",'Ricavi complessivi'!F26,""))</f>
        <v>#REF!</v>
      </c>
      <c r="L26" s="8"/>
      <c r="M26" s="30" t="e">
        <f>'Ricavi complessivi'!#REF!</f>
        <v>#REF!</v>
      </c>
      <c r="P26" s="42" t="e">
        <f>IF(M26="G",'Ricavi complessivi'!#REF!,IF('R Collecchio'!M26='R Collecchio'!$B$214,'Ricavi complessivi'!#REF!,0))</f>
        <v>#REF!</v>
      </c>
    </row>
    <row r="27" spans="1:16" hidden="1">
      <c r="A27" s="13" t="str">
        <f>IF('Ricavi complessivi'!A27="","",'Ricavi complessivi'!A27)</f>
        <v xml:space="preserve">  58/05/507  </v>
      </c>
      <c r="B27" s="62" t="str">
        <f>IF('Ricavi complessivi'!B27="","",'Ricavi complessivi'!B27)</f>
        <v xml:space="preserve">SERV. TAXI SOCIALE FELINO      </v>
      </c>
      <c r="C27" s="8" t="e">
        <f>IF('Ricavi complessivi'!#REF!="G",'Ricavi complessivi'!#REF!*LAVORO!$E$5,IF('Ricavi complessivi'!#REF!="C",'Ricavi complessivi'!#REF!,""))</f>
        <v>#REF!</v>
      </c>
      <c r="D27" s="8" t="e">
        <f>IF('Ricavi complessivi'!#REF!="G",'Ricavi complessivi'!#REF!*LAVORO!$E$5,IF('Ricavi complessivi'!#REF!="C",'Ricavi complessivi'!#REF!,""))</f>
        <v>#REF!</v>
      </c>
      <c r="E27" s="30" t="e">
        <f>IF('Ricavi complessivi'!#REF!="G",'Ricavi complessivi'!#REF!*LAVORO!$E$5,IF('Ricavi complessivi'!#REF!="C",'Ricavi complessivi'!#REF!,""))</f>
        <v>#REF!</v>
      </c>
      <c r="F27" s="114" t="e">
        <f>IF('Ricavi complessivi'!#REF!="G",'Ricavi complessivi'!C27*LAVORO!$E$5,IF('Ricavi complessivi'!#REF!="C",'Ricavi complessivi'!C27,0))</f>
        <v>#REF!</v>
      </c>
      <c r="G27" s="44" t="e">
        <f>IF('Ricavi complessivi'!#REF!="G",'Ricavi complessivi'!#REF!*LAVORO!$E$5,IF('Ricavi complessivi'!#REF!="C",'Ricavi complessivi'!#REF!,""))</f>
        <v>#REF!</v>
      </c>
      <c r="H27" s="44" t="e">
        <f>IF('Ricavi complessivi'!#REF!="G",'Ricavi complessivi'!#REF!*LAVORO!$E$5,IF('Ricavi complessivi'!#REF!="C",'Ricavi complessivi'!#REF!,""))</f>
        <v>#REF!</v>
      </c>
      <c r="I27" s="114" t="e">
        <f>IF('Ricavi complessivi'!#REF!="G",'Ricavi complessivi'!D27*LAVORO!$E$5,IF('Ricavi complessivi'!#REF!="C",'Ricavi complessivi'!D27,""))</f>
        <v>#REF!</v>
      </c>
      <c r="J27" s="14" t="e">
        <f>IF('Ricavi complessivi'!#REF!="G",'Ricavi complessivi'!E27*LAVORO!$E$5,IF('Ricavi complessivi'!#REF!="C",'Ricavi complessivi'!E27,""))</f>
        <v>#REF!</v>
      </c>
      <c r="K27" s="14" t="e">
        <f>IF('Ricavi complessivi'!#REF!="G",'Ricavi complessivi'!F27*LAVORO!$E$5,IF('Ricavi complessivi'!#REF!="C",'Ricavi complessivi'!F27,""))</f>
        <v>#REF!</v>
      </c>
      <c r="L27" s="8"/>
      <c r="M27" s="30" t="e">
        <f>'Ricavi complessivi'!#REF!</f>
        <v>#REF!</v>
      </c>
      <c r="P27" s="42" t="e">
        <f>IF(M27="G",'Ricavi complessivi'!#REF!,IF('R Collecchio'!M27='R Collecchio'!$B$214,'Ricavi complessivi'!#REF!,0))</f>
        <v>#REF!</v>
      </c>
    </row>
    <row r="28" spans="1:16">
      <c r="A28" s="13" t="str">
        <f>IF('Ricavi complessivi'!A28="","",'Ricavi complessivi'!A28)</f>
        <v xml:space="preserve">  58/05/509  </v>
      </c>
      <c r="B28" s="62" t="str">
        <f>IF('Ricavi complessivi'!B28="","",'Ricavi complessivi'!B28)</f>
        <v xml:space="preserve">ATTIVITA' MOTORIA COLLECCHIO   </v>
      </c>
      <c r="C28" s="8" t="e">
        <f>IF('Ricavi complessivi'!#REF!="G",'Ricavi complessivi'!#REF!*LAVORO!$E$5,IF('Ricavi complessivi'!#REF!="C",'Ricavi complessivi'!#REF!,""))</f>
        <v>#REF!</v>
      </c>
      <c r="D28" s="8" t="e">
        <f>IF('Ricavi complessivi'!#REF!="G",'Ricavi complessivi'!#REF!*LAVORO!$E$5,IF('Ricavi complessivi'!#REF!="C",'Ricavi complessivi'!#REF!,""))</f>
        <v>#REF!</v>
      </c>
      <c r="E28" s="30" t="e">
        <f>IF('Ricavi complessivi'!#REF!="G",'Ricavi complessivi'!#REF!*LAVORO!$E$5,IF('Ricavi complessivi'!#REF!="C",'Ricavi complessivi'!#REF!,""))</f>
        <v>#REF!</v>
      </c>
      <c r="F28" s="114" t="e">
        <f>IF('Ricavi complessivi'!#REF!="G",'Ricavi complessivi'!C28*LAVORO!$E$5,IF('Ricavi complessivi'!#REF!="C",'Ricavi complessivi'!C28,0))</f>
        <v>#REF!</v>
      </c>
      <c r="G28" s="44" t="e">
        <f>IF('Ricavi complessivi'!#REF!="G",'Ricavi complessivi'!#REF!*LAVORO!$E$5,IF('Ricavi complessivi'!#REF!="C",'Ricavi complessivi'!#REF!,""))</f>
        <v>#REF!</v>
      </c>
      <c r="H28" s="44" t="e">
        <f>IF('Ricavi complessivi'!#REF!="G",'Ricavi complessivi'!#REF!*LAVORO!$E$5,IF('Ricavi complessivi'!#REF!="C",'Ricavi complessivi'!#REF!,""))</f>
        <v>#REF!</v>
      </c>
      <c r="I28" s="114" t="e">
        <f>IF('Ricavi complessivi'!#REF!="G",'Ricavi complessivi'!D28*LAVORO!$E$5,IF('Ricavi complessivi'!#REF!="C",'Ricavi complessivi'!D28,""))</f>
        <v>#REF!</v>
      </c>
      <c r="J28" s="14" t="e">
        <f>IF('Ricavi complessivi'!#REF!="G",'Ricavi complessivi'!E28*LAVORO!$E$5,IF('Ricavi complessivi'!#REF!="C",'Ricavi complessivi'!E28,""))</f>
        <v>#REF!</v>
      </c>
      <c r="K28" s="14" t="e">
        <f>IF('Ricavi complessivi'!#REF!="G",'Ricavi complessivi'!F28*LAVORO!$E$5,IF('Ricavi complessivi'!#REF!="C",'Ricavi complessivi'!F28,""))</f>
        <v>#REF!</v>
      </c>
      <c r="L28" s="8"/>
      <c r="M28" s="30" t="e">
        <f>'Ricavi complessivi'!#REF!</f>
        <v>#REF!</v>
      </c>
      <c r="P28" s="42" t="e">
        <f>IF(M28="G",'Ricavi complessivi'!#REF!,IF('R Collecchio'!M28='R Collecchio'!$B$214,'Ricavi complessivi'!#REF!,0))</f>
        <v>#REF!</v>
      </c>
    </row>
    <row r="29" spans="1:16" hidden="1">
      <c r="A29" s="13" t="str">
        <f>IF('Ricavi complessivi'!A29="","",'Ricavi complessivi'!A29)</f>
        <v xml:space="preserve">  58/05/510  </v>
      </c>
      <c r="B29" s="62" t="str">
        <f>IF('Ricavi complessivi'!B29="","",'Ricavi complessivi'!B29)</f>
        <v xml:space="preserve">SERV.ASSI.DOM. MONTECHIARUGOLO </v>
      </c>
      <c r="C29" s="8" t="e">
        <f>IF('Ricavi complessivi'!#REF!="G",'Ricavi complessivi'!#REF!*LAVORO!$E$5,IF('Ricavi complessivi'!#REF!="C",'Ricavi complessivi'!#REF!,""))</f>
        <v>#REF!</v>
      </c>
      <c r="D29" s="8" t="e">
        <f>IF('Ricavi complessivi'!#REF!="G",'Ricavi complessivi'!#REF!*LAVORO!$E$5,IF('Ricavi complessivi'!#REF!="C",'Ricavi complessivi'!#REF!,""))</f>
        <v>#REF!</v>
      </c>
      <c r="E29" s="30" t="e">
        <f>IF('Ricavi complessivi'!#REF!="G",'Ricavi complessivi'!#REF!*LAVORO!$E$5,IF('Ricavi complessivi'!#REF!="C",'Ricavi complessivi'!#REF!,""))</f>
        <v>#REF!</v>
      </c>
      <c r="F29" s="114" t="e">
        <f>IF('Ricavi complessivi'!#REF!="G",'Ricavi complessivi'!C29*LAVORO!$E$5,IF('Ricavi complessivi'!#REF!="C",'Ricavi complessivi'!C29,0))</f>
        <v>#REF!</v>
      </c>
      <c r="G29" s="44" t="e">
        <f>IF('Ricavi complessivi'!#REF!="G",'Ricavi complessivi'!#REF!*LAVORO!$E$5,IF('Ricavi complessivi'!#REF!="C",'Ricavi complessivi'!#REF!,""))</f>
        <v>#REF!</v>
      </c>
      <c r="H29" s="44" t="e">
        <f>IF('Ricavi complessivi'!#REF!="G",'Ricavi complessivi'!#REF!*LAVORO!$E$5,IF('Ricavi complessivi'!#REF!="C",'Ricavi complessivi'!#REF!,""))</f>
        <v>#REF!</v>
      </c>
      <c r="I29" s="114" t="e">
        <f>IF('Ricavi complessivi'!#REF!="G",'Ricavi complessivi'!D29*LAVORO!$E$5,IF('Ricavi complessivi'!#REF!="C",'Ricavi complessivi'!D29,""))</f>
        <v>#REF!</v>
      </c>
      <c r="J29" s="14" t="e">
        <f>IF('Ricavi complessivi'!#REF!="G",'Ricavi complessivi'!E29*LAVORO!$E$5,IF('Ricavi complessivi'!#REF!="C",'Ricavi complessivi'!E29,""))</f>
        <v>#REF!</v>
      </c>
      <c r="K29" s="14" t="e">
        <f>IF('Ricavi complessivi'!#REF!="G",'Ricavi complessivi'!F29*LAVORO!$E$5,IF('Ricavi complessivi'!#REF!="C",'Ricavi complessivi'!F29,""))</f>
        <v>#REF!</v>
      </c>
      <c r="L29" s="8"/>
      <c r="M29" s="30" t="e">
        <f>'Ricavi complessivi'!#REF!</f>
        <v>#REF!</v>
      </c>
      <c r="P29" s="42" t="e">
        <f>IF(M29="G",'Ricavi complessivi'!#REF!,IF('R Collecchio'!M29='R Collecchio'!$B$214,'Ricavi complessivi'!#REF!,0))</f>
        <v>#REF!</v>
      </c>
    </row>
    <row r="30" spans="1:16" hidden="1">
      <c r="A30" s="13" t="str">
        <f>IF('Ricavi complessivi'!A30="","",'Ricavi complessivi'!A30)</f>
        <v xml:space="preserve">  58/05/511  </v>
      </c>
      <c r="B30" s="62" t="str">
        <f>IF('Ricavi complessivi'!B30="","",'Ricavi complessivi'!B30)</f>
        <v xml:space="preserve">CENTRO DIURNO MONTECHIARUGOLO  </v>
      </c>
      <c r="C30" s="8" t="e">
        <f>IF('Ricavi complessivi'!#REF!="G",'Ricavi complessivi'!#REF!*LAVORO!$E$5,IF('Ricavi complessivi'!#REF!="C",'Ricavi complessivi'!#REF!,""))</f>
        <v>#REF!</v>
      </c>
      <c r="D30" s="8" t="e">
        <f>IF('Ricavi complessivi'!#REF!="G",'Ricavi complessivi'!#REF!*LAVORO!$E$5,IF('Ricavi complessivi'!#REF!="C",'Ricavi complessivi'!#REF!,""))</f>
        <v>#REF!</v>
      </c>
      <c r="E30" s="30" t="e">
        <f>IF('Ricavi complessivi'!#REF!="G",'Ricavi complessivi'!#REF!*LAVORO!$E$5,IF('Ricavi complessivi'!#REF!="C",'Ricavi complessivi'!#REF!,""))</f>
        <v>#REF!</v>
      </c>
      <c r="F30" s="114" t="e">
        <f>IF('Ricavi complessivi'!#REF!="G",'Ricavi complessivi'!C30*LAVORO!$E$5,IF('Ricavi complessivi'!#REF!="C",'Ricavi complessivi'!C30,0))</f>
        <v>#REF!</v>
      </c>
      <c r="G30" s="44" t="e">
        <f>IF('Ricavi complessivi'!#REF!="G",'Ricavi complessivi'!#REF!*LAVORO!$E$5,IF('Ricavi complessivi'!#REF!="C",'Ricavi complessivi'!#REF!,""))</f>
        <v>#REF!</v>
      </c>
      <c r="H30" s="44" t="e">
        <f>IF('Ricavi complessivi'!#REF!="G",'Ricavi complessivi'!#REF!*LAVORO!$E$5,IF('Ricavi complessivi'!#REF!="C",'Ricavi complessivi'!#REF!,""))</f>
        <v>#REF!</v>
      </c>
      <c r="I30" s="114" t="e">
        <f>IF('Ricavi complessivi'!#REF!="G",'Ricavi complessivi'!D30*LAVORO!$E$5,IF('Ricavi complessivi'!#REF!="C",'Ricavi complessivi'!D30,""))</f>
        <v>#REF!</v>
      </c>
      <c r="J30" s="14" t="e">
        <f>IF('Ricavi complessivi'!#REF!="G",'Ricavi complessivi'!E30*LAVORO!$E$5,IF('Ricavi complessivi'!#REF!="C",'Ricavi complessivi'!E30,""))</f>
        <v>#REF!</v>
      </c>
      <c r="K30" s="14" t="e">
        <f>IF('Ricavi complessivi'!#REF!="G",'Ricavi complessivi'!F30*LAVORO!$E$5,IF('Ricavi complessivi'!#REF!="C",'Ricavi complessivi'!F30,""))</f>
        <v>#REF!</v>
      </c>
      <c r="L30" s="8"/>
      <c r="M30" s="30" t="e">
        <f>'Ricavi complessivi'!#REF!</f>
        <v>#REF!</v>
      </c>
      <c r="P30" s="42" t="e">
        <f>IF(M30="G",'Ricavi complessivi'!#REF!,IF('R Collecchio'!M30='R Collecchio'!$B$214,'Ricavi complessivi'!#REF!,0))</f>
        <v>#REF!</v>
      </c>
    </row>
    <row r="31" spans="1:16" hidden="1">
      <c r="A31" s="13" t="str">
        <f>IF('Ricavi complessivi'!A31="","",'Ricavi complessivi'!A31)</f>
        <v xml:space="preserve">  58/05/512  </v>
      </c>
      <c r="B31" s="62" t="str">
        <f>IF('Ricavi complessivi'!B31="","",'Ricavi complessivi'!B31)</f>
        <v xml:space="preserve">TAXI SOCIALE MONTECHIARUGOLO   </v>
      </c>
      <c r="C31" s="8" t="e">
        <f>IF('Ricavi complessivi'!#REF!="G",'Ricavi complessivi'!#REF!*LAVORO!$E$5,IF('Ricavi complessivi'!#REF!="C",'Ricavi complessivi'!#REF!,""))</f>
        <v>#REF!</v>
      </c>
      <c r="D31" s="8" t="e">
        <f>IF('Ricavi complessivi'!#REF!="G",'Ricavi complessivi'!#REF!*LAVORO!$E$5,IF('Ricavi complessivi'!#REF!="C",'Ricavi complessivi'!#REF!,""))</f>
        <v>#REF!</v>
      </c>
      <c r="E31" s="30" t="e">
        <f>IF('Ricavi complessivi'!#REF!="G",'Ricavi complessivi'!#REF!*LAVORO!$E$5,IF('Ricavi complessivi'!#REF!="C",'Ricavi complessivi'!#REF!,""))</f>
        <v>#REF!</v>
      </c>
      <c r="F31" s="114" t="e">
        <f>IF('Ricavi complessivi'!#REF!="G",'Ricavi complessivi'!C31*LAVORO!$E$5,IF('Ricavi complessivi'!#REF!="C",'Ricavi complessivi'!C31,0))</f>
        <v>#REF!</v>
      </c>
      <c r="G31" s="44" t="e">
        <f>IF('Ricavi complessivi'!#REF!="G",'Ricavi complessivi'!#REF!*LAVORO!$E$5,IF('Ricavi complessivi'!#REF!="C",'Ricavi complessivi'!#REF!,""))</f>
        <v>#REF!</v>
      </c>
      <c r="H31" s="44" t="e">
        <f>IF('Ricavi complessivi'!#REF!="G",'Ricavi complessivi'!#REF!*LAVORO!$E$5,IF('Ricavi complessivi'!#REF!="C",'Ricavi complessivi'!#REF!,""))</f>
        <v>#REF!</v>
      </c>
      <c r="I31" s="114" t="e">
        <f>IF('Ricavi complessivi'!#REF!="G",'Ricavi complessivi'!D31*LAVORO!$E$5,IF('Ricavi complessivi'!#REF!="C",'Ricavi complessivi'!D31,""))</f>
        <v>#REF!</v>
      </c>
      <c r="J31" s="14" t="e">
        <f>IF('Ricavi complessivi'!#REF!="G",'Ricavi complessivi'!E31*LAVORO!$E$5,IF('Ricavi complessivi'!#REF!="C",'Ricavi complessivi'!E31,""))</f>
        <v>#REF!</v>
      </c>
      <c r="K31" s="14" t="e">
        <f>IF('Ricavi complessivi'!#REF!="G",'Ricavi complessivi'!F31*LAVORO!$E$5,IF('Ricavi complessivi'!#REF!="C",'Ricavi complessivi'!F31,""))</f>
        <v>#REF!</v>
      </c>
      <c r="L31" s="8"/>
      <c r="M31" s="30" t="e">
        <f>'Ricavi complessivi'!#REF!</f>
        <v>#REF!</v>
      </c>
      <c r="P31" s="42" t="e">
        <f>IF(M31="G",'Ricavi complessivi'!#REF!,IF('R Collecchio'!M31='R Collecchio'!$B$214,'Ricavi complessivi'!#REF!,0))</f>
        <v>#REF!</v>
      </c>
    </row>
    <row r="32" spans="1:16" hidden="1">
      <c r="A32" s="13" t="str">
        <f>IF('Ricavi complessivi'!A32="","",'Ricavi complessivi'!A32)</f>
        <v xml:space="preserve">  58/05/513  </v>
      </c>
      <c r="B32" s="62" t="str">
        <f>IF('Ricavi complessivi'!B32="","",'Ricavi complessivi'!B32)</f>
        <v xml:space="preserve">ALTRI SERVIZI MONTECHIARUGOLO  </v>
      </c>
      <c r="C32" s="8" t="e">
        <f>IF('Ricavi complessivi'!#REF!="G",'Ricavi complessivi'!#REF!*LAVORO!$E$5,IF('Ricavi complessivi'!#REF!="C",'Ricavi complessivi'!#REF!,""))</f>
        <v>#REF!</v>
      </c>
      <c r="D32" s="8" t="e">
        <f>IF('Ricavi complessivi'!#REF!="G",'Ricavi complessivi'!#REF!*LAVORO!$E$5,IF('Ricavi complessivi'!#REF!="C",'Ricavi complessivi'!#REF!,""))</f>
        <v>#REF!</v>
      </c>
      <c r="E32" s="30" t="e">
        <f>IF('Ricavi complessivi'!#REF!="G",'Ricavi complessivi'!#REF!*LAVORO!$E$5,IF('Ricavi complessivi'!#REF!="C",'Ricavi complessivi'!#REF!,""))</f>
        <v>#REF!</v>
      </c>
      <c r="F32" s="114" t="e">
        <f>IF('Ricavi complessivi'!#REF!="G",'Ricavi complessivi'!C32*LAVORO!$E$5,IF('Ricavi complessivi'!#REF!="C",'Ricavi complessivi'!C32,0))</f>
        <v>#REF!</v>
      </c>
      <c r="G32" s="44" t="e">
        <f>IF('Ricavi complessivi'!#REF!="G",'Ricavi complessivi'!#REF!*LAVORO!$E$5,IF('Ricavi complessivi'!#REF!="C",'Ricavi complessivi'!#REF!,""))</f>
        <v>#REF!</v>
      </c>
      <c r="H32" s="44" t="e">
        <f>IF('Ricavi complessivi'!#REF!="G",'Ricavi complessivi'!#REF!*LAVORO!$E$5,IF('Ricavi complessivi'!#REF!="C",'Ricavi complessivi'!#REF!,""))</f>
        <v>#REF!</v>
      </c>
      <c r="I32" s="114" t="e">
        <f>IF('Ricavi complessivi'!#REF!="G",'Ricavi complessivi'!D32*LAVORO!$E$5,IF('Ricavi complessivi'!#REF!="C",'Ricavi complessivi'!D32,""))</f>
        <v>#REF!</v>
      </c>
      <c r="J32" s="14" t="e">
        <f>IF('Ricavi complessivi'!#REF!="G",'Ricavi complessivi'!E32*LAVORO!$E$5,IF('Ricavi complessivi'!#REF!="C",'Ricavi complessivi'!E32,""))</f>
        <v>#REF!</v>
      </c>
      <c r="K32" s="14" t="e">
        <f>IF('Ricavi complessivi'!#REF!="G",'Ricavi complessivi'!F32*LAVORO!$E$5,IF('Ricavi complessivi'!#REF!="C",'Ricavi complessivi'!F32,""))</f>
        <v>#REF!</v>
      </c>
      <c r="L32" s="8"/>
      <c r="M32" s="30" t="e">
        <f>'Ricavi complessivi'!#REF!</f>
        <v>#REF!</v>
      </c>
      <c r="P32" s="42" t="e">
        <f>IF(M32="G",'Ricavi complessivi'!#REF!,IF('R Collecchio'!M32='R Collecchio'!$B$214,'Ricavi complessivi'!#REF!,0))</f>
        <v>#REF!</v>
      </c>
    </row>
    <row r="33" spans="1:16" hidden="1">
      <c r="A33" s="13" t="str">
        <f>IF('Ricavi complessivi'!A33="","",'Ricavi complessivi'!A33)</f>
        <v xml:space="preserve">  58/05/514  </v>
      </c>
      <c r="B33" s="62" t="str">
        <f>IF('Ricavi complessivi'!B33="","",'Ricavi complessivi'!B33)</f>
        <v xml:space="preserve">SERV.ASSIST.DOM.SALA BAGANZA   </v>
      </c>
      <c r="C33" s="8" t="e">
        <f>IF('Ricavi complessivi'!#REF!="G",'Ricavi complessivi'!#REF!*LAVORO!$E$5,IF('Ricavi complessivi'!#REF!="C",'Ricavi complessivi'!#REF!,""))</f>
        <v>#REF!</v>
      </c>
      <c r="D33" s="8" t="e">
        <f>IF('Ricavi complessivi'!#REF!="G",'Ricavi complessivi'!#REF!*LAVORO!$E$5,IF('Ricavi complessivi'!#REF!="C",'Ricavi complessivi'!#REF!,""))</f>
        <v>#REF!</v>
      </c>
      <c r="E33" s="30" t="e">
        <f>IF('Ricavi complessivi'!#REF!="G",'Ricavi complessivi'!#REF!*LAVORO!$E$5,IF('Ricavi complessivi'!#REF!="C",'Ricavi complessivi'!#REF!,""))</f>
        <v>#REF!</v>
      </c>
      <c r="F33" s="114" t="e">
        <f>IF('Ricavi complessivi'!#REF!="G",'Ricavi complessivi'!C33*LAVORO!$E$5,IF('Ricavi complessivi'!#REF!="C",'Ricavi complessivi'!C33,0))</f>
        <v>#REF!</v>
      </c>
      <c r="G33" s="44" t="e">
        <f>IF('Ricavi complessivi'!#REF!="G",'Ricavi complessivi'!#REF!*LAVORO!$E$5,IF('Ricavi complessivi'!#REF!="C",'Ricavi complessivi'!#REF!,""))</f>
        <v>#REF!</v>
      </c>
      <c r="H33" s="44" t="e">
        <f>IF('Ricavi complessivi'!#REF!="G",'Ricavi complessivi'!#REF!*LAVORO!$E$5,IF('Ricavi complessivi'!#REF!="C",'Ricavi complessivi'!#REF!,""))</f>
        <v>#REF!</v>
      </c>
      <c r="I33" s="114" t="e">
        <f>IF('Ricavi complessivi'!#REF!="G",'Ricavi complessivi'!D33*LAVORO!$E$5,IF('Ricavi complessivi'!#REF!="C",'Ricavi complessivi'!D33,""))</f>
        <v>#REF!</v>
      </c>
      <c r="J33" s="14" t="e">
        <f>IF('Ricavi complessivi'!#REF!="G",'Ricavi complessivi'!E33*LAVORO!$E$5,IF('Ricavi complessivi'!#REF!="C",'Ricavi complessivi'!E33,""))</f>
        <v>#REF!</v>
      </c>
      <c r="K33" s="14" t="e">
        <f>IF('Ricavi complessivi'!#REF!="G",'Ricavi complessivi'!F33*LAVORO!$E$5,IF('Ricavi complessivi'!#REF!="C",'Ricavi complessivi'!F33,""))</f>
        <v>#REF!</v>
      </c>
      <c r="L33" s="8"/>
      <c r="M33" s="30" t="e">
        <f>'Ricavi complessivi'!#REF!</f>
        <v>#REF!</v>
      </c>
      <c r="P33" s="42" t="e">
        <f>IF(M33="G",'Ricavi complessivi'!#REF!,IF('R Collecchio'!M33='R Collecchio'!$B$214,'Ricavi complessivi'!#REF!,0))</f>
        <v>#REF!</v>
      </c>
    </row>
    <row r="34" spans="1:16" hidden="1">
      <c r="A34" s="13" t="str">
        <f>IF('Ricavi complessivi'!A34="","",'Ricavi complessivi'!A34)</f>
        <v xml:space="preserve">  58/05/516  </v>
      </c>
      <c r="B34" s="62" t="str">
        <f>IF('Ricavi complessivi'!B34="","",'Ricavi complessivi'!B34)</f>
        <v xml:space="preserve">CENTRO DIURNO SALA BAGANZA     </v>
      </c>
      <c r="C34" s="8" t="e">
        <f>IF('Ricavi complessivi'!#REF!="G",'Ricavi complessivi'!#REF!*LAVORO!$E$5,IF('Ricavi complessivi'!#REF!="C",'Ricavi complessivi'!#REF!,""))</f>
        <v>#REF!</v>
      </c>
      <c r="D34" s="8" t="e">
        <f>IF('Ricavi complessivi'!#REF!="G",'Ricavi complessivi'!#REF!*LAVORO!$E$5,IF('Ricavi complessivi'!#REF!="C",'Ricavi complessivi'!#REF!,""))</f>
        <v>#REF!</v>
      </c>
      <c r="E34" s="30" t="e">
        <f>IF('Ricavi complessivi'!#REF!="G",'Ricavi complessivi'!#REF!*LAVORO!$E$5,IF('Ricavi complessivi'!#REF!="C",'Ricavi complessivi'!#REF!,""))</f>
        <v>#REF!</v>
      </c>
      <c r="F34" s="114" t="e">
        <f>IF('Ricavi complessivi'!#REF!="G",'Ricavi complessivi'!C34*LAVORO!$E$5,IF('Ricavi complessivi'!#REF!="C",'Ricavi complessivi'!C34,0))</f>
        <v>#REF!</v>
      </c>
      <c r="G34" s="44" t="e">
        <f>IF('Ricavi complessivi'!#REF!="G",'Ricavi complessivi'!#REF!*LAVORO!$E$5,IF('Ricavi complessivi'!#REF!="C",'Ricavi complessivi'!#REF!,""))</f>
        <v>#REF!</v>
      </c>
      <c r="H34" s="44" t="e">
        <f>IF('Ricavi complessivi'!#REF!="G",'Ricavi complessivi'!#REF!*LAVORO!$E$5,IF('Ricavi complessivi'!#REF!="C",'Ricavi complessivi'!#REF!,""))</f>
        <v>#REF!</v>
      </c>
      <c r="I34" s="114" t="e">
        <f>IF('Ricavi complessivi'!#REF!="G",'Ricavi complessivi'!D34*LAVORO!$E$5,IF('Ricavi complessivi'!#REF!="C",'Ricavi complessivi'!D34,""))</f>
        <v>#REF!</v>
      </c>
      <c r="J34" s="14" t="e">
        <f>IF('Ricavi complessivi'!#REF!="G",'Ricavi complessivi'!E34*LAVORO!$E$5,IF('Ricavi complessivi'!#REF!="C",'Ricavi complessivi'!E34,""))</f>
        <v>#REF!</v>
      </c>
      <c r="K34" s="14" t="e">
        <f>IF('Ricavi complessivi'!#REF!="G",'Ricavi complessivi'!F34*LAVORO!$E$5,IF('Ricavi complessivi'!#REF!="C",'Ricavi complessivi'!F34,""))</f>
        <v>#REF!</v>
      </c>
      <c r="L34" s="8"/>
      <c r="M34" s="30" t="e">
        <f>'Ricavi complessivi'!#REF!</f>
        <v>#REF!</v>
      </c>
      <c r="P34" s="42" t="e">
        <f>IF(M34="G",'Ricavi complessivi'!#REF!,IF('R Collecchio'!M34='R Collecchio'!$B$214,'Ricavi complessivi'!#REF!,0))</f>
        <v>#REF!</v>
      </c>
    </row>
    <row r="35" spans="1:16" hidden="1">
      <c r="A35" s="13" t="str">
        <f>IF('Ricavi complessivi'!A35="","",'Ricavi complessivi'!A35)</f>
        <v>58/05/806</v>
      </c>
      <c r="B35" s="62" t="str">
        <f>IF('Ricavi complessivi'!B35="","",'Ricavi complessivi'!B35)</f>
        <v xml:space="preserve">SERV.TAXI SOCIALE SALA BAGANZA </v>
      </c>
      <c r="C35" s="8" t="e">
        <f>IF('Ricavi complessivi'!#REF!="G",'Ricavi complessivi'!#REF!*LAVORO!$E$5,IF('Ricavi complessivi'!#REF!="C",'Ricavi complessivi'!#REF!,""))</f>
        <v>#REF!</v>
      </c>
      <c r="D35" s="8" t="e">
        <f>IF('Ricavi complessivi'!#REF!="G",'Ricavi complessivi'!#REF!*LAVORO!$E$5,IF('Ricavi complessivi'!#REF!="C",'Ricavi complessivi'!#REF!,""))</f>
        <v>#REF!</v>
      </c>
      <c r="E35" s="30" t="e">
        <f>IF('Ricavi complessivi'!#REF!="G",'Ricavi complessivi'!#REF!*LAVORO!$E$5,IF('Ricavi complessivi'!#REF!="C",'Ricavi complessivi'!#REF!,""))</f>
        <v>#REF!</v>
      </c>
      <c r="F35" s="114" t="e">
        <f>IF('Ricavi complessivi'!#REF!="G",'Ricavi complessivi'!C35*LAVORO!$E$5,IF('Ricavi complessivi'!#REF!="C",'Ricavi complessivi'!C35,0))</f>
        <v>#REF!</v>
      </c>
      <c r="G35" s="44" t="e">
        <f>IF('Ricavi complessivi'!#REF!="G",'Ricavi complessivi'!#REF!*LAVORO!$E$5,IF('Ricavi complessivi'!#REF!="C",'Ricavi complessivi'!#REF!,""))</f>
        <v>#REF!</v>
      </c>
      <c r="H35" s="44" t="e">
        <f>IF('Ricavi complessivi'!#REF!="G",'Ricavi complessivi'!#REF!*LAVORO!$E$5,IF('Ricavi complessivi'!#REF!="C",'Ricavi complessivi'!#REF!,""))</f>
        <v>#REF!</v>
      </c>
      <c r="I35" s="114" t="e">
        <f>IF('Ricavi complessivi'!#REF!="G",'Ricavi complessivi'!D35*LAVORO!$E$5,IF('Ricavi complessivi'!#REF!="C",'Ricavi complessivi'!D35,""))</f>
        <v>#REF!</v>
      </c>
      <c r="J35" s="14" t="e">
        <f>IF('Ricavi complessivi'!#REF!="G",'Ricavi complessivi'!E35*LAVORO!$E$5,IF('Ricavi complessivi'!#REF!="C",'Ricavi complessivi'!E35,""))</f>
        <v>#REF!</v>
      </c>
      <c r="K35" s="14" t="e">
        <f>IF('Ricavi complessivi'!#REF!="G",'Ricavi complessivi'!F35*LAVORO!$E$5,IF('Ricavi complessivi'!#REF!="C",'Ricavi complessivi'!F35,""))</f>
        <v>#REF!</v>
      </c>
      <c r="L35" s="8"/>
      <c r="M35" s="30" t="e">
        <f>'Ricavi complessivi'!#REF!</f>
        <v>#REF!</v>
      </c>
      <c r="P35" s="42" t="e">
        <f>IF(M35="G",'Ricavi complessivi'!#REF!,IF('R Collecchio'!M35='R Collecchio'!$B$214,'Ricavi complessivi'!#REF!,0))</f>
        <v>#REF!</v>
      </c>
    </row>
    <row r="36" spans="1:16" hidden="1">
      <c r="A36" s="13" t="str">
        <f>IF('Ricavi complessivi'!A36="","",'Ricavi complessivi'!A36)</f>
        <v xml:space="preserve">  58/05/518  </v>
      </c>
      <c r="B36" s="62" t="str">
        <f>IF('Ricavi complessivi'!B36="","",'Ricavi complessivi'!B36)</f>
        <v xml:space="preserve">SERV.ASSIST.DOM. TRAVERSETOLO  </v>
      </c>
      <c r="C36" s="8" t="e">
        <f>IF('Ricavi complessivi'!#REF!="G",'Ricavi complessivi'!#REF!*LAVORO!$E$5,IF('Ricavi complessivi'!#REF!="C",'Ricavi complessivi'!#REF!,""))</f>
        <v>#REF!</v>
      </c>
      <c r="D36" s="8" t="e">
        <f>IF('Ricavi complessivi'!#REF!="G",'Ricavi complessivi'!#REF!*LAVORO!$E$5,IF('Ricavi complessivi'!#REF!="C",'Ricavi complessivi'!#REF!,""))</f>
        <v>#REF!</v>
      </c>
      <c r="E36" s="30" t="e">
        <f>IF('Ricavi complessivi'!#REF!="G",'Ricavi complessivi'!#REF!*LAVORO!$E$5,IF('Ricavi complessivi'!#REF!="C",'Ricavi complessivi'!#REF!,""))</f>
        <v>#REF!</v>
      </c>
      <c r="F36" s="114" t="e">
        <f>IF('Ricavi complessivi'!#REF!="G",'Ricavi complessivi'!C36*LAVORO!$E$5,IF('Ricavi complessivi'!#REF!="C",'Ricavi complessivi'!C36,0))</f>
        <v>#REF!</v>
      </c>
      <c r="G36" s="44" t="e">
        <f>IF('Ricavi complessivi'!#REF!="G",'Ricavi complessivi'!#REF!*LAVORO!$E$5,IF('Ricavi complessivi'!#REF!="C",'Ricavi complessivi'!#REF!,""))</f>
        <v>#REF!</v>
      </c>
      <c r="H36" s="44" t="e">
        <f>IF('Ricavi complessivi'!#REF!="G",'Ricavi complessivi'!#REF!*LAVORO!$E$5,IF('Ricavi complessivi'!#REF!="C",'Ricavi complessivi'!#REF!,""))</f>
        <v>#REF!</v>
      </c>
      <c r="I36" s="114" t="e">
        <f>IF('Ricavi complessivi'!#REF!="G",'Ricavi complessivi'!D36*LAVORO!$E$5,IF('Ricavi complessivi'!#REF!="C",'Ricavi complessivi'!D36,""))</f>
        <v>#REF!</v>
      </c>
      <c r="J36" s="14" t="e">
        <f>IF('Ricavi complessivi'!#REF!="G",'Ricavi complessivi'!E36*LAVORO!$E$5,IF('Ricavi complessivi'!#REF!="C",'Ricavi complessivi'!E36,""))</f>
        <v>#REF!</v>
      </c>
      <c r="K36" s="14" t="e">
        <f>IF('Ricavi complessivi'!#REF!="G",'Ricavi complessivi'!F36*LAVORO!$E$5,IF('Ricavi complessivi'!#REF!="C",'Ricavi complessivi'!F36,""))</f>
        <v>#REF!</v>
      </c>
      <c r="L36" s="8"/>
      <c r="M36" s="30" t="e">
        <f>'Ricavi complessivi'!#REF!</f>
        <v>#REF!</v>
      </c>
      <c r="P36" s="42" t="e">
        <f>IF(M36="G",'Ricavi complessivi'!#REF!,IF('R Collecchio'!M36='R Collecchio'!$B$214,'Ricavi complessivi'!#REF!,0))</f>
        <v>#REF!</v>
      </c>
    </row>
    <row r="37" spans="1:16" hidden="1">
      <c r="A37" s="13" t="str">
        <f>IF('Ricavi complessivi'!A37="","",'Ricavi complessivi'!A37)</f>
        <v xml:space="preserve">  58/05/519  </v>
      </c>
      <c r="B37" s="62" t="str">
        <f>IF('Ricavi complessivi'!B37="","",'Ricavi complessivi'!B37)</f>
        <v xml:space="preserve">SER.CENTRO DIURNO TRAVERSETOLO </v>
      </c>
      <c r="C37" s="8" t="e">
        <f>IF('Ricavi complessivi'!#REF!="G",'Ricavi complessivi'!#REF!*LAVORO!$E$5,IF('Ricavi complessivi'!#REF!="C",'Ricavi complessivi'!#REF!,""))</f>
        <v>#REF!</v>
      </c>
      <c r="D37" s="8" t="e">
        <f>IF('Ricavi complessivi'!#REF!="G",'Ricavi complessivi'!#REF!*LAVORO!$E$5,IF('Ricavi complessivi'!#REF!="C",'Ricavi complessivi'!#REF!,""))</f>
        <v>#REF!</v>
      </c>
      <c r="E37" s="30" t="e">
        <f>IF('Ricavi complessivi'!#REF!="G",'Ricavi complessivi'!#REF!*LAVORO!$E$5,IF('Ricavi complessivi'!#REF!="C",'Ricavi complessivi'!#REF!,""))</f>
        <v>#REF!</v>
      </c>
      <c r="F37" s="114" t="e">
        <f>IF('Ricavi complessivi'!#REF!="G",'Ricavi complessivi'!C37*LAVORO!$E$5,IF('Ricavi complessivi'!#REF!="C",'Ricavi complessivi'!C37,0))</f>
        <v>#REF!</v>
      </c>
      <c r="G37" s="44" t="e">
        <f>IF('Ricavi complessivi'!#REF!="G",'Ricavi complessivi'!#REF!*LAVORO!$E$5,IF('Ricavi complessivi'!#REF!="C",'Ricavi complessivi'!#REF!,""))</f>
        <v>#REF!</v>
      </c>
      <c r="H37" s="44" t="e">
        <f>IF('Ricavi complessivi'!#REF!="G",'Ricavi complessivi'!#REF!*LAVORO!$E$5,IF('Ricavi complessivi'!#REF!="C",'Ricavi complessivi'!#REF!,""))</f>
        <v>#REF!</v>
      </c>
      <c r="I37" s="114" t="e">
        <f>IF('Ricavi complessivi'!#REF!="G",'Ricavi complessivi'!D37*LAVORO!$E$5,IF('Ricavi complessivi'!#REF!="C",'Ricavi complessivi'!D37,""))</f>
        <v>#REF!</v>
      </c>
      <c r="J37" s="14" t="e">
        <f>IF('Ricavi complessivi'!#REF!="G",'Ricavi complessivi'!E37*LAVORO!$E$5,IF('Ricavi complessivi'!#REF!="C",'Ricavi complessivi'!E37,""))</f>
        <v>#REF!</v>
      </c>
      <c r="K37" s="14" t="e">
        <f>IF('Ricavi complessivi'!#REF!="G",'Ricavi complessivi'!F37*LAVORO!$E$5,IF('Ricavi complessivi'!#REF!="C",'Ricavi complessivi'!F37,""))</f>
        <v>#REF!</v>
      </c>
      <c r="L37" s="8"/>
      <c r="M37" s="30" t="e">
        <f>'Ricavi complessivi'!#REF!</f>
        <v>#REF!</v>
      </c>
      <c r="P37" s="42" t="e">
        <f>IF(M37="G",'Ricavi complessivi'!#REF!,IF('R Collecchio'!M37='R Collecchio'!$B$214,'Ricavi complessivi'!#REF!,0))</f>
        <v>#REF!</v>
      </c>
    </row>
    <row r="38" spans="1:16" hidden="1">
      <c r="A38" s="13" t="str">
        <f>IF('Ricavi complessivi'!A38="","",'Ricavi complessivi'!A38)</f>
        <v xml:space="preserve">  58/05/520  </v>
      </c>
      <c r="B38" s="62" t="str">
        <f>IF('Ricavi complessivi'!B38="","",'Ricavi complessivi'!B38)</f>
        <v xml:space="preserve">SERV.TAXI SOCIALE TRAVERSETOLO </v>
      </c>
      <c r="C38" s="8" t="e">
        <f>IF('Ricavi complessivi'!#REF!="G",'Ricavi complessivi'!#REF!*LAVORO!$E$5,IF('Ricavi complessivi'!#REF!="C",'Ricavi complessivi'!#REF!,""))</f>
        <v>#REF!</v>
      </c>
      <c r="D38" s="8" t="e">
        <f>IF('Ricavi complessivi'!#REF!="G",'Ricavi complessivi'!#REF!*LAVORO!$E$5,IF('Ricavi complessivi'!#REF!="C",'Ricavi complessivi'!#REF!,""))</f>
        <v>#REF!</v>
      </c>
      <c r="E38" s="30" t="e">
        <f>IF('Ricavi complessivi'!#REF!="G",'Ricavi complessivi'!#REF!*LAVORO!$E$5,IF('Ricavi complessivi'!#REF!="C",'Ricavi complessivi'!#REF!,""))</f>
        <v>#REF!</v>
      </c>
      <c r="F38" s="114" t="e">
        <f>IF('Ricavi complessivi'!#REF!="G",'Ricavi complessivi'!C38*LAVORO!$E$5,IF('Ricavi complessivi'!#REF!="C",'Ricavi complessivi'!C38,0))</f>
        <v>#REF!</v>
      </c>
      <c r="G38" s="44" t="e">
        <f>IF('Ricavi complessivi'!#REF!="G",'Ricavi complessivi'!#REF!*LAVORO!$E$5,IF('Ricavi complessivi'!#REF!="C",'Ricavi complessivi'!#REF!,""))</f>
        <v>#REF!</v>
      </c>
      <c r="H38" s="44" t="e">
        <f>IF('Ricavi complessivi'!#REF!="G",'Ricavi complessivi'!#REF!*LAVORO!$E$5,IF('Ricavi complessivi'!#REF!="C",'Ricavi complessivi'!#REF!,""))</f>
        <v>#REF!</v>
      </c>
      <c r="I38" s="114" t="e">
        <f>IF('Ricavi complessivi'!#REF!="G",'Ricavi complessivi'!D38*LAVORO!$E$5,IF('Ricavi complessivi'!#REF!="C",'Ricavi complessivi'!D38,""))</f>
        <v>#REF!</v>
      </c>
      <c r="J38" s="14" t="e">
        <f>IF('Ricavi complessivi'!#REF!="G",'Ricavi complessivi'!E38*LAVORO!$E$5,IF('Ricavi complessivi'!#REF!="C",'Ricavi complessivi'!E38,""))</f>
        <v>#REF!</v>
      </c>
      <c r="K38" s="14" t="e">
        <f>IF('Ricavi complessivi'!#REF!="G",'Ricavi complessivi'!F38*LAVORO!$E$5,IF('Ricavi complessivi'!#REF!="C",'Ricavi complessivi'!F38,""))</f>
        <v>#REF!</v>
      </c>
      <c r="L38" s="8"/>
      <c r="M38" s="30" t="e">
        <f>'Ricavi complessivi'!#REF!</f>
        <v>#REF!</v>
      </c>
      <c r="P38" s="42" t="e">
        <f>IF(M38="G",'Ricavi complessivi'!#REF!,IF('R Collecchio'!M38='R Collecchio'!$B$214,'Ricavi complessivi'!#REF!,0))</f>
        <v>#REF!</v>
      </c>
    </row>
    <row r="39" spans="1:16" hidden="1">
      <c r="A39" s="13" t="str">
        <f>IF('Ricavi complessivi'!A39="","",'Ricavi complessivi'!A39)</f>
        <v xml:space="preserve">  58/05/523  </v>
      </c>
      <c r="B39" s="62" t="str">
        <f>IF('Ricavi complessivi'!B39="","",'Ricavi complessivi'!B39)</f>
        <v>CD COLLECCHIO STIMOLAZ. COGNITI</v>
      </c>
      <c r="C39" s="8" t="e">
        <f>IF('Ricavi complessivi'!#REF!="G",'Ricavi complessivi'!#REF!*LAVORO!$E$5,IF('Ricavi complessivi'!#REF!="C",'Ricavi complessivi'!#REF!,""))</f>
        <v>#REF!</v>
      </c>
      <c r="D39" s="8" t="e">
        <f>IF('Ricavi complessivi'!#REF!="G",'Ricavi complessivi'!#REF!*LAVORO!$E$5,IF('Ricavi complessivi'!#REF!="C",'Ricavi complessivi'!#REF!,""))</f>
        <v>#REF!</v>
      </c>
      <c r="E39" s="30" t="e">
        <f>IF('Ricavi complessivi'!#REF!="G",'Ricavi complessivi'!#REF!*LAVORO!$E$5,IF('Ricavi complessivi'!#REF!="C",'Ricavi complessivi'!#REF!,""))</f>
        <v>#REF!</v>
      </c>
      <c r="F39" s="114" t="e">
        <f>IF('Ricavi complessivi'!#REF!="G",'Ricavi complessivi'!C39*LAVORO!$E$5,IF('Ricavi complessivi'!#REF!="C",'Ricavi complessivi'!C39,0))</f>
        <v>#REF!</v>
      </c>
      <c r="G39" s="44" t="e">
        <f>IF('Ricavi complessivi'!#REF!="G",'Ricavi complessivi'!#REF!*LAVORO!$E$5,IF('Ricavi complessivi'!#REF!="C",'Ricavi complessivi'!#REF!,""))</f>
        <v>#REF!</v>
      </c>
      <c r="H39" s="44" t="e">
        <f>IF('Ricavi complessivi'!#REF!="G",'Ricavi complessivi'!#REF!*LAVORO!$E$5,IF('Ricavi complessivi'!#REF!="C",'Ricavi complessivi'!#REF!,""))</f>
        <v>#REF!</v>
      </c>
      <c r="I39" s="114" t="e">
        <f>IF('Ricavi complessivi'!#REF!="G",'Ricavi complessivi'!D39*LAVORO!$E$5,IF('Ricavi complessivi'!#REF!="C",'Ricavi complessivi'!D39,""))</f>
        <v>#REF!</v>
      </c>
      <c r="J39" s="14" t="e">
        <f>IF('Ricavi complessivi'!#REF!="G",'Ricavi complessivi'!E39*LAVORO!$E$5,IF('Ricavi complessivi'!#REF!="C",'Ricavi complessivi'!E39,""))</f>
        <v>#REF!</v>
      </c>
      <c r="K39" s="14" t="e">
        <f>IF('Ricavi complessivi'!#REF!="G",'Ricavi complessivi'!F39*LAVORO!$E$5,IF('Ricavi complessivi'!#REF!="C",'Ricavi complessivi'!F39,""))</f>
        <v>#REF!</v>
      </c>
      <c r="L39" s="8"/>
      <c r="M39" s="30" t="e">
        <f>'Ricavi complessivi'!#REF!</f>
        <v>#REF!</v>
      </c>
      <c r="P39" s="42" t="e">
        <f>IF(M39="G",'Ricavi complessivi'!#REF!,IF('R Collecchio'!M39='R Collecchio'!$B$214,'Ricavi complessivi'!#REF!,0))</f>
        <v>#REF!</v>
      </c>
    </row>
    <row r="40" spans="1:16" hidden="1">
      <c r="A40" s="13" t="str">
        <f>IF('Ricavi complessivi'!A40="","",'Ricavi complessivi'!A40)</f>
        <v xml:space="preserve">  58/05/524  </v>
      </c>
      <c r="B40" s="62" t="str">
        <f>IF('Ricavi complessivi'!B40="","",'Ricavi complessivi'!B40)</f>
        <v>CD MONTECH. STIMOLAZ. COGNITIVA</v>
      </c>
      <c r="C40" s="8" t="e">
        <f>IF('Ricavi complessivi'!#REF!="G",'Ricavi complessivi'!#REF!*LAVORO!$E$5,IF('Ricavi complessivi'!#REF!="C",'Ricavi complessivi'!#REF!,""))</f>
        <v>#REF!</v>
      </c>
      <c r="D40" s="8" t="e">
        <f>IF('Ricavi complessivi'!#REF!="G",'Ricavi complessivi'!#REF!*LAVORO!$E$5,IF('Ricavi complessivi'!#REF!="C",'Ricavi complessivi'!#REF!,""))</f>
        <v>#REF!</v>
      </c>
      <c r="E40" s="30" t="e">
        <f>IF('Ricavi complessivi'!#REF!="G",'Ricavi complessivi'!#REF!*LAVORO!$E$5,IF('Ricavi complessivi'!#REF!="C",'Ricavi complessivi'!#REF!,""))</f>
        <v>#REF!</v>
      </c>
      <c r="F40" s="114" t="e">
        <f>IF('Ricavi complessivi'!#REF!="G",'Ricavi complessivi'!C40*LAVORO!$E$5,IF('Ricavi complessivi'!#REF!="C",'Ricavi complessivi'!C40,0))</f>
        <v>#REF!</v>
      </c>
      <c r="G40" s="44" t="e">
        <f>IF('Ricavi complessivi'!#REF!="G",'Ricavi complessivi'!#REF!*LAVORO!$E$5,IF('Ricavi complessivi'!#REF!="C",'Ricavi complessivi'!#REF!,""))</f>
        <v>#REF!</v>
      </c>
      <c r="H40" s="44" t="e">
        <f>IF('Ricavi complessivi'!#REF!="G",'Ricavi complessivi'!#REF!*LAVORO!$E$5,IF('Ricavi complessivi'!#REF!="C",'Ricavi complessivi'!#REF!,""))</f>
        <v>#REF!</v>
      </c>
      <c r="I40" s="114" t="e">
        <f>IF('Ricavi complessivi'!#REF!="G",'Ricavi complessivi'!D40*LAVORO!$E$5,IF('Ricavi complessivi'!#REF!="C",'Ricavi complessivi'!D40,""))</f>
        <v>#REF!</v>
      </c>
      <c r="J40" s="14" t="e">
        <f>IF('Ricavi complessivi'!#REF!="G",'Ricavi complessivi'!E40*LAVORO!$E$5,IF('Ricavi complessivi'!#REF!="C",'Ricavi complessivi'!E40,""))</f>
        <v>#REF!</v>
      </c>
      <c r="K40" s="14" t="e">
        <f>IF('Ricavi complessivi'!#REF!="G",'Ricavi complessivi'!F40*LAVORO!$E$5,IF('Ricavi complessivi'!#REF!="C",'Ricavi complessivi'!F40,""))</f>
        <v>#REF!</v>
      </c>
      <c r="L40" s="8"/>
      <c r="M40" s="30" t="e">
        <f>'Ricavi complessivi'!#REF!</f>
        <v>#REF!</v>
      </c>
      <c r="P40" s="42" t="e">
        <f>IF(M40="G",'Ricavi complessivi'!#REF!,IF('R Collecchio'!M40='R Collecchio'!$B$214,'Ricavi complessivi'!#REF!,0))</f>
        <v>#REF!</v>
      </c>
    </row>
    <row r="41" spans="1:16" hidden="1">
      <c r="A41" s="13" t="str">
        <f>IF('Ricavi complessivi'!A41="","",'Ricavi complessivi'!A41)</f>
        <v xml:space="preserve">  58/05/525  </v>
      </c>
      <c r="B41" s="62" t="str">
        <f>IF('Ricavi complessivi'!B41="","",'Ricavi complessivi'!B41)</f>
        <v xml:space="preserve">STIM.NE COGNITIVA TRAVERSETOLO </v>
      </c>
      <c r="C41" s="8" t="e">
        <f>IF('Ricavi complessivi'!#REF!="G",'Ricavi complessivi'!#REF!*LAVORO!$E$5,IF('Ricavi complessivi'!#REF!="C",'Ricavi complessivi'!#REF!,""))</f>
        <v>#REF!</v>
      </c>
      <c r="D41" s="8" t="e">
        <f>IF('Ricavi complessivi'!#REF!="G",'Ricavi complessivi'!#REF!*LAVORO!$E$5,IF('Ricavi complessivi'!#REF!="C",'Ricavi complessivi'!#REF!,""))</f>
        <v>#REF!</v>
      </c>
      <c r="E41" s="30" t="e">
        <f>IF('Ricavi complessivi'!#REF!="G",'Ricavi complessivi'!#REF!*LAVORO!$E$5,IF('Ricavi complessivi'!#REF!="C",'Ricavi complessivi'!#REF!,""))</f>
        <v>#REF!</v>
      </c>
      <c r="F41" s="114" t="e">
        <f>IF('Ricavi complessivi'!#REF!="G",'Ricavi complessivi'!C41*LAVORO!$E$5,IF('Ricavi complessivi'!#REF!="C",'Ricavi complessivi'!C41,0))</f>
        <v>#REF!</v>
      </c>
      <c r="G41" s="44" t="e">
        <f>IF('Ricavi complessivi'!#REF!="G",'Ricavi complessivi'!#REF!*LAVORO!$E$5,IF('Ricavi complessivi'!#REF!="C",'Ricavi complessivi'!#REF!,""))</f>
        <v>#REF!</v>
      </c>
      <c r="H41" s="44" t="e">
        <f>IF('Ricavi complessivi'!#REF!="G",'Ricavi complessivi'!#REF!*LAVORO!$E$5,IF('Ricavi complessivi'!#REF!="C",'Ricavi complessivi'!#REF!,""))</f>
        <v>#REF!</v>
      </c>
      <c r="I41" s="114" t="e">
        <f>IF('Ricavi complessivi'!#REF!="G",'Ricavi complessivi'!D41*LAVORO!$E$5,IF('Ricavi complessivi'!#REF!="C",'Ricavi complessivi'!D41,""))</f>
        <v>#REF!</v>
      </c>
      <c r="J41" s="14" t="e">
        <f>IF('Ricavi complessivi'!#REF!="G",'Ricavi complessivi'!E41*LAVORO!$E$5,IF('Ricavi complessivi'!#REF!="C",'Ricavi complessivi'!E41,""))</f>
        <v>#REF!</v>
      </c>
      <c r="K41" s="14" t="e">
        <f>IF('Ricavi complessivi'!#REF!="G",'Ricavi complessivi'!F41*LAVORO!$E$5,IF('Ricavi complessivi'!#REF!="C",'Ricavi complessivi'!F41,""))</f>
        <v>#REF!</v>
      </c>
      <c r="L41" s="8"/>
      <c r="M41" s="30" t="e">
        <f>'Ricavi complessivi'!#REF!</f>
        <v>#REF!</v>
      </c>
      <c r="P41" s="42" t="e">
        <f>IF(M41="G",'Ricavi complessivi'!#REF!,IF('R Collecchio'!M41='R Collecchio'!$B$214,'Ricavi complessivi'!#REF!,0))</f>
        <v>#REF!</v>
      </c>
    </row>
    <row r="42" spans="1:16" hidden="1">
      <c r="A42" s="13" t="str">
        <f>IF('Ricavi complessivi'!A42="","",'Ricavi complessivi'!A42)</f>
        <v/>
      </c>
      <c r="B42" s="62" t="str">
        <f>IF('Ricavi complessivi'!B42="","",'Ricavi complessivi'!B42)</f>
        <v/>
      </c>
      <c r="C42" s="8" t="e">
        <f>IF('Ricavi complessivi'!#REF!="G",'Ricavi complessivi'!#REF!*LAVORO!$E$5,IF('Ricavi complessivi'!#REF!="C",'Ricavi complessivi'!#REF!,""))</f>
        <v>#REF!</v>
      </c>
      <c r="D42" s="8" t="e">
        <f>IF('Ricavi complessivi'!#REF!="G",'Ricavi complessivi'!#REF!*LAVORO!$E$5,IF('Ricavi complessivi'!#REF!="C",'Ricavi complessivi'!#REF!,""))</f>
        <v>#REF!</v>
      </c>
      <c r="E42" s="30" t="e">
        <f>IF('Ricavi complessivi'!#REF!="G",'Ricavi complessivi'!#REF!*LAVORO!$E$5,IF('Ricavi complessivi'!#REF!="C",'Ricavi complessivi'!#REF!,""))</f>
        <v>#REF!</v>
      </c>
      <c r="F42" s="114" t="e">
        <f>IF('Ricavi complessivi'!#REF!="G",'Ricavi complessivi'!C42*LAVORO!$E$5,IF('Ricavi complessivi'!#REF!="C",'Ricavi complessivi'!C42,0))</f>
        <v>#REF!</v>
      </c>
      <c r="G42" s="44" t="e">
        <f>IF('Ricavi complessivi'!#REF!="G",'Ricavi complessivi'!#REF!*LAVORO!$E$5,IF('Ricavi complessivi'!#REF!="C",'Ricavi complessivi'!#REF!,""))</f>
        <v>#REF!</v>
      </c>
      <c r="H42" s="44" t="e">
        <f>IF('Ricavi complessivi'!#REF!="G",'Ricavi complessivi'!#REF!*LAVORO!$E$5,IF('Ricavi complessivi'!#REF!="C",'Ricavi complessivi'!#REF!,""))</f>
        <v>#REF!</v>
      </c>
      <c r="I42" s="114" t="e">
        <f>IF('Ricavi complessivi'!#REF!="G",'Ricavi complessivi'!D42*LAVORO!$E$5,IF('Ricavi complessivi'!#REF!="C",'Ricavi complessivi'!D42,""))</f>
        <v>#REF!</v>
      </c>
      <c r="J42" s="14" t="e">
        <f>IF('Ricavi complessivi'!#REF!="G",'Ricavi complessivi'!E42*LAVORO!$E$5,IF('Ricavi complessivi'!#REF!="C",'Ricavi complessivi'!E42,""))</f>
        <v>#REF!</v>
      </c>
      <c r="K42" s="14" t="e">
        <f>IF('Ricavi complessivi'!#REF!="G",'Ricavi complessivi'!F42*LAVORO!$E$5,IF('Ricavi complessivi'!#REF!="C",'Ricavi complessivi'!F42,""))</f>
        <v>#REF!</v>
      </c>
      <c r="L42" s="8"/>
      <c r="M42" s="30" t="e">
        <f>'Ricavi complessivi'!#REF!</f>
        <v>#REF!</v>
      </c>
      <c r="P42" s="42" t="e">
        <f>IF(M42="G",'Ricavi complessivi'!#REF!,IF('R Collecchio'!M42='R Collecchio'!$B$214,'Ricavi complessivi'!#REF!,0))</f>
        <v>#REF!</v>
      </c>
    </row>
    <row r="43" spans="1:16" hidden="1">
      <c r="A43" s="13" t="str">
        <f>IF('Ricavi complessivi'!A43="","",'Ricavi complessivi'!A43)</f>
        <v/>
      </c>
      <c r="B43" s="62" t="str">
        <f>IF('Ricavi complessivi'!B43="","",'Ricavi complessivi'!B43)</f>
        <v/>
      </c>
      <c r="C43" s="8" t="e">
        <f>IF('Ricavi complessivi'!#REF!="G",'Ricavi complessivi'!#REF!*LAVORO!$E$5,IF('Ricavi complessivi'!#REF!="C",'Ricavi complessivi'!#REF!,""))</f>
        <v>#REF!</v>
      </c>
      <c r="D43" s="8" t="e">
        <f>IF('Ricavi complessivi'!#REF!="G",'Ricavi complessivi'!#REF!*LAVORO!$E$5,IF('Ricavi complessivi'!#REF!="C",'Ricavi complessivi'!#REF!,""))</f>
        <v>#REF!</v>
      </c>
      <c r="E43" s="30" t="e">
        <f>IF('Ricavi complessivi'!#REF!="G",'Ricavi complessivi'!#REF!*LAVORO!$E$5,IF('Ricavi complessivi'!#REF!="C",'Ricavi complessivi'!#REF!,""))</f>
        <v>#REF!</v>
      </c>
      <c r="F43" s="114" t="e">
        <f>IF('Ricavi complessivi'!#REF!="G",'Ricavi complessivi'!C43*LAVORO!$E$5,IF('Ricavi complessivi'!#REF!="C",'Ricavi complessivi'!C43,0))</f>
        <v>#REF!</v>
      </c>
      <c r="G43" s="44" t="e">
        <f>IF('Ricavi complessivi'!#REF!="G",'Ricavi complessivi'!#REF!*LAVORO!$E$5,IF('Ricavi complessivi'!#REF!="C",'Ricavi complessivi'!#REF!,""))</f>
        <v>#REF!</v>
      </c>
      <c r="H43" s="44" t="e">
        <f>IF('Ricavi complessivi'!#REF!="G",'Ricavi complessivi'!#REF!*LAVORO!$E$5,IF('Ricavi complessivi'!#REF!="C",'Ricavi complessivi'!#REF!,""))</f>
        <v>#REF!</v>
      </c>
      <c r="I43" s="114" t="e">
        <f>IF('Ricavi complessivi'!#REF!="G",'Ricavi complessivi'!D43*LAVORO!$E$5,IF('Ricavi complessivi'!#REF!="C",'Ricavi complessivi'!D43,""))</f>
        <v>#REF!</v>
      </c>
      <c r="J43" s="14" t="e">
        <f>IF('Ricavi complessivi'!#REF!="G",'Ricavi complessivi'!E43*LAVORO!$E$5,IF('Ricavi complessivi'!#REF!="C",'Ricavi complessivi'!E43,""))</f>
        <v>#REF!</v>
      </c>
      <c r="K43" s="14" t="e">
        <f>IF('Ricavi complessivi'!#REF!="G",'Ricavi complessivi'!F43*LAVORO!$E$5,IF('Ricavi complessivi'!#REF!="C",'Ricavi complessivi'!F43,""))</f>
        <v>#REF!</v>
      </c>
      <c r="L43" s="8"/>
      <c r="M43" s="30" t="e">
        <f>'Ricavi complessivi'!#REF!</f>
        <v>#REF!</v>
      </c>
      <c r="P43" s="42" t="e">
        <f>IF(M43="G",'Ricavi complessivi'!#REF!,IF('R Collecchio'!M43='R Collecchio'!$B$214,'Ricavi complessivi'!#REF!,0))</f>
        <v>#REF!</v>
      </c>
    </row>
    <row r="44" spans="1:16" hidden="1">
      <c r="A44" s="13" t="str">
        <f>IF('Ricavi complessivi'!A44="","",'Ricavi complessivi'!A44)</f>
        <v/>
      </c>
      <c r="B44" s="62" t="str">
        <f>IF('Ricavi complessivi'!B44="","",'Ricavi complessivi'!B44)</f>
        <v/>
      </c>
      <c r="C44" s="8" t="e">
        <f>IF('Ricavi complessivi'!#REF!="G",'Ricavi complessivi'!#REF!*LAVORO!$E$5,IF('Ricavi complessivi'!#REF!="C",'Ricavi complessivi'!#REF!,""))</f>
        <v>#REF!</v>
      </c>
      <c r="D44" s="8" t="e">
        <f>IF('Ricavi complessivi'!#REF!="G",'Ricavi complessivi'!#REF!*LAVORO!$E$5,IF('Ricavi complessivi'!#REF!="C",'Ricavi complessivi'!#REF!,""))</f>
        <v>#REF!</v>
      </c>
      <c r="E44" s="30" t="e">
        <f>IF('Ricavi complessivi'!#REF!="G",'Ricavi complessivi'!#REF!*LAVORO!$E$5,IF('Ricavi complessivi'!#REF!="C",'Ricavi complessivi'!#REF!,""))</f>
        <v>#REF!</v>
      </c>
      <c r="F44" s="114" t="e">
        <f>IF('Ricavi complessivi'!#REF!="G",'Ricavi complessivi'!C44*LAVORO!$E$5,IF('Ricavi complessivi'!#REF!="C",'Ricavi complessivi'!C44,0))</f>
        <v>#REF!</v>
      </c>
      <c r="G44" s="44" t="e">
        <f>IF('Ricavi complessivi'!#REF!="G",'Ricavi complessivi'!#REF!*LAVORO!$E$5,IF('Ricavi complessivi'!#REF!="C",'Ricavi complessivi'!#REF!,""))</f>
        <v>#REF!</v>
      </c>
      <c r="H44" s="44" t="e">
        <f>IF('Ricavi complessivi'!#REF!="G",'Ricavi complessivi'!#REF!*LAVORO!$E$5,IF('Ricavi complessivi'!#REF!="C",'Ricavi complessivi'!#REF!,""))</f>
        <v>#REF!</v>
      </c>
      <c r="I44" s="114" t="e">
        <f>IF('Ricavi complessivi'!#REF!="G",'Ricavi complessivi'!D44*LAVORO!$E$5,IF('Ricavi complessivi'!#REF!="C",'Ricavi complessivi'!D44,""))</f>
        <v>#REF!</v>
      </c>
      <c r="J44" s="14" t="e">
        <f>IF('Ricavi complessivi'!#REF!="G",'Ricavi complessivi'!E44*LAVORO!$E$5,IF('Ricavi complessivi'!#REF!="C",'Ricavi complessivi'!E44,""))</f>
        <v>#REF!</v>
      </c>
      <c r="K44" s="14" t="e">
        <f>IF('Ricavi complessivi'!#REF!="G",'Ricavi complessivi'!F44*LAVORO!$E$5,IF('Ricavi complessivi'!#REF!="C",'Ricavi complessivi'!F44,""))</f>
        <v>#REF!</v>
      </c>
      <c r="L44" s="8"/>
      <c r="M44" s="30" t="e">
        <f>'Ricavi complessivi'!#REF!</f>
        <v>#REF!</v>
      </c>
      <c r="P44" s="42" t="e">
        <f>IF(M44="G",'Ricavi complessivi'!#REF!,IF('R Collecchio'!M44='R Collecchio'!$B$214,'Ricavi complessivi'!#REF!,0))</f>
        <v>#REF!</v>
      </c>
    </row>
    <row r="45" spans="1:16" hidden="1">
      <c r="A45" s="13" t="str">
        <f>IF('Ricavi complessivi'!A45="","",'Ricavi complessivi'!A45)</f>
        <v/>
      </c>
      <c r="B45" s="62" t="str">
        <f>IF('Ricavi complessivi'!B45="","",'Ricavi complessivi'!B45)</f>
        <v/>
      </c>
      <c r="C45" s="8" t="e">
        <f>IF('Ricavi complessivi'!#REF!="G",'Ricavi complessivi'!#REF!*LAVORO!$E$5,IF('Ricavi complessivi'!#REF!="C",'Ricavi complessivi'!#REF!,""))</f>
        <v>#REF!</v>
      </c>
      <c r="D45" s="8" t="e">
        <f>IF('Ricavi complessivi'!#REF!="G",'Ricavi complessivi'!#REF!*LAVORO!$E$5,IF('Ricavi complessivi'!#REF!="C",'Ricavi complessivi'!#REF!,""))</f>
        <v>#REF!</v>
      </c>
      <c r="E45" s="30" t="e">
        <f>IF('Ricavi complessivi'!#REF!="G",'Ricavi complessivi'!#REF!*LAVORO!$E$5,IF('Ricavi complessivi'!#REF!="C",'Ricavi complessivi'!#REF!,""))</f>
        <v>#REF!</v>
      </c>
      <c r="F45" s="114" t="e">
        <f>IF('Ricavi complessivi'!#REF!="G",'Ricavi complessivi'!C45*LAVORO!$E$5,IF('Ricavi complessivi'!#REF!="C",'Ricavi complessivi'!C45,0))</f>
        <v>#REF!</v>
      </c>
      <c r="G45" s="44" t="e">
        <f>IF('Ricavi complessivi'!#REF!="G",'Ricavi complessivi'!#REF!*LAVORO!$E$5,IF('Ricavi complessivi'!#REF!="C",'Ricavi complessivi'!#REF!,""))</f>
        <v>#REF!</v>
      </c>
      <c r="H45" s="44" t="e">
        <f>IF('Ricavi complessivi'!#REF!="G",'Ricavi complessivi'!#REF!*LAVORO!$E$5,IF('Ricavi complessivi'!#REF!="C",'Ricavi complessivi'!#REF!,""))</f>
        <v>#REF!</v>
      </c>
      <c r="I45" s="114" t="e">
        <f>IF('Ricavi complessivi'!#REF!="G",'Ricavi complessivi'!D45*LAVORO!$E$5,IF('Ricavi complessivi'!#REF!="C",'Ricavi complessivi'!D45,""))</f>
        <v>#REF!</v>
      </c>
      <c r="J45" s="14" t="e">
        <f>IF('Ricavi complessivi'!#REF!="G",'Ricavi complessivi'!E45*LAVORO!$E$5,IF('Ricavi complessivi'!#REF!="C",'Ricavi complessivi'!E45,""))</f>
        <v>#REF!</v>
      </c>
      <c r="K45" s="14" t="e">
        <f>IF('Ricavi complessivi'!#REF!="G",'Ricavi complessivi'!F45*LAVORO!$E$5,IF('Ricavi complessivi'!#REF!="C",'Ricavi complessivi'!F45,""))</f>
        <v>#REF!</v>
      </c>
      <c r="L45" s="8"/>
      <c r="M45" s="30" t="e">
        <f>'Ricavi complessivi'!#REF!</f>
        <v>#REF!</v>
      </c>
      <c r="P45" s="42" t="e">
        <f>IF(M45="G",'Ricavi complessivi'!#REF!,IF('R Collecchio'!M45='R Collecchio'!$B$214,'Ricavi complessivi'!#REF!,0))</f>
        <v>#REF!</v>
      </c>
    </row>
    <row r="46" spans="1:16" hidden="1">
      <c r="A46" s="13" t="str">
        <f>IF('Ricavi complessivi'!A46="","",'Ricavi complessivi'!A46)</f>
        <v/>
      </c>
      <c r="B46" s="62" t="str">
        <f>IF('Ricavi complessivi'!B46="","",'Ricavi complessivi'!B46)</f>
        <v/>
      </c>
      <c r="C46" s="8" t="e">
        <f>IF('Ricavi complessivi'!#REF!="G",'Ricavi complessivi'!#REF!*LAVORO!$E$5,IF('Ricavi complessivi'!#REF!="C",'Ricavi complessivi'!#REF!,""))</f>
        <v>#REF!</v>
      </c>
      <c r="D46" s="8" t="e">
        <f>IF('Ricavi complessivi'!#REF!="G",'Ricavi complessivi'!#REF!*LAVORO!$E$5,IF('Ricavi complessivi'!#REF!="C",'Ricavi complessivi'!#REF!,""))</f>
        <v>#REF!</v>
      </c>
      <c r="E46" s="30" t="e">
        <f>IF('Ricavi complessivi'!#REF!="G",'Ricavi complessivi'!#REF!*LAVORO!$E$5,IF('Ricavi complessivi'!#REF!="C",'Ricavi complessivi'!#REF!,""))</f>
        <v>#REF!</v>
      </c>
      <c r="F46" s="114" t="e">
        <f>IF('Ricavi complessivi'!#REF!="G",'Ricavi complessivi'!C46*LAVORO!$E$5,IF('Ricavi complessivi'!#REF!="C",'Ricavi complessivi'!C46,0))</f>
        <v>#REF!</v>
      </c>
      <c r="G46" s="44" t="e">
        <f>IF('Ricavi complessivi'!#REF!="G",'Ricavi complessivi'!#REF!*LAVORO!$E$5,IF('Ricavi complessivi'!#REF!="C",'Ricavi complessivi'!#REF!,""))</f>
        <v>#REF!</v>
      </c>
      <c r="H46" s="44" t="e">
        <f>IF('Ricavi complessivi'!#REF!="G",'Ricavi complessivi'!#REF!*LAVORO!$E$5,IF('Ricavi complessivi'!#REF!="C",'Ricavi complessivi'!#REF!,""))</f>
        <v>#REF!</v>
      </c>
      <c r="I46" s="114" t="e">
        <f>IF('Ricavi complessivi'!#REF!="G",'Ricavi complessivi'!D46*LAVORO!$E$5,IF('Ricavi complessivi'!#REF!="C",'Ricavi complessivi'!D46,""))</f>
        <v>#REF!</v>
      </c>
      <c r="J46" s="14" t="e">
        <f>IF('Ricavi complessivi'!#REF!="G",'Ricavi complessivi'!E46*LAVORO!$E$5,IF('Ricavi complessivi'!#REF!="C",'Ricavi complessivi'!E46,""))</f>
        <v>#REF!</v>
      </c>
      <c r="K46" s="14" t="e">
        <f>IF('Ricavi complessivi'!#REF!="G",'Ricavi complessivi'!F46*LAVORO!$E$5,IF('Ricavi complessivi'!#REF!="C",'Ricavi complessivi'!F46,""))</f>
        <v>#REF!</v>
      </c>
      <c r="L46" s="8"/>
      <c r="M46" s="30" t="e">
        <f>'Ricavi complessivi'!#REF!</f>
        <v>#REF!</v>
      </c>
      <c r="P46" s="42" t="e">
        <f>IF(M46="G",'Ricavi complessivi'!#REF!,IF('R Collecchio'!M46='R Collecchio'!$B$214,'Ricavi complessivi'!#REF!,0))</f>
        <v>#REF!</v>
      </c>
    </row>
    <row r="47" spans="1:16">
      <c r="A47" s="13"/>
      <c r="B47" s="17" t="str">
        <f>'[2]Ricavi complessivi'!B37</f>
        <v>TOTALE COMPARTECIP. UT. ASS. ANZ.</v>
      </c>
      <c r="C47" s="17" t="e">
        <f t="shared" ref="C47:K47" si="2">SUM(C20:C46)</f>
        <v>#REF!</v>
      </c>
      <c r="D47" s="17" t="e">
        <f t="shared" si="2"/>
        <v>#REF!</v>
      </c>
      <c r="E47" s="17" t="e">
        <f t="shared" si="2"/>
        <v>#REF!</v>
      </c>
      <c r="F47" s="17" t="e">
        <f t="shared" si="2"/>
        <v>#REF!</v>
      </c>
      <c r="G47" s="17" t="e">
        <f t="shared" si="2"/>
        <v>#REF!</v>
      </c>
      <c r="H47" s="17" t="e">
        <f t="shared" si="2"/>
        <v>#REF!</v>
      </c>
      <c r="I47" s="17" t="e">
        <f t="shared" si="2"/>
        <v>#REF!</v>
      </c>
      <c r="J47" s="17" t="e">
        <f t="shared" si="2"/>
        <v>#REF!</v>
      </c>
      <c r="K47" s="17" t="e">
        <f t="shared" si="2"/>
        <v>#REF!</v>
      </c>
      <c r="L47" s="8"/>
      <c r="M47" s="8" t="s">
        <v>9</v>
      </c>
      <c r="P47" s="42" t="e">
        <f>IF(M47="G",'Ricavi complessivi'!#REF!,IF('R Collecchio'!M47='R Collecchio'!$B$214,'Ricavi complessivi'!#REF!,0))</f>
        <v>#REF!</v>
      </c>
    </row>
    <row r="48" spans="1:16" ht="23.25">
      <c r="B48" s="50" t="s">
        <v>484</v>
      </c>
      <c r="F48" s="1"/>
      <c r="G48" s="1"/>
      <c r="H48" s="1"/>
      <c r="M48" s="42" t="s">
        <v>9</v>
      </c>
      <c r="P48" s="42" t="e">
        <f>IF(M48="G",'Ricavi complessivi'!#REF!,IF('R Collecchio'!M48='R Collecchio'!$B$214,'Ricavi complessivi'!#REF!,0))</f>
        <v>#REF!</v>
      </c>
    </row>
    <row r="49" spans="1:16">
      <c r="A49" s="2" t="s">
        <v>3</v>
      </c>
      <c r="B49" s="2" t="s">
        <v>2</v>
      </c>
      <c r="C49" s="26" t="str">
        <f>C$2</f>
        <v>GESTIONALE</v>
      </c>
      <c r="D49" s="26" t="str">
        <f>D$2</f>
        <v>RATEI E RISCONTI</v>
      </c>
      <c r="E49" s="26" t="str">
        <f>E$2</f>
        <v>STIMA</v>
      </c>
      <c r="F49" s="26" t="str">
        <f>F19</f>
        <v>PREVENTIVO 2019</v>
      </c>
      <c r="G49" s="26" t="e">
        <f t="shared" ref="G49:L49" si="3">G19</f>
        <v>#REF!</v>
      </c>
      <c r="H49" s="26" t="e">
        <f t="shared" si="3"/>
        <v>#REF!</v>
      </c>
      <c r="I49" s="26" t="str">
        <f t="shared" si="3"/>
        <v>CONSUNTIVO 2019</v>
      </c>
      <c r="J49" s="26" t="str">
        <f t="shared" si="3"/>
        <v>INDICATORE ATTESO</v>
      </c>
      <c r="K49" s="26" t="str">
        <f t="shared" si="3"/>
        <v>INDICATORE CONS.</v>
      </c>
      <c r="L49" s="2" t="str">
        <f t="shared" si="3"/>
        <v>NOTE</v>
      </c>
      <c r="M49" s="42" t="s">
        <v>9</v>
      </c>
      <c r="P49" s="42" t="e">
        <f>IF(M49="G",'Ricavi complessivi'!#REF!,IF('R Collecchio'!M49='R Collecchio'!$B$214,'Ricavi complessivi'!#REF!,0))</f>
        <v>#REF!</v>
      </c>
    </row>
    <row r="50" spans="1:16" ht="18" hidden="1" customHeight="1">
      <c r="A50" s="13" t="str">
        <f>IF('Ricavi complessivi'!A50="","",'Ricavi complessivi'!A50)</f>
        <v xml:space="preserve">  58/05/541  </v>
      </c>
      <c r="B50" s="62" t="str">
        <f>IF('Ricavi complessivi'!B50="","",'Ricavi complessivi'!B50)</f>
        <v>RIMBORSO EDUC. DIS. COLLECCHI</v>
      </c>
      <c r="C50" s="8" t="e">
        <f>IF('Ricavi complessivi'!#REF!="G",'Ricavi complessivi'!#REF!*LAVORO!$E$5,IF('Ricavi complessivi'!#REF!="C",'Ricavi complessivi'!#REF!,""))</f>
        <v>#REF!</v>
      </c>
      <c r="D50" s="8" t="e">
        <f>IF('Ricavi complessivi'!#REF!="G",'Ricavi complessivi'!#REF!*LAVORO!$E$5,IF('Ricavi complessivi'!#REF!="C",'Ricavi complessivi'!#REF!,""))</f>
        <v>#REF!</v>
      </c>
      <c r="E50" s="30" t="e">
        <f>IF('Ricavi complessivi'!#REF!="G",'Ricavi complessivi'!#REF!*LAVORO!$E$5,IF('Ricavi complessivi'!#REF!="C",'Ricavi complessivi'!#REF!,""))</f>
        <v>#REF!</v>
      </c>
      <c r="F50" s="114" t="e">
        <f>IF('Ricavi complessivi'!#REF!="G",'Ricavi complessivi'!C50*LAVORO!$E$5,IF('Ricavi complessivi'!#REF!="C",'Ricavi complessivi'!C50,0))</f>
        <v>#REF!</v>
      </c>
      <c r="G50" s="44" t="e">
        <f>IF('Ricavi complessivi'!#REF!="G",'Ricavi complessivi'!#REF!*LAVORO!$E$5,IF('Ricavi complessivi'!#REF!="C",'Ricavi complessivi'!#REF!,""))</f>
        <v>#REF!</v>
      </c>
      <c r="H50" s="44" t="e">
        <f>IF('Ricavi complessivi'!#REF!="G",'Ricavi complessivi'!#REF!*LAVORO!$E$5,IF('Ricavi complessivi'!#REF!="C",'Ricavi complessivi'!#REF!,""))</f>
        <v>#REF!</v>
      </c>
      <c r="I50" s="114" t="e">
        <f>IF('Ricavi complessivi'!#REF!="G",'Ricavi complessivi'!D50*LAVORO!$E$5,IF('Ricavi complessivi'!#REF!="C",'Ricavi complessivi'!D50,""))</f>
        <v>#REF!</v>
      </c>
      <c r="J50" s="14" t="e">
        <f>IF('Ricavi complessivi'!#REF!="G",'Ricavi complessivi'!E50*LAVORO!$E$5,IF('Ricavi complessivi'!#REF!="C",'Ricavi complessivi'!E50,""))</f>
        <v>#REF!</v>
      </c>
      <c r="K50" s="14" t="e">
        <f>IF('Ricavi complessivi'!#REF!="G",'Ricavi complessivi'!F50*LAVORO!$E$5,IF('Ricavi complessivi'!#REF!="C",'Ricavi complessivi'!F50,""))</f>
        <v>#REF!</v>
      </c>
      <c r="L50" s="8"/>
      <c r="M50" s="30" t="e">
        <f>'Ricavi complessivi'!#REF!</f>
        <v>#REF!</v>
      </c>
      <c r="P50" s="42" t="e">
        <f>IF(M50="G",'Ricavi complessivi'!#REF!,IF('R Collecchio'!M50='R Collecchio'!$B$214,'Ricavi complessivi'!#REF!,0))</f>
        <v>#REF!</v>
      </c>
    </row>
    <row r="51" spans="1:16" ht="18" hidden="1" customHeight="1">
      <c r="A51" s="13" t="str">
        <f>IF('Ricavi complessivi'!A51="","",'Ricavi complessivi'!A51)</f>
        <v xml:space="preserve">  58/05/542  </v>
      </c>
      <c r="B51" s="62" t="str">
        <f>IF('Ricavi complessivi'!B51="","",'Ricavi complessivi'!B51)</f>
        <v xml:space="preserve">RIMBORSO EDUC.DIS. FELINO     </v>
      </c>
      <c r="C51" s="8" t="e">
        <f>IF('Ricavi complessivi'!#REF!="G",'Ricavi complessivi'!#REF!*LAVORO!$E$5,IF('Ricavi complessivi'!#REF!="C",'Ricavi complessivi'!#REF!,""))</f>
        <v>#REF!</v>
      </c>
      <c r="D51" s="8" t="e">
        <f>IF('Ricavi complessivi'!#REF!="G",'Ricavi complessivi'!#REF!*LAVORO!$E$5,IF('Ricavi complessivi'!#REF!="C",'Ricavi complessivi'!#REF!,""))</f>
        <v>#REF!</v>
      </c>
      <c r="E51" s="30" t="e">
        <f>IF('Ricavi complessivi'!#REF!="G",'Ricavi complessivi'!#REF!*LAVORO!$E$5,IF('Ricavi complessivi'!#REF!="C",'Ricavi complessivi'!#REF!,""))</f>
        <v>#REF!</v>
      </c>
      <c r="F51" s="114" t="e">
        <f>IF('Ricavi complessivi'!#REF!="G",'Ricavi complessivi'!C51*LAVORO!$E$5,IF('Ricavi complessivi'!#REF!="C",'Ricavi complessivi'!C51,0))</f>
        <v>#REF!</v>
      </c>
      <c r="G51" s="44" t="e">
        <f>IF('Ricavi complessivi'!#REF!="G",'Ricavi complessivi'!#REF!*LAVORO!$E$5,IF('Ricavi complessivi'!#REF!="C",'Ricavi complessivi'!#REF!,""))</f>
        <v>#REF!</v>
      </c>
      <c r="H51" s="44" t="e">
        <f>IF('Ricavi complessivi'!#REF!="G",'Ricavi complessivi'!#REF!*LAVORO!$E$5,IF('Ricavi complessivi'!#REF!="C",'Ricavi complessivi'!#REF!,""))</f>
        <v>#REF!</v>
      </c>
      <c r="I51" s="114" t="e">
        <f>IF('Ricavi complessivi'!#REF!="G",'Ricavi complessivi'!D51*LAVORO!$E$5,IF('Ricavi complessivi'!#REF!="C",'Ricavi complessivi'!D51,""))</f>
        <v>#REF!</v>
      </c>
      <c r="J51" s="14" t="e">
        <f>IF('Ricavi complessivi'!#REF!="G",'Ricavi complessivi'!E51*LAVORO!$E$5,IF('Ricavi complessivi'!#REF!="C",'Ricavi complessivi'!E51,""))</f>
        <v>#REF!</v>
      </c>
      <c r="K51" s="14" t="e">
        <f>IF('Ricavi complessivi'!#REF!="G",'Ricavi complessivi'!F51*LAVORO!$E$5,IF('Ricavi complessivi'!#REF!="C",'Ricavi complessivi'!F51,""))</f>
        <v>#REF!</v>
      </c>
      <c r="L51" s="8"/>
      <c r="M51" s="30" t="e">
        <f>'Ricavi complessivi'!#REF!</f>
        <v>#REF!</v>
      </c>
      <c r="P51" s="42" t="e">
        <f>IF(M51="G",'Ricavi complessivi'!#REF!,IF('R Collecchio'!M51='R Collecchio'!$B$214,'Ricavi complessivi'!#REF!,0))</f>
        <v>#REF!</v>
      </c>
    </row>
    <row r="52" spans="1:16" ht="18" hidden="1" customHeight="1">
      <c r="A52" s="13" t="str">
        <f>IF('Ricavi complessivi'!A52="","",'Ricavi complessivi'!A52)</f>
        <v xml:space="preserve">  58/05/543  </v>
      </c>
      <c r="B52" s="62" t="str">
        <f>IF('Ricavi complessivi'!B52="","",'Ricavi complessivi'!B52)</f>
        <v>RIMBORSO EDUC. MONTECHIARUGO</v>
      </c>
      <c r="C52" s="8" t="e">
        <f>IF('Ricavi complessivi'!#REF!="G",'Ricavi complessivi'!#REF!*LAVORO!$E$5,IF('Ricavi complessivi'!#REF!="C",'Ricavi complessivi'!#REF!,""))</f>
        <v>#REF!</v>
      </c>
      <c r="D52" s="8" t="e">
        <f>IF('Ricavi complessivi'!#REF!="G",'Ricavi complessivi'!#REF!*LAVORO!$E$5,IF('Ricavi complessivi'!#REF!="C",'Ricavi complessivi'!#REF!,""))</f>
        <v>#REF!</v>
      </c>
      <c r="E52" s="30" t="e">
        <f>IF('Ricavi complessivi'!#REF!="G",'Ricavi complessivi'!#REF!*LAVORO!$E$5,IF('Ricavi complessivi'!#REF!="C",'Ricavi complessivi'!#REF!,""))</f>
        <v>#REF!</v>
      </c>
      <c r="F52" s="114" t="e">
        <f>IF('Ricavi complessivi'!#REF!="G",'Ricavi complessivi'!C52*LAVORO!$E$5,IF('Ricavi complessivi'!#REF!="C",'Ricavi complessivi'!C52,0))</f>
        <v>#REF!</v>
      </c>
      <c r="G52" s="44" t="e">
        <f>IF('Ricavi complessivi'!#REF!="G",'Ricavi complessivi'!#REF!*LAVORO!$E$5,IF('Ricavi complessivi'!#REF!="C",'Ricavi complessivi'!#REF!,""))</f>
        <v>#REF!</v>
      </c>
      <c r="H52" s="44" t="e">
        <f>IF('Ricavi complessivi'!#REF!="G",'Ricavi complessivi'!#REF!*LAVORO!$E$5,IF('Ricavi complessivi'!#REF!="C",'Ricavi complessivi'!#REF!,""))</f>
        <v>#REF!</v>
      </c>
      <c r="I52" s="114" t="e">
        <f>IF('Ricavi complessivi'!#REF!="G",'Ricavi complessivi'!D52*LAVORO!$E$5,IF('Ricavi complessivi'!#REF!="C",'Ricavi complessivi'!D52,""))</f>
        <v>#REF!</v>
      </c>
      <c r="J52" s="14" t="e">
        <f>IF('Ricavi complessivi'!#REF!="G",'Ricavi complessivi'!E52*LAVORO!$E$5,IF('Ricavi complessivi'!#REF!="C",'Ricavi complessivi'!E52,""))</f>
        <v>#REF!</v>
      </c>
      <c r="K52" s="14" t="e">
        <f>IF('Ricavi complessivi'!#REF!="G",'Ricavi complessivi'!F52*LAVORO!$E$5,IF('Ricavi complessivi'!#REF!="C",'Ricavi complessivi'!F52,""))</f>
        <v>#REF!</v>
      </c>
      <c r="L52" s="8"/>
      <c r="M52" s="30" t="e">
        <f>'Ricavi complessivi'!#REF!</f>
        <v>#REF!</v>
      </c>
      <c r="P52" s="42" t="e">
        <f>IF(M52="G",'Ricavi complessivi'!#REF!,IF('R Collecchio'!M52='R Collecchio'!$B$214,'Ricavi complessivi'!#REF!,0))</f>
        <v>#REF!</v>
      </c>
    </row>
    <row r="53" spans="1:16" ht="18" hidden="1" customHeight="1">
      <c r="A53" s="13" t="str">
        <f>IF('Ricavi complessivi'!A53="","",'Ricavi complessivi'!A53)</f>
        <v xml:space="preserve">  58/05/544  </v>
      </c>
      <c r="B53" s="62" t="str">
        <f>IF('Ricavi complessivi'!B53="","",'Ricavi complessivi'!B53)</f>
        <v xml:space="preserve">RIMBORSO EDUC. SALA BAGANZA </v>
      </c>
      <c r="C53" s="8" t="e">
        <f>IF('Ricavi complessivi'!#REF!="G",'Ricavi complessivi'!#REF!*LAVORO!$E$5,IF('Ricavi complessivi'!#REF!="C",'Ricavi complessivi'!#REF!,""))</f>
        <v>#REF!</v>
      </c>
      <c r="D53" s="8" t="e">
        <f>IF('Ricavi complessivi'!#REF!="G",'Ricavi complessivi'!#REF!*LAVORO!$E$5,IF('Ricavi complessivi'!#REF!="C",'Ricavi complessivi'!#REF!,""))</f>
        <v>#REF!</v>
      </c>
      <c r="E53" s="30" t="e">
        <f>IF('Ricavi complessivi'!#REF!="G",'Ricavi complessivi'!#REF!*LAVORO!$E$5,IF('Ricavi complessivi'!#REF!="C",'Ricavi complessivi'!#REF!,""))</f>
        <v>#REF!</v>
      </c>
      <c r="F53" s="114" t="e">
        <f>IF('Ricavi complessivi'!#REF!="G",'Ricavi complessivi'!C53*LAVORO!$E$5,IF('Ricavi complessivi'!#REF!="C",'Ricavi complessivi'!C53,0))</f>
        <v>#REF!</v>
      </c>
      <c r="G53" s="44" t="e">
        <f>IF('Ricavi complessivi'!#REF!="G",'Ricavi complessivi'!#REF!*LAVORO!$E$5,IF('Ricavi complessivi'!#REF!="C",'Ricavi complessivi'!#REF!,""))</f>
        <v>#REF!</v>
      </c>
      <c r="H53" s="44" t="e">
        <f>IF('Ricavi complessivi'!#REF!="G",'Ricavi complessivi'!#REF!*LAVORO!$E$5,IF('Ricavi complessivi'!#REF!="C",'Ricavi complessivi'!#REF!,""))</f>
        <v>#REF!</v>
      </c>
      <c r="I53" s="114" t="e">
        <f>IF('Ricavi complessivi'!#REF!="G",'Ricavi complessivi'!D53*LAVORO!$E$5,IF('Ricavi complessivi'!#REF!="C",'Ricavi complessivi'!D53,""))</f>
        <v>#REF!</v>
      </c>
      <c r="J53" s="14" t="e">
        <f>IF('Ricavi complessivi'!#REF!="G",'Ricavi complessivi'!E53*LAVORO!$E$5,IF('Ricavi complessivi'!#REF!="C",'Ricavi complessivi'!E53,""))</f>
        <v>#REF!</v>
      </c>
      <c r="K53" s="14" t="e">
        <f>IF('Ricavi complessivi'!#REF!="G",'Ricavi complessivi'!F53*LAVORO!$E$5,IF('Ricavi complessivi'!#REF!="C",'Ricavi complessivi'!F53,""))</f>
        <v>#REF!</v>
      </c>
      <c r="L53" s="8"/>
      <c r="M53" s="30" t="e">
        <f>'Ricavi complessivi'!#REF!</f>
        <v>#REF!</v>
      </c>
      <c r="P53" s="42" t="e">
        <f>IF(M53="G",'Ricavi complessivi'!#REF!,IF('R Collecchio'!M53='R Collecchio'!$B$214,'Ricavi complessivi'!#REF!,0))</f>
        <v>#REF!</v>
      </c>
    </row>
    <row r="54" spans="1:16" ht="18" hidden="1" customHeight="1">
      <c r="A54" s="13" t="str">
        <f>IF('Ricavi complessivi'!A54="","",'Ricavi complessivi'!A54)</f>
        <v xml:space="preserve">  58/05/545  </v>
      </c>
      <c r="B54" s="62" t="str">
        <f>IF('Ricavi complessivi'!B54="","",'Ricavi complessivi'!B54)</f>
        <v xml:space="preserve">RIMBORSO EDUC. TRAVERSETOLO  </v>
      </c>
      <c r="C54" s="8" t="e">
        <f>IF('Ricavi complessivi'!#REF!="G",'Ricavi complessivi'!#REF!*LAVORO!$E$5,IF('Ricavi complessivi'!#REF!="C",'Ricavi complessivi'!#REF!,""))</f>
        <v>#REF!</v>
      </c>
      <c r="D54" s="8" t="e">
        <f>IF('Ricavi complessivi'!#REF!="G",'Ricavi complessivi'!#REF!*LAVORO!$E$5,IF('Ricavi complessivi'!#REF!="C",'Ricavi complessivi'!#REF!,""))</f>
        <v>#REF!</v>
      </c>
      <c r="E54" s="30" t="e">
        <f>IF('Ricavi complessivi'!#REF!="G",'Ricavi complessivi'!#REF!*LAVORO!$E$5,IF('Ricavi complessivi'!#REF!="C",'Ricavi complessivi'!#REF!,""))</f>
        <v>#REF!</v>
      </c>
      <c r="F54" s="114" t="e">
        <f>IF('Ricavi complessivi'!#REF!="G",'Ricavi complessivi'!C54*LAVORO!$E$5,IF('Ricavi complessivi'!#REF!="C",'Ricavi complessivi'!C54,0))</f>
        <v>#REF!</v>
      </c>
      <c r="G54" s="44" t="e">
        <f>IF('Ricavi complessivi'!#REF!="G",'Ricavi complessivi'!#REF!*LAVORO!$E$5,IF('Ricavi complessivi'!#REF!="C",'Ricavi complessivi'!#REF!,""))</f>
        <v>#REF!</v>
      </c>
      <c r="H54" s="44" t="e">
        <f>IF('Ricavi complessivi'!#REF!="G",'Ricavi complessivi'!#REF!*LAVORO!$E$5,IF('Ricavi complessivi'!#REF!="C",'Ricavi complessivi'!#REF!,""))</f>
        <v>#REF!</v>
      </c>
      <c r="I54" s="114" t="e">
        <f>IF('Ricavi complessivi'!#REF!="G",'Ricavi complessivi'!D54*LAVORO!$E$5,IF('Ricavi complessivi'!#REF!="C",'Ricavi complessivi'!D54,""))</f>
        <v>#REF!</v>
      </c>
      <c r="J54" s="14" t="e">
        <f>IF('Ricavi complessivi'!#REF!="G",'Ricavi complessivi'!E54*LAVORO!$E$5,IF('Ricavi complessivi'!#REF!="C",'Ricavi complessivi'!E54,""))</f>
        <v>#REF!</v>
      </c>
      <c r="K54" s="14" t="e">
        <f>IF('Ricavi complessivi'!#REF!="G",'Ricavi complessivi'!F54*LAVORO!$E$5,IF('Ricavi complessivi'!#REF!="C",'Ricavi complessivi'!F54,""))</f>
        <v>#REF!</v>
      </c>
      <c r="L54" s="8"/>
      <c r="M54" s="30" t="e">
        <f>'Ricavi complessivi'!#REF!</f>
        <v>#REF!</v>
      </c>
      <c r="P54" s="42" t="e">
        <f>IF(M54="G",'Ricavi complessivi'!#REF!,IF('R Collecchio'!M54='R Collecchio'!$B$214,'Ricavi complessivi'!#REF!,0))</f>
        <v>#REF!</v>
      </c>
    </row>
    <row r="55" spans="1:16" ht="15.75" hidden="1" customHeight="1">
      <c r="A55" s="13" t="str">
        <f>IF('Ricavi complessivi'!A55="","",'Ricavi complessivi'!A55)</f>
        <v xml:space="preserve">  58/05/582  </v>
      </c>
      <c r="B55" s="62" t="str">
        <f>IF('Ricavi complessivi'!B55="","",'Ricavi complessivi'!B55)</f>
        <v>RIMB.ASS.DOM.DISABILI COLLECCHI</v>
      </c>
      <c r="C55" s="8" t="e">
        <f>IF('Ricavi complessivi'!#REF!="G",'Ricavi complessivi'!#REF!*LAVORO!$E$5,IF('Ricavi complessivi'!#REF!="C",'Ricavi complessivi'!#REF!,""))</f>
        <v>#REF!</v>
      </c>
      <c r="D55" s="8" t="e">
        <f>IF('Ricavi complessivi'!#REF!="G",'Ricavi complessivi'!#REF!*LAVORO!$E$5,IF('Ricavi complessivi'!#REF!="C",'Ricavi complessivi'!#REF!,""))</f>
        <v>#REF!</v>
      </c>
      <c r="E55" s="30" t="e">
        <f>IF('Ricavi complessivi'!#REF!="G",'Ricavi complessivi'!#REF!*LAVORO!$E$5,IF('Ricavi complessivi'!#REF!="C",'Ricavi complessivi'!#REF!,""))</f>
        <v>#REF!</v>
      </c>
      <c r="F55" s="114" t="e">
        <f>IF('Ricavi complessivi'!#REF!="G",'Ricavi complessivi'!C55*LAVORO!$E$5,IF('Ricavi complessivi'!#REF!="C",'Ricavi complessivi'!C55,0))</f>
        <v>#REF!</v>
      </c>
      <c r="G55" s="44" t="e">
        <f>IF('Ricavi complessivi'!#REF!="G",'Ricavi complessivi'!#REF!*LAVORO!$E$5,IF('Ricavi complessivi'!#REF!="C",'Ricavi complessivi'!#REF!,""))</f>
        <v>#REF!</v>
      </c>
      <c r="H55" s="44" t="e">
        <f>IF('Ricavi complessivi'!#REF!="G",'Ricavi complessivi'!#REF!*LAVORO!$E$5,IF('Ricavi complessivi'!#REF!="C",'Ricavi complessivi'!#REF!,""))</f>
        <v>#REF!</v>
      </c>
      <c r="I55" s="114" t="e">
        <f>IF('Ricavi complessivi'!#REF!="G",'Ricavi complessivi'!D55*LAVORO!$E$5,IF('Ricavi complessivi'!#REF!="C",'Ricavi complessivi'!D55,""))</f>
        <v>#REF!</v>
      </c>
      <c r="J55" s="14" t="e">
        <f>IF('Ricavi complessivi'!#REF!="G",'Ricavi complessivi'!E55*LAVORO!$E$5,IF('Ricavi complessivi'!#REF!="C",'Ricavi complessivi'!E55,""))</f>
        <v>#REF!</v>
      </c>
      <c r="K55" s="14" t="e">
        <f>IF('Ricavi complessivi'!#REF!="G",'Ricavi complessivi'!F55*LAVORO!$E$5,IF('Ricavi complessivi'!#REF!="C",'Ricavi complessivi'!F55,""))</f>
        <v>#REF!</v>
      </c>
      <c r="L55" s="8"/>
      <c r="M55" s="30" t="e">
        <f>'Ricavi complessivi'!#REF!</f>
        <v>#REF!</v>
      </c>
      <c r="P55" s="42" t="e">
        <f>IF(M55="G",'Ricavi complessivi'!#REF!,IF('R Collecchio'!M55='R Collecchio'!$B$214,'Ricavi complessivi'!#REF!,0))</f>
        <v>#REF!</v>
      </c>
    </row>
    <row r="56" spans="1:16" ht="15.75" hidden="1" customHeight="1">
      <c r="A56" s="13" t="str">
        <f>IF('Ricavi complessivi'!A56="","",'Ricavi complessivi'!A56)</f>
        <v xml:space="preserve">  58/05/583  </v>
      </c>
      <c r="B56" s="62" t="str">
        <f>IF('Ricavi complessivi'!B56="","",'Ricavi complessivi'!B56)</f>
        <v xml:space="preserve">RIMB.ASS.DOM.DISABILI FELINO   </v>
      </c>
      <c r="C56" s="8" t="e">
        <f>IF('Ricavi complessivi'!#REF!="G",'Ricavi complessivi'!#REF!*LAVORO!$E$5,IF('Ricavi complessivi'!#REF!="C",'Ricavi complessivi'!#REF!,""))</f>
        <v>#REF!</v>
      </c>
      <c r="D56" s="8" t="e">
        <f>IF('Ricavi complessivi'!#REF!="G",'Ricavi complessivi'!#REF!*LAVORO!$E$5,IF('Ricavi complessivi'!#REF!="C",'Ricavi complessivi'!#REF!,""))</f>
        <v>#REF!</v>
      </c>
      <c r="E56" s="30" t="e">
        <f>IF('Ricavi complessivi'!#REF!="G",'Ricavi complessivi'!#REF!*LAVORO!$E$5,IF('Ricavi complessivi'!#REF!="C",'Ricavi complessivi'!#REF!,""))</f>
        <v>#REF!</v>
      </c>
      <c r="F56" s="114" t="e">
        <f>IF('Ricavi complessivi'!#REF!="G",'Ricavi complessivi'!C56*LAVORO!$E$5,IF('Ricavi complessivi'!#REF!="C",'Ricavi complessivi'!C56,0))</f>
        <v>#REF!</v>
      </c>
      <c r="G56" s="44" t="e">
        <f>IF('Ricavi complessivi'!#REF!="G",'Ricavi complessivi'!#REF!*LAVORO!$E$5,IF('Ricavi complessivi'!#REF!="C",'Ricavi complessivi'!#REF!,""))</f>
        <v>#REF!</v>
      </c>
      <c r="H56" s="44" t="e">
        <f>IF('Ricavi complessivi'!#REF!="G",'Ricavi complessivi'!#REF!*LAVORO!$E$5,IF('Ricavi complessivi'!#REF!="C",'Ricavi complessivi'!#REF!,""))</f>
        <v>#REF!</v>
      </c>
      <c r="I56" s="114" t="e">
        <f>IF('Ricavi complessivi'!#REF!="G",'Ricavi complessivi'!D56*LAVORO!$E$5,IF('Ricavi complessivi'!#REF!="C",'Ricavi complessivi'!D56,""))</f>
        <v>#REF!</v>
      </c>
      <c r="J56" s="14" t="e">
        <f>IF('Ricavi complessivi'!#REF!="G",'Ricavi complessivi'!E56*LAVORO!$E$5,IF('Ricavi complessivi'!#REF!="C",'Ricavi complessivi'!E56,""))</f>
        <v>#REF!</v>
      </c>
      <c r="K56" s="14" t="e">
        <f>IF('Ricavi complessivi'!#REF!="G",'Ricavi complessivi'!F56*LAVORO!$E$5,IF('Ricavi complessivi'!#REF!="C",'Ricavi complessivi'!F56,""))</f>
        <v>#REF!</v>
      </c>
      <c r="L56" s="8"/>
      <c r="M56" s="30" t="e">
        <f>'Ricavi complessivi'!#REF!</f>
        <v>#REF!</v>
      </c>
      <c r="P56" s="42" t="e">
        <f>IF(M56="G",'Ricavi complessivi'!#REF!,IF('R Collecchio'!M56='R Collecchio'!$B$214,'Ricavi complessivi'!#REF!,0))</f>
        <v>#REF!</v>
      </c>
    </row>
    <row r="57" spans="1:16" ht="15.75" hidden="1" customHeight="1">
      <c r="A57" s="13" t="str">
        <f>IF('Ricavi complessivi'!A57="","",'Ricavi complessivi'!A57)</f>
        <v xml:space="preserve">  58/05/584  </v>
      </c>
      <c r="B57" s="62" t="str">
        <f>IF('Ricavi complessivi'!B57="","",'Ricavi complessivi'!B57)</f>
        <v>RIMB.ASS.DOM.DIS.LI MONTECHIARU</v>
      </c>
      <c r="C57" s="8" t="e">
        <f>IF('Ricavi complessivi'!#REF!="G",'Ricavi complessivi'!#REF!*LAVORO!$E$5,IF('Ricavi complessivi'!#REF!="C",'Ricavi complessivi'!#REF!,""))</f>
        <v>#REF!</v>
      </c>
      <c r="D57" s="8" t="e">
        <f>IF('Ricavi complessivi'!#REF!="G",'Ricavi complessivi'!#REF!*LAVORO!$E$5,IF('Ricavi complessivi'!#REF!="C",'Ricavi complessivi'!#REF!,""))</f>
        <v>#REF!</v>
      </c>
      <c r="E57" s="30" t="e">
        <f>IF('Ricavi complessivi'!#REF!="G",'Ricavi complessivi'!#REF!*LAVORO!$E$5,IF('Ricavi complessivi'!#REF!="C",'Ricavi complessivi'!#REF!,""))</f>
        <v>#REF!</v>
      </c>
      <c r="F57" s="114" t="e">
        <f>IF('Ricavi complessivi'!#REF!="G",'Ricavi complessivi'!C57*LAVORO!$E$5,IF('Ricavi complessivi'!#REF!="C",'Ricavi complessivi'!C57,0))</f>
        <v>#REF!</v>
      </c>
      <c r="G57" s="44" t="e">
        <f>IF('Ricavi complessivi'!#REF!="G",'Ricavi complessivi'!#REF!*LAVORO!$E$5,IF('Ricavi complessivi'!#REF!="C",'Ricavi complessivi'!#REF!,""))</f>
        <v>#REF!</v>
      </c>
      <c r="H57" s="44" t="e">
        <f>IF('Ricavi complessivi'!#REF!="G",'Ricavi complessivi'!#REF!*LAVORO!$E$5,IF('Ricavi complessivi'!#REF!="C",'Ricavi complessivi'!#REF!,""))</f>
        <v>#REF!</v>
      </c>
      <c r="I57" s="114" t="e">
        <f>IF('Ricavi complessivi'!#REF!="G",'Ricavi complessivi'!D57*LAVORO!$E$5,IF('Ricavi complessivi'!#REF!="C",'Ricavi complessivi'!D57,""))</f>
        <v>#REF!</v>
      </c>
      <c r="J57" s="14" t="e">
        <f>IF('Ricavi complessivi'!#REF!="G",'Ricavi complessivi'!E57*LAVORO!$E$5,IF('Ricavi complessivi'!#REF!="C",'Ricavi complessivi'!E57,""))</f>
        <v>#REF!</v>
      </c>
      <c r="K57" s="14" t="e">
        <f>IF('Ricavi complessivi'!#REF!="G",'Ricavi complessivi'!F57*LAVORO!$E$5,IF('Ricavi complessivi'!#REF!="C",'Ricavi complessivi'!F57,""))</f>
        <v>#REF!</v>
      </c>
      <c r="L57" s="8"/>
      <c r="M57" s="30" t="e">
        <f>'Ricavi complessivi'!#REF!</f>
        <v>#REF!</v>
      </c>
      <c r="P57" s="42" t="e">
        <f>IF(M57="G",'Ricavi complessivi'!#REF!,IF('R Collecchio'!M57='R Collecchio'!$B$214,'Ricavi complessivi'!#REF!,0))</f>
        <v>#REF!</v>
      </c>
    </row>
    <row r="58" spans="1:16" ht="15.75" hidden="1" customHeight="1">
      <c r="A58" s="13" t="str">
        <f>IF('Ricavi complessivi'!A58="","",'Ricavi complessivi'!A58)</f>
        <v xml:space="preserve">  58/05/585  </v>
      </c>
      <c r="B58" s="62" t="str">
        <f>IF('Ricavi complessivi'!B58="","",'Ricavi complessivi'!B58)</f>
        <v>RIMB.ASS.DOM.DISABILI SALA B.ZA</v>
      </c>
      <c r="C58" s="8" t="e">
        <f>IF('Ricavi complessivi'!#REF!="G",'Ricavi complessivi'!#REF!*LAVORO!$E$5,IF('Ricavi complessivi'!#REF!="C",'Ricavi complessivi'!#REF!,""))</f>
        <v>#REF!</v>
      </c>
      <c r="D58" s="8" t="e">
        <f>IF('Ricavi complessivi'!#REF!="G",'Ricavi complessivi'!#REF!*LAVORO!$E$5,IF('Ricavi complessivi'!#REF!="C",'Ricavi complessivi'!#REF!,""))</f>
        <v>#REF!</v>
      </c>
      <c r="E58" s="30" t="e">
        <f>IF('Ricavi complessivi'!#REF!="G",'Ricavi complessivi'!#REF!*LAVORO!$E$5,IF('Ricavi complessivi'!#REF!="C",'Ricavi complessivi'!#REF!,""))</f>
        <v>#REF!</v>
      </c>
      <c r="F58" s="114" t="e">
        <f>IF('Ricavi complessivi'!#REF!="G",'Ricavi complessivi'!C58*LAVORO!$E$5,IF('Ricavi complessivi'!#REF!="C",'Ricavi complessivi'!C58,0))</f>
        <v>#REF!</v>
      </c>
      <c r="G58" s="44" t="e">
        <f>IF('Ricavi complessivi'!#REF!="G",'Ricavi complessivi'!#REF!*LAVORO!$E$5,IF('Ricavi complessivi'!#REF!="C",'Ricavi complessivi'!#REF!,""))</f>
        <v>#REF!</v>
      </c>
      <c r="H58" s="44" t="e">
        <f>IF('Ricavi complessivi'!#REF!="G",'Ricavi complessivi'!#REF!*LAVORO!$E$5,IF('Ricavi complessivi'!#REF!="C",'Ricavi complessivi'!#REF!,""))</f>
        <v>#REF!</v>
      </c>
      <c r="I58" s="114" t="e">
        <f>IF('Ricavi complessivi'!#REF!="G",'Ricavi complessivi'!D58*LAVORO!$E$5,IF('Ricavi complessivi'!#REF!="C",'Ricavi complessivi'!D58,""))</f>
        <v>#REF!</v>
      </c>
      <c r="J58" s="14" t="e">
        <f>IF('Ricavi complessivi'!#REF!="G",'Ricavi complessivi'!E58*LAVORO!$E$5,IF('Ricavi complessivi'!#REF!="C",'Ricavi complessivi'!E58,""))</f>
        <v>#REF!</v>
      </c>
      <c r="K58" s="14" t="e">
        <f>IF('Ricavi complessivi'!#REF!="G",'Ricavi complessivi'!F58*LAVORO!$E$5,IF('Ricavi complessivi'!#REF!="C",'Ricavi complessivi'!F58,""))</f>
        <v>#REF!</v>
      </c>
      <c r="L58" s="8"/>
      <c r="M58" s="30" t="e">
        <f>'Ricavi complessivi'!#REF!</f>
        <v>#REF!</v>
      </c>
      <c r="P58" s="42" t="e">
        <f>IF(M58="G",'Ricavi complessivi'!#REF!,IF('R Collecchio'!M58='R Collecchio'!$B$214,'Ricavi complessivi'!#REF!,0))</f>
        <v>#REF!</v>
      </c>
    </row>
    <row r="59" spans="1:16" ht="15.75" hidden="1" customHeight="1">
      <c r="A59" s="13" t="str">
        <f>IF('Ricavi complessivi'!A59="","",'Ricavi complessivi'!A59)</f>
        <v xml:space="preserve">  58/05/586  </v>
      </c>
      <c r="B59" s="62" t="str">
        <f>IF('Ricavi complessivi'!B59="","",'Ricavi complessivi'!B59)</f>
        <v>RIMB.ASS.DOM.DIS.LI TRAVERSETOL</v>
      </c>
      <c r="C59" s="8" t="e">
        <f>IF('Ricavi complessivi'!#REF!="G",'Ricavi complessivi'!#REF!*LAVORO!$E$5,IF('Ricavi complessivi'!#REF!="C",'Ricavi complessivi'!#REF!,""))</f>
        <v>#REF!</v>
      </c>
      <c r="D59" s="8" t="e">
        <f>IF('Ricavi complessivi'!#REF!="G",'Ricavi complessivi'!#REF!*LAVORO!$E$5,IF('Ricavi complessivi'!#REF!="C",'Ricavi complessivi'!#REF!,""))</f>
        <v>#REF!</v>
      </c>
      <c r="E59" s="30" t="e">
        <f>IF('Ricavi complessivi'!#REF!="G",'Ricavi complessivi'!#REF!*LAVORO!$E$5,IF('Ricavi complessivi'!#REF!="C",'Ricavi complessivi'!#REF!,""))</f>
        <v>#REF!</v>
      </c>
      <c r="F59" s="114" t="e">
        <f>IF('Ricavi complessivi'!#REF!="G",'Ricavi complessivi'!C59*LAVORO!$E$5,IF('Ricavi complessivi'!#REF!="C",'Ricavi complessivi'!C59,0))</f>
        <v>#REF!</v>
      </c>
      <c r="G59" s="44" t="e">
        <f>IF('Ricavi complessivi'!#REF!="G",'Ricavi complessivi'!#REF!*LAVORO!$E$5,IF('Ricavi complessivi'!#REF!="C",'Ricavi complessivi'!#REF!,""))</f>
        <v>#REF!</v>
      </c>
      <c r="H59" s="44" t="e">
        <f>IF('Ricavi complessivi'!#REF!="G",'Ricavi complessivi'!#REF!*LAVORO!$E$5,IF('Ricavi complessivi'!#REF!="C",'Ricavi complessivi'!#REF!,""))</f>
        <v>#REF!</v>
      </c>
      <c r="I59" s="114" t="e">
        <f>IF('Ricavi complessivi'!#REF!="G",'Ricavi complessivi'!D59*LAVORO!$E$5,IF('Ricavi complessivi'!#REF!="C",'Ricavi complessivi'!D59,""))</f>
        <v>#REF!</v>
      </c>
      <c r="J59" s="14" t="e">
        <f>IF('Ricavi complessivi'!#REF!="G",'Ricavi complessivi'!E59*LAVORO!$E$5,IF('Ricavi complessivi'!#REF!="C",'Ricavi complessivi'!E59,""))</f>
        <v>#REF!</v>
      </c>
      <c r="K59" s="14" t="e">
        <f>IF('Ricavi complessivi'!#REF!="G",'Ricavi complessivi'!F59*LAVORO!$E$5,IF('Ricavi complessivi'!#REF!="C",'Ricavi complessivi'!F59,""))</f>
        <v>#REF!</v>
      </c>
      <c r="L59" s="8"/>
      <c r="M59" s="30" t="e">
        <f>'Ricavi complessivi'!#REF!</f>
        <v>#REF!</v>
      </c>
      <c r="P59" s="42" t="e">
        <f>IF(M59="G",'Ricavi complessivi'!#REF!,IF('R Collecchio'!M59='R Collecchio'!$B$214,'Ricavi complessivi'!#REF!,0))</f>
        <v>#REF!</v>
      </c>
    </row>
    <row r="60" spans="1:16">
      <c r="A60" s="13" t="str">
        <f>IF('Ricavi complessivi'!A60="","",'Ricavi complessivi'!A60)</f>
        <v xml:space="preserve">  58/05/587  </v>
      </c>
      <c r="B60" s="62" t="str">
        <f>IF('Ricavi complessivi'!B60="","",'Ricavi complessivi'!B60)</f>
        <v xml:space="preserve">RIMB. TAXI DISABILI COLLECCHIO </v>
      </c>
      <c r="C60" s="8" t="e">
        <f>IF('Ricavi complessivi'!#REF!="G",'Ricavi complessivi'!#REF!*LAVORO!$E$5,IF('Ricavi complessivi'!#REF!="C",'Ricavi complessivi'!#REF!,""))</f>
        <v>#REF!</v>
      </c>
      <c r="D60" s="8" t="e">
        <f>IF('Ricavi complessivi'!#REF!="G",'Ricavi complessivi'!#REF!*LAVORO!$E$5,IF('Ricavi complessivi'!#REF!="C",'Ricavi complessivi'!#REF!,""))</f>
        <v>#REF!</v>
      </c>
      <c r="E60" s="30" t="e">
        <f>IF('Ricavi complessivi'!#REF!="G",'Ricavi complessivi'!#REF!*LAVORO!$E$5,IF('Ricavi complessivi'!#REF!="C",'Ricavi complessivi'!#REF!,""))</f>
        <v>#REF!</v>
      </c>
      <c r="F60" s="114" t="e">
        <f>IF('Ricavi complessivi'!#REF!="G",'Ricavi complessivi'!C60*LAVORO!$E$5,IF('Ricavi complessivi'!#REF!="C",'Ricavi complessivi'!C60,0))</f>
        <v>#REF!</v>
      </c>
      <c r="G60" s="44" t="e">
        <f>IF('Ricavi complessivi'!#REF!="G",'Ricavi complessivi'!#REF!*LAVORO!$E$5,IF('Ricavi complessivi'!#REF!="C",'Ricavi complessivi'!#REF!,""))</f>
        <v>#REF!</v>
      </c>
      <c r="H60" s="44" t="e">
        <f>IF('Ricavi complessivi'!#REF!="G",'Ricavi complessivi'!#REF!*LAVORO!$E$5,IF('Ricavi complessivi'!#REF!="C",'Ricavi complessivi'!#REF!,""))</f>
        <v>#REF!</v>
      </c>
      <c r="I60" s="114" t="e">
        <f>IF('Ricavi complessivi'!#REF!="G",'Ricavi complessivi'!D60*LAVORO!$E$5,IF('Ricavi complessivi'!#REF!="C",'Ricavi complessivi'!D60,""))</f>
        <v>#REF!</v>
      </c>
      <c r="J60" s="14" t="e">
        <f>IF('Ricavi complessivi'!#REF!="G",'Ricavi complessivi'!E60*LAVORO!$E$5,IF('Ricavi complessivi'!#REF!="C",'Ricavi complessivi'!E60,""))</f>
        <v>#REF!</v>
      </c>
      <c r="K60" s="14" t="e">
        <f>IF('Ricavi complessivi'!#REF!="G",'Ricavi complessivi'!F60*LAVORO!$E$5,IF('Ricavi complessivi'!#REF!="C",'Ricavi complessivi'!F60,""))</f>
        <v>#REF!</v>
      </c>
      <c r="L60" s="8"/>
      <c r="M60" s="30" t="e">
        <f>'Ricavi complessivi'!#REF!</f>
        <v>#REF!</v>
      </c>
      <c r="P60" s="42" t="e">
        <f>IF(M60="G",'Ricavi complessivi'!#REF!,IF('R Collecchio'!M60='R Collecchio'!$B$214,'Ricavi complessivi'!#REF!,0))</f>
        <v>#REF!</v>
      </c>
    </row>
    <row r="61" spans="1:16" hidden="1">
      <c r="A61" s="13" t="str">
        <f>IF('Ricavi complessivi'!A61="","",'Ricavi complessivi'!A61)</f>
        <v xml:space="preserve">  58/05/588  </v>
      </c>
      <c r="B61" s="62" t="str">
        <f>IF('Ricavi complessivi'!B61="","",'Ricavi complessivi'!B61)</f>
        <v xml:space="preserve">RIMB. TAXI DISABILI FELINO     </v>
      </c>
      <c r="C61" s="8" t="e">
        <f>IF('Ricavi complessivi'!#REF!="G",'Ricavi complessivi'!#REF!*LAVORO!$E$5,IF('Ricavi complessivi'!#REF!="C",'Ricavi complessivi'!#REF!,""))</f>
        <v>#REF!</v>
      </c>
      <c r="D61" s="8" t="e">
        <f>IF('Ricavi complessivi'!#REF!="G",'Ricavi complessivi'!#REF!*LAVORO!$E$5,IF('Ricavi complessivi'!#REF!="C",'Ricavi complessivi'!#REF!,""))</f>
        <v>#REF!</v>
      </c>
      <c r="E61" s="30" t="e">
        <f>IF('Ricavi complessivi'!#REF!="G",'Ricavi complessivi'!#REF!*LAVORO!$E$5,IF('Ricavi complessivi'!#REF!="C",'Ricavi complessivi'!#REF!,""))</f>
        <v>#REF!</v>
      </c>
      <c r="F61" s="114" t="e">
        <f>IF('Ricavi complessivi'!#REF!="G",'Ricavi complessivi'!C61*LAVORO!$E$5,IF('Ricavi complessivi'!#REF!="C",'Ricavi complessivi'!C61,0))</f>
        <v>#REF!</v>
      </c>
      <c r="G61" s="44" t="e">
        <f>IF('Ricavi complessivi'!#REF!="G",'Ricavi complessivi'!#REF!*LAVORO!$E$5,IF('Ricavi complessivi'!#REF!="C",'Ricavi complessivi'!#REF!,""))</f>
        <v>#REF!</v>
      </c>
      <c r="H61" s="44" t="e">
        <f>IF('Ricavi complessivi'!#REF!="G",'Ricavi complessivi'!#REF!*LAVORO!$E$5,IF('Ricavi complessivi'!#REF!="C",'Ricavi complessivi'!#REF!,""))</f>
        <v>#REF!</v>
      </c>
      <c r="I61" s="114" t="e">
        <f>IF('Ricavi complessivi'!#REF!="G",'Ricavi complessivi'!D61*LAVORO!$E$5,IF('Ricavi complessivi'!#REF!="C",'Ricavi complessivi'!D61,""))</f>
        <v>#REF!</v>
      </c>
      <c r="J61" s="14" t="e">
        <f>IF('Ricavi complessivi'!#REF!="G",'Ricavi complessivi'!E61*LAVORO!$E$5,IF('Ricavi complessivi'!#REF!="C",'Ricavi complessivi'!E61,""))</f>
        <v>#REF!</v>
      </c>
      <c r="K61" s="14" t="e">
        <f>IF('Ricavi complessivi'!#REF!="G",'Ricavi complessivi'!F61*LAVORO!$E$5,IF('Ricavi complessivi'!#REF!="C",'Ricavi complessivi'!F61,""))</f>
        <v>#REF!</v>
      </c>
      <c r="L61" s="8"/>
      <c r="M61" s="30" t="e">
        <f>'Ricavi complessivi'!#REF!</f>
        <v>#REF!</v>
      </c>
      <c r="P61" s="42" t="e">
        <f>IF(M61="G",'Ricavi complessivi'!#REF!,IF('R Collecchio'!M61='R Collecchio'!$B$214,'Ricavi complessivi'!#REF!,0))</f>
        <v>#REF!</v>
      </c>
    </row>
    <row r="62" spans="1:16" hidden="1">
      <c r="A62" s="13" t="str">
        <f>IF('Ricavi complessivi'!A62="","",'Ricavi complessivi'!A62)</f>
        <v xml:space="preserve">  58/05/589  </v>
      </c>
      <c r="B62" s="62" t="str">
        <f>IF('Ricavi complessivi'!B62="","",'Ricavi complessivi'!B62)</f>
        <v>RIMB. TAXI DIS.LI MOTECHIARUGOL</v>
      </c>
      <c r="C62" s="8" t="e">
        <f>IF('Ricavi complessivi'!#REF!="G",'Ricavi complessivi'!#REF!*LAVORO!$E$5,IF('Ricavi complessivi'!#REF!="C",'Ricavi complessivi'!#REF!,""))</f>
        <v>#REF!</v>
      </c>
      <c r="D62" s="8" t="e">
        <f>IF('Ricavi complessivi'!#REF!="G",'Ricavi complessivi'!#REF!*LAVORO!$E$5,IF('Ricavi complessivi'!#REF!="C",'Ricavi complessivi'!#REF!,""))</f>
        <v>#REF!</v>
      </c>
      <c r="E62" s="30" t="e">
        <f>IF('Ricavi complessivi'!#REF!="G",'Ricavi complessivi'!#REF!*LAVORO!$E$5,IF('Ricavi complessivi'!#REF!="C",'Ricavi complessivi'!#REF!,""))</f>
        <v>#REF!</v>
      </c>
      <c r="F62" s="114" t="e">
        <f>IF('Ricavi complessivi'!#REF!="G",'Ricavi complessivi'!C62*LAVORO!$E$5,IF('Ricavi complessivi'!#REF!="C",'Ricavi complessivi'!C62,0))</f>
        <v>#REF!</v>
      </c>
      <c r="G62" s="44" t="e">
        <f>IF('Ricavi complessivi'!#REF!="G",'Ricavi complessivi'!#REF!*LAVORO!$E$5,IF('Ricavi complessivi'!#REF!="C",'Ricavi complessivi'!#REF!,""))</f>
        <v>#REF!</v>
      </c>
      <c r="H62" s="44" t="e">
        <f>IF('Ricavi complessivi'!#REF!="G",'Ricavi complessivi'!#REF!*LAVORO!$E$5,IF('Ricavi complessivi'!#REF!="C",'Ricavi complessivi'!#REF!,""))</f>
        <v>#REF!</v>
      </c>
      <c r="I62" s="114" t="e">
        <f>IF('Ricavi complessivi'!#REF!="G",'Ricavi complessivi'!D62*LAVORO!$E$5,IF('Ricavi complessivi'!#REF!="C",'Ricavi complessivi'!D62,""))</f>
        <v>#REF!</v>
      </c>
      <c r="J62" s="14" t="e">
        <f>IF('Ricavi complessivi'!#REF!="G",'Ricavi complessivi'!E62*LAVORO!$E$5,IF('Ricavi complessivi'!#REF!="C",'Ricavi complessivi'!E62,""))</f>
        <v>#REF!</v>
      </c>
      <c r="K62" s="14" t="e">
        <f>IF('Ricavi complessivi'!#REF!="G",'Ricavi complessivi'!F62*LAVORO!$E$5,IF('Ricavi complessivi'!#REF!="C",'Ricavi complessivi'!F62,""))</f>
        <v>#REF!</v>
      </c>
      <c r="L62" s="8"/>
      <c r="M62" s="30" t="e">
        <f>'Ricavi complessivi'!#REF!</f>
        <v>#REF!</v>
      </c>
      <c r="P62" s="42" t="e">
        <f>IF(M62="G",'Ricavi complessivi'!#REF!,IF('R Collecchio'!M62='R Collecchio'!$B$214,'Ricavi complessivi'!#REF!,0))</f>
        <v>#REF!</v>
      </c>
    </row>
    <row r="63" spans="1:16" hidden="1">
      <c r="A63" s="13" t="str">
        <f>IF('Ricavi complessivi'!A63="","",'Ricavi complessivi'!A63)</f>
        <v xml:space="preserve">  58/05/590  </v>
      </c>
      <c r="B63" s="62" t="str">
        <f>IF('Ricavi complessivi'!B63="","",'Ricavi complessivi'!B63)</f>
        <v xml:space="preserve">RIMB. TAXI DISABILI SALA B.ZA  </v>
      </c>
      <c r="C63" s="8" t="e">
        <f>IF('Ricavi complessivi'!#REF!="G",'Ricavi complessivi'!#REF!*LAVORO!$E$5,IF('Ricavi complessivi'!#REF!="C",'Ricavi complessivi'!#REF!,""))</f>
        <v>#REF!</v>
      </c>
      <c r="D63" s="8" t="e">
        <f>IF('Ricavi complessivi'!#REF!="G",'Ricavi complessivi'!#REF!*LAVORO!$E$5,IF('Ricavi complessivi'!#REF!="C",'Ricavi complessivi'!#REF!,""))</f>
        <v>#REF!</v>
      </c>
      <c r="E63" s="30" t="e">
        <f>IF('Ricavi complessivi'!#REF!="G",'Ricavi complessivi'!#REF!*LAVORO!$E$5,IF('Ricavi complessivi'!#REF!="C",'Ricavi complessivi'!#REF!,""))</f>
        <v>#REF!</v>
      </c>
      <c r="F63" s="114" t="e">
        <f>IF('Ricavi complessivi'!#REF!="G",'Ricavi complessivi'!C63*LAVORO!$E$5,IF('Ricavi complessivi'!#REF!="C",'Ricavi complessivi'!C63,0))</f>
        <v>#REF!</v>
      </c>
      <c r="G63" s="44" t="e">
        <f>IF('Ricavi complessivi'!#REF!="G",'Ricavi complessivi'!#REF!*LAVORO!$E$5,IF('Ricavi complessivi'!#REF!="C",'Ricavi complessivi'!#REF!,""))</f>
        <v>#REF!</v>
      </c>
      <c r="H63" s="44" t="e">
        <f>IF('Ricavi complessivi'!#REF!="G",'Ricavi complessivi'!#REF!*LAVORO!$E$5,IF('Ricavi complessivi'!#REF!="C",'Ricavi complessivi'!#REF!,""))</f>
        <v>#REF!</v>
      </c>
      <c r="I63" s="114" t="e">
        <f>IF('Ricavi complessivi'!#REF!="G",'Ricavi complessivi'!D63*LAVORO!$E$5,IF('Ricavi complessivi'!#REF!="C",'Ricavi complessivi'!D63,""))</f>
        <v>#REF!</v>
      </c>
      <c r="J63" s="14" t="e">
        <f>IF('Ricavi complessivi'!#REF!="G",'Ricavi complessivi'!E63*LAVORO!$E$5,IF('Ricavi complessivi'!#REF!="C",'Ricavi complessivi'!E63,""))</f>
        <v>#REF!</v>
      </c>
      <c r="K63" s="14" t="e">
        <f>IF('Ricavi complessivi'!#REF!="G",'Ricavi complessivi'!F63*LAVORO!$E$5,IF('Ricavi complessivi'!#REF!="C",'Ricavi complessivi'!F63,""))</f>
        <v>#REF!</v>
      </c>
      <c r="L63" s="8"/>
      <c r="M63" s="30" t="e">
        <f>'Ricavi complessivi'!#REF!</f>
        <v>#REF!</v>
      </c>
      <c r="P63" s="42" t="e">
        <f>IF(M63="G",'Ricavi complessivi'!#REF!,IF('R Collecchio'!M63='R Collecchio'!$B$214,'Ricavi complessivi'!#REF!,0))</f>
        <v>#REF!</v>
      </c>
    </row>
    <row r="64" spans="1:16" hidden="1">
      <c r="A64" s="13" t="str">
        <f>IF('Ricavi complessivi'!A64="","",'Ricavi complessivi'!A64)</f>
        <v xml:space="preserve">  58/05/591  </v>
      </c>
      <c r="B64" s="62" t="str">
        <f>IF('Ricavi complessivi'!B64="","",'Ricavi complessivi'!B64)</f>
        <v xml:space="preserve">RIMB. TAXI DIS.LI TRAVERSETOLO </v>
      </c>
      <c r="C64" s="8" t="e">
        <f>IF('Ricavi complessivi'!#REF!="G",'Ricavi complessivi'!#REF!*LAVORO!$E$5,IF('Ricavi complessivi'!#REF!="C",'Ricavi complessivi'!#REF!,""))</f>
        <v>#REF!</v>
      </c>
      <c r="D64" s="8" t="e">
        <f>IF('Ricavi complessivi'!#REF!="G",'Ricavi complessivi'!#REF!*LAVORO!$E$5,IF('Ricavi complessivi'!#REF!="C",'Ricavi complessivi'!#REF!,""))</f>
        <v>#REF!</v>
      </c>
      <c r="E64" s="30" t="e">
        <f>IF('Ricavi complessivi'!#REF!="G",'Ricavi complessivi'!#REF!*LAVORO!$E$5,IF('Ricavi complessivi'!#REF!="C",'Ricavi complessivi'!#REF!,""))</f>
        <v>#REF!</v>
      </c>
      <c r="F64" s="114" t="e">
        <f>IF('Ricavi complessivi'!#REF!="G",'Ricavi complessivi'!C64*LAVORO!$E$5,IF('Ricavi complessivi'!#REF!="C",'Ricavi complessivi'!C64,0))</f>
        <v>#REF!</v>
      </c>
      <c r="G64" s="44" t="e">
        <f>IF('Ricavi complessivi'!#REF!="G",'Ricavi complessivi'!#REF!*LAVORO!$E$5,IF('Ricavi complessivi'!#REF!="C",'Ricavi complessivi'!#REF!,""))</f>
        <v>#REF!</v>
      </c>
      <c r="H64" s="44" t="e">
        <f>IF('Ricavi complessivi'!#REF!="G",'Ricavi complessivi'!#REF!*LAVORO!$E$5,IF('Ricavi complessivi'!#REF!="C",'Ricavi complessivi'!#REF!,""))</f>
        <v>#REF!</v>
      </c>
      <c r="I64" s="114" t="e">
        <f>IF('Ricavi complessivi'!#REF!="G",'Ricavi complessivi'!D64*LAVORO!$E$5,IF('Ricavi complessivi'!#REF!="C",'Ricavi complessivi'!D64,""))</f>
        <v>#REF!</v>
      </c>
      <c r="J64" s="14" t="e">
        <f>IF('Ricavi complessivi'!#REF!="G",'Ricavi complessivi'!E64*LAVORO!$E$5,IF('Ricavi complessivi'!#REF!="C",'Ricavi complessivi'!E64,""))</f>
        <v>#REF!</v>
      </c>
      <c r="K64" s="14" t="e">
        <f>IF('Ricavi complessivi'!#REF!="G",'Ricavi complessivi'!F64*LAVORO!$E$5,IF('Ricavi complessivi'!#REF!="C",'Ricavi complessivi'!F64,""))</f>
        <v>#REF!</v>
      </c>
      <c r="L64" s="8"/>
      <c r="M64" s="30" t="e">
        <f>'Ricavi complessivi'!#REF!</f>
        <v>#REF!</v>
      </c>
      <c r="P64" s="42" t="e">
        <f>IF(M64="G",'Ricavi complessivi'!#REF!,IF('R Collecchio'!M64='R Collecchio'!$B$214,'Ricavi complessivi'!#REF!,0))</f>
        <v>#REF!</v>
      </c>
    </row>
    <row r="65" spans="1:16" hidden="1">
      <c r="A65" s="13" t="str">
        <f>IF('Ricavi complessivi'!A65="","",'Ricavi complessivi'!A65)</f>
        <v xml:space="preserve">  58/05/592  </v>
      </c>
      <c r="B65" s="62" t="str">
        <f>IF('Ricavi complessivi'!B65="","",'Ricavi complessivi'!B65)</f>
        <v>RIMB. PASTI DISABILI COLLECCHIO</v>
      </c>
      <c r="C65" s="8" t="e">
        <f>IF('Ricavi complessivi'!#REF!="G",'Ricavi complessivi'!#REF!*LAVORO!$E$5,IF('Ricavi complessivi'!#REF!="C",'Ricavi complessivi'!#REF!,""))</f>
        <v>#REF!</v>
      </c>
      <c r="D65" s="8" t="e">
        <f>IF('Ricavi complessivi'!#REF!="G",'Ricavi complessivi'!#REF!*LAVORO!$E$5,IF('Ricavi complessivi'!#REF!="C",'Ricavi complessivi'!#REF!,""))</f>
        <v>#REF!</v>
      </c>
      <c r="E65" s="30" t="e">
        <f>IF('Ricavi complessivi'!#REF!="G",'Ricavi complessivi'!#REF!*LAVORO!$E$5,IF('Ricavi complessivi'!#REF!="C",'Ricavi complessivi'!#REF!,""))</f>
        <v>#REF!</v>
      </c>
      <c r="F65" s="114" t="e">
        <f>IF('Ricavi complessivi'!#REF!="G",'Ricavi complessivi'!C65*LAVORO!$E$5,IF('Ricavi complessivi'!#REF!="C",'Ricavi complessivi'!C65,0))</f>
        <v>#REF!</v>
      </c>
      <c r="G65" s="44" t="e">
        <f>IF('Ricavi complessivi'!#REF!="G",'Ricavi complessivi'!#REF!*LAVORO!$E$5,IF('Ricavi complessivi'!#REF!="C",'Ricavi complessivi'!#REF!,""))</f>
        <v>#REF!</v>
      </c>
      <c r="H65" s="44" t="e">
        <f>IF('Ricavi complessivi'!#REF!="G",'Ricavi complessivi'!#REF!*LAVORO!$E$5,IF('Ricavi complessivi'!#REF!="C",'Ricavi complessivi'!#REF!,""))</f>
        <v>#REF!</v>
      </c>
      <c r="I65" s="114" t="e">
        <f>IF('Ricavi complessivi'!#REF!="G",'Ricavi complessivi'!D65*LAVORO!$E$5,IF('Ricavi complessivi'!#REF!="C",'Ricavi complessivi'!D65,""))</f>
        <v>#REF!</v>
      </c>
      <c r="J65" s="14" t="e">
        <f>IF('Ricavi complessivi'!#REF!="G",'Ricavi complessivi'!E65*LAVORO!$E$5,IF('Ricavi complessivi'!#REF!="C",'Ricavi complessivi'!E65,""))</f>
        <v>#REF!</v>
      </c>
      <c r="K65" s="14" t="e">
        <f>IF('Ricavi complessivi'!#REF!="G",'Ricavi complessivi'!F65*LAVORO!$E$5,IF('Ricavi complessivi'!#REF!="C",'Ricavi complessivi'!F65,""))</f>
        <v>#REF!</v>
      </c>
      <c r="L65" s="8"/>
      <c r="M65" s="30" t="e">
        <f>'Ricavi complessivi'!#REF!</f>
        <v>#REF!</v>
      </c>
      <c r="P65" s="42" t="e">
        <f>IF(M65="G",'Ricavi complessivi'!#REF!,IF('R Collecchio'!M65='R Collecchio'!$B$214,'Ricavi complessivi'!#REF!,0))</f>
        <v>#REF!</v>
      </c>
    </row>
    <row r="66" spans="1:16" hidden="1">
      <c r="A66" s="13" t="str">
        <f>IF('Ricavi complessivi'!A66="","",'Ricavi complessivi'!A66)</f>
        <v xml:space="preserve">  58/05/593  </v>
      </c>
      <c r="B66" s="62" t="str">
        <f>IF('Ricavi complessivi'!B66="","",'Ricavi complessivi'!B66)</f>
        <v xml:space="preserve">RIMB. PASTI DISABILI FELINO    </v>
      </c>
      <c r="C66" s="8" t="e">
        <f>IF('Ricavi complessivi'!#REF!="G",'Ricavi complessivi'!#REF!*LAVORO!$E$5,IF('Ricavi complessivi'!#REF!="C",'Ricavi complessivi'!#REF!,""))</f>
        <v>#REF!</v>
      </c>
      <c r="D66" s="8" t="e">
        <f>IF('Ricavi complessivi'!#REF!="G",'Ricavi complessivi'!#REF!*LAVORO!$E$5,IF('Ricavi complessivi'!#REF!="C",'Ricavi complessivi'!#REF!,""))</f>
        <v>#REF!</v>
      </c>
      <c r="E66" s="30" t="e">
        <f>IF('Ricavi complessivi'!#REF!="G",'Ricavi complessivi'!#REF!*LAVORO!$E$5,IF('Ricavi complessivi'!#REF!="C",'Ricavi complessivi'!#REF!,""))</f>
        <v>#REF!</v>
      </c>
      <c r="F66" s="114" t="e">
        <f>IF('Ricavi complessivi'!#REF!="G",'Ricavi complessivi'!C66*LAVORO!$E$5,IF('Ricavi complessivi'!#REF!="C",'Ricavi complessivi'!C66,0))</f>
        <v>#REF!</v>
      </c>
      <c r="G66" s="44" t="e">
        <f>IF('Ricavi complessivi'!#REF!="G",'Ricavi complessivi'!#REF!*LAVORO!$E$5,IF('Ricavi complessivi'!#REF!="C",'Ricavi complessivi'!#REF!,""))</f>
        <v>#REF!</v>
      </c>
      <c r="H66" s="44" t="e">
        <f>IF('Ricavi complessivi'!#REF!="G",'Ricavi complessivi'!#REF!*LAVORO!$E$5,IF('Ricavi complessivi'!#REF!="C",'Ricavi complessivi'!#REF!,""))</f>
        <v>#REF!</v>
      </c>
      <c r="I66" s="114" t="e">
        <f>IF('Ricavi complessivi'!#REF!="G",'Ricavi complessivi'!D66*LAVORO!$E$5,IF('Ricavi complessivi'!#REF!="C",'Ricavi complessivi'!D66,""))</f>
        <v>#REF!</v>
      </c>
      <c r="J66" s="14" t="e">
        <f>IF('Ricavi complessivi'!#REF!="G",'Ricavi complessivi'!E66*LAVORO!$E$5,IF('Ricavi complessivi'!#REF!="C",'Ricavi complessivi'!E66,""))</f>
        <v>#REF!</v>
      </c>
      <c r="K66" s="14" t="e">
        <f>IF('Ricavi complessivi'!#REF!="G",'Ricavi complessivi'!F66*LAVORO!$E$5,IF('Ricavi complessivi'!#REF!="C",'Ricavi complessivi'!F66,""))</f>
        <v>#REF!</v>
      </c>
      <c r="L66" s="8"/>
      <c r="M66" s="30" t="e">
        <f>'Ricavi complessivi'!#REF!</f>
        <v>#REF!</v>
      </c>
      <c r="P66" s="42" t="e">
        <f>IF(M66="G",'Ricavi complessivi'!#REF!,IF('R Collecchio'!M66='R Collecchio'!$B$214,'Ricavi complessivi'!#REF!,0))</f>
        <v>#REF!</v>
      </c>
    </row>
    <row r="67" spans="1:16" hidden="1">
      <c r="A67" s="13" t="str">
        <f>IF('Ricavi complessivi'!A67="","",'Ricavi complessivi'!A67)</f>
        <v>58/05/594</v>
      </c>
      <c r="B67" s="62" t="str">
        <f>IF('Ricavi complessivi'!B67="","",'Ricavi complessivi'!B67)</f>
        <v xml:space="preserve">RIMB. PASTI DISABILI MONTECHIARUGOLO  </v>
      </c>
      <c r="C67" s="8" t="e">
        <f>IF('Ricavi complessivi'!#REF!="G",'Ricavi complessivi'!#REF!*LAVORO!$E$5,IF('Ricavi complessivi'!#REF!="C",'Ricavi complessivi'!#REF!,""))</f>
        <v>#REF!</v>
      </c>
      <c r="D67" s="8" t="e">
        <f>IF('Ricavi complessivi'!#REF!="G",'Ricavi complessivi'!#REF!*LAVORO!$E$5,IF('Ricavi complessivi'!#REF!="C",'Ricavi complessivi'!#REF!,""))</f>
        <v>#REF!</v>
      </c>
      <c r="E67" s="30" t="e">
        <f>IF('Ricavi complessivi'!#REF!="G",'Ricavi complessivi'!#REF!*LAVORO!$E$5,IF('Ricavi complessivi'!#REF!="C",'Ricavi complessivi'!#REF!,""))</f>
        <v>#REF!</v>
      </c>
      <c r="F67" s="114" t="e">
        <f>IF('Ricavi complessivi'!#REF!="G",'Ricavi complessivi'!C67*LAVORO!$E$5,IF('Ricavi complessivi'!#REF!="C",'Ricavi complessivi'!C67,0))</f>
        <v>#REF!</v>
      </c>
      <c r="G67" s="44" t="e">
        <f>IF('Ricavi complessivi'!#REF!="G",'Ricavi complessivi'!#REF!*LAVORO!$E$5,IF('Ricavi complessivi'!#REF!="C",'Ricavi complessivi'!#REF!,""))</f>
        <v>#REF!</v>
      </c>
      <c r="H67" s="44" t="e">
        <f>IF('Ricavi complessivi'!#REF!="G",'Ricavi complessivi'!#REF!*LAVORO!$E$5,IF('Ricavi complessivi'!#REF!="C",'Ricavi complessivi'!#REF!,""))</f>
        <v>#REF!</v>
      </c>
      <c r="I67" s="114" t="e">
        <f>IF('Ricavi complessivi'!#REF!="G",'Ricavi complessivi'!D67*LAVORO!$E$5,IF('Ricavi complessivi'!#REF!="C",'Ricavi complessivi'!D67,""))</f>
        <v>#REF!</v>
      </c>
      <c r="J67" s="14" t="e">
        <f>IF('Ricavi complessivi'!#REF!="G",'Ricavi complessivi'!E67*LAVORO!$E$5,IF('Ricavi complessivi'!#REF!="C",'Ricavi complessivi'!E67,""))</f>
        <v>#REF!</v>
      </c>
      <c r="K67" s="14" t="e">
        <f>IF('Ricavi complessivi'!#REF!="G",'Ricavi complessivi'!F67*LAVORO!$E$5,IF('Ricavi complessivi'!#REF!="C",'Ricavi complessivi'!F67,""))</f>
        <v>#REF!</v>
      </c>
      <c r="L67" s="8"/>
      <c r="M67" s="30" t="e">
        <f>'Ricavi complessivi'!#REF!</f>
        <v>#REF!</v>
      </c>
      <c r="P67" s="42" t="e">
        <f>IF(M67="G",'Ricavi complessivi'!#REF!,IF('R Collecchio'!M67='R Collecchio'!$B$214,'Ricavi complessivi'!#REF!,0))</f>
        <v>#REF!</v>
      </c>
    </row>
    <row r="68" spans="1:16" hidden="1">
      <c r="A68" s="13" t="str">
        <f>IF('Ricavi complessivi'!A68="","",'Ricavi complessivi'!A68)</f>
        <v xml:space="preserve">  58/05/595  </v>
      </c>
      <c r="B68" s="62" t="str">
        <f>IF('Ricavi complessivi'!B68="","",'Ricavi complessivi'!B68)</f>
        <v xml:space="preserve">RIMB. PASTI DISABILI SALA B.   </v>
      </c>
      <c r="C68" s="8" t="e">
        <f>IF('Ricavi complessivi'!#REF!="G",'Ricavi complessivi'!#REF!*LAVORO!$E$5,IF('Ricavi complessivi'!#REF!="C",'Ricavi complessivi'!#REF!,""))</f>
        <v>#REF!</v>
      </c>
      <c r="D68" s="8" t="e">
        <f>IF('Ricavi complessivi'!#REF!="G",'Ricavi complessivi'!#REF!*LAVORO!$E$5,IF('Ricavi complessivi'!#REF!="C",'Ricavi complessivi'!#REF!,""))</f>
        <v>#REF!</v>
      </c>
      <c r="E68" s="30" t="e">
        <f>IF('Ricavi complessivi'!#REF!="G",'Ricavi complessivi'!#REF!*LAVORO!$E$5,IF('Ricavi complessivi'!#REF!="C",'Ricavi complessivi'!#REF!,""))</f>
        <v>#REF!</v>
      </c>
      <c r="F68" s="114" t="e">
        <f>IF('Ricavi complessivi'!#REF!="G",'Ricavi complessivi'!C68*LAVORO!$E$5,IF('Ricavi complessivi'!#REF!="C",'Ricavi complessivi'!C68,0))</f>
        <v>#REF!</v>
      </c>
      <c r="G68" s="44" t="e">
        <f>IF('Ricavi complessivi'!#REF!="G",'Ricavi complessivi'!#REF!*LAVORO!$E$5,IF('Ricavi complessivi'!#REF!="C",'Ricavi complessivi'!#REF!,""))</f>
        <v>#REF!</v>
      </c>
      <c r="H68" s="44" t="e">
        <f>IF('Ricavi complessivi'!#REF!="G",'Ricavi complessivi'!#REF!*LAVORO!$E$5,IF('Ricavi complessivi'!#REF!="C",'Ricavi complessivi'!#REF!,""))</f>
        <v>#REF!</v>
      </c>
      <c r="I68" s="114" t="e">
        <f>IF('Ricavi complessivi'!#REF!="G",'Ricavi complessivi'!D68*LAVORO!$E$5,IF('Ricavi complessivi'!#REF!="C",'Ricavi complessivi'!D68,""))</f>
        <v>#REF!</v>
      </c>
      <c r="J68" s="14" t="e">
        <f>IF('Ricavi complessivi'!#REF!="G",'Ricavi complessivi'!E68*LAVORO!$E$5,IF('Ricavi complessivi'!#REF!="C",'Ricavi complessivi'!E68,""))</f>
        <v>#REF!</v>
      </c>
      <c r="K68" s="14" t="e">
        <f>IF('Ricavi complessivi'!#REF!="G",'Ricavi complessivi'!F68*LAVORO!$E$5,IF('Ricavi complessivi'!#REF!="C",'Ricavi complessivi'!F68,""))</f>
        <v>#REF!</v>
      </c>
      <c r="L68" s="8"/>
      <c r="M68" s="30" t="e">
        <f>'Ricavi complessivi'!#REF!</f>
        <v>#REF!</v>
      </c>
      <c r="P68" s="42" t="e">
        <f>IF(M68="G",'Ricavi complessivi'!#REF!,IF('R Collecchio'!M68='R Collecchio'!$B$214,'Ricavi complessivi'!#REF!,0))</f>
        <v>#REF!</v>
      </c>
    </row>
    <row r="69" spans="1:16" hidden="1">
      <c r="A69" s="13" t="str">
        <f>IF('Ricavi complessivi'!A69="","",'Ricavi complessivi'!A69)</f>
        <v xml:space="preserve">  58/05/596  </v>
      </c>
      <c r="B69" s="62" t="str">
        <f>IF('Ricavi complessivi'!B69="","",'Ricavi complessivi'!B69)</f>
        <v>RIMB. PASTI DIS.LI TRAVERSETOLO</v>
      </c>
      <c r="C69" s="8" t="e">
        <f>IF('Ricavi complessivi'!#REF!="G",'Ricavi complessivi'!#REF!*LAVORO!$E$5,IF('Ricavi complessivi'!#REF!="C",'Ricavi complessivi'!#REF!,""))</f>
        <v>#REF!</v>
      </c>
      <c r="D69" s="8" t="e">
        <f>IF('Ricavi complessivi'!#REF!="G",'Ricavi complessivi'!#REF!*LAVORO!$E$5,IF('Ricavi complessivi'!#REF!="C",'Ricavi complessivi'!#REF!,""))</f>
        <v>#REF!</v>
      </c>
      <c r="E69" s="30" t="e">
        <f>IF('Ricavi complessivi'!#REF!="G",'Ricavi complessivi'!#REF!*LAVORO!$E$5,IF('Ricavi complessivi'!#REF!="C",'Ricavi complessivi'!#REF!,""))</f>
        <v>#REF!</v>
      </c>
      <c r="F69" s="114" t="e">
        <f>IF('Ricavi complessivi'!#REF!="G",'Ricavi complessivi'!C69*LAVORO!$E$5,IF('Ricavi complessivi'!#REF!="C",'Ricavi complessivi'!C69,0))</f>
        <v>#REF!</v>
      </c>
      <c r="G69" s="44" t="e">
        <f>IF('Ricavi complessivi'!#REF!="G",'Ricavi complessivi'!#REF!*LAVORO!$E$5,IF('Ricavi complessivi'!#REF!="C",'Ricavi complessivi'!#REF!,""))</f>
        <v>#REF!</v>
      </c>
      <c r="H69" s="44" t="e">
        <f>IF('Ricavi complessivi'!#REF!="G",'Ricavi complessivi'!#REF!*LAVORO!$E$5,IF('Ricavi complessivi'!#REF!="C",'Ricavi complessivi'!#REF!,""))</f>
        <v>#REF!</v>
      </c>
      <c r="I69" s="114" t="e">
        <f>IF('Ricavi complessivi'!#REF!="G",'Ricavi complessivi'!D69*LAVORO!$E$5,IF('Ricavi complessivi'!#REF!="C",'Ricavi complessivi'!D69,""))</f>
        <v>#REF!</v>
      </c>
      <c r="J69" s="14" t="e">
        <f>IF('Ricavi complessivi'!#REF!="G",'Ricavi complessivi'!E69*LAVORO!$E$5,IF('Ricavi complessivi'!#REF!="C",'Ricavi complessivi'!E69,""))</f>
        <v>#REF!</v>
      </c>
      <c r="K69" s="14" t="e">
        <f>IF('Ricavi complessivi'!#REF!="G",'Ricavi complessivi'!F69*LAVORO!$E$5,IF('Ricavi complessivi'!#REF!="C",'Ricavi complessivi'!F69,""))</f>
        <v>#REF!</v>
      </c>
      <c r="L69" s="8"/>
      <c r="M69" s="30" t="e">
        <f>'Ricavi complessivi'!#REF!</f>
        <v>#REF!</v>
      </c>
      <c r="P69" s="42" t="e">
        <f>IF(M69="G",'Ricavi complessivi'!#REF!,IF('R Collecchio'!M69='R Collecchio'!$B$214,'Ricavi complessivi'!#REF!,0))</f>
        <v>#REF!</v>
      </c>
    </row>
    <row r="70" spans="1:16">
      <c r="A70" s="13" t="str">
        <f>IF('Ricavi complessivi'!A70="","",'Ricavi complessivi'!A70)</f>
        <v>58/05/751</v>
      </c>
      <c r="B70" s="62" t="str">
        <f>IF('Ricavi complessivi'!B70="","",'Ricavi complessivi'!B70)</f>
        <v xml:space="preserve">FRNA DISABILI RIMB. CD COLLECCHIO  </v>
      </c>
      <c r="C70" s="8" t="e">
        <f>IF('Ricavi complessivi'!#REF!="G",'Ricavi complessivi'!#REF!*LAVORO!$E$5,IF('Ricavi complessivi'!#REF!="C",'Ricavi complessivi'!#REF!,""))</f>
        <v>#REF!</v>
      </c>
      <c r="D70" s="8" t="e">
        <f>IF('Ricavi complessivi'!#REF!="G",'Ricavi complessivi'!#REF!*LAVORO!$E$5,IF('Ricavi complessivi'!#REF!="C",'Ricavi complessivi'!#REF!,""))</f>
        <v>#REF!</v>
      </c>
      <c r="E70" s="30" t="e">
        <f>IF('Ricavi complessivi'!#REF!="G",'Ricavi complessivi'!#REF!*LAVORO!$E$5,IF('Ricavi complessivi'!#REF!="C",'Ricavi complessivi'!#REF!,""))</f>
        <v>#REF!</v>
      </c>
      <c r="F70" s="114" t="e">
        <f>IF('Ricavi complessivi'!#REF!="G",'Ricavi complessivi'!C70*LAVORO!$E$5,IF('Ricavi complessivi'!#REF!="C",'Ricavi complessivi'!C70,0))</f>
        <v>#REF!</v>
      </c>
      <c r="G70" s="44" t="e">
        <f>IF('Ricavi complessivi'!#REF!="G",'Ricavi complessivi'!#REF!*LAVORO!$E$5,IF('Ricavi complessivi'!#REF!="C",'Ricavi complessivi'!#REF!,""))</f>
        <v>#REF!</v>
      </c>
      <c r="H70" s="44" t="e">
        <f>IF('Ricavi complessivi'!#REF!="G",'Ricavi complessivi'!#REF!*LAVORO!$E$5,IF('Ricavi complessivi'!#REF!="C",'Ricavi complessivi'!#REF!,""))</f>
        <v>#REF!</v>
      </c>
      <c r="I70" s="114" t="e">
        <f>IF('Ricavi complessivi'!#REF!="G",'Ricavi complessivi'!D70*LAVORO!$E$5,IF('Ricavi complessivi'!#REF!="C",'Ricavi complessivi'!D70,""))</f>
        <v>#REF!</v>
      </c>
      <c r="J70" s="14" t="e">
        <f>IF('Ricavi complessivi'!#REF!="G",'Ricavi complessivi'!E70*LAVORO!$E$5,IF('Ricavi complessivi'!#REF!="C",'Ricavi complessivi'!E70,""))</f>
        <v>#REF!</v>
      </c>
      <c r="K70" s="14" t="e">
        <f>IF('Ricavi complessivi'!#REF!="G",'Ricavi complessivi'!F70*LAVORO!$E$5,IF('Ricavi complessivi'!#REF!="C",'Ricavi complessivi'!F70,""))</f>
        <v>#REF!</v>
      </c>
      <c r="L70" s="8"/>
      <c r="M70" s="30" t="e">
        <f>'Ricavi complessivi'!#REF!</f>
        <v>#REF!</v>
      </c>
      <c r="P70" s="42" t="e">
        <f>IF(M70="G",'Ricavi complessivi'!#REF!,IF('R Collecchio'!M70='R Collecchio'!$B$214,'Ricavi complessivi'!#REF!,0))</f>
        <v>#REF!</v>
      </c>
    </row>
    <row r="71" spans="1:16" hidden="1">
      <c r="A71" s="13" t="str">
        <f>IF('Ricavi complessivi'!A71="","",'Ricavi complessivi'!A71)</f>
        <v xml:space="preserve">  58/05/752  </v>
      </c>
      <c r="B71" s="62" t="str">
        <f>IF('Ricavi complessivi'!B71="","",'Ricavi complessivi'!B71)</f>
        <v xml:space="preserve">FRNA DISABILI RIMB. CD FELINO  </v>
      </c>
      <c r="C71" s="8" t="e">
        <f>IF('Ricavi complessivi'!#REF!="G",'Ricavi complessivi'!#REF!*LAVORO!$E$5,IF('Ricavi complessivi'!#REF!="C",'Ricavi complessivi'!#REF!,""))</f>
        <v>#REF!</v>
      </c>
      <c r="D71" s="8" t="e">
        <f>IF('Ricavi complessivi'!#REF!="G",'Ricavi complessivi'!#REF!*LAVORO!$E$5,IF('Ricavi complessivi'!#REF!="C",'Ricavi complessivi'!#REF!,""))</f>
        <v>#REF!</v>
      </c>
      <c r="E71" s="30" t="e">
        <f>IF('Ricavi complessivi'!#REF!="G",'Ricavi complessivi'!#REF!*LAVORO!$E$5,IF('Ricavi complessivi'!#REF!="C",'Ricavi complessivi'!#REF!,""))</f>
        <v>#REF!</v>
      </c>
      <c r="F71" s="114" t="e">
        <f>IF('Ricavi complessivi'!#REF!="G",'Ricavi complessivi'!C71*LAVORO!$E$5,IF('Ricavi complessivi'!#REF!="C",'Ricavi complessivi'!C71,0))</f>
        <v>#REF!</v>
      </c>
      <c r="G71" s="44" t="e">
        <f>IF('Ricavi complessivi'!#REF!="G",'Ricavi complessivi'!#REF!*LAVORO!$E$5,IF('Ricavi complessivi'!#REF!="C",'Ricavi complessivi'!#REF!,""))</f>
        <v>#REF!</v>
      </c>
      <c r="H71" s="44" t="e">
        <f>IF('Ricavi complessivi'!#REF!="G",'Ricavi complessivi'!#REF!*LAVORO!$E$5,IF('Ricavi complessivi'!#REF!="C",'Ricavi complessivi'!#REF!,""))</f>
        <v>#REF!</v>
      </c>
      <c r="I71" s="114" t="e">
        <f>IF('Ricavi complessivi'!#REF!="G",'Ricavi complessivi'!D71*LAVORO!$E$5,IF('Ricavi complessivi'!#REF!="C",'Ricavi complessivi'!D71,""))</f>
        <v>#REF!</v>
      </c>
      <c r="J71" s="14" t="e">
        <f>IF('Ricavi complessivi'!#REF!="G",'Ricavi complessivi'!E71*LAVORO!$E$5,IF('Ricavi complessivi'!#REF!="C",'Ricavi complessivi'!E71,""))</f>
        <v>#REF!</v>
      </c>
      <c r="K71" s="14" t="e">
        <f>IF('Ricavi complessivi'!#REF!="G",'Ricavi complessivi'!F71*LAVORO!$E$5,IF('Ricavi complessivi'!#REF!="C",'Ricavi complessivi'!F71,""))</f>
        <v>#REF!</v>
      </c>
      <c r="L71" s="8"/>
      <c r="M71" s="30" t="e">
        <f>'Ricavi complessivi'!#REF!</f>
        <v>#REF!</v>
      </c>
      <c r="P71" s="42" t="e">
        <f>IF(M71="G",'Ricavi complessivi'!#REF!,IF('R Collecchio'!M71='R Collecchio'!$B$214,'Ricavi complessivi'!#REF!,0))</f>
        <v>#REF!</v>
      </c>
    </row>
    <row r="72" spans="1:16" hidden="1">
      <c r="A72" s="13" t="str">
        <f>IF('Ricavi complessivi'!A72="","",'Ricavi complessivi'!A72)</f>
        <v>58/05/753</v>
      </c>
      <c r="B72" s="62" t="str">
        <f>IF('Ricavi complessivi'!B72="","",'Ricavi complessivi'!B72)</f>
        <v xml:space="preserve">FRNA DISABILI RIMB. CD MONTECH  </v>
      </c>
      <c r="C72" s="8" t="e">
        <f>IF('Ricavi complessivi'!#REF!="G",'Ricavi complessivi'!#REF!*LAVORO!$E$5,IF('Ricavi complessivi'!#REF!="C",'Ricavi complessivi'!#REF!,""))</f>
        <v>#REF!</v>
      </c>
      <c r="D72" s="8" t="e">
        <f>IF('Ricavi complessivi'!#REF!="G",'Ricavi complessivi'!#REF!*LAVORO!$E$5,IF('Ricavi complessivi'!#REF!="C",'Ricavi complessivi'!#REF!,""))</f>
        <v>#REF!</v>
      </c>
      <c r="E72" s="30" t="e">
        <f>IF('Ricavi complessivi'!#REF!="G",'Ricavi complessivi'!#REF!*LAVORO!$E$5,IF('Ricavi complessivi'!#REF!="C",'Ricavi complessivi'!#REF!,""))</f>
        <v>#REF!</v>
      </c>
      <c r="F72" s="114" t="e">
        <f>IF('Ricavi complessivi'!#REF!="G",'Ricavi complessivi'!C72*LAVORO!$E$5,IF('Ricavi complessivi'!#REF!="C",'Ricavi complessivi'!C72,0))</f>
        <v>#REF!</v>
      </c>
      <c r="G72" s="44" t="e">
        <f>IF('Ricavi complessivi'!#REF!="G",'Ricavi complessivi'!#REF!*LAVORO!$E$5,IF('Ricavi complessivi'!#REF!="C",'Ricavi complessivi'!#REF!,""))</f>
        <v>#REF!</v>
      </c>
      <c r="H72" s="44" t="e">
        <f>IF('Ricavi complessivi'!#REF!="G",'Ricavi complessivi'!#REF!*LAVORO!$E$5,IF('Ricavi complessivi'!#REF!="C",'Ricavi complessivi'!#REF!,""))</f>
        <v>#REF!</v>
      </c>
      <c r="I72" s="114" t="e">
        <f>IF('Ricavi complessivi'!#REF!="G",'Ricavi complessivi'!D72*LAVORO!$E$5,IF('Ricavi complessivi'!#REF!="C",'Ricavi complessivi'!D72,""))</f>
        <v>#REF!</v>
      </c>
      <c r="J72" s="14" t="e">
        <f>IF('Ricavi complessivi'!#REF!="G",'Ricavi complessivi'!E72*LAVORO!$E$5,IF('Ricavi complessivi'!#REF!="C",'Ricavi complessivi'!E72,""))</f>
        <v>#REF!</v>
      </c>
      <c r="K72" s="14" t="e">
        <f>IF('Ricavi complessivi'!#REF!="G",'Ricavi complessivi'!F72*LAVORO!$E$5,IF('Ricavi complessivi'!#REF!="C",'Ricavi complessivi'!F72,""))</f>
        <v>#REF!</v>
      </c>
      <c r="L72" s="8"/>
      <c r="M72" s="30" t="e">
        <f>'Ricavi complessivi'!#REF!</f>
        <v>#REF!</v>
      </c>
      <c r="P72" s="42" t="e">
        <f>IF(M72="G",'Ricavi complessivi'!#REF!,IF('R Collecchio'!M72='R Collecchio'!$B$214,'Ricavi complessivi'!#REF!,0))</f>
        <v>#REF!</v>
      </c>
    </row>
    <row r="73" spans="1:16" hidden="1">
      <c r="A73" s="13" t="str">
        <f>IF('Ricavi complessivi'!A73="","",'Ricavi complessivi'!A73)</f>
        <v xml:space="preserve">  58/05/754  </v>
      </c>
      <c r="B73" s="62" t="str">
        <f>IF('Ricavi complessivi'!B73="","",'Ricavi complessivi'!B73)</f>
        <v>FRNA DISABILI RIMB. CD SALA BAG</v>
      </c>
      <c r="C73" s="8" t="e">
        <f>IF('Ricavi complessivi'!#REF!="G",'Ricavi complessivi'!#REF!*LAVORO!$E$5,IF('Ricavi complessivi'!#REF!="C",'Ricavi complessivi'!#REF!,""))</f>
        <v>#REF!</v>
      </c>
      <c r="D73" s="8" t="e">
        <f>IF('Ricavi complessivi'!#REF!="G",'Ricavi complessivi'!#REF!*LAVORO!$E$5,IF('Ricavi complessivi'!#REF!="C",'Ricavi complessivi'!#REF!,""))</f>
        <v>#REF!</v>
      </c>
      <c r="E73" s="30" t="e">
        <f>IF('Ricavi complessivi'!#REF!="G",'Ricavi complessivi'!#REF!*LAVORO!$E$5,IF('Ricavi complessivi'!#REF!="C",'Ricavi complessivi'!#REF!,""))</f>
        <v>#REF!</v>
      </c>
      <c r="F73" s="114" t="e">
        <f>IF('Ricavi complessivi'!#REF!="G",'Ricavi complessivi'!C73*LAVORO!$E$5,IF('Ricavi complessivi'!#REF!="C",'Ricavi complessivi'!C73,0))</f>
        <v>#REF!</v>
      </c>
      <c r="G73" s="44" t="e">
        <f>IF('Ricavi complessivi'!#REF!="G",'Ricavi complessivi'!#REF!*LAVORO!$E$5,IF('Ricavi complessivi'!#REF!="C",'Ricavi complessivi'!#REF!,""))</f>
        <v>#REF!</v>
      </c>
      <c r="H73" s="44" t="e">
        <f>IF('Ricavi complessivi'!#REF!="G",'Ricavi complessivi'!#REF!*LAVORO!$E$5,IF('Ricavi complessivi'!#REF!="C",'Ricavi complessivi'!#REF!,""))</f>
        <v>#REF!</v>
      </c>
      <c r="I73" s="114" t="e">
        <f>IF('Ricavi complessivi'!#REF!="G",'Ricavi complessivi'!D73*LAVORO!$E$5,IF('Ricavi complessivi'!#REF!="C",'Ricavi complessivi'!D73,""))</f>
        <v>#REF!</v>
      </c>
      <c r="J73" s="14" t="e">
        <f>IF('Ricavi complessivi'!#REF!="G",'Ricavi complessivi'!E73*LAVORO!$E$5,IF('Ricavi complessivi'!#REF!="C",'Ricavi complessivi'!E73,""))</f>
        <v>#REF!</v>
      </c>
      <c r="K73" s="14" t="e">
        <f>IF('Ricavi complessivi'!#REF!="G",'Ricavi complessivi'!F73*LAVORO!$E$5,IF('Ricavi complessivi'!#REF!="C",'Ricavi complessivi'!F73,""))</f>
        <v>#REF!</v>
      </c>
      <c r="L73" s="8"/>
      <c r="M73" s="30" t="e">
        <f>'Ricavi complessivi'!#REF!</f>
        <v>#REF!</v>
      </c>
      <c r="P73" s="42" t="e">
        <f>IF(M73="G",'Ricavi complessivi'!#REF!,IF('R Collecchio'!M73='R Collecchio'!$B$214,'Ricavi complessivi'!#REF!,0))</f>
        <v>#REF!</v>
      </c>
    </row>
    <row r="74" spans="1:16" hidden="1">
      <c r="A74" s="13" t="str">
        <f>IF('Ricavi complessivi'!A74="","",'Ricavi complessivi'!A74)</f>
        <v xml:space="preserve">  58/05/755  </v>
      </c>
      <c r="B74" s="62" t="str">
        <f>IF('Ricavi complessivi'!B74="","",'Ricavi complessivi'!B74)</f>
        <v>FRNA DISABILI RIMB. CD TRAVERSE</v>
      </c>
      <c r="C74" s="8" t="e">
        <f>IF('Ricavi complessivi'!#REF!="G",'Ricavi complessivi'!#REF!*LAVORO!$E$5,IF('Ricavi complessivi'!#REF!="C",'Ricavi complessivi'!#REF!,""))</f>
        <v>#REF!</v>
      </c>
      <c r="D74" s="8" t="e">
        <f>IF('Ricavi complessivi'!#REF!="G",'Ricavi complessivi'!#REF!*LAVORO!$E$5,IF('Ricavi complessivi'!#REF!="C",'Ricavi complessivi'!#REF!,""))</f>
        <v>#REF!</v>
      </c>
      <c r="E74" s="30" t="e">
        <f>IF('Ricavi complessivi'!#REF!="G",'Ricavi complessivi'!#REF!*LAVORO!$E$5,IF('Ricavi complessivi'!#REF!="C",'Ricavi complessivi'!#REF!,""))</f>
        <v>#REF!</v>
      </c>
      <c r="F74" s="114" t="e">
        <f>IF('Ricavi complessivi'!#REF!="G",'Ricavi complessivi'!C74*LAVORO!$E$5,IF('Ricavi complessivi'!#REF!="C",'Ricavi complessivi'!C74,0))</f>
        <v>#REF!</v>
      </c>
      <c r="G74" s="44" t="e">
        <f>IF('Ricavi complessivi'!#REF!="G",'Ricavi complessivi'!#REF!*LAVORO!$E$5,IF('Ricavi complessivi'!#REF!="C",'Ricavi complessivi'!#REF!,""))</f>
        <v>#REF!</v>
      </c>
      <c r="H74" s="44" t="e">
        <f>IF('Ricavi complessivi'!#REF!="G",'Ricavi complessivi'!#REF!*LAVORO!$E$5,IF('Ricavi complessivi'!#REF!="C",'Ricavi complessivi'!#REF!,""))</f>
        <v>#REF!</v>
      </c>
      <c r="I74" s="114" t="e">
        <f>IF('Ricavi complessivi'!#REF!="G",'Ricavi complessivi'!D74*LAVORO!$E$5,IF('Ricavi complessivi'!#REF!="C",'Ricavi complessivi'!D74,""))</f>
        <v>#REF!</v>
      </c>
      <c r="J74" s="14" t="e">
        <f>IF('Ricavi complessivi'!#REF!="G",'Ricavi complessivi'!E74*LAVORO!$E$5,IF('Ricavi complessivi'!#REF!="C",'Ricavi complessivi'!E74,""))</f>
        <v>#REF!</v>
      </c>
      <c r="K74" s="14" t="e">
        <f>IF('Ricavi complessivi'!#REF!="G",'Ricavi complessivi'!F74*LAVORO!$E$5,IF('Ricavi complessivi'!#REF!="C",'Ricavi complessivi'!F74,""))</f>
        <v>#REF!</v>
      </c>
      <c r="L74" s="8"/>
      <c r="M74" s="30" t="e">
        <f>'Ricavi complessivi'!#REF!</f>
        <v>#REF!</v>
      </c>
      <c r="P74" s="42" t="e">
        <f>IF(M74="G",'Ricavi complessivi'!#REF!,IF('R Collecchio'!M74='R Collecchio'!$B$214,'Ricavi complessivi'!#REF!,0))</f>
        <v>#REF!</v>
      </c>
    </row>
    <row r="75" spans="1:16" hidden="1">
      <c r="A75" s="13" t="str">
        <f>IF('Ricavi complessivi'!A75="","",'Ricavi complessivi'!A75)</f>
        <v/>
      </c>
      <c r="B75" s="62" t="str">
        <f>IF('Ricavi complessivi'!B75="","",'Ricavi complessivi'!B75)</f>
        <v>FRNA STRUT.LIV. MED. COLLECCHIO</v>
      </c>
      <c r="C75" s="8" t="e">
        <f>IF('Ricavi complessivi'!#REF!="G",'Ricavi complessivi'!#REF!*LAVORO!$E$5,IF('Ricavi complessivi'!#REF!="C",'Ricavi complessivi'!#REF!,""))</f>
        <v>#REF!</v>
      </c>
      <c r="D75" s="8" t="e">
        <f>IF('Ricavi complessivi'!#REF!="G",'Ricavi complessivi'!#REF!*LAVORO!$E$5,IF('Ricavi complessivi'!#REF!="C",'Ricavi complessivi'!#REF!,""))</f>
        <v>#REF!</v>
      </c>
      <c r="E75" s="30" t="e">
        <f>IF('Ricavi complessivi'!#REF!="G",'Ricavi complessivi'!#REF!*LAVORO!$E$5,IF('Ricavi complessivi'!#REF!="C",'Ricavi complessivi'!#REF!,""))</f>
        <v>#REF!</v>
      </c>
      <c r="F75" s="114" t="e">
        <f>IF('Ricavi complessivi'!#REF!="G",'Ricavi complessivi'!C75*LAVORO!$E$5,IF('Ricavi complessivi'!#REF!="C",'Ricavi complessivi'!C75,0))</f>
        <v>#REF!</v>
      </c>
      <c r="G75" s="44" t="e">
        <f>IF('Ricavi complessivi'!#REF!="G",'Ricavi complessivi'!#REF!*LAVORO!$E$5,IF('Ricavi complessivi'!#REF!="C",'Ricavi complessivi'!#REF!,""))</f>
        <v>#REF!</v>
      </c>
      <c r="H75" s="44" t="e">
        <f>IF('Ricavi complessivi'!#REF!="G",'Ricavi complessivi'!#REF!*LAVORO!$E$5,IF('Ricavi complessivi'!#REF!="C",'Ricavi complessivi'!#REF!,""))</f>
        <v>#REF!</v>
      </c>
      <c r="I75" s="114" t="e">
        <f>IF('Ricavi complessivi'!#REF!="G",'Ricavi complessivi'!D75*LAVORO!$E$5,IF('Ricavi complessivi'!#REF!="C",'Ricavi complessivi'!D75,""))</f>
        <v>#REF!</v>
      </c>
      <c r="J75" s="14" t="e">
        <f>IF('Ricavi complessivi'!#REF!="G",'Ricavi complessivi'!E75*LAVORO!$E$5,IF('Ricavi complessivi'!#REF!="C",'Ricavi complessivi'!E75,""))</f>
        <v>#REF!</v>
      </c>
      <c r="K75" s="14" t="e">
        <f>IF('Ricavi complessivi'!#REF!="G",'Ricavi complessivi'!F75*LAVORO!$E$5,IF('Ricavi complessivi'!#REF!="C",'Ricavi complessivi'!F75,""))</f>
        <v>#REF!</v>
      </c>
      <c r="L75" s="8"/>
      <c r="M75" s="30" t="e">
        <f>'Ricavi complessivi'!#REF!</f>
        <v>#REF!</v>
      </c>
      <c r="P75" s="42" t="e">
        <f>IF(M75="G",'Ricavi complessivi'!#REF!,IF('R Collecchio'!M75='R Collecchio'!$B$214,'Ricavi complessivi'!#REF!,0))</f>
        <v>#REF!</v>
      </c>
    </row>
    <row r="76" spans="1:16" hidden="1">
      <c r="A76" s="13" t="str">
        <f>IF('Ricavi complessivi'!A76="","",'Ricavi complessivi'!A76)</f>
        <v/>
      </c>
      <c r="B76" s="62" t="str">
        <f>IF('Ricavi complessivi'!B76="","",'Ricavi complessivi'!B76)</f>
        <v>FRNA STRUT.LIV. MED. FELINO</v>
      </c>
      <c r="C76" s="8" t="e">
        <f>IF('Ricavi complessivi'!#REF!="G",'Ricavi complessivi'!#REF!*LAVORO!$E$5,IF('Ricavi complessivi'!#REF!="C",'Ricavi complessivi'!#REF!,""))</f>
        <v>#REF!</v>
      </c>
      <c r="D76" s="8" t="e">
        <f>IF('Ricavi complessivi'!#REF!="G",'Ricavi complessivi'!#REF!*LAVORO!$E$5,IF('Ricavi complessivi'!#REF!="C",'Ricavi complessivi'!#REF!,""))</f>
        <v>#REF!</v>
      </c>
      <c r="E76" s="30" t="e">
        <f>IF('Ricavi complessivi'!#REF!="G",'Ricavi complessivi'!#REF!*LAVORO!$E$5,IF('Ricavi complessivi'!#REF!="C",'Ricavi complessivi'!#REF!,""))</f>
        <v>#REF!</v>
      </c>
      <c r="F76" s="114" t="e">
        <f>IF('Ricavi complessivi'!#REF!="G",'Ricavi complessivi'!C76*LAVORO!$E$5,IF('Ricavi complessivi'!#REF!="C",'Ricavi complessivi'!C76,0))</f>
        <v>#REF!</v>
      </c>
      <c r="G76" s="44" t="e">
        <f>IF('Ricavi complessivi'!#REF!="G",'Ricavi complessivi'!#REF!*LAVORO!$E$5,IF('Ricavi complessivi'!#REF!="C",'Ricavi complessivi'!#REF!,""))</f>
        <v>#REF!</v>
      </c>
      <c r="H76" s="44" t="e">
        <f>IF('Ricavi complessivi'!#REF!="G",'Ricavi complessivi'!#REF!*LAVORO!$E$5,IF('Ricavi complessivi'!#REF!="C",'Ricavi complessivi'!#REF!,""))</f>
        <v>#REF!</v>
      </c>
      <c r="I76" s="114" t="e">
        <f>IF('Ricavi complessivi'!#REF!="G",'Ricavi complessivi'!D76*LAVORO!$E$5,IF('Ricavi complessivi'!#REF!="C",'Ricavi complessivi'!D76,""))</f>
        <v>#REF!</v>
      </c>
      <c r="J76" s="14" t="e">
        <f>IF('Ricavi complessivi'!#REF!="G",'Ricavi complessivi'!E76*LAVORO!$E$5,IF('Ricavi complessivi'!#REF!="C",'Ricavi complessivi'!E76,""))</f>
        <v>#REF!</v>
      </c>
      <c r="K76" s="14" t="e">
        <f>IF('Ricavi complessivi'!#REF!="G",'Ricavi complessivi'!F76*LAVORO!$E$5,IF('Ricavi complessivi'!#REF!="C",'Ricavi complessivi'!F76,""))</f>
        <v>#REF!</v>
      </c>
      <c r="L76" s="8"/>
      <c r="M76" s="30" t="e">
        <f>'Ricavi complessivi'!#REF!</f>
        <v>#REF!</v>
      </c>
      <c r="P76" s="42" t="e">
        <f>IF(M76="G",'Ricavi complessivi'!#REF!,IF('R Collecchio'!M76='R Collecchio'!$B$214,'Ricavi complessivi'!#REF!,0))</f>
        <v>#REF!</v>
      </c>
    </row>
    <row r="77" spans="1:16" hidden="1">
      <c r="A77" s="13" t="str">
        <f>IF('Ricavi complessivi'!A77="","",'Ricavi complessivi'!A77)</f>
        <v xml:space="preserve">  58/05/763  </v>
      </c>
      <c r="B77" s="62" t="str">
        <f>IF('Ricavi complessivi'!B77="","",'Ricavi complessivi'!B77)</f>
        <v>FRNA STRUT.LIV. MED. MONTECHIRU</v>
      </c>
      <c r="C77" s="8" t="e">
        <f>IF('Ricavi complessivi'!#REF!="G",'Ricavi complessivi'!#REF!*LAVORO!$E$5,IF('Ricavi complessivi'!#REF!="C",'Ricavi complessivi'!#REF!,""))</f>
        <v>#REF!</v>
      </c>
      <c r="D77" s="8" t="e">
        <f>IF('Ricavi complessivi'!#REF!="G",'Ricavi complessivi'!#REF!*LAVORO!$E$5,IF('Ricavi complessivi'!#REF!="C",'Ricavi complessivi'!#REF!,""))</f>
        <v>#REF!</v>
      </c>
      <c r="E77" s="30" t="e">
        <f>IF('Ricavi complessivi'!#REF!="G",'Ricavi complessivi'!#REF!*LAVORO!$E$5,IF('Ricavi complessivi'!#REF!="C",'Ricavi complessivi'!#REF!,""))</f>
        <v>#REF!</v>
      </c>
      <c r="F77" s="114" t="e">
        <f>IF('Ricavi complessivi'!#REF!="G",'Ricavi complessivi'!C77*LAVORO!$E$5,IF('Ricavi complessivi'!#REF!="C",'Ricavi complessivi'!C77,0))</f>
        <v>#REF!</v>
      </c>
      <c r="G77" s="44" t="e">
        <f>IF('Ricavi complessivi'!#REF!="G",'Ricavi complessivi'!#REF!*LAVORO!$E$5,IF('Ricavi complessivi'!#REF!="C",'Ricavi complessivi'!#REF!,""))</f>
        <v>#REF!</v>
      </c>
      <c r="H77" s="44" t="e">
        <f>IF('Ricavi complessivi'!#REF!="G",'Ricavi complessivi'!#REF!*LAVORO!$E$5,IF('Ricavi complessivi'!#REF!="C",'Ricavi complessivi'!#REF!,""))</f>
        <v>#REF!</v>
      </c>
      <c r="I77" s="114" t="e">
        <f>IF('Ricavi complessivi'!#REF!="G",'Ricavi complessivi'!D77*LAVORO!$E$5,IF('Ricavi complessivi'!#REF!="C",'Ricavi complessivi'!D77,""))</f>
        <v>#REF!</v>
      </c>
      <c r="J77" s="14" t="e">
        <f>IF('Ricavi complessivi'!#REF!="G",'Ricavi complessivi'!E77*LAVORO!$E$5,IF('Ricavi complessivi'!#REF!="C",'Ricavi complessivi'!E77,""))</f>
        <v>#REF!</v>
      </c>
      <c r="K77" s="14" t="e">
        <f>IF('Ricavi complessivi'!#REF!="G",'Ricavi complessivi'!F77*LAVORO!$E$5,IF('Ricavi complessivi'!#REF!="C",'Ricavi complessivi'!F77,""))</f>
        <v>#REF!</v>
      </c>
      <c r="L77" s="8"/>
      <c r="M77" s="30" t="e">
        <f>'Ricavi complessivi'!#REF!</f>
        <v>#REF!</v>
      </c>
      <c r="P77" s="42" t="e">
        <f>IF(M77="G",'Ricavi complessivi'!#REF!,IF('R Collecchio'!M77='R Collecchio'!$B$214,'Ricavi complessivi'!#REF!,0))</f>
        <v>#REF!</v>
      </c>
    </row>
    <row r="78" spans="1:16" hidden="1">
      <c r="A78" s="13" t="str">
        <f>IF('Ricavi complessivi'!A78="","",'Ricavi complessivi'!A78)</f>
        <v/>
      </c>
      <c r="B78" s="62" t="str">
        <f>IF('Ricavi complessivi'!B78="","",'Ricavi complessivi'!B78)</f>
        <v>FRNA STRUT.LIV. MED. SALA</v>
      </c>
      <c r="C78" s="8" t="e">
        <f>IF('Ricavi complessivi'!#REF!="G",'Ricavi complessivi'!#REF!*LAVORO!$E$5,IF('Ricavi complessivi'!#REF!="C",'Ricavi complessivi'!#REF!,""))</f>
        <v>#REF!</v>
      </c>
      <c r="D78" s="8" t="e">
        <f>IF('Ricavi complessivi'!#REF!="G",'Ricavi complessivi'!#REF!*LAVORO!$E$5,IF('Ricavi complessivi'!#REF!="C",'Ricavi complessivi'!#REF!,""))</f>
        <v>#REF!</v>
      </c>
      <c r="E78" s="30" t="e">
        <f>IF('Ricavi complessivi'!#REF!="G",'Ricavi complessivi'!#REF!*LAVORO!$E$5,IF('Ricavi complessivi'!#REF!="C",'Ricavi complessivi'!#REF!,""))</f>
        <v>#REF!</v>
      </c>
      <c r="F78" s="114" t="e">
        <f>IF('Ricavi complessivi'!#REF!="G",'Ricavi complessivi'!C78*LAVORO!$E$5,IF('Ricavi complessivi'!#REF!="C",'Ricavi complessivi'!C78,0))</f>
        <v>#REF!</v>
      </c>
      <c r="G78" s="44" t="e">
        <f>IF('Ricavi complessivi'!#REF!="G",'Ricavi complessivi'!#REF!*LAVORO!$E$5,IF('Ricavi complessivi'!#REF!="C",'Ricavi complessivi'!#REF!,""))</f>
        <v>#REF!</v>
      </c>
      <c r="H78" s="44" t="e">
        <f>IF('Ricavi complessivi'!#REF!="G",'Ricavi complessivi'!#REF!*LAVORO!$E$5,IF('Ricavi complessivi'!#REF!="C",'Ricavi complessivi'!#REF!,""))</f>
        <v>#REF!</v>
      </c>
      <c r="I78" s="114" t="e">
        <f>IF('Ricavi complessivi'!#REF!="G",'Ricavi complessivi'!D78*LAVORO!$E$5,IF('Ricavi complessivi'!#REF!="C",'Ricavi complessivi'!D78,""))</f>
        <v>#REF!</v>
      </c>
      <c r="J78" s="14" t="e">
        <f>IF('Ricavi complessivi'!#REF!="G",'Ricavi complessivi'!E78*LAVORO!$E$5,IF('Ricavi complessivi'!#REF!="C",'Ricavi complessivi'!E78,""))</f>
        <v>#REF!</v>
      </c>
      <c r="K78" s="14" t="e">
        <f>IF('Ricavi complessivi'!#REF!="G",'Ricavi complessivi'!F78*LAVORO!$E$5,IF('Ricavi complessivi'!#REF!="C",'Ricavi complessivi'!F78,""))</f>
        <v>#REF!</v>
      </c>
      <c r="L78" s="8"/>
      <c r="M78" s="30" t="e">
        <f>'Ricavi complessivi'!#REF!</f>
        <v>#REF!</v>
      </c>
      <c r="P78" s="42" t="e">
        <f>IF(M78="G",'Ricavi complessivi'!#REF!,IF('R Collecchio'!M78='R Collecchio'!$B$214,'Ricavi complessivi'!#REF!,0))</f>
        <v>#REF!</v>
      </c>
    </row>
    <row r="79" spans="1:16" hidden="1">
      <c r="A79" s="13" t="str">
        <f>IF('Ricavi complessivi'!A79="","",'Ricavi complessivi'!A79)</f>
        <v xml:space="preserve">  58/05/765  </v>
      </c>
      <c r="B79" s="62" t="str">
        <f>IF('Ricavi complessivi'!B79="","",'Ricavi complessivi'!B79)</f>
        <v>FRNA STR. LIV. MED. TRAVERSETOL</v>
      </c>
      <c r="C79" s="8" t="e">
        <f>IF('Ricavi complessivi'!#REF!="G",'Ricavi complessivi'!#REF!*LAVORO!$E$5,IF('Ricavi complessivi'!#REF!="C",'Ricavi complessivi'!#REF!,""))</f>
        <v>#REF!</v>
      </c>
      <c r="D79" s="8" t="e">
        <f>IF('Ricavi complessivi'!#REF!="G",'Ricavi complessivi'!#REF!*LAVORO!$E$5,IF('Ricavi complessivi'!#REF!="C",'Ricavi complessivi'!#REF!,""))</f>
        <v>#REF!</v>
      </c>
      <c r="E79" s="30" t="e">
        <f>IF('Ricavi complessivi'!#REF!="G",'Ricavi complessivi'!#REF!*LAVORO!$E$5,IF('Ricavi complessivi'!#REF!="C",'Ricavi complessivi'!#REF!,""))</f>
        <v>#REF!</v>
      </c>
      <c r="F79" s="114" t="e">
        <f>IF('Ricavi complessivi'!#REF!="G",'Ricavi complessivi'!C79*LAVORO!$E$5,IF('Ricavi complessivi'!#REF!="C",'Ricavi complessivi'!C79,0))</f>
        <v>#REF!</v>
      </c>
      <c r="G79" s="44" t="e">
        <f>IF('Ricavi complessivi'!#REF!="G",'Ricavi complessivi'!#REF!*LAVORO!$E$5,IF('Ricavi complessivi'!#REF!="C",'Ricavi complessivi'!#REF!,""))</f>
        <v>#REF!</v>
      </c>
      <c r="H79" s="44" t="e">
        <f>IF('Ricavi complessivi'!#REF!="G",'Ricavi complessivi'!#REF!*LAVORO!$E$5,IF('Ricavi complessivi'!#REF!="C",'Ricavi complessivi'!#REF!,""))</f>
        <v>#REF!</v>
      </c>
      <c r="I79" s="114" t="e">
        <f>IF('Ricavi complessivi'!#REF!="G",'Ricavi complessivi'!D79*LAVORO!$E$5,IF('Ricavi complessivi'!#REF!="C",'Ricavi complessivi'!D79,""))</f>
        <v>#REF!</v>
      </c>
      <c r="J79" s="14" t="e">
        <f>IF('Ricavi complessivi'!#REF!="G",'Ricavi complessivi'!E79*LAVORO!$E$5,IF('Ricavi complessivi'!#REF!="C",'Ricavi complessivi'!E79,""))</f>
        <v>#REF!</v>
      </c>
      <c r="K79" s="14" t="e">
        <f>IF('Ricavi complessivi'!#REF!="G",'Ricavi complessivi'!F79*LAVORO!$E$5,IF('Ricavi complessivi'!#REF!="C",'Ricavi complessivi'!F79,""))</f>
        <v>#REF!</v>
      </c>
      <c r="L79" s="8"/>
      <c r="M79" s="30" t="e">
        <f>'Ricavi complessivi'!#REF!</f>
        <v>#REF!</v>
      </c>
      <c r="P79" s="42" t="e">
        <f>IF(M79="G",'Ricavi complessivi'!#REF!,IF('R Collecchio'!M79='R Collecchio'!$B$214,'Ricavi complessivi'!#REF!,0))</f>
        <v>#REF!</v>
      </c>
    </row>
    <row r="80" spans="1:16">
      <c r="A80" s="13" t="str">
        <f>IF('Ricavi complessivi'!A80="","",'Ricavi complessivi'!A80)</f>
        <v xml:space="preserve">  58/05/776  </v>
      </c>
      <c r="B80" s="62" t="str">
        <f>IF('Ricavi complessivi'!B80="","",'Ricavi complessivi'!B80)</f>
        <v xml:space="preserve">VARIE DISABILI COLLECCHIO      </v>
      </c>
      <c r="C80" s="8" t="e">
        <f>IF('Ricavi complessivi'!#REF!="G",'Ricavi complessivi'!#REF!*LAVORO!$E$5,IF('Ricavi complessivi'!#REF!="C",'Ricavi complessivi'!#REF!,""))</f>
        <v>#REF!</v>
      </c>
      <c r="D80" s="8" t="e">
        <f>IF('Ricavi complessivi'!#REF!="G",'Ricavi complessivi'!#REF!*LAVORO!$E$5,IF('Ricavi complessivi'!#REF!="C",'Ricavi complessivi'!#REF!,""))</f>
        <v>#REF!</v>
      </c>
      <c r="E80" s="30" t="e">
        <f>IF('Ricavi complessivi'!#REF!="G",'Ricavi complessivi'!#REF!*LAVORO!$E$5,IF('Ricavi complessivi'!#REF!="C",'Ricavi complessivi'!#REF!,""))</f>
        <v>#REF!</v>
      </c>
      <c r="F80" s="114" t="e">
        <f>IF('Ricavi complessivi'!#REF!="G",'Ricavi complessivi'!C80*LAVORO!$E$5,IF('Ricavi complessivi'!#REF!="C",'Ricavi complessivi'!C80,0))</f>
        <v>#REF!</v>
      </c>
      <c r="G80" s="44" t="e">
        <f>IF('Ricavi complessivi'!#REF!="G",'Ricavi complessivi'!#REF!*LAVORO!$E$5,IF('Ricavi complessivi'!#REF!="C",'Ricavi complessivi'!#REF!,""))</f>
        <v>#REF!</v>
      </c>
      <c r="H80" s="44" t="e">
        <f>IF('Ricavi complessivi'!#REF!="G",'Ricavi complessivi'!#REF!*LAVORO!$E$5,IF('Ricavi complessivi'!#REF!="C",'Ricavi complessivi'!#REF!,""))</f>
        <v>#REF!</v>
      </c>
      <c r="I80" s="114" t="e">
        <f>IF('Ricavi complessivi'!#REF!="G",'Ricavi complessivi'!D80*LAVORO!$E$5,IF('Ricavi complessivi'!#REF!="C",'Ricavi complessivi'!D80,""))</f>
        <v>#REF!</v>
      </c>
      <c r="J80" s="14" t="e">
        <f>IF('Ricavi complessivi'!#REF!="G",'Ricavi complessivi'!E80*LAVORO!$E$5,IF('Ricavi complessivi'!#REF!="C",'Ricavi complessivi'!E80,""))</f>
        <v>#REF!</v>
      </c>
      <c r="K80" s="14" t="e">
        <f>IF('Ricavi complessivi'!#REF!="G",'Ricavi complessivi'!F80*LAVORO!$E$5,IF('Ricavi complessivi'!#REF!="C",'Ricavi complessivi'!F80,""))</f>
        <v>#REF!</v>
      </c>
      <c r="L80" s="8"/>
      <c r="M80" s="30" t="e">
        <f>'Ricavi complessivi'!#REF!</f>
        <v>#REF!</v>
      </c>
      <c r="P80" s="42" t="e">
        <f>IF(M80="G",'Ricavi complessivi'!#REF!,IF('R Collecchio'!M80='R Collecchio'!$B$214,'Ricavi complessivi'!#REF!,0))</f>
        <v>#REF!</v>
      </c>
    </row>
    <row r="81" spans="1:22" hidden="1">
      <c r="A81" s="13" t="str">
        <f>IF('Ricavi complessivi'!A81="","",'Ricavi complessivi'!A81)</f>
        <v xml:space="preserve">  58/05/777  </v>
      </c>
      <c r="B81" s="62" t="str">
        <f>IF('Ricavi complessivi'!B81="","",'Ricavi complessivi'!B81)</f>
        <v xml:space="preserve">VARIE DISABILI FELINO          </v>
      </c>
      <c r="C81" s="8" t="e">
        <f>IF('Ricavi complessivi'!#REF!="G",'Ricavi complessivi'!#REF!*LAVORO!$E$5,IF('Ricavi complessivi'!#REF!="C",'Ricavi complessivi'!#REF!,""))</f>
        <v>#REF!</v>
      </c>
      <c r="D81" s="8" t="e">
        <f>IF('Ricavi complessivi'!#REF!="G",'Ricavi complessivi'!#REF!*LAVORO!$E$5,IF('Ricavi complessivi'!#REF!="C",'Ricavi complessivi'!#REF!,""))</f>
        <v>#REF!</v>
      </c>
      <c r="E81" s="30" t="e">
        <f>IF('Ricavi complessivi'!#REF!="G",'Ricavi complessivi'!#REF!*LAVORO!$E$5,IF('Ricavi complessivi'!#REF!="C",'Ricavi complessivi'!#REF!,""))</f>
        <v>#REF!</v>
      </c>
      <c r="F81" s="114" t="e">
        <f>IF('Ricavi complessivi'!#REF!="G",'Ricavi complessivi'!C81*LAVORO!$E$5,IF('Ricavi complessivi'!#REF!="C",'Ricavi complessivi'!C81,0))</f>
        <v>#REF!</v>
      </c>
      <c r="G81" s="44" t="e">
        <f>IF('Ricavi complessivi'!#REF!="G",'Ricavi complessivi'!#REF!*LAVORO!$E$5,IF('Ricavi complessivi'!#REF!="C",'Ricavi complessivi'!#REF!,""))</f>
        <v>#REF!</v>
      </c>
      <c r="H81" s="44" t="e">
        <f>IF('Ricavi complessivi'!#REF!="G",'Ricavi complessivi'!#REF!*LAVORO!$E$5,IF('Ricavi complessivi'!#REF!="C",'Ricavi complessivi'!#REF!,""))</f>
        <v>#REF!</v>
      </c>
      <c r="I81" s="114" t="e">
        <f>IF('Ricavi complessivi'!#REF!="G",'Ricavi complessivi'!D81*LAVORO!$E$5,IF('Ricavi complessivi'!#REF!="C",'Ricavi complessivi'!D81,""))</f>
        <v>#REF!</v>
      </c>
      <c r="J81" s="14" t="e">
        <f>IF('Ricavi complessivi'!#REF!="G",'Ricavi complessivi'!E81*LAVORO!$E$5,IF('Ricavi complessivi'!#REF!="C",'Ricavi complessivi'!E81,""))</f>
        <v>#REF!</v>
      </c>
      <c r="K81" s="14" t="e">
        <f>IF('Ricavi complessivi'!#REF!="G",'Ricavi complessivi'!F81*LAVORO!$E$5,IF('Ricavi complessivi'!#REF!="C",'Ricavi complessivi'!F81,""))</f>
        <v>#REF!</v>
      </c>
      <c r="L81" s="8"/>
      <c r="M81" s="30" t="e">
        <f>'Ricavi complessivi'!#REF!</f>
        <v>#REF!</v>
      </c>
      <c r="P81" s="42" t="e">
        <f>IF(M81="G",'Ricavi complessivi'!#REF!,IF('R Collecchio'!M81='R Collecchio'!$B$214,'Ricavi complessivi'!#REF!,0))</f>
        <v>#REF!</v>
      </c>
    </row>
    <row r="82" spans="1:22" hidden="1">
      <c r="A82" s="13" t="str">
        <f>IF('Ricavi complessivi'!A82="","",'Ricavi complessivi'!A82)</f>
        <v xml:space="preserve">  58/05/778  </v>
      </c>
      <c r="B82" s="62" t="str">
        <f>IF('Ricavi complessivi'!B82="","",'Ricavi complessivi'!B82)</f>
        <v xml:space="preserve">VARIE DISABILI MONTECHIARUGOLO </v>
      </c>
      <c r="C82" s="8" t="e">
        <f>IF('Ricavi complessivi'!#REF!="G",'Ricavi complessivi'!#REF!*LAVORO!$E$5,IF('Ricavi complessivi'!#REF!="C",'Ricavi complessivi'!#REF!,""))</f>
        <v>#REF!</v>
      </c>
      <c r="D82" s="8" t="e">
        <f>IF('Ricavi complessivi'!#REF!="G",'Ricavi complessivi'!#REF!*LAVORO!$E$5,IF('Ricavi complessivi'!#REF!="C",'Ricavi complessivi'!#REF!,""))</f>
        <v>#REF!</v>
      </c>
      <c r="E82" s="30" t="e">
        <f>IF('Ricavi complessivi'!#REF!="G",'Ricavi complessivi'!#REF!*LAVORO!$E$5,IF('Ricavi complessivi'!#REF!="C",'Ricavi complessivi'!#REF!,""))</f>
        <v>#REF!</v>
      </c>
      <c r="F82" s="114" t="e">
        <f>IF('Ricavi complessivi'!#REF!="G",'Ricavi complessivi'!C82*LAVORO!$E$5,IF('Ricavi complessivi'!#REF!="C",'Ricavi complessivi'!C82,0))</f>
        <v>#REF!</v>
      </c>
      <c r="G82" s="44" t="e">
        <f>IF('Ricavi complessivi'!#REF!="G",'Ricavi complessivi'!#REF!*LAVORO!$E$5,IF('Ricavi complessivi'!#REF!="C",'Ricavi complessivi'!#REF!,""))</f>
        <v>#REF!</v>
      </c>
      <c r="H82" s="44" t="e">
        <f>IF('Ricavi complessivi'!#REF!="G",'Ricavi complessivi'!#REF!*LAVORO!$E$5,IF('Ricavi complessivi'!#REF!="C",'Ricavi complessivi'!#REF!,""))</f>
        <v>#REF!</v>
      </c>
      <c r="I82" s="114" t="e">
        <f>IF('Ricavi complessivi'!#REF!="G",'Ricavi complessivi'!D82*LAVORO!$E$5,IF('Ricavi complessivi'!#REF!="C",'Ricavi complessivi'!D82,""))</f>
        <v>#REF!</v>
      </c>
      <c r="J82" s="14" t="e">
        <f>IF('Ricavi complessivi'!#REF!="G",'Ricavi complessivi'!E82*LAVORO!$E$5,IF('Ricavi complessivi'!#REF!="C",'Ricavi complessivi'!E82,""))</f>
        <v>#REF!</v>
      </c>
      <c r="K82" s="14" t="e">
        <f>IF('Ricavi complessivi'!#REF!="G",'Ricavi complessivi'!F82*LAVORO!$E$5,IF('Ricavi complessivi'!#REF!="C",'Ricavi complessivi'!F82,""))</f>
        <v>#REF!</v>
      </c>
      <c r="L82" s="8"/>
      <c r="M82" s="30" t="e">
        <f>'Ricavi complessivi'!#REF!</f>
        <v>#REF!</v>
      </c>
      <c r="P82" s="42" t="e">
        <f>IF(M82="G",'Ricavi complessivi'!#REF!,IF('R Collecchio'!M82='R Collecchio'!$B$214,'Ricavi complessivi'!#REF!,0))</f>
        <v>#REF!</v>
      </c>
    </row>
    <row r="83" spans="1:22" hidden="1">
      <c r="A83" s="13" t="str">
        <f>IF('Ricavi complessivi'!A83="","",'Ricavi complessivi'!A83)</f>
        <v xml:space="preserve">  58/05/779  </v>
      </c>
      <c r="B83" s="62" t="str">
        <f>IF('Ricavi complessivi'!B83="","",'Ricavi complessivi'!B83)</f>
        <v xml:space="preserve">VARIE DISABILI SALA BAGANZA    </v>
      </c>
      <c r="C83" s="8" t="e">
        <f>IF('Ricavi complessivi'!#REF!="G",'Ricavi complessivi'!#REF!*LAVORO!$E$5,IF('Ricavi complessivi'!#REF!="C",'Ricavi complessivi'!#REF!,""))</f>
        <v>#REF!</v>
      </c>
      <c r="D83" s="8" t="e">
        <f>IF('Ricavi complessivi'!#REF!="G",'Ricavi complessivi'!#REF!*LAVORO!$E$5,IF('Ricavi complessivi'!#REF!="C",'Ricavi complessivi'!#REF!,""))</f>
        <v>#REF!</v>
      </c>
      <c r="E83" s="30" t="e">
        <f>IF('Ricavi complessivi'!#REF!="G",'Ricavi complessivi'!#REF!*LAVORO!$E$5,IF('Ricavi complessivi'!#REF!="C",'Ricavi complessivi'!#REF!,""))</f>
        <v>#REF!</v>
      </c>
      <c r="F83" s="114" t="e">
        <f>IF('Ricavi complessivi'!#REF!="G",'Ricavi complessivi'!C83*LAVORO!$E$5,IF('Ricavi complessivi'!#REF!="C",'Ricavi complessivi'!C83,0))</f>
        <v>#REF!</v>
      </c>
      <c r="G83" s="44" t="e">
        <f>IF('Ricavi complessivi'!#REF!="G",'Ricavi complessivi'!#REF!*LAVORO!$E$5,IF('Ricavi complessivi'!#REF!="C",'Ricavi complessivi'!#REF!,""))</f>
        <v>#REF!</v>
      </c>
      <c r="H83" s="44" t="e">
        <f>IF('Ricavi complessivi'!#REF!="G",'Ricavi complessivi'!#REF!*LAVORO!$E$5,IF('Ricavi complessivi'!#REF!="C",'Ricavi complessivi'!#REF!,""))</f>
        <v>#REF!</v>
      </c>
      <c r="I83" s="114" t="e">
        <f>IF('Ricavi complessivi'!#REF!="G",'Ricavi complessivi'!D83*LAVORO!$E$5,IF('Ricavi complessivi'!#REF!="C",'Ricavi complessivi'!D83,""))</f>
        <v>#REF!</v>
      </c>
      <c r="J83" s="14" t="e">
        <f>IF('Ricavi complessivi'!#REF!="G",'Ricavi complessivi'!E83*LAVORO!$E$5,IF('Ricavi complessivi'!#REF!="C",'Ricavi complessivi'!E83,""))</f>
        <v>#REF!</v>
      </c>
      <c r="K83" s="14" t="e">
        <f>IF('Ricavi complessivi'!#REF!="G",'Ricavi complessivi'!F83*LAVORO!$E$5,IF('Ricavi complessivi'!#REF!="C",'Ricavi complessivi'!F83,""))</f>
        <v>#REF!</v>
      </c>
      <c r="L83" s="8"/>
      <c r="M83" s="30" t="e">
        <f>'Ricavi complessivi'!#REF!</f>
        <v>#REF!</v>
      </c>
      <c r="P83" s="42" t="e">
        <f>IF(M83="G",'Ricavi complessivi'!#REF!,IF('R Collecchio'!M83='R Collecchio'!$B$214,'Ricavi complessivi'!#REF!,0))</f>
        <v>#REF!</v>
      </c>
    </row>
    <row r="84" spans="1:22" hidden="1">
      <c r="A84" s="13" t="str">
        <f>IF('Ricavi complessivi'!A84="","",'Ricavi complessivi'!A84)</f>
        <v xml:space="preserve">  58/05/781  </v>
      </c>
      <c r="B84" s="62" t="str">
        <f>IF('Ricavi complessivi'!B84="","",'Ricavi complessivi'!B84)</f>
        <v xml:space="preserve">VARIE DISABILI TRAVERSETOLO    </v>
      </c>
      <c r="C84" s="8" t="e">
        <f>IF('Ricavi complessivi'!#REF!="G",'Ricavi complessivi'!#REF!*LAVORO!$E$5,IF('Ricavi complessivi'!#REF!="C",'Ricavi complessivi'!#REF!,""))</f>
        <v>#REF!</v>
      </c>
      <c r="D84" s="8" t="e">
        <f>IF('Ricavi complessivi'!#REF!="G",'Ricavi complessivi'!#REF!*LAVORO!$E$5,IF('Ricavi complessivi'!#REF!="C",'Ricavi complessivi'!#REF!,""))</f>
        <v>#REF!</v>
      </c>
      <c r="E84" s="30" t="e">
        <f>IF('Ricavi complessivi'!#REF!="G",'Ricavi complessivi'!#REF!*LAVORO!$E$5,IF('Ricavi complessivi'!#REF!="C",'Ricavi complessivi'!#REF!,""))</f>
        <v>#REF!</v>
      </c>
      <c r="F84" s="114" t="e">
        <f>IF('Ricavi complessivi'!#REF!="G",'Ricavi complessivi'!C84*LAVORO!$E$5,IF('Ricavi complessivi'!#REF!="C",'Ricavi complessivi'!C84,0))</f>
        <v>#REF!</v>
      </c>
      <c r="G84" s="44" t="e">
        <f>IF('Ricavi complessivi'!#REF!="G",'Ricavi complessivi'!#REF!*LAVORO!$E$5,IF('Ricavi complessivi'!#REF!="C",'Ricavi complessivi'!#REF!,""))</f>
        <v>#REF!</v>
      </c>
      <c r="H84" s="44" t="e">
        <f>IF('Ricavi complessivi'!#REF!="G",'Ricavi complessivi'!#REF!*LAVORO!$E$5,IF('Ricavi complessivi'!#REF!="C",'Ricavi complessivi'!#REF!,""))</f>
        <v>#REF!</v>
      </c>
      <c r="I84" s="114" t="e">
        <f>IF('Ricavi complessivi'!#REF!="G",'Ricavi complessivi'!D84*LAVORO!$E$5,IF('Ricavi complessivi'!#REF!="C",'Ricavi complessivi'!D84,""))</f>
        <v>#REF!</v>
      </c>
      <c r="J84" s="14" t="e">
        <f>IF('Ricavi complessivi'!#REF!="G",'Ricavi complessivi'!E84*LAVORO!$E$5,IF('Ricavi complessivi'!#REF!="C",'Ricavi complessivi'!E84,""))</f>
        <v>#REF!</v>
      </c>
      <c r="K84" s="14" t="e">
        <f>IF('Ricavi complessivi'!#REF!="G",'Ricavi complessivi'!F84*LAVORO!$E$5,IF('Ricavi complessivi'!#REF!="C",'Ricavi complessivi'!F84,""))</f>
        <v>#REF!</v>
      </c>
      <c r="L84" s="8"/>
      <c r="M84" s="30" t="e">
        <f>'Ricavi complessivi'!#REF!</f>
        <v>#REF!</v>
      </c>
      <c r="P84" s="42" t="e">
        <f>IF(M84="G",'Ricavi complessivi'!#REF!,IF('R Collecchio'!M84='R Collecchio'!$B$214,'Ricavi complessivi'!#REF!,0))</f>
        <v>#REF!</v>
      </c>
    </row>
    <row r="85" spans="1:22" hidden="1">
      <c r="A85" s="13" t="str">
        <f>IF('Ricavi complessivi'!A85="","",'Ricavi complessivi'!A85)</f>
        <v/>
      </c>
      <c r="B85" s="62" t="str">
        <f>IF('Ricavi complessivi'!B85="","",'Ricavi complessivi'!B85)</f>
        <v/>
      </c>
      <c r="C85" s="8" t="e">
        <f>IF('Ricavi complessivi'!#REF!="G",'Ricavi complessivi'!#REF!*LAVORO!$E$5,IF('Ricavi complessivi'!#REF!="C",'Ricavi complessivi'!#REF!,""))</f>
        <v>#REF!</v>
      </c>
      <c r="D85" s="8" t="e">
        <f>IF('Ricavi complessivi'!#REF!="G",'Ricavi complessivi'!#REF!*LAVORO!$E$5,IF('Ricavi complessivi'!#REF!="C",'Ricavi complessivi'!#REF!,""))</f>
        <v>#REF!</v>
      </c>
      <c r="E85" s="30" t="e">
        <f>IF('Ricavi complessivi'!#REF!="G",'Ricavi complessivi'!#REF!*LAVORO!$E$5,IF('Ricavi complessivi'!#REF!="C",'Ricavi complessivi'!#REF!,""))</f>
        <v>#REF!</v>
      </c>
      <c r="F85" s="114" t="e">
        <f>IF('Ricavi complessivi'!#REF!="G",'Ricavi complessivi'!C85*LAVORO!$E$5,IF('Ricavi complessivi'!#REF!="C",'Ricavi complessivi'!C85,0))</f>
        <v>#REF!</v>
      </c>
      <c r="G85" s="44" t="e">
        <f>IF('Ricavi complessivi'!#REF!="G",'Ricavi complessivi'!#REF!*LAVORO!$E$5,IF('Ricavi complessivi'!#REF!="C",'Ricavi complessivi'!#REF!,""))</f>
        <v>#REF!</v>
      </c>
      <c r="H85" s="44" t="e">
        <f>IF('Ricavi complessivi'!#REF!="G",'Ricavi complessivi'!#REF!*LAVORO!$E$5,IF('Ricavi complessivi'!#REF!="C",'Ricavi complessivi'!#REF!,""))</f>
        <v>#REF!</v>
      </c>
      <c r="I85" s="114" t="e">
        <f>IF('Ricavi complessivi'!#REF!="G",'Ricavi complessivi'!D85*LAVORO!$E$5,IF('Ricavi complessivi'!#REF!="C",'Ricavi complessivi'!D85,""))</f>
        <v>#REF!</v>
      </c>
      <c r="J85" s="14" t="e">
        <f>IF('Ricavi complessivi'!#REF!="G",'Ricavi complessivi'!E85*LAVORO!$E$5,IF('Ricavi complessivi'!#REF!="C",'Ricavi complessivi'!E85,""))</f>
        <v>#REF!</v>
      </c>
      <c r="K85" s="14" t="e">
        <f>IF('Ricavi complessivi'!#REF!="G",'Ricavi complessivi'!F85*LAVORO!$E$5,IF('Ricavi complessivi'!#REF!="C",'Ricavi complessivi'!F85,""))</f>
        <v>#REF!</v>
      </c>
      <c r="L85" s="8"/>
      <c r="M85" s="30" t="e">
        <f>'Ricavi complessivi'!#REF!</f>
        <v>#REF!</v>
      </c>
      <c r="P85" s="42" t="e">
        <f>IF(M85="G",'Ricavi complessivi'!#REF!,IF('R Collecchio'!M85='R Collecchio'!$B$214,'Ricavi complessivi'!#REF!,0))</f>
        <v>#REF!</v>
      </c>
    </row>
    <row r="86" spans="1:22" hidden="1">
      <c r="A86" s="13" t="str">
        <f>IF('Ricavi complessivi'!A86="","",'Ricavi complessivi'!A86)</f>
        <v/>
      </c>
      <c r="B86" s="62" t="str">
        <f>IF('Ricavi complessivi'!B86="","",'Ricavi complessivi'!B86)</f>
        <v/>
      </c>
      <c r="C86" s="8" t="e">
        <f>IF('Ricavi complessivi'!#REF!="G",'Ricavi complessivi'!#REF!*LAVORO!$E$5,IF('Ricavi complessivi'!#REF!="C",'Ricavi complessivi'!#REF!,""))</f>
        <v>#REF!</v>
      </c>
      <c r="D86" s="8" t="e">
        <f>IF('Ricavi complessivi'!#REF!="G",'Ricavi complessivi'!#REF!*LAVORO!$E$5,IF('Ricavi complessivi'!#REF!="C",'Ricavi complessivi'!#REF!,""))</f>
        <v>#REF!</v>
      </c>
      <c r="E86" s="30" t="e">
        <f>IF('Ricavi complessivi'!#REF!="G",'Ricavi complessivi'!#REF!*LAVORO!$E$5,IF('Ricavi complessivi'!#REF!="C",'Ricavi complessivi'!#REF!,""))</f>
        <v>#REF!</v>
      </c>
      <c r="F86" s="114" t="e">
        <f>IF('Ricavi complessivi'!#REF!="G",'Ricavi complessivi'!C86*LAVORO!$E$5,IF('Ricavi complessivi'!#REF!="C",'Ricavi complessivi'!C86,0))</f>
        <v>#REF!</v>
      </c>
      <c r="G86" s="44" t="e">
        <f>IF('Ricavi complessivi'!#REF!="G",'Ricavi complessivi'!#REF!*LAVORO!$E$5,IF('Ricavi complessivi'!#REF!="C",'Ricavi complessivi'!#REF!,""))</f>
        <v>#REF!</v>
      </c>
      <c r="H86" s="44" t="e">
        <f>IF('Ricavi complessivi'!#REF!="G",'Ricavi complessivi'!#REF!*LAVORO!$E$5,IF('Ricavi complessivi'!#REF!="C",'Ricavi complessivi'!#REF!,""))</f>
        <v>#REF!</v>
      </c>
      <c r="I86" s="114" t="e">
        <f>IF('Ricavi complessivi'!#REF!="G",'Ricavi complessivi'!D86*LAVORO!$E$5,IF('Ricavi complessivi'!#REF!="C",'Ricavi complessivi'!D86,""))</f>
        <v>#REF!</v>
      </c>
      <c r="J86" s="14" t="e">
        <f>IF('Ricavi complessivi'!#REF!="G",'Ricavi complessivi'!E86*LAVORO!$E$5,IF('Ricavi complessivi'!#REF!="C",'Ricavi complessivi'!E86,""))</f>
        <v>#REF!</v>
      </c>
      <c r="K86" s="14" t="e">
        <f>IF('Ricavi complessivi'!#REF!="G",'Ricavi complessivi'!F86*LAVORO!$E$5,IF('Ricavi complessivi'!#REF!="C",'Ricavi complessivi'!F86,""))</f>
        <v>#REF!</v>
      </c>
      <c r="L86" s="8"/>
      <c r="M86" s="30" t="e">
        <f>'Ricavi complessivi'!#REF!</f>
        <v>#REF!</v>
      </c>
      <c r="P86" s="42" t="e">
        <f>IF(M86="G",'Ricavi complessivi'!#REF!,IF('R Collecchio'!M86='R Collecchio'!$B$214,'Ricavi complessivi'!#REF!,0))</f>
        <v>#REF!</v>
      </c>
    </row>
    <row r="87" spans="1:22" hidden="1">
      <c r="A87" s="13" t="str">
        <f>IF('Ricavi complessivi'!A87="","",'Ricavi complessivi'!A87)</f>
        <v/>
      </c>
      <c r="B87" s="62" t="str">
        <f>IF('Ricavi complessivi'!B87="","",'Ricavi complessivi'!B87)</f>
        <v/>
      </c>
      <c r="C87" s="8" t="e">
        <f>IF('Ricavi complessivi'!#REF!="G",'Ricavi complessivi'!#REF!*LAVORO!$E$5,IF('Ricavi complessivi'!#REF!="C",'Ricavi complessivi'!#REF!,""))</f>
        <v>#REF!</v>
      </c>
      <c r="D87" s="8" t="e">
        <f>IF('Ricavi complessivi'!#REF!="G",'Ricavi complessivi'!#REF!*LAVORO!$E$5,IF('Ricavi complessivi'!#REF!="C",'Ricavi complessivi'!#REF!,""))</f>
        <v>#REF!</v>
      </c>
      <c r="E87" s="30" t="e">
        <f>IF('Ricavi complessivi'!#REF!="G",'Ricavi complessivi'!#REF!*LAVORO!$E$5,IF('Ricavi complessivi'!#REF!="C",'Ricavi complessivi'!#REF!,""))</f>
        <v>#REF!</v>
      </c>
      <c r="F87" s="114" t="e">
        <f>IF('Ricavi complessivi'!#REF!="G",'Ricavi complessivi'!C87*LAVORO!$E$5,IF('Ricavi complessivi'!#REF!="C",'Ricavi complessivi'!C87,0))</f>
        <v>#REF!</v>
      </c>
      <c r="G87" s="44" t="e">
        <f>IF('Ricavi complessivi'!#REF!="G",'Ricavi complessivi'!#REF!*LAVORO!$E$5,IF('Ricavi complessivi'!#REF!="C",'Ricavi complessivi'!#REF!,""))</f>
        <v>#REF!</v>
      </c>
      <c r="H87" s="44" t="e">
        <f>IF('Ricavi complessivi'!#REF!="G",'Ricavi complessivi'!#REF!*LAVORO!$E$5,IF('Ricavi complessivi'!#REF!="C",'Ricavi complessivi'!#REF!,""))</f>
        <v>#REF!</v>
      </c>
      <c r="I87" s="114" t="e">
        <f>IF('Ricavi complessivi'!#REF!="G",'Ricavi complessivi'!D87*LAVORO!$E$5,IF('Ricavi complessivi'!#REF!="C",'Ricavi complessivi'!D87,""))</f>
        <v>#REF!</v>
      </c>
      <c r="J87" s="14" t="e">
        <f>IF('Ricavi complessivi'!#REF!="G",'Ricavi complessivi'!E87*LAVORO!$E$5,IF('Ricavi complessivi'!#REF!="C",'Ricavi complessivi'!E87,""))</f>
        <v>#REF!</v>
      </c>
      <c r="K87" s="14" t="e">
        <f>IF('Ricavi complessivi'!#REF!="G",'Ricavi complessivi'!F87*LAVORO!$E$5,IF('Ricavi complessivi'!#REF!="C",'Ricavi complessivi'!F87,""))</f>
        <v>#REF!</v>
      </c>
      <c r="L87" s="8"/>
      <c r="M87" s="30" t="e">
        <f>'Ricavi complessivi'!#REF!</f>
        <v>#REF!</v>
      </c>
      <c r="P87" s="42" t="e">
        <f>IF(M87="G",'Ricavi complessivi'!#REF!,IF('R Collecchio'!M87='R Collecchio'!$B$214,'Ricavi complessivi'!#REF!,0))</f>
        <v>#REF!</v>
      </c>
    </row>
    <row r="88" spans="1:22" hidden="1">
      <c r="A88" s="13" t="str">
        <f>IF('Ricavi complessivi'!A88="","",'Ricavi complessivi'!A88)</f>
        <v/>
      </c>
      <c r="B88" s="62" t="str">
        <f>IF('Ricavi complessivi'!B88="","",'Ricavi complessivi'!B88)</f>
        <v/>
      </c>
      <c r="C88" s="8" t="e">
        <f>IF('Ricavi complessivi'!#REF!="G",'Ricavi complessivi'!#REF!*LAVORO!$E$5,IF('Ricavi complessivi'!#REF!="C",'Ricavi complessivi'!#REF!,""))</f>
        <v>#REF!</v>
      </c>
      <c r="D88" s="8" t="e">
        <f>IF('Ricavi complessivi'!#REF!="G",'Ricavi complessivi'!#REF!*LAVORO!$E$5,IF('Ricavi complessivi'!#REF!="C",'Ricavi complessivi'!#REF!,""))</f>
        <v>#REF!</v>
      </c>
      <c r="E88" s="30" t="e">
        <f>IF('Ricavi complessivi'!#REF!="G",'Ricavi complessivi'!#REF!*LAVORO!$E$5,IF('Ricavi complessivi'!#REF!="C",'Ricavi complessivi'!#REF!,""))</f>
        <v>#REF!</v>
      </c>
      <c r="F88" s="114" t="e">
        <f>IF('Ricavi complessivi'!#REF!="G",'Ricavi complessivi'!C88*LAVORO!$E$5,IF('Ricavi complessivi'!#REF!="C",'Ricavi complessivi'!C88,0))</f>
        <v>#REF!</v>
      </c>
      <c r="G88" s="44" t="e">
        <f>IF('Ricavi complessivi'!#REF!="G",'Ricavi complessivi'!#REF!*LAVORO!$E$5,IF('Ricavi complessivi'!#REF!="C",'Ricavi complessivi'!#REF!,""))</f>
        <v>#REF!</v>
      </c>
      <c r="H88" s="44" t="e">
        <f>IF('Ricavi complessivi'!#REF!="G",'Ricavi complessivi'!#REF!*LAVORO!$E$5,IF('Ricavi complessivi'!#REF!="C",'Ricavi complessivi'!#REF!,""))</f>
        <v>#REF!</v>
      </c>
      <c r="I88" s="114" t="e">
        <f>IF('Ricavi complessivi'!#REF!="G",'Ricavi complessivi'!D88*LAVORO!$E$5,IF('Ricavi complessivi'!#REF!="C",'Ricavi complessivi'!D88,""))</f>
        <v>#REF!</v>
      </c>
      <c r="J88" s="14" t="e">
        <f>IF('Ricavi complessivi'!#REF!="G",'Ricavi complessivi'!E88*LAVORO!$E$5,IF('Ricavi complessivi'!#REF!="C",'Ricavi complessivi'!E88,""))</f>
        <v>#REF!</v>
      </c>
      <c r="K88" s="14" t="e">
        <f>IF('Ricavi complessivi'!#REF!="G",'Ricavi complessivi'!F88*LAVORO!$E$5,IF('Ricavi complessivi'!#REF!="C",'Ricavi complessivi'!F88,""))</f>
        <v>#REF!</v>
      </c>
      <c r="L88" s="8"/>
      <c r="M88" s="30" t="e">
        <f>'Ricavi complessivi'!#REF!</f>
        <v>#REF!</v>
      </c>
      <c r="P88" s="42" t="e">
        <f>IF(M88="G",'Ricavi complessivi'!#REF!,IF('R Collecchio'!M88='R Collecchio'!$B$214,'Ricavi complessivi'!#REF!,0))</f>
        <v>#REF!</v>
      </c>
    </row>
    <row r="89" spans="1:22" hidden="1">
      <c r="A89" s="13" t="str">
        <f>IF('Ricavi complessivi'!A89="","",'Ricavi complessivi'!A89)</f>
        <v/>
      </c>
      <c r="B89" s="62" t="str">
        <f>IF('Ricavi complessivi'!B89="","",'Ricavi complessivi'!B89)</f>
        <v/>
      </c>
      <c r="C89" s="8" t="e">
        <f>IF('Ricavi complessivi'!#REF!="G",'Ricavi complessivi'!#REF!*LAVORO!$E$5,IF('Ricavi complessivi'!#REF!="C",'Ricavi complessivi'!#REF!,""))</f>
        <v>#REF!</v>
      </c>
      <c r="D89" s="8" t="e">
        <f>IF('Ricavi complessivi'!#REF!="G",'Ricavi complessivi'!#REF!*LAVORO!$E$5,IF('Ricavi complessivi'!#REF!="C",'Ricavi complessivi'!#REF!,""))</f>
        <v>#REF!</v>
      </c>
      <c r="E89" s="30" t="e">
        <f>IF('Ricavi complessivi'!#REF!="G",'Ricavi complessivi'!#REF!*LAVORO!$E$5,IF('Ricavi complessivi'!#REF!="C",'Ricavi complessivi'!#REF!,""))</f>
        <v>#REF!</v>
      </c>
      <c r="F89" s="44" t="e">
        <f>IF('Ricavi complessivi'!#REF!="G",'Ricavi complessivi'!C89*LAVORO!$E$5,IF('Ricavi complessivi'!#REF!="C",'Ricavi complessivi'!C89,0))</f>
        <v>#REF!</v>
      </c>
      <c r="G89" s="44" t="e">
        <f>IF('Ricavi complessivi'!#REF!="G",'Ricavi complessivi'!#REF!*LAVORO!$E$5,IF('Ricavi complessivi'!#REF!="C",'Ricavi complessivi'!#REF!,""))</f>
        <v>#REF!</v>
      </c>
      <c r="H89" s="44" t="e">
        <f>IF('Ricavi complessivi'!#REF!="G",'Ricavi complessivi'!#REF!*LAVORO!$E$5,IF('Ricavi complessivi'!#REF!="C",'Ricavi complessivi'!#REF!,""))</f>
        <v>#REF!</v>
      </c>
      <c r="I89" s="114" t="e">
        <f>IF('Ricavi complessivi'!#REF!="G",'Ricavi complessivi'!D89*LAVORO!$E$5,IF('Ricavi complessivi'!#REF!="C",'Ricavi complessivi'!D89,""))</f>
        <v>#REF!</v>
      </c>
      <c r="J89" s="14" t="e">
        <f>IF('Ricavi complessivi'!#REF!="G",'Ricavi complessivi'!E89*LAVORO!$E$5,IF('Ricavi complessivi'!#REF!="C",'Ricavi complessivi'!E89,""))</f>
        <v>#REF!</v>
      </c>
      <c r="K89" s="14" t="e">
        <f>IF('Ricavi complessivi'!#REF!="G",'Ricavi complessivi'!F89*LAVORO!$E$5,IF('Ricavi complessivi'!#REF!="C",'Ricavi complessivi'!F89,""))</f>
        <v>#REF!</v>
      </c>
      <c r="L89" s="8"/>
      <c r="M89" s="30" t="e">
        <f>'Ricavi complessivi'!#REF!</f>
        <v>#REF!</v>
      </c>
      <c r="P89" s="42" t="e">
        <f>IF(M89="G",'Ricavi complessivi'!#REF!,IF('R Collecchio'!M89='R Collecchio'!$B$214,'Ricavi complessivi'!#REF!,0))</f>
        <v>#REF!</v>
      </c>
    </row>
    <row r="90" spans="1:22">
      <c r="A90" s="13"/>
      <c r="B90" s="17" t="str">
        <f>'[2]Ricavi complessivi'!B72</f>
        <v>TOTALE RIMBORSI ASS. DIS.</v>
      </c>
      <c r="C90" s="17" t="e">
        <f t="shared" ref="C90:K90" si="4">SUM(C50:C89)</f>
        <v>#REF!</v>
      </c>
      <c r="D90" s="17" t="e">
        <f t="shared" si="4"/>
        <v>#REF!</v>
      </c>
      <c r="E90" s="17" t="e">
        <f t="shared" si="4"/>
        <v>#REF!</v>
      </c>
      <c r="F90" s="17" t="e">
        <f t="shared" si="4"/>
        <v>#REF!</v>
      </c>
      <c r="G90" s="17" t="e">
        <f t="shared" si="4"/>
        <v>#REF!</v>
      </c>
      <c r="H90" s="17" t="e">
        <f t="shared" si="4"/>
        <v>#REF!</v>
      </c>
      <c r="I90" s="17" t="e">
        <f t="shared" si="4"/>
        <v>#REF!</v>
      </c>
      <c r="J90" s="17" t="e">
        <f t="shared" si="4"/>
        <v>#REF!</v>
      </c>
      <c r="K90" s="17" t="e">
        <f t="shared" si="4"/>
        <v>#REF!</v>
      </c>
      <c r="L90" s="8"/>
      <c r="M90" s="8" t="s">
        <v>9</v>
      </c>
      <c r="P90" s="42" t="e">
        <f>IF(M90="G",'Ricavi complessivi'!#REF!,IF('R Collecchio'!M90='R Collecchio'!$B$214,'Ricavi complessivi'!#REF!,0))</f>
        <v>#REF!</v>
      </c>
    </row>
    <row r="91" spans="1:22" ht="23.25">
      <c r="B91" s="50" t="s">
        <v>485</v>
      </c>
      <c r="E91" s="25" t="e">
        <f>IF((#REF!+#REF!+#REF!+#REF!+#REF!-E90)=0,"",(#REF!+#REF!+#REF!+#REF!+#REF!))</f>
        <v>#REF!</v>
      </c>
      <c r="M91" s="42" t="s">
        <v>9</v>
      </c>
      <c r="P91" s="42" t="e">
        <f>IF(M91="G",'Ricavi complessivi'!#REF!,IF('R Collecchio'!M91='R Collecchio'!$B$214,'Ricavi complessivi'!#REF!,0))</f>
        <v>#REF!</v>
      </c>
    </row>
    <row r="92" spans="1:22">
      <c r="A92" s="2" t="s">
        <v>3</v>
      </c>
      <c r="B92" s="2" t="s">
        <v>2</v>
      </c>
      <c r="C92" s="26" t="str">
        <f>C$2</f>
        <v>GESTIONALE</v>
      </c>
      <c r="D92" s="26" t="str">
        <f>D$2</f>
        <v>RATEI E RISCONTI</v>
      </c>
      <c r="E92" s="26" t="str">
        <f>E$2</f>
        <v>STIMA</v>
      </c>
      <c r="F92" s="26" t="str">
        <f>F49</f>
        <v>PREVENTIVO 2019</v>
      </c>
      <c r="G92" s="26" t="e">
        <f t="shared" ref="G92:L92" si="5">G49</f>
        <v>#REF!</v>
      </c>
      <c r="H92" s="26" t="e">
        <f t="shared" si="5"/>
        <v>#REF!</v>
      </c>
      <c r="I92" s="26" t="str">
        <f t="shared" si="5"/>
        <v>CONSUNTIVO 2019</v>
      </c>
      <c r="J92" s="26" t="str">
        <f t="shared" si="5"/>
        <v>INDICATORE ATTESO</v>
      </c>
      <c r="K92" s="26" t="str">
        <f t="shared" si="5"/>
        <v>INDICATORE CONS.</v>
      </c>
      <c r="L92" s="2" t="str">
        <f t="shared" si="5"/>
        <v>NOTE</v>
      </c>
      <c r="M92" s="42" t="s">
        <v>9</v>
      </c>
      <c r="P92" s="42" t="e">
        <f>IF(M92="G",'Ricavi complessivi'!#REF!,IF('R Collecchio'!M92='R Collecchio'!$B$214,'Ricavi complessivi'!#REF!,0))</f>
        <v>#REF!</v>
      </c>
    </row>
    <row r="93" spans="1:22">
      <c r="A93" s="13" t="str">
        <f>IF('Ricavi complessivi'!A93="","",'Ricavi complessivi'!A93)</f>
        <v xml:space="preserve">  58/05/701  </v>
      </c>
      <c r="B93" s="62" t="str">
        <f>IF('Ricavi complessivi'!B93="","",'Ricavi complessivi'!B93)</f>
        <v>PDZ COMUNITA' EDUC.VA COLLECCHI</v>
      </c>
      <c r="C93" s="8" t="e">
        <f>IF('Ricavi complessivi'!#REF!="G",'Ricavi complessivi'!#REF!*LAVORO!$E$5,IF('Ricavi complessivi'!#REF!="C",'Ricavi complessivi'!#REF!,""))</f>
        <v>#REF!</v>
      </c>
      <c r="D93" s="8" t="e">
        <f>IF('Ricavi complessivi'!#REF!="G",'Ricavi complessivi'!#REF!*LAVORO!$E$5,IF('Ricavi complessivi'!#REF!="C",'Ricavi complessivi'!#REF!,""))</f>
        <v>#REF!</v>
      </c>
      <c r="E93" s="30" t="e">
        <f>IF('Ricavi complessivi'!#REF!="G",'Ricavi complessivi'!#REF!*LAVORO!$E$5,IF('Ricavi complessivi'!#REF!="C",'Ricavi complessivi'!#REF!,""))</f>
        <v>#REF!</v>
      </c>
      <c r="F93" s="114" t="e">
        <f>IF('Ricavi complessivi'!#REF!="G",'Ricavi complessivi'!C93*LAVORO!$E$5,IF('Ricavi complessivi'!#REF!="C",'Ricavi complessivi'!C93,0))</f>
        <v>#REF!</v>
      </c>
      <c r="G93" s="44" t="e">
        <f>IF('Ricavi complessivi'!#REF!="G",'Ricavi complessivi'!#REF!*LAVORO!$E$5,IF('Ricavi complessivi'!#REF!="C",'Ricavi complessivi'!#REF!,""))</f>
        <v>#REF!</v>
      </c>
      <c r="H93" s="44" t="e">
        <f>IF('Ricavi complessivi'!#REF!="G",'Ricavi complessivi'!#REF!*LAVORO!$E$5,IF('Ricavi complessivi'!#REF!="C",'Ricavi complessivi'!#REF!,""))</f>
        <v>#REF!</v>
      </c>
      <c r="I93" s="114" t="e">
        <f>IF('Ricavi complessivi'!#REF!="G",'Ricavi complessivi'!D93*LAVORO!$E$5,IF('Ricavi complessivi'!#REF!="C",'Ricavi complessivi'!D93,""))</f>
        <v>#REF!</v>
      </c>
      <c r="J93" s="14" t="e">
        <f>IF('Ricavi complessivi'!#REF!="G",'Ricavi complessivi'!E93*LAVORO!$E$5,IF('Ricavi complessivi'!#REF!="C",'Ricavi complessivi'!E93,""))</f>
        <v>#REF!</v>
      </c>
      <c r="K93" s="14" t="e">
        <f>IF('Ricavi complessivi'!#REF!="G",'Ricavi complessivi'!F93*LAVORO!$E$5,IF('Ricavi complessivi'!#REF!="C",'Ricavi complessivi'!F93,""))</f>
        <v>#REF!</v>
      </c>
      <c r="L93" s="8"/>
      <c r="M93" s="30" t="e">
        <f>'Ricavi complessivi'!#REF!</f>
        <v>#REF!</v>
      </c>
      <c r="P93" s="42" t="e">
        <f>IF(M93="G",'Ricavi complessivi'!#REF!,IF('R Collecchio'!M93='R Collecchio'!$B$214,'Ricavi complessivi'!#REF!,0))</f>
        <v>#REF!</v>
      </c>
      <c r="S93" s="1"/>
      <c r="V93" s="1"/>
    </row>
    <row r="94" spans="1:22" hidden="1">
      <c r="A94" s="13" t="str">
        <f>IF('Ricavi complessivi'!A94="","",'Ricavi complessivi'!A94)</f>
        <v xml:space="preserve">  58/05/702  </v>
      </c>
      <c r="B94" s="62" t="str">
        <f>IF('Ricavi complessivi'!B94="","",'Ricavi complessivi'!B94)</f>
        <v xml:space="preserve">PDZ COMUNITA' EDUC.VA FELINO   </v>
      </c>
      <c r="C94" s="8" t="e">
        <f>IF('Ricavi complessivi'!#REF!="G",'Ricavi complessivi'!#REF!*LAVORO!$E$5,IF('Ricavi complessivi'!#REF!="C",'Ricavi complessivi'!#REF!,""))</f>
        <v>#REF!</v>
      </c>
      <c r="D94" s="8" t="e">
        <f>IF('Ricavi complessivi'!#REF!="G",'Ricavi complessivi'!#REF!*LAVORO!$E$5,IF('Ricavi complessivi'!#REF!="C",'Ricavi complessivi'!#REF!,""))</f>
        <v>#REF!</v>
      </c>
      <c r="E94" s="30" t="e">
        <f>IF('Ricavi complessivi'!#REF!="G",'Ricavi complessivi'!#REF!*LAVORO!$E$5,IF('Ricavi complessivi'!#REF!="C",'Ricavi complessivi'!#REF!,""))</f>
        <v>#REF!</v>
      </c>
      <c r="F94" s="114" t="e">
        <f>IF('Ricavi complessivi'!#REF!="G",'Ricavi complessivi'!C94*LAVORO!$E$5,IF('Ricavi complessivi'!#REF!="C",'Ricavi complessivi'!C94,0))</f>
        <v>#REF!</v>
      </c>
      <c r="G94" s="44" t="e">
        <f>IF('Ricavi complessivi'!#REF!="G",'Ricavi complessivi'!#REF!*LAVORO!$E$5,IF('Ricavi complessivi'!#REF!="C",'Ricavi complessivi'!#REF!,""))</f>
        <v>#REF!</v>
      </c>
      <c r="H94" s="44" t="e">
        <f>IF('Ricavi complessivi'!#REF!="G",'Ricavi complessivi'!#REF!*LAVORO!$E$5,IF('Ricavi complessivi'!#REF!="C",'Ricavi complessivi'!#REF!,""))</f>
        <v>#REF!</v>
      </c>
      <c r="I94" s="114" t="e">
        <f>IF('Ricavi complessivi'!#REF!="G",'Ricavi complessivi'!D94*LAVORO!$E$5,IF('Ricavi complessivi'!#REF!="C",'Ricavi complessivi'!D94,""))</f>
        <v>#REF!</v>
      </c>
      <c r="J94" s="14" t="e">
        <f>IF('Ricavi complessivi'!#REF!="G",'Ricavi complessivi'!E94*LAVORO!$E$5,IF('Ricavi complessivi'!#REF!="C",'Ricavi complessivi'!E94,""))</f>
        <v>#REF!</v>
      </c>
      <c r="K94" s="14" t="e">
        <f>IF('Ricavi complessivi'!#REF!="G",'Ricavi complessivi'!F94*LAVORO!$E$5,IF('Ricavi complessivi'!#REF!="C",'Ricavi complessivi'!F94,""))</f>
        <v>#REF!</v>
      </c>
      <c r="L94" s="8"/>
      <c r="M94" s="30" t="e">
        <f>'Ricavi complessivi'!#REF!</f>
        <v>#REF!</v>
      </c>
      <c r="P94" s="42" t="e">
        <f>IF(M94="G",'Ricavi complessivi'!#REF!,IF('R Collecchio'!M94='R Collecchio'!$B$214,'Ricavi complessivi'!#REF!,0))</f>
        <v>#REF!</v>
      </c>
      <c r="S94" s="1"/>
      <c r="V94" s="1"/>
    </row>
    <row r="95" spans="1:22" hidden="1">
      <c r="A95" s="13" t="str">
        <f>IF('Ricavi complessivi'!A95="","",'Ricavi complessivi'!A95)</f>
        <v xml:space="preserve">  58/05/705  </v>
      </c>
      <c r="B95" s="62" t="str">
        <f>IF('Ricavi complessivi'!B95="","",'Ricavi complessivi'!B95)</f>
        <v>PDZ COMUNITA' ED.VA TRAVERSETOL</v>
      </c>
      <c r="C95" s="8" t="e">
        <f>IF('Ricavi complessivi'!#REF!="G",'Ricavi complessivi'!#REF!*LAVORO!$E$5,IF('Ricavi complessivi'!#REF!="C",'Ricavi complessivi'!#REF!,""))</f>
        <v>#REF!</v>
      </c>
      <c r="D95" s="8" t="e">
        <f>IF('Ricavi complessivi'!#REF!="G",'Ricavi complessivi'!#REF!*LAVORO!$E$5,IF('Ricavi complessivi'!#REF!="C",'Ricavi complessivi'!#REF!,""))</f>
        <v>#REF!</v>
      </c>
      <c r="E95" s="30" t="e">
        <f>IF('Ricavi complessivi'!#REF!="G",'Ricavi complessivi'!#REF!*LAVORO!$E$5,IF('Ricavi complessivi'!#REF!="C",'Ricavi complessivi'!#REF!,""))</f>
        <v>#REF!</v>
      </c>
      <c r="F95" s="114" t="e">
        <f>IF('Ricavi complessivi'!#REF!="G",'Ricavi complessivi'!C95*LAVORO!$E$5,IF('Ricavi complessivi'!#REF!="C",'Ricavi complessivi'!C95,0))</f>
        <v>#REF!</v>
      </c>
      <c r="G95" s="44" t="e">
        <f>IF('Ricavi complessivi'!#REF!="G",'Ricavi complessivi'!#REF!*LAVORO!$E$5,IF('Ricavi complessivi'!#REF!="C",'Ricavi complessivi'!#REF!,""))</f>
        <v>#REF!</v>
      </c>
      <c r="H95" s="44" t="e">
        <f>IF('Ricavi complessivi'!#REF!="G",'Ricavi complessivi'!#REF!*LAVORO!$E$5,IF('Ricavi complessivi'!#REF!="C",'Ricavi complessivi'!#REF!,""))</f>
        <v>#REF!</v>
      </c>
      <c r="I95" s="114" t="e">
        <f>IF('Ricavi complessivi'!#REF!="G",'Ricavi complessivi'!D95*LAVORO!$E$5,IF('Ricavi complessivi'!#REF!="C",'Ricavi complessivi'!D95,""))</f>
        <v>#REF!</v>
      </c>
      <c r="J95" s="14" t="e">
        <f>IF('Ricavi complessivi'!#REF!="G",'Ricavi complessivi'!E95*LAVORO!$E$5,IF('Ricavi complessivi'!#REF!="C",'Ricavi complessivi'!E95,""))</f>
        <v>#REF!</v>
      </c>
      <c r="K95" s="14" t="e">
        <f>IF('Ricavi complessivi'!#REF!="G",'Ricavi complessivi'!F95*LAVORO!$E$5,IF('Ricavi complessivi'!#REF!="C",'Ricavi complessivi'!F95,""))</f>
        <v>#REF!</v>
      </c>
      <c r="L95" s="8"/>
      <c r="M95" s="30" t="e">
        <f>'Ricavi complessivi'!#REF!</f>
        <v>#REF!</v>
      </c>
      <c r="P95" s="42" t="e">
        <f>IF(M95="G",'Ricavi complessivi'!#REF!,IF('R Collecchio'!M95='R Collecchio'!$B$214,'Ricavi complessivi'!#REF!,0))</f>
        <v>#REF!</v>
      </c>
      <c r="S95" s="1"/>
      <c r="V95" s="1"/>
    </row>
    <row r="96" spans="1:22" hidden="1">
      <c r="A96" s="13" t="str">
        <f>IF('Ricavi complessivi'!A96="","",'Ricavi complessivi'!A96)</f>
        <v xml:space="preserve">  58/05/706  </v>
      </c>
      <c r="B96" s="62" t="str">
        <f>IF('Ricavi complessivi'!B96="","",'Ricavi complessivi'!B96)</f>
        <v>PDZ ACCOGLIENZA A NUOVA COMUNIT</v>
      </c>
      <c r="C96" s="8" t="e">
        <f>IF('Ricavi complessivi'!#REF!="G",'Ricavi complessivi'!#REF!*LAVORO!$E$5,IF('Ricavi complessivi'!#REF!="C",'Ricavi complessivi'!#REF!,""))</f>
        <v>#REF!</v>
      </c>
      <c r="D96" s="8" t="e">
        <f>IF('Ricavi complessivi'!#REF!="G",'Ricavi complessivi'!#REF!*LAVORO!$E$5,IF('Ricavi complessivi'!#REF!="C",'Ricavi complessivi'!#REF!,""))</f>
        <v>#REF!</v>
      </c>
      <c r="E96" s="30" t="e">
        <f>IF('Ricavi complessivi'!#REF!="G",'Ricavi complessivi'!#REF!*LAVORO!$E$5,IF('Ricavi complessivi'!#REF!="C",'Ricavi complessivi'!#REF!,""))</f>
        <v>#REF!</v>
      </c>
      <c r="F96" s="114" t="e">
        <f>IF('Ricavi complessivi'!#REF!="G",'Ricavi complessivi'!C96*LAVORO!$E$5,IF('Ricavi complessivi'!#REF!="C",'Ricavi complessivi'!C96,0))</f>
        <v>#REF!</v>
      </c>
      <c r="G96" s="44" t="e">
        <f>IF('Ricavi complessivi'!#REF!="G",'Ricavi complessivi'!#REF!*LAVORO!$E$5,IF('Ricavi complessivi'!#REF!="C",'Ricavi complessivi'!#REF!,""))</f>
        <v>#REF!</v>
      </c>
      <c r="H96" s="44" t="e">
        <f>IF('Ricavi complessivi'!#REF!="G",'Ricavi complessivi'!#REF!*LAVORO!$E$5,IF('Ricavi complessivi'!#REF!="C",'Ricavi complessivi'!#REF!,""))</f>
        <v>#REF!</v>
      </c>
      <c r="I96" s="114" t="e">
        <f>IF('Ricavi complessivi'!#REF!="G",'Ricavi complessivi'!D96*LAVORO!$E$5,IF('Ricavi complessivi'!#REF!="C",'Ricavi complessivi'!D96,""))</f>
        <v>#REF!</v>
      </c>
      <c r="J96" s="14" t="e">
        <f>IF('Ricavi complessivi'!#REF!="G",'Ricavi complessivi'!E96*LAVORO!$E$5,IF('Ricavi complessivi'!#REF!="C",'Ricavi complessivi'!E96,""))</f>
        <v>#REF!</v>
      </c>
      <c r="K96" s="14" t="e">
        <f>IF('Ricavi complessivi'!#REF!="G",'Ricavi complessivi'!F96*LAVORO!$E$5,IF('Ricavi complessivi'!#REF!="C",'Ricavi complessivi'!F96,""))</f>
        <v>#REF!</v>
      </c>
      <c r="L96" s="8"/>
      <c r="M96" s="30" t="e">
        <f>'Ricavi complessivi'!#REF!</f>
        <v>#REF!</v>
      </c>
      <c r="P96" s="42" t="e">
        <f>IF(M96="G",'Ricavi complessivi'!#REF!,IF('R Collecchio'!M96='R Collecchio'!$B$214,'Ricavi complessivi'!#REF!,0))</f>
        <v>#REF!</v>
      </c>
    </row>
    <row r="97" spans="1:26">
      <c r="A97" s="13" t="str">
        <f>IF('Ricavi complessivi'!A97="","",'Ricavi complessivi'!A97)</f>
        <v xml:space="preserve">  58/05/707  </v>
      </c>
      <c r="B97" s="62" t="str">
        <f>IF('Ricavi complessivi'!B97="","",'Ricavi complessivi'!B97)</f>
        <v>PDZ PERCORSI PERSONALIZZATI  E BORSE L</v>
      </c>
      <c r="C97" s="8" t="e">
        <f>IF('Ricavi complessivi'!#REF!="G",'Ricavi complessivi'!#REF!*LAVORO!$E$5,IF('Ricavi complessivi'!#REF!="C",'Ricavi complessivi'!#REF!,""))</f>
        <v>#REF!</v>
      </c>
      <c r="D97" s="8" t="e">
        <f>IF('Ricavi complessivi'!#REF!="G",'Ricavi complessivi'!#REF!*LAVORO!$E$5,IF('Ricavi complessivi'!#REF!="C",'Ricavi complessivi'!#REF!,""))</f>
        <v>#REF!</v>
      </c>
      <c r="E97" s="30" t="e">
        <f>IF('Ricavi complessivi'!#REF!="G",'Ricavi complessivi'!#REF!*LAVORO!$E$5,IF('Ricavi complessivi'!#REF!="C",'Ricavi complessivi'!#REF!,""))</f>
        <v>#REF!</v>
      </c>
      <c r="F97" s="114" t="e">
        <f>IF('Ricavi complessivi'!#REF!="G",'Ricavi complessivi'!C97*LAVORO!$E$5,IF('Ricavi complessivi'!#REF!="C",'Ricavi complessivi'!C97,0))</f>
        <v>#REF!</v>
      </c>
      <c r="G97" s="44" t="e">
        <f>IF('Ricavi complessivi'!#REF!="G",'Ricavi complessivi'!#REF!*LAVORO!$E$5,IF('Ricavi complessivi'!#REF!="C",'Ricavi complessivi'!#REF!,""))</f>
        <v>#REF!</v>
      </c>
      <c r="H97" s="44" t="e">
        <f>IF('Ricavi complessivi'!#REF!="G",'Ricavi complessivi'!#REF!*LAVORO!$E$5,IF('Ricavi complessivi'!#REF!="C",'Ricavi complessivi'!#REF!,""))</f>
        <v>#REF!</v>
      </c>
      <c r="I97" s="114" t="e">
        <f>IF('Ricavi complessivi'!#REF!="G",'Ricavi complessivi'!D97*LAVORO!$E$5,IF('Ricavi complessivi'!#REF!="C",'Ricavi complessivi'!D97,""))</f>
        <v>#REF!</v>
      </c>
      <c r="J97" s="14" t="e">
        <f>IF('Ricavi complessivi'!#REF!="G",'Ricavi complessivi'!E97*LAVORO!$E$5,IF('Ricavi complessivi'!#REF!="C",'Ricavi complessivi'!E97,""))</f>
        <v>#REF!</v>
      </c>
      <c r="K97" s="14" t="e">
        <f>IF('Ricavi complessivi'!#REF!="G",'Ricavi complessivi'!F97*LAVORO!$E$5,IF('Ricavi complessivi'!#REF!="C",'Ricavi complessivi'!F97,""))</f>
        <v>#REF!</v>
      </c>
      <c r="L97" s="8"/>
      <c r="M97" s="30" t="e">
        <f>'Ricavi complessivi'!#REF!</f>
        <v>#REF!</v>
      </c>
      <c r="P97" s="42" t="e">
        <f>IF(M97="G",'Ricavi complessivi'!#REF!,IF('R Collecchio'!M97='R Collecchio'!$B$214,'Ricavi complessivi'!#REF!,0))</f>
        <v>#REF!</v>
      </c>
    </row>
    <row r="98" spans="1:26" hidden="1">
      <c r="A98" s="13" t="str">
        <f>IF('Ricavi complessivi'!A98="","",'Ricavi complessivi'!A98)</f>
        <v/>
      </c>
      <c r="B98" s="62" t="str">
        <f>IF('Ricavi complessivi'!B98="","",'Ricavi complessivi'!B98)</f>
        <v>PDZ BORSE LAVORO</v>
      </c>
      <c r="C98" s="8" t="e">
        <f>IF('Ricavi complessivi'!#REF!="G",'Ricavi complessivi'!#REF!*LAVORO!$E$5,IF('Ricavi complessivi'!#REF!="C",'Ricavi complessivi'!#REF!,""))</f>
        <v>#REF!</v>
      </c>
      <c r="D98" s="8" t="e">
        <f>IF('Ricavi complessivi'!#REF!="G",'Ricavi complessivi'!#REF!*LAVORO!$E$5,IF('Ricavi complessivi'!#REF!="C",'Ricavi complessivi'!#REF!,""))</f>
        <v>#REF!</v>
      </c>
      <c r="E98" s="30" t="e">
        <f>IF('Ricavi complessivi'!#REF!="G",'Ricavi complessivi'!#REF!*LAVORO!$E$5,IF('Ricavi complessivi'!#REF!="C",'Ricavi complessivi'!#REF!,""))</f>
        <v>#REF!</v>
      </c>
      <c r="F98" s="114" t="e">
        <f>IF('Ricavi complessivi'!#REF!="G",'Ricavi complessivi'!C98*LAVORO!$E$5,IF('Ricavi complessivi'!#REF!="C",'Ricavi complessivi'!C98,0))</f>
        <v>#REF!</v>
      </c>
      <c r="G98" s="44" t="e">
        <f>IF('Ricavi complessivi'!#REF!="G",'Ricavi complessivi'!#REF!*LAVORO!$E$5,IF('Ricavi complessivi'!#REF!="C",'Ricavi complessivi'!#REF!,""))</f>
        <v>#REF!</v>
      </c>
      <c r="H98" s="44" t="e">
        <f>IF('Ricavi complessivi'!#REF!="G",'Ricavi complessivi'!#REF!*LAVORO!$E$5,IF('Ricavi complessivi'!#REF!="C",'Ricavi complessivi'!#REF!,""))</f>
        <v>#REF!</v>
      </c>
      <c r="I98" s="114" t="e">
        <f>IF('Ricavi complessivi'!#REF!="G",'Ricavi complessivi'!D98*LAVORO!$E$5,IF('Ricavi complessivi'!#REF!="C",'Ricavi complessivi'!D98,""))</f>
        <v>#REF!</v>
      </c>
      <c r="J98" s="14" t="e">
        <f>IF('Ricavi complessivi'!#REF!="G",'Ricavi complessivi'!E98*LAVORO!$E$5,IF('Ricavi complessivi'!#REF!="C",'Ricavi complessivi'!E98,""))</f>
        <v>#REF!</v>
      </c>
      <c r="K98" s="14" t="e">
        <f>IF('Ricavi complessivi'!#REF!="G",'Ricavi complessivi'!F98*LAVORO!$E$5,IF('Ricavi complessivi'!#REF!="C",'Ricavi complessivi'!F98,""))</f>
        <v>#REF!</v>
      </c>
      <c r="L98" s="8"/>
      <c r="M98" s="30" t="e">
        <f>'Ricavi complessivi'!#REF!</f>
        <v>#REF!</v>
      </c>
      <c r="P98" s="42" t="e">
        <f>IF(M98="G",'Ricavi complessivi'!#REF!,IF('R Collecchio'!M98='R Collecchio'!$B$214,'Ricavi complessivi'!#REF!,0))</f>
        <v>#REF!</v>
      </c>
    </row>
    <row r="99" spans="1:26">
      <c r="A99" s="13" t="str">
        <f>IF('Ricavi complessivi'!A99="","",'Ricavi complessivi'!A99)</f>
        <v xml:space="preserve">  58/05/708  </v>
      </c>
      <c r="B99" s="62" t="str">
        <f>IF('Ricavi complessivi'!B99="","",'Ricavi complessivi'!B99)</f>
        <v xml:space="preserve">PDZ SOCIAL MARKET       </v>
      </c>
      <c r="C99" s="8" t="e">
        <f>IF('Ricavi complessivi'!#REF!="G",'Ricavi complessivi'!#REF!*LAVORO!$E$5,IF('Ricavi complessivi'!#REF!="C",'Ricavi complessivi'!#REF!,""))</f>
        <v>#REF!</v>
      </c>
      <c r="D99" s="8" t="e">
        <f>IF('Ricavi complessivi'!#REF!="G",'Ricavi complessivi'!#REF!*LAVORO!$E$5,IF('Ricavi complessivi'!#REF!="C",'Ricavi complessivi'!#REF!,""))</f>
        <v>#REF!</v>
      </c>
      <c r="E99" s="30" t="e">
        <f>IF('Ricavi complessivi'!#REF!="G",'Ricavi complessivi'!#REF!*LAVORO!$E$5,IF('Ricavi complessivi'!#REF!="C",'Ricavi complessivi'!#REF!,""))</f>
        <v>#REF!</v>
      </c>
      <c r="F99" s="114" t="e">
        <f>IF('Ricavi complessivi'!#REF!="G",'Ricavi complessivi'!C99*LAVORO!$E$5,IF('Ricavi complessivi'!#REF!="C",'Ricavi complessivi'!C99,0))</f>
        <v>#REF!</v>
      </c>
      <c r="G99" s="44" t="e">
        <f>IF('Ricavi complessivi'!#REF!="G",'Ricavi complessivi'!#REF!*LAVORO!$E$5,IF('Ricavi complessivi'!#REF!="C",'Ricavi complessivi'!#REF!,""))</f>
        <v>#REF!</v>
      </c>
      <c r="H99" s="44" t="e">
        <f>IF('Ricavi complessivi'!#REF!="G",'Ricavi complessivi'!#REF!*LAVORO!$E$5,IF('Ricavi complessivi'!#REF!="C",'Ricavi complessivi'!#REF!,""))</f>
        <v>#REF!</v>
      </c>
      <c r="I99" s="114" t="e">
        <f>IF('Ricavi complessivi'!#REF!="G",'Ricavi complessivi'!D99*LAVORO!$E$5,IF('Ricavi complessivi'!#REF!="C",'Ricavi complessivi'!D99,""))</f>
        <v>#REF!</v>
      </c>
      <c r="J99" s="14" t="e">
        <f>IF('Ricavi complessivi'!#REF!="G",'Ricavi complessivi'!E99*LAVORO!$E$5,IF('Ricavi complessivi'!#REF!="C",'Ricavi complessivi'!E99,""))</f>
        <v>#REF!</v>
      </c>
      <c r="K99" s="14" t="e">
        <f>IF('Ricavi complessivi'!#REF!="G",'Ricavi complessivi'!F99*LAVORO!$E$5,IF('Ricavi complessivi'!#REF!="C",'Ricavi complessivi'!F99,""))</f>
        <v>#REF!</v>
      </c>
      <c r="L99" s="8"/>
      <c r="M99" s="30" t="e">
        <f>'Ricavi complessivi'!#REF!</f>
        <v>#REF!</v>
      </c>
      <c r="P99" s="42" t="e">
        <f>IF(M99="G",'Ricavi complessivi'!#REF!,IF('R Collecchio'!M99='R Collecchio'!$B$214,'Ricavi complessivi'!#REF!,0))</f>
        <v>#REF!</v>
      </c>
      <c r="Z99" s="1"/>
    </row>
    <row r="100" spans="1:26">
      <c r="A100" s="13" t="str">
        <f>IF('Ricavi complessivi'!A100="","",'Ricavi complessivi'!A100)</f>
        <v xml:space="preserve">  58/05/709  </v>
      </c>
      <c r="B100" s="62" t="str">
        <f>IF('Ricavi complessivi'!B100="","",'Ricavi complessivi'!B100)</f>
        <v xml:space="preserve">PDZ RETE PER AFFIDO COLLECCHIO </v>
      </c>
      <c r="C100" s="8" t="e">
        <f>IF('Ricavi complessivi'!#REF!="G",'Ricavi complessivi'!#REF!*LAVORO!$E$5,IF('Ricavi complessivi'!#REF!="C",'Ricavi complessivi'!#REF!,""))</f>
        <v>#REF!</v>
      </c>
      <c r="D100" s="8" t="e">
        <f>IF('Ricavi complessivi'!#REF!="G",'Ricavi complessivi'!#REF!*LAVORO!$E$5,IF('Ricavi complessivi'!#REF!="C",'Ricavi complessivi'!#REF!,""))</f>
        <v>#REF!</v>
      </c>
      <c r="E100" s="30" t="e">
        <f>IF('Ricavi complessivi'!#REF!="G",'Ricavi complessivi'!#REF!*LAVORO!$E$5,IF('Ricavi complessivi'!#REF!="C",'Ricavi complessivi'!#REF!,""))</f>
        <v>#REF!</v>
      </c>
      <c r="F100" s="114" t="e">
        <f>IF('Ricavi complessivi'!#REF!="G",'Ricavi complessivi'!C100*LAVORO!$E$5,IF('Ricavi complessivi'!#REF!="C",'Ricavi complessivi'!C100,0))</f>
        <v>#REF!</v>
      </c>
      <c r="G100" s="44" t="e">
        <f>IF('Ricavi complessivi'!#REF!="G",'Ricavi complessivi'!#REF!*LAVORO!$E$5,IF('Ricavi complessivi'!#REF!="C",'Ricavi complessivi'!#REF!,""))</f>
        <v>#REF!</v>
      </c>
      <c r="H100" s="44" t="e">
        <f>IF('Ricavi complessivi'!#REF!="G",'Ricavi complessivi'!#REF!*LAVORO!$E$5,IF('Ricavi complessivi'!#REF!="C",'Ricavi complessivi'!#REF!,""))</f>
        <v>#REF!</v>
      </c>
      <c r="I100" s="114" t="e">
        <f>IF('Ricavi complessivi'!#REF!="G",'Ricavi complessivi'!D100*LAVORO!$E$5,IF('Ricavi complessivi'!#REF!="C",'Ricavi complessivi'!D100,""))</f>
        <v>#REF!</v>
      </c>
      <c r="J100" s="14" t="e">
        <f>IF('Ricavi complessivi'!#REF!="G",'Ricavi complessivi'!E100*LAVORO!$E$5,IF('Ricavi complessivi'!#REF!="C",'Ricavi complessivi'!E100,""))</f>
        <v>#REF!</v>
      </c>
      <c r="K100" s="14" t="e">
        <f>IF('Ricavi complessivi'!#REF!="G",'Ricavi complessivi'!F100*LAVORO!$E$5,IF('Ricavi complessivi'!#REF!="C",'Ricavi complessivi'!F100,""))</f>
        <v>#REF!</v>
      </c>
      <c r="L100" s="8"/>
      <c r="M100" s="30" t="e">
        <f>'Ricavi complessivi'!#REF!</f>
        <v>#REF!</v>
      </c>
      <c r="P100" s="42" t="e">
        <f>IF(M100="G",'Ricavi complessivi'!#REF!,IF('R Collecchio'!M100='R Collecchio'!$B$214,'Ricavi complessivi'!#REF!,0))</f>
        <v>#REF!</v>
      </c>
      <c r="W100" s="1"/>
      <c r="Z100" s="1"/>
    </row>
    <row r="101" spans="1:26" hidden="1">
      <c r="A101" s="13" t="str">
        <f>IF('Ricavi complessivi'!A101="","",'Ricavi complessivi'!A101)</f>
        <v xml:space="preserve"> 58/05/710</v>
      </c>
      <c r="B101" s="62" t="str">
        <f>IF('Ricavi complessivi'!B101="","",'Ricavi complessivi'!B101)</f>
        <v>PDZ RETE PER AFFIDO FELINO</v>
      </c>
      <c r="C101" s="8" t="e">
        <f>IF('Ricavi complessivi'!#REF!="G",'Ricavi complessivi'!#REF!*LAVORO!$E$5,IF('Ricavi complessivi'!#REF!="C",'Ricavi complessivi'!#REF!,""))</f>
        <v>#REF!</v>
      </c>
      <c r="D101" s="8" t="e">
        <f>IF('Ricavi complessivi'!#REF!="G",'Ricavi complessivi'!#REF!*LAVORO!$E$5,IF('Ricavi complessivi'!#REF!="C",'Ricavi complessivi'!#REF!,""))</f>
        <v>#REF!</v>
      </c>
      <c r="E101" s="30" t="e">
        <f>IF('Ricavi complessivi'!#REF!="G",'Ricavi complessivi'!#REF!*LAVORO!$E$5,IF('Ricavi complessivi'!#REF!="C",'Ricavi complessivi'!#REF!,""))</f>
        <v>#REF!</v>
      </c>
      <c r="F101" s="114" t="e">
        <f>IF('Ricavi complessivi'!#REF!="G",'Ricavi complessivi'!C101*LAVORO!$E$5,IF('Ricavi complessivi'!#REF!="C",'Ricavi complessivi'!C101,0))</f>
        <v>#REF!</v>
      </c>
      <c r="G101" s="44" t="e">
        <f>IF('Ricavi complessivi'!#REF!="G",'Ricavi complessivi'!#REF!*LAVORO!$E$5,IF('Ricavi complessivi'!#REF!="C",'Ricavi complessivi'!#REF!,""))</f>
        <v>#REF!</v>
      </c>
      <c r="H101" s="44" t="e">
        <f>IF('Ricavi complessivi'!#REF!="G",'Ricavi complessivi'!#REF!*LAVORO!$E$5,IF('Ricavi complessivi'!#REF!="C",'Ricavi complessivi'!#REF!,""))</f>
        <v>#REF!</v>
      </c>
      <c r="I101" s="114" t="e">
        <f>IF('Ricavi complessivi'!#REF!="G",'Ricavi complessivi'!D101*LAVORO!$E$5,IF('Ricavi complessivi'!#REF!="C",'Ricavi complessivi'!D101,""))</f>
        <v>#REF!</v>
      </c>
      <c r="J101" s="14" t="e">
        <f>IF('Ricavi complessivi'!#REF!="G",'Ricavi complessivi'!E101*LAVORO!$E$5,IF('Ricavi complessivi'!#REF!="C",'Ricavi complessivi'!E101,""))</f>
        <v>#REF!</v>
      </c>
      <c r="K101" s="14" t="e">
        <f>IF('Ricavi complessivi'!#REF!="G",'Ricavi complessivi'!F101*LAVORO!$E$5,IF('Ricavi complessivi'!#REF!="C",'Ricavi complessivi'!F101,""))</f>
        <v>#REF!</v>
      </c>
      <c r="L101" s="8"/>
      <c r="M101" s="30" t="e">
        <f>'Ricavi complessivi'!#REF!</f>
        <v>#REF!</v>
      </c>
      <c r="P101" s="42" t="e">
        <f>IF(M101="G",'Ricavi complessivi'!#REF!,IF('R Collecchio'!M101='R Collecchio'!$B$214,'Ricavi complessivi'!#REF!,0))</f>
        <v>#REF!</v>
      </c>
      <c r="W101" s="1"/>
      <c r="Z101" s="1"/>
    </row>
    <row r="102" spans="1:26" hidden="1">
      <c r="A102" s="13" t="str">
        <f>IF('Ricavi complessivi'!A102="","",'Ricavi complessivi'!A102)</f>
        <v xml:space="preserve">  58/05/711  </v>
      </c>
      <c r="B102" s="62" t="str">
        <f>IF('Ricavi complessivi'!B102="","",'Ricavi complessivi'!B102)</f>
        <v>PDZ RETE PER AFFIDO MONTECHIARU</v>
      </c>
      <c r="C102" s="8" t="e">
        <f>IF('Ricavi complessivi'!#REF!="G",'Ricavi complessivi'!#REF!*LAVORO!$E$5,IF('Ricavi complessivi'!#REF!="C",'Ricavi complessivi'!#REF!,""))</f>
        <v>#REF!</v>
      </c>
      <c r="D102" s="8" t="e">
        <f>IF('Ricavi complessivi'!#REF!="G",'Ricavi complessivi'!#REF!*LAVORO!$E$5,IF('Ricavi complessivi'!#REF!="C",'Ricavi complessivi'!#REF!,""))</f>
        <v>#REF!</v>
      </c>
      <c r="E102" s="30" t="e">
        <f>IF('Ricavi complessivi'!#REF!="G",'Ricavi complessivi'!#REF!*LAVORO!$E$5,IF('Ricavi complessivi'!#REF!="C",'Ricavi complessivi'!#REF!,""))</f>
        <v>#REF!</v>
      </c>
      <c r="F102" s="114" t="e">
        <f>IF('Ricavi complessivi'!#REF!="G",'Ricavi complessivi'!C102*LAVORO!$E$5,IF('Ricavi complessivi'!#REF!="C",'Ricavi complessivi'!C102,0))</f>
        <v>#REF!</v>
      </c>
      <c r="G102" s="44" t="e">
        <f>IF('Ricavi complessivi'!#REF!="G",'Ricavi complessivi'!#REF!*LAVORO!$E$5,IF('Ricavi complessivi'!#REF!="C",'Ricavi complessivi'!#REF!,""))</f>
        <v>#REF!</v>
      </c>
      <c r="H102" s="44" t="e">
        <f>IF('Ricavi complessivi'!#REF!="G",'Ricavi complessivi'!#REF!*LAVORO!$E$5,IF('Ricavi complessivi'!#REF!="C",'Ricavi complessivi'!#REF!,""))</f>
        <v>#REF!</v>
      </c>
      <c r="I102" s="114" t="e">
        <f>IF('Ricavi complessivi'!#REF!="G",'Ricavi complessivi'!D102*LAVORO!$E$5,IF('Ricavi complessivi'!#REF!="C",'Ricavi complessivi'!D102,""))</f>
        <v>#REF!</v>
      </c>
      <c r="J102" s="14" t="e">
        <f>IF('Ricavi complessivi'!#REF!="G",'Ricavi complessivi'!E102*LAVORO!$E$5,IF('Ricavi complessivi'!#REF!="C",'Ricavi complessivi'!E102,""))</f>
        <v>#REF!</v>
      </c>
      <c r="K102" s="14" t="e">
        <f>IF('Ricavi complessivi'!#REF!="G",'Ricavi complessivi'!F102*LAVORO!$E$5,IF('Ricavi complessivi'!#REF!="C",'Ricavi complessivi'!F102,""))</f>
        <v>#REF!</v>
      </c>
      <c r="L102" s="8"/>
      <c r="M102" s="30" t="e">
        <f>'Ricavi complessivi'!#REF!</f>
        <v>#REF!</v>
      </c>
      <c r="P102" s="42" t="e">
        <f>IF(M102="G",'Ricavi complessivi'!#REF!,IF('R Collecchio'!M102='R Collecchio'!$B$214,'Ricavi complessivi'!#REF!,0))</f>
        <v>#REF!</v>
      </c>
      <c r="W102" s="1"/>
      <c r="Z102" s="1"/>
    </row>
    <row r="103" spans="1:26" hidden="1">
      <c r="A103" s="13" t="str">
        <f>IF('Ricavi complessivi'!A103="","",'Ricavi complessivi'!A103)</f>
        <v xml:space="preserve">  58/05/712  </v>
      </c>
      <c r="B103" s="62" t="str">
        <f>IF('Ricavi complessivi'!B103="","",'Ricavi complessivi'!B103)</f>
        <v>PDZ RETE PER AFFIDO SALA BAGANZ</v>
      </c>
      <c r="C103" s="8" t="e">
        <f>IF('Ricavi complessivi'!#REF!="G",'Ricavi complessivi'!#REF!*LAVORO!$E$5,IF('Ricavi complessivi'!#REF!="C",'Ricavi complessivi'!#REF!,""))</f>
        <v>#REF!</v>
      </c>
      <c r="D103" s="8" t="e">
        <f>IF('Ricavi complessivi'!#REF!="G",'Ricavi complessivi'!#REF!*LAVORO!$E$5,IF('Ricavi complessivi'!#REF!="C",'Ricavi complessivi'!#REF!,""))</f>
        <v>#REF!</v>
      </c>
      <c r="E103" s="30" t="e">
        <f>IF('Ricavi complessivi'!#REF!="G",'Ricavi complessivi'!#REF!*LAVORO!$E$5,IF('Ricavi complessivi'!#REF!="C",'Ricavi complessivi'!#REF!,""))</f>
        <v>#REF!</v>
      </c>
      <c r="F103" s="114" t="e">
        <f>IF('Ricavi complessivi'!#REF!="G",'Ricavi complessivi'!C103*LAVORO!$E$5,IF('Ricavi complessivi'!#REF!="C",'Ricavi complessivi'!C103,0))</f>
        <v>#REF!</v>
      </c>
      <c r="G103" s="44" t="e">
        <f>IF('Ricavi complessivi'!#REF!="G",'Ricavi complessivi'!#REF!*LAVORO!$E$5,IF('Ricavi complessivi'!#REF!="C",'Ricavi complessivi'!#REF!,""))</f>
        <v>#REF!</v>
      </c>
      <c r="H103" s="44" t="e">
        <f>IF('Ricavi complessivi'!#REF!="G",'Ricavi complessivi'!#REF!*LAVORO!$E$5,IF('Ricavi complessivi'!#REF!="C",'Ricavi complessivi'!#REF!,""))</f>
        <v>#REF!</v>
      </c>
      <c r="I103" s="114" t="e">
        <f>IF('Ricavi complessivi'!#REF!="G",'Ricavi complessivi'!D103*LAVORO!$E$5,IF('Ricavi complessivi'!#REF!="C",'Ricavi complessivi'!D103,""))</f>
        <v>#REF!</v>
      </c>
      <c r="J103" s="14" t="e">
        <f>IF('Ricavi complessivi'!#REF!="G",'Ricavi complessivi'!E103*LAVORO!$E$5,IF('Ricavi complessivi'!#REF!="C",'Ricavi complessivi'!E103,""))</f>
        <v>#REF!</v>
      </c>
      <c r="K103" s="14" t="e">
        <f>IF('Ricavi complessivi'!#REF!="G",'Ricavi complessivi'!F103*LAVORO!$E$5,IF('Ricavi complessivi'!#REF!="C",'Ricavi complessivi'!F103,""))</f>
        <v>#REF!</v>
      </c>
      <c r="L103" s="8"/>
      <c r="M103" s="30" t="e">
        <f>'Ricavi complessivi'!#REF!</f>
        <v>#REF!</v>
      </c>
      <c r="P103" s="42" t="e">
        <f>IF(M103="G",'Ricavi complessivi'!#REF!,IF('R Collecchio'!M103='R Collecchio'!$B$214,'Ricavi complessivi'!#REF!,0))</f>
        <v>#REF!</v>
      </c>
      <c r="W103" s="1"/>
      <c r="Z103" s="1"/>
    </row>
    <row r="104" spans="1:26" hidden="1">
      <c r="A104" s="13" t="str">
        <f>IF('Ricavi complessivi'!A104="","",'Ricavi complessivi'!A104)</f>
        <v xml:space="preserve">  58/05/713  </v>
      </c>
      <c r="B104" s="62" t="str">
        <f>IF('Ricavi complessivi'!B104="","",'Ricavi complessivi'!B104)</f>
        <v>PDZ RETE PER AFFIDO TRAVERSETOL</v>
      </c>
      <c r="C104" s="8" t="e">
        <f>IF('Ricavi complessivi'!#REF!="G",'Ricavi complessivi'!#REF!*LAVORO!$E$5,IF('Ricavi complessivi'!#REF!="C",'Ricavi complessivi'!#REF!,""))</f>
        <v>#REF!</v>
      </c>
      <c r="D104" s="8" t="e">
        <f>IF('Ricavi complessivi'!#REF!="G",'Ricavi complessivi'!#REF!*LAVORO!$E$5,IF('Ricavi complessivi'!#REF!="C",'Ricavi complessivi'!#REF!,""))</f>
        <v>#REF!</v>
      </c>
      <c r="E104" s="30" t="e">
        <f>IF('Ricavi complessivi'!#REF!="G",'Ricavi complessivi'!#REF!*LAVORO!$E$5,IF('Ricavi complessivi'!#REF!="C",'Ricavi complessivi'!#REF!,""))</f>
        <v>#REF!</v>
      </c>
      <c r="F104" s="114" t="e">
        <f>IF('Ricavi complessivi'!#REF!="G",'Ricavi complessivi'!C104*LAVORO!$E$5,IF('Ricavi complessivi'!#REF!="C",'Ricavi complessivi'!C104,0))</f>
        <v>#REF!</v>
      </c>
      <c r="G104" s="44" t="e">
        <f>IF('Ricavi complessivi'!#REF!="G",'Ricavi complessivi'!#REF!*LAVORO!$E$5,IF('Ricavi complessivi'!#REF!="C",'Ricavi complessivi'!#REF!,""))</f>
        <v>#REF!</v>
      </c>
      <c r="H104" s="44" t="e">
        <f>IF('Ricavi complessivi'!#REF!="G",'Ricavi complessivi'!#REF!*LAVORO!$E$5,IF('Ricavi complessivi'!#REF!="C",'Ricavi complessivi'!#REF!,""))</f>
        <v>#REF!</v>
      </c>
      <c r="I104" s="114" t="e">
        <f>IF('Ricavi complessivi'!#REF!="G",'Ricavi complessivi'!D104*LAVORO!$E$5,IF('Ricavi complessivi'!#REF!="C",'Ricavi complessivi'!D104,""))</f>
        <v>#REF!</v>
      </c>
      <c r="J104" s="14" t="e">
        <f>IF('Ricavi complessivi'!#REF!="G",'Ricavi complessivi'!E104*LAVORO!$E$5,IF('Ricavi complessivi'!#REF!="C",'Ricavi complessivi'!E104,""))</f>
        <v>#REF!</v>
      </c>
      <c r="K104" s="14" t="e">
        <f>IF('Ricavi complessivi'!#REF!="G",'Ricavi complessivi'!F104*LAVORO!$E$5,IF('Ricavi complessivi'!#REF!="C",'Ricavi complessivi'!F104,""))</f>
        <v>#REF!</v>
      </c>
      <c r="L104" s="8"/>
      <c r="M104" s="30" t="e">
        <f>'Ricavi complessivi'!#REF!</f>
        <v>#REF!</v>
      </c>
      <c r="P104" s="42" t="e">
        <f>IF(M104="G",'Ricavi complessivi'!#REF!,IF('R Collecchio'!M104='R Collecchio'!$B$214,'Ricavi complessivi'!#REF!,0))</f>
        <v>#REF!</v>
      </c>
      <c r="W104" s="1"/>
    </row>
    <row r="105" spans="1:26">
      <c r="A105" s="13" t="str">
        <f>IF('Ricavi complessivi'!A105="","",'Ricavi complessivi'!A105)</f>
        <v xml:space="preserve">  58/05/742  </v>
      </c>
      <c r="B105" s="62" t="str">
        <f>IF('Ricavi complessivi'!B105="","",'Ricavi complessivi'!B105)</f>
        <v>PDZ PUZZLE</v>
      </c>
      <c r="C105" s="8" t="e">
        <f>IF('Ricavi complessivi'!#REF!="G",'Ricavi complessivi'!#REF!*LAVORO!$E$5,IF('Ricavi complessivi'!#REF!="C",'Ricavi complessivi'!#REF!,""))</f>
        <v>#REF!</v>
      </c>
      <c r="D105" s="8" t="e">
        <f>IF('Ricavi complessivi'!#REF!="G",'Ricavi complessivi'!#REF!*LAVORO!$E$5,IF('Ricavi complessivi'!#REF!="C",'Ricavi complessivi'!#REF!,""))</f>
        <v>#REF!</v>
      </c>
      <c r="E105" s="30" t="e">
        <f>IF('Ricavi complessivi'!#REF!="G",'Ricavi complessivi'!#REF!*LAVORO!$E$5,IF('Ricavi complessivi'!#REF!="C",'Ricavi complessivi'!#REF!,""))</f>
        <v>#REF!</v>
      </c>
      <c r="F105" s="114" t="e">
        <f>IF('Ricavi complessivi'!#REF!="G",'Ricavi complessivi'!C105*LAVORO!$E$5,IF('Ricavi complessivi'!#REF!="C",'Ricavi complessivi'!C105,0))</f>
        <v>#REF!</v>
      </c>
      <c r="G105" s="44" t="e">
        <f>IF('Ricavi complessivi'!#REF!="G",'Ricavi complessivi'!#REF!*LAVORO!$E$5,IF('Ricavi complessivi'!#REF!="C",'Ricavi complessivi'!#REF!,""))</f>
        <v>#REF!</v>
      </c>
      <c r="H105" s="44" t="e">
        <f>IF('Ricavi complessivi'!#REF!="G",'Ricavi complessivi'!#REF!*LAVORO!$E$5,IF('Ricavi complessivi'!#REF!="C",'Ricavi complessivi'!#REF!,""))</f>
        <v>#REF!</v>
      </c>
      <c r="I105" s="114" t="e">
        <f>IF('Ricavi complessivi'!#REF!="G",'Ricavi complessivi'!D105*LAVORO!$E$5,IF('Ricavi complessivi'!#REF!="C",'Ricavi complessivi'!D105,""))</f>
        <v>#REF!</v>
      </c>
      <c r="J105" s="14" t="e">
        <f>IF('Ricavi complessivi'!#REF!="G",'Ricavi complessivi'!E105*LAVORO!$E$5,IF('Ricavi complessivi'!#REF!="C",'Ricavi complessivi'!E105,""))</f>
        <v>#REF!</v>
      </c>
      <c r="K105" s="14" t="e">
        <f>IF('Ricavi complessivi'!#REF!="G",'Ricavi complessivi'!F105*LAVORO!$E$5,IF('Ricavi complessivi'!#REF!="C",'Ricavi complessivi'!F105,""))</f>
        <v>#REF!</v>
      </c>
      <c r="L105" s="8"/>
      <c r="M105" s="30" t="e">
        <f>'Ricavi complessivi'!#REF!</f>
        <v>#REF!</v>
      </c>
      <c r="P105" s="42" t="e">
        <f>IF(M105="G",'Ricavi complessivi'!#REF!,IF('R Collecchio'!M105='R Collecchio'!$B$214,'Ricavi complessivi'!#REF!,0))</f>
        <v>#REF!</v>
      </c>
    </row>
    <row r="106" spans="1:26" hidden="1">
      <c r="A106" s="13" t="str">
        <f>IF('Ricavi complessivi'!A106="","",'Ricavi complessivi'!A106)</f>
        <v/>
      </c>
      <c r="B106" s="62" t="str">
        <f>IF('Ricavi complessivi'!B106="","",'Ricavi complessivi'!B106)</f>
        <v>PDZ SCUOLA AUTONOMIA</v>
      </c>
      <c r="C106" s="8" t="e">
        <f>IF('Ricavi complessivi'!#REF!="G",'Ricavi complessivi'!#REF!*LAVORO!$E$5,IF('Ricavi complessivi'!#REF!="C",'Ricavi complessivi'!#REF!,""))</f>
        <v>#REF!</v>
      </c>
      <c r="D106" s="8" t="e">
        <f>IF('Ricavi complessivi'!#REF!="G",'Ricavi complessivi'!#REF!*LAVORO!$E$5,IF('Ricavi complessivi'!#REF!="C",'Ricavi complessivi'!#REF!,""))</f>
        <v>#REF!</v>
      </c>
      <c r="E106" s="30" t="e">
        <f>IF('Ricavi complessivi'!#REF!="G",'Ricavi complessivi'!#REF!*LAVORO!$E$5,IF('Ricavi complessivi'!#REF!="C",'Ricavi complessivi'!#REF!,""))</f>
        <v>#REF!</v>
      </c>
      <c r="F106" s="114" t="e">
        <f>IF('Ricavi complessivi'!#REF!="G",'Ricavi complessivi'!C106*LAVORO!$E$5,IF('Ricavi complessivi'!#REF!="C",'Ricavi complessivi'!C106,0))</f>
        <v>#REF!</v>
      </c>
      <c r="G106" s="44" t="e">
        <f>IF('Ricavi complessivi'!#REF!="G",'Ricavi complessivi'!#REF!*LAVORO!$E$5,IF('Ricavi complessivi'!#REF!="C",'Ricavi complessivi'!#REF!,""))</f>
        <v>#REF!</v>
      </c>
      <c r="H106" s="44" t="e">
        <f>IF('Ricavi complessivi'!#REF!="G",'Ricavi complessivi'!#REF!*LAVORO!$E$5,IF('Ricavi complessivi'!#REF!="C",'Ricavi complessivi'!#REF!,""))</f>
        <v>#REF!</v>
      </c>
      <c r="I106" s="114" t="e">
        <f>IF('Ricavi complessivi'!#REF!="G",'Ricavi complessivi'!D106*LAVORO!$E$5,IF('Ricavi complessivi'!#REF!="C",'Ricavi complessivi'!D106,""))</f>
        <v>#REF!</v>
      </c>
      <c r="J106" s="14" t="e">
        <f>IF('Ricavi complessivi'!#REF!="G",'Ricavi complessivi'!E106*LAVORO!$E$5,IF('Ricavi complessivi'!#REF!="C",'Ricavi complessivi'!E106,""))</f>
        <v>#REF!</v>
      </c>
      <c r="K106" s="14" t="e">
        <f>IF('Ricavi complessivi'!#REF!="G",'Ricavi complessivi'!F106*LAVORO!$E$5,IF('Ricavi complessivi'!#REF!="C",'Ricavi complessivi'!F106,""))</f>
        <v>#REF!</v>
      </c>
      <c r="L106" s="8"/>
      <c r="M106" s="30" t="e">
        <f>'Ricavi complessivi'!#REF!</f>
        <v>#REF!</v>
      </c>
      <c r="P106" s="42" t="e">
        <f>IF(M106="G",'Ricavi complessivi'!#REF!,IF('R Collecchio'!M106='R Collecchio'!$B$214,'Ricavi complessivi'!#REF!,0))</f>
        <v>#REF!</v>
      </c>
    </row>
    <row r="107" spans="1:26">
      <c r="A107" s="13" t="str">
        <f>IF('Ricavi complessivi'!A107="","",'Ricavi complessivi'!A107)</f>
        <v xml:space="preserve">  58/05/716  </v>
      </c>
      <c r="B107" s="62" t="str">
        <f>IF('Ricavi complessivi'!B107="","",'Ricavi complessivi'!B107)</f>
        <v>PDZ F.DO STRUT.MINORI COLLECCHI</v>
      </c>
      <c r="C107" s="8" t="e">
        <f>IF('Ricavi complessivi'!#REF!="G",'Ricavi complessivi'!#REF!*LAVORO!$E$5,IF('Ricavi complessivi'!#REF!="C",'Ricavi complessivi'!#REF!,""))</f>
        <v>#REF!</v>
      </c>
      <c r="D107" s="8" t="e">
        <f>IF('Ricavi complessivi'!#REF!="G",'Ricavi complessivi'!#REF!*LAVORO!$E$5,IF('Ricavi complessivi'!#REF!="C",'Ricavi complessivi'!#REF!,""))</f>
        <v>#REF!</v>
      </c>
      <c r="E107" s="30" t="e">
        <f>IF('Ricavi complessivi'!#REF!="G",'Ricavi complessivi'!#REF!*LAVORO!$E$5,IF('Ricavi complessivi'!#REF!="C",'Ricavi complessivi'!#REF!,""))</f>
        <v>#REF!</v>
      </c>
      <c r="F107" s="114" t="e">
        <f>IF('Ricavi complessivi'!#REF!="G",'Ricavi complessivi'!C107*LAVORO!$E$5,IF('Ricavi complessivi'!#REF!="C",'Ricavi complessivi'!C107,0))</f>
        <v>#REF!</v>
      </c>
      <c r="G107" s="44" t="e">
        <f>IF('Ricavi complessivi'!#REF!="G",'Ricavi complessivi'!#REF!*LAVORO!$E$5,IF('Ricavi complessivi'!#REF!="C",'Ricavi complessivi'!#REF!,""))</f>
        <v>#REF!</v>
      </c>
      <c r="H107" s="44" t="e">
        <f>IF('Ricavi complessivi'!#REF!="G",'Ricavi complessivi'!#REF!*LAVORO!$E$5,IF('Ricavi complessivi'!#REF!="C",'Ricavi complessivi'!#REF!,""))</f>
        <v>#REF!</v>
      </c>
      <c r="I107" s="114" t="e">
        <f>IF('Ricavi complessivi'!#REF!="G",'Ricavi complessivi'!D107*LAVORO!$E$5,IF('Ricavi complessivi'!#REF!="C",'Ricavi complessivi'!D107,""))</f>
        <v>#REF!</v>
      </c>
      <c r="J107" s="14" t="e">
        <f>IF('Ricavi complessivi'!#REF!="G",'Ricavi complessivi'!E107*LAVORO!$E$5,IF('Ricavi complessivi'!#REF!="C",'Ricavi complessivi'!E107,""))</f>
        <v>#REF!</v>
      </c>
      <c r="K107" s="14" t="e">
        <f>IF('Ricavi complessivi'!#REF!="G",'Ricavi complessivi'!F107*LAVORO!$E$5,IF('Ricavi complessivi'!#REF!="C",'Ricavi complessivi'!F107,""))</f>
        <v>#REF!</v>
      </c>
      <c r="L107" s="8"/>
      <c r="M107" s="30" t="e">
        <f>'Ricavi complessivi'!#REF!</f>
        <v>#REF!</v>
      </c>
      <c r="P107" s="42" t="e">
        <f>IF(M107="G",'Ricavi complessivi'!#REF!,IF('R Collecchio'!M107='R Collecchio'!$B$214,'Ricavi complessivi'!#REF!,0))</f>
        <v>#REF!</v>
      </c>
    </row>
    <row r="108" spans="1:26" hidden="1">
      <c r="A108" s="13" t="str">
        <f>IF('Ricavi complessivi'!A108="","",'Ricavi complessivi'!A108)</f>
        <v xml:space="preserve"> 58/05/710</v>
      </c>
      <c r="B108" s="62" t="str">
        <f>IF('Ricavi complessivi'!B108="","",'Ricavi complessivi'!B108)</f>
        <v>PDZ F.DO STRUT.MINORI FELINO</v>
      </c>
      <c r="C108" s="8" t="e">
        <f>IF('Ricavi complessivi'!#REF!="G",'Ricavi complessivi'!#REF!*LAVORO!$E$5,IF('Ricavi complessivi'!#REF!="C",'Ricavi complessivi'!#REF!,""))</f>
        <v>#REF!</v>
      </c>
      <c r="D108" s="8" t="e">
        <f>IF('Ricavi complessivi'!#REF!="G",'Ricavi complessivi'!#REF!*LAVORO!$E$5,IF('Ricavi complessivi'!#REF!="C",'Ricavi complessivi'!#REF!,""))</f>
        <v>#REF!</v>
      </c>
      <c r="E108" s="30" t="e">
        <f>IF('Ricavi complessivi'!#REF!="G",'Ricavi complessivi'!#REF!*LAVORO!$E$5,IF('Ricavi complessivi'!#REF!="C",'Ricavi complessivi'!#REF!,""))</f>
        <v>#REF!</v>
      </c>
      <c r="F108" s="114" t="e">
        <f>IF('Ricavi complessivi'!#REF!="G",'Ricavi complessivi'!C108*LAVORO!$E$5,IF('Ricavi complessivi'!#REF!="C",'Ricavi complessivi'!C108,0))</f>
        <v>#REF!</v>
      </c>
      <c r="G108" s="44" t="e">
        <f>IF('Ricavi complessivi'!#REF!="G",'Ricavi complessivi'!#REF!*LAVORO!$E$5,IF('Ricavi complessivi'!#REF!="C",'Ricavi complessivi'!#REF!,""))</f>
        <v>#REF!</v>
      </c>
      <c r="H108" s="44" t="e">
        <f>IF('Ricavi complessivi'!#REF!="G",'Ricavi complessivi'!#REF!*LAVORO!$E$5,IF('Ricavi complessivi'!#REF!="C",'Ricavi complessivi'!#REF!,""))</f>
        <v>#REF!</v>
      </c>
      <c r="I108" s="114" t="e">
        <f>IF('Ricavi complessivi'!#REF!="G",'Ricavi complessivi'!D108*LAVORO!$E$5,IF('Ricavi complessivi'!#REF!="C",'Ricavi complessivi'!D108,""))</f>
        <v>#REF!</v>
      </c>
      <c r="J108" s="14" t="e">
        <f>IF('Ricavi complessivi'!#REF!="G",'Ricavi complessivi'!E108*LAVORO!$E$5,IF('Ricavi complessivi'!#REF!="C",'Ricavi complessivi'!E108,""))</f>
        <v>#REF!</v>
      </c>
      <c r="K108" s="14" t="e">
        <f>IF('Ricavi complessivi'!#REF!="G",'Ricavi complessivi'!F108*LAVORO!$E$5,IF('Ricavi complessivi'!#REF!="C",'Ricavi complessivi'!F108,""))</f>
        <v>#REF!</v>
      </c>
      <c r="L108" s="8"/>
      <c r="M108" s="30" t="e">
        <f>'Ricavi complessivi'!#REF!</f>
        <v>#REF!</v>
      </c>
      <c r="P108" s="42" t="e">
        <f>IF(M108="G",'Ricavi complessivi'!#REF!,IF('R Collecchio'!M108='R Collecchio'!$B$214,'Ricavi complessivi'!#REF!,0))</f>
        <v>#REF!</v>
      </c>
    </row>
    <row r="109" spans="1:26" hidden="1">
      <c r="A109" s="13" t="str">
        <f>IF('Ricavi complessivi'!A109="","",'Ricavi complessivi'!A109)</f>
        <v xml:space="preserve">  58/05/718  </v>
      </c>
      <c r="B109" s="62" t="str">
        <f>IF('Ricavi complessivi'!B109="","",'Ricavi complessivi'!B109)</f>
        <v>PDZ F.DO STRUT.MINORI MONTECHIA</v>
      </c>
      <c r="C109" s="8" t="e">
        <f>IF('Ricavi complessivi'!#REF!="G",'Ricavi complessivi'!#REF!*LAVORO!$E$5,IF('Ricavi complessivi'!#REF!="C",'Ricavi complessivi'!#REF!,""))</f>
        <v>#REF!</v>
      </c>
      <c r="D109" s="8" t="e">
        <f>IF('Ricavi complessivi'!#REF!="G",'Ricavi complessivi'!#REF!*LAVORO!$E$5,IF('Ricavi complessivi'!#REF!="C",'Ricavi complessivi'!#REF!,""))</f>
        <v>#REF!</v>
      </c>
      <c r="E109" s="30" t="e">
        <f>IF('Ricavi complessivi'!#REF!="G",'Ricavi complessivi'!#REF!*LAVORO!$E$5,IF('Ricavi complessivi'!#REF!="C",'Ricavi complessivi'!#REF!,""))</f>
        <v>#REF!</v>
      </c>
      <c r="F109" s="114" t="e">
        <f>IF('Ricavi complessivi'!#REF!="G",'Ricavi complessivi'!C109*LAVORO!$E$5,IF('Ricavi complessivi'!#REF!="C",'Ricavi complessivi'!C109,0))</f>
        <v>#REF!</v>
      </c>
      <c r="G109" s="44" t="e">
        <f>IF('Ricavi complessivi'!#REF!="G",'Ricavi complessivi'!#REF!*LAVORO!$E$5,IF('Ricavi complessivi'!#REF!="C",'Ricavi complessivi'!#REF!,""))</f>
        <v>#REF!</v>
      </c>
      <c r="H109" s="44" t="e">
        <f>IF('Ricavi complessivi'!#REF!="G",'Ricavi complessivi'!#REF!*LAVORO!$E$5,IF('Ricavi complessivi'!#REF!="C",'Ricavi complessivi'!#REF!,""))</f>
        <v>#REF!</v>
      </c>
      <c r="I109" s="114" t="e">
        <f>IF('Ricavi complessivi'!#REF!="G",'Ricavi complessivi'!D109*LAVORO!$E$5,IF('Ricavi complessivi'!#REF!="C",'Ricavi complessivi'!D109,""))</f>
        <v>#REF!</v>
      </c>
      <c r="J109" s="14" t="e">
        <f>IF('Ricavi complessivi'!#REF!="G",'Ricavi complessivi'!E109*LAVORO!$E$5,IF('Ricavi complessivi'!#REF!="C",'Ricavi complessivi'!E109,""))</f>
        <v>#REF!</v>
      </c>
      <c r="K109" s="14" t="e">
        <f>IF('Ricavi complessivi'!#REF!="G",'Ricavi complessivi'!F109*LAVORO!$E$5,IF('Ricavi complessivi'!#REF!="C",'Ricavi complessivi'!F109,""))</f>
        <v>#REF!</v>
      </c>
      <c r="L109" s="8"/>
      <c r="M109" s="30" t="e">
        <f>'Ricavi complessivi'!#REF!</f>
        <v>#REF!</v>
      </c>
      <c r="P109" s="42" t="e">
        <f>IF(M109="G",'Ricavi complessivi'!#REF!,IF('R Collecchio'!M109='R Collecchio'!$B$214,'Ricavi complessivi'!#REF!,0))</f>
        <v>#REF!</v>
      </c>
    </row>
    <row r="110" spans="1:26" hidden="1">
      <c r="A110" s="13" t="str">
        <f>IF('Ricavi complessivi'!A110="","",'Ricavi complessivi'!A110)</f>
        <v xml:space="preserve">  58/05/719  </v>
      </c>
      <c r="B110" s="62" t="str">
        <f>IF('Ricavi complessivi'!B110="","",'Ricavi complessivi'!B110)</f>
        <v>PDZ F.DO STRUT.MINORI SALA BAGA</v>
      </c>
      <c r="C110" s="8" t="e">
        <f>IF('Ricavi complessivi'!#REF!="G",'Ricavi complessivi'!#REF!*LAVORO!$E$5,IF('Ricavi complessivi'!#REF!="C",'Ricavi complessivi'!#REF!,""))</f>
        <v>#REF!</v>
      </c>
      <c r="D110" s="8" t="e">
        <f>IF('Ricavi complessivi'!#REF!="G",'Ricavi complessivi'!#REF!*LAVORO!$E$5,IF('Ricavi complessivi'!#REF!="C",'Ricavi complessivi'!#REF!,""))</f>
        <v>#REF!</v>
      </c>
      <c r="E110" s="30" t="e">
        <f>IF('Ricavi complessivi'!#REF!="G",'Ricavi complessivi'!#REF!*LAVORO!$E$5,IF('Ricavi complessivi'!#REF!="C",'Ricavi complessivi'!#REF!,""))</f>
        <v>#REF!</v>
      </c>
      <c r="F110" s="114" t="e">
        <f>IF('Ricavi complessivi'!#REF!="G",'Ricavi complessivi'!C110*LAVORO!$E$5,IF('Ricavi complessivi'!#REF!="C",'Ricavi complessivi'!C110,0))</f>
        <v>#REF!</v>
      </c>
      <c r="G110" s="44" t="e">
        <f>IF('Ricavi complessivi'!#REF!="G",'Ricavi complessivi'!#REF!*LAVORO!$E$5,IF('Ricavi complessivi'!#REF!="C",'Ricavi complessivi'!#REF!,""))</f>
        <v>#REF!</v>
      </c>
      <c r="H110" s="44" t="e">
        <f>IF('Ricavi complessivi'!#REF!="G",'Ricavi complessivi'!#REF!*LAVORO!$E$5,IF('Ricavi complessivi'!#REF!="C",'Ricavi complessivi'!#REF!,""))</f>
        <v>#REF!</v>
      </c>
      <c r="I110" s="114" t="e">
        <f>IF('Ricavi complessivi'!#REF!="G",'Ricavi complessivi'!D110*LAVORO!$E$5,IF('Ricavi complessivi'!#REF!="C",'Ricavi complessivi'!D110,""))</f>
        <v>#REF!</v>
      </c>
      <c r="J110" s="14" t="e">
        <f>IF('Ricavi complessivi'!#REF!="G",'Ricavi complessivi'!E110*LAVORO!$E$5,IF('Ricavi complessivi'!#REF!="C",'Ricavi complessivi'!E110,""))</f>
        <v>#REF!</v>
      </c>
      <c r="K110" s="14" t="e">
        <f>IF('Ricavi complessivi'!#REF!="G",'Ricavi complessivi'!F110*LAVORO!$E$5,IF('Ricavi complessivi'!#REF!="C",'Ricavi complessivi'!F110,""))</f>
        <v>#REF!</v>
      </c>
      <c r="L110" s="8"/>
      <c r="M110" s="30" t="e">
        <f>'Ricavi complessivi'!#REF!</f>
        <v>#REF!</v>
      </c>
      <c r="P110" s="42" t="e">
        <f>IF(M110="G",'Ricavi complessivi'!#REF!,IF('R Collecchio'!M110='R Collecchio'!$B$214,'Ricavi complessivi'!#REF!,0))</f>
        <v>#REF!</v>
      </c>
    </row>
    <row r="111" spans="1:26" hidden="1">
      <c r="A111" s="13" t="str">
        <f>IF('Ricavi complessivi'!A111="","",'Ricavi complessivi'!A111)</f>
        <v xml:space="preserve">  58/05/720  </v>
      </c>
      <c r="B111" s="62" t="str">
        <f>IF('Ricavi complessivi'!B111="","",'Ricavi complessivi'!B111)</f>
        <v>PDZ F.DO STRUT.MINORI TRAVERSET</v>
      </c>
      <c r="C111" s="8" t="e">
        <f>IF('Ricavi complessivi'!#REF!="G",'Ricavi complessivi'!#REF!*LAVORO!$E$5,IF('Ricavi complessivi'!#REF!="C",'Ricavi complessivi'!#REF!,""))</f>
        <v>#REF!</v>
      </c>
      <c r="D111" s="8" t="e">
        <f>IF('Ricavi complessivi'!#REF!="G",'Ricavi complessivi'!#REF!*LAVORO!$E$5,IF('Ricavi complessivi'!#REF!="C",'Ricavi complessivi'!#REF!,""))</f>
        <v>#REF!</v>
      </c>
      <c r="E111" s="30" t="e">
        <f>IF('Ricavi complessivi'!#REF!="G",'Ricavi complessivi'!#REF!*LAVORO!$E$5,IF('Ricavi complessivi'!#REF!="C",'Ricavi complessivi'!#REF!,""))</f>
        <v>#REF!</v>
      </c>
      <c r="F111" s="114" t="e">
        <f>IF('Ricavi complessivi'!#REF!="G",'Ricavi complessivi'!C111*LAVORO!$E$5,IF('Ricavi complessivi'!#REF!="C",'Ricavi complessivi'!C111,0))</f>
        <v>#REF!</v>
      </c>
      <c r="G111" s="44" t="e">
        <f>IF('Ricavi complessivi'!#REF!="G",'Ricavi complessivi'!#REF!*LAVORO!$E$5,IF('Ricavi complessivi'!#REF!="C",'Ricavi complessivi'!#REF!,""))</f>
        <v>#REF!</v>
      </c>
      <c r="H111" s="44" t="e">
        <f>IF('Ricavi complessivi'!#REF!="G",'Ricavi complessivi'!#REF!*LAVORO!$E$5,IF('Ricavi complessivi'!#REF!="C",'Ricavi complessivi'!#REF!,""))</f>
        <v>#REF!</v>
      </c>
      <c r="I111" s="114" t="e">
        <f>IF('Ricavi complessivi'!#REF!="G",'Ricavi complessivi'!D111*LAVORO!$E$5,IF('Ricavi complessivi'!#REF!="C",'Ricavi complessivi'!D111,""))</f>
        <v>#REF!</v>
      </c>
      <c r="J111" s="14" t="e">
        <f>IF('Ricavi complessivi'!#REF!="G",'Ricavi complessivi'!E111*LAVORO!$E$5,IF('Ricavi complessivi'!#REF!="C",'Ricavi complessivi'!E111,""))</f>
        <v>#REF!</v>
      </c>
      <c r="K111" s="14" t="e">
        <f>IF('Ricavi complessivi'!#REF!="G",'Ricavi complessivi'!F111*LAVORO!$E$5,IF('Ricavi complessivi'!#REF!="C",'Ricavi complessivi'!F111,""))</f>
        <v>#REF!</v>
      </c>
      <c r="L111" s="8"/>
      <c r="M111" s="30" t="e">
        <f>'Ricavi complessivi'!#REF!</f>
        <v>#REF!</v>
      </c>
      <c r="P111" s="42" t="e">
        <f>IF(M111="G",'Ricavi complessivi'!#REF!,IF('R Collecchio'!M111='R Collecchio'!$B$214,'Ricavi complessivi'!#REF!,0))</f>
        <v>#REF!</v>
      </c>
    </row>
    <row r="112" spans="1:26" hidden="1">
      <c r="A112" s="13" t="str">
        <f>IF('Ricavi complessivi'!A112="","",'Ricavi complessivi'!A112)</f>
        <v xml:space="preserve">  58/05/727  </v>
      </c>
      <c r="B112" s="62" t="str">
        <f>IF('Ricavi complessivi'!B112="","",'Ricavi complessivi'!B112)</f>
        <v>PDZ PROGETTO GIOVANI FELINO</v>
      </c>
      <c r="C112" s="8" t="e">
        <f>IF('Ricavi complessivi'!#REF!="G",'Ricavi complessivi'!#REF!*LAVORO!$E$5,IF('Ricavi complessivi'!#REF!="C",'Ricavi complessivi'!#REF!,""))</f>
        <v>#REF!</v>
      </c>
      <c r="D112" s="8" t="e">
        <f>IF('Ricavi complessivi'!#REF!="G",'Ricavi complessivi'!#REF!*LAVORO!$E$5,IF('Ricavi complessivi'!#REF!="C",'Ricavi complessivi'!#REF!,""))</f>
        <v>#REF!</v>
      </c>
      <c r="E112" s="30" t="e">
        <f>IF('Ricavi complessivi'!#REF!="G",'Ricavi complessivi'!#REF!*LAVORO!$E$5,IF('Ricavi complessivi'!#REF!="C",'Ricavi complessivi'!#REF!,""))</f>
        <v>#REF!</v>
      </c>
      <c r="F112" s="114" t="e">
        <f>IF('Ricavi complessivi'!#REF!="G",'Ricavi complessivi'!C112*LAVORO!$E$5,IF('Ricavi complessivi'!#REF!="C",'Ricavi complessivi'!C112,0))</f>
        <v>#REF!</v>
      </c>
      <c r="G112" s="44" t="e">
        <f>IF('Ricavi complessivi'!#REF!="G",'Ricavi complessivi'!#REF!*LAVORO!$E$5,IF('Ricavi complessivi'!#REF!="C",'Ricavi complessivi'!#REF!,""))</f>
        <v>#REF!</v>
      </c>
      <c r="H112" s="44" t="e">
        <f>IF('Ricavi complessivi'!#REF!="G",'Ricavi complessivi'!#REF!*LAVORO!$E$5,IF('Ricavi complessivi'!#REF!="C",'Ricavi complessivi'!#REF!,""))</f>
        <v>#REF!</v>
      </c>
      <c r="I112" s="114" t="e">
        <f>IF('Ricavi complessivi'!#REF!="G",'Ricavi complessivi'!D112*LAVORO!$E$5,IF('Ricavi complessivi'!#REF!="C",'Ricavi complessivi'!D112,""))</f>
        <v>#REF!</v>
      </c>
      <c r="J112" s="14" t="e">
        <f>IF('Ricavi complessivi'!#REF!="G",'Ricavi complessivi'!E112*LAVORO!$E$5,IF('Ricavi complessivi'!#REF!="C",'Ricavi complessivi'!E112,""))</f>
        <v>#REF!</v>
      </c>
      <c r="K112" s="14" t="e">
        <f>IF('Ricavi complessivi'!#REF!="G",'Ricavi complessivi'!F112*LAVORO!$E$5,IF('Ricavi complessivi'!#REF!="C",'Ricavi complessivi'!F112,""))</f>
        <v>#REF!</v>
      </c>
      <c r="L112" s="8"/>
      <c r="M112" s="30" t="e">
        <f>'Ricavi complessivi'!#REF!</f>
        <v>#REF!</v>
      </c>
      <c r="P112" s="42" t="e">
        <f>IF(M112="G",'Ricavi complessivi'!#REF!,IF('R Collecchio'!M112='R Collecchio'!$B$214,'Ricavi complessivi'!#REF!,0))</f>
        <v>#REF!</v>
      </c>
    </row>
    <row r="113" spans="1:16" hidden="1">
      <c r="A113" s="13" t="str">
        <f>IF('Ricavi complessivi'!A113="","",'Ricavi complessivi'!A113)</f>
        <v xml:space="preserve">  58/05/730  </v>
      </c>
      <c r="B113" s="62" t="str">
        <f>IF('Ricavi complessivi'!B113="","",'Ricavi complessivi'!B113)</f>
        <v>PDZ PROGETTO GIOVANI TRAVERSETO</v>
      </c>
      <c r="C113" s="8" t="e">
        <f>IF('Ricavi complessivi'!#REF!="G",'Ricavi complessivi'!#REF!*LAVORO!$E$5,IF('Ricavi complessivi'!#REF!="C",'Ricavi complessivi'!#REF!,""))</f>
        <v>#REF!</v>
      </c>
      <c r="D113" s="8" t="e">
        <f>IF('Ricavi complessivi'!#REF!="G",'Ricavi complessivi'!#REF!*LAVORO!$E$5,IF('Ricavi complessivi'!#REF!="C",'Ricavi complessivi'!#REF!,""))</f>
        <v>#REF!</v>
      </c>
      <c r="E113" s="30" t="e">
        <f>IF('Ricavi complessivi'!#REF!="G",'Ricavi complessivi'!#REF!*LAVORO!$E$5,IF('Ricavi complessivi'!#REF!="C",'Ricavi complessivi'!#REF!,""))</f>
        <v>#REF!</v>
      </c>
      <c r="F113" s="114" t="e">
        <f>IF('Ricavi complessivi'!#REF!="G",'Ricavi complessivi'!C113*LAVORO!$E$5,IF('Ricavi complessivi'!#REF!="C",'Ricavi complessivi'!C113,0))</f>
        <v>#REF!</v>
      </c>
      <c r="G113" s="44" t="e">
        <f>IF('Ricavi complessivi'!#REF!="G",'Ricavi complessivi'!#REF!*LAVORO!$E$5,IF('Ricavi complessivi'!#REF!="C",'Ricavi complessivi'!#REF!,""))</f>
        <v>#REF!</v>
      </c>
      <c r="H113" s="44" t="e">
        <f>IF('Ricavi complessivi'!#REF!="G",'Ricavi complessivi'!#REF!*LAVORO!$E$5,IF('Ricavi complessivi'!#REF!="C",'Ricavi complessivi'!#REF!,""))</f>
        <v>#REF!</v>
      </c>
      <c r="I113" s="114" t="e">
        <f>IF('Ricavi complessivi'!#REF!="G",'Ricavi complessivi'!D113*LAVORO!$E$5,IF('Ricavi complessivi'!#REF!="C",'Ricavi complessivi'!D113,""))</f>
        <v>#REF!</v>
      </c>
      <c r="J113" s="14" t="e">
        <f>IF('Ricavi complessivi'!#REF!="G",'Ricavi complessivi'!E113*LAVORO!$E$5,IF('Ricavi complessivi'!#REF!="C",'Ricavi complessivi'!E113,""))</f>
        <v>#REF!</v>
      </c>
      <c r="K113" s="14" t="e">
        <f>IF('Ricavi complessivi'!#REF!="G",'Ricavi complessivi'!F113*LAVORO!$E$5,IF('Ricavi complessivi'!#REF!="C",'Ricavi complessivi'!F113,""))</f>
        <v>#REF!</v>
      </c>
      <c r="L113" s="8"/>
      <c r="M113" s="30" t="e">
        <f>'Ricavi complessivi'!#REF!</f>
        <v>#REF!</v>
      </c>
      <c r="P113" s="42" t="e">
        <f>IF(M113="G",'Ricavi complessivi'!#REF!,IF('R Collecchio'!M113='R Collecchio'!$B$214,'Ricavi complessivi'!#REF!,0))</f>
        <v>#REF!</v>
      </c>
    </row>
    <row r="114" spans="1:16" hidden="1">
      <c r="A114" s="13" t="str">
        <f>IF('Ricavi complessivi'!A114="","",'Ricavi complessivi'!A114)</f>
        <v/>
      </c>
      <c r="B114" s="62" t="str">
        <f>IF('Ricavi complessivi'!B114="","",'Ricavi complessivi'!B114)</f>
        <v>PDZ QUOTA INDISTINTA FELINO</v>
      </c>
      <c r="C114" s="8" t="e">
        <f>IF('Ricavi complessivi'!#REF!="G",'Ricavi complessivi'!#REF!*LAVORO!$E$5,IF('Ricavi complessivi'!#REF!="C",'Ricavi complessivi'!#REF!,""))</f>
        <v>#REF!</v>
      </c>
      <c r="D114" s="8" t="e">
        <f>IF('Ricavi complessivi'!#REF!="G",'Ricavi complessivi'!#REF!*LAVORO!$E$5,IF('Ricavi complessivi'!#REF!="C",'Ricavi complessivi'!#REF!,""))</f>
        <v>#REF!</v>
      </c>
      <c r="E114" s="30" t="e">
        <f>IF('Ricavi complessivi'!#REF!="G",'Ricavi complessivi'!#REF!*LAVORO!$E$5,IF('Ricavi complessivi'!#REF!="C",'Ricavi complessivi'!#REF!,""))</f>
        <v>#REF!</v>
      </c>
      <c r="F114" s="114" t="e">
        <f>IF('Ricavi complessivi'!#REF!="G",'Ricavi complessivi'!C114*LAVORO!$E$5,IF('Ricavi complessivi'!#REF!="C",'Ricavi complessivi'!C114,0))</f>
        <v>#REF!</v>
      </c>
      <c r="G114" s="44" t="e">
        <f>IF('Ricavi complessivi'!#REF!="G",'Ricavi complessivi'!#REF!*LAVORO!$E$5,IF('Ricavi complessivi'!#REF!="C",'Ricavi complessivi'!#REF!,""))</f>
        <v>#REF!</v>
      </c>
      <c r="H114" s="44" t="e">
        <f>IF('Ricavi complessivi'!#REF!="G",'Ricavi complessivi'!#REF!*LAVORO!$E$5,IF('Ricavi complessivi'!#REF!="C",'Ricavi complessivi'!#REF!,""))</f>
        <v>#REF!</v>
      </c>
      <c r="I114" s="114" t="e">
        <f>IF('Ricavi complessivi'!#REF!="G",'Ricavi complessivi'!D114*LAVORO!$E$5,IF('Ricavi complessivi'!#REF!="C",'Ricavi complessivi'!D114,""))</f>
        <v>#REF!</v>
      </c>
      <c r="J114" s="14" t="e">
        <f>IF('Ricavi complessivi'!#REF!="G",'Ricavi complessivi'!E114*LAVORO!$E$5,IF('Ricavi complessivi'!#REF!="C",'Ricavi complessivi'!E114,""))</f>
        <v>#REF!</v>
      </c>
      <c r="K114" s="14" t="e">
        <f>IF('Ricavi complessivi'!#REF!="G",'Ricavi complessivi'!F114*LAVORO!$E$5,IF('Ricavi complessivi'!#REF!="C",'Ricavi complessivi'!F114,""))</f>
        <v>#REF!</v>
      </c>
      <c r="L114" s="8"/>
      <c r="M114" s="30" t="e">
        <f>'Ricavi complessivi'!#REF!</f>
        <v>#REF!</v>
      </c>
      <c r="P114" s="42" t="e">
        <f>IF(M114="G",'Ricavi complessivi'!#REF!,IF('R Collecchio'!M114='R Collecchio'!$B$214,'Ricavi complessivi'!#REF!,0))</f>
        <v>#REF!</v>
      </c>
    </row>
    <row r="115" spans="1:16">
      <c r="A115" s="13" t="str">
        <f>IF('Ricavi complessivi'!A115="","",'Ricavi complessivi'!A115)</f>
        <v xml:space="preserve">  58/05/731  </v>
      </c>
      <c r="B115" s="62" t="str">
        <f>IF('Ricavi complessivi'!B115="","",'Ricavi complessivi'!B115)</f>
        <v>PDZ EDUCHIAMOCI COLLECCHIO</v>
      </c>
      <c r="C115" s="8" t="e">
        <f>IF('Ricavi complessivi'!#REF!="G",'Ricavi complessivi'!#REF!*LAVORO!$E$5,IF('Ricavi complessivi'!#REF!="C",'Ricavi complessivi'!#REF!,""))</f>
        <v>#REF!</v>
      </c>
      <c r="D115" s="8" t="e">
        <f>IF('Ricavi complessivi'!#REF!="G",'Ricavi complessivi'!#REF!*LAVORO!$E$5,IF('Ricavi complessivi'!#REF!="C",'Ricavi complessivi'!#REF!,""))</f>
        <v>#REF!</v>
      </c>
      <c r="E115" s="30" t="e">
        <f>IF('Ricavi complessivi'!#REF!="G",'Ricavi complessivi'!#REF!*LAVORO!$E$5,IF('Ricavi complessivi'!#REF!="C",'Ricavi complessivi'!#REF!,""))</f>
        <v>#REF!</v>
      </c>
      <c r="F115" s="114" t="e">
        <f>IF('Ricavi complessivi'!#REF!="G",'Ricavi complessivi'!C115*LAVORO!$E$5,IF('Ricavi complessivi'!#REF!="C",'Ricavi complessivi'!C115,0))</f>
        <v>#REF!</v>
      </c>
      <c r="G115" s="44" t="e">
        <f>IF('Ricavi complessivi'!#REF!="G",'Ricavi complessivi'!#REF!*LAVORO!$E$5,IF('Ricavi complessivi'!#REF!="C",'Ricavi complessivi'!#REF!,""))</f>
        <v>#REF!</v>
      </c>
      <c r="H115" s="44" t="e">
        <f>IF('Ricavi complessivi'!#REF!="G",'Ricavi complessivi'!#REF!*LAVORO!$E$5,IF('Ricavi complessivi'!#REF!="C",'Ricavi complessivi'!#REF!,""))</f>
        <v>#REF!</v>
      </c>
      <c r="I115" s="114" t="e">
        <f>IF('Ricavi complessivi'!#REF!="G",'Ricavi complessivi'!D115*LAVORO!$E$5,IF('Ricavi complessivi'!#REF!="C",'Ricavi complessivi'!D115,""))</f>
        <v>#REF!</v>
      </c>
      <c r="J115" s="14" t="e">
        <f>IF('Ricavi complessivi'!#REF!="G",'Ricavi complessivi'!E115*LAVORO!$E$5,IF('Ricavi complessivi'!#REF!="C",'Ricavi complessivi'!E115,""))</f>
        <v>#REF!</v>
      </c>
      <c r="K115" s="14" t="e">
        <f>IF('Ricavi complessivi'!#REF!="G",'Ricavi complessivi'!F115*LAVORO!$E$5,IF('Ricavi complessivi'!#REF!="C",'Ricavi complessivi'!F115,""))</f>
        <v>#REF!</v>
      </c>
      <c r="L115" s="8"/>
      <c r="M115" s="30" t="e">
        <f>'Ricavi complessivi'!#REF!</f>
        <v>#REF!</v>
      </c>
      <c r="P115" s="42" t="e">
        <f>IF(M115="G",'Ricavi complessivi'!#REF!,IF('R Collecchio'!M115='R Collecchio'!$B$214,'Ricavi complessivi'!#REF!,0))</f>
        <v>#REF!</v>
      </c>
    </row>
    <row r="116" spans="1:16" hidden="1">
      <c r="A116" s="13" t="str">
        <f>IF('Ricavi complessivi'!A116="","",'Ricavi complessivi'!A116)</f>
        <v xml:space="preserve">  58/05/732  </v>
      </c>
      <c r="B116" s="62" t="str">
        <f>IF('Ricavi complessivi'!B116="","",'Ricavi complessivi'!B116)</f>
        <v>PDZ EDUCHIAMOCI FELINO</v>
      </c>
      <c r="C116" s="8" t="e">
        <f>IF('Ricavi complessivi'!#REF!="G",'Ricavi complessivi'!#REF!*LAVORO!$E$5,IF('Ricavi complessivi'!#REF!="C",'Ricavi complessivi'!#REF!,""))</f>
        <v>#REF!</v>
      </c>
      <c r="D116" s="8" t="e">
        <f>IF('Ricavi complessivi'!#REF!="G",'Ricavi complessivi'!#REF!*LAVORO!$E$5,IF('Ricavi complessivi'!#REF!="C",'Ricavi complessivi'!#REF!,""))</f>
        <v>#REF!</v>
      </c>
      <c r="E116" s="30" t="e">
        <f>IF('Ricavi complessivi'!#REF!="G",'Ricavi complessivi'!#REF!*LAVORO!$E$5,IF('Ricavi complessivi'!#REF!="C",'Ricavi complessivi'!#REF!,""))</f>
        <v>#REF!</v>
      </c>
      <c r="F116" s="114" t="e">
        <f>IF('Ricavi complessivi'!#REF!="G",'Ricavi complessivi'!C116*LAVORO!$E$5,IF('Ricavi complessivi'!#REF!="C",'Ricavi complessivi'!C116,0))</f>
        <v>#REF!</v>
      </c>
      <c r="G116" s="44" t="e">
        <f>IF('Ricavi complessivi'!#REF!="G",'Ricavi complessivi'!#REF!*LAVORO!$E$5,IF('Ricavi complessivi'!#REF!="C",'Ricavi complessivi'!#REF!,""))</f>
        <v>#REF!</v>
      </c>
      <c r="H116" s="44" t="e">
        <f>IF('Ricavi complessivi'!#REF!="G",'Ricavi complessivi'!#REF!*LAVORO!$E$5,IF('Ricavi complessivi'!#REF!="C",'Ricavi complessivi'!#REF!,""))</f>
        <v>#REF!</v>
      </c>
      <c r="I116" s="114" t="e">
        <f>IF('Ricavi complessivi'!#REF!="G",'Ricavi complessivi'!D116*LAVORO!$E$5,IF('Ricavi complessivi'!#REF!="C",'Ricavi complessivi'!D116,""))</f>
        <v>#REF!</v>
      </c>
      <c r="J116" s="14" t="e">
        <f>IF('Ricavi complessivi'!#REF!="G",'Ricavi complessivi'!E116*LAVORO!$E$5,IF('Ricavi complessivi'!#REF!="C",'Ricavi complessivi'!E116,""))</f>
        <v>#REF!</v>
      </c>
      <c r="K116" s="14" t="e">
        <f>IF('Ricavi complessivi'!#REF!="G",'Ricavi complessivi'!F116*LAVORO!$E$5,IF('Ricavi complessivi'!#REF!="C",'Ricavi complessivi'!F116,""))</f>
        <v>#REF!</v>
      </c>
      <c r="L116" s="8"/>
      <c r="M116" s="30" t="e">
        <f>'Ricavi complessivi'!#REF!</f>
        <v>#REF!</v>
      </c>
      <c r="P116" s="42" t="e">
        <f>IF(M116="G",'Ricavi complessivi'!#REF!,IF('R Collecchio'!M116='R Collecchio'!$B$214,'Ricavi complessivi'!#REF!,0))</f>
        <v>#REF!</v>
      </c>
    </row>
    <row r="117" spans="1:16" hidden="1">
      <c r="A117" s="13" t="str">
        <f>IF('Ricavi complessivi'!A117="","",'Ricavi complessivi'!A117)</f>
        <v xml:space="preserve">  58/05/733  </v>
      </c>
      <c r="B117" s="62" t="str">
        <f>IF('Ricavi complessivi'!B117="","",'Ricavi complessivi'!B117)</f>
        <v>PDZ EDUCHIAMOCI MONTECHIARUG</v>
      </c>
      <c r="C117" s="8" t="e">
        <f>IF('Ricavi complessivi'!#REF!="G",'Ricavi complessivi'!#REF!*LAVORO!$E$5,IF('Ricavi complessivi'!#REF!="C",'Ricavi complessivi'!#REF!,""))</f>
        <v>#REF!</v>
      </c>
      <c r="D117" s="8" t="e">
        <f>IF('Ricavi complessivi'!#REF!="G",'Ricavi complessivi'!#REF!*LAVORO!$E$5,IF('Ricavi complessivi'!#REF!="C",'Ricavi complessivi'!#REF!,""))</f>
        <v>#REF!</v>
      </c>
      <c r="E117" s="30" t="e">
        <f>IF('Ricavi complessivi'!#REF!="G",'Ricavi complessivi'!#REF!*LAVORO!$E$5,IF('Ricavi complessivi'!#REF!="C",'Ricavi complessivi'!#REF!,""))</f>
        <v>#REF!</v>
      </c>
      <c r="F117" s="114" t="e">
        <f>IF('Ricavi complessivi'!#REF!="G",'Ricavi complessivi'!C117*LAVORO!$E$5,IF('Ricavi complessivi'!#REF!="C",'Ricavi complessivi'!C117,0))</f>
        <v>#REF!</v>
      </c>
      <c r="G117" s="44" t="e">
        <f>IF('Ricavi complessivi'!#REF!="G",'Ricavi complessivi'!#REF!*LAVORO!$E$5,IF('Ricavi complessivi'!#REF!="C",'Ricavi complessivi'!#REF!,""))</f>
        <v>#REF!</v>
      </c>
      <c r="H117" s="44" t="e">
        <f>IF('Ricavi complessivi'!#REF!="G",'Ricavi complessivi'!#REF!*LAVORO!$E$5,IF('Ricavi complessivi'!#REF!="C",'Ricavi complessivi'!#REF!,""))</f>
        <v>#REF!</v>
      </c>
      <c r="I117" s="114" t="e">
        <f>IF('Ricavi complessivi'!#REF!="G",'Ricavi complessivi'!D117*LAVORO!$E$5,IF('Ricavi complessivi'!#REF!="C",'Ricavi complessivi'!D117,""))</f>
        <v>#REF!</v>
      </c>
      <c r="J117" s="14" t="e">
        <f>IF('Ricavi complessivi'!#REF!="G",'Ricavi complessivi'!E117*LAVORO!$E$5,IF('Ricavi complessivi'!#REF!="C",'Ricavi complessivi'!E117,""))</f>
        <v>#REF!</v>
      </c>
      <c r="K117" s="14" t="e">
        <f>IF('Ricavi complessivi'!#REF!="G",'Ricavi complessivi'!F117*LAVORO!$E$5,IF('Ricavi complessivi'!#REF!="C",'Ricavi complessivi'!F117,""))</f>
        <v>#REF!</v>
      </c>
      <c r="L117" s="8"/>
      <c r="M117" s="30" t="e">
        <f>'Ricavi complessivi'!#REF!</f>
        <v>#REF!</v>
      </c>
      <c r="P117" s="42" t="e">
        <f>IF(M117="G",'Ricavi complessivi'!#REF!,IF('R Collecchio'!M117='R Collecchio'!$B$214,'Ricavi complessivi'!#REF!,0))</f>
        <v>#REF!</v>
      </c>
    </row>
    <row r="118" spans="1:16" hidden="1">
      <c r="A118" s="13" t="str">
        <f>IF('Ricavi complessivi'!A118="","",'Ricavi complessivi'!A118)</f>
        <v xml:space="preserve">  58/05/734  </v>
      </c>
      <c r="B118" s="62" t="str">
        <f>IF('Ricavi complessivi'!B118="","",'Ricavi complessivi'!B118)</f>
        <v>PDZ EDUCHIAMOCI SALA BAGANZA</v>
      </c>
      <c r="C118" s="8" t="e">
        <f>IF('Ricavi complessivi'!#REF!="G",'Ricavi complessivi'!#REF!*LAVORO!$E$5,IF('Ricavi complessivi'!#REF!="C",'Ricavi complessivi'!#REF!,""))</f>
        <v>#REF!</v>
      </c>
      <c r="D118" s="8" t="e">
        <f>IF('Ricavi complessivi'!#REF!="G",'Ricavi complessivi'!#REF!*LAVORO!$E$5,IF('Ricavi complessivi'!#REF!="C",'Ricavi complessivi'!#REF!,""))</f>
        <v>#REF!</v>
      </c>
      <c r="E118" s="30" t="e">
        <f>IF('Ricavi complessivi'!#REF!="G",'Ricavi complessivi'!#REF!*LAVORO!$E$5,IF('Ricavi complessivi'!#REF!="C",'Ricavi complessivi'!#REF!,""))</f>
        <v>#REF!</v>
      </c>
      <c r="F118" s="114" t="e">
        <f>IF('Ricavi complessivi'!#REF!="G",'Ricavi complessivi'!C118*LAVORO!$E$5,IF('Ricavi complessivi'!#REF!="C",'Ricavi complessivi'!C118,0))</f>
        <v>#REF!</v>
      </c>
      <c r="G118" s="44" t="e">
        <f>IF('Ricavi complessivi'!#REF!="G",'Ricavi complessivi'!#REF!*LAVORO!$E$5,IF('Ricavi complessivi'!#REF!="C",'Ricavi complessivi'!#REF!,""))</f>
        <v>#REF!</v>
      </c>
      <c r="H118" s="44" t="e">
        <f>IF('Ricavi complessivi'!#REF!="G",'Ricavi complessivi'!#REF!*LAVORO!$E$5,IF('Ricavi complessivi'!#REF!="C",'Ricavi complessivi'!#REF!,""))</f>
        <v>#REF!</v>
      </c>
      <c r="I118" s="114" t="e">
        <f>IF('Ricavi complessivi'!#REF!="G",'Ricavi complessivi'!D118*LAVORO!$E$5,IF('Ricavi complessivi'!#REF!="C",'Ricavi complessivi'!D118,""))</f>
        <v>#REF!</v>
      </c>
      <c r="J118" s="14" t="e">
        <f>IF('Ricavi complessivi'!#REF!="G",'Ricavi complessivi'!E118*LAVORO!$E$5,IF('Ricavi complessivi'!#REF!="C",'Ricavi complessivi'!E118,""))</f>
        <v>#REF!</v>
      </c>
      <c r="K118" s="14" t="e">
        <f>IF('Ricavi complessivi'!#REF!="G",'Ricavi complessivi'!F118*LAVORO!$E$5,IF('Ricavi complessivi'!#REF!="C",'Ricavi complessivi'!F118,""))</f>
        <v>#REF!</v>
      </c>
      <c r="L118" s="8"/>
      <c r="M118" s="30" t="e">
        <f>'Ricavi complessivi'!#REF!</f>
        <v>#REF!</v>
      </c>
      <c r="P118" s="42" t="e">
        <f>IF(M118="G",'Ricavi complessivi'!#REF!,IF('R Collecchio'!M118='R Collecchio'!$B$214,'Ricavi complessivi'!#REF!,0))</f>
        <v>#REF!</v>
      </c>
    </row>
    <row r="119" spans="1:16" hidden="1">
      <c r="A119" s="13" t="str">
        <f>IF('Ricavi complessivi'!A119="","",'Ricavi complessivi'!A119)</f>
        <v xml:space="preserve">  58/05/735  </v>
      </c>
      <c r="B119" s="62" t="str">
        <f>IF('Ricavi complessivi'!B119="","",'Ricavi complessivi'!B119)</f>
        <v>PDZ EDUCHIAMOCI TRAVERSETOLO</v>
      </c>
      <c r="C119" s="8" t="e">
        <f>IF('Ricavi complessivi'!#REF!="G",'Ricavi complessivi'!#REF!*LAVORO!$E$5,IF('Ricavi complessivi'!#REF!="C",'Ricavi complessivi'!#REF!,""))</f>
        <v>#REF!</v>
      </c>
      <c r="D119" s="8" t="e">
        <f>IF('Ricavi complessivi'!#REF!="G",'Ricavi complessivi'!#REF!*LAVORO!$E$5,IF('Ricavi complessivi'!#REF!="C",'Ricavi complessivi'!#REF!,""))</f>
        <v>#REF!</v>
      </c>
      <c r="E119" s="30" t="e">
        <f>IF('Ricavi complessivi'!#REF!="G",'Ricavi complessivi'!#REF!*LAVORO!$E$5,IF('Ricavi complessivi'!#REF!="C",'Ricavi complessivi'!#REF!,""))</f>
        <v>#REF!</v>
      </c>
      <c r="F119" s="114" t="e">
        <f>IF('Ricavi complessivi'!#REF!="G",'Ricavi complessivi'!C119*LAVORO!$E$5,IF('Ricavi complessivi'!#REF!="C",'Ricavi complessivi'!C119,0))</f>
        <v>#REF!</v>
      </c>
      <c r="G119" s="44" t="e">
        <f>IF('Ricavi complessivi'!#REF!="G",'Ricavi complessivi'!#REF!*LAVORO!$E$5,IF('Ricavi complessivi'!#REF!="C",'Ricavi complessivi'!#REF!,""))</f>
        <v>#REF!</v>
      </c>
      <c r="H119" s="44" t="e">
        <f>IF('Ricavi complessivi'!#REF!="G",'Ricavi complessivi'!#REF!*LAVORO!$E$5,IF('Ricavi complessivi'!#REF!="C",'Ricavi complessivi'!#REF!,""))</f>
        <v>#REF!</v>
      </c>
      <c r="I119" s="114" t="e">
        <f>IF('Ricavi complessivi'!#REF!="G",'Ricavi complessivi'!D119*LAVORO!$E$5,IF('Ricavi complessivi'!#REF!="C",'Ricavi complessivi'!D119,""))</f>
        <v>#REF!</v>
      </c>
      <c r="J119" s="14" t="e">
        <f>IF('Ricavi complessivi'!#REF!="G",'Ricavi complessivi'!E119*LAVORO!$E$5,IF('Ricavi complessivi'!#REF!="C",'Ricavi complessivi'!E119,""))</f>
        <v>#REF!</v>
      </c>
      <c r="K119" s="14" t="e">
        <f>IF('Ricavi complessivi'!#REF!="G",'Ricavi complessivi'!F119*LAVORO!$E$5,IF('Ricavi complessivi'!#REF!="C",'Ricavi complessivi'!F119,""))</f>
        <v>#REF!</v>
      </c>
      <c r="L119" s="8"/>
      <c r="M119" s="30" t="e">
        <f>'Ricavi complessivi'!#REF!</f>
        <v>#REF!</v>
      </c>
      <c r="P119" s="42" t="e">
        <f>IF(M119="G",'Ricavi complessivi'!#REF!,IF('R Collecchio'!M119='R Collecchio'!$B$214,'Ricavi complessivi'!#REF!,0))</f>
        <v>#REF!</v>
      </c>
    </row>
    <row r="120" spans="1:16">
      <c r="A120" s="13" t="str">
        <f>IF('Ricavi complessivi'!A120="","",'Ricavi complessivi'!A120)</f>
        <v/>
      </c>
      <c r="B120" s="62" t="str">
        <f>IF('Ricavi complessivi'!B120="","",'Ricavi complessivi'!B120)</f>
        <v>PDZPOVERTA'</v>
      </c>
      <c r="C120" s="8" t="e">
        <f>IF('Ricavi complessivi'!#REF!="G",'Ricavi complessivi'!#REF!*LAVORO!$E$5,IF('Ricavi complessivi'!#REF!="C",'Ricavi complessivi'!#REF!,""))</f>
        <v>#REF!</v>
      </c>
      <c r="D120" s="8" t="e">
        <f>IF('Ricavi complessivi'!#REF!="G",'Ricavi complessivi'!#REF!*LAVORO!$E$5,IF('Ricavi complessivi'!#REF!="C",'Ricavi complessivi'!#REF!,""))</f>
        <v>#REF!</v>
      </c>
      <c r="E120" s="30" t="e">
        <f>IF('Ricavi complessivi'!#REF!="G",'Ricavi complessivi'!#REF!*LAVORO!$E$5,IF('Ricavi complessivi'!#REF!="C",'Ricavi complessivi'!#REF!,""))</f>
        <v>#REF!</v>
      </c>
      <c r="F120" s="114" t="e">
        <f>IF('Ricavi complessivi'!#REF!="G",'Ricavi complessivi'!C120*LAVORO!$E$5,IF('Ricavi complessivi'!#REF!="C",'Ricavi complessivi'!C120,0))</f>
        <v>#REF!</v>
      </c>
      <c r="G120" s="44" t="e">
        <f>IF('Ricavi complessivi'!#REF!="G",'Ricavi complessivi'!#REF!*LAVORO!$E$5,IF('Ricavi complessivi'!#REF!="C",'Ricavi complessivi'!#REF!,""))</f>
        <v>#REF!</v>
      </c>
      <c r="H120" s="44" t="e">
        <f>IF('Ricavi complessivi'!#REF!="G",'Ricavi complessivi'!#REF!*LAVORO!$E$5,IF('Ricavi complessivi'!#REF!="C",'Ricavi complessivi'!#REF!,""))</f>
        <v>#REF!</v>
      </c>
      <c r="I120" s="114" t="e">
        <f>IF('Ricavi complessivi'!#REF!="G",'Ricavi complessivi'!D120*LAVORO!$E$5,IF('Ricavi complessivi'!#REF!="C",'Ricavi complessivi'!D120,""))</f>
        <v>#REF!</v>
      </c>
      <c r="J120" s="14" t="e">
        <f>IF('Ricavi complessivi'!#REF!="G",'Ricavi complessivi'!E120*LAVORO!$E$5,IF('Ricavi complessivi'!#REF!="C",'Ricavi complessivi'!E120,""))</f>
        <v>#REF!</v>
      </c>
      <c r="K120" s="14" t="e">
        <f>IF('Ricavi complessivi'!#REF!="G",'Ricavi complessivi'!F120*LAVORO!$E$5,IF('Ricavi complessivi'!#REF!="C",'Ricavi complessivi'!F120,""))</f>
        <v>#REF!</v>
      </c>
      <c r="L120" s="8"/>
      <c r="M120" s="30" t="e">
        <f>'Ricavi complessivi'!#REF!</f>
        <v>#REF!</v>
      </c>
      <c r="P120" s="42" t="e">
        <f>IF(M120="G",'Ricavi complessivi'!#REF!,IF('R Collecchio'!M120='R Collecchio'!$B$214,'Ricavi complessivi'!#REF!,0))</f>
        <v>#REF!</v>
      </c>
    </row>
    <row r="121" spans="1:16">
      <c r="A121" s="13" t="str">
        <f>IF('Ricavi complessivi'!A121="","",'Ricavi complessivi'!A121)</f>
        <v xml:space="preserve"> 58/05/742</v>
      </c>
      <c r="B121" s="62" t="str">
        <f>IF('Ricavi complessivi'!B121="","",'Ricavi complessivi'!B121)</f>
        <v>PDZ SOCIALIZZAZIONE DISABILI</v>
      </c>
      <c r="C121" s="8" t="e">
        <f>IF('Ricavi complessivi'!#REF!="G",'Ricavi complessivi'!#REF!*LAVORO!$E$5,IF('Ricavi complessivi'!#REF!="C",'Ricavi complessivi'!#REF!,""))</f>
        <v>#REF!</v>
      </c>
      <c r="D121" s="8" t="e">
        <f>IF('Ricavi complessivi'!#REF!="G",'Ricavi complessivi'!#REF!*LAVORO!$E$5,IF('Ricavi complessivi'!#REF!="C",'Ricavi complessivi'!#REF!,""))</f>
        <v>#REF!</v>
      </c>
      <c r="E121" s="30" t="e">
        <f>IF('Ricavi complessivi'!#REF!="G",'Ricavi complessivi'!#REF!*LAVORO!$E$5,IF('Ricavi complessivi'!#REF!="C",'Ricavi complessivi'!#REF!,""))</f>
        <v>#REF!</v>
      </c>
      <c r="F121" s="114" t="e">
        <f>IF('Ricavi complessivi'!#REF!="G",'Ricavi complessivi'!C121*LAVORO!$E$5,IF('Ricavi complessivi'!#REF!="C",'Ricavi complessivi'!C121,0))</f>
        <v>#REF!</v>
      </c>
      <c r="G121" s="44" t="e">
        <f>IF('Ricavi complessivi'!#REF!="G",'Ricavi complessivi'!#REF!*LAVORO!$E$5,IF('Ricavi complessivi'!#REF!="C",'Ricavi complessivi'!#REF!,""))</f>
        <v>#REF!</v>
      </c>
      <c r="H121" s="44" t="e">
        <f>IF('Ricavi complessivi'!#REF!="G",'Ricavi complessivi'!#REF!*LAVORO!$E$5,IF('Ricavi complessivi'!#REF!="C",'Ricavi complessivi'!#REF!,""))</f>
        <v>#REF!</v>
      </c>
      <c r="I121" s="114" t="e">
        <f>IF('Ricavi complessivi'!#REF!="G",'Ricavi complessivi'!D121*LAVORO!$E$5,IF('Ricavi complessivi'!#REF!="C",'Ricavi complessivi'!D121,""))</f>
        <v>#REF!</v>
      </c>
      <c r="J121" s="14" t="e">
        <f>IF('Ricavi complessivi'!#REF!="G",'Ricavi complessivi'!E121*LAVORO!$E$5,IF('Ricavi complessivi'!#REF!="C",'Ricavi complessivi'!E121,""))</f>
        <v>#REF!</v>
      </c>
      <c r="K121" s="14" t="e">
        <f>IF('Ricavi complessivi'!#REF!="G",'Ricavi complessivi'!F121*LAVORO!$E$5,IF('Ricavi complessivi'!#REF!="C",'Ricavi complessivi'!F121,""))</f>
        <v>#REF!</v>
      </c>
      <c r="L121" s="8"/>
      <c r="M121" s="30" t="e">
        <f>'Ricavi complessivi'!#REF!</f>
        <v>#REF!</v>
      </c>
      <c r="P121" s="42" t="e">
        <f>IF(M121="G",'Ricavi complessivi'!#REF!,IF('R Collecchio'!M121='R Collecchio'!$B$214,'Ricavi complessivi'!#REF!,0))</f>
        <v>#REF!</v>
      </c>
    </row>
    <row r="122" spans="1:16">
      <c r="A122" s="13" t="str">
        <f>IF('Ricavi complessivi'!A122="","",'Ricavi complessivi'!A122)</f>
        <v xml:space="preserve"> 58/05/729</v>
      </c>
      <c r="B122" s="62" t="str">
        <f>IF('Ricavi complessivi'!B122="","",'Ricavi complessivi'!B122)</f>
        <v>PROGETTI GIOVANI</v>
      </c>
      <c r="C122" s="8" t="e">
        <f>IF('Ricavi complessivi'!#REF!="G",'Ricavi complessivi'!#REF!*LAVORO!$E$5,IF('Ricavi complessivi'!#REF!="C",'Ricavi complessivi'!#REF!,""))</f>
        <v>#REF!</v>
      </c>
      <c r="D122" s="8" t="e">
        <f>IF('Ricavi complessivi'!#REF!="G",'Ricavi complessivi'!#REF!*LAVORO!$E$5,IF('Ricavi complessivi'!#REF!="C",'Ricavi complessivi'!#REF!,""))</f>
        <v>#REF!</v>
      </c>
      <c r="E122" s="30" t="e">
        <f>IF('Ricavi complessivi'!#REF!="G",'Ricavi complessivi'!#REF!*LAVORO!$E$5,IF('Ricavi complessivi'!#REF!="C",'Ricavi complessivi'!#REF!,""))</f>
        <v>#REF!</v>
      </c>
      <c r="F122" s="114" t="e">
        <f>IF('Ricavi complessivi'!#REF!="G",'Ricavi complessivi'!C122*LAVORO!$E$5,IF('Ricavi complessivi'!#REF!="C",'Ricavi complessivi'!C122,0))</f>
        <v>#REF!</v>
      </c>
      <c r="G122" s="44" t="e">
        <f>IF('Ricavi complessivi'!#REF!="G",'Ricavi complessivi'!#REF!*LAVORO!$E$5,IF('Ricavi complessivi'!#REF!="C",'Ricavi complessivi'!#REF!,""))</f>
        <v>#REF!</v>
      </c>
      <c r="H122" s="44" t="e">
        <f>IF('Ricavi complessivi'!#REF!="G",'Ricavi complessivi'!#REF!*LAVORO!$E$5,IF('Ricavi complessivi'!#REF!="C",'Ricavi complessivi'!#REF!,""))</f>
        <v>#REF!</v>
      </c>
      <c r="I122" s="114" t="e">
        <f>IF('Ricavi complessivi'!#REF!="G",'Ricavi complessivi'!D122*LAVORO!$E$5,IF('Ricavi complessivi'!#REF!="C",'Ricavi complessivi'!D122,""))</f>
        <v>#REF!</v>
      </c>
      <c r="J122" s="14" t="e">
        <f>IF('Ricavi complessivi'!#REF!="G",'Ricavi complessivi'!E122*LAVORO!$E$5,IF('Ricavi complessivi'!#REF!="C",'Ricavi complessivi'!E122,""))</f>
        <v>#REF!</v>
      </c>
      <c r="K122" s="14" t="e">
        <f>IF('Ricavi complessivi'!#REF!="G",'Ricavi complessivi'!F122*LAVORO!$E$5,IF('Ricavi complessivi'!#REF!="C",'Ricavi complessivi'!F122,""))</f>
        <v>#REF!</v>
      </c>
      <c r="L122" s="8"/>
      <c r="M122" s="30" t="e">
        <f>'Ricavi complessivi'!#REF!</f>
        <v>#REF!</v>
      </c>
      <c r="P122" s="42" t="e">
        <f>IF(M122="G",'Ricavi complessivi'!#REF!,IF('R Collecchio'!M122='R Collecchio'!$B$214,'Ricavi complessivi'!#REF!,0))</f>
        <v>#REF!</v>
      </c>
    </row>
    <row r="123" spans="1:16" hidden="1">
      <c r="A123" s="13" t="str">
        <f>IF('Ricavi complessivi'!A123="","",'Ricavi complessivi'!A123)</f>
        <v/>
      </c>
      <c r="B123" s="62" t="str">
        <f>IF('Ricavi complessivi'!B123="","",'Ricavi complessivi'!B123)</f>
        <v/>
      </c>
      <c r="C123" s="8" t="e">
        <f>IF('Ricavi complessivi'!#REF!="G",'Ricavi complessivi'!#REF!*LAVORO!$E$5,IF('Ricavi complessivi'!#REF!="C",'Ricavi complessivi'!#REF!,""))</f>
        <v>#REF!</v>
      </c>
      <c r="D123" s="8" t="e">
        <f>IF('Ricavi complessivi'!#REF!="G",'Ricavi complessivi'!#REF!*LAVORO!$E$5,IF('Ricavi complessivi'!#REF!="C",'Ricavi complessivi'!#REF!,""))</f>
        <v>#REF!</v>
      </c>
      <c r="E123" s="30" t="e">
        <f>IF('Ricavi complessivi'!#REF!="G",'Ricavi complessivi'!#REF!*LAVORO!$E$5,IF('Ricavi complessivi'!#REF!="C",'Ricavi complessivi'!#REF!,""))</f>
        <v>#REF!</v>
      </c>
      <c r="F123" s="114" t="e">
        <f>IF('Ricavi complessivi'!#REF!="G",'Ricavi complessivi'!C123*LAVORO!$E$5,IF('Ricavi complessivi'!#REF!="C",'Ricavi complessivi'!C123,0))</f>
        <v>#REF!</v>
      </c>
      <c r="G123" s="44" t="e">
        <f>IF('Ricavi complessivi'!#REF!="G",'Ricavi complessivi'!#REF!*LAVORO!$E$5,IF('Ricavi complessivi'!#REF!="C",'Ricavi complessivi'!#REF!,""))</f>
        <v>#REF!</v>
      </c>
      <c r="H123" s="44" t="e">
        <f>IF('Ricavi complessivi'!#REF!="G",'Ricavi complessivi'!#REF!*LAVORO!$E$5,IF('Ricavi complessivi'!#REF!="C",'Ricavi complessivi'!#REF!,""))</f>
        <v>#REF!</v>
      </c>
      <c r="I123" s="114" t="e">
        <f>IF('Ricavi complessivi'!#REF!="G",'Ricavi complessivi'!D123*LAVORO!$E$5,IF('Ricavi complessivi'!#REF!="C",'Ricavi complessivi'!D123,""))</f>
        <v>#REF!</v>
      </c>
      <c r="J123" s="14" t="e">
        <f>IF('Ricavi complessivi'!#REF!="G",'Ricavi complessivi'!E123*LAVORO!$E$5,IF('Ricavi complessivi'!#REF!="C",'Ricavi complessivi'!E123,""))</f>
        <v>#REF!</v>
      </c>
      <c r="K123" s="14" t="e">
        <f>IF('Ricavi complessivi'!#REF!="G",'Ricavi complessivi'!F123*LAVORO!$E$5,IF('Ricavi complessivi'!#REF!="C",'Ricavi complessivi'!F123,""))</f>
        <v>#REF!</v>
      </c>
      <c r="L123" s="8"/>
      <c r="M123" s="30" t="e">
        <f>'Ricavi complessivi'!#REF!</f>
        <v>#REF!</v>
      </c>
      <c r="P123" s="42" t="e">
        <f>IF(M123="G",'Ricavi complessivi'!#REF!,IF('R Collecchio'!M123='R Collecchio'!$B$214,'Ricavi complessivi'!#REF!,0))</f>
        <v>#REF!</v>
      </c>
    </row>
    <row r="124" spans="1:16" hidden="1">
      <c r="A124" s="13" t="str">
        <f>IF('Ricavi complessivi'!A124="","",'Ricavi complessivi'!A124)</f>
        <v/>
      </c>
      <c r="B124" s="62" t="str">
        <f>IF('Ricavi complessivi'!B124="","",'Ricavi complessivi'!B124)</f>
        <v/>
      </c>
      <c r="C124" s="8" t="e">
        <f>IF('Ricavi complessivi'!#REF!="G",'Ricavi complessivi'!#REF!*LAVORO!$E$5,IF('Ricavi complessivi'!#REF!="C",'Ricavi complessivi'!#REF!,""))</f>
        <v>#REF!</v>
      </c>
      <c r="D124" s="8" t="e">
        <f>IF('Ricavi complessivi'!#REF!="G",'Ricavi complessivi'!#REF!*LAVORO!$E$5,IF('Ricavi complessivi'!#REF!="C",'Ricavi complessivi'!#REF!,""))</f>
        <v>#REF!</v>
      </c>
      <c r="E124" s="30" t="e">
        <f>IF('Ricavi complessivi'!#REF!="G",'Ricavi complessivi'!#REF!*LAVORO!$E$5,IF('Ricavi complessivi'!#REF!="C",'Ricavi complessivi'!#REF!,""))</f>
        <v>#REF!</v>
      </c>
      <c r="F124" s="114" t="e">
        <f>IF('Ricavi complessivi'!#REF!="G",'Ricavi complessivi'!C124*LAVORO!$E$5,IF('Ricavi complessivi'!#REF!="C",'Ricavi complessivi'!C124,0))</f>
        <v>#REF!</v>
      </c>
      <c r="G124" s="44" t="e">
        <f>IF('Ricavi complessivi'!#REF!="G",'Ricavi complessivi'!#REF!*LAVORO!$E$5,IF('Ricavi complessivi'!#REF!="C",'Ricavi complessivi'!#REF!,""))</f>
        <v>#REF!</v>
      </c>
      <c r="H124" s="44" t="e">
        <f>IF('Ricavi complessivi'!#REF!="G",'Ricavi complessivi'!#REF!*LAVORO!$E$5,IF('Ricavi complessivi'!#REF!="C",'Ricavi complessivi'!#REF!,""))</f>
        <v>#REF!</v>
      </c>
      <c r="I124" s="114" t="e">
        <f>IF('Ricavi complessivi'!#REF!="G",'Ricavi complessivi'!D124*LAVORO!$E$5,IF('Ricavi complessivi'!#REF!="C",'Ricavi complessivi'!D124,""))</f>
        <v>#REF!</v>
      </c>
      <c r="J124" s="14" t="e">
        <f>IF('Ricavi complessivi'!#REF!="G",'Ricavi complessivi'!E124*LAVORO!$E$5,IF('Ricavi complessivi'!#REF!="C",'Ricavi complessivi'!E124,""))</f>
        <v>#REF!</v>
      </c>
      <c r="K124" s="14" t="e">
        <f>IF('Ricavi complessivi'!#REF!="G",'Ricavi complessivi'!F124*LAVORO!$E$5,IF('Ricavi complessivi'!#REF!="C",'Ricavi complessivi'!F124,""))</f>
        <v>#REF!</v>
      </c>
      <c r="L124" s="8"/>
      <c r="M124" s="30" t="e">
        <f>'Ricavi complessivi'!#REF!</f>
        <v>#REF!</v>
      </c>
      <c r="P124" s="42" t="e">
        <f>IF(M124="G",'Ricavi complessivi'!#REF!,IF('R Collecchio'!M124='R Collecchio'!$B$214,'Ricavi complessivi'!#REF!,0))</f>
        <v>#REF!</v>
      </c>
    </row>
    <row r="125" spans="1:16" hidden="1">
      <c r="A125" s="13" t="str">
        <f>IF('Ricavi complessivi'!A125="","",'Ricavi complessivi'!A125)</f>
        <v/>
      </c>
      <c r="B125" s="62" t="str">
        <f>IF('Ricavi complessivi'!B125="","",'Ricavi complessivi'!B125)</f>
        <v/>
      </c>
      <c r="C125" s="8" t="e">
        <f>IF('Ricavi complessivi'!#REF!="G",'Ricavi complessivi'!#REF!*LAVORO!$E$5,IF('Ricavi complessivi'!#REF!="C",'Ricavi complessivi'!#REF!,""))</f>
        <v>#REF!</v>
      </c>
      <c r="D125" s="8" t="e">
        <f>IF('Ricavi complessivi'!#REF!="G",'Ricavi complessivi'!#REF!*LAVORO!$E$5,IF('Ricavi complessivi'!#REF!="C",'Ricavi complessivi'!#REF!,""))</f>
        <v>#REF!</v>
      </c>
      <c r="E125" s="30" t="e">
        <f>IF('Ricavi complessivi'!#REF!="G",'Ricavi complessivi'!#REF!*LAVORO!$E$5,IF('Ricavi complessivi'!#REF!="C",'Ricavi complessivi'!#REF!,""))</f>
        <v>#REF!</v>
      </c>
      <c r="F125" s="114" t="e">
        <f>IF('Ricavi complessivi'!#REF!="G",'Ricavi complessivi'!C125*LAVORO!$E$5,IF('Ricavi complessivi'!#REF!="C",'Ricavi complessivi'!C125,0))</f>
        <v>#REF!</v>
      </c>
      <c r="G125" s="44" t="e">
        <f>IF('Ricavi complessivi'!#REF!="G",'Ricavi complessivi'!#REF!*LAVORO!$E$5,IF('Ricavi complessivi'!#REF!="C",'Ricavi complessivi'!#REF!,""))</f>
        <v>#REF!</v>
      </c>
      <c r="H125" s="44" t="e">
        <f>IF('Ricavi complessivi'!#REF!="G",'Ricavi complessivi'!#REF!*LAVORO!$E$5,IF('Ricavi complessivi'!#REF!="C",'Ricavi complessivi'!#REF!,""))</f>
        <v>#REF!</v>
      </c>
      <c r="I125" s="114" t="e">
        <f>IF('Ricavi complessivi'!#REF!="G",'Ricavi complessivi'!D125*LAVORO!$E$5,IF('Ricavi complessivi'!#REF!="C",'Ricavi complessivi'!D125,""))</f>
        <v>#REF!</v>
      </c>
      <c r="J125" s="14" t="e">
        <f>IF('Ricavi complessivi'!#REF!="G",'Ricavi complessivi'!E125*LAVORO!$E$5,IF('Ricavi complessivi'!#REF!="C",'Ricavi complessivi'!E125,""))</f>
        <v>#REF!</v>
      </c>
      <c r="K125" s="14" t="e">
        <f>IF('Ricavi complessivi'!#REF!="G",'Ricavi complessivi'!F125*LAVORO!$E$5,IF('Ricavi complessivi'!#REF!="C",'Ricavi complessivi'!F125,""))</f>
        <v>#REF!</v>
      </c>
      <c r="L125" s="8"/>
      <c r="M125" s="30" t="e">
        <f>'Ricavi complessivi'!#REF!</f>
        <v>#REF!</v>
      </c>
      <c r="O125" s="1"/>
      <c r="P125" s="42" t="e">
        <f>IF(M125="G",'Ricavi complessivi'!#REF!,IF('R Collecchio'!M125='R Collecchio'!$B$214,'Ricavi complessivi'!#REF!,0))</f>
        <v>#REF!</v>
      </c>
    </row>
    <row r="126" spans="1:16" hidden="1">
      <c r="A126" s="13" t="str">
        <f>IF('Ricavi complessivi'!A126="","",'Ricavi complessivi'!A126)</f>
        <v/>
      </c>
      <c r="B126" s="62" t="str">
        <f>IF('Ricavi complessivi'!B126="","",'Ricavi complessivi'!B126)</f>
        <v/>
      </c>
      <c r="C126" s="8" t="e">
        <f>IF('Ricavi complessivi'!#REF!="G",'Ricavi complessivi'!#REF!*LAVORO!$E$5,IF('Ricavi complessivi'!#REF!="C",'Ricavi complessivi'!#REF!,""))</f>
        <v>#REF!</v>
      </c>
      <c r="D126" s="8" t="e">
        <f>IF('Ricavi complessivi'!#REF!="G",'Ricavi complessivi'!#REF!*LAVORO!$E$5,IF('Ricavi complessivi'!#REF!="C",'Ricavi complessivi'!#REF!,""))</f>
        <v>#REF!</v>
      </c>
      <c r="E126" s="30" t="e">
        <f>IF('Ricavi complessivi'!#REF!="G",'Ricavi complessivi'!#REF!*LAVORO!$E$5,IF('Ricavi complessivi'!#REF!="C",'Ricavi complessivi'!#REF!,""))</f>
        <v>#REF!</v>
      </c>
      <c r="F126" s="114" t="e">
        <f>IF('Ricavi complessivi'!#REF!="G",'Ricavi complessivi'!C126*LAVORO!$E$5,IF('Ricavi complessivi'!#REF!="C",'Ricavi complessivi'!C126,0))</f>
        <v>#REF!</v>
      </c>
      <c r="G126" s="44" t="e">
        <f>IF('Ricavi complessivi'!#REF!="G",'Ricavi complessivi'!#REF!*LAVORO!$E$5,IF('Ricavi complessivi'!#REF!="C",'Ricavi complessivi'!#REF!,""))</f>
        <v>#REF!</v>
      </c>
      <c r="H126" s="44" t="e">
        <f>IF('Ricavi complessivi'!#REF!="G",'Ricavi complessivi'!#REF!*LAVORO!$E$5,IF('Ricavi complessivi'!#REF!="C",'Ricavi complessivi'!#REF!,""))</f>
        <v>#REF!</v>
      </c>
      <c r="I126" s="114" t="e">
        <f>IF('Ricavi complessivi'!#REF!="G",'Ricavi complessivi'!D126*LAVORO!$E$5,IF('Ricavi complessivi'!#REF!="C",'Ricavi complessivi'!D126,""))</f>
        <v>#REF!</v>
      </c>
      <c r="J126" s="14" t="e">
        <f>IF('Ricavi complessivi'!#REF!="G",'Ricavi complessivi'!E126*LAVORO!$E$5,IF('Ricavi complessivi'!#REF!="C",'Ricavi complessivi'!E126,""))</f>
        <v>#REF!</v>
      </c>
      <c r="K126" s="14" t="e">
        <f>IF('Ricavi complessivi'!#REF!="G",'Ricavi complessivi'!F126*LAVORO!$E$5,IF('Ricavi complessivi'!#REF!="C",'Ricavi complessivi'!F126,""))</f>
        <v>#REF!</v>
      </c>
      <c r="L126" s="8"/>
      <c r="M126" s="30" t="e">
        <f>'Ricavi complessivi'!#REF!</f>
        <v>#REF!</v>
      </c>
      <c r="O126" s="1"/>
      <c r="P126" s="42" t="e">
        <f>IF(M126="G",'Ricavi complessivi'!#REF!,IF('R Collecchio'!M126='R Collecchio'!$B$214,'Ricavi complessivi'!#REF!,0))</f>
        <v>#REF!</v>
      </c>
    </row>
    <row r="127" spans="1:16" hidden="1">
      <c r="A127" s="13" t="str">
        <f>IF('Ricavi complessivi'!A127="","",'Ricavi complessivi'!A127)</f>
        <v/>
      </c>
      <c r="B127" s="62" t="str">
        <f>IF('Ricavi complessivi'!B127="","",'Ricavi complessivi'!B127)</f>
        <v/>
      </c>
      <c r="C127" s="8" t="e">
        <f>IF('Ricavi complessivi'!#REF!="G",'Ricavi complessivi'!#REF!*LAVORO!$E$5,IF('Ricavi complessivi'!#REF!="C",'Ricavi complessivi'!#REF!,""))</f>
        <v>#REF!</v>
      </c>
      <c r="D127" s="8" t="e">
        <f>IF('Ricavi complessivi'!#REF!="G",'Ricavi complessivi'!#REF!*LAVORO!$E$5,IF('Ricavi complessivi'!#REF!="C",'Ricavi complessivi'!#REF!,""))</f>
        <v>#REF!</v>
      </c>
      <c r="E127" s="30" t="e">
        <f>IF('Ricavi complessivi'!#REF!="G",'Ricavi complessivi'!#REF!*LAVORO!$E$5,IF('Ricavi complessivi'!#REF!="C",'Ricavi complessivi'!#REF!,""))</f>
        <v>#REF!</v>
      </c>
      <c r="F127" s="114" t="e">
        <f>IF('Ricavi complessivi'!#REF!="G",'Ricavi complessivi'!C127*LAVORO!$E$5,IF('Ricavi complessivi'!#REF!="C",'Ricavi complessivi'!C127,0))</f>
        <v>#REF!</v>
      </c>
      <c r="G127" s="44" t="e">
        <f>IF('Ricavi complessivi'!#REF!="G",'Ricavi complessivi'!#REF!*LAVORO!$E$5,IF('Ricavi complessivi'!#REF!="C",'Ricavi complessivi'!#REF!,""))</f>
        <v>#REF!</v>
      </c>
      <c r="H127" s="44" t="e">
        <f>IF('Ricavi complessivi'!#REF!="G",'Ricavi complessivi'!#REF!*LAVORO!$E$5,IF('Ricavi complessivi'!#REF!="C",'Ricavi complessivi'!#REF!,""))</f>
        <v>#REF!</v>
      </c>
      <c r="I127" s="114" t="e">
        <f>IF('Ricavi complessivi'!#REF!="G",'Ricavi complessivi'!D127*LAVORO!$E$5,IF('Ricavi complessivi'!#REF!="C",'Ricavi complessivi'!D127,""))</f>
        <v>#REF!</v>
      </c>
      <c r="J127" s="14" t="e">
        <f>IF('Ricavi complessivi'!#REF!="G",'Ricavi complessivi'!E127*LAVORO!$E$5,IF('Ricavi complessivi'!#REF!="C",'Ricavi complessivi'!E127,""))</f>
        <v>#REF!</v>
      </c>
      <c r="K127" s="14" t="e">
        <f>IF('Ricavi complessivi'!#REF!="G",'Ricavi complessivi'!F127*LAVORO!$E$5,IF('Ricavi complessivi'!#REF!="C",'Ricavi complessivi'!F127,""))</f>
        <v>#REF!</v>
      </c>
      <c r="L127" s="8"/>
      <c r="M127" s="30" t="e">
        <f>'Ricavi complessivi'!#REF!</f>
        <v>#REF!</v>
      </c>
      <c r="O127" s="1"/>
      <c r="P127" s="42" t="e">
        <f>IF(M127="G",'Ricavi complessivi'!#REF!,IF('R Collecchio'!M127='R Collecchio'!$B$214,'Ricavi complessivi'!#REF!,0))</f>
        <v>#REF!</v>
      </c>
    </row>
    <row r="128" spans="1:16" hidden="1">
      <c r="A128" s="13" t="str">
        <f>IF('Ricavi complessivi'!A128="","",'Ricavi complessivi'!A128)</f>
        <v/>
      </c>
      <c r="B128" s="62" t="str">
        <f>IF('Ricavi complessivi'!B128="","",'Ricavi complessivi'!B128)</f>
        <v/>
      </c>
      <c r="C128" s="8" t="e">
        <f>IF('Ricavi complessivi'!#REF!="G",'Ricavi complessivi'!#REF!*LAVORO!$E$5,IF('Ricavi complessivi'!#REF!="C",'Ricavi complessivi'!#REF!,""))</f>
        <v>#REF!</v>
      </c>
      <c r="D128" s="8" t="e">
        <f>IF('Ricavi complessivi'!#REF!="G",'Ricavi complessivi'!#REF!*LAVORO!$E$5,IF('Ricavi complessivi'!#REF!="C",'Ricavi complessivi'!#REF!,""))</f>
        <v>#REF!</v>
      </c>
      <c r="E128" s="30" t="e">
        <f>IF('Ricavi complessivi'!#REF!="G",'Ricavi complessivi'!#REF!*LAVORO!$E$5,IF('Ricavi complessivi'!#REF!="C",'Ricavi complessivi'!#REF!,""))</f>
        <v>#REF!</v>
      </c>
      <c r="F128" s="114" t="e">
        <f>IF('Ricavi complessivi'!#REF!="G",'Ricavi complessivi'!C128*LAVORO!$E$5,IF('Ricavi complessivi'!#REF!="C",'Ricavi complessivi'!C128,0))</f>
        <v>#REF!</v>
      </c>
      <c r="G128" s="44" t="e">
        <f>IF('Ricavi complessivi'!#REF!="G",'Ricavi complessivi'!#REF!*LAVORO!$E$5,IF('Ricavi complessivi'!#REF!="C",'Ricavi complessivi'!#REF!,""))</f>
        <v>#REF!</v>
      </c>
      <c r="H128" s="44" t="e">
        <f>IF('Ricavi complessivi'!#REF!="G",'Ricavi complessivi'!#REF!*LAVORO!$E$5,IF('Ricavi complessivi'!#REF!="C",'Ricavi complessivi'!#REF!,""))</f>
        <v>#REF!</v>
      </c>
      <c r="I128" s="114" t="e">
        <f>IF('Ricavi complessivi'!#REF!="G",'Ricavi complessivi'!D128*LAVORO!$E$5,IF('Ricavi complessivi'!#REF!="C",'Ricavi complessivi'!D128,""))</f>
        <v>#REF!</v>
      </c>
      <c r="J128" s="14" t="e">
        <f>IF('Ricavi complessivi'!#REF!="G",'Ricavi complessivi'!E128*LAVORO!$E$5,IF('Ricavi complessivi'!#REF!="C",'Ricavi complessivi'!E128,""))</f>
        <v>#REF!</v>
      </c>
      <c r="K128" s="14" t="e">
        <f>IF('Ricavi complessivi'!#REF!="G",'Ricavi complessivi'!F128*LAVORO!$E$5,IF('Ricavi complessivi'!#REF!="C",'Ricavi complessivi'!F128,""))</f>
        <v>#REF!</v>
      </c>
      <c r="L128" s="8"/>
      <c r="M128" s="30" t="e">
        <f>'Ricavi complessivi'!#REF!</f>
        <v>#REF!</v>
      </c>
      <c r="O128" s="1"/>
      <c r="P128" s="42" t="e">
        <f>IF(M128="G",'Ricavi complessivi'!#REF!,IF('R Collecchio'!M128='R Collecchio'!$B$214,'Ricavi complessivi'!#REF!,0))</f>
        <v>#REF!</v>
      </c>
    </row>
    <row r="129" spans="1:16" hidden="1">
      <c r="A129" s="13" t="str">
        <f>IF('Ricavi complessivi'!A129="","",'Ricavi complessivi'!A129)</f>
        <v/>
      </c>
      <c r="B129" s="62" t="str">
        <f>IF('Ricavi complessivi'!B129="","",'Ricavi complessivi'!B129)</f>
        <v/>
      </c>
      <c r="C129" s="8" t="e">
        <f>IF('Ricavi complessivi'!#REF!="G",'Ricavi complessivi'!#REF!*LAVORO!$E$5,IF('Ricavi complessivi'!#REF!="C",'Ricavi complessivi'!#REF!,""))</f>
        <v>#REF!</v>
      </c>
      <c r="D129" s="8" t="e">
        <f>IF('Ricavi complessivi'!#REF!="G",'Ricavi complessivi'!#REF!*LAVORO!$E$5,IF('Ricavi complessivi'!#REF!="C",'Ricavi complessivi'!#REF!,""))</f>
        <v>#REF!</v>
      </c>
      <c r="E129" s="30" t="e">
        <f>IF('Ricavi complessivi'!#REF!="G",'Ricavi complessivi'!#REF!*LAVORO!$E$5,IF('Ricavi complessivi'!#REF!="C",'Ricavi complessivi'!#REF!,""))</f>
        <v>#REF!</v>
      </c>
      <c r="F129" s="114" t="e">
        <f>IF('Ricavi complessivi'!#REF!="G",'Ricavi complessivi'!C129*LAVORO!$E$5,IF('Ricavi complessivi'!#REF!="C",'Ricavi complessivi'!C129,0))</f>
        <v>#REF!</v>
      </c>
      <c r="G129" s="44" t="e">
        <f>IF('Ricavi complessivi'!#REF!="G",'Ricavi complessivi'!#REF!*LAVORO!$E$5,IF('Ricavi complessivi'!#REF!="C",'Ricavi complessivi'!#REF!,""))</f>
        <v>#REF!</v>
      </c>
      <c r="H129" s="44" t="e">
        <f>IF('Ricavi complessivi'!#REF!="G",'Ricavi complessivi'!#REF!*LAVORO!$E$5,IF('Ricavi complessivi'!#REF!="C",'Ricavi complessivi'!#REF!,""))</f>
        <v>#REF!</v>
      </c>
      <c r="I129" s="114" t="e">
        <f>IF('Ricavi complessivi'!#REF!="G",'Ricavi complessivi'!D129*LAVORO!$E$5,IF('Ricavi complessivi'!#REF!="C",'Ricavi complessivi'!D129,""))</f>
        <v>#REF!</v>
      </c>
      <c r="J129" s="14" t="e">
        <f>IF('Ricavi complessivi'!#REF!="G",'Ricavi complessivi'!E129*LAVORO!$E$5,IF('Ricavi complessivi'!#REF!="C",'Ricavi complessivi'!E129,""))</f>
        <v>#REF!</v>
      </c>
      <c r="K129" s="14" t="e">
        <f>IF('Ricavi complessivi'!#REF!="G",'Ricavi complessivi'!F129*LAVORO!$E$5,IF('Ricavi complessivi'!#REF!="C",'Ricavi complessivi'!F129,""))</f>
        <v>#REF!</v>
      </c>
      <c r="L129" s="8"/>
      <c r="M129" s="30" t="e">
        <f>'Ricavi complessivi'!#REF!</f>
        <v>#REF!</v>
      </c>
      <c r="O129" s="1"/>
      <c r="P129" s="42" t="e">
        <f>IF(M129="G",'Ricavi complessivi'!#REF!,IF('R Collecchio'!M129='R Collecchio'!$B$214,'Ricavi complessivi'!#REF!,0))</f>
        <v>#REF!</v>
      </c>
    </row>
    <row r="130" spans="1:16" hidden="1">
      <c r="A130" s="13" t="str">
        <f>IF('Ricavi complessivi'!A130="","",'Ricavi complessivi'!A130)</f>
        <v/>
      </c>
      <c r="B130" s="62" t="str">
        <f>IF('Ricavi complessivi'!B130="","",'Ricavi complessivi'!B130)</f>
        <v/>
      </c>
      <c r="C130" s="8" t="e">
        <f>IF('Ricavi complessivi'!#REF!="G",'Ricavi complessivi'!#REF!*LAVORO!$E$5,IF('Ricavi complessivi'!#REF!="C",'Ricavi complessivi'!#REF!,""))</f>
        <v>#REF!</v>
      </c>
      <c r="D130" s="8" t="e">
        <f>IF('Ricavi complessivi'!#REF!="G",'Ricavi complessivi'!#REF!*LAVORO!$E$5,IF('Ricavi complessivi'!#REF!="C",'Ricavi complessivi'!#REF!,""))</f>
        <v>#REF!</v>
      </c>
      <c r="E130" s="30" t="e">
        <f>IF('Ricavi complessivi'!#REF!="G",'Ricavi complessivi'!#REF!*LAVORO!$E$5,IF('Ricavi complessivi'!#REF!="C",'Ricavi complessivi'!#REF!,""))</f>
        <v>#REF!</v>
      </c>
      <c r="F130" s="114" t="e">
        <f>IF('Ricavi complessivi'!#REF!="G",'Ricavi complessivi'!C130*LAVORO!$E$5,IF('Ricavi complessivi'!#REF!="C",'Ricavi complessivi'!C130,0))</f>
        <v>#REF!</v>
      </c>
      <c r="G130" s="44" t="e">
        <f>IF('Ricavi complessivi'!#REF!="G",'Ricavi complessivi'!#REF!*LAVORO!$E$5,IF('Ricavi complessivi'!#REF!="C",'Ricavi complessivi'!#REF!,""))</f>
        <v>#REF!</v>
      </c>
      <c r="H130" s="44" t="e">
        <f>IF('Ricavi complessivi'!#REF!="G",'Ricavi complessivi'!#REF!*LAVORO!$E$5,IF('Ricavi complessivi'!#REF!="C",'Ricavi complessivi'!#REF!,""))</f>
        <v>#REF!</v>
      </c>
      <c r="I130" s="114" t="e">
        <f>IF('Ricavi complessivi'!#REF!="G",'Ricavi complessivi'!D130*LAVORO!$E$5,IF('Ricavi complessivi'!#REF!="C",'Ricavi complessivi'!D130,""))</f>
        <v>#REF!</v>
      </c>
      <c r="J130" s="14" t="e">
        <f>IF('Ricavi complessivi'!#REF!="G",'Ricavi complessivi'!E130*LAVORO!$E$5,IF('Ricavi complessivi'!#REF!="C",'Ricavi complessivi'!E130,""))</f>
        <v>#REF!</v>
      </c>
      <c r="K130" s="14" t="e">
        <f>IF('Ricavi complessivi'!#REF!="G",'Ricavi complessivi'!F130*LAVORO!$E$5,IF('Ricavi complessivi'!#REF!="C",'Ricavi complessivi'!F130,""))</f>
        <v>#REF!</v>
      </c>
      <c r="L130" s="8"/>
      <c r="M130" s="30" t="e">
        <f>'Ricavi complessivi'!#REF!</f>
        <v>#REF!</v>
      </c>
      <c r="O130" s="1"/>
      <c r="P130" s="42" t="e">
        <f>IF(M130="G",'Ricavi complessivi'!#REF!,IF('R Collecchio'!M130='R Collecchio'!$B$214,'Ricavi complessivi'!#REF!,0))</f>
        <v>#REF!</v>
      </c>
    </row>
    <row r="131" spans="1:16" hidden="1">
      <c r="A131" s="13" t="str">
        <f>IF('Ricavi complessivi'!A131="","",'Ricavi complessivi'!A131)</f>
        <v/>
      </c>
      <c r="B131" s="62" t="str">
        <f>IF('Ricavi complessivi'!B131="","",'Ricavi complessivi'!B131)</f>
        <v/>
      </c>
      <c r="C131" s="8" t="e">
        <f>IF('Ricavi complessivi'!#REF!="G",'Ricavi complessivi'!#REF!*LAVORO!$E$5,IF('Ricavi complessivi'!#REF!="C",'Ricavi complessivi'!#REF!,""))</f>
        <v>#REF!</v>
      </c>
      <c r="D131" s="8" t="e">
        <f>IF('Ricavi complessivi'!#REF!="G",'Ricavi complessivi'!#REF!*LAVORO!$E$5,IF('Ricavi complessivi'!#REF!="C",'Ricavi complessivi'!#REF!,""))</f>
        <v>#REF!</v>
      </c>
      <c r="E131" s="30" t="e">
        <f>IF('Ricavi complessivi'!#REF!="G",'Ricavi complessivi'!#REF!*LAVORO!$E$5,IF('Ricavi complessivi'!#REF!="C",'Ricavi complessivi'!#REF!,""))</f>
        <v>#REF!</v>
      </c>
      <c r="F131" s="114" t="e">
        <f>IF('Ricavi complessivi'!#REF!="G",'Ricavi complessivi'!C131*LAVORO!$E$5,IF('Ricavi complessivi'!#REF!="C",'Ricavi complessivi'!C131,0))</f>
        <v>#REF!</v>
      </c>
      <c r="G131" s="44" t="e">
        <f>IF('Ricavi complessivi'!#REF!="G",'Ricavi complessivi'!#REF!*LAVORO!$E$5,IF('Ricavi complessivi'!#REF!="C",'Ricavi complessivi'!#REF!,""))</f>
        <v>#REF!</v>
      </c>
      <c r="H131" s="44" t="e">
        <f>IF('Ricavi complessivi'!#REF!="G",'Ricavi complessivi'!#REF!*LAVORO!$E$5,IF('Ricavi complessivi'!#REF!="C",'Ricavi complessivi'!#REF!,""))</f>
        <v>#REF!</v>
      </c>
      <c r="I131" s="114" t="e">
        <f>IF('Ricavi complessivi'!#REF!="G",'Ricavi complessivi'!D131*LAVORO!$E$5,IF('Ricavi complessivi'!#REF!="C",'Ricavi complessivi'!D131,""))</f>
        <v>#REF!</v>
      </c>
      <c r="J131" s="14" t="e">
        <f>IF('Ricavi complessivi'!#REF!="G",'Ricavi complessivi'!E131*LAVORO!$E$5,IF('Ricavi complessivi'!#REF!="C",'Ricavi complessivi'!E131,""))</f>
        <v>#REF!</v>
      </c>
      <c r="K131" s="14" t="e">
        <f>IF('Ricavi complessivi'!#REF!="G",'Ricavi complessivi'!F131*LAVORO!$E$5,IF('Ricavi complessivi'!#REF!="C",'Ricavi complessivi'!F131,""))</f>
        <v>#REF!</v>
      </c>
      <c r="L131" s="8"/>
      <c r="M131" s="30" t="e">
        <f>'Ricavi complessivi'!#REF!</f>
        <v>#REF!</v>
      </c>
      <c r="O131" s="1"/>
      <c r="P131" s="42" t="e">
        <f>IF(M131="G",'Ricavi complessivi'!#REF!,IF('R Collecchio'!M131='R Collecchio'!$B$214,'Ricavi complessivi'!#REF!,0))</f>
        <v>#REF!</v>
      </c>
    </row>
    <row r="132" spans="1:16" hidden="1">
      <c r="A132" s="13" t="str">
        <f>IF('Ricavi complessivi'!A132="","",'Ricavi complessivi'!A132)</f>
        <v/>
      </c>
      <c r="B132" s="62" t="str">
        <f>IF('Ricavi complessivi'!B132="","",'Ricavi complessivi'!B132)</f>
        <v/>
      </c>
      <c r="C132" s="8" t="e">
        <f>IF('Ricavi complessivi'!#REF!="G",'Ricavi complessivi'!#REF!*LAVORO!$E$5,IF('Ricavi complessivi'!#REF!="C",'Ricavi complessivi'!#REF!,""))</f>
        <v>#REF!</v>
      </c>
      <c r="D132" s="8" t="e">
        <f>IF('Ricavi complessivi'!#REF!="G",'Ricavi complessivi'!#REF!*LAVORO!$E$5,IF('Ricavi complessivi'!#REF!="C",'Ricavi complessivi'!#REF!,""))</f>
        <v>#REF!</v>
      </c>
      <c r="E132" s="30" t="e">
        <f>IF('Ricavi complessivi'!#REF!="G",'Ricavi complessivi'!#REF!*LAVORO!$E$5,IF('Ricavi complessivi'!#REF!="C",'Ricavi complessivi'!#REF!,""))</f>
        <v>#REF!</v>
      </c>
      <c r="F132" s="114" t="e">
        <f>IF('Ricavi complessivi'!#REF!="G",'Ricavi complessivi'!C132*LAVORO!$E$5,IF('Ricavi complessivi'!#REF!="C",'Ricavi complessivi'!C132,0))</f>
        <v>#REF!</v>
      </c>
      <c r="G132" s="44" t="e">
        <f>IF('Ricavi complessivi'!#REF!="G",'Ricavi complessivi'!#REF!*LAVORO!$E$5,IF('Ricavi complessivi'!#REF!="C",'Ricavi complessivi'!#REF!,""))</f>
        <v>#REF!</v>
      </c>
      <c r="H132" s="44" t="e">
        <f>IF('Ricavi complessivi'!#REF!="G",'Ricavi complessivi'!#REF!*LAVORO!$E$5,IF('Ricavi complessivi'!#REF!="C",'Ricavi complessivi'!#REF!,""))</f>
        <v>#REF!</v>
      </c>
      <c r="I132" s="114" t="e">
        <f>IF('Ricavi complessivi'!#REF!="G",'Ricavi complessivi'!D132*LAVORO!$E$5,IF('Ricavi complessivi'!#REF!="C",'Ricavi complessivi'!D132,""))</f>
        <v>#REF!</v>
      </c>
      <c r="J132" s="14" t="e">
        <f>IF('Ricavi complessivi'!#REF!="G",'Ricavi complessivi'!E132*LAVORO!$E$5,IF('Ricavi complessivi'!#REF!="C",'Ricavi complessivi'!E132,""))</f>
        <v>#REF!</v>
      </c>
      <c r="K132" s="14" t="e">
        <f>IF('Ricavi complessivi'!#REF!="G",'Ricavi complessivi'!F132*LAVORO!$E$5,IF('Ricavi complessivi'!#REF!="C",'Ricavi complessivi'!F132,""))</f>
        <v>#REF!</v>
      </c>
      <c r="L132" s="8"/>
      <c r="M132" s="30" t="e">
        <f>'Ricavi complessivi'!#REF!</f>
        <v>#REF!</v>
      </c>
      <c r="O132" s="1"/>
      <c r="P132" s="42" t="e">
        <f>IF(M132="G",'Ricavi complessivi'!#REF!,IF('R Collecchio'!M132='R Collecchio'!$B$214,'Ricavi complessivi'!#REF!,0))</f>
        <v>#REF!</v>
      </c>
    </row>
    <row r="133" spans="1:16" hidden="1">
      <c r="A133" s="13" t="str">
        <f>IF('Ricavi complessivi'!A133="","",'Ricavi complessivi'!A133)</f>
        <v/>
      </c>
      <c r="B133" s="62" t="str">
        <f>IF('Ricavi complessivi'!B133="","",'Ricavi complessivi'!B133)</f>
        <v/>
      </c>
      <c r="C133" s="8" t="e">
        <f>IF('Ricavi complessivi'!#REF!="G",'Ricavi complessivi'!#REF!*LAVORO!$E$5,IF('Ricavi complessivi'!#REF!="C",'Ricavi complessivi'!#REF!,""))</f>
        <v>#REF!</v>
      </c>
      <c r="D133" s="8" t="e">
        <f>IF('Ricavi complessivi'!#REF!="G",'Ricavi complessivi'!#REF!*LAVORO!$E$5,IF('Ricavi complessivi'!#REF!="C",'Ricavi complessivi'!#REF!,""))</f>
        <v>#REF!</v>
      </c>
      <c r="E133" s="30" t="e">
        <f>IF('Ricavi complessivi'!#REF!="G",'Ricavi complessivi'!#REF!*LAVORO!$E$5,IF('Ricavi complessivi'!#REF!="C",'Ricavi complessivi'!#REF!,""))</f>
        <v>#REF!</v>
      </c>
      <c r="F133" s="114" t="e">
        <f>IF('Ricavi complessivi'!#REF!="G",'Ricavi complessivi'!C133*LAVORO!$E$5,IF('Ricavi complessivi'!#REF!="C",'Ricavi complessivi'!C133,0))</f>
        <v>#REF!</v>
      </c>
      <c r="G133" s="44" t="e">
        <f>IF('Ricavi complessivi'!#REF!="G",'Ricavi complessivi'!#REF!*LAVORO!$E$5,IF('Ricavi complessivi'!#REF!="C",'Ricavi complessivi'!#REF!,""))</f>
        <v>#REF!</v>
      </c>
      <c r="H133" s="44" t="e">
        <f>IF('Ricavi complessivi'!#REF!="G",'Ricavi complessivi'!#REF!*LAVORO!$E$5,IF('Ricavi complessivi'!#REF!="C",'Ricavi complessivi'!#REF!,""))</f>
        <v>#REF!</v>
      </c>
      <c r="I133" s="114" t="e">
        <f>IF('Ricavi complessivi'!#REF!="G",'Ricavi complessivi'!D133*LAVORO!$E$5,IF('Ricavi complessivi'!#REF!="C",'Ricavi complessivi'!D133,""))</f>
        <v>#REF!</v>
      </c>
      <c r="J133" s="14" t="e">
        <f>IF('Ricavi complessivi'!#REF!="G",'Ricavi complessivi'!E133*LAVORO!$E$5,IF('Ricavi complessivi'!#REF!="C",'Ricavi complessivi'!E133,""))</f>
        <v>#REF!</v>
      </c>
      <c r="K133" s="14" t="e">
        <f>IF('Ricavi complessivi'!#REF!="G",'Ricavi complessivi'!F133*LAVORO!$E$5,IF('Ricavi complessivi'!#REF!="C",'Ricavi complessivi'!F133,""))</f>
        <v>#REF!</v>
      </c>
      <c r="L133" s="8"/>
      <c r="M133" s="30" t="e">
        <f>'Ricavi complessivi'!#REF!</f>
        <v>#REF!</v>
      </c>
      <c r="O133" s="1"/>
      <c r="P133" s="42" t="e">
        <f>IF(M133="G",'Ricavi complessivi'!#REF!,IF('R Collecchio'!M133='R Collecchio'!$B$214,'Ricavi complessivi'!#REF!,0))</f>
        <v>#REF!</v>
      </c>
    </row>
    <row r="134" spans="1:16" hidden="1">
      <c r="A134" s="13" t="str">
        <f>IF('Ricavi complessivi'!A134="","",'Ricavi complessivi'!A134)</f>
        <v/>
      </c>
      <c r="B134" s="62" t="str">
        <f>IF('Ricavi complessivi'!B134="","",'Ricavi complessivi'!B134)</f>
        <v/>
      </c>
      <c r="C134" s="8" t="e">
        <f>IF('Ricavi complessivi'!#REF!="G",'Ricavi complessivi'!#REF!*LAVORO!$E$5,IF('Ricavi complessivi'!#REF!="C",'Ricavi complessivi'!#REF!,""))</f>
        <v>#REF!</v>
      </c>
      <c r="D134" s="8" t="e">
        <f>IF('Ricavi complessivi'!#REF!="G",'Ricavi complessivi'!#REF!*LAVORO!$E$5,IF('Ricavi complessivi'!#REF!="C",'Ricavi complessivi'!#REF!,""))</f>
        <v>#REF!</v>
      </c>
      <c r="E134" s="30" t="e">
        <f>IF('Ricavi complessivi'!#REF!="G",'Ricavi complessivi'!#REF!*LAVORO!$E$5,IF('Ricavi complessivi'!#REF!="C",'Ricavi complessivi'!#REF!,""))</f>
        <v>#REF!</v>
      </c>
      <c r="F134" s="114" t="e">
        <f>IF('Ricavi complessivi'!#REF!="G",'Ricavi complessivi'!C134*LAVORO!$E$5,IF('Ricavi complessivi'!#REF!="C",'Ricavi complessivi'!C134,0))</f>
        <v>#REF!</v>
      </c>
      <c r="G134" s="44" t="e">
        <f>IF('Ricavi complessivi'!#REF!="G",'Ricavi complessivi'!#REF!*LAVORO!$E$5,IF('Ricavi complessivi'!#REF!="C",'Ricavi complessivi'!#REF!,""))</f>
        <v>#REF!</v>
      </c>
      <c r="H134" s="44" t="e">
        <f>IF('Ricavi complessivi'!#REF!="G",'Ricavi complessivi'!#REF!*LAVORO!$E$5,IF('Ricavi complessivi'!#REF!="C",'Ricavi complessivi'!#REF!,""))</f>
        <v>#REF!</v>
      </c>
      <c r="I134" s="114" t="e">
        <f>IF('Ricavi complessivi'!#REF!="G",'Ricavi complessivi'!D134*LAVORO!$E$5,IF('Ricavi complessivi'!#REF!="C",'Ricavi complessivi'!D134,""))</f>
        <v>#REF!</v>
      </c>
      <c r="J134" s="14" t="e">
        <f>IF('Ricavi complessivi'!#REF!="G",'Ricavi complessivi'!E134*LAVORO!$E$5,IF('Ricavi complessivi'!#REF!="C",'Ricavi complessivi'!E134,""))</f>
        <v>#REF!</v>
      </c>
      <c r="K134" s="14" t="e">
        <f>IF('Ricavi complessivi'!#REF!="G",'Ricavi complessivi'!F134*LAVORO!$E$5,IF('Ricavi complessivi'!#REF!="C",'Ricavi complessivi'!F134,""))</f>
        <v>#REF!</v>
      </c>
      <c r="L134" s="8"/>
      <c r="M134" s="30" t="e">
        <f>'Ricavi complessivi'!#REF!</f>
        <v>#REF!</v>
      </c>
      <c r="O134" s="1"/>
      <c r="P134" s="42" t="e">
        <f>IF(M134="G",'Ricavi complessivi'!#REF!,IF('R Collecchio'!M134='R Collecchio'!$B$214,'Ricavi complessivi'!#REF!,0))</f>
        <v>#REF!</v>
      </c>
    </row>
    <row r="135" spans="1:16" hidden="1">
      <c r="A135" s="13" t="str">
        <f>IF('Ricavi complessivi'!A135="","",'Ricavi complessivi'!A135)</f>
        <v/>
      </c>
      <c r="B135" s="62" t="str">
        <f>IF('Ricavi complessivi'!B135="","",'Ricavi complessivi'!B135)</f>
        <v/>
      </c>
      <c r="C135" s="8" t="e">
        <f>IF('Ricavi complessivi'!#REF!="G",'Ricavi complessivi'!#REF!*LAVORO!$E$5,IF('Ricavi complessivi'!#REF!="C",'Ricavi complessivi'!#REF!,""))</f>
        <v>#REF!</v>
      </c>
      <c r="D135" s="8" t="e">
        <f>IF('Ricavi complessivi'!#REF!="G",'Ricavi complessivi'!#REF!*LAVORO!$E$5,IF('Ricavi complessivi'!#REF!="C",'Ricavi complessivi'!#REF!,""))</f>
        <v>#REF!</v>
      </c>
      <c r="E135" s="30" t="e">
        <f>IF('Ricavi complessivi'!#REF!="G",'Ricavi complessivi'!#REF!*LAVORO!$E$5,IF('Ricavi complessivi'!#REF!="C",'Ricavi complessivi'!#REF!,""))</f>
        <v>#REF!</v>
      </c>
      <c r="F135" s="114" t="e">
        <f>IF('Ricavi complessivi'!#REF!="G",'Ricavi complessivi'!C135*LAVORO!$E$5,IF('Ricavi complessivi'!#REF!="C",'Ricavi complessivi'!C135,0))</f>
        <v>#REF!</v>
      </c>
      <c r="G135" s="44" t="e">
        <f>IF('Ricavi complessivi'!#REF!="G",'Ricavi complessivi'!#REF!*LAVORO!$E$5,IF('Ricavi complessivi'!#REF!="C",'Ricavi complessivi'!#REF!,""))</f>
        <v>#REF!</v>
      </c>
      <c r="H135" s="44" t="e">
        <f>IF('Ricavi complessivi'!#REF!="G",'Ricavi complessivi'!#REF!*LAVORO!$E$5,IF('Ricavi complessivi'!#REF!="C",'Ricavi complessivi'!#REF!,""))</f>
        <v>#REF!</v>
      </c>
      <c r="I135" s="114" t="e">
        <f>IF('Ricavi complessivi'!#REF!="G",'Ricavi complessivi'!D135*LAVORO!$E$5,IF('Ricavi complessivi'!#REF!="C",'Ricavi complessivi'!D135,""))</f>
        <v>#REF!</v>
      </c>
      <c r="J135" s="14" t="e">
        <f>IF('Ricavi complessivi'!#REF!="G",'Ricavi complessivi'!E135*LAVORO!$E$5,IF('Ricavi complessivi'!#REF!="C",'Ricavi complessivi'!E135,""))</f>
        <v>#REF!</v>
      </c>
      <c r="K135" s="14" t="e">
        <f>IF('Ricavi complessivi'!#REF!="G",'Ricavi complessivi'!F135*LAVORO!$E$5,IF('Ricavi complessivi'!#REF!="C",'Ricavi complessivi'!F135,""))</f>
        <v>#REF!</v>
      </c>
      <c r="L135" s="8"/>
      <c r="M135" s="30" t="e">
        <f>'Ricavi complessivi'!#REF!</f>
        <v>#REF!</v>
      </c>
      <c r="O135" s="1"/>
      <c r="P135" s="42" t="e">
        <f>IF(M135="G",'Ricavi complessivi'!#REF!,IF('R Collecchio'!M135='R Collecchio'!$B$214,'Ricavi complessivi'!#REF!,0))</f>
        <v>#REF!</v>
      </c>
    </row>
    <row r="136" spans="1:16" hidden="1">
      <c r="A136" s="13" t="str">
        <f>IF('Ricavi complessivi'!A136="","",'Ricavi complessivi'!A136)</f>
        <v/>
      </c>
      <c r="B136" s="62" t="str">
        <f>IF('Ricavi complessivi'!B136="","",'Ricavi complessivi'!B136)</f>
        <v/>
      </c>
      <c r="C136" s="8" t="e">
        <f>IF('Ricavi complessivi'!#REF!="G",'Ricavi complessivi'!#REF!*LAVORO!$E$5,IF('Ricavi complessivi'!#REF!="C",'Ricavi complessivi'!#REF!,""))</f>
        <v>#REF!</v>
      </c>
      <c r="D136" s="8" t="e">
        <f>IF('Ricavi complessivi'!#REF!="G",'Ricavi complessivi'!#REF!*LAVORO!$E$5,IF('Ricavi complessivi'!#REF!="C",'Ricavi complessivi'!#REF!,""))</f>
        <v>#REF!</v>
      </c>
      <c r="E136" s="30" t="e">
        <f>IF('Ricavi complessivi'!#REF!="G",'Ricavi complessivi'!#REF!*LAVORO!$E$5,IF('Ricavi complessivi'!#REF!="C",'Ricavi complessivi'!#REF!,""))</f>
        <v>#REF!</v>
      </c>
      <c r="F136" s="114" t="e">
        <f>IF('Ricavi complessivi'!#REF!="G",'Ricavi complessivi'!C136*LAVORO!$E$5,IF('Ricavi complessivi'!#REF!="C",'Ricavi complessivi'!C136,0))</f>
        <v>#REF!</v>
      </c>
      <c r="G136" s="44" t="e">
        <f>IF('Ricavi complessivi'!#REF!="G",'Ricavi complessivi'!#REF!*LAVORO!$E$5,IF('Ricavi complessivi'!#REF!="C",'Ricavi complessivi'!#REF!,""))</f>
        <v>#REF!</v>
      </c>
      <c r="H136" s="44" t="e">
        <f>IF('Ricavi complessivi'!#REF!="G",'Ricavi complessivi'!#REF!*LAVORO!$E$5,IF('Ricavi complessivi'!#REF!="C",'Ricavi complessivi'!#REF!,""))</f>
        <v>#REF!</v>
      </c>
      <c r="I136" s="114" t="e">
        <f>IF('Ricavi complessivi'!#REF!="G",'Ricavi complessivi'!D136*LAVORO!$E$5,IF('Ricavi complessivi'!#REF!="C",'Ricavi complessivi'!D136,""))</f>
        <v>#REF!</v>
      </c>
      <c r="J136" s="14" t="e">
        <f>IF('Ricavi complessivi'!#REF!="G",'Ricavi complessivi'!E136*LAVORO!$E$5,IF('Ricavi complessivi'!#REF!="C",'Ricavi complessivi'!E136,""))</f>
        <v>#REF!</v>
      </c>
      <c r="K136" s="14" t="e">
        <f>IF('Ricavi complessivi'!#REF!="G",'Ricavi complessivi'!F136*LAVORO!$E$5,IF('Ricavi complessivi'!#REF!="C",'Ricavi complessivi'!F136,""))</f>
        <v>#REF!</v>
      </c>
      <c r="L136" s="8"/>
      <c r="M136" s="30" t="e">
        <f>'Ricavi complessivi'!#REF!</f>
        <v>#REF!</v>
      </c>
      <c r="O136" s="1"/>
      <c r="P136" s="42" t="e">
        <f>IF(M136="G",'Ricavi complessivi'!#REF!,IF('R Collecchio'!M136='R Collecchio'!$B$214,'Ricavi complessivi'!#REF!,0))</f>
        <v>#REF!</v>
      </c>
    </row>
    <row r="137" spans="1:16" hidden="1">
      <c r="A137" s="13" t="str">
        <f>IF('Ricavi complessivi'!A137="","",'Ricavi complessivi'!A137)</f>
        <v/>
      </c>
      <c r="B137" s="62" t="str">
        <f>IF('Ricavi complessivi'!B137="","",'Ricavi complessivi'!B137)</f>
        <v/>
      </c>
      <c r="C137" s="8"/>
      <c r="D137" s="8"/>
      <c r="E137" s="30"/>
      <c r="F137" s="114"/>
      <c r="G137" s="44"/>
      <c r="H137" s="44"/>
      <c r="I137" s="114"/>
      <c r="J137" s="14" t="e">
        <f>IF('Ricavi complessivi'!#REF!="G",'Ricavi complessivi'!E137*LAVORO!$E$5,IF('Ricavi complessivi'!#REF!="C",'Ricavi complessivi'!E137,""))</f>
        <v>#REF!</v>
      </c>
      <c r="K137" s="14" t="e">
        <f>IF('Ricavi complessivi'!#REF!="G",'Ricavi complessivi'!F137*LAVORO!$E$5,IF('Ricavi complessivi'!#REF!="C",'Ricavi complessivi'!F137,""))</f>
        <v>#REF!</v>
      </c>
      <c r="L137" s="8"/>
      <c r="M137" s="30" t="e">
        <f>'Ricavi complessivi'!#REF!</f>
        <v>#REF!</v>
      </c>
      <c r="O137" s="1"/>
      <c r="P137" s="42" t="e">
        <f>IF(M137="G",'Ricavi complessivi'!#REF!,IF('R Collecchio'!M137='R Collecchio'!$B$214,'Ricavi complessivi'!#REF!,0))</f>
        <v>#REF!</v>
      </c>
    </row>
    <row r="138" spans="1:16" s="6" customFormat="1">
      <c r="A138" s="19"/>
      <c r="B138" s="33" t="s">
        <v>401</v>
      </c>
      <c r="C138" s="33" t="e">
        <f t="shared" ref="C138:K138" si="6">SUM(C93:C137)</f>
        <v>#REF!</v>
      </c>
      <c r="D138" s="33" t="e">
        <f t="shared" si="6"/>
        <v>#REF!</v>
      </c>
      <c r="E138" s="33" t="e">
        <f t="shared" si="6"/>
        <v>#REF!</v>
      </c>
      <c r="F138" s="33" t="e">
        <f t="shared" si="6"/>
        <v>#REF!</v>
      </c>
      <c r="G138" s="33" t="e">
        <f t="shared" si="6"/>
        <v>#REF!</v>
      </c>
      <c r="H138" s="33" t="e">
        <f t="shared" si="6"/>
        <v>#REF!</v>
      </c>
      <c r="I138" s="33" t="e">
        <f t="shared" si="6"/>
        <v>#REF!</v>
      </c>
      <c r="J138" s="33" t="e">
        <f t="shared" si="6"/>
        <v>#REF!</v>
      </c>
      <c r="K138" s="33" t="e">
        <f t="shared" si="6"/>
        <v>#REF!</v>
      </c>
      <c r="L138" s="12"/>
      <c r="M138" s="8" t="s">
        <v>9</v>
      </c>
      <c r="P138" s="42" t="e">
        <f>IF(M138="G",'Ricavi complessivi'!#REF!,IF('R Collecchio'!M138='R Collecchio'!$B$214,'Ricavi complessivi'!#REF!,0))</f>
        <v>#REF!</v>
      </c>
    </row>
    <row r="139" spans="1:16" ht="23.25">
      <c r="B139" s="50" t="s">
        <v>486</v>
      </c>
      <c r="M139" s="42" t="s">
        <v>9</v>
      </c>
      <c r="P139" s="42" t="e">
        <f>IF(M139="G",'Ricavi complessivi'!#REF!,IF('R Collecchio'!M139='R Collecchio'!$B$214,'Ricavi complessivi'!#REF!,0))</f>
        <v>#REF!</v>
      </c>
    </row>
    <row r="140" spans="1:16">
      <c r="A140" s="2" t="s">
        <v>3</v>
      </c>
      <c r="B140" s="2" t="s">
        <v>2</v>
      </c>
      <c r="C140" s="26" t="str">
        <f>C$2</f>
        <v>GESTIONALE</v>
      </c>
      <c r="D140" s="26" t="str">
        <f>D$2</f>
        <v>RATEI E RISCONTI</v>
      </c>
      <c r="E140" s="26" t="str">
        <f>E$2</f>
        <v>STIMA</v>
      </c>
      <c r="F140" s="26" t="str">
        <f>F92</f>
        <v>PREVENTIVO 2019</v>
      </c>
      <c r="G140" s="26" t="e">
        <f t="shared" ref="G140:L140" si="7">G92</f>
        <v>#REF!</v>
      </c>
      <c r="H140" s="26" t="e">
        <f t="shared" si="7"/>
        <v>#REF!</v>
      </c>
      <c r="I140" s="26" t="str">
        <f t="shared" si="7"/>
        <v>CONSUNTIVO 2019</v>
      </c>
      <c r="J140" s="26" t="str">
        <f t="shared" si="7"/>
        <v>INDICATORE ATTESO</v>
      </c>
      <c r="K140" s="26" t="str">
        <f t="shared" si="7"/>
        <v>INDICATORE CONS.</v>
      </c>
      <c r="L140" s="2" t="str">
        <f t="shared" si="7"/>
        <v>NOTE</v>
      </c>
      <c r="M140" s="42" t="s">
        <v>9</v>
      </c>
      <c r="P140" s="42" t="e">
        <f>IF(M140="G",'Ricavi complessivi'!#REF!,IF('R Collecchio'!M140='R Collecchio'!$B$214,'Ricavi complessivi'!#REF!,0))</f>
        <v>#REF!</v>
      </c>
    </row>
    <row r="141" spans="1:16">
      <c r="A141" s="13" t="str">
        <f>IF('Ricavi complessivi'!A141="","",'Ricavi complessivi'!A141)</f>
        <v xml:space="preserve">  58/05/205  </v>
      </c>
      <c r="B141" s="62" t="str">
        <f>IF('Ricavi complessivi'!B141="","",'Ricavi complessivi'!B141)</f>
        <v xml:space="preserve">RECUPERO SPESE BOLLI           </v>
      </c>
      <c r="C141" s="8" t="e">
        <f>IF('Ricavi complessivi'!#REF!="G",'Ricavi complessivi'!#REF!*LAVORO!$E$5,IF('Ricavi complessivi'!#REF!="C",'Ricavi complessivi'!#REF!,""))</f>
        <v>#REF!</v>
      </c>
      <c r="D141" s="8" t="e">
        <f>IF('Ricavi complessivi'!#REF!="G",'Ricavi complessivi'!#REF!*LAVORO!$E$5,IF('Ricavi complessivi'!#REF!="C",'Ricavi complessivi'!#REF!,""))</f>
        <v>#REF!</v>
      </c>
      <c r="E141" s="30" t="e">
        <f>IF('Ricavi complessivi'!#REF!="G",'Ricavi complessivi'!#REF!*LAVORO!$E$5,IF('Ricavi complessivi'!#REF!="C",'Ricavi complessivi'!#REF!,""))</f>
        <v>#REF!</v>
      </c>
      <c r="F141" s="114" t="e">
        <f>IF('Ricavi complessivi'!#REF!="G",'Ricavi complessivi'!C141*LAVORO!$E$5,IF('Ricavi complessivi'!#REF!="C",'Ricavi complessivi'!C141,0))</f>
        <v>#REF!</v>
      </c>
      <c r="G141" s="44" t="e">
        <f>IF('Ricavi complessivi'!#REF!="G",'Ricavi complessivi'!#REF!*LAVORO!$E$5,IF('Ricavi complessivi'!#REF!="C",'Ricavi complessivi'!#REF!,""))</f>
        <v>#REF!</v>
      </c>
      <c r="H141" s="44" t="e">
        <f>IF('Ricavi complessivi'!#REF!="G",'Ricavi complessivi'!#REF!*LAVORO!$E$5,IF('Ricavi complessivi'!#REF!="C",'Ricavi complessivi'!#REF!,""))</f>
        <v>#REF!</v>
      </c>
      <c r="I141" s="114" t="e">
        <f>IF('Ricavi complessivi'!#REF!="G",'Ricavi complessivi'!D141*LAVORO!$E$5,IF('Ricavi complessivi'!#REF!="C",'Ricavi complessivi'!D141,""))</f>
        <v>#REF!</v>
      </c>
      <c r="J141" s="14" t="e">
        <f>IF('Ricavi complessivi'!#REF!="G",'Ricavi complessivi'!E141*LAVORO!$E$5,IF('Ricavi complessivi'!#REF!="C",'Ricavi complessivi'!E141,""))</f>
        <v>#REF!</v>
      </c>
      <c r="K141" s="14" t="e">
        <f>IF('Ricavi complessivi'!#REF!="G",'Ricavi complessivi'!F141*LAVORO!$E$5,IF('Ricavi complessivi'!#REF!="C",'Ricavi complessivi'!F141,""))</f>
        <v>#REF!</v>
      </c>
      <c r="L141" s="8"/>
      <c r="M141" s="30" t="e">
        <f>'Ricavi complessivi'!#REF!</f>
        <v>#REF!</v>
      </c>
      <c r="P141" s="42" t="e">
        <f>IF(M141="G",'Ricavi complessivi'!#REF!,IF('R Collecchio'!M141='R Collecchio'!$B$214,'Ricavi complessivi'!#REF!,0))</f>
        <v>#REF!</v>
      </c>
    </row>
    <row r="142" spans="1:16">
      <c r="A142" s="13" t="str">
        <f>IF('Ricavi complessivi'!A142="","",'Ricavi complessivi'!A142)</f>
        <v xml:space="preserve">  58/05/782  </v>
      </c>
      <c r="B142" s="62" t="str">
        <f>IF('Ricavi complessivi'!B142="","",'Ricavi complessivi'!B142)</f>
        <v xml:space="preserve">VARIE COLLECCHIO     </v>
      </c>
      <c r="C142" s="8" t="e">
        <f>IF('Ricavi complessivi'!#REF!="G",'Ricavi complessivi'!#REF!*LAVORO!$E$5,IF('Ricavi complessivi'!#REF!="C",'Ricavi complessivi'!#REF!,""))</f>
        <v>#REF!</v>
      </c>
      <c r="D142" s="8" t="e">
        <f>IF('Ricavi complessivi'!#REF!="G",'Ricavi complessivi'!#REF!*LAVORO!$E$5,IF('Ricavi complessivi'!#REF!="C",'Ricavi complessivi'!#REF!,""))</f>
        <v>#REF!</v>
      </c>
      <c r="E142" s="30" t="e">
        <f>IF('Ricavi complessivi'!#REF!="G",'Ricavi complessivi'!#REF!*LAVORO!$E$5,IF('Ricavi complessivi'!#REF!="C",'Ricavi complessivi'!#REF!,""))</f>
        <v>#REF!</v>
      </c>
      <c r="F142" s="114" t="e">
        <f>IF('Ricavi complessivi'!#REF!="G",'Ricavi complessivi'!C142*LAVORO!$E$5,IF('Ricavi complessivi'!#REF!="C",'Ricavi complessivi'!C142,0))</f>
        <v>#REF!</v>
      </c>
      <c r="G142" s="44" t="e">
        <f>IF('Ricavi complessivi'!#REF!="G",'Ricavi complessivi'!#REF!*LAVORO!$E$5,IF('Ricavi complessivi'!#REF!="C",'Ricavi complessivi'!#REF!,""))</f>
        <v>#REF!</v>
      </c>
      <c r="H142" s="44" t="e">
        <f>IF('Ricavi complessivi'!#REF!="G",'Ricavi complessivi'!#REF!*LAVORO!$E$5,IF('Ricavi complessivi'!#REF!="C",'Ricavi complessivi'!#REF!,""))</f>
        <v>#REF!</v>
      </c>
      <c r="I142" s="114" t="e">
        <f>IF('Ricavi complessivi'!#REF!="G",'Ricavi complessivi'!D142*LAVORO!$E$5,IF('Ricavi complessivi'!#REF!="C",'Ricavi complessivi'!D142,""))</f>
        <v>#REF!</v>
      </c>
      <c r="J142" s="14" t="e">
        <f>IF('Ricavi complessivi'!#REF!="G",'Ricavi complessivi'!E142*LAVORO!$E$5,IF('Ricavi complessivi'!#REF!="C",'Ricavi complessivi'!E142,""))</f>
        <v>#REF!</v>
      </c>
      <c r="K142" s="14" t="e">
        <f>IF('Ricavi complessivi'!#REF!="G",'Ricavi complessivi'!F142*LAVORO!$E$5,IF('Ricavi complessivi'!#REF!="C",'Ricavi complessivi'!F142,""))</f>
        <v>#REF!</v>
      </c>
      <c r="L142" s="8"/>
      <c r="M142" s="30" t="e">
        <f>'Ricavi complessivi'!#REF!</f>
        <v>#REF!</v>
      </c>
      <c r="P142" s="42" t="e">
        <f>IF(M142="G",'Ricavi complessivi'!#REF!,IF('R Collecchio'!M142='R Collecchio'!$B$214,'Ricavi complessivi'!#REF!,0))</f>
        <v>#REF!</v>
      </c>
    </row>
    <row r="143" spans="1:16" hidden="1">
      <c r="A143" s="13" t="str">
        <f>IF('Ricavi complessivi'!A143="","",'Ricavi complessivi'!A143)</f>
        <v xml:space="preserve"> 58/05/832</v>
      </c>
      <c r="B143" s="62" t="str">
        <f>IF('Ricavi complessivi'!B143="","",'Ricavi complessivi'!B143)</f>
        <v>VARIE FELINO</v>
      </c>
      <c r="C143" s="8" t="e">
        <f>IF('Ricavi complessivi'!#REF!="G",'Ricavi complessivi'!#REF!*LAVORO!$E$5,IF('Ricavi complessivi'!#REF!="C",'Ricavi complessivi'!#REF!,""))</f>
        <v>#REF!</v>
      </c>
      <c r="D143" s="8" t="e">
        <f>IF('Ricavi complessivi'!#REF!="G",'Ricavi complessivi'!#REF!*LAVORO!$E$5,IF('Ricavi complessivi'!#REF!="C",'Ricavi complessivi'!#REF!,""))</f>
        <v>#REF!</v>
      </c>
      <c r="E143" s="30" t="e">
        <f>IF('Ricavi complessivi'!#REF!="G",'Ricavi complessivi'!#REF!*LAVORO!$E$5,IF('Ricavi complessivi'!#REF!="C",'Ricavi complessivi'!#REF!,""))</f>
        <v>#REF!</v>
      </c>
      <c r="F143" s="114" t="e">
        <f>IF('Ricavi complessivi'!#REF!="G",'Ricavi complessivi'!C143*LAVORO!$E$5,IF('Ricavi complessivi'!#REF!="C",'Ricavi complessivi'!C143,0))</f>
        <v>#REF!</v>
      </c>
      <c r="G143" s="44" t="e">
        <f>IF('Ricavi complessivi'!#REF!="G",'Ricavi complessivi'!#REF!*LAVORO!$E$5,IF('Ricavi complessivi'!#REF!="C",'Ricavi complessivi'!#REF!,""))</f>
        <v>#REF!</v>
      </c>
      <c r="H143" s="44" t="e">
        <f>IF('Ricavi complessivi'!#REF!="G",'Ricavi complessivi'!#REF!*LAVORO!$E$5,IF('Ricavi complessivi'!#REF!="C",'Ricavi complessivi'!#REF!,""))</f>
        <v>#REF!</v>
      </c>
      <c r="I143" s="114" t="e">
        <f>IF('Ricavi complessivi'!#REF!="G",'Ricavi complessivi'!D143*LAVORO!$E$5,IF('Ricavi complessivi'!#REF!="C",'Ricavi complessivi'!D143,""))</f>
        <v>#REF!</v>
      </c>
      <c r="J143" s="14" t="e">
        <f>IF('Ricavi complessivi'!#REF!="G",'Ricavi complessivi'!E143*LAVORO!$E$5,IF('Ricavi complessivi'!#REF!="C",'Ricavi complessivi'!E143,""))</f>
        <v>#REF!</v>
      </c>
      <c r="K143" s="14" t="e">
        <f>IF('Ricavi complessivi'!#REF!="G",'Ricavi complessivi'!F143*LAVORO!$E$5,IF('Ricavi complessivi'!#REF!="C",'Ricavi complessivi'!F143,""))</f>
        <v>#REF!</v>
      </c>
      <c r="L143" s="8"/>
      <c r="M143" s="30" t="e">
        <f>'Ricavi complessivi'!#REF!</f>
        <v>#REF!</v>
      </c>
      <c r="P143" s="42" t="e">
        <f>IF(M143="G",'Ricavi complessivi'!#REF!,IF('R Collecchio'!M143='R Collecchio'!$B$214,'Ricavi complessivi'!#REF!,0))</f>
        <v>#REF!</v>
      </c>
    </row>
    <row r="144" spans="1:16" hidden="1">
      <c r="A144" s="13" t="str">
        <f>IF('Ricavi complessivi'!A144="","",'Ricavi complessivi'!A144)</f>
        <v xml:space="preserve">  58/05/784  </v>
      </c>
      <c r="B144" s="62" t="str">
        <f>IF('Ricavi complessivi'!B144="","",'Ricavi complessivi'!B144)</f>
        <v>VARIE MONTECHIARUGOLO</v>
      </c>
      <c r="C144" s="8" t="e">
        <f>IF('Ricavi complessivi'!#REF!="G",'Ricavi complessivi'!#REF!*LAVORO!$E$5,IF('Ricavi complessivi'!#REF!="C",'Ricavi complessivi'!#REF!,""))</f>
        <v>#REF!</v>
      </c>
      <c r="D144" s="8" t="e">
        <f>IF('Ricavi complessivi'!#REF!="G",'Ricavi complessivi'!#REF!*LAVORO!$E$5,IF('Ricavi complessivi'!#REF!="C",'Ricavi complessivi'!#REF!,""))</f>
        <v>#REF!</v>
      </c>
      <c r="E144" s="30" t="e">
        <f>IF('Ricavi complessivi'!#REF!="G",'Ricavi complessivi'!#REF!*LAVORO!$E$5,IF('Ricavi complessivi'!#REF!="C",'Ricavi complessivi'!#REF!,""))</f>
        <v>#REF!</v>
      </c>
      <c r="F144" s="114" t="e">
        <f>IF('Ricavi complessivi'!#REF!="G",'Ricavi complessivi'!C144*LAVORO!$E$5,IF('Ricavi complessivi'!#REF!="C",'Ricavi complessivi'!C144,0))</f>
        <v>#REF!</v>
      </c>
      <c r="G144" s="44" t="e">
        <f>IF('Ricavi complessivi'!#REF!="G",'Ricavi complessivi'!#REF!*LAVORO!$E$5,IF('Ricavi complessivi'!#REF!="C",'Ricavi complessivi'!#REF!,""))</f>
        <v>#REF!</v>
      </c>
      <c r="H144" s="44" t="e">
        <f>IF('Ricavi complessivi'!#REF!="G",'Ricavi complessivi'!#REF!*LAVORO!$E$5,IF('Ricavi complessivi'!#REF!="C",'Ricavi complessivi'!#REF!,""))</f>
        <v>#REF!</v>
      </c>
      <c r="I144" s="114" t="e">
        <f>IF('Ricavi complessivi'!#REF!="G",'Ricavi complessivi'!D144*LAVORO!$E$5,IF('Ricavi complessivi'!#REF!="C",'Ricavi complessivi'!D144,""))</f>
        <v>#REF!</v>
      </c>
      <c r="J144" s="14" t="e">
        <f>IF('Ricavi complessivi'!#REF!="G",'Ricavi complessivi'!E144*LAVORO!$E$5,IF('Ricavi complessivi'!#REF!="C",'Ricavi complessivi'!E144,""))</f>
        <v>#REF!</v>
      </c>
      <c r="K144" s="14" t="e">
        <f>IF('Ricavi complessivi'!#REF!="G",'Ricavi complessivi'!F144*LAVORO!$E$5,IF('Ricavi complessivi'!#REF!="C",'Ricavi complessivi'!F144,""))</f>
        <v>#REF!</v>
      </c>
      <c r="L144" s="8"/>
      <c r="M144" s="30" t="e">
        <f>'Ricavi complessivi'!#REF!</f>
        <v>#REF!</v>
      </c>
      <c r="P144" s="42" t="e">
        <f>IF(M144="G",'Ricavi complessivi'!#REF!,IF('R Collecchio'!M144='R Collecchio'!$B$214,'Ricavi complessivi'!#REF!,0))</f>
        <v>#REF!</v>
      </c>
    </row>
    <row r="145" spans="1:16" hidden="1">
      <c r="A145" s="13" t="str">
        <f>IF('Ricavi complessivi'!A145="","",'Ricavi complessivi'!A145)</f>
        <v xml:space="preserve">  58/05/785  </v>
      </c>
      <c r="B145" s="62" t="str">
        <f>IF('Ricavi complessivi'!B145="","",'Ricavi complessivi'!B145)</f>
        <v xml:space="preserve">VARIE SALA BAGANZA    </v>
      </c>
      <c r="C145" s="8" t="e">
        <f>IF('Ricavi complessivi'!#REF!="G",'Ricavi complessivi'!#REF!*LAVORO!$E$5,IF('Ricavi complessivi'!#REF!="C",'Ricavi complessivi'!#REF!,""))</f>
        <v>#REF!</v>
      </c>
      <c r="D145" s="8" t="e">
        <f>IF('Ricavi complessivi'!#REF!="G",'Ricavi complessivi'!#REF!*LAVORO!$E$5,IF('Ricavi complessivi'!#REF!="C",'Ricavi complessivi'!#REF!,""))</f>
        <v>#REF!</v>
      </c>
      <c r="E145" s="30" t="e">
        <f>IF('Ricavi complessivi'!#REF!="G",'Ricavi complessivi'!#REF!*LAVORO!$E$5,IF('Ricavi complessivi'!#REF!="C",'Ricavi complessivi'!#REF!,""))</f>
        <v>#REF!</v>
      </c>
      <c r="F145" s="114" t="e">
        <f>IF('Ricavi complessivi'!#REF!="G",'Ricavi complessivi'!C145*LAVORO!$E$5,IF('Ricavi complessivi'!#REF!="C",'Ricavi complessivi'!C145,0))</f>
        <v>#REF!</v>
      </c>
      <c r="G145" s="44" t="e">
        <f>IF('Ricavi complessivi'!#REF!="G",'Ricavi complessivi'!#REF!*LAVORO!$E$5,IF('Ricavi complessivi'!#REF!="C",'Ricavi complessivi'!#REF!,""))</f>
        <v>#REF!</v>
      </c>
      <c r="H145" s="44" t="e">
        <f>IF('Ricavi complessivi'!#REF!="G",'Ricavi complessivi'!#REF!*LAVORO!$E$5,IF('Ricavi complessivi'!#REF!="C",'Ricavi complessivi'!#REF!,""))</f>
        <v>#REF!</v>
      </c>
      <c r="I145" s="114" t="e">
        <f>IF('Ricavi complessivi'!#REF!="G",'Ricavi complessivi'!D145*LAVORO!$E$5,IF('Ricavi complessivi'!#REF!="C",'Ricavi complessivi'!D145,""))</f>
        <v>#REF!</v>
      </c>
      <c r="J145" s="14" t="e">
        <f>IF('Ricavi complessivi'!#REF!="G",'Ricavi complessivi'!E145*LAVORO!$E$5,IF('Ricavi complessivi'!#REF!="C",'Ricavi complessivi'!E145,""))</f>
        <v>#REF!</v>
      </c>
      <c r="K145" s="14" t="e">
        <f>IF('Ricavi complessivi'!#REF!="G",'Ricavi complessivi'!F145*LAVORO!$E$5,IF('Ricavi complessivi'!#REF!="C",'Ricavi complessivi'!F145,""))</f>
        <v>#REF!</v>
      </c>
      <c r="L145" s="8"/>
      <c r="M145" s="30" t="e">
        <f>'Ricavi complessivi'!#REF!</f>
        <v>#REF!</v>
      </c>
      <c r="P145" s="42" t="e">
        <f>IF(M145="G",'Ricavi complessivi'!#REF!,IF('R Collecchio'!M145='R Collecchio'!$B$214,'Ricavi complessivi'!#REF!,0))</f>
        <v>#REF!</v>
      </c>
    </row>
    <row r="146" spans="1:16" hidden="1">
      <c r="A146" s="13" t="str">
        <f>IF('Ricavi complessivi'!A146="","",'Ricavi complessivi'!A146)</f>
        <v xml:space="preserve"> 58/05/786</v>
      </c>
      <c r="B146" s="62" t="str">
        <f>IF('Ricavi complessivi'!B146="","",'Ricavi complessivi'!B146)</f>
        <v>VARIE TRAVERSETOLO</v>
      </c>
      <c r="C146" s="8" t="e">
        <f>IF('Ricavi complessivi'!#REF!="G",'Ricavi complessivi'!#REF!*LAVORO!$E$5,IF('Ricavi complessivi'!#REF!="C",'Ricavi complessivi'!#REF!,""))</f>
        <v>#REF!</v>
      </c>
      <c r="D146" s="8" t="e">
        <f>IF('Ricavi complessivi'!#REF!="G",'Ricavi complessivi'!#REF!*LAVORO!$E$5,IF('Ricavi complessivi'!#REF!="C",'Ricavi complessivi'!#REF!,""))</f>
        <v>#REF!</v>
      </c>
      <c r="E146" s="30" t="e">
        <f>IF('Ricavi complessivi'!#REF!="G",'Ricavi complessivi'!#REF!*LAVORO!$E$5,IF('Ricavi complessivi'!#REF!="C",'Ricavi complessivi'!#REF!,""))</f>
        <v>#REF!</v>
      </c>
      <c r="F146" s="114" t="e">
        <f>IF('Ricavi complessivi'!#REF!="G",'Ricavi complessivi'!C146*LAVORO!$E$5,IF('Ricavi complessivi'!#REF!="C",'Ricavi complessivi'!C146,0))</f>
        <v>#REF!</v>
      </c>
      <c r="G146" s="44" t="e">
        <f>IF('Ricavi complessivi'!#REF!="G",'Ricavi complessivi'!#REF!*LAVORO!$E$5,IF('Ricavi complessivi'!#REF!="C",'Ricavi complessivi'!#REF!,""))</f>
        <v>#REF!</v>
      </c>
      <c r="H146" s="44" t="e">
        <f>IF('Ricavi complessivi'!#REF!="G",'Ricavi complessivi'!#REF!*LAVORO!$E$5,IF('Ricavi complessivi'!#REF!="C",'Ricavi complessivi'!#REF!,""))</f>
        <v>#REF!</v>
      </c>
      <c r="I146" s="114" t="e">
        <f>IF('Ricavi complessivi'!#REF!="G",'Ricavi complessivi'!D146*LAVORO!$E$5,IF('Ricavi complessivi'!#REF!="C",'Ricavi complessivi'!D146,""))</f>
        <v>#REF!</v>
      </c>
      <c r="J146" s="14" t="e">
        <f>IF('Ricavi complessivi'!#REF!="G",'Ricavi complessivi'!E146*LAVORO!$E$5,IF('Ricavi complessivi'!#REF!="C",'Ricavi complessivi'!E146,""))</f>
        <v>#REF!</v>
      </c>
      <c r="K146" s="14" t="e">
        <f>IF('Ricavi complessivi'!#REF!="G",'Ricavi complessivi'!F146*LAVORO!$E$5,IF('Ricavi complessivi'!#REF!="C",'Ricavi complessivi'!F146,""))</f>
        <v>#REF!</v>
      </c>
      <c r="L146" s="8"/>
      <c r="M146" s="30" t="e">
        <f>'Ricavi complessivi'!#REF!</f>
        <v>#REF!</v>
      </c>
      <c r="P146" s="42" t="e">
        <f>IF(M146="G",'Ricavi complessivi'!#REF!,IF('R Collecchio'!M146='R Collecchio'!$B$214,'Ricavi complessivi'!#REF!,0))</f>
        <v>#REF!</v>
      </c>
    </row>
    <row r="147" spans="1:16">
      <c r="A147" s="13" t="str">
        <f>IF('Ricavi complessivi'!A147="","",'Ricavi complessivi'!A147)</f>
        <v xml:space="preserve">  58/05/785  </v>
      </c>
      <c r="B147" s="62" t="str">
        <f>IF('Ricavi complessivi'!B147="","",'Ricavi complessivi'!B147)</f>
        <v xml:space="preserve">ALTRI RICAVI DIVERSI           </v>
      </c>
      <c r="C147" s="8" t="e">
        <f>IF('Ricavi complessivi'!#REF!="G",'Ricavi complessivi'!#REF!*LAVORO!$E$5,IF('Ricavi complessivi'!#REF!="C",'Ricavi complessivi'!#REF!,""))</f>
        <v>#REF!</v>
      </c>
      <c r="D147" s="8" t="e">
        <f>IF('Ricavi complessivi'!#REF!="G",'Ricavi complessivi'!#REF!*LAVORO!$E$5,IF('Ricavi complessivi'!#REF!="C",'Ricavi complessivi'!#REF!,""))</f>
        <v>#REF!</v>
      </c>
      <c r="E147" s="30" t="e">
        <f>IF('Ricavi complessivi'!#REF!="G",'Ricavi complessivi'!#REF!*LAVORO!$E$5,IF('Ricavi complessivi'!#REF!="C",'Ricavi complessivi'!#REF!,""))</f>
        <v>#REF!</v>
      </c>
      <c r="F147" s="114" t="e">
        <f>IF('Ricavi complessivi'!#REF!="G",'Ricavi complessivi'!C147*LAVORO!$E$5,IF('Ricavi complessivi'!#REF!="C",'Ricavi complessivi'!C147,0))</f>
        <v>#REF!</v>
      </c>
      <c r="G147" s="44" t="e">
        <f>IF('Ricavi complessivi'!#REF!="G",'Ricavi complessivi'!#REF!*LAVORO!$E$5,IF('Ricavi complessivi'!#REF!="C",'Ricavi complessivi'!#REF!,""))</f>
        <v>#REF!</v>
      </c>
      <c r="H147" s="44" t="e">
        <f>IF('Ricavi complessivi'!#REF!="G",'Ricavi complessivi'!#REF!*LAVORO!$E$5,IF('Ricavi complessivi'!#REF!="C",'Ricavi complessivi'!#REF!,""))</f>
        <v>#REF!</v>
      </c>
      <c r="I147" s="114" t="e">
        <f>IF('Ricavi complessivi'!#REF!="G",'Ricavi complessivi'!D147*LAVORO!$E$5,IF('Ricavi complessivi'!#REF!="C",'Ricavi complessivi'!D147,""))</f>
        <v>#REF!</v>
      </c>
      <c r="J147" s="14" t="e">
        <f>IF('Ricavi complessivi'!#REF!="G",'Ricavi complessivi'!E147*LAVORO!$E$5,IF('Ricavi complessivi'!#REF!="C",'Ricavi complessivi'!E147,""))</f>
        <v>#REF!</v>
      </c>
      <c r="K147" s="14" t="e">
        <f>IF('Ricavi complessivi'!#REF!="G",'Ricavi complessivi'!F147*LAVORO!$E$5,IF('Ricavi complessivi'!#REF!="C",'Ricavi complessivi'!F147,""))</f>
        <v>#REF!</v>
      </c>
      <c r="L147" s="8"/>
      <c r="M147" s="30" t="e">
        <f>'Ricavi complessivi'!#REF!</f>
        <v>#REF!</v>
      </c>
      <c r="P147" s="42" t="e">
        <f>IF(M147="G",'Ricavi complessivi'!#REF!,IF('R Collecchio'!M147='R Collecchio'!$B$214,'Ricavi complessivi'!#REF!,0))</f>
        <v>#REF!</v>
      </c>
    </row>
    <row r="148" spans="1:16">
      <c r="A148" s="13" t="str">
        <f>IF('Ricavi complessivi'!A148="","",'Ricavi complessivi'!A148)</f>
        <v xml:space="preserve">  58/05/791  </v>
      </c>
      <c r="B148" s="62" t="str">
        <f>IF('Ricavi complessivi'!B148="","",'Ricavi complessivi'!B148)</f>
        <v xml:space="preserve">INTERESSI ATTIVI               </v>
      </c>
      <c r="C148" s="8" t="e">
        <f>IF('Ricavi complessivi'!#REF!="G",'Ricavi complessivi'!#REF!*LAVORO!$E$5,IF('Ricavi complessivi'!#REF!="C",'Ricavi complessivi'!#REF!,""))</f>
        <v>#REF!</v>
      </c>
      <c r="D148" s="8" t="e">
        <f>IF('Ricavi complessivi'!#REF!="G",'Ricavi complessivi'!#REF!*LAVORO!$E$5,IF('Ricavi complessivi'!#REF!="C",'Ricavi complessivi'!#REF!,""))</f>
        <v>#REF!</v>
      </c>
      <c r="E148" s="30" t="e">
        <f>IF('Ricavi complessivi'!#REF!="G",'Ricavi complessivi'!#REF!*LAVORO!$E$5,IF('Ricavi complessivi'!#REF!="C",'Ricavi complessivi'!#REF!,""))</f>
        <v>#REF!</v>
      </c>
      <c r="F148" s="114" t="e">
        <f>IF('Ricavi complessivi'!#REF!="G",'Ricavi complessivi'!C148*LAVORO!$E$5,IF('Ricavi complessivi'!#REF!="C",'Ricavi complessivi'!C148,0))</f>
        <v>#REF!</v>
      </c>
      <c r="G148" s="44" t="e">
        <f>IF('Ricavi complessivi'!#REF!="G",'Ricavi complessivi'!#REF!*LAVORO!$E$5,IF('Ricavi complessivi'!#REF!="C",'Ricavi complessivi'!#REF!,""))</f>
        <v>#REF!</v>
      </c>
      <c r="H148" s="44" t="e">
        <f>IF('Ricavi complessivi'!#REF!="G",'Ricavi complessivi'!#REF!*LAVORO!$E$5,IF('Ricavi complessivi'!#REF!="C",'Ricavi complessivi'!#REF!,""))</f>
        <v>#REF!</v>
      </c>
      <c r="I148" s="114" t="e">
        <f>IF('Ricavi complessivi'!#REF!="G",'Ricavi complessivi'!D148*LAVORO!$E$5,IF('Ricavi complessivi'!#REF!="C",'Ricavi complessivi'!D148,""))</f>
        <v>#REF!</v>
      </c>
      <c r="J148" s="14" t="e">
        <f>IF('Ricavi complessivi'!#REF!="G",'Ricavi complessivi'!E148*LAVORO!$E$5,IF('Ricavi complessivi'!#REF!="C",'Ricavi complessivi'!E148,""))</f>
        <v>#REF!</v>
      </c>
      <c r="K148" s="14" t="e">
        <f>IF('Ricavi complessivi'!#REF!="G",'Ricavi complessivi'!F148*LAVORO!$E$5,IF('Ricavi complessivi'!#REF!="C",'Ricavi complessivi'!F148,""))</f>
        <v>#REF!</v>
      </c>
      <c r="L148" s="8"/>
      <c r="M148" s="30" t="e">
        <f>'Ricavi complessivi'!#REF!</f>
        <v>#REF!</v>
      </c>
      <c r="P148" s="42" t="e">
        <f>IF(M148="G",'Ricavi complessivi'!#REF!,IF('R Collecchio'!M148='R Collecchio'!$B$214,'Ricavi complessivi'!#REF!,0))</f>
        <v>#REF!</v>
      </c>
    </row>
    <row r="149" spans="1:16">
      <c r="A149" s="13" t="str">
        <f>IF('Ricavi complessivi'!A149="","",'Ricavi complessivi'!A149)</f>
        <v xml:space="preserve">  58/05/792  </v>
      </c>
      <c r="B149" s="62" t="str">
        <f>IF('Ricavi complessivi'!B149="","",'Ricavi complessivi'!B149)</f>
        <v xml:space="preserve">VARIE GENERALI                 </v>
      </c>
      <c r="C149" s="8" t="e">
        <f>IF('Ricavi complessivi'!#REF!="G",'Ricavi complessivi'!#REF!*LAVORO!$E$5,IF('Ricavi complessivi'!#REF!="C",'Ricavi complessivi'!#REF!,""))</f>
        <v>#REF!</v>
      </c>
      <c r="D149" s="8" t="e">
        <f>IF('Ricavi complessivi'!#REF!="G",'Ricavi complessivi'!#REF!*LAVORO!$E$5,IF('Ricavi complessivi'!#REF!="C",'Ricavi complessivi'!#REF!,""))</f>
        <v>#REF!</v>
      </c>
      <c r="E149" s="30" t="e">
        <f>IF('Ricavi complessivi'!#REF!="G",'Ricavi complessivi'!#REF!*LAVORO!$E$5,IF('Ricavi complessivi'!#REF!="C",'Ricavi complessivi'!#REF!,""))</f>
        <v>#REF!</v>
      </c>
      <c r="F149" s="114" t="e">
        <f>IF('Ricavi complessivi'!#REF!="G",'Ricavi complessivi'!C149*LAVORO!$E$5,IF('Ricavi complessivi'!#REF!="C",'Ricavi complessivi'!C149,0))</f>
        <v>#REF!</v>
      </c>
      <c r="G149" s="44" t="e">
        <f>IF('Ricavi complessivi'!#REF!="G",'Ricavi complessivi'!#REF!*LAVORO!$E$5,IF('Ricavi complessivi'!#REF!="C",'Ricavi complessivi'!#REF!,""))</f>
        <v>#REF!</v>
      </c>
      <c r="H149" s="44">
        <v>7000</v>
      </c>
      <c r="I149" s="114" t="e">
        <f>IF('Ricavi complessivi'!#REF!="G",'Ricavi complessivi'!D149*LAVORO!$E$5,IF('Ricavi complessivi'!#REF!="C",'Ricavi complessivi'!D149,""))</f>
        <v>#REF!</v>
      </c>
      <c r="J149" s="14" t="e">
        <f>IF('Ricavi complessivi'!#REF!="G",'Ricavi complessivi'!E149*LAVORO!$E$5,IF('Ricavi complessivi'!#REF!="C",'Ricavi complessivi'!E149,""))</f>
        <v>#REF!</v>
      </c>
      <c r="K149" s="14" t="e">
        <f>IF('Ricavi complessivi'!#REF!="G",'Ricavi complessivi'!F149*LAVORO!$E$5,IF('Ricavi complessivi'!#REF!="C",'Ricavi complessivi'!F149,""))</f>
        <v>#REF!</v>
      </c>
      <c r="L149" s="8" t="s">
        <v>878</v>
      </c>
      <c r="M149" s="30" t="e">
        <f>'Ricavi complessivi'!#REF!</f>
        <v>#REF!</v>
      </c>
      <c r="P149" s="42" t="e">
        <f>IF(M149="G",'Ricavi complessivi'!#REF!,IF('R Collecchio'!M149='R Collecchio'!$B$214,'Ricavi complessivi'!#REF!,0))</f>
        <v>#REF!</v>
      </c>
    </row>
    <row r="150" spans="1:16" hidden="1">
      <c r="A150" s="13" t="str">
        <f>IF('Ricavi complessivi'!A150="","",'Ricavi complessivi'!A150)</f>
        <v xml:space="preserve">  64/05/010  </v>
      </c>
      <c r="B150" s="62" t="str">
        <f>IF('Ricavi complessivi'!B150="","",'Ricavi complessivi'!B150)</f>
        <v xml:space="preserve">FITTI ATTIVI </v>
      </c>
      <c r="C150" s="8" t="e">
        <f>IF('Ricavi complessivi'!#REF!="G",'Ricavi complessivi'!#REF!*LAVORO!$E$5,IF('Ricavi complessivi'!#REF!="C",'Ricavi complessivi'!#REF!,""))</f>
        <v>#REF!</v>
      </c>
      <c r="D150" s="8" t="e">
        <f>IF('Ricavi complessivi'!#REF!="G",'Ricavi complessivi'!#REF!*LAVORO!$E$5,IF('Ricavi complessivi'!#REF!="C",'Ricavi complessivi'!#REF!,""))</f>
        <v>#REF!</v>
      </c>
      <c r="E150" s="30" t="e">
        <f>IF('Ricavi complessivi'!#REF!="G",'Ricavi complessivi'!#REF!*LAVORO!$E$5,IF('Ricavi complessivi'!#REF!="C",'Ricavi complessivi'!#REF!,""))</f>
        <v>#REF!</v>
      </c>
      <c r="F150" s="114" t="e">
        <f>IF('Ricavi complessivi'!#REF!="G",'Ricavi complessivi'!C150*LAVORO!$E$5,IF('Ricavi complessivi'!#REF!="C",'Ricavi complessivi'!C150,0))</f>
        <v>#REF!</v>
      </c>
      <c r="G150" s="44" t="e">
        <f>IF('Ricavi complessivi'!#REF!="G",'Ricavi complessivi'!#REF!*LAVORO!$E$5,IF('Ricavi complessivi'!#REF!="C",'Ricavi complessivi'!#REF!,""))</f>
        <v>#REF!</v>
      </c>
      <c r="H150" s="44" t="e">
        <f>IF('Ricavi complessivi'!#REF!="G",'Ricavi complessivi'!#REF!*LAVORO!$E$5,IF('Ricavi complessivi'!#REF!="C",'Ricavi complessivi'!#REF!,""))</f>
        <v>#REF!</v>
      </c>
      <c r="I150" s="114" t="e">
        <f>IF('Ricavi complessivi'!#REF!="G",'Ricavi complessivi'!D150*LAVORO!$E$5,IF('Ricavi complessivi'!#REF!="C",'Ricavi complessivi'!D150,""))</f>
        <v>#REF!</v>
      </c>
      <c r="J150" s="14" t="e">
        <f>IF('Ricavi complessivi'!#REF!="G",'Ricavi complessivi'!E150*LAVORO!$E$5,IF('Ricavi complessivi'!#REF!="C",'Ricavi complessivi'!E150,""))</f>
        <v>#REF!</v>
      </c>
      <c r="K150" s="14" t="e">
        <f>IF('Ricavi complessivi'!#REF!="G",'Ricavi complessivi'!F150*LAVORO!$E$5,IF('Ricavi complessivi'!#REF!="C",'Ricavi complessivi'!F150,""))</f>
        <v>#REF!</v>
      </c>
      <c r="L150" s="8"/>
      <c r="M150" s="30" t="e">
        <f>'Ricavi complessivi'!#REF!</f>
        <v>#REF!</v>
      </c>
      <c r="P150" s="42" t="e">
        <f>IF(M150="G",'Ricavi complessivi'!#REF!,IF('R Collecchio'!M150='R Collecchio'!$B$214,'Ricavi complessivi'!#REF!,0))</f>
        <v>#REF!</v>
      </c>
    </row>
    <row r="151" spans="1:16" hidden="1">
      <c r="A151" s="13" t="str">
        <f>IF('Ricavi complessivi'!A151="","",'Ricavi complessivi'!A151)</f>
        <v xml:space="preserve">  64/05/050  </v>
      </c>
      <c r="B151" s="62" t="str">
        <f>IF('Ricavi complessivi'!B151="","",'Ricavi complessivi'!B151)</f>
        <v xml:space="preserve">ALTRI RISARCIMENTI DANNI       </v>
      </c>
      <c r="C151" s="8" t="e">
        <f>IF('Ricavi complessivi'!#REF!="G",'Ricavi complessivi'!#REF!*LAVORO!$E$5,IF('Ricavi complessivi'!#REF!="C",'Ricavi complessivi'!#REF!,""))</f>
        <v>#REF!</v>
      </c>
      <c r="D151" s="8" t="e">
        <f>IF('Ricavi complessivi'!#REF!="G",'Ricavi complessivi'!#REF!*LAVORO!$E$5,IF('Ricavi complessivi'!#REF!="C",'Ricavi complessivi'!#REF!,""))</f>
        <v>#REF!</v>
      </c>
      <c r="E151" s="30" t="e">
        <f>IF('Ricavi complessivi'!#REF!="G",'Ricavi complessivi'!#REF!*LAVORO!$E$5,IF('Ricavi complessivi'!#REF!="C",'Ricavi complessivi'!#REF!,""))</f>
        <v>#REF!</v>
      </c>
      <c r="F151" s="114" t="e">
        <f>IF('Ricavi complessivi'!#REF!="G",'Ricavi complessivi'!C151*LAVORO!$E$5,IF('Ricavi complessivi'!#REF!="C",'Ricavi complessivi'!C151,0))</f>
        <v>#REF!</v>
      </c>
      <c r="G151" s="44" t="e">
        <f>IF('Ricavi complessivi'!#REF!="G",'Ricavi complessivi'!#REF!*LAVORO!$E$5,IF('Ricavi complessivi'!#REF!="C",'Ricavi complessivi'!#REF!,""))</f>
        <v>#REF!</v>
      </c>
      <c r="H151" s="44" t="e">
        <f>IF('Ricavi complessivi'!#REF!="G",'Ricavi complessivi'!#REF!*LAVORO!$E$5,IF('Ricavi complessivi'!#REF!="C",'Ricavi complessivi'!#REF!,""))</f>
        <v>#REF!</v>
      </c>
      <c r="I151" s="114" t="e">
        <f>IF('Ricavi complessivi'!#REF!="G",'Ricavi complessivi'!D151*LAVORO!$E$5,IF('Ricavi complessivi'!#REF!="C",'Ricavi complessivi'!D151,""))</f>
        <v>#REF!</v>
      </c>
      <c r="J151" s="14" t="e">
        <f>IF('Ricavi complessivi'!#REF!="G",'Ricavi complessivi'!E151*LAVORO!$E$5,IF('Ricavi complessivi'!#REF!="C",'Ricavi complessivi'!E151,""))</f>
        <v>#REF!</v>
      </c>
      <c r="K151" s="14" t="e">
        <f>IF('Ricavi complessivi'!#REF!="G",'Ricavi complessivi'!F151*LAVORO!$E$5,IF('Ricavi complessivi'!#REF!="C",'Ricavi complessivi'!F151,""))</f>
        <v>#REF!</v>
      </c>
      <c r="L151" s="8"/>
      <c r="M151" s="30" t="e">
        <f>'Ricavi complessivi'!#REF!</f>
        <v>#REF!</v>
      </c>
      <c r="P151" s="42" t="e">
        <f>IF(M151="G",'Ricavi complessivi'!#REF!,IF('R Collecchio'!M151='R Collecchio'!$B$214,'Ricavi complessivi'!#REF!,0))</f>
        <v>#REF!</v>
      </c>
    </row>
    <row r="152" spans="1:16">
      <c r="A152" s="13" t="str">
        <f>IF('Ricavi complessivi'!A152="","",'Ricavi complessivi'!A152)</f>
        <v xml:space="preserve">  64/05/100  </v>
      </c>
      <c r="B152" s="62" t="str">
        <f>IF('Ricavi complessivi'!B152="","",'Ricavi complessivi'!B152)</f>
        <v xml:space="preserve">ABBUONI/ARROTONDAMENTI ATTIVI  </v>
      </c>
      <c r="C152" s="8" t="e">
        <f>IF('Ricavi complessivi'!#REF!="G",'Ricavi complessivi'!#REF!*LAVORO!$E$5,IF('Ricavi complessivi'!#REF!="C",'Ricavi complessivi'!#REF!,""))</f>
        <v>#REF!</v>
      </c>
      <c r="D152" s="8" t="e">
        <f>IF('Ricavi complessivi'!#REF!="G",'Ricavi complessivi'!#REF!*LAVORO!$E$5,IF('Ricavi complessivi'!#REF!="C",'Ricavi complessivi'!#REF!,""))</f>
        <v>#REF!</v>
      </c>
      <c r="E152" s="30" t="e">
        <f>IF('Ricavi complessivi'!#REF!="G",'Ricavi complessivi'!#REF!*LAVORO!$E$5,IF('Ricavi complessivi'!#REF!="C",'Ricavi complessivi'!#REF!,""))</f>
        <v>#REF!</v>
      </c>
      <c r="F152" s="114" t="e">
        <f>IF('Ricavi complessivi'!#REF!="G",'Ricavi complessivi'!C152*LAVORO!$E$5,IF('Ricavi complessivi'!#REF!="C",'Ricavi complessivi'!C152,0))</f>
        <v>#REF!</v>
      </c>
      <c r="G152" s="44" t="e">
        <f>IF('Ricavi complessivi'!#REF!="G",'Ricavi complessivi'!#REF!*LAVORO!$E$5,IF('Ricavi complessivi'!#REF!="C",'Ricavi complessivi'!#REF!,""))</f>
        <v>#REF!</v>
      </c>
      <c r="H152" s="44" t="e">
        <f>IF('Ricavi complessivi'!#REF!="G",'Ricavi complessivi'!#REF!*LAVORO!$E$5,IF('Ricavi complessivi'!#REF!="C",'Ricavi complessivi'!#REF!,""))</f>
        <v>#REF!</v>
      </c>
      <c r="I152" s="114" t="e">
        <f>IF('Ricavi complessivi'!#REF!="G",'Ricavi complessivi'!D152*LAVORO!$E$5,IF('Ricavi complessivi'!#REF!="C",'Ricavi complessivi'!D152,""))</f>
        <v>#REF!</v>
      </c>
      <c r="J152" s="14" t="e">
        <f>IF('Ricavi complessivi'!#REF!="G",'Ricavi complessivi'!E152*LAVORO!$E$5,IF('Ricavi complessivi'!#REF!="C",'Ricavi complessivi'!E152,""))</f>
        <v>#REF!</v>
      </c>
      <c r="K152" s="14" t="e">
        <f>IF('Ricavi complessivi'!#REF!="G",'Ricavi complessivi'!F152*LAVORO!$E$5,IF('Ricavi complessivi'!#REF!="C",'Ricavi complessivi'!F152,""))</f>
        <v>#REF!</v>
      </c>
      <c r="L152" s="8"/>
      <c r="M152" s="30" t="e">
        <f>'Ricavi complessivi'!#REF!</f>
        <v>#REF!</v>
      </c>
      <c r="P152" s="42" t="e">
        <f>IF(M152="G",'Ricavi complessivi'!#REF!,IF('R Collecchio'!M152='R Collecchio'!$B$214,'Ricavi complessivi'!#REF!,0))</f>
        <v>#REF!</v>
      </c>
    </row>
    <row r="153" spans="1:16">
      <c r="A153" s="13" t="str">
        <f>IF('Ricavi complessivi'!A153="","",'Ricavi complessivi'!A153)</f>
        <v xml:space="preserve">  64/05/115  </v>
      </c>
      <c r="B153" s="62" t="str">
        <f>IF('Ricavi complessivi'!B153="","",'Ricavi complessivi'!B153)</f>
        <v>SOPRAVVENIENZE ORDINARIE ATTIVE</v>
      </c>
      <c r="C153" s="8" t="e">
        <f>IF('Ricavi complessivi'!#REF!="G",'Ricavi complessivi'!#REF!*LAVORO!$E$5,IF('Ricavi complessivi'!#REF!="C",'Ricavi complessivi'!#REF!,""))</f>
        <v>#REF!</v>
      </c>
      <c r="D153" s="8" t="e">
        <f>IF('Ricavi complessivi'!#REF!="G",'Ricavi complessivi'!#REF!*LAVORO!$E$5,IF('Ricavi complessivi'!#REF!="C",'Ricavi complessivi'!#REF!,""))</f>
        <v>#REF!</v>
      </c>
      <c r="E153" s="30" t="e">
        <f>IF('Ricavi complessivi'!#REF!="G",'Ricavi complessivi'!#REF!*LAVORO!$E$5,IF('Ricavi complessivi'!#REF!="C",'Ricavi complessivi'!#REF!,""))</f>
        <v>#REF!</v>
      </c>
      <c r="F153" s="114" t="e">
        <f>IF('Ricavi complessivi'!#REF!="G",'Ricavi complessivi'!C153*LAVORO!$E$5,IF('Ricavi complessivi'!#REF!="C",'Ricavi complessivi'!C153,0))</f>
        <v>#REF!</v>
      </c>
      <c r="G153" s="44" t="e">
        <f>IF('Ricavi complessivi'!#REF!="G",'Ricavi complessivi'!#REF!*LAVORO!$E$5,IF('Ricavi complessivi'!#REF!="C",'Ricavi complessivi'!#REF!,""))</f>
        <v>#REF!</v>
      </c>
      <c r="H153" s="44" t="e">
        <f>IF('Ricavi complessivi'!#REF!="G",'Ricavi complessivi'!#REF!*LAVORO!$E$5,IF('Ricavi complessivi'!#REF!="C",'Ricavi complessivi'!#REF!,""))</f>
        <v>#REF!</v>
      </c>
      <c r="I153" s="114" t="e">
        <f>IF('Ricavi complessivi'!#REF!="G",'Ricavi complessivi'!D153*LAVORO!$E$5,IF('Ricavi complessivi'!#REF!="C",'Ricavi complessivi'!D153,""))</f>
        <v>#REF!</v>
      </c>
      <c r="J153" s="14" t="e">
        <f>IF('Ricavi complessivi'!#REF!="G",'Ricavi complessivi'!E153*LAVORO!$E$5,IF('Ricavi complessivi'!#REF!="C",'Ricavi complessivi'!E153,""))</f>
        <v>#REF!</v>
      </c>
      <c r="K153" s="14" t="e">
        <f>IF('Ricavi complessivi'!#REF!="G",'Ricavi complessivi'!F153*LAVORO!$E$5,IF('Ricavi complessivi'!#REF!="C",'Ricavi complessivi'!F153,""))</f>
        <v>#REF!</v>
      </c>
      <c r="L153" s="8"/>
      <c r="M153" s="30" t="e">
        <f>'Ricavi complessivi'!#REF!</f>
        <v>#REF!</v>
      </c>
      <c r="P153" s="42" t="e">
        <f>IF(M153="G",'Ricavi complessivi'!#REF!,IF('R Collecchio'!M153='R Collecchio'!$B$214,'Ricavi complessivi'!#REF!,0))</f>
        <v>#REF!</v>
      </c>
    </row>
    <row r="154" spans="1:16" hidden="1">
      <c r="A154" s="13" t="str">
        <f>IF('Ricavi complessivi'!A154="","",'Ricavi complessivi'!A154)</f>
        <v xml:space="preserve"> 58/05/744</v>
      </c>
      <c r="B154" s="62" t="str">
        <f>IF('Ricavi complessivi'!B154="","",'Ricavi complessivi'!B154)</f>
        <v>RIMBORSO COLLECCHIO</v>
      </c>
      <c r="C154" s="8" t="e">
        <f>IF('Ricavi complessivi'!#REF!="G",'Ricavi complessivi'!#REF!*LAVORO!$E$5,IF('Ricavi complessivi'!#REF!="C",'Ricavi complessivi'!#REF!,""))</f>
        <v>#REF!</v>
      </c>
      <c r="D154" s="8" t="e">
        <f>IF('Ricavi complessivi'!#REF!="G",'Ricavi complessivi'!#REF!*LAVORO!$E$5,IF('Ricavi complessivi'!#REF!="C",'Ricavi complessivi'!#REF!,""))</f>
        <v>#REF!</v>
      </c>
      <c r="E154" s="30" t="e">
        <f>IF('Ricavi complessivi'!#REF!="G",'Ricavi complessivi'!#REF!*LAVORO!$E$5,IF('Ricavi complessivi'!#REF!="C",'Ricavi complessivi'!#REF!,""))</f>
        <v>#REF!</v>
      </c>
      <c r="F154" s="114" t="e">
        <f>IF('Ricavi complessivi'!#REF!="G",'Ricavi complessivi'!C154*LAVORO!$E$5,IF('Ricavi complessivi'!#REF!="C",'Ricavi complessivi'!C154,0))</f>
        <v>#REF!</v>
      </c>
      <c r="G154" s="44" t="e">
        <f>IF('Ricavi complessivi'!#REF!="G",'Ricavi complessivi'!#REF!*LAVORO!$E$5,IF('Ricavi complessivi'!#REF!="C",'Ricavi complessivi'!#REF!,""))</f>
        <v>#REF!</v>
      </c>
      <c r="H154" s="44" t="e">
        <f>IF('Ricavi complessivi'!#REF!="G",'Ricavi complessivi'!#REF!*LAVORO!$E$5,IF('Ricavi complessivi'!#REF!="C",'Ricavi complessivi'!#REF!,""))</f>
        <v>#REF!</v>
      </c>
      <c r="I154" s="114" t="e">
        <f>IF('Ricavi complessivi'!#REF!="G",'Ricavi complessivi'!D154*LAVORO!$E$5,IF('Ricavi complessivi'!#REF!="C",'Ricavi complessivi'!D154,""))</f>
        <v>#REF!</v>
      </c>
      <c r="J154" s="14" t="e">
        <f>IF('Ricavi complessivi'!#REF!="G",'Ricavi complessivi'!E154*LAVORO!$E$5,IF('Ricavi complessivi'!#REF!="C",'Ricavi complessivi'!E154,""))</f>
        <v>#REF!</v>
      </c>
      <c r="K154" s="14" t="e">
        <f>IF('Ricavi complessivi'!#REF!="G",'Ricavi complessivi'!F154*LAVORO!$E$5,IF('Ricavi complessivi'!#REF!="C",'Ricavi complessivi'!F154,""))</f>
        <v>#REF!</v>
      </c>
      <c r="L154" s="8"/>
      <c r="M154" s="30" t="e">
        <f>'Ricavi complessivi'!#REF!</f>
        <v>#REF!</v>
      </c>
      <c r="P154" s="42" t="e">
        <f>IF(M154="G",'Ricavi complessivi'!#REF!,IF('R Collecchio'!M154='R Collecchio'!$B$214,'Ricavi complessivi'!#REF!,0))</f>
        <v>#REF!</v>
      </c>
    </row>
    <row r="155" spans="1:16" hidden="1">
      <c r="A155" s="13" t="str">
        <f>IF('Ricavi complessivi'!A155="","",'Ricavi complessivi'!A155)</f>
        <v xml:space="preserve">  64/05/115  </v>
      </c>
      <c r="B155" s="62" t="str">
        <f>IF('Ricavi complessivi'!B155="","",'Ricavi complessivi'!B155)</f>
        <v>SOPRAVVENIENZE ORDINARIE FELINO</v>
      </c>
      <c r="C155" s="8" t="e">
        <f>IF('Ricavi complessivi'!#REF!="G",'Ricavi complessivi'!#REF!*LAVORO!$E$5,IF('Ricavi complessivi'!#REF!="C",'Ricavi complessivi'!#REF!,""))</f>
        <v>#REF!</v>
      </c>
      <c r="D155" s="8" t="e">
        <f>IF('Ricavi complessivi'!#REF!="G",'Ricavi complessivi'!#REF!*LAVORO!$E$5,IF('Ricavi complessivi'!#REF!="C",'Ricavi complessivi'!#REF!,""))</f>
        <v>#REF!</v>
      </c>
      <c r="E155" s="30" t="e">
        <f>IF('Ricavi complessivi'!#REF!="G",'Ricavi complessivi'!#REF!*LAVORO!$E$5,IF('Ricavi complessivi'!#REF!="C",'Ricavi complessivi'!#REF!,""))</f>
        <v>#REF!</v>
      </c>
      <c r="F155" s="114" t="e">
        <f>IF('Ricavi complessivi'!#REF!="G",'Ricavi complessivi'!C155*LAVORO!$E$5,IF('Ricavi complessivi'!#REF!="C",'Ricavi complessivi'!C155,0))</f>
        <v>#REF!</v>
      </c>
      <c r="G155" s="44" t="e">
        <f>IF('Ricavi complessivi'!#REF!="G",'Ricavi complessivi'!#REF!*LAVORO!$E$5,IF('Ricavi complessivi'!#REF!="C",'Ricavi complessivi'!#REF!,""))</f>
        <v>#REF!</v>
      </c>
      <c r="H155" s="44" t="e">
        <f>IF('Ricavi complessivi'!#REF!="G",'Ricavi complessivi'!#REF!*LAVORO!$E$5,IF('Ricavi complessivi'!#REF!="C",'Ricavi complessivi'!#REF!,""))</f>
        <v>#REF!</v>
      </c>
      <c r="I155" s="114" t="e">
        <f>IF('Ricavi complessivi'!#REF!="G",'Ricavi complessivi'!D155*LAVORO!$E$5,IF('Ricavi complessivi'!#REF!="C",'Ricavi complessivi'!D155,""))</f>
        <v>#REF!</v>
      </c>
      <c r="J155" s="14" t="e">
        <f>IF('Ricavi complessivi'!#REF!="G",'Ricavi complessivi'!E155*LAVORO!$E$5,IF('Ricavi complessivi'!#REF!="C",'Ricavi complessivi'!E155,""))</f>
        <v>#REF!</v>
      </c>
      <c r="K155" s="14" t="e">
        <f>IF('Ricavi complessivi'!#REF!="G",'Ricavi complessivi'!F155*LAVORO!$E$5,IF('Ricavi complessivi'!#REF!="C",'Ricavi complessivi'!F155,""))</f>
        <v>#REF!</v>
      </c>
      <c r="L155" s="8"/>
      <c r="M155" s="30" t="e">
        <f>'Ricavi complessivi'!#REF!</f>
        <v>#REF!</v>
      </c>
      <c r="P155" s="42" t="e">
        <f>IF(M155="G",'Ricavi complessivi'!#REF!,IF('R Collecchio'!M155='R Collecchio'!$B$214,'Ricavi complessivi'!#REF!,0))</f>
        <v>#REF!</v>
      </c>
    </row>
    <row r="156" spans="1:16" hidden="1">
      <c r="A156" s="13" t="str">
        <f>IF('Ricavi complessivi'!A156="","",'Ricavi complessivi'!A156)</f>
        <v xml:space="preserve">  64/05/115  </v>
      </c>
      <c r="B156" s="62" t="str">
        <f>IF('Ricavi complessivi'!B156="","",'Ricavi complessivi'!B156)</f>
        <v>SOPRAVVENIENZE ORDINARIE MONTE</v>
      </c>
      <c r="C156" s="8" t="e">
        <f>IF('Ricavi complessivi'!#REF!="G",'Ricavi complessivi'!#REF!*LAVORO!$E$5,IF('Ricavi complessivi'!#REF!="C",'Ricavi complessivi'!#REF!,""))</f>
        <v>#REF!</v>
      </c>
      <c r="D156" s="8" t="e">
        <f>IF('Ricavi complessivi'!#REF!="G",'Ricavi complessivi'!#REF!*LAVORO!$E$5,IF('Ricavi complessivi'!#REF!="C",'Ricavi complessivi'!#REF!,""))</f>
        <v>#REF!</v>
      </c>
      <c r="E156" s="30" t="e">
        <f>IF('Ricavi complessivi'!#REF!="G",'Ricavi complessivi'!#REF!*LAVORO!$E$5,IF('Ricavi complessivi'!#REF!="C",'Ricavi complessivi'!#REF!,""))</f>
        <v>#REF!</v>
      </c>
      <c r="F156" s="114" t="e">
        <f>IF('Ricavi complessivi'!#REF!="G",'Ricavi complessivi'!C156*LAVORO!$E$5,IF('Ricavi complessivi'!#REF!="C",'Ricavi complessivi'!C156,0))</f>
        <v>#REF!</v>
      </c>
      <c r="G156" s="44" t="e">
        <f>IF('Ricavi complessivi'!#REF!="G",'Ricavi complessivi'!#REF!*LAVORO!$E$5,IF('Ricavi complessivi'!#REF!="C",'Ricavi complessivi'!#REF!,""))</f>
        <v>#REF!</v>
      </c>
      <c r="H156" s="44" t="e">
        <f>IF('Ricavi complessivi'!#REF!="G",'Ricavi complessivi'!#REF!*LAVORO!$E$5,IF('Ricavi complessivi'!#REF!="C",'Ricavi complessivi'!#REF!,""))</f>
        <v>#REF!</v>
      </c>
      <c r="I156" s="114" t="e">
        <f>IF('Ricavi complessivi'!#REF!="G",'Ricavi complessivi'!D156*LAVORO!$E$5,IF('Ricavi complessivi'!#REF!="C",'Ricavi complessivi'!D156,""))</f>
        <v>#REF!</v>
      </c>
      <c r="J156" s="14" t="e">
        <f>IF('Ricavi complessivi'!#REF!="G",'Ricavi complessivi'!E156*LAVORO!$E$5,IF('Ricavi complessivi'!#REF!="C",'Ricavi complessivi'!E156,""))</f>
        <v>#REF!</v>
      </c>
      <c r="K156" s="14" t="e">
        <f>IF('Ricavi complessivi'!#REF!="G",'Ricavi complessivi'!F156*LAVORO!$E$5,IF('Ricavi complessivi'!#REF!="C",'Ricavi complessivi'!F156,""))</f>
        <v>#REF!</v>
      </c>
      <c r="L156" s="8"/>
      <c r="M156" s="30" t="e">
        <f>'Ricavi complessivi'!#REF!</f>
        <v>#REF!</v>
      </c>
      <c r="P156" s="42" t="e">
        <f>IF(M156="G",'Ricavi complessivi'!#REF!,IF('R Collecchio'!M156='R Collecchio'!$B$214,'Ricavi complessivi'!#REF!,0))</f>
        <v>#REF!</v>
      </c>
    </row>
    <row r="157" spans="1:16" hidden="1">
      <c r="A157" s="13" t="str">
        <f>IF('Ricavi complessivi'!A157="","",'Ricavi complessivi'!A157)</f>
        <v xml:space="preserve">  64/05/115  </v>
      </c>
      <c r="B157" s="62" t="str">
        <f>IF('Ricavi complessivi'!B157="","",'Ricavi complessivi'!B157)</f>
        <v>SOPRAVVENIENZE ORDINARIE SALA</v>
      </c>
      <c r="C157" s="8" t="e">
        <f>IF('Ricavi complessivi'!#REF!="G",'Ricavi complessivi'!#REF!*LAVORO!$E$5,IF('Ricavi complessivi'!#REF!="C",'Ricavi complessivi'!#REF!,""))</f>
        <v>#REF!</v>
      </c>
      <c r="D157" s="8" t="e">
        <f>IF('Ricavi complessivi'!#REF!="G",'Ricavi complessivi'!#REF!*LAVORO!$E$5,IF('Ricavi complessivi'!#REF!="C",'Ricavi complessivi'!#REF!,""))</f>
        <v>#REF!</v>
      </c>
      <c r="E157" s="30" t="e">
        <f>IF('Ricavi complessivi'!#REF!="G",'Ricavi complessivi'!#REF!*LAVORO!$E$5,IF('Ricavi complessivi'!#REF!="C",'Ricavi complessivi'!#REF!,""))</f>
        <v>#REF!</v>
      </c>
      <c r="F157" s="114" t="e">
        <f>IF('Ricavi complessivi'!#REF!="G",'Ricavi complessivi'!C157*LAVORO!$E$5,IF('Ricavi complessivi'!#REF!="C",'Ricavi complessivi'!C157,0))</f>
        <v>#REF!</v>
      </c>
      <c r="G157" s="44" t="e">
        <f>IF('Ricavi complessivi'!#REF!="G",'Ricavi complessivi'!#REF!*LAVORO!$E$5,IF('Ricavi complessivi'!#REF!="C",'Ricavi complessivi'!#REF!,""))</f>
        <v>#REF!</v>
      </c>
      <c r="H157" s="44" t="e">
        <f>IF('Ricavi complessivi'!#REF!="G",'Ricavi complessivi'!#REF!*LAVORO!$E$5,IF('Ricavi complessivi'!#REF!="C",'Ricavi complessivi'!#REF!,""))</f>
        <v>#REF!</v>
      </c>
      <c r="I157" s="114" t="e">
        <f>IF('Ricavi complessivi'!#REF!="G",'Ricavi complessivi'!D157*LAVORO!$E$5,IF('Ricavi complessivi'!#REF!="C",'Ricavi complessivi'!D157,""))</f>
        <v>#REF!</v>
      </c>
      <c r="J157" s="14" t="e">
        <f>IF('Ricavi complessivi'!#REF!="G",'Ricavi complessivi'!E157*LAVORO!$E$5,IF('Ricavi complessivi'!#REF!="C",'Ricavi complessivi'!E157,""))</f>
        <v>#REF!</v>
      </c>
      <c r="K157" s="14" t="e">
        <f>IF('Ricavi complessivi'!#REF!="G",'Ricavi complessivi'!F157*LAVORO!$E$5,IF('Ricavi complessivi'!#REF!="C",'Ricavi complessivi'!F157,""))</f>
        <v>#REF!</v>
      </c>
      <c r="L157" s="8"/>
      <c r="M157" s="30" t="e">
        <f>'Ricavi complessivi'!#REF!</f>
        <v>#REF!</v>
      </c>
      <c r="P157" s="42" t="e">
        <f>IF(M157="G",'Ricavi complessivi'!#REF!,IF('R Collecchio'!M157='R Collecchio'!$B$214,'Ricavi complessivi'!#REF!,0))</f>
        <v>#REF!</v>
      </c>
    </row>
    <row r="158" spans="1:16" hidden="1">
      <c r="A158" s="13" t="str">
        <f>IF('Ricavi complessivi'!A158="","",'Ricavi complessivi'!A158)</f>
        <v xml:space="preserve">  64/05/115  </v>
      </c>
      <c r="B158" s="62" t="str">
        <f>IF('Ricavi complessivi'!B158="","",'Ricavi complessivi'!B158)</f>
        <v>SOPRAVVENIENZE ORDINARIE TRAVE</v>
      </c>
      <c r="C158" s="8" t="e">
        <f>IF('Ricavi complessivi'!#REF!="G",'Ricavi complessivi'!#REF!*LAVORO!$E$5,IF('Ricavi complessivi'!#REF!="C",'Ricavi complessivi'!#REF!,""))</f>
        <v>#REF!</v>
      </c>
      <c r="D158" s="8" t="e">
        <f>IF('Ricavi complessivi'!#REF!="G",'Ricavi complessivi'!#REF!*LAVORO!$E$5,IF('Ricavi complessivi'!#REF!="C",'Ricavi complessivi'!#REF!,""))</f>
        <v>#REF!</v>
      </c>
      <c r="E158" s="30" t="e">
        <f>IF('Ricavi complessivi'!#REF!="G",'Ricavi complessivi'!#REF!*LAVORO!$E$5,IF('Ricavi complessivi'!#REF!="C",'Ricavi complessivi'!#REF!,""))</f>
        <v>#REF!</v>
      </c>
      <c r="F158" s="114" t="e">
        <f>IF('Ricavi complessivi'!#REF!="G",'Ricavi complessivi'!C158*LAVORO!$E$5,IF('Ricavi complessivi'!#REF!="C",'Ricavi complessivi'!C158,0))</f>
        <v>#REF!</v>
      </c>
      <c r="G158" s="44" t="e">
        <f>IF('Ricavi complessivi'!#REF!="G",'Ricavi complessivi'!#REF!*LAVORO!$E$5,IF('Ricavi complessivi'!#REF!="C",'Ricavi complessivi'!#REF!,""))</f>
        <v>#REF!</v>
      </c>
      <c r="H158" s="44" t="e">
        <f>IF('Ricavi complessivi'!#REF!="G",'Ricavi complessivi'!#REF!*LAVORO!$E$5,IF('Ricavi complessivi'!#REF!="C",'Ricavi complessivi'!#REF!,""))</f>
        <v>#REF!</v>
      </c>
      <c r="I158" s="114" t="e">
        <f>IF('Ricavi complessivi'!#REF!="G",'Ricavi complessivi'!D158*LAVORO!$E$5,IF('Ricavi complessivi'!#REF!="C",'Ricavi complessivi'!D158,""))</f>
        <v>#REF!</v>
      </c>
      <c r="J158" s="14" t="e">
        <f>IF('Ricavi complessivi'!#REF!="G",'Ricavi complessivi'!E158*LAVORO!$E$5,IF('Ricavi complessivi'!#REF!="C",'Ricavi complessivi'!E158,""))</f>
        <v>#REF!</v>
      </c>
      <c r="K158" s="14" t="e">
        <f>IF('Ricavi complessivi'!#REF!="G",'Ricavi complessivi'!F158*LAVORO!$E$5,IF('Ricavi complessivi'!#REF!="C",'Ricavi complessivi'!F158,""))</f>
        <v>#REF!</v>
      </c>
      <c r="L158" s="8"/>
      <c r="M158" s="30" t="e">
        <f>'Ricavi complessivi'!#REF!</f>
        <v>#REF!</v>
      </c>
      <c r="P158" s="42" t="e">
        <f>IF(M158="G",'Ricavi complessivi'!#REF!,IF('R Collecchio'!M158='R Collecchio'!$B$214,'Ricavi complessivi'!#REF!,0))</f>
        <v>#REF!</v>
      </c>
    </row>
    <row r="159" spans="1:16">
      <c r="A159" s="13" t="str">
        <f>IF('Ricavi complessivi'!A159="","",'Ricavi complessivi'!A159)</f>
        <v xml:space="preserve">  64/05/115  </v>
      </c>
      <c r="B159" s="62" t="str">
        <f>IF('Ricavi complessivi'!B159="","",'Ricavi complessivi'!B159)</f>
        <v>SOPRAVVENIENZE ORDINARIE COLLECCHIO</v>
      </c>
      <c r="C159" s="8" t="e">
        <f>IF('Ricavi complessivi'!#REF!="G",'Ricavi complessivi'!#REF!*LAVORO!$E$5,IF('Ricavi complessivi'!#REF!="C",'Ricavi complessivi'!#REF!,""))</f>
        <v>#REF!</v>
      </c>
      <c r="D159" s="8" t="e">
        <f>IF('Ricavi complessivi'!#REF!="G",'Ricavi complessivi'!#REF!*LAVORO!$E$5,IF('Ricavi complessivi'!#REF!="C",'Ricavi complessivi'!#REF!,""))</f>
        <v>#REF!</v>
      </c>
      <c r="E159" s="30" t="e">
        <f>IF('Ricavi complessivi'!#REF!="G",'Ricavi complessivi'!#REF!*LAVORO!$E$5,IF('Ricavi complessivi'!#REF!="C",'Ricavi complessivi'!#REF!,""))</f>
        <v>#REF!</v>
      </c>
      <c r="F159" s="114" t="e">
        <f>IF('Ricavi complessivi'!#REF!="G",'Ricavi complessivi'!C159*LAVORO!$E$5,IF('Ricavi complessivi'!#REF!="C",'Ricavi complessivi'!C159,0))</f>
        <v>#REF!</v>
      </c>
      <c r="G159" s="44" t="e">
        <f>IF('Ricavi complessivi'!#REF!="G",'Ricavi complessivi'!#REF!*LAVORO!$E$5,IF('Ricavi complessivi'!#REF!="C",'Ricavi complessivi'!#REF!,""))</f>
        <v>#REF!</v>
      </c>
      <c r="H159" s="44" t="e">
        <f>IF('Ricavi complessivi'!#REF!="G",'Ricavi complessivi'!#REF!*LAVORO!$E$5,IF('Ricavi complessivi'!#REF!="C",'Ricavi complessivi'!#REF!,""))</f>
        <v>#REF!</v>
      </c>
      <c r="I159" s="114" t="e">
        <f>IF('Ricavi complessivi'!#REF!="G",'Ricavi complessivi'!D159*LAVORO!$E$5,IF('Ricavi complessivi'!#REF!="C",'Ricavi complessivi'!D159,""))</f>
        <v>#REF!</v>
      </c>
      <c r="J159" s="14" t="e">
        <f>IF('Ricavi complessivi'!#REF!="G",'Ricavi complessivi'!E159*LAVORO!$E$5,IF('Ricavi complessivi'!#REF!="C",'Ricavi complessivi'!E159,""))</f>
        <v>#REF!</v>
      </c>
      <c r="K159" s="14" t="e">
        <f>IF('Ricavi complessivi'!#REF!="G",'Ricavi complessivi'!F159*LAVORO!$E$5,IF('Ricavi complessivi'!#REF!="C",'Ricavi complessivi'!F159,""))</f>
        <v>#REF!</v>
      </c>
      <c r="L159" s="8"/>
      <c r="M159" s="30" t="e">
        <f>'Ricavi complessivi'!#REF!</f>
        <v>#REF!</v>
      </c>
      <c r="P159" s="42" t="e">
        <f>IF(M159="G",'Ricavi complessivi'!#REF!,IF('R Collecchio'!M159='R Collecchio'!$B$214,'Ricavi complessivi'!#REF!,0))</f>
        <v>#REF!</v>
      </c>
    </row>
    <row r="160" spans="1:16" hidden="1">
      <c r="A160" s="13" t="str">
        <f>IF('Ricavi complessivi'!A160="","",'Ricavi complessivi'!A160)</f>
        <v/>
      </c>
      <c r="B160" s="62" t="str">
        <f>IF('Ricavi complessivi'!B160="","",'Ricavi complessivi'!B160)</f>
        <v>TRASFERIMENTO CENTRO PER LE FAMIGLIE</v>
      </c>
      <c r="C160" s="8" t="e">
        <f>IF('Ricavi complessivi'!#REF!="G",'Ricavi complessivi'!#REF!*LAVORO!$E$5,IF('Ricavi complessivi'!#REF!="C",'Ricavi complessivi'!#REF!,""))</f>
        <v>#REF!</v>
      </c>
      <c r="D160" s="8" t="e">
        <f>IF('Ricavi complessivi'!#REF!="G",'Ricavi complessivi'!#REF!*LAVORO!$E$5,IF('Ricavi complessivi'!#REF!="C",'Ricavi complessivi'!#REF!,""))</f>
        <v>#REF!</v>
      </c>
      <c r="E160" s="30" t="e">
        <f>IF('Ricavi complessivi'!#REF!="G",'Ricavi complessivi'!#REF!*LAVORO!$E$5,IF('Ricavi complessivi'!#REF!="C",'Ricavi complessivi'!#REF!,""))</f>
        <v>#REF!</v>
      </c>
      <c r="F160" s="114" t="e">
        <f>IF('Ricavi complessivi'!#REF!="G",'Ricavi complessivi'!C160*LAVORO!$E$5,IF('Ricavi complessivi'!#REF!="C",'Ricavi complessivi'!C160,0))</f>
        <v>#REF!</v>
      </c>
      <c r="G160" s="44" t="e">
        <f>IF('Ricavi complessivi'!#REF!="G",'Ricavi complessivi'!#REF!*LAVORO!$E$5,IF('Ricavi complessivi'!#REF!="C",'Ricavi complessivi'!#REF!,""))</f>
        <v>#REF!</v>
      </c>
      <c r="H160" s="44" t="e">
        <f>IF('Ricavi complessivi'!#REF!="G",'Ricavi complessivi'!#REF!*LAVORO!$E$5,IF('Ricavi complessivi'!#REF!="C",'Ricavi complessivi'!#REF!,""))</f>
        <v>#REF!</v>
      </c>
      <c r="I160" s="114" t="e">
        <f>IF('Ricavi complessivi'!#REF!="G",'Ricavi complessivi'!D160*LAVORO!$E$5,IF('Ricavi complessivi'!#REF!="C",'Ricavi complessivi'!D160,""))</f>
        <v>#REF!</v>
      </c>
      <c r="J160" s="14" t="e">
        <f>IF('Ricavi complessivi'!#REF!="G",'Ricavi complessivi'!E160*LAVORO!$E$5,IF('Ricavi complessivi'!#REF!="C",'Ricavi complessivi'!E160,""))</f>
        <v>#REF!</v>
      </c>
      <c r="K160" s="14" t="e">
        <f>IF('Ricavi complessivi'!#REF!="G",'Ricavi complessivi'!F160*LAVORO!$E$5,IF('Ricavi complessivi'!#REF!="C",'Ricavi complessivi'!F160,""))</f>
        <v>#REF!</v>
      </c>
      <c r="L160" s="8"/>
      <c r="M160" s="30" t="e">
        <f>'Ricavi complessivi'!#REF!</f>
        <v>#REF!</v>
      </c>
      <c r="P160" s="42" t="e">
        <f>IF(M160="G",'Ricavi complessivi'!#REF!,IF('R Collecchio'!M160='R Collecchio'!$B$214,'Ricavi complessivi'!#REF!,0))</f>
        <v>#REF!</v>
      </c>
    </row>
    <row r="161" spans="1:16" hidden="1">
      <c r="A161" s="13" t="str">
        <f>IF('Ricavi complessivi'!A161="","",'Ricavi complessivi'!A161)</f>
        <v/>
      </c>
      <c r="B161" s="62" t="str">
        <f>IF('Ricavi complessivi'!B161="","",'Ricavi complessivi'!B161)</f>
        <v>FITTI ATTIVI TRAVE</v>
      </c>
      <c r="C161" s="8" t="e">
        <f>IF('Ricavi complessivi'!#REF!="G",'Ricavi complessivi'!#REF!*LAVORO!$E$5,IF('Ricavi complessivi'!#REF!="C",'Ricavi complessivi'!#REF!,""))</f>
        <v>#REF!</v>
      </c>
      <c r="D161" s="8" t="e">
        <f>IF('Ricavi complessivi'!#REF!="G",'Ricavi complessivi'!#REF!*LAVORO!$E$5,IF('Ricavi complessivi'!#REF!="C",'Ricavi complessivi'!#REF!,""))</f>
        <v>#REF!</v>
      </c>
      <c r="E161" s="30" t="e">
        <f>IF('Ricavi complessivi'!#REF!="G",'Ricavi complessivi'!#REF!*LAVORO!$E$5,IF('Ricavi complessivi'!#REF!="C",'Ricavi complessivi'!#REF!,""))</f>
        <v>#REF!</v>
      </c>
      <c r="F161" s="114" t="e">
        <f>IF('Ricavi complessivi'!#REF!="G",'Ricavi complessivi'!C161*LAVORO!$E$5,IF('Ricavi complessivi'!#REF!="C",'Ricavi complessivi'!C161,0))</f>
        <v>#REF!</v>
      </c>
      <c r="G161" s="44" t="e">
        <f>IF('Ricavi complessivi'!#REF!="G",'Ricavi complessivi'!#REF!*LAVORO!$E$5,IF('Ricavi complessivi'!#REF!="C",'Ricavi complessivi'!#REF!,""))</f>
        <v>#REF!</v>
      </c>
      <c r="H161" s="44" t="e">
        <f>IF('Ricavi complessivi'!#REF!="G",'Ricavi complessivi'!#REF!*LAVORO!$E$5,IF('Ricavi complessivi'!#REF!="C",'Ricavi complessivi'!#REF!,""))</f>
        <v>#REF!</v>
      </c>
      <c r="I161" s="114" t="e">
        <f>IF('Ricavi complessivi'!#REF!="G",'Ricavi complessivi'!D161*LAVORO!$E$5,IF('Ricavi complessivi'!#REF!="C",'Ricavi complessivi'!D161,""))</f>
        <v>#REF!</v>
      </c>
      <c r="J161" s="14" t="e">
        <f>IF('Ricavi complessivi'!#REF!="G",'Ricavi complessivi'!E161*LAVORO!$E$5,IF('Ricavi complessivi'!#REF!="C",'Ricavi complessivi'!E161,""))</f>
        <v>#REF!</v>
      </c>
      <c r="K161" s="14" t="e">
        <f>IF('Ricavi complessivi'!#REF!="G",'Ricavi complessivi'!F161*LAVORO!$E$5,IF('Ricavi complessivi'!#REF!="C",'Ricavi complessivi'!F161,""))</f>
        <v>#REF!</v>
      </c>
      <c r="L161" s="8"/>
      <c r="M161" s="30" t="e">
        <f>'Ricavi complessivi'!#REF!</f>
        <v>#REF!</v>
      </c>
      <c r="P161" s="42" t="e">
        <f>IF(M161="G",'Ricavi complessivi'!#REF!,IF('R Collecchio'!M161='R Collecchio'!$B$214,'Ricavi complessivi'!#REF!,0))</f>
        <v>#REF!</v>
      </c>
    </row>
    <row r="162" spans="1:16" hidden="1">
      <c r="A162" s="13" t="str">
        <f>IF('Ricavi complessivi'!A162="","",'Ricavi complessivi'!A162)</f>
        <v/>
      </c>
      <c r="B162" s="62" t="str">
        <f>IF('Ricavi complessivi'!B162="","",'Ricavi complessivi'!B162)</f>
        <v>FITTI ATTIVI MONTCHIARUGOLO</v>
      </c>
      <c r="C162" s="8" t="e">
        <f>IF('Ricavi complessivi'!#REF!="G",'Ricavi complessivi'!#REF!*LAVORO!$E$5,IF('Ricavi complessivi'!#REF!="C",'Ricavi complessivi'!#REF!,""))</f>
        <v>#REF!</v>
      </c>
      <c r="D162" s="8" t="e">
        <f>IF('Ricavi complessivi'!#REF!="G",'Ricavi complessivi'!#REF!*LAVORO!$E$5,IF('Ricavi complessivi'!#REF!="C",'Ricavi complessivi'!#REF!,""))</f>
        <v>#REF!</v>
      </c>
      <c r="E162" s="30" t="e">
        <f>IF('Ricavi complessivi'!#REF!="G",'Ricavi complessivi'!#REF!*LAVORO!$E$5,IF('Ricavi complessivi'!#REF!="C",'Ricavi complessivi'!#REF!,""))</f>
        <v>#REF!</v>
      </c>
      <c r="F162" s="114" t="e">
        <f>IF('Ricavi complessivi'!#REF!="G",'Ricavi complessivi'!C162*LAVORO!$E$5,IF('Ricavi complessivi'!#REF!="C",'Ricavi complessivi'!C162,0))</f>
        <v>#REF!</v>
      </c>
      <c r="G162" s="44" t="e">
        <f>IF('Ricavi complessivi'!#REF!="G",'Ricavi complessivi'!#REF!*LAVORO!$E$5,IF('Ricavi complessivi'!#REF!="C",'Ricavi complessivi'!#REF!,""))</f>
        <v>#REF!</v>
      </c>
      <c r="H162" s="44" t="e">
        <f>IF('Ricavi complessivi'!#REF!="G",'Ricavi complessivi'!#REF!*LAVORO!$E$5,IF('Ricavi complessivi'!#REF!="C",'Ricavi complessivi'!#REF!,""))</f>
        <v>#REF!</v>
      </c>
      <c r="I162" s="114" t="e">
        <f>IF('Ricavi complessivi'!#REF!="G",'Ricavi complessivi'!D162*LAVORO!$E$5,IF('Ricavi complessivi'!#REF!="C",'Ricavi complessivi'!D162,""))</f>
        <v>#REF!</v>
      </c>
      <c r="J162" s="14" t="e">
        <f>IF('Ricavi complessivi'!#REF!="G",'Ricavi complessivi'!E162*LAVORO!$E$5,IF('Ricavi complessivi'!#REF!="C",'Ricavi complessivi'!E162,""))</f>
        <v>#REF!</v>
      </c>
      <c r="K162" s="14" t="e">
        <f>IF('Ricavi complessivi'!#REF!="G",'Ricavi complessivi'!F162*LAVORO!$E$5,IF('Ricavi complessivi'!#REF!="C",'Ricavi complessivi'!F162,""))</f>
        <v>#REF!</v>
      </c>
      <c r="L162" s="8"/>
      <c r="M162" s="30" t="e">
        <f>'Ricavi complessivi'!#REF!</f>
        <v>#REF!</v>
      </c>
      <c r="P162" s="42" t="e">
        <f>IF(M162="G",'Ricavi complessivi'!#REF!,IF('R Collecchio'!M162='R Collecchio'!$B$214,'Ricavi complessivi'!#REF!,0))</f>
        <v>#REF!</v>
      </c>
    </row>
    <row r="163" spans="1:16" hidden="1">
      <c r="A163" s="13" t="str">
        <f>IF('Ricavi complessivi'!A163="","",'Ricavi complessivi'!A163)</f>
        <v/>
      </c>
      <c r="B163" s="62" t="str">
        <f>IF('Ricavi complessivi'!B163="","",'Ricavi complessivi'!B163)</f>
        <v>CONTRIBUTO BARRIERE ARCHITETTONICHE M</v>
      </c>
      <c r="C163" s="8" t="e">
        <f>IF('Ricavi complessivi'!#REF!="G",'Ricavi complessivi'!#REF!*LAVORO!$E$5,IF('Ricavi complessivi'!#REF!="C",'Ricavi complessivi'!#REF!,""))</f>
        <v>#REF!</v>
      </c>
      <c r="D163" s="8" t="e">
        <f>IF('Ricavi complessivi'!#REF!="G",'Ricavi complessivi'!#REF!*LAVORO!$E$5,IF('Ricavi complessivi'!#REF!="C",'Ricavi complessivi'!#REF!,""))</f>
        <v>#REF!</v>
      </c>
      <c r="E163" s="30" t="e">
        <f>IF('Ricavi complessivi'!#REF!="G",'Ricavi complessivi'!#REF!*LAVORO!$E$5,IF('Ricavi complessivi'!#REF!="C",'Ricavi complessivi'!#REF!,""))</f>
        <v>#REF!</v>
      </c>
      <c r="F163" s="114" t="e">
        <f>IF('Ricavi complessivi'!#REF!="G",'Ricavi complessivi'!C163*LAVORO!$E$5,IF('Ricavi complessivi'!#REF!="C",'Ricavi complessivi'!C163,0))</f>
        <v>#REF!</v>
      </c>
      <c r="G163" s="44" t="e">
        <f>IF('Ricavi complessivi'!#REF!="G",'Ricavi complessivi'!#REF!*LAVORO!$E$5,IF('Ricavi complessivi'!#REF!="C",'Ricavi complessivi'!#REF!,""))</f>
        <v>#REF!</v>
      </c>
      <c r="H163" s="44" t="e">
        <f>IF('Ricavi complessivi'!#REF!="G",'Ricavi complessivi'!#REF!*LAVORO!$E$5,IF('Ricavi complessivi'!#REF!="C",'Ricavi complessivi'!#REF!,""))</f>
        <v>#REF!</v>
      </c>
      <c r="I163" s="114" t="e">
        <f>IF('Ricavi complessivi'!#REF!="G",'Ricavi complessivi'!D163*LAVORO!$E$5,IF('Ricavi complessivi'!#REF!="C",'Ricavi complessivi'!D163,""))</f>
        <v>#REF!</v>
      </c>
      <c r="J163" s="14" t="e">
        <f>IF('Ricavi complessivi'!#REF!="G",'Ricavi complessivi'!E163*LAVORO!$E$5,IF('Ricavi complessivi'!#REF!="C",'Ricavi complessivi'!E163,""))</f>
        <v>#REF!</v>
      </c>
      <c r="K163" s="14" t="e">
        <f>IF('Ricavi complessivi'!#REF!="G",'Ricavi complessivi'!F163*LAVORO!$E$5,IF('Ricavi complessivi'!#REF!="C",'Ricavi complessivi'!F163,""))</f>
        <v>#REF!</v>
      </c>
      <c r="L163" s="8"/>
      <c r="M163" s="30" t="e">
        <f>'Ricavi complessivi'!#REF!</f>
        <v>#REF!</v>
      </c>
      <c r="P163" s="42" t="e">
        <f>IF(M163="G",'Ricavi complessivi'!#REF!,IF('R Collecchio'!M163='R Collecchio'!$B$214,'Ricavi complessivi'!#REF!,0))</f>
        <v>#REF!</v>
      </c>
    </row>
    <row r="164" spans="1:16" hidden="1">
      <c r="A164" s="13" t="str">
        <f>IF('Ricavi complessivi'!A164="","",'Ricavi complessivi'!A164)</f>
        <v/>
      </c>
      <c r="B164" s="62" t="str">
        <f>IF('Ricavi complessivi'!B164="","",'Ricavi complessivi'!B164)</f>
        <v/>
      </c>
      <c r="C164" s="8" t="e">
        <f>IF('Ricavi complessivi'!#REF!="G",'Ricavi complessivi'!#REF!*LAVORO!$E$5,IF('Ricavi complessivi'!#REF!="C",'Ricavi complessivi'!#REF!,""))</f>
        <v>#REF!</v>
      </c>
      <c r="D164" s="8" t="e">
        <f>IF('Ricavi complessivi'!#REF!="G",'Ricavi complessivi'!#REF!*LAVORO!$E$5,IF('Ricavi complessivi'!#REF!="C",'Ricavi complessivi'!#REF!,""))</f>
        <v>#REF!</v>
      </c>
      <c r="E164" s="30" t="e">
        <f>IF('Ricavi complessivi'!#REF!="G",'Ricavi complessivi'!#REF!*LAVORO!$E$5,IF('Ricavi complessivi'!#REF!="C",'Ricavi complessivi'!#REF!,""))</f>
        <v>#REF!</v>
      </c>
      <c r="F164" s="114" t="e">
        <f>IF('Ricavi complessivi'!#REF!="G",'Ricavi complessivi'!C164*LAVORO!$E$5,IF('Ricavi complessivi'!#REF!="C",'Ricavi complessivi'!C164,0))</f>
        <v>#REF!</v>
      </c>
      <c r="G164" s="44" t="e">
        <f>IF('Ricavi complessivi'!#REF!="G",'Ricavi complessivi'!#REF!*LAVORO!$E$5,IF('Ricavi complessivi'!#REF!="C",'Ricavi complessivi'!#REF!,""))</f>
        <v>#REF!</v>
      </c>
      <c r="H164" s="44" t="e">
        <f>IF('Ricavi complessivi'!#REF!="G",'Ricavi complessivi'!#REF!*LAVORO!$E$5,IF('Ricavi complessivi'!#REF!="C",'Ricavi complessivi'!#REF!,""))</f>
        <v>#REF!</v>
      </c>
      <c r="I164" s="114" t="e">
        <f>IF('Ricavi complessivi'!#REF!="G",'Ricavi complessivi'!D164*LAVORO!$E$5,IF('Ricavi complessivi'!#REF!="C",'Ricavi complessivi'!D164,""))</f>
        <v>#REF!</v>
      </c>
      <c r="J164" s="14" t="e">
        <f>IF('Ricavi complessivi'!#REF!="G",'Ricavi complessivi'!E164*LAVORO!$E$5,IF('Ricavi complessivi'!#REF!="C",'Ricavi complessivi'!E164,""))</f>
        <v>#REF!</v>
      </c>
      <c r="K164" s="14" t="e">
        <f>IF('Ricavi complessivi'!#REF!="G",'Ricavi complessivi'!F164*LAVORO!$E$5,IF('Ricavi complessivi'!#REF!="C",'Ricavi complessivi'!F164,""))</f>
        <v>#REF!</v>
      </c>
      <c r="L164" s="8"/>
      <c r="M164" s="30" t="e">
        <f>'Ricavi complessivi'!#REF!</f>
        <v>#REF!</v>
      </c>
      <c r="P164" s="42" t="e">
        <f>IF(M164="G",'Ricavi complessivi'!#REF!,IF('R Collecchio'!M164='R Collecchio'!$B$214,'Ricavi complessivi'!#REF!,0))</f>
        <v>#REF!</v>
      </c>
    </row>
    <row r="165" spans="1:16" hidden="1">
      <c r="A165" s="13" t="str">
        <f>IF('Ricavi complessivi'!A165="","",'Ricavi complessivi'!A165)</f>
        <v/>
      </c>
      <c r="B165" s="62" t="str">
        <f>IF('Ricavi complessivi'!B165="","",'Ricavi complessivi'!B165)</f>
        <v/>
      </c>
      <c r="C165" s="8" t="e">
        <f>IF('Ricavi complessivi'!#REF!="G",'Ricavi complessivi'!#REF!*LAVORO!$E$5,IF('Ricavi complessivi'!#REF!="C",'Ricavi complessivi'!#REF!,""))</f>
        <v>#REF!</v>
      </c>
      <c r="D165" s="8" t="e">
        <f>IF('Ricavi complessivi'!#REF!="G",'Ricavi complessivi'!#REF!*LAVORO!$E$5,IF('Ricavi complessivi'!#REF!="C",'Ricavi complessivi'!#REF!,""))</f>
        <v>#REF!</v>
      </c>
      <c r="E165" s="30" t="e">
        <f>IF('Ricavi complessivi'!#REF!="G",'Ricavi complessivi'!#REF!*LAVORO!$E$5,IF('Ricavi complessivi'!#REF!="C",'Ricavi complessivi'!#REF!,""))</f>
        <v>#REF!</v>
      </c>
      <c r="F165" s="114" t="e">
        <f>IF('Ricavi complessivi'!#REF!="G",'Ricavi complessivi'!C165*LAVORO!$E$5,IF('Ricavi complessivi'!#REF!="C",'Ricavi complessivi'!C165,0))</f>
        <v>#REF!</v>
      </c>
      <c r="G165" s="44" t="e">
        <f>IF('Ricavi complessivi'!#REF!="G",'Ricavi complessivi'!#REF!*LAVORO!$E$5,IF('Ricavi complessivi'!#REF!="C",'Ricavi complessivi'!#REF!,""))</f>
        <v>#REF!</v>
      </c>
      <c r="H165" s="44" t="e">
        <f>IF('Ricavi complessivi'!#REF!="G",'Ricavi complessivi'!#REF!*LAVORO!$E$5,IF('Ricavi complessivi'!#REF!="C",'Ricavi complessivi'!#REF!,""))</f>
        <v>#REF!</v>
      </c>
      <c r="I165" s="114" t="e">
        <f>IF('Ricavi complessivi'!#REF!="G",'Ricavi complessivi'!D165*LAVORO!$E$5,IF('Ricavi complessivi'!#REF!="C",'Ricavi complessivi'!D165,""))</f>
        <v>#REF!</v>
      </c>
      <c r="J165" s="14" t="e">
        <f>IF('Ricavi complessivi'!#REF!="G",'Ricavi complessivi'!E165*LAVORO!$E$5,IF('Ricavi complessivi'!#REF!="C",'Ricavi complessivi'!E165,""))</f>
        <v>#REF!</v>
      </c>
      <c r="K165" s="14" t="e">
        <f>IF('Ricavi complessivi'!#REF!="G",'Ricavi complessivi'!F165*LAVORO!$E$5,IF('Ricavi complessivi'!#REF!="C",'Ricavi complessivi'!F165,""))</f>
        <v>#REF!</v>
      </c>
      <c r="L165" s="8"/>
      <c r="M165" s="30" t="e">
        <f>'Ricavi complessivi'!#REF!</f>
        <v>#REF!</v>
      </c>
      <c r="P165" s="42" t="e">
        <f>IF(M165="G",'Ricavi complessivi'!#REF!,IF('R Collecchio'!M165='R Collecchio'!$B$214,'Ricavi complessivi'!#REF!,0))</f>
        <v>#REF!</v>
      </c>
    </row>
    <row r="166" spans="1:16" hidden="1">
      <c r="A166" s="13" t="str">
        <f>IF('Ricavi complessivi'!A166="","",'Ricavi complessivi'!A166)</f>
        <v/>
      </c>
      <c r="B166" s="62" t="str">
        <f>IF('Ricavi complessivi'!B166="","",'Ricavi complessivi'!B166)</f>
        <v/>
      </c>
      <c r="C166" s="8" t="e">
        <f>IF('Ricavi complessivi'!#REF!="G",'Ricavi complessivi'!#REF!*LAVORO!$E$5,IF('Ricavi complessivi'!#REF!="C",'Ricavi complessivi'!#REF!,""))</f>
        <v>#REF!</v>
      </c>
      <c r="D166" s="8" t="e">
        <f>IF('Ricavi complessivi'!#REF!="G",'Ricavi complessivi'!#REF!*LAVORO!$E$5,IF('Ricavi complessivi'!#REF!="C",'Ricavi complessivi'!#REF!,""))</f>
        <v>#REF!</v>
      </c>
      <c r="E166" s="30" t="e">
        <f>IF('Ricavi complessivi'!#REF!="G",'Ricavi complessivi'!#REF!*LAVORO!$E$5,IF('Ricavi complessivi'!#REF!="C",'Ricavi complessivi'!#REF!,""))</f>
        <v>#REF!</v>
      </c>
      <c r="F166" s="114" t="e">
        <f>IF('Ricavi complessivi'!#REF!="G",'Ricavi complessivi'!C166*LAVORO!$E$5,IF('Ricavi complessivi'!#REF!="C",'Ricavi complessivi'!C166,0))</f>
        <v>#REF!</v>
      </c>
      <c r="G166" s="44" t="e">
        <f>IF('Ricavi complessivi'!#REF!="G",'Ricavi complessivi'!#REF!*LAVORO!$E$5,IF('Ricavi complessivi'!#REF!="C",'Ricavi complessivi'!#REF!,""))</f>
        <v>#REF!</v>
      </c>
      <c r="H166" s="44" t="e">
        <f>IF('Ricavi complessivi'!#REF!="G",'Ricavi complessivi'!#REF!*LAVORO!$E$5,IF('Ricavi complessivi'!#REF!="C",'Ricavi complessivi'!#REF!,""))</f>
        <v>#REF!</v>
      </c>
      <c r="I166" s="114" t="e">
        <f>IF('Ricavi complessivi'!#REF!="G",'Ricavi complessivi'!D166*LAVORO!$E$5,IF('Ricavi complessivi'!#REF!="C",'Ricavi complessivi'!D166,""))</f>
        <v>#REF!</v>
      </c>
      <c r="J166" s="14" t="e">
        <f>IF('Ricavi complessivi'!#REF!="G",'Ricavi complessivi'!E166*LAVORO!$E$5,IF('Ricavi complessivi'!#REF!="C",'Ricavi complessivi'!E166,""))</f>
        <v>#REF!</v>
      </c>
      <c r="K166" s="14" t="e">
        <f>IF('Ricavi complessivi'!#REF!="G",'Ricavi complessivi'!F166*LAVORO!$E$5,IF('Ricavi complessivi'!#REF!="C",'Ricavi complessivi'!F166,""))</f>
        <v>#REF!</v>
      </c>
      <c r="L166" s="8"/>
      <c r="M166" s="30" t="e">
        <f>'Ricavi complessivi'!#REF!</f>
        <v>#REF!</v>
      </c>
      <c r="P166" s="42" t="e">
        <f>IF(M166="G",'Ricavi complessivi'!#REF!,IF('R Collecchio'!M166='R Collecchio'!$B$214,'Ricavi complessivi'!#REF!,0))</f>
        <v>#REF!</v>
      </c>
    </row>
    <row r="167" spans="1:16" hidden="1">
      <c r="A167" s="13" t="str">
        <f>IF('Ricavi complessivi'!A167="","",'Ricavi complessivi'!A167)</f>
        <v/>
      </c>
      <c r="B167" s="62" t="str">
        <f>IF('Ricavi complessivi'!B167="","",'Ricavi complessivi'!B167)</f>
        <v/>
      </c>
      <c r="C167" s="8" t="e">
        <f>IF('Ricavi complessivi'!#REF!="G",'Ricavi complessivi'!#REF!*LAVORO!$E$5,IF('Ricavi complessivi'!#REF!="C",'Ricavi complessivi'!#REF!,""))</f>
        <v>#REF!</v>
      </c>
      <c r="D167" s="8" t="e">
        <f>IF('Ricavi complessivi'!#REF!="G",'Ricavi complessivi'!#REF!*LAVORO!$E$5,IF('Ricavi complessivi'!#REF!="C",'Ricavi complessivi'!#REF!,""))</f>
        <v>#REF!</v>
      </c>
      <c r="E167" s="30" t="e">
        <f>IF('Ricavi complessivi'!#REF!="G",'Ricavi complessivi'!#REF!*LAVORO!$E$5,IF('Ricavi complessivi'!#REF!="C",'Ricavi complessivi'!#REF!,""))</f>
        <v>#REF!</v>
      </c>
      <c r="F167" s="114" t="e">
        <f>IF('Ricavi complessivi'!#REF!="G",'Ricavi complessivi'!C167*LAVORO!$E$5,IF('Ricavi complessivi'!#REF!="C",'Ricavi complessivi'!C167,0))</f>
        <v>#REF!</v>
      </c>
      <c r="G167" s="44" t="e">
        <f>IF('Ricavi complessivi'!#REF!="G",'Ricavi complessivi'!#REF!*LAVORO!$E$5,IF('Ricavi complessivi'!#REF!="C",'Ricavi complessivi'!#REF!,""))</f>
        <v>#REF!</v>
      </c>
      <c r="H167" s="44" t="e">
        <f>IF('Ricavi complessivi'!#REF!="G",'Ricavi complessivi'!#REF!*LAVORO!$E$5,IF('Ricavi complessivi'!#REF!="C",'Ricavi complessivi'!#REF!,""))</f>
        <v>#REF!</v>
      </c>
      <c r="I167" s="114" t="e">
        <f>IF('Ricavi complessivi'!#REF!="G",'Ricavi complessivi'!D167*LAVORO!$E$5,IF('Ricavi complessivi'!#REF!="C",'Ricavi complessivi'!D167,""))</f>
        <v>#REF!</v>
      </c>
      <c r="J167" s="14" t="e">
        <f>IF('Ricavi complessivi'!#REF!="G",'Ricavi complessivi'!E167*LAVORO!$E$5,IF('Ricavi complessivi'!#REF!="C",'Ricavi complessivi'!E167,""))</f>
        <v>#REF!</v>
      </c>
      <c r="K167" s="14" t="e">
        <f>IF('Ricavi complessivi'!#REF!="G",'Ricavi complessivi'!F167*LAVORO!$E$5,IF('Ricavi complessivi'!#REF!="C",'Ricavi complessivi'!F167,""))</f>
        <v>#REF!</v>
      </c>
      <c r="L167" s="8"/>
      <c r="M167" s="30" t="e">
        <f>'Ricavi complessivi'!#REF!</f>
        <v>#REF!</v>
      </c>
      <c r="P167" s="42" t="e">
        <f>IF(M167="G",'Ricavi complessivi'!#REF!,IF('R Collecchio'!M167='R Collecchio'!$B$214,'Ricavi complessivi'!#REF!,0))</f>
        <v>#REF!</v>
      </c>
    </row>
    <row r="168" spans="1:16" hidden="1">
      <c r="A168" s="13" t="str">
        <f>IF('Ricavi complessivi'!A168="","",'Ricavi complessivi'!A168)</f>
        <v/>
      </c>
      <c r="B168" s="62" t="str">
        <f>IF('Ricavi complessivi'!B168="","",'Ricavi complessivi'!B168)</f>
        <v/>
      </c>
      <c r="C168" s="8" t="e">
        <f>IF('Ricavi complessivi'!#REF!="G",'Ricavi complessivi'!#REF!*LAVORO!$E$5,IF('Ricavi complessivi'!#REF!="C",'Ricavi complessivi'!#REF!,""))</f>
        <v>#REF!</v>
      </c>
      <c r="D168" s="8" t="e">
        <f>IF('Ricavi complessivi'!#REF!="G",'Ricavi complessivi'!#REF!*LAVORO!$E$5,IF('Ricavi complessivi'!#REF!="C",'Ricavi complessivi'!#REF!,""))</f>
        <v>#REF!</v>
      </c>
      <c r="E168" s="30" t="e">
        <f>IF('Ricavi complessivi'!#REF!="G",'Ricavi complessivi'!#REF!*LAVORO!$E$5,IF('Ricavi complessivi'!#REF!="C",'Ricavi complessivi'!#REF!,""))</f>
        <v>#REF!</v>
      </c>
      <c r="F168" s="114" t="e">
        <f>IF('Ricavi complessivi'!#REF!="G",'Ricavi complessivi'!C168*LAVORO!$E$5,IF('Ricavi complessivi'!#REF!="C",'Ricavi complessivi'!C168,0))</f>
        <v>#REF!</v>
      </c>
      <c r="G168" s="44" t="e">
        <f>IF('Ricavi complessivi'!#REF!="G",'Ricavi complessivi'!#REF!*LAVORO!$E$5,IF('Ricavi complessivi'!#REF!="C",'Ricavi complessivi'!#REF!,""))</f>
        <v>#REF!</v>
      </c>
      <c r="H168" s="44" t="e">
        <f>IF('Ricavi complessivi'!#REF!="G",'Ricavi complessivi'!#REF!*LAVORO!$E$5,IF('Ricavi complessivi'!#REF!="C",'Ricavi complessivi'!#REF!,""))</f>
        <v>#REF!</v>
      </c>
      <c r="I168" s="114" t="e">
        <f>IF('Ricavi complessivi'!#REF!="G",'Ricavi complessivi'!D168*LAVORO!$E$5,IF('Ricavi complessivi'!#REF!="C",'Ricavi complessivi'!D168,""))</f>
        <v>#REF!</v>
      </c>
      <c r="J168" s="14" t="e">
        <f>IF('Ricavi complessivi'!#REF!="G",'Ricavi complessivi'!E168*LAVORO!$E$5,IF('Ricavi complessivi'!#REF!="C",'Ricavi complessivi'!E168,""))</f>
        <v>#REF!</v>
      </c>
      <c r="K168" s="14" t="e">
        <f>IF('Ricavi complessivi'!#REF!="G",'Ricavi complessivi'!F168*LAVORO!$E$5,IF('Ricavi complessivi'!#REF!="C",'Ricavi complessivi'!F168,""))</f>
        <v>#REF!</v>
      </c>
      <c r="L168" s="8"/>
      <c r="M168" s="30" t="e">
        <f>'Ricavi complessivi'!#REF!</f>
        <v>#REF!</v>
      </c>
      <c r="P168" s="42" t="e">
        <f>IF(M168="G",'Ricavi complessivi'!#REF!,IF('R Collecchio'!M168='R Collecchio'!$B$214,'Ricavi complessivi'!#REF!,0))</f>
        <v>#REF!</v>
      </c>
    </row>
    <row r="169" spans="1:16" s="6" customFormat="1">
      <c r="A169" s="19"/>
      <c r="B169" s="33" t="s">
        <v>402</v>
      </c>
      <c r="C169" s="34" t="e">
        <f t="shared" ref="C169:K169" si="8">SUM(C141:C168)</f>
        <v>#REF!</v>
      </c>
      <c r="D169" s="34" t="e">
        <f t="shared" si="8"/>
        <v>#REF!</v>
      </c>
      <c r="E169" s="34" t="e">
        <f t="shared" si="8"/>
        <v>#REF!</v>
      </c>
      <c r="F169" s="34" t="e">
        <f>SUM(F141:F168)</f>
        <v>#REF!</v>
      </c>
      <c r="G169" s="34" t="e">
        <f t="shared" si="8"/>
        <v>#REF!</v>
      </c>
      <c r="H169" s="34" t="e">
        <f t="shared" si="8"/>
        <v>#REF!</v>
      </c>
      <c r="I169" s="34" t="e">
        <f t="shared" si="8"/>
        <v>#REF!</v>
      </c>
      <c r="J169" s="34" t="e">
        <f t="shared" si="8"/>
        <v>#REF!</v>
      </c>
      <c r="K169" s="34" t="e">
        <f t="shared" si="8"/>
        <v>#REF!</v>
      </c>
      <c r="L169" s="12"/>
      <c r="M169" s="8" t="s">
        <v>9</v>
      </c>
      <c r="P169" s="42" t="e">
        <f>IF(M169="G",'Ricavi complessivi'!#REF!,IF('R Collecchio'!M169='R Collecchio'!$B$214,'Ricavi complessivi'!#REF!,0))</f>
        <v>#REF!</v>
      </c>
    </row>
    <row r="170" spans="1:16" ht="23.25">
      <c r="B170" s="50" t="s">
        <v>400</v>
      </c>
      <c r="E170" s="25" t="e">
        <f>IF((#REF!+#REF!+#REF!+#REF!+#REF!-E169)=0,"",(#REF!+#REF!+#REF!+#REF!+#REF!))</f>
        <v>#REF!</v>
      </c>
      <c r="M170" s="42" t="s">
        <v>9</v>
      </c>
      <c r="P170" s="42" t="e">
        <f>IF(M170="G",'Ricavi complessivi'!#REF!,IF('R Collecchio'!M170='R Collecchio'!$B$214,'Ricavi complessivi'!#REF!,0))</f>
        <v>#REF!</v>
      </c>
    </row>
    <row r="171" spans="1:16">
      <c r="A171" s="2" t="s">
        <v>3</v>
      </c>
      <c r="B171" s="2" t="s">
        <v>2</v>
      </c>
      <c r="C171" s="26" t="str">
        <f>C$2</f>
        <v>GESTIONALE</v>
      </c>
      <c r="D171" s="26" t="str">
        <f>D$2</f>
        <v>RATEI E RISCONTI</v>
      </c>
      <c r="E171" s="26" t="str">
        <f>E$2</f>
        <v>STIMA</v>
      </c>
      <c r="F171" s="26" t="str">
        <f t="shared" ref="F171:K171" si="9">F92</f>
        <v>PREVENTIVO 2019</v>
      </c>
      <c r="G171" s="26" t="e">
        <f t="shared" si="9"/>
        <v>#REF!</v>
      </c>
      <c r="H171" s="26" t="e">
        <f t="shared" si="9"/>
        <v>#REF!</v>
      </c>
      <c r="I171" s="26" t="str">
        <f t="shared" si="9"/>
        <v>CONSUNTIVO 2019</v>
      </c>
      <c r="J171" s="26" t="str">
        <f t="shared" si="9"/>
        <v>INDICATORE ATTESO</v>
      </c>
      <c r="K171" s="26" t="str">
        <f t="shared" si="9"/>
        <v>INDICATORE CONS.</v>
      </c>
      <c r="L171" s="2" t="str">
        <f>L140</f>
        <v>NOTE</v>
      </c>
      <c r="M171" s="42" t="s">
        <v>9</v>
      </c>
      <c r="P171" s="42" t="e">
        <f>IF(M171="G",'Ricavi complessivi'!#REF!,IF('R Collecchio'!M171='R Collecchio'!$B$214,'Ricavi complessivi'!#REF!,0))</f>
        <v>#REF!</v>
      </c>
    </row>
    <row r="172" spans="1:16">
      <c r="A172" s="13" t="str">
        <f>IF('Ricavi complessivi'!A172="","",'Ricavi complessivi'!A172)</f>
        <v/>
      </c>
      <c r="B172" s="62" t="str">
        <f>IF('Ricavi complessivi'!B172="","",'Ricavi complessivi'!B172)</f>
        <v>CENTRO PER LE FAMIGLIE AVVIAMENTO</v>
      </c>
      <c r="C172" s="8" t="e">
        <f>IF('Ricavi complessivi'!#REF!="G",'Ricavi complessivi'!#REF!*LAVORO!$E$5,IF('Ricavi complessivi'!#REF!="C",'Ricavi complessivi'!#REF!,""))</f>
        <v>#REF!</v>
      </c>
      <c r="D172" s="8" t="e">
        <f>IF('Ricavi complessivi'!#REF!="G",'Ricavi complessivi'!#REF!*LAVORO!$E$5,IF('Ricavi complessivi'!#REF!="C",'Ricavi complessivi'!#REF!,""))</f>
        <v>#REF!</v>
      </c>
      <c r="E172" s="30" t="e">
        <f>IF('Ricavi complessivi'!#REF!="G",'Ricavi complessivi'!#REF!*LAVORO!$E$5,IF('Ricavi complessivi'!#REF!="C",'Ricavi complessivi'!#REF!,""))</f>
        <v>#REF!</v>
      </c>
      <c r="F172" s="114" t="e">
        <f>IF('Ricavi complessivi'!#REF!="G",'Ricavi complessivi'!C172*LAVORO!$E$5,IF('Ricavi complessivi'!#REF!="C",'Ricavi complessivi'!C172,0))</f>
        <v>#REF!</v>
      </c>
      <c r="G172" s="44" t="e">
        <f>IF('Ricavi complessivi'!#REF!="G",'Ricavi complessivi'!#REF!*LAVORO!$E$5,IF('Ricavi complessivi'!#REF!="C",'Ricavi complessivi'!#REF!,""))</f>
        <v>#REF!</v>
      </c>
      <c r="H172" s="44" t="e">
        <f>IF('Ricavi complessivi'!#REF!="G",'Ricavi complessivi'!#REF!*LAVORO!$E$5,IF('Ricavi complessivi'!#REF!="C",'Ricavi complessivi'!#REF!,""))</f>
        <v>#REF!</v>
      </c>
      <c r="I172" s="114" t="e">
        <f>IF('Ricavi complessivi'!#REF!="G",'Ricavi complessivi'!D172*LAVORO!$E$5,IF('Ricavi complessivi'!#REF!="C",'Ricavi complessivi'!D172,""))</f>
        <v>#REF!</v>
      </c>
      <c r="J172" s="14" t="e">
        <f>IF('Ricavi complessivi'!#REF!="G",'Ricavi complessivi'!E172*LAVORO!$E$5,IF('Ricavi complessivi'!#REF!="C",'Ricavi complessivi'!E172,""))</f>
        <v>#REF!</v>
      </c>
      <c r="K172" s="14" t="e">
        <f>IF('Ricavi complessivi'!#REF!="G",'Ricavi complessivi'!F172*LAVORO!$E$5,IF('Ricavi complessivi'!#REF!="C",'Ricavi complessivi'!F172,""))</f>
        <v>#REF!</v>
      </c>
      <c r="L172" s="8"/>
      <c r="M172" s="30" t="e">
        <f>'Ricavi complessivi'!#REF!</f>
        <v>#REF!</v>
      </c>
      <c r="P172" s="42" t="e">
        <f>IF(M172="G",'Ricavi complessivi'!#REF!,IF('R Collecchio'!M172='R Collecchio'!$B$214,'Ricavi complessivi'!#REF!,0))</f>
        <v>#REF!</v>
      </c>
    </row>
    <row r="173" spans="1:16">
      <c r="A173" s="13" t="str">
        <f>IF('Ricavi complessivi'!A173="","",'Ricavi complessivi'!A173)</f>
        <v/>
      </c>
      <c r="B173" s="62" t="str">
        <f>IF('Ricavi complessivi'!B173="","",'Ricavi complessivi'!B173)</f>
        <v>STAFF</v>
      </c>
      <c r="C173" s="8" t="e">
        <f>IF('Ricavi complessivi'!#REF!="G",'Ricavi complessivi'!#REF!*LAVORO!$E$5,IF('Ricavi complessivi'!#REF!="C",'Ricavi complessivi'!#REF!,""))</f>
        <v>#REF!</v>
      </c>
      <c r="D173" s="8" t="e">
        <f>IF('Ricavi complessivi'!#REF!="G",'Ricavi complessivi'!#REF!*LAVORO!$E$5,IF('Ricavi complessivi'!#REF!="C",'Ricavi complessivi'!#REF!,""))</f>
        <v>#REF!</v>
      </c>
      <c r="E173" s="30" t="e">
        <f>IF('Ricavi complessivi'!#REF!="G",'Ricavi complessivi'!#REF!*LAVORO!$E$5,IF('Ricavi complessivi'!#REF!="C",'Ricavi complessivi'!#REF!,""))</f>
        <v>#REF!</v>
      </c>
      <c r="F173" s="114" t="e">
        <f>IF('Ricavi complessivi'!#REF!="G",'Ricavi complessivi'!C173*LAVORO!$E$5,IF('Ricavi complessivi'!#REF!="C",'Ricavi complessivi'!C173,0))</f>
        <v>#REF!</v>
      </c>
      <c r="G173" s="44" t="e">
        <f>IF('Ricavi complessivi'!#REF!="G",'Ricavi complessivi'!#REF!*LAVORO!$E$5,IF('Ricavi complessivi'!#REF!="C",'Ricavi complessivi'!#REF!,""))</f>
        <v>#REF!</v>
      </c>
      <c r="H173" s="44" t="e">
        <f>IF('Ricavi complessivi'!#REF!="G",'Ricavi complessivi'!#REF!*LAVORO!$E$5,IF('Ricavi complessivi'!#REF!="C",'Ricavi complessivi'!#REF!,""))</f>
        <v>#REF!</v>
      </c>
      <c r="I173" s="114" t="e">
        <f>IF('Ricavi complessivi'!#REF!="G",'Ricavi complessivi'!D173*LAVORO!$E$5,IF('Ricavi complessivi'!#REF!="C",'Ricavi complessivi'!D173,""))</f>
        <v>#REF!</v>
      </c>
      <c r="J173" s="14" t="e">
        <f>IF('Ricavi complessivi'!#REF!="G",'Ricavi complessivi'!E173*LAVORO!$E$5,IF('Ricavi complessivi'!#REF!="C",'Ricavi complessivi'!E173,""))</f>
        <v>#REF!</v>
      </c>
      <c r="K173" s="14" t="e">
        <f>IF('Ricavi complessivi'!#REF!="G",'Ricavi complessivi'!F173*LAVORO!$E$5,IF('Ricavi complessivi'!#REF!="C",'Ricavi complessivi'!F173,""))</f>
        <v>#REF!</v>
      </c>
      <c r="L173" s="8"/>
      <c r="M173" s="30" t="e">
        <f>'Ricavi complessivi'!#REF!</f>
        <v>#REF!</v>
      </c>
      <c r="P173" s="42" t="e">
        <f>IF(M173="G",'Ricavi complessivi'!#REF!,IF('R Collecchio'!M173='R Collecchio'!$B$214,'Ricavi complessivi'!#REF!,0))</f>
        <v>#REF!</v>
      </c>
    </row>
    <row r="174" spans="1:16" hidden="1">
      <c r="A174" s="13" t="str">
        <f>IF('Ricavi complessivi'!A174="","",'Ricavi complessivi'!A174)</f>
        <v>58/05/852</v>
      </c>
      <c r="B174" s="62" t="str">
        <f>IF('Ricavi complessivi'!B174="","",'Ricavi complessivi'!B174)</f>
        <v>QUOTA GAS E IDRICO FELINO</v>
      </c>
      <c r="C174" s="8" t="e">
        <f>IF('Ricavi complessivi'!#REF!="G",'Ricavi complessivi'!#REF!*LAVORO!$E$5,IF('Ricavi complessivi'!#REF!="C",'Ricavi complessivi'!#REF!,""))</f>
        <v>#REF!</v>
      </c>
      <c r="D174" s="8" t="e">
        <f>IF('Ricavi complessivi'!#REF!="G",'Ricavi complessivi'!#REF!*LAVORO!$E$5,IF('Ricavi complessivi'!#REF!="C",'Ricavi complessivi'!#REF!,""))</f>
        <v>#REF!</v>
      </c>
      <c r="E174" s="30" t="e">
        <f>IF('Ricavi complessivi'!#REF!="G",'Ricavi complessivi'!#REF!*LAVORO!$E$5,IF('Ricavi complessivi'!#REF!="C",'Ricavi complessivi'!#REF!,""))</f>
        <v>#REF!</v>
      </c>
      <c r="F174" s="114" t="e">
        <f>IF('Ricavi complessivi'!#REF!="G",'Ricavi complessivi'!C174*LAVORO!$E$5,IF('Ricavi complessivi'!#REF!="C",'Ricavi complessivi'!C174,0))</f>
        <v>#REF!</v>
      </c>
      <c r="G174" s="44" t="e">
        <f>IF('Ricavi complessivi'!#REF!="G",'Ricavi complessivi'!#REF!*LAVORO!$E$5,IF('Ricavi complessivi'!#REF!="C",'Ricavi complessivi'!#REF!,""))</f>
        <v>#REF!</v>
      </c>
      <c r="H174" s="44" t="e">
        <f>IF('Ricavi complessivi'!#REF!="G",'Ricavi complessivi'!#REF!*LAVORO!$E$5,IF('Ricavi complessivi'!#REF!="C",'Ricavi complessivi'!#REF!,""))</f>
        <v>#REF!</v>
      </c>
      <c r="I174" s="114" t="e">
        <f>IF('Ricavi complessivi'!#REF!="G",'Ricavi complessivi'!D174*LAVORO!$E$5,IF('Ricavi complessivi'!#REF!="C",'Ricavi complessivi'!D174,""))</f>
        <v>#REF!</v>
      </c>
      <c r="J174" s="14" t="e">
        <f>IF('Ricavi complessivi'!#REF!="G",'Ricavi complessivi'!E174*LAVORO!$E$5,IF('Ricavi complessivi'!#REF!="C",'Ricavi complessivi'!E174,""))</f>
        <v>#REF!</v>
      </c>
      <c r="K174" s="14" t="e">
        <f>IF('Ricavi complessivi'!#REF!="G",'Ricavi complessivi'!F174*LAVORO!$E$5,IF('Ricavi complessivi'!#REF!="C",'Ricavi complessivi'!F174,""))</f>
        <v>#REF!</v>
      </c>
      <c r="L174" s="8"/>
      <c r="M174" s="30" t="e">
        <f>'Ricavi complessivi'!#REF!</f>
        <v>#REF!</v>
      </c>
      <c r="P174" s="42" t="e">
        <f>IF(M174="G",'Ricavi complessivi'!#REF!,IF('R Collecchio'!M174='R Collecchio'!$B$214,'Ricavi complessivi'!#REF!,0))</f>
        <v>#REF!</v>
      </c>
    </row>
    <row r="175" spans="1:16" hidden="1">
      <c r="A175" s="13" t="str">
        <f>IF('Ricavi complessivi'!A175="","",'Ricavi complessivi'!A175)</f>
        <v>58/05/853</v>
      </c>
      <c r="B175" s="62" t="str">
        <f>IF('Ricavi complessivi'!B175="","",'Ricavi complessivi'!B175)</f>
        <v>EDUCATIVA MONTECHIARUGOLO</v>
      </c>
      <c r="C175" s="8" t="e">
        <f>IF('Ricavi complessivi'!#REF!="G",'Ricavi complessivi'!#REF!*LAVORO!$E$5,IF('Ricavi complessivi'!#REF!="C",'Ricavi complessivi'!#REF!,""))</f>
        <v>#REF!</v>
      </c>
      <c r="D175" s="8" t="e">
        <f>IF('Ricavi complessivi'!#REF!="G",'Ricavi complessivi'!#REF!*LAVORO!$E$5,IF('Ricavi complessivi'!#REF!="C",'Ricavi complessivi'!#REF!,""))</f>
        <v>#REF!</v>
      </c>
      <c r="E175" s="30" t="e">
        <f>IF('Ricavi complessivi'!#REF!="G",'Ricavi complessivi'!#REF!*LAVORO!$E$5,IF('Ricavi complessivi'!#REF!="C",'Ricavi complessivi'!#REF!,""))</f>
        <v>#REF!</v>
      </c>
      <c r="F175" s="114" t="e">
        <f>IF('Ricavi complessivi'!#REF!="G",'Ricavi complessivi'!C175*LAVORO!$E$5,IF('Ricavi complessivi'!#REF!="C",'Ricavi complessivi'!C175,0))</f>
        <v>#REF!</v>
      </c>
      <c r="G175" s="44" t="e">
        <f>IF('Ricavi complessivi'!#REF!="G",'Ricavi complessivi'!#REF!*LAVORO!$E$5,IF('Ricavi complessivi'!#REF!="C",'Ricavi complessivi'!#REF!,""))</f>
        <v>#REF!</v>
      </c>
      <c r="H175" s="44" t="e">
        <f>IF('Ricavi complessivi'!#REF!="G",'Ricavi complessivi'!#REF!*LAVORO!$E$5,IF('Ricavi complessivi'!#REF!="C",'Ricavi complessivi'!#REF!,""))</f>
        <v>#REF!</v>
      </c>
      <c r="I175" s="114" t="e">
        <f>IF('Ricavi complessivi'!#REF!="G",'Ricavi complessivi'!D175*LAVORO!$E$5,IF('Ricavi complessivi'!#REF!="C",'Ricavi complessivi'!D175,""))</f>
        <v>#REF!</v>
      </c>
      <c r="J175" s="14" t="e">
        <f>IF('Ricavi complessivi'!#REF!="G",'Ricavi complessivi'!E175*LAVORO!$E$5,IF('Ricavi complessivi'!#REF!="C",'Ricavi complessivi'!E175,""))</f>
        <v>#REF!</v>
      </c>
      <c r="K175" s="14" t="e">
        <f>IF('Ricavi complessivi'!#REF!="G",'Ricavi complessivi'!F175*LAVORO!$E$5,IF('Ricavi complessivi'!#REF!="C",'Ricavi complessivi'!F175,""))</f>
        <v>#REF!</v>
      </c>
      <c r="L175" s="8"/>
      <c r="M175" s="30" t="e">
        <f>'Ricavi complessivi'!#REF!</f>
        <v>#REF!</v>
      </c>
      <c r="P175" s="42" t="e">
        <f>IF(M175="G",'Ricavi complessivi'!#REF!,IF('R Collecchio'!M175='R Collecchio'!$B$214,'Ricavi complessivi'!#REF!,0))</f>
        <v>#REF!</v>
      </c>
    </row>
    <row r="176" spans="1:16" hidden="1">
      <c r="A176" s="13" t="str">
        <f>IF('Ricavi complessivi'!A176="","",'Ricavi complessivi'!A176)</f>
        <v>58/05/854</v>
      </c>
      <c r="B176" s="62" t="str">
        <f>IF('Ricavi complessivi'!B176="","",'Ricavi complessivi'!B176)</f>
        <v>PROGETTO DOTE SALA BAGANZA</v>
      </c>
      <c r="C176" s="8" t="e">
        <f>IF('Ricavi complessivi'!#REF!="G",'Ricavi complessivi'!#REF!*LAVORO!$E$5,IF('Ricavi complessivi'!#REF!="C",'Ricavi complessivi'!#REF!,""))</f>
        <v>#REF!</v>
      </c>
      <c r="D176" s="8" t="e">
        <f>IF('Ricavi complessivi'!#REF!="G",'Ricavi complessivi'!#REF!*LAVORO!$E$5,IF('Ricavi complessivi'!#REF!="C",'Ricavi complessivi'!#REF!,""))</f>
        <v>#REF!</v>
      </c>
      <c r="E176" s="30" t="e">
        <f>IF('Ricavi complessivi'!#REF!="G",'Ricavi complessivi'!#REF!*LAVORO!$E$5,IF('Ricavi complessivi'!#REF!="C",'Ricavi complessivi'!#REF!,""))</f>
        <v>#REF!</v>
      </c>
      <c r="F176" s="114" t="e">
        <f>IF('Ricavi complessivi'!#REF!="G",'Ricavi complessivi'!C176*LAVORO!$E$5,IF('Ricavi complessivi'!#REF!="C",'Ricavi complessivi'!C176,0))</f>
        <v>#REF!</v>
      </c>
      <c r="G176" s="44" t="e">
        <f>IF('Ricavi complessivi'!#REF!="G",'Ricavi complessivi'!#REF!*LAVORO!$E$5,IF('Ricavi complessivi'!#REF!="C",'Ricavi complessivi'!#REF!,""))</f>
        <v>#REF!</v>
      </c>
      <c r="H176" s="44" t="e">
        <f>IF('Ricavi complessivi'!#REF!="G",'Ricavi complessivi'!#REF!*LAVORO!$E$5,IF('Ricavi complessivi'!#REF!="C",'Ricavi complessivi'!#REF!,""))</f>
        <v>#REF!</v>
      </c>
      <c r="I176" s="114" t="e">
        <f>IF('Ricavi complessivi'!#REF!="G",'Ricavi complessivi'!D176*LAVORO!$E$5,IF('Ricavi complessivi'!#REF!="C",'Ricavi complessivi'!D176,""))</f>
        <v>#REF!</v>
      </c>
      <c r="J176" s="14" t="e">
        <f>IF('Ricavi complessivi'!#REF!="G",'Ricavi complessivi'!E176*LAVORO!$E$5,IF('Ricavi complessivi'!#REF!="C",'Ricavi complessivi'!E176,""))</f>
        <v>#REF!</v>
      </c>
      <c r="K176" s="14" t="e">
        <f>IF('Ricavi complessivi'!#REF!="G",'Ricavi complessivi'!F176*LAVORO!$E$5,IF('Ricavi complessivi'!#REF!="C",'Ricavi complessivi'!F176,""))</f>
        <v>#REF!</v>
      </c>
      <c r="L176" s="8"/>
      <c r="M176" s="30" t="e">
        <f>'Ricavi complessivi'!#REF!</f>
        <v>#REF!</v>
      </c>
      <c r="P176" s="42" t="e">
        <f>IF(M176="G",'Ricavi complessivi'!#REF!,IF('R Collecchio'!M176='R Collecchio'!$B$214,'Ricavi complessivi'!#REF!,0))</f>
        <v>#REF!</v>
      </c>
    </row>
    <row r="177" spans="1:16" hidden="1">
      <c r="A177" s="13" t="str">
        <f>IF('Ricavi complessivi'!A177="","",'Ricavi complessivi'!A177)</f>
        <v xml:space="preserve">  58/10/501  </v>
      </c>
      <c r="B177" s="62" t="str">
        <f>IF('Ricavi complessivi'!B177="","",'Ricavi complessivi'!B177)</f>
        <v>TR.TO REG. F.DO AFF. COLLECCHIO</v>
      </c>
      <c r="C177" s="8" t="e">
        <f>IF('Ricavi complessivi'!#REF!="G",'Ricavi complessivi'!#REF!*LAVORO!$E$5,IF('Ricavi complessivi'!#REF!="C",'Ricavi complessivi'!#REF!,""))</f>
        <v>#REF!</v>
      </c>
      <c r="D177" s="8" t="e">
        <f>IF('Ricavi complessivi'!#REF!="G",'Ricavi complessivi'!#REF!*LAVORO!$E$5,IF('Ricavi complessivi'!#REF!="C",'Ricavi complessivi'!#REF!,""))</f>
        <v>#REF!</v>
      </c>
      <c r="E177" s="30" t="e">
        <f>IF('Ricavi complessivi'!#REF!="G",'Ricavi complessivi'!#REF!*LAVORO!$E$5,IF('Ricavi complessivi'!#REF!="C",'Ricavi complessivi'!#REF!,""))</f>
        <v>#REF!</v>
      </c>
      <c r="F177" s="114" t="e">
        <f>IF('Ricavi complessivi'!#REF!="G",'Ricavi complessivi'!C177*LAVORO!$E$5,IF('Ricavi complessivi'!#REF!="C",'Ricavi complessivi'!C177,0))</f>
        <v>#REF!</v>
      </c>
      <c r="G177" s="44" t="e">
        <f>IF('Ricavi complessivi'!#REF!="G",'Ricavi complessivi'!#REF!*LAVORO!$E$5,IF('Ricavi complessivi'!#REF!="C",'Ricavi complessivi'!#REF!,""))</f>
        <v>#REF!</v>
      </c>
      <c r="H177" s="44" t="e">
        <f>IF('Ricavi complessivi'!#REF!="G",'Ricavi complessivi'!#REF!*LAVORO!$E$5,IF('Ricavi complessivi'!#REF!="C",'Ricavi complessivi'!#REF!,""))</f>
        <v>#REF!</v>
      </c>
      <c r="I177" s="114" t="e">
        <f>IF('Ricavi complessivi'!#REF!="G",'Ricavi complessivi'!D177*LAVORO!$E$5,IF('Ricavi complessivi'!#REF!="C",'Ricavi complessivi'!D177,""))</f>
        <v>#REF!</v>
      </c>
      <c r="J177" s="14" t="e">
        <f>IF('Ricavi complessivi'!#REF!="G",'Ricavi complessivi'!E177*LAVORO!$E$5,IF('Ricavi complessivi'!#REF!="C",'Ricavi complessivi'!E177,""))</f>
        <v>#REF!</v>
      </c>
      <c r="K177" s="14" t="e">
        <f>IF('Ricavi complessivi'!#REF!="G",'Ricavi complessivi'!F177*LAVORO!$E$5,IF('Ricavi complessivi'!#REF!="C",'Ricavi complessivi'!F177,""))</f>
        <v>#REF!</v>
      </c>
      <c r="L177" s="8"/>
      <c r="M177" s="30" t="e">
        <f>'Ricavi complessivi'!#REF!</f>
        <v>#REF!</v>
      </c>
      <c r="P177" s="42" t="e">
        <f>IF(M177="G",'Ricavi complessivi'!#REF!,IF('R Collecchio'!M177='R Collecchio'!$B$214,'Ricavi complessivi'!#REF!,0))</f>
        <v>#REF!</v>
      </c>
    </row>
    <row r="178" spans="1:16" hidden="1">
      <c r="A178" s="13" t="str">
        <f>IF('Ricavi complessivi'!A178="","",'Ricavi complessivi'!A178)</f>
        <v xml:space="preserve">  58/10/507  </v>
      </c>
      <c r="B178" s="62" t="str">
        <f>IF('Ricavi complessivi'!B178="","",'Ricavi complessivi'!B178)</f>
        <v>TR. REG.LE FONDO AFFITTO FELINO</v>
      </c>
      <c r="C178" s="8" t="e">
        <f>IF('Ricavi complessivi'!#REF!="G",'Ricavi complessivi'!#REF!*LAVORO!$E$5,IF('Ricavi complessivi'!#REF!="C",'Ricavi complessivi'!#REF!,""))</f>
        <v>#REF!</v>
      </c>
      <c r="D178" s="8" t="e">
        <f>IF('Ricavi complessivi'!#REF!="G",'Ricavi complessivi'!#REF!*LAVORO!$E$5,IF('Ricavi complessivi'!#REF!="C",'Ricavi complessivi'!#REF!,""))</f>
        <v>#REF!</v>
      </c>
      <c r="E178" s="30" t="e">
        <f>IF('Ricavi complessivi'!#REF!="G",'Ricavi complessivi'!#REF!*LAVORO!$E$5,IF('Ricavi complessivi'!#REF!="C",'Ricavi complessivi'!#REF!,""))</f>
        <v>#REF!</v>
      </c>
      <c r="F178" s="114" t="e">
        <f>IF('Ricavi complessivi'!#REF!="G",'Ricavi complessivi'!C178*LAVORO!$E$5,IF('Ricavi complessivi'!#REF!="C",'Ricavi complessivi'!C178,0))</f>
        <v>#REF!</v>
      </c>
      <c r="G178" s="44" t="e">
        <f>IF('Ricavi complessivi'!#REF!="G",'Ricavi complessivi'!#REF!*LAVORO!$E$5,IF('Ricavi complessivi'!#REF!="C",'Ricavi complessivi'!#REF!,""))</f>
        <v>#REF!</v>
      </c>
      <c r="H178" s="44" t="e">
        <f>IF('Ricavi complessivi'!#REF!="G",'Ricavi complessivi'!#REF!*LAVORO!$E$5,IF('Ricavi complessivi'!#REF!="C",'Ricavi complessivi'!#REF!,""))</f>
        <v>#REF!</v>
      </c>
      <c r="I178" s="114" t="e">
        <f>IF('Ricavi complessivi'!#REF!="G",'Ricavi complessivi'!D178*LAVORO!$E$5,IF('Ricavi complessivi'!#REF!="C",'Ricavi complessivi'!D178,""))</f>
        <v>#REF!</v>
      </c>
      <c r="J178" s="14" t="e">
        <f>IF('Ricavi complessivi'!#REF!="G",'Ricavi complessivi'!E178*LAVORO!$E$5,IF('Ricavi complessivi'!#REF!="C",'Ricavi complessivi'!E178,""))</f>
        <v>#REF!</v>
      </c>
      <c r="K178" s="14" t="e">
        <f>IF('Ricavi complessivi'!#REF!="G",'Ricavi complessivi'!F178*LAVORO!$E$5,IF('Ricavi complessivi'!#REF!="C",'Ricavi complessivi'!F178,""))</f>
        <v>#REF!</v>
      </c>
      <c r="L178" s="8"/>
      <c r="M178" s="30" t="e">
        <f>'Ricavi complessivi'!#REF!</f>
        <v>#REF!</v>
      </c>
      <c r="P178" s="42" t="e">
        <f>IF(M178="G",'Ricavi complessivi'!#REF!,IF('R Collecchio'!M178='R Collecchio'!$B$214,'Ricavi complessivi'!#REF!,0))</f>
        <v>#REF!</v>
      </c>
    </row>
    <row r="179" spans="1:16" hidden="1">
      <c r="A179" s="13" t="str">
        <f>IF('Ricavi complessivi'!A179="","",'Ricavi complessivi'!A179)</f>
        <v xml:space="preserve">  58/10/502  </v>
      </c>
      <c r="B179" s="62" t="str">
        <f>IF('Ricavi complessivi'!B179="","",'Ricavi complessivi'!B179)</f>
        <v>BARRIERE ARCHITETTONICHE MONTE Lex 24</v>
      </c>
      <c r="C179" s="8" t="e">
        <f>IF('Ricavi complessivi'!#REF!="G",'Ricavi complessivi'!#REF!*LAVORO!$E$5,IF('Ricavi complessivi'!#REF!="C",'Ricavi complessivi'!#REF!,""))</f>
        <v>#REF!</v>
      </c>
      <c r="D179" s="8" t="e">
        <f>IF('Ricavi complessivi'!#REF!="G",'Ricavi complessivi'!#REF!*LAVORO!$E$5,IF('Ricavi complessivi'!#REF!="C",'Ricavi complessivi'!#REF!,""))</f>
        <v>#REF!</v>
      </c>
      <c r="E179" s="30" t="e">
        <f>IF('Ricavi complessivi'!#REF!="G",'Ricavi complessivi'!#REF!*LAVORO!$E$5,IF('Ricavi complessivi'!#REF!="C",'Ricavi complessivi'!#REF!,""))</f>
        <v>#REF!</v>
      </c>
      <c r="F179" s="114" t="e">
        <f>IF('Ricavi complessivi'!#REF!="G",'Ricavi complessivi'!C179*LAVORO!$E$5,IF('Ricavi complessivi'!#REF!="C",'Ricavi complessivi'!C179,0))</f>
        <v>#REF!</v>
      </c>
      <c r="G179" s="44" t="e">
        <f>IF('Ricavi complessivi'!#REF!="G",'Ricavi complessivi'!#REF!*LAVORO!$E$5,IF('Ricavi complessivi'!#REF!="C",'Ricavi complessivi'!#REF!,""))</f>
        <v>#REF!</v>
      </c>
      <c r="H179" s="44" t="e">
        <f>IF('Ricavi complessivi'!#REF!="G",'Ricavi complessivi'!#REF!*LAVORO!$E$5,IF('Ricavi complessivi'!#REF!="C",'Ricavi complessivi'!#REF!,""))</f>
        <v>#REF!</v>
      </c>
      <c r="I179" s="114" t="e">
        <f>IF('Ricavi complessivi'!#REF!="G",'Ricavi complessivi'!D179*LAVORO!$E$5,IF('Ricavi complessivi'!#REF!="C",'Ricavi complessivi'!D179,""))</f>
        <v>#REF!</v>
      </c>
      <c r="J179" s="14" t="e">
        <f>IF('Ricavi complessivi'!#REF!="G",'Ricavi complessivi'!E179*LAVORO!$E$5,IF('Ricavi complessivi'!#REF!="C",'Ricavi complessivi'!E179,""))</f>
        <v>#REF!</v>
      </c>
      <c r="K179" s="14" t="e">
        <f>IF('Ricavi complessivi'!#REF!="G",'Ricavi complessivi'!F179*LAVORO!$E$5,IF('Ricavi complessivi'!#REF!="C",'Ricavi complessivi'!F179,""))</f>
        <v>#REF!</v>
      </c>
      <c r="L179" s="8"/>
      <c r="M179" s="30" t="e">
        <f>'Ricavi complessivi'!#REF!</f>
        <v>#REF!</v>
      </c>
      <c r="P179" s="42" t="e">
        <f>IF(M179="G",'Ricavi complessivi'!#REF!,IF('R Collecchio'!M179='R Collecchio'!$B$214,'Ricavi complessivi'!#REF!,0))</f>
        <v>#REF!</v>
      </c>
    </row>
    <row r="180" spans="1:16" hidden="1">
      <c r="A180" s="13" t="str">
        <f>IF('Ricavi complessivi'!A180="","",'Ricavi complessivi'!A180)</f>
        <v xml:space="preserve">  58/10/506  </v>
      </c>
      <c r="B180" s="62" t="str">
        <f>IF('Ricavi complessivi'!B180="","",'Ricavi complessivi'!B180)</f>
        <v>TR. REG.LE FONDO AFFITTO SALA B</v>
      </c>
      <c r="C180" s="8" t="e">
        <f>IF('Ricavi complessivi'!#REF!="G",'Ricavi complessivi'!#REF!*LAVORO!$E$5,IF('Ricavi complessivi'!#REF!="C",'Ricavi complessivi'!#REF!,""))</f>
        <v>#REF!</v>
      </c>
      <c r="D180" s="8" t="e">
        <f>IF('Ricavi complessivi'!#REF!="G",'Ricavi complessivi'!#REF!*LAVORO!$E$5,IF('Ricavi complessivi'!#REF!="C",'Ricavi complessivi'!#REF!,""))</f>
        <v>#REF!</v>
      </c>
      <c r="E180" s="30" t="e">
        <f>IF('Ricavi complessivi'!#REF!="G",'Ricavi complessivi'!#REF!*LAVORO!$E$5,IF('Ricavi complessivi'!#REF!="C",'Ricavi complessivi'!#REF!,""))</f>
        <v>#REF!</v>
      </c>
      <c r="F180" s="114" t="e">
        <f>IF('Ricavi complessivi'!#REF!="G",'Ricavi complessivi'!C180*LAVORO!$E$5,IF('Ricavi complessivi'!#REF!="C",'Ricavi complessivi'!C180,0))</f>
        <v>#REF!</v>
      </c>
      <c r="G180" s="44" t="e">
        <f>IF('Ricavi complessivi'!#REF!="G",'Ricavi complessivi'!#REF!*LAVORO!$E$5,IF('Ricavi complessivi'!#REF!="C",'Ricavi complessivi'!#REF!,""))</f>
        <v>#REF!</v>
      </c>
      <c r="H180" s="44" t="e">
        <f>IF('Ricavi complessivi'!#REF!="G",'Ricavi complessivi'!#REF!*LAVORO!$E$5,IF('Ricavi complessivi'!#REF!="C",'Ricavi complessivi'!#REF!,""))</f>
        <v>#REF!</v>
      </c>
      <c r="I180" s="114" t="e">
        <f>IF('Ricavi complessivi'!#REF!="G",'Ricavi complessivi'!D180*LAVORO!$E$5,IF('Ricavi complessivi'!#REF!="C",'Ricavi complessivi'!D180,""))</f>
        <v>#REF!</v>
      </c>
      <c r="J180" s="14" t="e">
        <f>IF('Ricavi complessivi'!#REF!="G",'Ricavi complessivi'!E180*LAVORO!$E$5,IF('Ricavi complessivi'!#REF!="C",'Ricavi complessivi'!E180,""))</f>
        <v>#REF!</v>
      </c>
      <c r="K180" s="14" t="e">
        <f>IF('Ricavi complessivi'!#REF!="G",'Ricavi complessivi'!F180*LAVORO!$E$5,IF('Ricavi complessivi'!#REF!="C",'Ricavi complessivi'!F180,""))</f>
        <v>#REF!</v>
      </c>
      <c r="L180" s="8"/>
      <c r="M180" s="30" t="e">
        <f>'Ricavi complessivi'!#REF!</f>
        <v>#REF!</v>
      </c>
      <c r="P180" s="42" t="e">
        <f>IF(M180="G",'Ricavi complessivi'!#REF!,IF('R Collecchio'!M180='R Collecchio'!$B$214,'Ricavi complessivi'!#REF!,0))</f>
        <v>#REF!</v>
      </c>
    </row>
    <row r="181" spans="1:16" hidden="1">
      <c r="A181" s="13" t="str">
        <f>IF('Ricavi complessivi'!A181="","",'Ricavi complessivi'!A181)</f>
        <v xml:space="preserve">  58/10/503  </v>
      </c>
      <c r="B181" s="62" t="str">
        <f>IF('Ricavi complessivi'!B181="","",'Ricavi complessivi'!B181)</f>
        <v xml:space="preserve">TR.TO F.AFFITTO TRAVERSETOLO   </v>
      </c>
      <c r="C181" s="8" t="e">
        <f>IF('Ricavi complessivi'!#REF!="G",'Ricavi complessivi'!#REF!*LAVORO!$E$5,IF('Ricavi complessivi'!#REF!="C",'Ricavi complessivi'!#REF!,""))</f>
        <v>#REF!</v>
      </c>
      <c r="D181" s="8" t="e">
        <f>IF('Ricavi complessivi'!#REF!="G",'Ricavi complessivi'!#REF!*LAVORO!$E$5,IF('Ricavi complessivi'!#REF!="C",'Ricavi complessivi'!#REF!,""))</f>
        <v>#REF!</v>
      </c>
      <c r="E181" s="30" t="e">
        <f>IF('Ricavi complessivi'!#REF!="G",'Ricavi complessivi'!#REF!*LAVORO!$E$5,IF('Ricavi complessivi'!#REF!="C",'Ricavi complessivi'!#REF!,""))</f>
        <v>#REF!</v>
      </c>
      <c r="F181" s="114" t="e">
        <f>IF('Ricavi complessivi'!#REF!="G",'Ricavi complessivi'!C181*LAVORO!$E$5,IF('Ricavi complessivi'!#REF!="C",'Ricavi complessivi'!C181,0))</f>
        <v>#REF!</v>
      </c>
      <c r="G181" s="44" t="e">
        <f>IF('Ricavi complessivi'!#REF!="G",'Ricavi complessivi'!#REF!*LAVORO!$E$5,IF('Ricavi complessivi'!#REF!="C",'Ricavi complessivi'!#REF!,""))</f>
        <v>#REF!</v>
      </c>
      <c r="H181" s="44" t="e">
        <f>IF('Ricavi complessivi'!#REF!="G",'Ricavi complessivi'!#REF!*LAVORO!$E$5,IF('Ricavi complessivi'!#REF!="C",'Ricavi complessivi'!#REF!,""))</f>
        <v>#REF!</v>
      </c>
      <c r="I181" s="114" t="e">
        <f>IF('Ricavi complessivi'!#REF!="G",'Ricavi complessivi'!D181*LAVORO!$E$5,IF('Ricavi complessivi'!#REF!="C",'Ricavi complessivi'!D181,""))</f>
        <v>#REF!</v>
      </c>
      <c r="J181" s="14" t="e">
        <f>IF('Ricavi complessivi'!#REF!="G",'Ricavi complessivi'!E181*LAVORO!$E$5,IF('Ricavi complessivi'!#REF!="C",'Ricavi complessivi'!E181,""))</f>
        <v>#REF!</v>
      </c>
      <c r="K181" s="14" t="e">
        <f>IF('Ricavi complessivi'!#REF!="G",'Ricavi complessivi'!F181*LAVORO!$E$5,IF('Ricavi complessivi'!#REF!="C",'Ricavi complessivi'!F181,""))</f>
        <v>#REF!</v>
      </c>
      <c r="L181" s="8"/>
      <c r="M181" s="30" t="e">
        <f>'Ricavi complessivi'!#REF!</f>
        <v>#REF!</v>
      </c>
      <c r="P181" s="42" t="e">
        <f>IF(M181="G",'Ricavi complessivi'!#REF!,IF('R Collecchio'!M181='R Collecchio'!$B$214,'Ricavi complessivi'!#REF!,0))</f>
        <v>#REF!</v>
      </c>
    </row>
    <row r="182" spans="1:16">
      <c r="A182" s="13" t="str">
        <f>IF('Ricavi complessivi'!A182="","",'Ricavi complessivi'!A182)</f>
        <v xml:space="preserve"> 58/05/810</v>
      </c>
      <c r="B182" s="62" t="str">
        <f>IF('Ricavi complessivi'!B182="","",'Ricavi complessivi'!B182)</f>
        <v>SPONSORIZZAZIONI</v>
      </c>
      <c r="C182" s="8" t="e">
        <f>IF('Ricavi complessivi'!#REF!="G",'Ricavi complessivi'!#REF!*LAVORO!$E$5,IF('Ricavi complessivi'!#REF!="C",'Ricavi complessivi'!#REF!,""))</f>
        <v>#REF!</v>
      </c>
      <c r="D182" s="8" t="e">
        <f>IF('Ricavi complessivi'!#REF!="G",'Ricavi complessivi'!#REF!*LAVORO!$E$5,IF('Ricavi complessivi'!#REF!="C",'Ricavi complessivi'!#REF!,""))</f>
        <v>#REF!</v>
      </c>
      <c r="E182" s="30" t="e">
        <f>IF('Ricavi complessivi'!#REF!="G",'Ricavi complessivi'!#REF!*LAVORO!$E$5,IF('Ricavi complessivi'!#REF!="C",'Ricavi complessivi'!#REF!,""))</f>
        <v>#REF!</v>
      </c>
      <c r="F182" s="114" t="e">
        <f>IF('Ricavi complessivi'!#REF!="G",'Ricavi complessivi'!C182*LAVORO!$E$5,IF('Ricavi complessivi'!#REF!="C",'Ricavi complessivi'!C182,0))</f>
        <v>#REF!</v>
      </c>
      <c r="G182" s="44" t="e">
        <f>IF('Ricavi complessivi'!#REF!="G",'Ricavi complessivi'!#REF!*LAVORO!$E$5,IF('Ricavi complessivi'!#REF!="C",'Ricavi complessivi'!#REF!,""))</f>
        <v>#REF!</v>
      </c>
      <c r="H182" s="44" t="e">
        <f>IF('Ricavi complessivi'!#REF!="G",'Ricavi complessivi'!#REF!*LAVORO!$E$5,IF('Ricavi complessivi'!#REF!="C",'Ricavi complessivi'!#REF!,""))</f>
        <v>#REF!</v>
      </c>
      <c r="I182" s="114" t="e">
        <f>IF('Ricavi complessivi'!#REF!="G",'Ricavi complessivi'!D182*LAVORO!$E$5,IF('Ricavi complessivi'!#REF!="C",'Ricavi complessivi'!D182,""))</f>
        <v>#REF!</v>
      </c>
      <c r="J182" s="14" t="e">
        <f>IF('Ricavi complessivi'!#REF!="G",'Ricavi complessivi'!E182*LAVORO!$E$5,IF('Ricavi complessivi'!#REF!="C",'Ricavi complessivi'!E182,""))</f>
        <v>#REF!</v>
      </c>
      <c r="K182" s="14" t="e">
        <f>IF('Ricavi complessivi'!#REF!="G",'Ricavi complessivi'!F182*LAVORO!$E$5,IF('Ricavi complessivi'!#REF!="C",'Ricavi complessivi'!F182,""))</f>
        <v>#REF!</v>
      </c>
      <c r="L182" s="8"/>
      <c r="M182" s="30" t="e">
        <f>'Ricavi complessivi'!#REF!</f>
        <v>#REF!</v>
      </c>
      <c r="P182" s="42" t="e">
        <f>IF(M182="G",'Ricavi complessivi'!#REF!,IF('R Collecchio'!M182='R Collecchio'!$B$214,'Ricavi complessivi'!#REF!,0))</f>
        <v>#REF!</v>
      </c>
    </row>
    <row r="183" spans="1:16">
      <c r="A183" s="13" t="str">
        <f>IF('Ricavi complessivi'!A183="","",'Ricavi complessivi'!A183)</f>
        <v xml:space="preserve"> 58/05/744</v>
      </c>
      <c r="B183" s="62" t="str">
        <f>IF('Ricavi complessivi'!B183="","",'Ricavi complessivi'!B183)</f>
        <v>SCUOLA AUTONOMIA</v>
      </c>
      <c r="C183" s="8" t="e">
        <f>IF('Ricavi complessivi'!#REF!="G",'Ricavi complessivi'!#REF!*LAVORO!$E$5,IF('Ricavi complessivi'!#REF!="C",'Ricavi complessivi'!#REF!,""))</f>
        <v>#REF!</v>
      </c>
      <c r="D183" s="8" t="e">
        <f>IF('Ricavi complessivi'!#REF!="G",'Ricavi complessivi'!#REF!*LAVORO!$E$5,IF('Ricavi complessivi'!#REF!="C",'Ricavi complessivi'!#REF!,""))</f>
        <v>#REF!</v>
      </c>
      <c r="E183" s="30" t="e">
        <f>IF('Ricavi complessivi'!#REF!="G",'Ricavi complessivi'!#REF!*LAVORO!$E$5,IF('Ricavi complessivi'!#REF!="C",'Ricavi complessivi'!#REF!,""))</f>
        <v>#REF!</v>
      </c>
      <c r="F183" s="114" t="e">
        <f>IF('Ricavi complessivi'!#REF!="G",'Ricavi complessivi'!C183*LAVORO!$E$5,IF('Ricavi complessivi'!#REF!="C",'Ricavi complessivi'!C183,0))</f>
        <v>#REF!</v>
      </c>
      <c r="G183" s="44" t="e">
        <f>IF('Ricavi complessivi'!#REF!="G",'Ricavi complessivi'!#REF!*LAVORO!$E$5,IF('Ricavi complessivi'!#REF!="C",'Ricavi complessivi'!#REF!,""))</f>
        <v>#REF!</v>
      </c>
      <c r="H183" s="44" t="e">
        <f>IF('Ricavi complessivi'!#REF!="G",'Ricavi complessivi'!#REF!*LAVORO!$E$5,IF('Ricavi complessivi'!#REF!="C",'Ricavi complessivi'!#REF!,""))</f>
        <v>#REF!</v>
      </c>
      <c r="I183" s="114" t="e">
        <f>IF('Ricavi complessivi'!#REF!="G",'Ricavi complessivi'!D183*LAVORO!$E$5,IF('Ricavi complessivi'!#REF!="C",'Ricavi complessivi'!D183,""))</f>
        <v>#REF!</v>
      </c>
      <c r="J183" s="14" t="e">
        <f>IF('Ricavi complessivi'!#REF!="G",'Ricavi complessivi'!E183*LAVORO!$E$5,IF('Ricavi complessivi'!#REF!="C",'Ricavi complessivi'!E183,""))</f>
        <v>#REF!</v>
      </c>
      <c r="K183" s="14" t="e">
        <f>IF('Ricavi complessivi'!#REF!="G",'Ricavi complessivi'!F183*LAVORO!$E$5,IF('Ricavi complessivi'!#REF!="C",'Ricavi complessivi'!F183,""))</f>
        <v>#REF!</v>
      </c>
      <c r="L183" s="8"/>
      <c r="M183" s="30" t="e">
        <f>'Ricavi complessivi'!#REF!</f>
        <v>#REF!</v>
      </c>
      <c r="P183" s="42" t="e">
        <f>IF(M183="G",'Ricavi complessivi'!#REF!,IF('R Collecchio'!M183='R Collecchio'!$B$214,'Ricavi complessivi'!#REF!,0))</f>
        <v>#REF!</v>
      </c>
    </row>
    <row r="184" spans="1:16" hidden="1">
      <c r="A184" s="13" t="str">
        <f>IF('Ricavi complessivi'!A184="","",'Ricavi complessivi'!A184)</f>
        <v/>
      </c>
      <c r="B184" s="62" t="str">
        <f>IF('Ricavi complessivi'!B184="","",'Ricavi complessivi'!B184)</f>
        <v>INTESA SAN PAOLO WELFARE DI COMUNITA'</v>
      </c>
      <c r="C184" s="8" t="e">
        <f>IF('Ricavi complessivi'!#REF!="G",'Ricavi complessivi'!#REF!*LAVORO!$E$5,IF('Ricavi complessivi'!#REF!="C",'Ricavi complessivi'!#REF!,""))</f>
        <v>#REF!</v>
      </c>
      <c r="D184" s="8" t="e">
        <f>IF('Ricavi complessivi'!#REF!="G",'Ricavi complessivi'!#REF!*LAVORO!$E$5,IF('Ricavi complessivi'!#REF!="C",'Ricavi complessivi'!#REF!,""))</f>
        <v>#REF!</v>
      </c>
      <c r="E184" s="30" t="e">
        <f>IF('Ricavi complessivi'!#REF!="G",'Ricavi complessivi'!#REF!*LAVORO!$E$5,IF('Ricavi complessivi'!#REF!="C",'Ricavi complessivi'!#REF!,""))</f>
        <v>#REF!</v>
      </c>
      <c r="F184" s="114" t="e">
        <f>IF('Ricavi complessivi'!#REF!="G",'Ricavi complessivi'!C184*LAVORO!$E$5,IF('Ricavi complessivi'!#REF!="C",'Ricavi complessivi'!C184,0))</f>
        <v>#REF!</v>
      </c>
      <c r="G184" s="44" t="e">
        <f>IF('Ricavi complessivi'!#REF!="G",'Ricavi complessivi'!#REF!*LAVORO!$E$5,IF('Ricavi complessivi'!#REF!="C",'Ricavi complessivi'!#REF!,""))</f>
        <v>#REF!</v>
      </c>
      <c r="H184" s="44" t="e">
        <f>IF('Ricavi complessivi'!#REF!="G",'Ricavi complessivi'!#REF!*LAVORO!$E$5,IF('Ricavi complessivi'!#REF!="C",'Ricavi complessivi'!#REF!,""))</f>
        <v>#REF!</v>
      </c>
      <c r="I184" s="114" t="e">
        <f>IF('Ricavi complessivi'!#REF!="G",'Ricavi complessivi'!D184*LAVORO!$E$5,IF('Ricavi complessivi'!#REF!="C",'Ricavi complessivi'!D184,""))</f>
        <v>#REF!</v>
      </c>
      <c r="J184" s="14" t="e">
        <f>IF('Ricavi complessivi'!#REF!="G",'Ricavi complessivi'!E184*LAVORO!$E$5,IF('Ricavi complessivi'!#REF!="C",'Ricavi complessivi'!E184,""))</f>
        <v>#REF!</v>
      </c>
      <c r="K184" s="14" t="e">
        <f>IF('Ricavi complessivi'!#REF!="G",'Ricavi complessivi'!F184*LAVORO!$E$5,IF('Ricavi complessivi'!#REF!="C",'Ricavi complessivi'!F184,""))</f>
        <v>#REF!</v>
      </c>
      <c r="L184" s="8"/>
      <c r="M184" s="30" t="e">
        <f>'Ricavi complessivi'!#REF!</f>
        <v>#REF!</v>
      </c>
      <c r="P184" s="42" t="e">
        <f>IF(M184="G",'Ricavi complessivi'!#REF!,IF('R Collecchio'!M184='R Collecchio'!$B$214,'Ricavi complessivi'!#REF!,0))</f>
        <v>#REF!</v>
      </c>
    </row>
    <row r="185" spans="1:16">
      <c r="A185" s="13" t="str">
        <f>IF('Ricavi complessivi'!A185="","",'Ricavi complessivi'!A185)</f>
        <v xml:space="preserve"> 58/05/533</v>
      </c>
      <c r="B185" s="62" t="str">
        <f>IF('Ricavi complessivi'!B185="","",'Ricavi complessivi'!B185)</f>
        <v>FONDAZIONE CARIPARMA UNA FAM X UNA FAM</v>
      </c>
      <c r="C185" s="8" t="e">
        <f>IF('Ricavi complessivi'!#REF!="G",'Ricavi complessivi'!#REF!*LAVORO!$E$5,IF('Ricavi complessivi'!#REF!="C",'Ricavi complessivi'!#REF!,""))</f>
        <v>#REF!</v>
      </c>
      <c r="D185" s="8" t="e">
        <f>IF('Ricavi complessivi'!#REF!="G",'Ricavi complessivi'!#REF!*LAVORO!$E$5,IF('Ricavi complessivi'!#REF!="C",'Ricavi complessivi'!#REF!,""))</f>
        <v>#REF!</v>
      </c>
      <c r="E185" s="30" t="e">
        <f>IF('Ricavi complessivi'!#REF!="G",'Ricavi complessivi'!#REF!*LAVORO!$E$5,IF('Ricavi complessivi'!#REF!="C",'Ricavi complessivi'!#REF!,""))</f>
        <v>#REF!</v>
      </c>
      <c r="F185" s="114" t="e">
        <f>IF('Ricavi complessivi'!#REF!="G",'Ricavi complessivi'!C185*LAVORO!$E$5,IF('Ricavi complessivi'!#REF!="C",'Ricavi complessivi'!C185,0))</f>
        <v>#REF!</v>
      </c>
      <c r="G185" s="44" t="e">
        <f>IF('Ricavi complessivi'!#REF!="G",'Ricavi complessivi'!#REF!*LAVORO!$E$5,IF('Ricavi complessivi'!#REF!="C",'Ricavi complessivi'!#REF!,""))</f>
        <v>#REF!</v>
      </c>
      <c r="H185" s="44" t="e">
        <f>IF('Ricavi complessivi'!#REF!="G",'Ricavi complessivi'!#REF!*LAVORO!$E$5,IF('Ricavi complessivi'!#REF!="C",'Ricavi complessivi'!#REF!,""))</f>
        <v>#REF!</v>
      </c>
      <c r="I185" s="114" t="e">
        <f>IF('Ricavi complessivi'!#REF!="G",'Ricavi complessivi'!D185*LAVORO!$E$5,IF('Ricavi complessivi'!#REF!="C",'Ricavi complessivi'!D185,""))</f>
        <v>#REF!</v>
      </c>
      <c r="J185" s="14" t="e">
        <f>IF('Ricavi complessivi'!#REF!="G",'Ricavi complessivi'!E185*LAVORO!$E$5,IF('Ricavi complessivi'!#REF!="C",'Ricavi complessivi'!E185,""))</f>
        <v>#REF!</v>
      </c>
      <c r="K185" s="14" t="e">
        <f>IF('Ricavi complessivi'!#REF!="G",'Ricavi complessivi'!F185*LAVORO!$E$5,IF('Ricavi complessivi'!#REF!="C",'Ricavi complessivi'!F185,""))</f>
        <v>#REF!</v>
      </c>
      <c r="L185" s="8"/>
      <c r="M185" s="30" t="e">
        <f>'Ricavi complessivi'!#REF!</f>
        <v>#REF!</v>
      </c>
      <c r="P185" s="42" t="e">
        <f>IF(M185="G",'Ricavi complessivi'!#REF!,IF('R Collecchio'!M185='R Collecchio'!$B$214,'Ricavi complessivi'!#REF!,0))</f>
        <v>#REF!</v>
      </c>
    </row>
    <row r="186" spans="1:16">
      <c r="A186" s="13" t="str">
        <f>IF('Ricavi complessivi'!A186="","",'Ricavi complessivi'!A186)</f>
        <v xml:space="preserve"> 58/05/880</v>
      </c>
      <c r="B186" s="62" t="str">
        <f>IF('Ricavi complessivi'!B186="","",'Ricavi complessivi'!B186)</f>
        <v>INFERMIERA COLLECCHIO</v>
      </c>
      <c r="C186" s="8" t="e">
        <f>IF('Ricavi complessivi'!#REF!="G",'Ricavi complessivi'!#REF!*LAVORO!$E$5,IF('Ricavi complessivi'!#REF!="C",'Ricavi complessivi'!#REF!,""))</f>
        <v>#REF!</v>
      </c>
      <c r="D186" s="8" t="e">
        <f>IF('Ricavi complessivi'!#REF!="G",'Ricavi complessivi'!#REF!*LAVORO!$E$5,IF('Ricavi complessivi'!#REF!="C",'Ricavi complessivi'!#REF!,""))</f>
        <v>#REF!</v>
      </c>
      <c r="E186" s="30" t="e">
        <f>IF('Ricavi complessivi'!#REF!="G",'Ricavi complessivi'!#REF!*LAVORO!$E$5,IF('Ricavi complessivi'!#REF!="C",'Ricavi complessivi'!#REF!,""))</f>
        <v>#REF!</v>
      </c>
      <c r="F186" s="114" t="e">
        <f>IF('Ricavi complessivi'!#REF!="G",'Ricavi complessivi'!C186*LAVORO!$E$5,IF('Ricavi complessivi'!#REF!="C",'Ricavi complessivi'!C186,0))</f>
        <v>#REF!</v>
      </c>
      <c r="G186" s="44" t="e">
        <f>IF('Ricavi complessivi'!#REF!="G",'Ricavi complessivi'!#REF!*LAVORO!$E$5,IF('Ricavi complessivi'!#REF!="C",'Ricavi complessivi'!#REF!,""))</f>
        <v>#REF!</v>
      </c>
      <c r="H186" s="44" t="e">
        <f>IF('Ricavi complessivi'!#REF!="G",'Ricavi complessivi'!#REF!*LAVORO!$E$5,IF('Ricavi complessivi'!#REF!="C",'Ricavi complessivi'!#REF!,""))</f>
        <v>#REF!</v>
      </c>
      <c r="I186" s="114" t="e">
        <f>IF('Ricavi complessivi'!#REF!="G",'Ricavi complessivi'!D186*LAVORO!$E$5,IF('Ricavi complessivi'!#REF!="C",'Ricavi complessivi'!D186,""))</f>
        <v>#REF!</v>
      </c>
      <c r="J186" s="14" t="e">
        <f>IF('Ricavi complessivi'!#REF!="G",'Ricavi complessivi'!E186*LAVORO!$E$5,IF('Ricavi complessivi'!#REF!="C",'Ricavi complessivi'!E186,""))</f>
        <v>#REF!</v>
      </c>
      <c r="K186" s="14" t="e">
        <f>IF('Ricavi complessivi'!#REF!="G",'Ricavi complessivi'!F186*LAVORO!$E$5,IF('Ricavi complessivi'!#REF!="C",'Ricavi complessivi'!F186,""))</f>
        <v>#REF!</v>
      </c>
      <c r="L186" s="8"/>
      <c r="M186" s="30" t="e">
        <f>'Ricavi complessivi'!#REF!</f>
        <v>#REF!</v>
      </c>
      <c r="P186" s="42" t="e">
        <f>IF(M186="G",'Ricavi complessivi'!#REF!,IF('R Collecchio'!M186='R Collecchio'!$B$214,'Ricavi complessivi'!#REF!,0))</f>
        <v>#REF!</v>
      </c>
    </row>
    <row r="187" spans="1:16" hidden="1">
      <c r="A187" s="13" t="str">
        <f>IF('Ricavi complessivi'!A187="","",'Ricavi complessivi'!A187)</f>
        <v/>
      </c>
      <c r="B187" s="62" t="str">
        <f>IF('Ricavi complessivi'!B187="","",'Ricavi complessivi'!B187)</f>
        <v>SGATE Felino</v>
      </c>
      <c r="C187" s="8" t="e">
        <f>IF('Ricavi complessivi'!#REF!="G",'Ricavi complessivi'!#REF!*LAVORO!$E$5,IF('Ricavi complessivi'!#REF!="C",'Ricavi complessivi'!#REF!,""))</f>
        <v>#REF!</v>
      </c>
      <c r="D187" s="8" t="e">
        <f>IF('Ricavi complessivi'!#REF!="G",'Ricavi complessivi'!#REF!*LAVORO!$E$5,IF('Ricavi complessivi'!#REF!="C",'Ricavi complessivi'!#REF!,""))</f>
        <v>#REF!</v>
      </c>
      <c r="E187" s="30" t="e">
        <f>IF('Ricavi complessivi'!#REF!="G",'Ricavi complessivi'!#REF!*LAVORO!$E$5,IF('Ricavi complessivi'!#REF!="C",'Ricavi complessivi'!#REF!,""))</f>
        <v>#REF!</v>
      </c>
      <c r="F187" s="114" t="e">
        <f>IF('Ricavi complessivi'!#REF!="G",'Ricavi complessivi'!C187*LAVORO!$E$5,IF('Ricavi complessivi'!#REF!="C",'Ricavi complessivi'!C187,0))</f>
        <v>#REF!</v>
      </c>
      <c r="G187" s="44" t="e">
        <f>IF('Ricavi complessivi'!#REF!="G",'Ricavi complessivi'!#REF!*LAVORO!$E$5,IF('Ricavi complessivi'!#REF!="C",'Ricavi complessivi'!#REF!,""))</f>
        <v>#REF!</v>
      </c>
      <c r="H187" s="44" t="e">
        <f>IF('Ricavi complessivi'!#REF!="G",'Ricavi complessivi'!#REF!*LAVORO!$E$5,IF('Ricavi complessivi'!#REF!="C",'Ricavi complessivi'!#REF!,""))</f>
        <v>#REF!</v>
      </c>
      <c r="I187" s="114" t="e">
        <f>IF('Ricavi complessivi'!#REF!="G",'Ricavi complessivi'!D187*LAVORO!$E$5,IF('Ricavi complessivi'!#REF!="C",'Ricavi complessivi'!D187,""))</f>
        <v>#REF!</v>
      </c>
      <c r="J187" s="14" t="e">
        <f>IF('Ricavi complessivi'!#REF!="G",'Ricavi complessivi'!E187*LAVORO!$E$5,IF('Ricavi complessivi'!#REF!="C",'Ricavi complessivi'!E187,""))</f>
        <v>#REF!</v>
      </c>
      <c r="K187" s="14" t="e">
        <f>IF('Ricavi complessivi'!#REF!="G",'Ricavi complessivi'!F187*LAVORO!$E$5,IF('Ricavi complessivi'!#REF!="C",'Ricavi complessivi'!F187,""))</f>
        <v>#REF!</v>
      </c>
      <c r="L187" s="8"/>
      <c r="M187" s="30" t="e">
        <f>'Ricavi complessivi'!#REF!</f>
        <v>#REF!</v>
      </c>
      <c r="P187" s="42" t="e">
        <f>IF(M187="G",'Ricavi complessivi'!#REF!,IF('R Collecchio'!M187='R Collecchio'!$B$214,'Ricavi complessivi'!#REF!,0))</f>
        <v>#REF!</v>
      </c>
    </row>
    <row r="188" spans="1:16" hidden="1">
      <c r="A188" s="13" t="str">
        <f>IF('Ricavi complessivi'!A188="","",'Ricavi complessivi'!A188)</f>
        <v xml:space="preserve"> 58/05/880</v>
      </c>
      <c r="B188" s="62" t="str">
        <f>IF('Ricavi complessivi'!B188="","",'Ricavi complessivi'!B188)</f>
        <v>INFERMIERA MONTECHIARUGOLO</v>
      </c>
      <c r="C188" s="8" t="e">
        <f>IF('Ricavi complessivi'!#REF!="G",'Ricavi complessivi'!#REF!*LAVORO!$E$5,IF('Ricavi complessivi'!#REF!="C",'Ricavi complessivi'!#REF!,""))</f>
        <v>#REF!</v>
      </c>
      <c r="D188" s="8" t="e">
        <f>IF('Ricavi complessivi'!#REF!="G",'Ricavi complessivi'!#REF!*LAVORO!$E$5,IF('Ricavi complessivi'!#REF!="C",'Ricavi complessivi'!#REF!,""))</f>
        <v>#REF!</v>
      </c>
      <c r="E188" s="30" t="e">
        <f>IF('Ricavi complessivi'!#REF!="G",'Ricavi complessivi'!#REF!*LAVORO!$E$5,IF('Ricavi complessivi'!#REF!="C",'Ricavi complessivi'!#REF!,""))</f>
        <v>#REF!</v>
      </c>
      <c r="F188" s="114" t="e">
        <f>IF('Ricavi complessivi'!#REF!="G",'Ricavi complessivi'!C188*LAVORO!$E$5,IF('Ricavi complessivi'!#REF!="C",'Ricavi complessivi'!C188,0))</f>
        <v>#REF!</v>
      </c>
      <c r="G188" s="44" t="e">
        <f>IF('Ricavi complessivi'!#REF!="G",'Ricavi complessivi'!#REF!*LAVORO!$E$5,IF('Ricavi complessivi'!#REF!="C",'Ricavi complessivi'!#REF!,""))</f>
        <v>#REF!</v>
      </c>
      <c r="H188" s="44" t="e">
        <f>IF('Ricavi complessivi'!#REF!="G",'Ricavi complessivi'!#REF!*LAVORO!$E$5,IF('Ricavi complessivi'!#REF!="C",'Ricavi complessivi'!#REF!,""))</f>
        <v>#REF!</v>
      </c>
      <c r="I188" s="114" t="e">
        <f>IF('Ricavi complessivi'!#REF!="G",'Ricavi complessivi'!D188*LAVORO!$E$5,IF('Ricavi complessivi'!#REF!="C",'Ricavi complessivi'!D188,""))</f>
        <v>#REF!</v>
      </c>
      <c r="J188" s="14" t="e">
        <f>IF('Ricavi complessivi'!#REF!="G",'Ricavi complessivi'!E188*LAVORO!$E$5,IF('Ricavi complessivi'!#REF!="C",'Ricavi complessivi'!E188,""))</f>
        <v>#REF!</v>
      </c>
      <c r="K188" s="14" t="e">
        <f>IF('Ricavi complessivi'!#REF!="G",'Ricavi complessivi'!F188*LAVORO!$E$5,IF('Ricavi complessivi'!#REF!="C",'Ricavi complessivi'!F188,""))</f>
        <v>#REF!</v>
      </c>
      <c r="L188" s="8"/>
      <c r="M188" s="30" t="e">
        <f>'Ricavi complessivi'!#REF!</f>
        <v>#REF!</v>
      </c>
      <c r="P188" s="42" t="e">
        <f>IF(M188="G",'Ricavi complessivi'!#REF!,IF('R Collecchio'!M188='R Collecchio'!$B$214,'Ricavi complessivi'!#REF!,0))</f>
        <v>#REF!</v>
      </c>
    </row>
    <row r="189" spans="1:16" hidden="1">
      <c r="A189" s="13" t="str">
        <f>IF('Ricavi complessivi'!A189="","",'Ricavi complessivi'!A189)</f>
        <v/>
      </c>
      <c r="B189" s="62" t="str">
        <f>IF('Ricavi complessivi'!B189="","",'Ricavi complessivi'!B189)</f>
        <v>ENTRATE CENTRO GIOVANI SALA</v>
      </c>
      <c r="C189" s="8" t="e">
        <f>IF('Ricavi complessivi'!#REF!="G",'Ricavi complessivi'!#REF!*LAVORO!$E$5,IF('Ricavi complessivi'!#REF!="C",'Ricavi complessivi'!#REF!,""))</f>
        <v>#REF!</v>
      </c>
      <c r="D189" s="8" t="e">
        <f>IF('Ricavi complessivi'!#REF!="G",'Ricavi complessivi'!#REF!*LAVORO!$E$5,IF('Ricavi complessivi'!#REF!="C",'Ricavi complessivi'!#REF!,""))</f>
        <v>#REF!</v>
      </c>
      <c r="E189" s="30" t="e">
        <f>IF('Ricavi complessivi'!#REF!="G",'Ricavi complessivi'!#REF!*LAVORO!$E$5,IF('Ricavi complessivi'!#REF!="C",'Ricavi complessivi'!#REF!,""))</f>
        <v>#REF!</v>
      </c>
      <c r="F189" s="114" t="e">
        <f>IF('Ricavi complessivi'!#REF!="G",'Ricavi complessivi'!C189*LAVORO!$E$5,IF('Ricavi complessivi'!#REF!="C",'Ricavi complessivi'!C189,0))</f>
        <v>#REF!</v>
      </c>
      <c r="G189" s="44" t="e">
        <f>IF('Ricavi complessivi'!#REF!="G",'Ricavi complessivi'!#REF!*LAVORO!$E$5,IF('Ricavi complessivi'!#REF!="C",'Ricavi complessivi'!#REF!,""))</f>
        <v>#REF!</v>
      </c>
      <c r="H189" s="44" t="e">
        <f>IF('Ricavi complessivi'!#REF!="G",'Ricavi complessivi'!#REF!*LAVORO!$E$5,IF('Ricavi complessivi'!#REF!="C",'Ricavi complessivi'!#REF!,""))</f>
        <v>#REF!</v>
      </c>
      <c r="I189" s="114" t="e">
        <f>IF('Ricavi complessivi'!#REF!="G",'Ricavi complessivi'!D189*LAVORO!$E$5,IF('Ricavi complessivi'!#REF!="C",'Ricavi complessivi'!D189,""))</f>
        <v>#REF!</v>
      </c>
      <c r="J189" s="14" t="e">
        <f>IF('Ricavi complessivi'!#REF!="G",'Ricavi complessivi'!E189*LAVORO!$E$5,IF('Ricavi complessivi'!#REF!="C",'Ricavi complessivi'!E189,""))</f>
        <v>#REF!</v>
      </c>
      <c r="K189" s="14" t="e">
        <f>IF('Ricavi complessivi'!#REF!="G",'Ricavi complessivi'!F189*LAVORO!$E$5,IF('Ricavi complessivi'!#REF!="C",'Ricavi complessivi'!F189,""))</f>
        <v>#REF!</v>
      </c>
      <c r="L189" s="8"/>
      <c r="M189" s="30" t="e">
        <f>'Ricavi complessivi'!#REF!</f>
        <v>#REF!</v>
      </c>
      <c r="P189" s="42" t="e">
        <f>IF(M189="G",'Ricavi complessivi'!#REF!,IF('R Collecchio'!M189='R Collecchio'!$B$214,'Ricavi complessivi'!#REF!,0))</f>
        <v>#REF!</v>
      </c>
    </row>
    <row r="190" spans="1:16" hidden="1">
      <c r="A190" s="13" t="str">
        <f>IF('Ricavi complessivi'!A190="","",'Ricavi complessivi'!A190)</f>
        <v xml:space="preserve"> 58/05/880</v>
      </c>
      <c r="B190" s="62" t="str">
        <f>IF('Ricavi complessivi'!B190="","",'Ricavi complessivi'!B190)</f>
        <v>INFERMIERA TRAVERSETOLO</v>
      </c>
      <c r="C190" s="8" t="e">
        <f>IF('Ricavi complessivi'!#REF!="G",'Ricavi complessivi'!#REF!*LAVORO!$E$5,IF('Ricavi complessivi'!#REF!="C",'Ricavi complessivi'!#REF!,""))</f>
        <v>#REF!</v>
      </c>
      <c r="D190" s="8" t="e">
        <f>IF('Ricavi complessivi'!#REF!="G",'Ricavi complessivi'!#REF!*LAVORO!$E$5,IF('Ricavi complessivi'!#REF!="C",'Ricavi complessivi'!#REF!,""))</f>
        <v>#REF!</v>
      </c>
      <c r="E190" s="30" t="e">
        <f>IF('Ricavi complessivi'!#REF!="G",'Ricavi complessivi'!#REF!*LAVORO!$E$5,IF('Ricavi complessivi'!#REF!="C",'Ricavi complessivi'!#REF!,""))</f>
        <v>#REF!</v>
      </c>
      <c r="F190" s="114" t="e">
        <f>IF('Ricavi complessivi'!#REF!="G",'Ricavi complessivi'!C190*LAVORO!$E$5,IF('Ricavi complessivi'!#REF!="C",'Ricavi complessivi'!C190,0))</f>
        <v>#REF!</v>
      </c>
      <c r="G190" s="44" t="e">
        <f>IF('Ricavi complessivi'!#REF!="G",'Ricavi complessivi'!#REF!*LAVORO!$E$5,IF('Ricavi complessivi'!#REF!="C",'Ricavi complessivi'!#REF!,""))</f>
        <v>#REF!</v>
      </c>
      <c r="H190" s="44" t="e">
        <f>IF('Ricavi complessivi'!#REF!="G",'Ricavi complessivi'!#REF!*LAVORO!$E$5,IF('Ricavi complessivi'!#REF!="C",'Ricavi complessivi'!#REF!,""))</f>
        <v>#REF!</v>
      </c>
      <c r="I190" s="114" t="e">
        <f>IF('Ricavi complessivi'!#REF!="G",'Ricavi complessivi'!D190*LAVORO!$E$5,IF('Ricavi complessivi'!#REF!="C",'Ricavi complessivi'!D190,""))</f>
        <v>#REF!</v>
      </c>
      <c r="J190" s="14" t="e">
        <f>IF('Ricavi complessivi'!#REF!="G",'Ricavi complessivi'!E190*LAVORO!$E$5,IF('Ricavi complessivi'!#REF!="C",'Ricavi complessivi'!E190,""))</f>
        <v>#REF!</v>
      </c>
      <c r="K190" s="14" t="e">
        <f>IF('Ricavi complessivi'!#REF!="G",'Ricavi complessivi'!F190*LAVORO!$E$5,IF('Ricavi complessivi'!#REF!="C",'Ricavi complessivi'!F190,""))</f>
        <v>#REF!</v>
      </c>
      <c r="L190" s="8"/>
      <c r="M190" s="30" t="e">
        <f>'Ricavi complessivi'!#REF!</f>
        <v>#REF!</v>
      </c>
      <c r="P190" s="42" t="e">
        <f>IF(M190="G",'Ricavi complessivi'!#REF!,IF('R Collecchio'!M190='R Collecchio'!$B$214,'Ricavi complessivi'!#REF!,0))</f>
        <v>#REF!</v>
      </c>
    </row>
    <row r="191" spans="1:16">
      <c r="A191" s="13" t="str">
        <f>IF('Ricavi complessivi'!A191="","",'Ricavi complessivi'!A191)</f>
        <v/>
      </c>
      <c r="B191" s="62" t="str">
        <f>IF('Ricavi complessivi'!B191="","",'Ricavi complessivi'!B191)</f>
        <v>Rimborsi UdP</v>
      </c>
      <c r="C191" s="8" t="e">
        <f>IF('Ricavi complessivi'!#REF!="G",'Ricavi complessivi'!#REF!*LAVORO!$E$5,IF('Ricavi complessivi'!#REF!="C",'Ricavi complessivi'!#REF!,""))</f>
        <v>#REF!</v>
      </c>
      <c r="D191" s="8" t="e">
        <f>IF('Ricavi complessivi'!#REF!="G",'Ricavi complessivi'!#REF!*LAVORO!$E$5,IF('Ricavi complessivi'!#REF!="C",'Ricavi complessivi'!#REF!,""))</f>
        <v>#REF!</v>
      </c>
      <c r="E191" s="30" t="e">
        <f>IF('Ricavi complessivi'!#REF!="G",'Ricavi complessivi'!#REF!*LAVORO!$E$5,IF('Ricavi complessivi'!#REF!="C",'Ricavi complessivi'!#REF!,""))</f>
        <v>#REF!</v>
      </c>
      <c r="F191" s="114" t="e">
        <f>IF('Ricavi complessivi'!#REF!="G",'Ricavi complessivi'!C191*LAVORO!$E$5,IF('Ricavi complessivi'!#REF!="C",'Ricavi complessivi'!C191,0))</f>
        <v>#REF!</v>
      </c>
      <c r="G191" s="44" t="e">
        <f>IF('Ricavi complessivi'!#REF!="G",'Ricavi complessivi'!#REF!*LAVORO!$E$5,IF('Ricavi complessivi'!#REF!="C",'Ricavi complessivi'!#REF!,""))</f>
        <v>#REF!</v>
      </c>
      <c r="H191" s="44" t="e">
        <f>IF('Ricavi complessivi'!#REF!="G",'Ricavi complessivi'!#REF!*LAVORO!$E$5,IF('Ricavi complessivi'!#REF!="C",'Ricavi complessivi'!#REF!,""))</f>
        <v>#REF!</v>
      </c>
      <c r="I191" s="114" t="e">
        <f>IF('Ricavi complessivi'!#REF!="G",'Ricavi complessivi'!D191*LAVORO!$E$5,IF('Ricavi complessivi'!#REF!="C",'Ricavi complessivi'!D191,""))</f>
        <v>#REF!</v>
      </c>
      <c r="J191" s="14" t="e">
        <f>IF('Ricavi complessivi'!#REF!="G",'Ricavi complessivi'!E191*LAVORO!$E$5,IF('Ricavi complessivi'!#REF!="C",'Ricavi complessivi'!E191,""))</f>
        <v>#REF!</v>
      </c>
      <c r="K191" s="14" t="e">
        <f>IF('Ricavi complessivi'!#REF!="G",'Ricavi complessivi'!F191*LAVORO!$E$5,IF('Ricavi complessivi'!#REF!="C",'Ricavi complessivi'!F191,""))</f>
        <v>#REF!</v>
      </c>
      <c r="L191" s="8"/>
      <c r="M191" s="30" t="e">
        <f>'Ricavi complessivi'!#REF!</f>
        <v>#REF!</v>
      </c>
      <c r="P191" s="42" t="e">
        <f>IF(M191="G",'Ricavi complessivi'!#REF!,IF('R Collecchio'!M191='R Collecchio'!$B$214,'Ricavi complessivi'!#REF!,0))</f>
        <v>#REF!</v>
      </c>
    </row>
    <row r="192" spans="1:16" s="6" customFormat="1">
      <c r="A192" s="19"/>
      <c r="B192" s="33" t="s">
        <v>403</v>
      </c>
      <c r="C192" s="35" t="e">
        <f t="shared" ref="C192:K192" si="10">SUM(C172:C191)</f>
        <v>#REF!</v>
      </c>
      <c r="D192" s="35" t="e">
        <f t="shared" si="10"/>
        <v>#REF!</v>
      </c>
      <c r="E192" s="35" t="e">
        <f t="shared" si="10"/>
        <v>#REF!</v>
      </c>
      <c r="F192" s="35" t="e">
        <f>SUM(F172:F191)</f>
        <v>#REF!</v>
      </c>
      <c r="G192" s="35" t="e">
        <f t="shared" si="10"/>
        <v>#REF!</v>
      </c>
      <c r="H192" s="35" t="e">
        <f t="shared" si="10"/>
        <v>#REF!</v>
      </c>
      <c r="I192" s="35" t="e">
        <f t="shared" si="10"/>
        <v>#REF!</v>
      </c>
      <c r="J192" s="35" t="e">
        <f t="shared" si="10"/>
        <v>#REF!</v>
      </c>
      <c r="K192" s="35" t="e">
        <f t="shared" si="10"/>
        <v>#REF!</v>
      </c>
      <c r="L192" s="12"/>
      <c r="M192" s="8" t="s">
        <v>9</v>
      </c>
      <c r="P192" s="42" t="e">
        <f>IF(M192="G",'Ricavi complessivi'!#REF!,IF('R Collecchio'!M192='R Collecchio'!$B$214,'Ricavi complessivi'!#REF!,0))</f>
        <v>#REF!</v>
      </c>
    </row>
    <row r="193" spans="1:16">
      <c r="E193" s="25" t="e">
        <f>IF((#REF!+#REF!+#REF!+#REF!+#REF!-E192)=0,"",(#REF!+#REF!+#REF!+#REF!+#REF!))</f>
        <v>#REF!</v>
      </c>
      <c r="M193" s="42" t="s">
        <v>9</v>
      </c>
      <c r="P193" s="42" t="e">
        <f>IF(M193="G",'Ricavi complessivi'!#REF!,IF('R Collecchio'!M193='R Collecchio'!$B$214,'Ricavi complessivi'!#REF!,0))</f>
        <v>#REF!</v>
      </c>
    </row>
    <row r="194" spans="1:16">
      <c r="A194" s="2" t="s">
        <v>3</v>
      </c>
      <c r="B194" s="2" t="s">
        <v>2</v>
      </c>
      <c r="C194" s="26" t="str">
        <f>C$2</f>
        <v>GESTIONALE</v>
      </c>
      <c r="D194" s="26" t="str">
        <f>D$2</f>
        <v>RATEI E RISCONTI</v>
      </c>
      <c r="E194" s="26" t="str">
        <f>E$2</f>
        <v>STIMA</v>
      </c>
      <c r="F194" s="26" t="str">
        <f>F171</f>
        <v>PREVENTIVO 2019</v>
      </c>
      <c r="G194" s="26" t="e">
        <f t="shared" ref="G194:L194" si="11">G171</f>
        <v>#REF!</v>
      </c>
      <c r="H194" s="26" t="e">
        <f t="shared" si="11"/>
        <v>#REF!</v>
      </c>
      <c r="I194" s="26" t="str">
        <f t="shared" si="11"/>
        <v>CONSUNTIVO 2019</v>
      </c>
      <c r="J194" s="26" t="str">
        <f t="shared" si="11"/>
        <v>INDICATORE ATTESO</v>
      </c>
      <c r="K194" s="26" t="str">
        <f t="shared" si="11"/>
        <v>INDICATORE CONS.</v>
      </c>
      <c r="L194" s="2" t="str">
        <f t="shared" si="11"/>
        <v>NOTE</v>
      </c>
      <c r="M194" s="42" t="s">
        <v>9</v>
      </c>
      <c r="P194" s="42" t="e">
        <f>IF(M194="G",'Ricavi complessivi'!#REF!,IF('R Collecchio'!M194='R Collecchio'!$B$214,'Ricavi complessivi'!#REF!,0))</f>
        <v>#REF!</v>
      </c>
    </row>
    <row r="195" spans="1:16">
      <c r="A195" s="13" t="str">
        <f>IF('Ricavi complessivi'!A195="","",'Ricavi complessivi'!A195)</f>
        <v xml:space="preserve">  58/10/025  </v>
      </c>
      <c r="B195" s="62" t="str">
        <f>IF('Ricavi complessivi'!B195="","",'Ricavi complessivi'!B195)</f>
        <v xml:space="preserve">TRASFERIMENTI COM.COLLECCHIO   </v>
      </c>
      <c r="C195" s="8" t="e">
        <f>IF('Ricavi complessivi'!#REF!="G",'Ricavi complessivi'!#REF!*LAVORO!$E$5,IF('Ricavi complessivi'!#REF!="C",'Ricavi complessivi'!#REF!,""))</f>
        <v>#REF!</v>
      </c>
      <c r="D195" s="8" t="e">
        <f>IF('Ricavi complessivi'!#REF!="G",'Ricavi complessivi'!#REF!*LAVORO!$E$5,IF('Ricavi complessivi'!#REF!="C",'Ricavi complessivi'!#REF!,""))</f>
        <v>#REF!</v>
      </c>
      <c r="E195" s="30" t="e">
        <f>IF('Ricavi complessivi'!#REF!="G",'Ricavi complessivi'!#REF!*LAVORO!$E$5,IF('Ricavi complessivi'!#REF!="C",'Ricavi complessivi'!#REF!,""))</f>
        <v>#REF!</v>
      </c>
      <c r="F195" s="114" t="e">
        <f>IF('Ricavi complessivi'!#REF!="G",'Ricavi complessivi'!C195*LAVORO!$E$5,IF('Ricavi complessivi'!#REF!="C",'Ricavi complessivi'!C195,0))</f>
        <v>#REF!</v>
      </c>
      <c r="G195" s="44" t="e">
        <f>IF('Ricavi complessivi'!#REF!="G",'Ricavi complessivi'!#REF!*LAVORO!$E$5,IF('Ricavi complessivi'!#REF!="C",'Ricavi complessivi'!#REF!,""))</f>
        <v>#REF!</v>
      </c>
      <c r="H195" s="44" t="e">
        <f>IF('Ricavi complessivi'!#REF!="G",'Ricavi complessivi'!#REF!*LAVORO!$E$5,IF('Ricavi complessivi'!#REF!="C",'Ricavi complessivi'!#REF!,""))</f>
        <v>#REF!</v>
      </c>
      <c r="I195" s="114" t="e">
        <f>IF('Ricavi complessivi'!#REF!="G",'Ricavi complessivi'!D195*LAVORO!$E$5,IF('Ricavi complessivi'!#REF!="C",'Ricavi complessivi'!D195,""))</f>
        <v>#REF!</v>
      </c>
      <c r="J195" s="14" t="e">
        <f>IF('Ricavi complessivi'!#REF!="G",'Ricavi complessivi'!E195*LAVORO!$E$5,IF('Ricavi complessivi'!#REF!="C",'Ricavi complessivi'!E195,""))</f>
        <v>#REF!</v>
      </c>
      <c r="K195" s="14" t="e">
        <f>IF('Ricavi complessivi'!#REF!="G",'Ricavi complessivi'!F195*LAVORO!$E$5,IF('Ricavi complessivi'!#REF!="C",'Ricavi complessivi'!F195,""))</f>
        <v>#REF!</v>
      </c>
      <c r="L195" s="8"/>
      <c r="M195" s="30" t="e">
        <f>'Ricavi complessivi'!#REF!</f>
        <v>#REF!</v>
      </c>
      <c r="P195" s="42" t="e">
        <f>IF(M195="G",'Ricavi complessivi'!#REF!,IF('R Collecchio'!M195='R Collecchio'!$B$214,'Ricavi complessivi'!#REF!,0))</f>
        <v>#REF!</v>
      </c>
    </row>
    <row r="196" spans="1:16" hidden="1">
      <c r="A196" s="13" t="str">
        <f>IF('Ricavi complessivi'!A196="","",'Ricavi complessivi'!A196)</f>
        <v xml:space="preserve">  58/10/100  </v>
      </c>
      <c r="B196" s="62" t="str">
        <f>IF('Ricavi complessivi'!B196="","",'Ricavi complessivi'!B196)</f>
        <v xml:space="preserve">TRASFERIMENTI COM.FELINO       </v>
      </c>
      <c r="C196" s="8" t="e">
        <f>IF('Ricavi complessivi'!#REF!="G",'Ricavi complessivi'!#REF!*LAVORO!$E$5,IF('Ricavi complessivi'!#REF!="C",'Ricavi complessivi'!#REF!,""))</f>
        <v>#REF!</v>
      </c>
      <c r="D196" s="8" t="e">
        <f>IF('Ricavi complessivi'!#REF!="G",'Ricavi complessivi'!#REF!*LAVORO!$E$5,IF('Ricavi complessivi'!#REF!="C",'Ricavi complessivi'!#REF!,""))</f>
        <v>#REF!</v>
      </c>
      <c r="E196" s="30" t="e">
        <f>IF('Ricavi complessivi'!#REF!="G",'Ricavi complessivi'!#REF!*LAVORO!$E$5,IF('Ricavi complessivi'!#REF!="C",'Ricavi complessivi'!#REF!,""))</f>
        <v>#REF!</v>
      </c>
      <c r="F196" s="114" t="e">
        <f>IF('Ricavi complessivi'!#REF!="G",'Ricavi complessivi'!C196*LAVORO!$E$5,IF('Ricavi complessivi'!#REF!="C",'Ricavi complessivi'!C196,0))</f>
        <v>#REF!</v>
      </c>
      <c r="G196" s="44" t="e">
        <f>IF('Ricavi complessivi'!#REF!="G",'Ricavi complessivi'!#REF!*LAVORO!$E$5,IF('Ricavi complessivi'!#REF!="C",'Ricavi complessivi'!#REF!,""))</f>
        <v>#REF!</v>
      </c>
      <c r="H196" s="44" t="e">
        <f>IF('Ricavi complessivi'!#REF!="G",'Ricavi complessivi'!#REF!*LAVORO!$E$5,IF('Ricavi complessivi'!#REF!="C",'Ricavi complessivi'!#REF!,""))</f>
        <v>#REF!</v>
      </c>
      <c r="I196" s="114" t="e">
        <f>IF('Ricavi complessivi'!#REF!="G",'Ricavi complessivi'!D196*LAVORO!$E$5,IF('Ricavi complessivi'!#REF!="C",'Ricavi complessivi'!D196,""))</f>
        <v>#REF!</v>
      </c>
      <c r="J196" s="14" t="e">
        <f>IF('Ricavi complessivi'!#REF!="G",'Ricavi complessivi'!E196*LAVORO!$E$5,IF('Ricavi complessivi'!#REF!="C",'Ricavi complessivi'!E196,""))</f>
        <v>#REF!</v>
      </c>
      <c r="K196" s="14" t="e">
        <f>IF('Ricavi complessivi'!#REF!="G",'Ricavi complessivi'!F196*LAVORO!$E$5,IF('Ricavi complessivi'!#REF!="C",'Ricavi complessivi'!F196,""))</f>
        <v>#REF!</v>
      </c>
      <c r="L196" s="8"/>
      <c r="M196" s="30" t="e">
        <f>'Ricavi complessivi'!#REF!</f>
        <v>#REF!</v>
      </c>
      <c r="P196" s="42" t="e">
        <f>IF(M196="G",'Ricavi complessivi'!#REF!,IF('R Collecchio'!M196='R Collecchio'!$B$214,'Ricavi complessivi'!#REF!,0))</f>
        <v>#REF!</v>
      </c>
    </row>
    <row r="197" spans="1:16" hidden="1">
      <c r="A197" s="13" t="str">
        <f>IF('Ricavi complessivi'!A197="","",'Ricavi complessivi'!A197)</f>
        <v xml:space="preserve">  58/10/200  </v>
      </c>
      <c r="B197" s="62" t="str">
        <f>IF('Ricavi complessivi'!B197="","",'Ricavi complessivi'!B197)</f>
        <v xml:space="preserve">TRASFERIM. COM. MONTECHIARUGOL </v>
      </c>
      <c r="C197" s="8" t="e">
        <f>IF('Ricavi complessivi'!#REF!="G",'Ricavi complessivi'!#REF!*LAVORO!$E$5,IF('Ricavi complessivi'!#REF!="C",'Ricavi complessivi'!#REF!,""))</f>
        <v>#REF!</v>
      </c>
      <c r="D197" s="8" t="e">
        <f>IF('Ricavi complessivi'!#REF!="G",'Ricavi complessivi'!#REF!*LAVORO!$E$5,IF('Ricavi complessivi'!#REF!="C",'Ricavi complessivi'!#REF!,""))</f>
        <v>#REF!</v>
      </c>
      <c r="E197" s="30" t="e">
        <f>IF('Ricavi complessivi'!#REF!="G",'Ricavi complessivi'!#REF!*LAVORO!$E$5,IF('Ricavi complessivi'!#REF!="C",'Ricavi complessivi'!#REF!,""))</f>
        <v>#REF!</v>
      </c>
      <c r="F197" s="114" t="e">
        <f>IF('Ricavi complessivi'!#REF!="G",'Ricavi complessivi'!C197*LAVORO!$E$5,IF('Ricavi complessivi'!#REF!="C",'Ricavi complessivi'!C197,0))</f>
        <v>#REF!</v>
      </c>
      <c r="G197" s="44" t="e">
        <f>IF('Ricavi complessivi'!#REF!="G",'Ricavi complessivi'!#REF!*LAVORO!$E$5,IF('Ricavi complessivi'!#REF!="C",'Ricavi complessivi'!#REF!,""))</f>
        <v>#REF!</v>
      </c>
      <c r="H197" s="44" t="e">
        <f>IF('Ricavi complessivi'!#REF!="G",'Ricavi complessivi'!#REF!*LAVORO!$E$5,IF('Ricavi complessivi'!#REF!="C",'Ricavi complessivi'!#REF!,""))</f>
        <v>#REF!</v>
      </c>
      <c r="I197" s="114" t="e">
        <f>IF('Ricavi complessivi'!#REF!="G",'Ricavi complessivi'!D197*LAVORO!$E$5,IF('Ricavi complessivi'!#REF!="C",'Ricavi complessivi'!D197,""))</f>
        <v>#REF!</v>
      </c>
      <c r="J197" s="14" t="e">
        <f>IF('Ricavi complessivi'!#REF!="G",'Ricavi complessivi'!E197*LAVORO!$E$5,IF('Ricavi complessivi'!#REF!="C",'Ricavi complessivi'!E197,""))</f>
        <v>#REF!</v>
      </c>
      <c r="K197" s="14" t="e">
        <f>IF('Ricavi complessivi'!#REF!="G",'Ricavi complessivi'!F197*LAVORO!$E$5,IF('Ricavi complessivi'!#REF!="C",'Ricavi complessivi'!F197,""))</f>
        <v>#REF!</v>
      </c>
      <c r="L197" s="8"/>
      <c r="M197" s="30" t="e">
        <f>'Ricavi complessivi'!#REF!</f>
        <v>#REF!</v>
      </c>
      <c r="P197" s="42" t="e">
        <f>IF(M197="G",'Ricavi complessivi'!#REF!,IF('R Collecchio'!M197='R Collecchio'!$B$214,'Ricavi complessivi'!#REF!,0))</f>
        <v>#REF!</v>
      </c>
    </row>
    <row r="198" spans="1:16" hidden="1">
      <c r="A198" s="13" t="str">
        <f>IF('Ricavi complessivi'!A198="","",'Ricavi complessivi'!A198)</f>
        <v xml:space="preserve">  58/10/210  </v>
      </c>
      <c r="B198" s="62" t="str">
        <f>IF('Ricavi complessivi'!B198="","",'Ricavi complessivi'!B198)</f>
        <v xml:space="preserve">TRASFERIMENTO COM.SALA BAGANZA </v>
      </c>
      <c r="C198" s="8" t="e">
        <f>IF('Ricavi complessivi'!#REF!="G",'Ricavi complessivi'!#REF!*LAVORO!$E$5,IF('Ricavi complessivi'!#REF!="C",'Ricavi complessivi'!#REF!,""))</f>
        <v>#REF!</v>
      </c>
      <c r="D198" s="8" t="e">
        <f>IF('Ricavi complessivi'!#REF!="G",'Ricavi complessivi'!#REF!*LAVORO!$E$5,IF('Ricavi complessivi'!#REF!="C",'Ricavi complessivi'!#REF!,""))</f>
        <v>#REF!</v>
      </c>
      <c r="E198" s="30" t="e">
        <f>IF('Ricavi complessivi'!#REF!="G",'Ricavi complessivi'!#REF!*LAVORO!$E$5,IF('Ricavi complessivi'!#REF!="C",'Ricavi complessivi'!#REF!,""))</f>
        <v>#REF!</v>
      </c>
      <c r="F198" s="114" t="e">
        <f>IF('Ricavi complessivi'!#REF!="G",'Ricavi complessivi'!C198*LAVORO!$E$5,IF('Ricavi complessivi'!#REF!="C",'Ricavi complessivi'!C198,0))</f>
        <v>#REF!</v>
      </c>
      <c r="G198" s="44" t="e">
        <f>IF('Ricavi complessivi'!#REF!="G",'Ricavi complessivi'!#REF!*LAVORO!$E$5,IF('Ricavi complessivi'!#REF!="C",'Ricavi complessivi'!#REF!,""))</f>
        <v>#REF!</v>
      </c>
      <c r="H198" s="44" t="e">
        <f>IF('Ricavi complessivi'!#REF!="G",'Ricavi complessivi'!#REF!*LAVORO!$E$5,IF('Ricavi complessivi'!#REF!="C",'Ricavi complessivi'!#REF!,""))</f>
        <v>#REF!</v>
      </c>
      <c r="I198" s="114" t="e">
        <f>IF('Ricavi complessivi'!#REF!="G",'Ricavi complessivi'!D198*LAVORO!$E$5,IF('Ricavi complessivi'!#REF!="C",'Ricavi complessivi'!D198,""))</f>
        <v>#REF!</v>
      </c>
      <c r="J198" s="14" t="e">
        <f>IF('Ricavi complessivi'!#REF!="G",'Ricavi complessivi'!E198*LAVORO!$E$5,IF('Ricavi complessivi'!#REF!="C",'Ricavi complessivi'!E198,""))</f>
        <v>#REF!</v>
      </c>
      <c r="K198" s="14" t="e">
        <f>IF('Ricavi complessivi'!#REF!="G",'Ricavi complessivi'!F198*LAVORO!$E$5,IF('Ricavi complessivi'!#REF!="C",'Ricavi complessivi'!F198,""))</f>
        <v>#REF!</v>
      </c>
      <c r="L198" s="8"/>
      <c r="M198" s="30" t="e">
        <f>'Ricavi complessivi'!#REF!</f>
        <v>#REF!</v>
      </c>
      <c r="P198" s="42" t="e">
        <f>IF(M198="G",'Ricavi complessivi'!#REF!,IF('R Collecchio'!M198='R Collecchio'!$B$214,'Ricavi complessivi'!#REF!,0))</f>
        <v>#REF!</v>
      </c>
    </row>
    <row r="199" spans="1:16" hidden="1">
      <c r="A199" s="13" t="str">
        <f>IF('Ricavi complessivi'!A199="","",'Ricavi complessivi'!A199)</f>
        <v xml:space="preserve">  58/10/211  </v>
      </c>
      <c r="B199" s="62" t="str">
        <f>IF('Ricavi complessivi'!B199="","",'Ricavi complessivi'!B199)</f>
        <v xml:space="preserve">TRASFERIM. COM. TRAVERSETOLO   </v>
      </c>
      <c r="C199" s="8" t="e">
        <f>IF('Ricavi complessivi'!#REF!="G",'Ricavi complessivi'!#REF!*LAVORO!$E$5,IF('Ricavi complessivi'!#REF!="C",'Ricavi complessivi'!#REF!,""))</f>
        <v>#REF!</v>
      </c>
      <c r="D199" s="8" t="e">
        <f>IF('Ricavi complessivi'!#REF!="G",'Ricavi complessivi'!#REF!*LAVORO!$E$5,IF('Ricavi complessivi'!#REF!="C",'Ricavi complessivi'!#REF!,""))</f>
        <v>#REF!</v>
      </c>
      <c r="E199" s="30" t="e">
        <f>IF('Ricavi complessivi'!#REF!="G",'Ricavi complessivi'!#REF!*LAVORO!$E$5,IF('Ricavi complessivi'!#REF!="C",'Ricavi complessivi'!#REF!,""))</f>
        <v>#REF!</v>
      </c>
      <c r="F199" s="114" t="e">
        <f>IF('Ricavi complessivi'!#REF!="G",'Ricavi complessivi'!C199*LAVORO!$E$5,IF('Ricavi complessivi'!#REF!="C",'Ricavi complessivi'!C199,0))</f>
        <v>#REF!</v>
      </c>
      <c r="G199" s="44" t="e">
        <f>IF('Ricavi complessivi'!#REF!="G",'Ricavi complessivi'!#REF!*LAVORO!$E$5,IF('Ricavi complessivi'!#REF!="C",'Ricavi complessivi'!#REF!,""))</f>
        <v>#REF!</v>
      </c>
      <c r="H199" s="44" t="e">
        <f>IF('Ricavi complessivi'!#REF!="G",'Ricavi complessivi'!#REF!*LAVORO!$E$5,IF('Ricavi complessivi'!#REF!="C",'Ricavi complessivi'!#REF!,""))</f>
        <v>#REF!</v>
      </c>
      <c r="I199" s="114" t="e">
        <f>IF('Ricavi complessivi'!#REF!="G",'Ricavi complessivi'!D199*LAVORO!$E$5,IF('Ricavi complessivi'!#REF!="C",'Ricavi complessivi'!D199,""))</f>
        <v>#REF!</v>
      </c>
      <c r="J199" s="14" t="e">
        <f>IF('Ricavi complessivi'!#REF!="G",'Ricavi complessivi'!E199*LAVORO!$E$5,IF('Ricavi complessivi'!#REF!="C",'Ricavi complessivi'!E199,""))</f>
        <v>#REF!</v>
      </c>
      <c r="K199" s="14" t="e">
        <f>IF('Ricavi complessivi'!#REF!="G",'Ricavi complessivi'!F199*LAVORO!$E$5,IF('Ricavi complessivi'!#REF!="C",'Ricavi complessivi'!F199,""))</f>
        <v>#REF!</v>
      </c>
      <c r="L199" s="8"/>
      <c r="M199" s="30" t="e">
        <f>'Ricavi complessivi'!#REF!</f>
        <v>#REF!</v>
      </c>
      <c r="P199" s="42" t="e">
        <f>IF(M199="G",'Ricavi complessivi'!#REF!,IF('R Collecchio'!M199='R Collecchio'!$B$214,'Ricavi complessivi'!#REF!,0))</f>
        <v>#REF!</v>
      </c>
    </row>
    <row r="200" spans="1:16">
      <c r="A200" s="13" t="str">
        <f>IF('Ricavi complessivi'!A200="","",'Ricavi complessivi'!A200)</f>
        <v xml:space="preserve">  58/10/025  </v>
      </c>
      <c r="B200" s="62" t="str">
        <f>IF('Ricavi complessivi'!B200="","",'Ricavi complessivi'!B200)</f>
        <v>TRASFERIMENTO UNIONE COLLECCHIO</v>
      </c>
      <c r="C200" s="8" t="e">
        <f>IF('Ricavi complessivi'!#REF!="G",'Ricavi complessivi'!#REF!*LAVORO!$E$5,IF('Ricavi complessivi'!#REF!="C",'Ricavi complessivi'!#REF!,""))</f>
        <v>#REF!</v>
      </c>
      <c r="D200" s="8" t="e">
        <f>IF('Ricavi complessivi'!#REF!="G",'Ricavi complessivi'!#REF!*LAVORO!$E$5,IF('Ricavi complessivi'!#REF!="C",'Ricavi complessivi'!#REF!,""))</f>
        <v>#REF!</v>
      </c>
      <c r="E200" s="30" t="e">
        <f>IF('Ricavi complessivi'!#REF!="G",'Ricavi complessivi'!#REF!*LAVORO!$E$5,IF('Ricavi complessivi'!#REF!="C",'Ricavi complessivi'!#REF!,""))</f>
        <v>#REF!</v>
      </c>
      <c r="F200" s="114" t="e">
        <f>IF('Ricavi complessivi'!#REF!="G",'Ricavi complessivi'!C200*LAVORO!$E$5,IF('Ricavi complessivi'!#REF!="C",'Ricavi complessivi'!C200,0))</f>
        <v>#REF!</v>
      </c>
      <c r="G200" s="44" t="e">
        <f>IF('Ricavi complessivi'!#REF!="G",'Ricavi complessivi'!#REF!*LAVORO!$E$5,IF('Ricavi complessivi'!#REF!="C",'Ricavi complessivi'!#REF!,""))</f>
        <v>#REF!</v>
      </c>
      <c r="H200" s="44" t="e">
        <f>F200</f>
        <v>#REF!</v>
      </c>
      <c r="I200" s="114" t="e">
        <f>IF('Ricavi complessivi'!#REF!="G",'Ricavi complessivi'!D200*LAVORO!$E$5,IF('Ricavi complessivi'!#REF!="C",'Ricavi complessivi'!D200,""))</f>
        <v>#REF!</v>
      </c>
      <c r="J200" s="14" t="e">
        <f>IF('Ricavi complessivi'!#REF!="G",'Ricavi complessivi'!E200*LAVORO!$E$5,IF('Ricavi complessivi'!#REF!="C",'Ricavi complessivi'!E200,""))</f>
        <v>#REF!</v>
      </c>
      <c r="K200" s="14" t="e">
        <f>IF('Ricavi complessivi'!#REF!="G",'Ricavi complessivi'!F200*LAVORO!$E$5,IF('Ricavi complessivi'!#REF!="C",'Ricavi complessivi'!F200,""))</f>
        <v>#REF!</v>
      </c>
      <c r="L200" s="8"/>
      <c r="M200" s="30" t="e">
        <f>'Ricavi complessivi'!#REF!</f>
        <v>#REF!</v>
      </c>
      <c r="P200" s="42" t="e">
        <f>IF(M200="G",'Ricavi complessivi'!#REF!,IF('R Collecchio'!M200='R Collecchio'!$B$214,'Ricavi complessivi'!#REF!,0))</f>
        <v>#REF!</v>
      </c>
    </row>
    <row r="201" spans="1:16" hidden="1">
      <c r="A201" s="13" t="str">
        <f>IF('Ricavi complessivi'!A201="","",'Ricavi complessivi'!A201)</f>
        <v xml:space="preserve">  58/10/100  </v>
      </c>
      <c r="B201" s="62" t="str">
        <f>IF('Ricavi complessivi'!B201="","",'Ricavi complessivi'!B201)</f>
        <v>TRASFERIMENTO UNIONE FELINO</v>
      </c>
      <c r="C201" s="8" t="e">
        <f>IF('Ricavi complessivi'!#REF!="G",'Ricavi complessivi'!#REF!*LAVORO!$E$5,IF('Ricavi complessivi'!#REF!="C",'Ricavi complessivi'!#REF!,""))</f>
        <v>#REF!</v>
      </c>
      <c r="D201" s="8" t="e">
        <f>IF('Ricavi complessivi'!#REF!="G",'Ricavi complessivi'!#REF!*LAVORO!$E$5,IF('Ricavi complessivi'!#REF!="C",'Ricavi complessivi'!#REF!,""))</f>
        <v>#REF!</v>
      </c>
      <c r="E201" s="30" t="e">
        <f>IF('Ricavi complessivi'!#REF!="G",'Ricavi complessivi'!#REF!*LAVORO!$E$5,IF('Ricavi complessivi'!#REF!="C",'Ricavi complessivi'!#REF!,""))</f>
        <v>#REF!</v>
      </c>
      <c r="F201" s="114" t="e">
        <f>IF('Ricavi complessivi'!#REF!="G",'Ricavi complessivi'!C201*LAVORO!$E$5,IF('Ricavi complessivi'!#REF!="C",'Ricavi complessivi'!C201,0))</f>
        <v>#REF!</v>
      </c>
      <c r="G201" s="44" t="e">
        <f>IF('Ricavi complessivi'!#REF!="G",'Ricavi complessivi'!#REF!*LAVORO!$E$5,IF('Ricavi complessivi'!#REF!="C",'Ricavi complessivi'!#REF!,""))</f>
        <v>#REF!</v>
      </c>
      <c r="H201" s="44" t="e">
        <f>IF('Ricavi complessivi'!#REF!="G",'Ricavi complessivi'!#REF!*LAVORO!$E$5,IF('Ricavi complessivi'!#REF!="C",'Ricavi complessivi'!#REF!,""))</f>
        <v>#REF!</v>
      </c>
      <c r="I201" s="114" t="e">
        <f>IF('Ricavi complessivi'!#REF!="G",'Ricavi complessivi'!D201*LAVORO!$E$5,IF('Ricavi complessivi'!#REF!="C",'Ricavi complessivi'!D201,""))</f>
        <v>#REF!</v>
      </c>
      <c r="J201" s="14" t="e">
        <f>IF('Ricavi complessivi'!#REF!="G",'Ricavi complessivi'!E201*LAVORO!$E$5,IF('Ricavi complessivi'!#REF!="C",'Ricavi complessivi'!E201,""))</f>
        <v>#REF!</v>
      </c>
      <c r="K201" s="14" t="e">
        <f>IF('Ricavi complessivi'!#REF!="G",'Ricavi complessivi'!F201*LAVORO!$E$5,IF('Ricavi complessivi'!#REF!="C",'Ricavi complessivi'!F201,""))</f>
        <v>#REF!</v>
      </c>
      <c r="L201" s="8"/>
      <c r="M201" s="30" t="e">
        <f>'Ricavi complessivi'!#REF!</f>
        <v>#REF!</v>
      </c>
      <c r="P201" s="42" t="e">
        <f>IF(M201="G",'Ricavi complessivi'!#REF!,IF('R Collecchio'!M201='R Collecchio'!$B$214,'Ricavi complessivi'!#REF!,0))</f>
        <v>#REF!</v>
      </c>
    </row>
    <row r="202" spans="1:16" hidden="1">
      <c r="A202" s="13" t="str">
        <f>IF('Ricavi complessivi'!A202="","",'Ricavi complessivi'!A202)</f>
        <v xml:space="preserve">  58/10/200  </v>
      </c>
      <c r="B202" s="62" t="str">
        <f>IF('Ricavi complessivi'!B202="","",'Ricavi complessivi'!B202)</f>
        <v>TRASFERIMENTO UNIONE MONTECHIARUGOLO</v>
      </c>
      <c r="C202" s="8" t="e">
        <f>IF('Ricavi complessivi'!#REF!="G",'Ricavi complessivi'!#REF!*LAVORO!$E$5,IF('Ricavi complessivi'!#REF!="C",'Ricavi complessivi'!#REF!,""))</f>
        <v>#REF!</v>
      </c>
      <c r="D202" s="8" t="e">
        <f>IF('Ricavi complessivi'!#REF!="G",'Ricavi complessivi'!#REF!*LAVORO!$E$5,IF('Ricavi complessivi'!#REF!="C",'Ricavi complessivi'!#REF!,""))</f>
        <v>#REF!</v>
      </c>
      <c r="E202" s="30" t="e">
        <f>IF('Ricavi complessivi'!#REF!="G",'Ricavi complessivi'!#REF!*LAVORO!$E$5,IF('Ricavi complessivi'!#REF!="C",'Ricavi complessivi'!#REF!,""))</f>
        <v>#REF!</v>
      </c>
      <c r="F202" s="114" t="e">
        <f>IF('Ricavi complessivi'!#REF!="G",'Ricavi complessivi'!C202*LAVORO!$E$5,IF('Ricavi complessivi'!#REF!="C",'Ricavi complessivi'!C202,0))</f>
        <v>#REF!</v>
      </c>
      <c r="G202" s="44" t="e">
        <f>IF('Ricavi complessivi'!#REF!="G",'Ricavi complessivi'!#REF!*LAVORO!$E$5,IF('Ricavi complessivi'!#REF!="C",'Ricavi complessivi'!#REF!,""))</f>
        <v>#REF!</v>
      </c>
      <c r="H202" s="44" t="e">
        <f>IF('Ricavi complessivi'!#REF!="G",'Ricavi complessivi'!#REF!*LAVORO!$E$5,IF('Ricavi complessivi'!#REF!="C",'Ricavi complessivi'!#REF!,""))</f>
        <v>#REF!</v>
      </c>
      <c r="I202" s="114" t="e">
        <f>IF('Ricavi complessivi'!#REF!="G",'Ricavi complessivi'!D202*LAVORO!$E$5,IF('Ricavi complessivi'!#REF!="C",'Ricavi complessivi'!D202,""))</f>
        <v>#REF!</v>
      </c>
      <c r="J202" s="14" t="e">
        <f>IF('Ricavi complessivi'!#REF!="G",'Ricavi complessivi'!E202*LAVORO!$E$5,IF('Ricavi complessivi'!#REF!="C",'Ricavi complessivi'!E202,""))</f>
        <v>#REF!</v>
      </c>
      <c r="K202" s="14" t="e">
        <f>IF('Ricavi complessivi'!#REF!="G",'Ricavi complessivi'!F202*LAVORO!$E$5,IF('Ricavi complessivi'!#REF!="C",'Ricavi complessivi'!F202,""))</f>
        <v>#REF!</v>
      </c>
      <c r="L202" s="8"/>
      <c r="M202" s="30" t="e">
        <f>'Ricavi complessivi'!#REF!</f>
        <v>#REF!</v>
      </c>
      <c r="P202" s="42" t="e">
        <f>IF(M202="G",'Ricavi complessivi'!#REF!,IF('R Collecchio'!M202='R Collecchio'!$B$214,'Ricavi complessivi'!#REF!,0))</f>
        <v>#REF!</v>
      </c>
    </row>
    <row r="203" spans="1:16" hidden="1">
      <c r="A203" s="13" t="str">
        <f>IF('Ricavi complessivi'!A203="","",'Ricavi complessivi'!A203)</f>
        <v xml:space="preserve">  58/10/210  </v>
      </c>
      <c r="B203" s="62" t="str">
        <f>IF('Ricavi complessivi'!B203="","",'Ricavi complessivi'!B203)</f>
        <v>TRASFERIMENTO UNIONE SALA BAGANZA</v>
      </c>
      <c r="C203" s="8" t="e">
        <f>IF('Ricavi complessivi'!#REF!="G",'Ricavi complessivi'!#REF!*LAVORO!$E$5,IF('Ricavi complessivi'!#REF!="C",'Ricavi complessivi'!#REF!,""))</f>
        <v>#REF!</v>
      </c>
      <c r="D203" s="8" t="e">
        <f>IF('Ricavi complessivi'!#REF!="G",'Ricavi complessivi'!#REF!*LAVORO!$E$5,IF('Ricavi complessivi'!#REF!="C",'Ricavi complessivi'!#REF!,""))</f>
        <v>#REF!</v>
      </c>
      <c r="E203" s="30" t="e">
        <f>IF('Ricavi complessivi'!#REF!="G",'Ricavi complessivi'!#REF!*LAVORO!$E$5,IF('Ricavi complessivi'!#REF!="C",'Ricavi complessivi'!#REF!,""))</f>
        <v>#REF!</v>
      </c>
      <c r="F203" s="114" t="e">
        <f>IF('Ricavi complessivi'!#REF!="G",'Ricavi complessivi'!C203*LAVORO!$E$5,IF('Ricavi complessivi'!#REF!="C",'Ricavi complessivi'!C203,0))</f>
        <v>#REF!</v>
      </c>
      <c r="G203" s="44" t="e">
        <f>IF('Ricavi complessivi'!#REF!="G",'Ricavi complessivi'!#REF!*LAVORO!$E$5,IF('Ricavi complessivi'!#REF!="C",'Ricavi complessivi'!#REF!,""))</f>
        <v>#REF!</v>
      </c>
      <c r="H203" s="44" t="e">
        <f>IF('Ricavi complessivi'!#REF!="G",'Ricavi complessivi'!#REF!*LAVORO!$E$5,IF('Ricavi complessivi'!#REF!="C",'Ricavi complessivi'!#REF!,""))</f>
        <v>#REF!</v>
      </c>
      <c r="I203" s="114" t="e">
        <f>IF('Ricavi complessivi'!#REF!="G",'Ricavi complessivi'!D203*LAVORO!$E$5,IF('Ricavi complessivi'!#REF!="C",'Ricavi complessivi'!D203,""))</f>
        <v>#REF!</v>
      </c>
      <c r="J203" s="14" t="e">
        <f>IF('Ricavi complessivi'!#REF!="G",'Ricavi complessivi'!E203*LAVORO!$E$5,IF('Ricavi complessivi'!#REF!="C",'Ricavi complessivi'!E203,""))</f>
        <v>#REF!</v>
      </c>
      <c r="K203" s="14" t="e">
        <f>IF('Ricavi complessivi'!#REF!="G",'Ricavi complessivi'!F203*LAVORO!$E$5,IF('Ricavi complessivi'!#REF!="C",'Ricavi complessivi'!F203,""))</f>
        <v>#REF!</v>
      </c>
      <c r="L203" s="8"/>
      <c r="M203" s="30" t="e">
        <f>'Ricavi complessivi'!#REF!</f>
        <v>#REF!</v>
      </c>
      <c r="P203" s="42" t="e">
        <f>IF(M203="G",'Ricavi complessivi'!#REF!,IF('R Collecchio'!M203='R Collecchio'!$B$214,'Ricavi complessivi'!#REF!,0))</f>
        <v>#REF!</v>
      </c>
    </row>
    <row r="204" spans="1:16" hidden="1">
      <c r="A204" s="13" t="str">
        <f>IF('Ricavi complessivi'!A204="","",'Ricavi complessivi'!A204)</f>
        <v xml:space="preserve">  58/10/211  </v>
      </c>
      <c r="B204" s="62" t="str">
        <f>IF('Ricavi complessivi'!B204="","",'Ricavi complessivi'!B204)</f>
        <v>TRASFERIMENTO UNIONE TRAVERSETOLO</v>
      </c>
      <c r="C204" s="8" t="e">
        <f>IF('Ricavi complessivi'!#REF!="G",'Ricavi complessivi'!#REF!*LAVORO!$E$5,IF('Ricavi complessivi'!#REF!="C",'Ricavi complessivi'!#REF!,""))</f>
        <v>#REF!</v>
      </c>
      <c r="D204" s="8" t="e">
        <f>IF('Ricavi complessivi'!#REF!="G",'Ricavi complessivi'!#REF!*LAVORO!$E$5,IF('Ricavi complessivi'!#REF!="C",'Ricavi complessivi'!#REF!,""))</f>
        <v>#REF!</v>
      </c>
      <c r="E204" s="30" t="e">
        <f>IF('Ricavi complessivi'!#REF!="G",'Ricavi complessivi'!#REF!*LAVORO!$E$5,IF('Ricavi complessivi'!#REF!="C",'Ricavi complessivi'!#REF!,""))</f>
        <v>#REF!</v>
      </c>
      <c r="F204" s="114" t="e">
        <f>IF('Ricavi complessivi'!#REF!="G",'Ricavi complessivi'!C204*LAVORO!$E$5,IF('Ricavi complessivi'!#REF!="C",'Ricavi complessivi'!C204,0))</f>
        <v>#REF!</v>
      </c>
      <c r="G204" s="44" t="e">
        <f>IF('Ricavi complessivi'!#REF!="G",'Ricavi complessivi'!#REF!*LAVORO!$E$5,IF('Ricavi complessivi'!#REF!="C",'Ricavi complessivi'!#REF!,""))</f>
        <v>#REF!</v>
      </c>
      <c r="H204" s="44" t="e">
        <f>IF('Ricavi complessivi'!#REF!="G",'Ricavi complessivi'!#REF!*LAVORO!$E$5,IF('Ricavi complessivi'!#REF!="C",'Ricavi complessivi'!#REF!,""))</f>
        <v>#REF!</v>
      </c>
      <c r="I204" s="114" t="e">
        <f>IF('Ricavi complessivi'!#REF!="G",'Ricavi complessivi'!D204*LAVORO!$E$5,IF('Ricavi complessivi'!#REF!="C",'Ricavi complessivi'!D204,""))</f>
        <v>#REF!</v>
      </c>
      <c r="J204" s="14" t="e">
        <f>IF('Ricavi complessivi'!#REF!="G",'Ricavi complessivi'!E204*LAVORO!$E$5,IF('Ricavi complessivi'!#REF!="C",'Ricavi complessivi'!E204,""))</f>
        <v>#REF!</v>
      </c>
      <c r="K204" s="14" t="e">
        <f>IF('Ricavi complessivi'!#REF!="G",'Ricavi complessivi'!F204*LAVORO!$E$5,IF('Ricavi complessivi'!#REF!="C",'Ricavi complessivi'!F204,""))</f>
        <v>#REF!</v>
      </c>
      <c r="L204" s="8"/>
      <c r="M204" s="30" t="e">
        <f>'Ricavi complessivi'!#REF!</f>
        <v>#REF!</v>
      </c>
      <c r="P204" s="42" t="e">
        <f>IF(M204="G",'Ricavi complessivi'!#REF!,IF('R Collecchio'!M204='R Collecchio'!$B$214,'Ricavi complessivi'!#REF!,0))</f>
        <v>#REF!</v>
      </c>
    </row>
    <row r="205" spans="1:16" hidden="1">
      <c r="A205" s="13" t="str">
        <f>IF('Ricavi complessivi'!A205="","",'Ricavi complessivi'!A205)</f>
        <v xml:space="preserve">  58/10/025  </v>
      </c>
      <c r="B205" s="62" t="str">
        <f>IF('Ricavi complessivi'!B205="","",'Ricavi complessivi'!B205)</f>
        <v>TRASFERIMENTO Collecchio figurativo</v>
      </c>
      <c r="C205" s="8" t="e">
        <f>IF('Ricavi complessivi'!#REF!="G",'Ricavi complessivi'!#REF!*LAVORO!$E$5,IF('Ricavi complessivi'!#REF!="C",'Ricavi complessivi'!#REF!,""))</f>
        <v>#REF!</v>
      </c>
      <c r="D205" s="8" t="e">
        <f>IF('Ricavi complessivi'!#REF!="G",'Ricavi complessivi'!#REF!*LAVORO!$E$5,IF('Ricavi complessivi'!#REF!="C",'Ricavi complessivi'!#REF!,""))</f>
        <v>#REF!</v>
      </c>
      <c r="E205" s="30" t="e">
        <f>IF('Ricavi complessivi'!#REF!="G",'Ricavi complessivi'!#REF!*LAVORO!$E$5,IF('Ricavi complessivi'!#REF!="C",'Ricavi complessivi'!#REF!,""))</f>
        <v>#REF!</v>
      </c>
      <c r="F205" s="114" t="e">
        <f>IF('Ricavi complessivi'!#REF!="G",'Ricavi complessivi'!C205*LAVORO!$E$5,IF('Ricavi complessivi'!#REF!="C",'Ricavi complessivi'!C205,0))</f>
        <v>#REF!</v>
      </c>
      <c r="G205" s="44" t="e">
        <f>IF('Ricavi complessivi'!#REF!="G",'Ricavi complessivi'!#REF!*LAVORO!$E$5,IF('Ricavi complessivi'!#REF!="C",'Ricavi complessivi'!#REF!,""))</f>
        <v>#REF!</v>
      </c>
      <c r="H205" s="44" t="e">
        <f>IF('Ricavi complessivi'!#REF!="G",'Ricavi complessivi'!#REF!*LAVORO!$E$5,IF('Ricavi complessivi'!#REF!="C",'Ricavi complessivi'!#REF!,""))</f>
        <v>#REF!</v>
      </c>
      <c r="I205" s="114" t="e">
        <f>IF('Ricavi complessivi'!#REF!="G",'Ricavi complessivi'!D205*LAVORO!$E$5,IF('Ricavi complessivi'!#REF!="C",'Ricavi complessivi'!D205,""))</f>
        <v>#REF!</v>
      </c>
      <c r="J205" s="14" t="e">
        <f>IF('Ricavi complessivi'!#REF!="G",'Ricavi complessivi'!E205*LAVORO!$E$5,IF('Ricavi complessivi'!#REF!="C",'Ricavi complessivi'!E205,""))</f>
        <v>#REF!</v>
      </c>
      <c r="K205" s="14" t="e">
        <f>IF('Ricavi complessivi'!#REF!="G",'Ricavi complessivi'!F205*LAVORO!$E$5,IF('Ricavi complessivi'!#REF!="C",'Ricavi complessivi'!F205,""))</f>
        <v>#REF!</v>
      </c>
      <c r="L205" s="8"/>
      <c r="M205" s="30" t="e">
        <f>'Ricavi complessivi'!#REF!</f>
        <v>#REF!</v>
      </c>
      <c r="P205" s="42" t="e">
        <f>IF(M205="G",'Ricavi complessivi'!#REF!,IF('R Collecchio'!M205='R Collecchio'!$B$214,'Ricavi complessivi'!#REF!,0))</f>
        <v>#REF!</v>
      </c>
    </row>
    <row r="206" spans="1:16" hidden="1">
      <c r="A206" s="13" t="str">
        <f>IF('Ricavi complessivi'!A206="","",'Ricavi complessivi'!A206)</f>
        <v xml:space="preserve">  58/10/100  </v>
      </c>
      <c r="B206" s="62" t="str">
        <f>IF('Ricavi complessivi'!B206="","",'Ricavi complessivi'!B206)</f>
        <v>TRASFERIMENTO Felino figurativo</v>
      </c>
      <c r="C206" s="8" t="e">
        <f>IF('Ricavi complessivi'!#REF!="G",'Ricavi complessivi'!#REF!*LAVORO!$E$5,IF('Ricavi complessivi'!#REF!="C",'Ricavi complessivi'!#REF!,""))</f>
        <v>#REF!</v>
      </c>
      <c r="D206" s="8" t="e">
        <f>IF('Ricavi complessivi'!#REF!="G",'Ricavi complessivi'!#REF!*LAVORO!$E$5,IF('Ricavi complessivi'!#REF!="C",'Ricavi complessivi'!#REF!,""))</f>
        <v>#REF!</v>
      </c>
      <c r="E206" s="30" t="e">
        <f>IF('Ricavi complessivi'!#REF!="G",'Ricavi complessivi'!#REF!*LAVORO!$E$5,IF('Ricavi complessivi'!#REF!="C",'Ricavi complessivi'!#REF!,""))</f>
        <v>#REF!</v>
      </c>
      <c r="F206" s="114" t="e">
        <f>IF('Ricavi complessivi'!#REF!="G",'Ricavi complessivi'!C206*LAVORO!$E$5,IF('Ricavi complessivi'!#REF!="C",'Ricavi complessivi'!C206,0))</f>
        <v>#REF!</v>
      </c>
      <c r="G206" s="44" t="e">
        <f>IF('Ricavi complessivi'!#REF!="G",'Ricavi complessivi'!#REF!*LAVORO!$E$5,IF('Ricavi complessivi'!#REF!="C",'Ricavi complessivi'!#REF!,""))</f>
        <v>#REF!</v>
      </c>
      <c r="H206" s="44" t="e">
        <f>IF('Ricavi complessivi'!#REF!="G",'Ricavi complessivi'!#REF!*LAVORO!$E$5,IF('Ricavi complessivi'!#REF!="C",'Ricavi complessivi'!#REF!,""))</f>
        <v>#REF!</v>
      </c>
      <c r="I206" s="114" t="e">
        <f>IF('Ricavi complessivi'!#REF!="G",'Ricavi complessivi'!D206*LAVORO!$E$5,IF('Ricavi complessivi'!#REF!="C",'Ricavi complessivi'!D206,""))</f>
        <v>#REF!</v>
      </c>
      <c r="J206" s="14" t="e">
        <f>IF('Ricavi complessivi'!#REF!="G",'Ricavi complessivi'!E206*LAVORO!$E$5,IF('Ricavi complessivi'!#REF!="C",'Ricavi complessivi'!E206,""))</f>
        <v>#REF!</v>
      </c>
      <c r="K206" s="14" t="e">
        <f>IF('Ricavi complessivi'!#REF!="G",'Ricavi complessivi'!F206*LAVORO!$E$5,IF('Ricavi complessivi'!#REF!="C",'Ricavi complessivi'!F206,""))</f>
        <v>#REF!</v>
      </c>
      <c r="L206" s="8"/>
      <c r="M206" s="30" t="e">
        <f>'Ricavi complessivi'!#REF!</f>
        <v>#REF!</v>
      </c>
      <c r="P206" s="42" t="e">
        <f>IF(M206="G",'Ricavi complessivi'!#REF!,IF('R Collecchio'!M206='R Collecchio'!$B$214,'Ricavi complessivi'!#REF!,0))</f>
        <v>#REF!</v>
      </c>
    </row>
    <row r="207" spans="1:16" ht="28.5" hidden="1">
      <c r="A207" s="13" t="str">
        <f>IF('Ricavi complessivi'!A207="","",'Ricavi complessivi'!A207)</f>
        <v xml:space="preserve">  58/10/200  </v>
      </c>
      <c r="B207" s="62" t="str">
        <f>IF('Ricavi complessivi'!B207="","",'Ricavi complessivi'!B207)</f>
        <v>TRASFERIMENTO Montechiarugolo figurativo</v>
      </c>
      <c r="C207" s="8" t="e">
        <f>IF('Ricavi complessivi'!#REF!="G",'Ricavi complessivi'!#REF!*LAVORO!$E$5,IF('Ricavi complessivi'!#REF!="C",'Ricavi complessivi'!#REF!,""))</f>
        <v>#REF!</v>
      </c>
      <c r="D207" s="8" t="e">
        <f>IF('Ricavi complessivi'!#REF!="G",'Ricavi complessivi'!#REF!*LAVORO!$E$5,IF('Ricavi complessivi'!#REF!="C",'Ricavi complessivi'!#REF!,""))</f>
        <v>#REF!</v>
      </c>
      <c r="E207" s="30" t="e">
        <f>IF('Ricavi complessivi'!#REF!="G",'Ricavi complessivi'!#REF!*LAVORO!$E$5,IF('Ricavi complessivi'!#REF!="C",'Ricavi complessivi'!#REF!,""))</f>
        <v>#REF!</v>
      </c>
      <c r="F207" s="114" t="e">
        <f>IF('Ricavi complessivi'!#REF!="G",'Ricavi complessivi'!C207*LAVORO!$E$5,IF('Ricavi complessivi'!#REF!="C",'Ricavi complessivi'!C207,0))</f>
        <v>#REF!</v>
      </c>
      <c r="G207" s="44" t="e">
        <f>IF('Ricavi complessivi'!#REF!="G",'Ricavi complessivi'!#REF!*LAVORO!$E$5,IF('Ricavi complessivi'!#REF!="C",'Ricavi complessivi'!#REF!,""))</f>
        <v>#REF!</v>
      </c>
      <c r="H207" s="44" t="e">
        <f>IF('Ricavi complessivi'!#REF!="G",'Ricavi complessivi'!#REF!*LAVORO!$E$5,IF('Ricavi complessivi'!#REF!="C",'Ricavi complessivi'!#REF!,""))</f>
        <v>#REF!</v>
      </c>
      <c r="I207" s="114" t="e">
        <f>IF('Ricavi complessivi'!#REF!="G",'Ricavi complessivi'!D207*LAVORO!$E$5,IF('Ricavi complessivi'!#REF!="C",'Ricavi complessivi'!D207,""))</f>
        <v>#REF!</v>
      </c>
      <c r="J207" s="14" t="e">
        <f>IF('Ricavi complessivi'!#REF!="G",'Ricavi complessivi'!E207*LAVORO!$E$5,IF('Ricavi complessivi'!#REF!="C",'Ricavi complessivi'!E207,""))</f>
        <v>#REF!</v>
      </c>
      <c r="K207" s="14" t="e">
        <f>IF('Ricavi complessivi'!#REF!="G",'Ricavi complessivi'!F207*LAVORO!$E$5,IF('Ricavi complessivi'!#REF!="C",'Ricavi complessivi'!F207,""))</f>
        <v>#REF!</v>
      </c>
      <c r="L207" s="8"/>
      <c r="M207" s="30" t="e">
        <f>'Ricavi complessivi'!#REF!</f>
        <v>#REF!</v>
      </c>
      <c r="P207" s="42" t="e">
        <f>IF(M207="G",'Ricavi complessivi'!#REF!,IF('R Collecchio'!M207='R Collecchio'!$B$214,'Ricavi complessivi'!#REF!,0))</f>
        <v>#REF!</v>
      </c>
    </row>
    <row r="208" spans="1:16" hidden="1">
      <c r="A208" s="13" t="str">
        <f>IF('Ricavi complessivi'!A208="","",'Ricavi complessivi'!A208)</f>
        <v xml:space="preserve">  58/10/210  </v>
      </c>
      <c r="B208" s="62" t="str">
        <f>IF('Ricavi complessivi'!B208="","",'Ricavi complessivi'!B208)</f>
        <v>TRASFERIMENTO Sala Baganza figurativo</v>
      </c>
      <c r="C208" s="8" t="e">
        <f>IF('Ricavi complessivi'!#REF!="G",'Ricavi complessivi'!#REF!*LAVORO!$E$5,IF('Ricavi complessivi'!#REF!="C",'Ricavi complessivi'!#REF!,""))</f>
        <v>#REF!</v>
      </c>
      <c r="D208" s="8" t="e">
        <f>IF('Ricavi complessivi'!#REF!="G",'Ricavi complessivi'!#REF!*LAVORO!$E$5,IF('Ricavi complessivi'!#REF!="C",'Ricavi complessivi'!#REF!,""))</f>
        <v>#REF!</v>
      </c>
      <c r="E208" s="30" t="e">
        <f>IF('Ricavi complessivi'!#REF!="G",'Ricavi complessivi'!#REF!*LAVORO!$E$5,IF('Ricavi complessivi'!#REF!="C",'Ricavi complessivi'!#REF!,""))</f>
        <v>#REF!</v>
      </c>
      <c r="F208" s="114" t="e">
        <f>IF('Ricavi complessivi'!#REF!="G",'Ricavi complessivi'!C208*LAVORO!$E$5,IF('Ricavi complessivi'!#REF!="C",'Ricavi complessivi'!C208,0))</f>
        <v>#REF!</v>
      </c>
      <c r="G208" s="44" t="e">
        <f>IF('Ricavi complessivi'!#REF!="G",'Ricavi complessivi'!#REF!*LAVORO!$E$5,IF('Ricavi complessivi'!#REF!="C",'Ricavi complessivi'!#REF!,""))</f>
        <v>#REF!</v>
      </c>
      <c r="H208" s="44" t="e">
        <f>IF('Ricavi complessivi'!#REF!="G",'Ricavi complessivi'!#REF!*LAVORO!$E$5,IF('Ricavi complessivi'!#REF!="C",'Ricavi complessivi'!#REF!,""))</f>
        <v>#REF!</v>
      </c>
      <c r="I208" s="114" t="e">
        <f>IF('Ricavi complessivi'!#REF!="G",'Ricavi complessivi'!D208*LAVORO!$E$5,IF('Ricavi complessivi'!#REF!="C",'Ricavi complessivi'!D208,""))</f>
        <v>#REF!</v>
      </c>
      <c r="J208" s="14" t="e">
        <f>IF('Ricavi complessivi'!#REF!="G",'Ricavi complessivi'!E208*LAVORO!$E$5,IF('Ricavi complessivi'!#REF!="C",'Ricavi complessivi'!E208,""))</f>
        <v>#REF!</v>
      </c>
      <c r="K208" s="14" t="e">
        <f>IF('Ricavi complessivi'!#REF!="G",'Ricavi complessivi'!F208*LAVORO!$E$5,IF('Ricavi complessivi'!#REF!="C",'Ricavi complessivi'!F208,""))</f>
        <v>#REF!</v>
      </c>
      <c r="L208" s="8"/>
      <c r="M208" s="30" t="e">
        <f>'Ricavi complessivi'!#REF!</f>
        <v>#REF!</v>
      </c>
      <c r="P208" s="42" t="e">
        <f>IF(M208="G",'Ricavi complessivi'!#REF!,IF('R Collecchio'!M208='R Collecchio'!$B$214,'Ricavi complessivi'!#REF!,0))</f>
        <v>#REF!</v>
      </c>
    </row>
    <row r="209" spans="1:16" hidden="1">
      <c r="A209" s="13" t="str">
        <f>IF('Ricavi complessivi'!A209="","",'Ricavi complessivi'!A209)</f>
        <v xml:space="preserve">  58/10/211  </v>
      </c>
      <c r="B209" s="62" t="str">
        <f>IF('Ricavi complessivi'!B209="","",'Ricavi complessivi'!B209)</f>
        <v>TRASFERIMENTO Traversetolo figurativo</v>
      </c>
      <c r="C209" s="8" t="e">
        <f>IF('Ricavi complessivi'!#REF!="G",'Ricavi complessivi'!#REF!*LAVORO!$E$5,IF('Ricavi complessivi'!#REF!="C",'Ricavi complessivi'!#REF!,""))</f>
        <v>#REF!</v>
      </c>
      <c r="D209" s="8" t="e">
        <f>IF('Ricavi complessivi'!#REF!="G",'Ricavi complessivi'!#REF!*LAVORO!$E$5,IF('Ricavi complessivi'!#REF!="C",'Ricavi complessivi'!#REF!,""))</f>
        <v>#REF!</v>
      </c>
      <c r="E209" s="30" t="e">
        <f>IF('Ricavi complessivi'!#REF!="G",'Ricavi complessivi'!#REF!*LAVORO!$E$5,IF('Ricavi complessivi'!#REF!="C",'Ricavi complessivi'!#REF!,""))</f>
        <v>#REF!</v>
      </c>
      <c r="F209" s="114" t="e">
        <f>IF('Ricavi complessivi'!#REF!="G",'Ricavi complessivi'!C209*LAVORO!$E$5,IF('Ricavi complessivi'!#REF!="C",'Ricavi complessivi'!C209,0))</f>
        <v>#REF!</v>
      </c>
      <c r="G209" s="44" t="e">
        <f>IF('Ricavi complessivi'!#REF!="G",'Ricavi complessivi'!#REF!*LAVORO!$E$5,IF('Ricavi complessivi'!#REF!="C",'Ricavi complessivi'!#REF!,""))</f>
        <v>#REF!</v>
      </c>
      <c r="H209" s="44" t="e">
        <f>IF('Ricavi complessivi'!#REF!="G",'Ricavi complessivi'!#REF!*LAVORO!$E$5,IF('Ricavi complessivi'!#REF!="C",'Ricavi complessivi'!#REF!,""))</f>
        <v>#REF!</v>
      </c>
      <c r="I209" s="114" t="e">
        <f>IF('Ricavi complessivi'!#REF!="G",'Ricavi complessivi'!D209*LAVORO!$E$5,IF('Ricavi complessivi'!#REF!="C",'Ricavi complessivi'!D209,""))</f>
        <v>#REF!</v>
      </c>
      <c r="J209" s="14" t="e">
        <f>IF('Ricavi complessivi'!#REF!="G",'Ricavi complessivi'!E209*LAVORO!$E$5,IF('Ricavi complessivi'!#REF!="C",'Ricavi complessivi'!E209,""))</f>
        <v>#REF!</v>
      </c>
      <c r="K209" s="14" t="e">
        <f>IF('Ricavi complessivi'!#REF!="G",'Ricavi complessivi'!F209*LAVORO!$E$5,IF('Ricavi complessivi'!#REF!="C",'Ricavi complessivi'!F209,""))</f>
        <v>#REF!</v>
      </c>
      <c r="L209" s="8"/>
      <c r="M209" s="30" t="e">
        <f>'Ricavi complessivi'!#REF!</f>
        <v>#REF!</v>
      </c>
      <c r="P209" s="42" t="e">
        <f>IF(M209="G",'Ricavi complessivi'!#REF!,IF('R Collecchio'!M209='R Collecchio'!$B$214,'Ricavi complessivi'!#REF!,0))</f>
        <v>#REF!</v>
      </c>
    </row>
    <row r="210" spans="1:16">
      <c r="A210" s="20" t="s">
        <v>1</v>
      </c>
      <c r="B210" s="36" t="s">
        <v>404</v>
      </c>
      <c r="C210" s="37"/>
      <c r="D210" s="37"/>
      <c r="E210" s="37" t="e">
        <f>SUM(E195:E199)</f>
        <v>#REF!</v>
      </c>
      <c r="F210" s="37" t="e">
        <f t="shared" ref="F210:K210" si="12">SUM(F195:F204)</f>
        <v>#REF!</v>
      </c>
      <c r="G210" s="37" t="e">
        <f t="shared" si="12"/>
        <v>#REF!</v>
      </c>
      <c r="H210" s="37" t="e">
        <f t="shared" si="12"/>
        <v>#REF!</v>
      </c>
      <c r="I210" s="37" t="e">
        <f t="shared" si="12"/>
        <v>#REF!</v>
      </c>
      <c r="J210" s="37" t="e">
        <f t="shared" si="12"/>
        <v>#REF!</v>
      </c>
      <c r="K210" s="37" t="e">
        <f t="shared" si="12"/>
        <v>#REF!</v>
      </c>
      <c r="L210" s="5"/>
      <c r="M210" s="42" t="s">
        <v>9</v>
      </c>
      <c r="P210" s="42" t="e">
        <f>IF(M210="G",'Ricavi complessivi'!#REF!,IF('R Collecchio'!M210='R Collecchio'!$B$214,'Ricavi complessivi'!#REF!,0))</f>
        <v>#REF!</v>
      </c>
    </row>
    <row r="211" spans="1:16">
      <c r="A211" s="20" t="s">
        <v>1</v>
      </c>
      <c r="B211" s="38" t="s">
        <v>411</v>
      </c>
      <c r="C211" s="39"/>
      <c r="D211" s="39"/>
      <c r="E211" s="39" t="e">
        <f>E210+E192+E169+E138+E90+E47+E17</f>
        <v>#REF!</v>
      </c>
      <c r="F211" s="39" t="e">
        <f t="shared" ref="F211:K211" si="13">F210+F169+F138+F90+F47+F17+F192</f>
        <v>#REF!</v>
      </c>
      <c r="G211" s="39" t="e">
        <f t="shared" si="13"/>
        <v>#REF!</v>
      </c>
      <c r="H211" s="39" t="e">
        <f t="shared" si="13"/>
        <v>#REF!</v>
      </c>
      <c r="I211" s="39" t="e">
        <f t="shared" si="13"/>
        <v>#REF!</v>
      </c>
      <c r="J211" s="39" t="e">
        <f>J210+J169+J138+J90+J47+J17+J192</f>
        <v>#REF!</v>
      </c>
      <c r="K211" s="39" t="e">
        <f t="shared" si="13"/>
        <v>#REF!</v>
      </c>
      <c r="L211" s="5"/>
      <c r="M211" s="42" t="s">
        <v>9</v>
      </c>
      <c r="P211" s="42" t="e">
        <f>IF(M211="G",'Ricavi complessivi'!#REF!,IF('R Collecchio'!M211='R Collecchio'!$B$214,'Ricavi complessivi'!#REF!,0))</f>
        <v>#REF!</v>
      </c>
    </row>
    <row r="213" spans="1:16">
      <c r="F213" s="1"/>
      <c r="G213" s="1"/>
      <c r="H213" s="1"/>
      <c r="I213" s="1"/>
      <c r="J213" s="1">
        <f>'R Collecchio'!L211+'R Felino'!L211+'R Montechiarugolo'!L211+'R Sala'!L211+'R Traversetolo'!L211</f>
        <v>0</v>
      </c>
      <c r="K213" s="1" t="e">
        <f>'R Collecchio'!M211+'R Felino'!M211+'R Montechiarugolo'!M211+'R Sala'!M211+'R Traversetolo'!M211</f>
        <v>#VALUE!</v>
      </c>
    </row>
    <row r="214" spans="1:16">
      <c r="B214" s="32" t="s">
        <v>4</v>
      </c>
      <c r="H214" s="42" t="s">
        <v>1594</v>
      </c>
      <c r="I214" s="1" t="e">
        <f>'C Collecchio'!I445</f>
        <v>#REF!</v>
      </c>
    </row>
    <row r="215" spans="1:16">
      <c r="F215" s="1"/>
      <c r="G215" s="1"/>
      <c r="H215" s="1"/>
      <c r="I215" s="1" t="e">
        <f>I195-I214</f>
        <v>#REF!</v>
      </c>
      <c r="J215" s="1" t="e">
        <f>J211-J210</f>
        <v>#REF!</v>
      </c>
      <c r="K215" s="1" t="e">
        <f>K211-K210</f>
        <v>#REF!</v>
      </c>
    </row>
    <row r="218" spans="1:16">
      <c r="F218" s="1"/>
      <c r="G218" s="1"/>
      <c r="H218" s="1"/>
    </row>
    <row r="219" spans="1:16">
      <c r="F219" s="1"/>
      <c r="G219" s="1"/>
      <c r="H219" s="1"/>
    </row>
    <row r="221" spans="1:16">
      <c r="J221" s="1"/>
      <c r="K221" s="1"/>
    </row>
    <row r="222" spans="1:16">
      <c r="J222" s="1"/>
      <c r="K222" s="1"/>
    </row>
    <row r="223" spans="1:16">
      <c r="J223" s="1"/>
      <c r="K223" s="1"/>
    </row>
    <row r="224" spans="1:16">
      <c r="J224" s="1"/>
      <c r="K224" s="1"/>
    </row>
    <row r="225" spans="10:11">
      <c r="J225" s="1"/>
      <c r="K225" s="1"/>
    </row>
    <row r="229" spans="10:11">
      <c r="K229" s="1"/>
    </row>
    <row r="230" spans="10:11">
      <c r="K230" s="1"/>
    </row>
    <row r="231" spans="10:11">
      <c r="K231" s="1"/>
    </row>
    <row r="232" spans="10:11">
      <c r="K232" s="1"/>
    </row>
    <row r="233" spans="10:11">
      <c r="K233" s="1"/>
    </row>
  </sheetData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Collecchio</oddHeader>
  </headerFooter>
  <rowBreaks count="1" manualBreakCount="1">
    <brk id="1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5">
    <pageSetUpPr fitToPage="1"/>
  </sheetPr>
  <dimension ref="A1:Z233"/>
  <sheetViews>
    <sheetView topLeftCell="A182" zoomScale="70" zoomScaleNormal="70" workbookViewId="0">
      <selection activeCell="F182" sqref="F1:H65536"/>
    </sheetView>
  </sheetViews>
  <sheetFormatPr defaultRowHeight="15"/>
  <cols>
    <col min="1" max="1" width="16.7109375" style="18" customWidth="1"/>
    <col min="2" max="2" width="47.42578125" style="42" customWidth="1"/>
    <col min="3" max="3" width="16.85546875" style="25" hidden="1" customWidth="1"/>
    <col min="4" max="4" width="18.42578125" style="25" hidden="1" customWidth="1"/>
    <col min="5" max="5" width="19.28515625" style="25" hidden="1" customWidth="1"/>
    <col min="6" max="7" width="18.85546875" style="42" customWidth="1"/>
    <col min="8" max="8" width="21" style="42" customWidth="1"/>
    <col min="9" max="9" width="18.85546875" style="42" customWidth="1"/>
    <col min="10" max="10" width="26.42578125" style="42" customWidth="1"/>
    <col min="11" max="11" width="26.85546875" style="42" customWidth="1"/>
    <col min="12" max="12" width="61.42578125" style="42" customWidth="1"/>
    <col min="13" max="13" width="11.5703125" style="42" bestFit="1" customWidth="1"/>
    <col min="14" max="15" width="9.140625" style="42"/>
    <col min="16" max="16" width="10.5703125" style="42" bestFit="1" customWidth="1"/>
    <col min="17" max="18" width="9.140625" style="42"/>
    <col min="19" max="19" width="10.7109375" style="42" bestFit="1" customWidth="1"/>
    <col min="20" max="21" width="9.140625" style="42"/>
    <col min="22" max="23" width="10" style="42" bestFit="1" customWidth="1"/>
    <col min="24" max="25" width="9.140625" style="42"/>
    <col min="26" max="26" width="10" style="42" bestFit="1" customWidth="1"/>
    <col min="27" max="16384" width="9.140625" style="42"/>
  </cols>
  <sheetData>
    <row r="1" spans="1:16" ht="23.25">
      <c r="B1" s="50" t="s">
        <v>482</v>
      </c>
      <c r="P1" s="42">
        <v>1</v>
      </c>
    </row>
    <row r="2" spans="1:16">
      <c r="A2" s="2" t="s">
        <v>3</v>
      </c>
      <c r="B2" s="2" t="s">
        <v>2</v>
      </c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 t="s">
        <v>421</v>
      </c>
      <c r="P2" s="42">
        <v>1</v>
      </c>
    </row>
    <row r="3" spans="1:16" hidden="1">
      <c r="A3" s="13" t="str">
        <f>IF('Ricavi complessivi'!A3="","",'Ricavi complessivi'!A3)</f>
        <v xml:space="preserve">  58/05/005  </v>
      </c>
      <c r="B3" s="62" t="str">
        <f>IF('Ricavi complessivi'!B3="","",'Ricavi complessivi'!B3)</f>
        <v xml:space="preserve">RIMB ONERI FRNA SAD COLLECCHIO </v>
      </c>
      <c r="C3" s="8" t="e">
        <f>IF('Ricavi complessivi'!#REF!="G",'Ricavi complessivi'!#REF!*LAVORO!$E$6,IF('Ricavi complessivi'!#REF!="F",'Ricavi complessivi'!#REF!,""))</f>
        <v>#REF!</v>
      </c>
      <c r="D3" s="8" t="e">
        <f>IF('Ricavi complessivi'!#REF!="G",'Ricavi complessivi'!#REF!*LAVORO!$E$6,IF('Ricavi complessivi'!#REF!="F",'Ricavi complessivi'!#REF!,""))</f>
        <v>#REF!</v>
      </c>
      <c r="E3" s="30" t="e">
        <f>IF('Ricavi complessivi'!#REF!="G",'Ricavi complessivi'!#REF!*LAVORO!$E$6,IF('Ricavi complessivi'!#REF!="F",'Ricavi complessivi'!#REF!,""))</f>
        <v>#REF!</v>
      </c>
      <c r="F3" s="114" t="e">
        <f>IF('Ricavi complessivi'!#REF!="G",'Ricavi complessivi'!C3*LAVORO!$E$6,IF('Ricavi complessivi'!#REF!="F",'Ricavi complessivi'!C3,0))</f>
        <v>#REF!</v>
      </c>
      <c r="G3" s="44" t="e">
        <f>IF('Ricavi complessivi'!#REF!="G",'Ricavi complessivi'!#REF!*LAVORO!$E$6,IF('Ricavi complessivi'!#REF!="F",'Ricavi complessivi'!#REF!,""))</f>
        <v>#REF!</v>
      </c>
      <c r="H3" s="44" t="e">
        <f>IF('Ricavi complessivi'!#REF!="G",'Ricavi complessivi'!#REF!*LAVORO!$E$6,IF('Ricavi complessivi'!#REF!="F",'Ricavi complessivi'!#REF!,""))</f>
        <v>#REF!</v>
      </c>
      <c r="I3" s="114" t="e">
        <f>IF('Ricavi complessivi'!#REF!="G",'Ricavi complessivi'!D3*LAVORO!$E$6,IF('Ricavi complessivi'!#REF!="F",'Ricavi complessivi'!D3,""))</f>
        <v>#REF!</v>
      </c>
      <c r="J3" s="14" t="e">
        <f>IF('Ricavi complessivi'!#REF!="G",'Ricavi complessivi'!E3*LAVORO!$E$6,IF('Ricavi complessivi'!#REF!="F",'Ricavi complessivi'!E3,""))</f>
        <v>#REF!</v>
      </c>
      <c r="K3" s="14" t="e">
        <f>IF('Ricavi complessivi'!#REF!="G",'Ricavi complessivi'!F3*LAVORO!$E$6,IF('Ricavi complessivi'!#REF!="F",'Ricavi complessivi'!F3,""))</f>
        <v>#REF!</v>
      </c>
      <c r="L3" s="30" t="e">
        <f>IF('Ricavi complessivi'!#REF!="G",'Ricavi complessivi'!#REF!*LAVORO!$E$6,IF('Ricavi complessivi'!#REF!="F",'Ricavi complessivi'!#REF!,""))</f>
        <v>#REF!</v>
      </c>
      <c r="M3" s="30" t="e">
        <f>'Ricavi complessivi'!#REF!</f>
        <v>#REF!</v>
      </c>
      <c r="P3" s="42" t="e">
        <f>IF(M3="G",'Ricavi complessivi'!#REF!,IF('R Felino'!M3='R Felino'!$B$214,'Ricavi complessivi'!#REF!,0))</f>
        <v>#REF!</v>
      </c>
    </row>
    <row r="4" spans="1:16">
      <c r="A4" s="13" t="str">
        <f>IF('Ricavi complessivi'!A4="","",'Ricavi complessivi'!A4)</f>
        <v xml:space="preserve">  58/05/010  </v>
      </c>
      <c r="B4" s="62" t="str">
        <f>IF('Ricavi complessivi'!B4="","",'Ricavi complessivi'!B4)</f>
        <v xml:space="preserve">RIMB ONERI FRNA SAD FELINO     </v>
      </c>
      <c r="C4" s="8" t="e">
        <f>IF('Ricavi complessivi'!#REF!="G",'Ricavi complessivi'!#REF!*LAVORO!$E$6,IF('Ricavi complessivi'!#REF!="F",'Ricavi complessivi'!#REF!,""))</f>
        <v>#REF!</v>
      </c>
      <c r="D4" s="8" t="e">
        <f>IF('Ricavi complessivi'!#REF!="G",'Ricavi complessivi'!#REF!*LAVORO!$E$6,IF('Ricavi complessivi'!#REF!="F",'Ricavi complessivi'!#REF!,""))</f>
        <v>#REF!</v>
      </c>
      <c r="E4" s="30" t="e">
        <f>IF('Ricavi complessivi'!#REF!="G",'Ricavi complessivi'!#REF!*LAVORO!$E$6,IF('Ricavi complessivi'!#REF!="F",'Ricavi complessivi'!#REF!,""))</f>
        <v>#REF!</v>
      </c>
      <c r="F4" s="114" t="e">
        <f>IF('Ricavi complessivi'!#REF!="G",'Ricavi complessivi'!C4*LAVORO!$E$6,IF('Ricavi complessivi'!#REF!="F",'Ricavi complessivi'!C4,0))</f>
        <v>#REF!</v>
      </c>
      <c r="G4" s="44" t="e">
        <f>IF('Ricavi complessivi'!#REF!="G",'Ricavi complessivi'!#REF!*LAVORO!$E$6,IF('Ricavi complessivi'!#REF!="F",'Ricavi complessivi'!#REF!,""))</f>
        <v>#REF!</v>
      </c>
      <c r="H4" s="44" t="e">
        <f>IF('Ricavi complessivi'!#REF!="G",'Ricavi complessivi'!#REF!*LAVORO!$E$6,IF('Ricavi complessivi'!#REF!="F",'Ricavi complessivi'!#REF!,""))</f>
        <v>#REF!</v>
      </c>
      <c r="I4" s="114" t="e">
        <f>IF('Ricavi complessivi'!#REF!="G",'Ricavi complessivi'!D4*LAVORO!$E$6,IF('Ricavi complessivi'!#REF!="F",'Ricavi complessivi'!D4,""))</f>
        <v>#REF!</v>
      </c>
      <c r="J4" s="14" t="e">
        <f>IF('Ricavi complessivi'!#REF!="G",'Ricavi complessivi'!E4*LAVORO!$E$6,IF('Ricavi complessivi'!#REF!="F",'Ricavi complessivi'!E4,""))</f>
        <v>#REF!</v>
      </c>
      <c r="K4" s="14" t="e">
        <f>IF('Ricavi complessivi'!#REF!="G",'Ricavi complessivi'!F4*LAVORO!$E$6,IF('Ricavi complessivi'!#REF!="F",'Ricavi complessivi'!F4,""))</f>
        <v>#REF!</v>
      </c>
      <c r="L4" s="30" t="e">
        <f>IF('Ricavi complessivi'!#REF!="G",'Ricavi complessivi'!#REF!*LAVORO!$E$6,IF('Ricavi complessivi'!#REF!="F",'Ricavi complessivi'!#REF!,""))</f>
        <v>#REF!</v>
      </c>
      <c r="M4" s="30" t="e">
        <f>'Ricavi complessivi'!#REF!</f>
        <v>#REF!</v>
      </c>
      <c r="P4" s="42" t="e">
        <f>IF(M4="G",'Ricavi complessivi'!#REF!,IF('R Felino'!M4='R Felino'!$B$214,'Ricavi complessivi'!#REF!,0))</f>
        <v>#REF!</v>
      </c>
    </row>
    <row r="5" spans="1:16" hidden="1">
      <c r="A5" s="13" t="str">
        <f>IF('Ricavi complessivi'!A5="","",'Ricavi complessivi'!A5)</f>
        <v xml:space="preserve">  58/05/015  </v>
      </c>
      <c r="B5" s="62" t="str">
        <f>IF('Ricavi complessivi'!B5="","",'Ricavi complessivi'!B5)</f>
        <v xml:space="preserve">RIMB ONERI FRNA SAD MONT.LO    </v>
      </c>
      <c r="C5" s="8" t="e">
        <f>IF('Ricavi complessivi'!#REF!="G",'Ricavi complessivi'!#REF!*LAVORO!$E$6,IF('Ricavi complessivi'!#REF!="F",'Ricavi complessivi'!#REF!,""))</f>
        <v>#REF!</v>
      </c>
      <c r="D5" s="8" t="e">
        <f>IF('Ricavi complessivi'!#REF!="G",'Ricavi complessivi'!#REF!*LAVORO!$E$6,IF('Ricavi complessivi'!#REF!="F",'Ricavi complessivi'!#REF!,""))</f>
        <v>#REF!</v>
      </c>
      <c r="E5" s="30" t="e">
        <f>IF('Ricavi complessivi'!#REF!="G",'Ricavi complessivi'!#REF!*LAVORO!$E$6,IF('Ricavi complessivi'!#REF!="F",'Ricavi complessivi'!#REF!,""))</f>
        <v>#REF!</v>
      </c>
      <c r="F5" s="114" t="e">
        <f>IF('Ricavi complessivi'!#REF!="G",'Ricavi complessivi'!C5*LAVORO!$E$6,IF('Ricavi complessivi'!#REF!="F",'Ricavi complessivi'!C5,0))</f>
        <v>#REF!</v>
      </c>
      <c r="G5" s="44" t="e">
        <f>IF('Ricavi complessivi'!#REF!="G",'Ricavi complessivi'!#REF!*LAVORO!$E$6,IF('Ricavi complessivi'!#REF!="F",'Ricavi complessivi'!#REF!,""))</f>
        <v>#REF!</v>
      </c>
      <c r="H5" s="44" t="e">
        <f>IF('Ricavi complessivi'!#REF!="G",'Ricavi complessivi'!#REF!*LAVORO!$E$6,IF('Ricavi complessivi'!#REF!="F",'Ricavi complessivi'!#REF!,""))</f>
        <v>#REF!</v>
      </c>
      <c r="I5" s="114" t="e">
        <f>IF('Ricavi complessivi'!#REF!="G",'Ricavi complessivi'!D5*LAVORO!$E$6,IF('Ricavi complessivi'!#REF!="F",'Ricavi complessivi'!D5,""))</f>
        <v>#REF!</v>
      </c>
      <c r="J5" s="14" t="e">
        <f>IF('Ricavi complessivi'!#REF!="G",'Ricavi complessivi'!E5*LAVORO!$E$6,IF('Ricavi complessivi'!#REF!="F",'Ricavi complessivi'!E5,""))</f>
        <v>#REF!</v>
      </c>
      <c r="K5" s="14" t="e">
        <f>IF('Ricavi complessivi'!#REF!="G",'Ricavi complessivi'!F5*LAVORO!$E$6,IF('Ricavi complessivi'!#REF!="F",'Ricavi complessivi'!F5,""))</f>
        <v>#REF!</v>
      </c>
      <c r="L5" s="30" t="e">
        <f>IF('Ricavi complessivi'!#REF!="G",'Ricavi complessivi'!#REF!*LAVORO!$E$6,IF('Ricavi complessivi'!#REF!="F",'Ricavi complessivi'!#REF!,""))</f>
        <v>#REF!</v>
      </c>
      <c r="M5" s="30" t="e">
        <f>'Ricavi complessivi'!#REF!</f>
        <v>#REF!</v>
      </c>
      <c r="P5" s="42" t="e">
        <f>IF(M5="G",'Ricavi complessivi'!#REF!,IF('R Felino'!M5='R Felino'!$B$214,'Ricavi complessivi'!#REF!,0))</f>
        <v>#REF!</v>
      </c>
    </row>
    <row r="6" spans="1:16" hidden="1">
      <c r="A6" s="13" t="str">
        <f>IF('Ricavi complessivi'!A6="","",'Ricavi complessivi'!A6)</f>
        <v xml:space="preserve">  58/05/100  </v>
      </c>
      <c r="B6" s="62" t="str">
        <f>IF('Ricavi complessivi'!B6="","",'Ricavi complessivi'!B6)</f>
        <v xml:space="preserve">RIMB ONERI FRNA SAD SALA B.    </v>
      </c>
      <c r="C6" s="8" t="e">
        <f>IF('Ricavi complessivi'!#REF!="G",'Ricavi complessivi'!#REF!*LAVORO!$E$6,IF('Ricavi complessivi'!#REF!="F",'Ricavi complessivi'!#REF!,""))</f>
        <v>#REF!</v>
      </c>
      <c r="D6" s="8" t="e">
        <f>IF('Ricavi complessivi'!#REF!="G",'Ricavi complessivi'!#REF!*LAVORO!$E$6,IF('Ricavi complessivi'!#REF!="F",'Ricavi complessivi'!#REF!,""))</f>
        <v>#REF!</v>
      </c>
      <c r="E6" s="30" t="e">
        <f>IF('Ricavi complessivi'!#REF!="G",'Ricavi complessivi'!#REF!*LAVORO!$E$6,IF('Ricavi complessivi'!#REF!="F",'Ricavi complessivi'!#REF!,""))</f>
        <v>#REF!</v>
      </c>
      <c r="F6" s="114" t="e">
        <f>IF('Ricavi complessivi'!#REF!="G",'Ricavi complessivi'!C6*LAVORO!$E$6,IF('Ricavi complessivi'!#REF!="F",'Ricavi complessivi'!C6,0))</f>
        <v>#REF!</v>
      </c>
      <c r="G6" s="44" t="e">
        <f>IF('Ricavi complessivi'!#REF!="G",'Ricavi complessivi'!#REF!*LAVORO!$E$6,IF('Ricavi complessivi'!#REF!="F",'Ricavi complessivi'!#REF!,""))</f>
        <v>#REF!</v>
      </c>
      <c r="H6" s="44" t="e">
        <f>IF('Ricavi complessivi'!#REF!="G",'Ricavi complessivi'!#REF!*LAVORO!$E$6,IF('Ricavi complessivi'!#REF!="F",'Ricavi complessivi'!#REF!,""))</f>
        <v>#REF!</v>
      </c>
      <c r="I6" s="114" t="e">
        <f>IF('Ricavi complessivi'!#REF!="G",'Ricavi complessivi'!D6*LAVORO!$E$6,IF('Ricavi complessivi'!#REF!="F",'Ricavi complessivi'!D6,""))</f>
        <v>#REF!</v>
      </c>
      <c r="J6" s="14" t="e">
        <f>IF('Ricavi complessivi'!#REF!="G",'Ricavi complessivi'!E6*LAVORO!$E$6,IF('Ricavi complessivi'!#REF!="F",'Ricavi complessivi'!E6,""))</f>
        <v>#REF!</v>
      </c>
      <c r="K6" s="14" t="e">
        <f>IF('Ricavi complessivi'!#REF!="G",'Ricavi complessivi'!F6*LAVORO!$E$6,IF('Ricavi complessivi'!#REF!="F",'Ricavi complessivi'!F6,""))</f>
        <v>#REF!</v>
      </c>
      <c r="L6" s="30" t="e">
        <f>IF('Ricavi complessivi'!#REF!="G",'Ricavi complessivi'!#REF!*LAVORO!$E$6,IF('Ricavi complessivi'!#REF!="F",'Ricavi complessivi'!#REF!,""))</f>
        <v>#REF!</v>
      </c>
      <c r="M6" s="30" t="e">
        <f>'Ricavi complessivi'!#REF!</f>
        <v>#REF!</v>
      </c>
      <c r="P6" s="42" t="e">
        <f>IF(M6="G",'Ricavi complessivi'!#REF!,IF('R Felino'!M6='R Felino'!$B$214,'Ricavi complessivi'!#REF!,0))</f>
        <v>#REF!</v>
      </c>
    </row>
    <row r="7" spans="1:16" hidden="1">
      <c r="A7" s="13" t="str">
        <f>IF('Ricavi complessivi'!A7="","",'Ricavi complessivi'!A7)</f>
        <v xml:space="preserve">  58/05/105  </v>
      </c>
      <c r="B7" s="62" t="str">
        <f>IF('Ricavi complessivi'!B7="","",'Ricavi complessivi'!B7)</f>
        <v xml:space="preserve">RIMB ONERI FRNA SAD TRAV.LO    </v>
      </c>
      <c r="C7" s="8" t="e">
        <f>IF('Ricavi complessivi'!#REF!="G",'Ricavi complessivi'!#REF!*LAVORO!$E$6,IF('Ricavi complessivi'!#REF!="F",'Ricavi complessivi'!#REF!,""))</f>
        <v>#REF!</v>
      </c>
      <c r="D7" s="8" t="e">
        <f>IF('Ricavi complessivi'!#REF!="G",'Ricavi complessivi'!#REF!*LAVORO!$E$6,IF('Ricavi complessivi'!#REF!="F",'Ricavi complessivi'!#REF!,""))</f>
        <v>#REF!</v>
      </c>
      <c r="E7" s="30" t="e">
        <f>IF('Ricavi complessivi'!#REF!="G",'Ricavi complessivi'!#REF!*LAVORO!$E$6,IF('Ricavi complessivi'!#REF!="F",'Ricavi complessivi'!#REF!,""))</f>
        <v>#REF!</v>
      </c>
      <c r="F7" s="114" t="e">
        <f>IF('Ricavi complessivi'!#REF!="G",'Ricavi complessivi'!C7*LAVORO!$E$6,IF('Ricavi complessivi'!#REF!="F",'Ricavi complessivi'!C7,0))</f>
        <v>#REF!</v>
      </c>
      <c r="G7" s="44" t="e">
        <f>IF('Ricavi complessivi'!#REF!="G",'Ricavi complessivi'!#REF!*LAVORO!$E$6,IF('Ricavi complessivi'!#REF!="F",'Ricavi complessivi'!#REF!,""))</f>
        <v>#REF!</v>
      </c>
      <c r="H7" s="44" t="e">
        <f>IF('Ricavi complessivi'!#REF!="G",'Ricavi complessivi'!#REF!*LAVORO!$E$6,IF('Ricavi complessivi'!#REF!="F",'Ricavi complessivi'!#REF!,""))</f>
        <v>#REF!</v>
      </c>
      <c r="I7" s="114" t="e">
        <f>IF('Ricavi complessivi'!#REF!="G",'Ricavi complessivi'!D7*LAVORO!$E$6,IF('Ricavi complessivi'!#REF!="F",'Ricavi complessivi'!D7,""))</f>
        <v>#REF!</v>
      </c>
      <c r="J7" s="14" t="e">
        <f>IF('Ricavi complessivi'!#REF!="G",'Ricavi complessivi'!E7*LAVORO!$E$6,IF('Ricavi complessivi'!#REF!="F",'Ricavi complessivi'!E7,""))</f>
        <v>#REF!</v>
      </c>
      <c r="K7" s="14" t="e">
        <f>IF('Ricavi complessivi'!#REF!="G",'Ricavi complessivi'!F7*LAVORO!$E$6,IF('Ricavi complessivi'!#REF!="F",'Ricavi complessivi'!F7,""))</f>
        <v>#REF!</v>
      </c>
      <c r="L7" s="30" t="e">
        <f>IF('Ricavi complessivi'!#REF!="G",'Ricavi complessivi'!#REF!*LAVORO!$E$6,IF('Ricavi complessivi'!#REF!="F",'Ricavi complessivi'!#REF!,""))</f>
        <v>#REF!</v>
      </c>
      <c r="M7" s="30" t="e">
        <f>'Ricavi complessivi'!#REF!</f>
        <v>#REF!</v>
      </c>
      <c r="P7" s="42" t="e">
        <f>IF(M7="G",'Ricavi complessivi'!#REF!,IF('R Felino'!M7='R Felino'!$B$214,'Ricavi complessivi'!#REF!,0))</f>
        <v>#REF!</v>
      </c>
    </row>
    <row r="8" spans="1:16" hidden="1">
      <c r="A8" s="13" t="str">
        <f>IF('Ricavi complessivi'!A8="","",'Ricavi complessivi'!A8)</f>
        <v xml:space="preserve">  58/05/107  </v>
      </c>
      <c r="B8" s="62" t="str">
        <f>IF('Ricavi complessivi'!B8="","",'Ricavi complessivi'!B8)</f>
        <v xml:space="preserve">RIMB ONERI CD COLLECCHIO       </v>
      </c>
      <c r="C8" s="8" t="e">
        <f>IF('Ricavi complessivi'!#REF!="G",'Ricavi complessivi'!#REF!*LAVORO!$E$6,IF('Ricavi complessivi'!#REF!="F",'Ricavi complessivi'!#REF!,""))</f>
        <v>#REF!</v>
      </c>
      <c r="D8" s="8" t="e">
        <f>IF('Ricavi complessivi'!#REF!="G",'Ricavi complessivi'!#REF!*LAVORO!$E$6,IF('Ricavi complessivi'!#REF!="F",'Ricavi complessivi'!#REF!,""))</f>
        <v>#REF!</v>
      </c>
      <c r="E8" s="30" t="e">
        <f>IF('Ricavi complessivi'!#REF!="G",'Ricavi complessivi'!#REF!*LAVORO!$E$6,IF('Ricavi complessivi'!#REF!="F",'Ricavi complessivi'!#REF!,""))</f>
        <v>#REF!</v>
      </c>
      <c r="F8" s="114" t="e">
        <f>IF('Ricavi complessivi'!#REF!="G",'Ricavi complessivi'!C8*LAVORO!$E$6,IF('Ricavi complessivi'!#REF!="F",'Ricavi complessivi'!C8,0))</f>
        <v>#REF!</v>
      </c>
      <c r="G8" s="44" t="e">
        <f>IF('Ricavi complessivi'!#REF!="G",'Ricavi complessivi'!#REF!*LAVORO!$E$6,IF('Ricavi complessivi'!#REF!="F",'Ricavi complessivi'!#REF!,""))</f>
        <v>#REF!</v>
      </c>
      <c r="H8" s="44" t="e">
        <f>IF('Ricavi complessivi'!#REF!="G",'Ricavi complessivi'!#REF!*LAVORO!$E$6,IF('Ricavi complessivi'!#REF!="F",'Ricavi complessivi'!#REF!,""))</f>
        <v>#REF!</v>
      </c>
      <c r="I8" s="114" t="e">
        <f>IF('Ricavi complessivi'!#REF!="G",'Ricavi complessivi'!D8*LAVORO!$E$6,IF('Ricavi complessivi'!#REF!="F",'Ricavi complessivi'!D8,""))</f>
        <v>#REF!</v>
      </c>
      <c r="J8" s="14" t="e">
        <f>IF('Ricavi complessivi'!#REF!="G",'Ricavi complessivi'!E8*LAVORO!$E$6,IF('Ricavi complessivi'!#REF!="F",'Ricavi complessivi'!E8,""))</f>
        <v>#REF!</v>
      </c>
      <c r="K8" s="14" t="e">
        <f>IF('Ricavi complessivi'!#REF!="G",'Ricavi complessivi'!F8*LAVORO!$E$6,IF('Ricavi complessivi'!#REF!="F",'Ricavi complessivi'!F8,""))</f>
        <v>#REF!</v>
      </c>
      <c r="L8" s="30" t="e">
        <f>IF('Ricavi complessivi'!#REF!="G",'Ricavi complessivi'!#REF!*LAVORO!$E$6,IF('Ricavi complessivi'!#REF!="F",'Ricavi complessivi'!#REF!,""))</f>
        <v>#REF!</v>
      </c>
      <c r="M8" s="30" t="e">
        <f>'Ricavi complessivi'!#REF!</f>
        <v>#REF!</v>
      </c>
      <c r="P8" s="42" t="e">
        <f>IF(M8="G",'Ricavi complessivi'!#REF!,IF('R Felino'!M8='R Felino'!$B$214,'Ricavi complessivi'!#REF!,0))</f>
        <v>#REF!</v>
      </c>
    </row>
    <row r="9" spans="1:16" hidden="1">
      <c r="A9" s="13" t="str">
        <f>IF('Ricavi complessivi'!A9="","",'Ricavi complessivi'!A9)</f>
        <v xml:space="preserve">  58/05/110  </v>
      </c>
      <c r="B9" s="62" t="str">
        <f>IF('Ricavi complessivi'!B9="","",'Ricavi complessivi'!B9)</f>
        <v xml:space="preserve">RIMB ONERI CD MONTECHIARUGOLO  </v>
      </c>
      <c r="C9" s="8" t="e">
        <f>IF('Ricavi complessivi'!#REF!="G",'Ricavi complessivi'!#REF!*LAVORO!$E$6,IF('Ricavi complessivi'!#REF!="F",'Ricavi complessivi'!#REF!,""))</f>
        <v>#REF!</v>
      </c>
      <c r="D9" s="8" t="e">
        <f>IF('Ricavi complessivi'!#REF!="G",'Ricavi complessivi'!#REF!*LAVORO!$E$6,IF('Ricavi complessivi'!#REF!="F",'Ricavi complessivi'!#REF!,""))</f>
        <v>#REF!</v>
      </c>
      <c r="E9" s="30" t="e">
        <f>IF('Ricavi complessivi'!#REF!="G",'Ricavi complessivi'!#REF!*LAVORO!$E$6,IF('Ricavi complessivi'!#REF!="F",'Ricavi complessivi'!#REF!,""))</f>
        <v>#REF!</v>
      </c>
      <c r="F9" s="114" t="e">
        <f>IF('Ricavi complessivi'!#REF!="G",'Ricavi complessivi'!C9*LAVORO!$E$6,IF('Ricavi complessivi'!#REF!="F",'Ricavi complessivi'!C9,0))</f>
        <v>#REF!</v>
      </c>
      <c r="G9" s="44" t="e">
        <f>IF('Ricavi complessivi'!#REF!="G",'Ricavi complessivi'!#REF!*LAVORO!$E$6,IF('Ricavi complessivi'!#REF!="F",'Ricavi complessivi'!#REF!,""))</f>
        <v>#REF!</v>
      </c>
      <c r="H9" s="44" t="e">
        <f>IF('Ricavi complessivi'!#REF!="G",'Ricavi complessivi'!#REF!*LAVORO!$E$6,IF('Ricavi complessivi'!#REF!="F",'Ricavi complessivi'!#REF!,""))</f>
        <v>#REF!</v>
      </c>
      <c r="I9" s="114" t="e">
        <f>IF('Ricavi complessivi'!#REF!="G",'Ricavi complessivi'!D9*LAVORO!$E$6,IF('Ricavi complessivi'!#REF!="F",'Ricavi complessivi'!D9,""))</f>
        <v>#REF!</v>
      </c>
      <c r="J9" s="14" t="e">
        <f>IF('Ricavi complessivi'!#REF!="G",'Ricavi complessivi'!E9*LAVORO!$E$6,IF('Ricavi complessivi'!#REF!="F",'Ricavi complessivi'!E9,""))</f>
        <v>#REF!</v>
      </c>
      <c r="K9" s="14" t="e">
        <f>IF('Ricavi complessivi'!#REF!="G",'Ricavi complessivi'!F9*LAVORO!$E$6,IF('Ricavi complessivi'!#REF!="F",'Ricavi complessivi'!F9,""))</f>
        <v>#REF!</v>
      </c>
      <c r="L9" s="30" t="e">
        <f>IF('Ricavi complessivi'!#REF!="G",'Ricavi complessivi'!#REF!*LAVORO!$E$6,IF('Ricavi complessivi'!#REF!="F",'Ricavi complessivi'!#REF!,""))</f>
        <v>#REF!</v>
      </c>
      <c r="M9" s="30" t="e">
        <f>'Ricavi complessivi'!#REF!</f>
        <v>#REF!</v>
      </c>
      <c r="P9" s="42" t="e">
        <f>IF(M9="G",'Ricavi complessivi'!#REF!,IF('R Felino'!M9='R Felino'!$B$214,'Ricavi complessivi'!#REF!,0))</f>
        <v>#REF!</v>
      </c>
    </row>
    <row r="10" spans="1:16" hidden="1">
      <c r="A10" s="13" t="str">
        <f>IF('Ricavi complessivi'!A10="","",'Ricavi complessivi'!A10)</f>
        <v xml:space="preserve">  58/05/111  </v>
      </c>
      <c r="B10" s="62" t="str">
        <f>IF('Ricavi complessivi'!B10="","",'Ricavi complessivi'!B10)</f>
        <v xml:space="preserve">RIMB ONERI CD TRAVERSETOLO     </v>
      </c>
      <c r="C10" s="8" t="e">
        <f>IF('Ricavi complessivi'!#REF!="G",'Ricavi complessivi'!#REF!*LAVORO!$E$6,IF('Ricavi complessivi'!#REF!="F",'Ricavi complessivi'!#REF!,""))</f>
        <v>#REF!</v>
      </c>
      <c r="D10" s="8" t="e">
        <f>IF('Ricavi complessivi'!#REF!="G",'Ricavi complessivi'!#REF!*LAVORO!$E$6,IF('Ricavi complessivi'!#REF!="F",'Ricavi complessivi'!#REF!,""))</f>
        <v>#REF!</v>
      </c>
      <c r="E10" s="30" t="e">
        <f>IF('Ricavi complessivi'!#REF!="G",'Ricavi complessivi'!#REF!*LAVORO!$E$6,IF('Ricavi complessivi'!#REF!="F",'Ricavi complessivi'!#REF!,""))</f>
        <v>#REF!</v>
      </c>
      <c r="F10" s="114" t="e">
        <f>IF('Ricavi complessivi'!#REF!="G",'Ricavi complessivi'!C10*LAVORO!$E$6,IF('Ricavi complessivi'!#REF!="F",'Ricavi complessivi'!C10,0))</f>
        <v>#REF!</v>
      </c>
      <c r="G10" s="44" t="e">
        <f>IF('Ricavi complessivi'!#REF!="G",'Ricavi complessivi'!#REF!*LAVORO!$E$6,IF('Ricavi complessivi'!#REF!="F",'Ricavi complessivi'!#REF!,""))</f>
        <v>#REF!</v>
      </c>
      <c r="H10" s="44" t="e">
        <f>IF('Ricavi complessivi'!#REF!="G",'Ricavi complessivi'!#REF!*LAVORO!$E$6,IF('Ricavi complessivi'!#REF!="F",'Ricavi complessivi'!#REF!,""))</f>
        <v>#REF!</v>
      </c>
      <c r="I10" s="114" t="e">
        <f>IF('Ricavi complessivi'!#REF!="G",'Ricavi complessivi'!D10*LAVORO!$E$6,IF('Ricavi complessivi'!#REF!="F",'Ricavi complessivi'!D10,""))</f>
        <v>#REF!</v>
      </c>
      <c r="J10" s="14" t="e">
        <f>IF('Ricavi complessivi'!#REF!="G",'Ricavi complessivi'!E10*LAVORO!$E$6,IF('Ricavi complessivi'!#REF!="F",'Ricavi complessivi'!E10,""))</f>
        <v>#REF!</v>
      </c>
      <c r="K10" s="14" t="e">
        <f>IF('Ricavi complessivi'!#REF!="G",'Ricavi complessivi'!F10*LAVORO!$E$6,IF('Ricavi complessivi'!#REF!="F",'Ricavi complessivi'!F10,""))</f>
        <v>#REF!</v>
      </c>
      <c r="L10" s="30" t="e">
        <f>IF('Ricavi complessivi'!#REF!="G",'Ricavi complessivi'!#REF!*LAVORO!$E$6,IF('Ricavi complessivi'!#REF!="F",'Ricavi complessivi'!#REF!,""))</f>
        <v>#REF!</v>
      </c>
      <c r="M10" s="30" t="e">
        <f>'Ricavi complessivi'!#REF!</f>
        <v>#REF!</v>
      </c>
      <c r="P10" s="42" t="e">
        <f>IF(M10="G",'Ricavi complessivi'!#REF!,IF('R Felino'!M10='R Felino'!$B$214,'Ricavi complessivi'!#REF!,0))</f>
        <v>#REF!</v>
      </c>
    </row>
    <row r="11" spans="1:16" hidden="1">
      <c r="A11" s="13" t="str">
        <f>IF('Ricavi complessivi'!A11="","",'Ricavi complessivi'!A11)</f>
        <v/>
      </c>
      <c r="B11" s="62" t="str">
        <f>IF('Ricavi complessivi'!B11="","",'Ricavi complessivi'!B11)</f>
        <v/>
      </c>
      <c r="C11" s="8" t="e">
        <f>IF('Ricavi complessivi'!#REF!="G",'Ricavi complessivi'!#REF!*LAVORO!$E$6,IF('Ricavi complessivi'!#REF!="F",'Ricavi complessivi'!#REF!,""))</f>
        <v>#REF!</v>
      </c>
      <c r="D11" s="8" t="e">
        <f>IF('Ricavi complessivi'!#REF!="G",'Ricavi complessivi'!#REF!*LAVORO!$E$6,IF('Ricavi complessivi'!#REF!="F",'Ricavi complessivi'!#REF!,""))</f>
        <v>#REF!</v>
      </c>
      <c r="E11" s="30" t="e">
        <f>IF('Ricavi complessivi'!#REF!="G",'Ricavi complessivi'!#REF!*LAVORO!$E$6,IF('Ricavi complessivi'!#REF!="F",'Ricavi complessivi'!#REF!,""))</f>
        <v>#REF!</v>
      </c>
      <c r="F11" s="114" t="e">
        <f>IF('Ricavi complessivi'!#REF!="G",'Ricavi complessivi'!C11*LAVORO!$E$6,IF('Ricavi complessivi'!#REF!="F",'Ricavi complessivi'!C11,0))</f>
        <v>#REF!</v>
      </c>
      <c r="G11" s="44" t="e">
        <f>IF('Ricavi complessivi'!#REF!="G",'Ricavi complessivi'!#REF!*LAVORO!$E$6,IF('Ricavi complessivi'!#REF!="F",'Ricavi complessivi'!#REF!,""))</f>
        <v>#REF!</v>
      </c>
      <c r="H11" s="44" t="e">
        <f>IF('Ricavi complessivi'!#REF!="G",'Ricavi complessivi'!#REF!*LAVORO!$E$6,IF('Ricavi complessivi'!#REF!="F",'Ricavi complessivi'!#REF!,""))</f>
        <v>#REF!</v>
      </c>
      <c r="I11" s="114" t="e">
        <f>IF('Ricavi complessivi'!#REF!="G",'Ricavi complessivi'!D11*LAVORO!$E$6,IF('Ricavi complessivi'!#REF!="F",'Ricavi complessivi'!D11,""))</f>
        <v>#REF!</v>
      </c>
      <c r="J11" s="14" t="e">
        <f>IF('Ricavi complessivi'!#REF!="G",'Ricavi complessivi'!E11*LAVORO!$E$6,IF('Ricavi complessivi'!#REF!="F",'Ricavi complessivi'!E11,""))</f>
        <v>#REF!</v>
      </c>
      <c r="K11" s="14" t="e">
        <f>IF('Ricavi complessivi'!#REF!="G",'Ricavi complessivi'!F11*LAVORO!$E$6,IF('Ricavi complessivi'!#REF!="F",'Ricavi complessivi'!F11,""))</f>
        <v>#REF!</v>
      </c>
      <c r="L11" s="30" t="e">
        <f>IF('Ricavi complessivi'!#REF!="G",'Ricavi complessivi'!#REF!*LAVORO!$E$6,IF('Ricavi complessivi'!#REF!="F",'Ricavi complessivi'!#REF!,""))</f>
        <v>#REF!</v>
      </c>
      <c r="M11" s="30" t="e">
        <f>'Ricavi complessivi'!#REF!</f>
        <v>#REF!</v>
      </c>
      <c r="P11" s="42" t="e">
        <f>IF(M11="G",'Ricavi complessivi'!#REF!,IF('R Felino'!M11='R Felino'!$B$214,'Ricavi complessivi'!#REF!,0))</f>
        <v>#REF!</v>
      </c>
    </row>
    <row r="12" spans="1:16" hidden="1">
      <c r="A12" s="13" t="str">
        <f>IF('Ricavi complessivi'!A12="","",'Ricavi complessivi'!A12)</f>
        <v/>
      </c>
      <c r="B12" s="62" t="str">
        <f>IF('Ricavi complessivi'!B12="","",'Ricavi complessivi'!B12)</f>
        <v/>
      </c>
      <c r="C12" s="8" t="e">
        <f>IF('Ricavi complessivi'!#REF!="G",'Ricavi complessivi'!#REF!*LAVORO!$E$6,IF('Ricavi complessivi'!#REF!="F",'Ricavi complessivi'!#REF!,""))</f>
        <v>#REF!</v>
      </c>
      <c r="D12" s="8" t="e">
        <f>IF('Ricavi complessivi'!#REF!="G",'Ricavi complessivi'!#REF!*LAVORO!$E$6,IF('Ricavi complessivi'!#REF!="F",'Ricavi complessivi'!#REF!,""))</f>
        <v>#REF!</v>
      </c>
      <c r="E12" s="30" t="e">
        <f>IF('Ricavi complessivi'!#REF!="G",'Ricavi complessivi'!#REF!*LAVORO!$E$6,IF('Ricavi complessivi'!#REF!="F",'Ricavi complessivi'!#REF!,""))</f>
        <v>#REF!</v>
      </c>
      <c r="F12" s="114" t="e">
        <f>IF('Ricavi complessivi'!#REF!="G",'Ricavi complessivi'!C12*LAVORO!$E$6,IF('Ricavi complessivi'!#REF!="F",'Ricavi complessivi'!C12,0))</f>
        <v>#REF!</v>
      </c>
      <c r="G12" s="44" t="e">
        <f>IF('Ricavi complessivi'!#REF!="G",'Ricavi complessivi'!#REF!*LAVORO!$E$6,IF('Ricavi complessivi'!#REF!="F",'Ricavi complessivi'!#REF!,""))</f>
        <v>#REF!</v>
      </c>
      <c r="H12" s="44" t="e">
        <f>IF('Ricavi complessivi'!#REF!="G",'Ricavi complessivi'!#REF!*LAVORO!$E$6,IF('Ricavi complessivi'!#REF!="F",'Ricavi complessivi'!#REF!,""))</f>
        <v>#REF!</v>
      </c>
      <c r="I12" s="114" t="e">
        <f>IF('Ricavi complessivi'!#REF!="G",'Ricavi complessivi'!D12*LAVORO!$E$6,IF('Ricavi complessivi'!#REF!="F",'Ricavi complessivi'!D12,""))</f>
        <v>#REF!</v>
      </c>
      <c r="J12" s="14" t="e">
        <f>IF('Ricavi complessivi'!#REF!="G",'Ricavi complessivi'!E12*LAVORO!$E$6,IF('Ricavi complessivi'!#REF!="F",'Ricavi complessivi'!E12,""))</f>
        <v>#REF!</v>
      </c>
      <c r="K12" s="14" t="e">
        <f>IF('Ricavi complessivi'!#REF!="G",'Ricavi complessivi'!F12*LAVORO!$E$6,IF('Ricavi complessivi'!#REF!="F",'Ricavi complessivi'!F12,""))</f>
        <v>#REF!</v>
      </c>
      <c r="L12" s="30" t="e">
        <f>IF('Ricavi complessivi'!#REF!="G",'Ricavi complessivi'!#REF!*LAVORO!$E$6,IF('Ricavi complessivi'!#REF!="F",'Ricavi complessivi'!#REF!,""))</f>
        <v>#REF!</v>
      </c>
      <c r="M12" s="30" t="e">
        <f>'Ricavi complessivi'!#REF!</f>
        <v>#REF!</v>
      </c>
      <c r="P12" s="42" t="e">
        <f>IF(M12="G",'Ricavi complessivi'!#REF!,IF('R Felino'!M12='R Felino'!$B$214,'Ricavi complessivi'!#REF!,0))</f>
        <v>#REF!</v>
      </c>
    </row>
    <row r="13" spans="1:16" hidden="1">
      <c r="A13" s="13" t="str">
        <f>IF('Ricavi complessivi'!A13="","",'Ricavi complessivi'!A13)</f>
        <v/>
      </c>
      <c r="B13" s="62" t="str">
        <f>IF('Ricavi complessivi'!B13="","",'Ricavi complessivi'!B13)</f>
        <v/>
      </c>
      <c r="C13" s="8" t="e">
        <f>IF('Ricavi complessivi'!#REF!="G",'Ricavi complessivi'!#REF!*LAVORO!$E$6,IF('Ricavi complessivi'!#REF!="F",'Ricavi complessivi'!#REF!,""))</f>
        <v>#REF!</v>
      </c>
      <c r="D13" s="8" t="e">
        <f>IF('Ricavi complessivi'!#REF!="G",'Ricavi complessivi'!#REF!*LAVORO!$E$6,IF('Ricavi complessivi'!#REF!="F",'Ricavi complessivi'!#REF!,""))</f>
        <v>#REF!</v>
      </c>
      <c r="E13" s="30" t="e">
        <f>IF('Ricavi complessivi'!#REF!="G",'Ricavi complessivi'!#REF!*LAVORO!$E$6,IF('Ricavi complessivi'!#REF!="F",'Ricavi complessivi'!#REF!,""))</f>
        <v>#REF!</v>
      </c>
      <c r="F13" s="114" t="e">
        <f>IF('Ricavi complessivi'!#REF!="G",'Ricavi complessivi'!C13*LAVORO!$E$6,IF('Ricavi complessivi'!#REF!="F",'Ricavi complessivi'!C13,0))</f>
        <v>#REF!</v>
      </c>
      <c r="G13" s="44" t="e">
        <f>IF('Ricavi complessivi'!#REF!="G",'Ricavi complessivi'!#REF!*LAVORO!$E$6,IF('Ricavi complessivi'!#REF!="F",'Ricavi complessivi'!#REF!,""))</f>
        <v>#REF!</v>
      </c>
      <c r="H13" s="44" t="e">
        <f>IF('Ricavi complessivi'!#REF!="G",'Ricavi complessivi'!#REF!*LAVORO!$E$6,IF('Ricavi complessivi'!#REF!="F",'Ricavi complessivi'!#REF!,""))</f>
        <v>#REF!</v>
      </c>
      <c r="I13" s="114" t="e">
        <f>IF('Ricavi complessivi'!#REF!="G",'Ricavi complessivi'!D13*LAVORO!$E$6,IF('Ricavi complessivi'!#REF!="F",'Ricavi complessivi'!D13,""))</f>
        <v>#REF!</v>
      </c>
      <c r="J13" s="14" t="e">
        <f>IF('Ricavi complessivi'!#REF!="G",'Ricavi complessivi'!E13*LAVORO!$E$6,IF('Ricavi complessivi'!#REF!="F",'Ricavi complessivi'!E13,""))</f>
        <v>#REF!</v>
      </c>
      <c r="K13" s="14" t="e">
        <f>IF('Ricavi complessivi'!#REF!="G",'Ricavi complessivi'!F13*LAVORO!$E$6,IF('Ricavi complessivi'!#REF!="F",'Ricavi complessivi'!F13,""))</f>
        <v>#REF!</v>
      </c>
      <c r="L13" s="30" t="e">
        <f>IF('Ricavi complessivi'!#REF!="G",'Ricavi complessivi'!#REF!*LAVORO!$E$6,IF('Ricavi complessivi'!#REF!="F",'Ricavi complessivi'!#REF!,""))</f>
        <v>#REF!</v>
      </c>
      <c r="M13" s="30" t="e">
        <f>'Ricavi complessivi'!#REF!</f>
        <v>#REF!</v>
      </c>
      <c r="P13" s="42" t="e">
        <f>IF(M13="G",'Ricavi complessivi'!#REF!,IF('R Felino'!M13='R Felino'!$B$214,'Ricavi complessivi'!#REF!,0))</f>
        <v>#REF!</v>
      </c>
    </row>
    <row r="14" spans="1:16" hidden="1">
      <c r="A14" s="13" t="str">
        <f>IF('Ricavi complessivi'!A14="","",'Ricavi complessivi'!A14)</f>
        <v/>
      </c>
      <c r="B14" s="62" t="str">
        <f>IF('Ricavi complessivi'!B14="","",'Ricavi complessivi'!B14)</f>
        <v/>
      </c>
      <c r="C14" s="8" t="e">
        <f>IF('Ricavi complessivi'!#REF!="G",'Ricavi complessivi'!#REF!*LAVORO!$E$6,IF('Ricavi complessivi'!#REF!="F",'Ricavi complessivi'!#REF!,""))</f>
        <v>#REF!</v>
      </c>
      <c r="D14" s="8" t="e">
        <f>IF('Ricavi complessivi'!#REF!="G",'Ricavi complessivi'!#REF!*LAVORO!$E$6,IF('Ricavi complessivi'!#REF!="F",'Ricavi complessivi'!#REF!,""))</f>
        <v>#REF!</v>
      </c>
      <c r="E14" s="30" t="e">
        <f>IF('Ricavi complessivi'!#REF!="G",'Ricavi complessivi'!#REF!*LAVORO!$E$6,IF('Ricavi complessivi'!#REF!="F",'Ricavi complessivi'!#REF!,""))</f>
        <v>#REF!</v>
      </c>
      <c r="F14" s="114" t="e">
        <f>IF('Ricavi complessivi'!#REF!="G",'Ricavi complessivi'!C14*LAVORO!$E$6,IF('Ricavi complessivi'!#REF!="F",'Ricavi complessivi'!C14,0))</f>
        <v>#REF!</v>
      </c>
      <c r="G14" s="44" t="e">
        <f>IF('Ricavi complessivi'!#REF!="G",'Ricavi complessivi'!#REF!*LAVORO!$E$6,IF('Ricavi complessivi'!#REF!="F",'Ricavi complessivi'!#REF!,""))</f>
        <v>#REF!</v>
      </c>
      <c r="H14" s="44" t="e">
        <f>IF('Ricavi complessivi'!#REF!="G",'Ricavi complessivi'!#REF!*LAVORO!$E$6,IF('Ricavi complessivi'!#REF!="F",'Ricavi complessivi'!#REF!,""))</f>
        <v>#REF!</v>
      </c>
      <c r="I14" s="114" t="e">
        <f>IF('Ricavi complessivi'!#REF!="G",'Ricavi complessivi'!D14*LAVORO!$E$6,IF('Ricavi complessivi'!#REF!="F",'Ricavi complessivi'!D14,""))</f>
        <v>#REF!</v>
      </c>
      <c r="J14" s="14" t="e">
        <f>IF('Ricavi complessivi'!#REF!="G",'Ricavi complessivi'!E14*LAVORO!$E$6,IF('Ricavi complessivi'!#REF!="F",'Ricavi complessivi'!E14,""))</f>
        <v>#REF!</v>
      </c>
      <c r="K14" s="14" t="e">
        <f>IF('Ricavi complessivi'!#REF!="G",'Ricavi complessivi'!F14*LAVORO!$E$6,IF('Ricavi complessivi'!#REF!="F",'Ricavi complessivi'!F14,""))</f>
        <v>#REF!</v>
      </c>
      <c r="L14" s="30" t="e">
        <f>IF('Ricavi complessivi'!#REF!="G",'Ricavi complessivi'!#REF!*LAVORO!$E$6,IF('Ricavi complessivi'!#REF!="F",'Ricavi complessivi'!#REF!,""))</f>
        <v>#REF!</v>
      </c>
      <c r="M14" s="30" t="e">
        <f>'Ricavi complessivi'!#REF!</f>
        <v>#REF!</v>
      </c>
      <c r="P14" s="42" t="e">
        <f>IF(M14="G",'Ricavi complessivi'!#REF!,IF('R Felino'!M14='R Felino'!$B$214,'Ricavi complessivi'!#REF!,0))</f>
        <v>#REF!</v>
      </c>
    </row>
    <row r="15" spans="1:16" hidden="1">
      <c r="A15" s="13" t="str">
        <f>IF('Ricavi complessivi'!A15="","",'Ricavi complessivi'!A15)</f>
        <v/>
      </c>
      <c r="B15" s="62" t="str">
        <f>IF('Ricavi complessivi'!B15="","",'Ricavi complessivi'!B15)</f>
        <v/>
      </c>
      <c r="C15" s="8" t="e">
        <f>IF('Ricavi complessivi'!#REF!="G",'Ricavi complessivi'!#REF!*LAVORO!$E$6,IF('Ricavi complessivi'!#REF!="F",'Ricavi complessivi'!#REF!,""))</f>
        <v>#REF!</v>
      </c>
      <c r="D15" s="8" t="e">
        <f>IF('Ricavi complessivi'!#REF!="G",'Ricavi complessivi'!#REF!*LAVORO!$E$6,IF('Ricavi complessivi'!#REF!="F",'Ricavi complessivi'!#REF!,""))</f>
        <v>#REF!</v>
      </c>
      <c r="E15" s="30" t="e">
        <f>IF('Ricavi complessivi'!#REF!="G",'Ricavi complessivi'!#REF!*LAVORO!$E$6,IF('Ricavi complessivi'!#REF!="F",'Ricavi complessivi'!#REF!,""))</f>
        <v>#REF!</v>
      </c>
      <c r="F15" s="114" t="e">
        <f>IF('Ricavi complessivi'!#REF!="G",'Ricavi complessivi'!C15*LAVORO!$E$6,IF('Ricavi complessivi'!#REF!="F",'Ricavi complessivi'!C15,0))</f>
        <v>#REF!</v>
      </c>
      <c r="G15" s="44" t="e">
        <f>IF('Ricavi complessivi'!#REF!="G",'Ricavi complessivi'!#REF!*LAVORO!$E$6,IF('Ricavi complessivi'!#REF!="F",'Ricavi complessivi'!#REF!,""))</f>
        <v>#REF!</v>
      </c>
      <c r="H15" s="44" t="e">
        <f>IF('Ricavi complessivi'!#REF!="G",'Ricavi complessivi'!#REF!*LAVORO!$E$6,IF('Ricavi complessivi'!#REF!="F",'Ricavi complessivi'!#REF!,""))</f>
        <v>#REF!</v>
      </c>
      <c r="I15" s="114" t="e">
        <f>IF('Ricavi complessivi'!#REF!="G",'Ricavi complessivi'!D15*LAVORO!$E$6,IF('Ricavi complessivi'!#REF!="F",'Ricavi complessivi'!D15,""))</f>
        <v>#REF!</v>
      </c>
      <c r="J15" s="14" t="e">
        <f>IF('Ricavi complessivi'!#REF!="G",'Ricavi complessivi'!E15*LAVORO!$E$6,IF('Ricavi complessivi'!#REF!="F",'Ricavi complessivi'!E15,""))</f>
        <v>#REF!</v>
      </c>
      <c r="K15" s="14" t="e">
        <f>IF('Ricavi complessivi'!#REF!="G",'Ricavi complessivi'!F15*LAVORO!$E$6,IF('Ricavi complessivi'!#REF!="F",'Ricavi complessivi'!F15,""))</f>
        <v>#REF!</v>
      </c>
      <c r="L15" s="30" t="e">
        <f>IF('Ricavi complessivi'!#REF!="G",'Ricavi complessivi'!#REF!*LAVORO!$E$6,IF('Ricavi complessivi'!#REF!="F",'Ricavi complessivi'!#REF!,""))</f>
        <v>#REF!</v>
      </c>
      <c r="M15" s="30" t="e">
        <f>'Ricavi complessivi'!#REF!</f>
        <v>#REF!</v>
      </c>
      <c r="P15" s="42" t="e">
        <f>IF(M15="G",'Ricavi complessivi'!#REF!,IF('R Felino'!M15='R Felino'!$B$214,'Ricavi complessivi'!#REF!,0))</f>
        <v>#REF!</v>
      </c>
    </row>
    <row r="16" spans="1:16" hidden="1">
      <c r="A16" s="13" t="str">
        <f>IF('Ricavi complessivi'!A16="","",'Ricavi complessivi'!A16)</f>
        <v/>
      </c>
      <c r="B16" s="62" t="str">
        <f>IF('Ricavi complessivi'!B16="","",'Ricavi complessivi'!B16)</f>
        <v/>
      </c>
      <c r="C16" s="8" t="e">
        <f>IF('Ricavi complessivi'!#REF!="G",'Ricavi complessivi'!#REF!*LAVORO!$E$6,IF('Ricavi complessivi'!#REF!="F",'Ricavi complessivi'!#REF!,""))</f>
        <v>#REF!</v>
      </c>
      <c r="D16" s="8" t="e">
        <f>IF('Ricavi complessivi'!#REF!="G",'Ricavi complessivi'!#REF!*LAVORO!$E$6,IF('Ricavi complessivi'!#REF!="F",'Ricavi complessivi'!#REF!,""))</f>
        <v>#REF!</v>
      </c>
      <c r="E16" s="30" t="e">
        <f>IF('Ricavi complessivi'!#REF!="G",'Ricavi complessivi'!#REF!*LAVORO!$E$6,IF('Ricavi complessivi'!#REF!="F",'Ricavi complessivi'!#REF!,""))</f>
        <v>#REF!</v>
      </c>
      <c r="F16" s="114" t="e">
        <f>IF('Ricavi complessivi'!#REF!="G",'Ricavi complessivi'!C16*LAVORO!$E$6,IF('Ricavi complessivi'!#REF!="F",'Ricavi complessivi'!C16,0))</f>
        <v>#REF!</v>
      </c>
      <c r="G16" s="44" t="e">
        <f>IF('Ricavi complessivi'!#REF!="G",'Ricavi complessivi'!#REF!*LAVORO!$E$6,IF('Ricavi complessivi'!#REF!="F",'Ricavi complessivi'!#REF!,""))</f>
        <v>#REF!</v>
      </c>
      <c r="H16" s="44" t="e">
        <f>IF('Ricavi complessivi'!#REF!="G",'Ricavi complessivi'!#REF!*LAVORO!$E$6,IF('Ricavi complessivi'!#REF!="F",'Ricavi complessivi'!#REF!,""))</f>
        <v>#REF!</v>
      </c>
      <c r="I16" s="114" t="e">
        <f>IF('Ricavi complessivi'!#REF!="G",'Ricavi complessivi'!D16*LAVORO!$E$6,IF('Ricavi complessivi'!#REF!="F",'Ricavi complessivi'!D16,""))</f>
        <v>#REF!</v>
      </c>
      <c r="J16" s="14" t="e">
        <f>IF('Ricavi complessivi'!#REF!="G",'Ricavi complessivi'!E16*LAVORO!$E$6,IF('Ricavi complessivi'!#REF!="F",'Ricavi complessivi'!E16,""))</f>
        <v>#REF!</v>
      </c>
      <c r="K16" s="14" t="e">
        <f>IF('Ricavi complessivi'!#REF!="G",'Ricavi complessivi'!F16*LAVORO!$E$6,IF('Ricavi complessivi'!#REF!="F",'Ricavi complessivi'!F16,""))</f>
        <v>#REF!</v>
      </c>
      <c r="L16" s="30" t="e">
        <f>IF('Ricavi complessivi'!#REF!="G",'Ricavi complessivi'!#REF!*LAVORO!$E$6,IF('Ricavi complessivi'!#REF!="F",'Ricavi complessivi'!#REF!,""))</f>
        <v>#REF!</v>
      </c>
      <c r="M16" s="30" t="e">
        <f>'Ricavi complessivi'!#REF!</f>
        <v>#REF!</v>
      </c>
      <c r="P16" s="42" t="e">
        <f>IF(M16="G",'Ricavi complessivi'!#REF!,IF('R Felino'!M16='R Felino'!$B$214,'Ricavi complessivi'!#REF!,0))</f>
        <v>#REF!</v>
      </c>
    </row>
    <row r="17" spans="1:16">
      <c r="A17" s="13"/>
      <c r="B17" s="17" t="str">
        <f>'[2]Ricavi complessivi'!B11</f>
        <v>TOTALE RIMBORSI FRNA ASS. ANZ.</v>
      </c>
      <c r="C17" s="8"/>
      <c r="D17" s="8"/>
      <c r="E17" s="17" t="e">
        <f t="shared" ref="E17:K17" si="0">SUM(E3:E11)</f>
        <v>#REF!</v>
      </c>
      <c r="F17" s="17" t="e">
        <f t="shared" si="0"/>
        <v>#REF!</v>
      </c>
      <c r="G17" s="17" t="e">
        <f t="shared" si="0"/>
        <v>#REF!</v>
      </c>
      <c r="H17" s="17" t="e">
        <f t="shared" si="0"/>
        <v>#REF!</v>
      </c>
      <c r="I17" s="17" t="e">
        <f t="shared" si="0"/>
        <v>#REF!</v>
      </c>
      <c r="J17" s="17" t="e">
        <f t="shared" si="0"/>
        <v>#REF!</v>
      </c>
      <c r="K17" s="17" t="e">
        <f t="shared" si="0"/>
        <v>#REF!</v>
      </c>
      <c r="L17" s="8"/>
      <c r="M17" s="8"/>
      <c r="P17" s="42">
        <v>1</v>
      </c>
    </row>
    <row r="18" spans="1:16" ht="23.25">
      <c r="B18" s="50" t="s">
        <v>483</v>
      </c>
      <c r="P18" s="42">
        <v>1</v>
      </c>
    </row>
    <row r="19" spans="1:16">
      <c r="A19" s="2" t="s">
        <v>3</v>
      </c>
      <c r="B19" s="2" t="s">
        <v>2</v>
      </c>
      <c r="C19" s="26" t="str">
        <f>C$2</f>
        <v>GESTIONALE</v>
      </c>
      <c r="D19" s="26" t="str">
        <f>D$2</f>
        <v>RATEI E RISCONTI</v>
      </c>
      <c r="E19" s="26" t="str">
        <f>E$2</f>
        <v>STIMA</v>
      </c>
      <c r="F19" s="26" t="str">
        <f>F2</f>
        <v>PREVENTIVO 2019</v>
      </c>
      <c r="G19" s="26" t="e">
        <f t="shared" ref="G19:L19" si="1">G2</f>
        <v>#REF!</v>
      </c>
      <c r="H19" s="26" t="e">
        <f t="shared" si="1"/>
        <v>#REF!</v>
      </c>
      <c r="I19" s="26" t="str">
        <f t="shared" si="1"/>
        <v>CONSUNTIVO 2019</v>
      </c>
      <c r="J19" s="26" t="str">
        <f t="shared" si="1"/>
        <v>INDICATORE ATTESO</v>
      </c>
      <c r="K19" s="26" t="str">
        <f t="shared" si="1"/>
        <v>INDICATORE CONS.</v>
      </c>
      <c r="L19" s="2" t="str">
        <f t="shared" si="1"/>
        <v>NOTE</v>
      </c>
      <c r="P19" s="42">
        <v>1</v>
      </c>
    </row>
    <row r="20" spans="1:16" hidden="1">
      <c r="A20" s="13" t="str">
        <f>IF('Ricavi complessivi'!A20="","",'Ricavi complessivi'!A20)</f>
        <v xml:space="preserve">  58/05/501  </v>
      </c>
      <c r="B20" s="62" t="str">
        <f>IF('Ricavi complessivi'!B20="","",'Ricavi complessivi'!B20)</f>
        <v xml:space="preserve">SERVIZI ASSIST.DOM. COLLECCHIO </v>
      </c>
      <c r="C20" s="8" t="e">
        <f>IF('Ricavi complessivi'!#REF!="G",'Ricavi complessivi'!#REF!*LAVORO!$E$6,IF('Ricavi complessivi'!#REF!="F",'Ricavi complessivi'!#REF!,""))</f>
        <v>#REF!</v>
      </c>
      <c r="D20" s="8" t="e">
        <f>IF('Ricavi complessivi'!#REF!="G",'Ricavi complessivi'!#REF!*LAVORO!$E$6,IF('Ricavi complessivi'!#REF!="F",'Ricavi complessivi'!#REF!,""))</f>
        <v>#REF!</v>
      </c>
      <c r="E20" s="30" t="e">
        <f>IF('Ricavi complessivi'!#REF!="G",'Ricavi complessivi'!#REF!*LAVORO!$E$6,IF('Ricavi complessivi'!#REF!="F",'Ricavi complessivi'!#REF!,""))</f>
        <v>#REF!</v>
      </c>
      <c r="F20" s="114" t="e">
        <f>IF('Ricavi complessivi'!#REF!="G",'Ricavi complessivi'!C20*LAVORO!$E$6,IF('Ricavi complessivi'!#REF!="F",'Ricavi complessivi'!C20,0))</f>
        <v>#REF!</v>
      </c>
      <c r="G20" s="44" t="e">
        <f>IF('Ricavi complessivi'!#REF!="G",'Ricavi complessivi'!#REF!*LAVORO!$E$6,IF('Ricavi complessivi'!#REF!="F",'Ricavi complessivi'!#REF!,""))</f>
        <v>#REF!</v>
      </c>
      <c r="H20" s="44" t="e">
        <f>IF('Ricavi complessivi'!#REF!="G",'Ricavi complessivi'!#REF!*LAVORO!$E$6,IF('Ricavi complessivi'!#REF!="F",'Ricavi complessivi'!#REF!,""))</f>
        <v>#REF!</v>
      </c>
      <c r="I20" s="114" t="e">
        <f>IF('Ricavi complessivi'!#REF!="G",'Ricavi complessivi'!D20*LAVORO!$E$6,IF('Ricavi complessivi'!#REF!="F",'Ricavi complessivi'!D20,""))</f>
        <v>#REF!</v>
      </c>
      <c r="J20" s="14" t="e">
        <f>IF('Ricavi complessivi'!#REF!="G",'Ricavi complessivi'!E20*LAVORO!$E$6,IF('Ricavi complessivi'!#REF!="F",'Ricavi complessivi'!E20,""))</f>
        <v>#REF!</v>
      </c>
      <c r="K20" s="14" t="e">
        <f>IF('Ricavi complessivi'!#REF!="G",'Ricavi complessivi'!F20*LAVORO!$E$6,IF('Ricavi complessivi'!#REF!="F",'Ricavi complessivi'!F20,""))</f>
        <v>#REF!</v>
      </c>
      <c r="L20" s="30" t="e">
        <f>IF('Ricavi complessivi'!#REF!="G",'Ricavi complessivi'!#REF!*LAVORO!$E$6,IF('Ricavi complessivi'!#REF!="F",'Ricavi complessivi'!#REF!,""))</f>
        <v>#REF!</v>
      </c>
      <c r="M20" s="30" t="e">
        <f>'Ricavi complessivi'!#REF!</f>
        <v>#REF!</v>
      </c>
      <c r="P20" s="42" t="e">
        <f>IF(M20="G",'Ricavi complessivi'!#REF!,IF('R Felino'!M20='R Felino'!$B$214,'Ricavi complessivi'!#REF!,0))</f>
        <v>#REF!</v>
      </c>
    </row>
    <row r="21" spans="1:16" hidden="1">
      <c r="A21" s="13" t="str">
        <f>IF('Ricavi complessivi'!A21="","",'Ricavi complessivi'!A21)</f>
        <v xml:space="preserve">  58/05/502  </v>
      </c>
      <c r="B21" s="62" t="str">
        <f>IF('Ricavi complessivi'!B21="","",'Ricavi complessivi'!B21)</f>
        <v xml:space="preserve">SERV. CENTRO DIURNO COLLECCHIO </v>
      </c>
      <c r="C21" s="8" t="e">
        <f>IF('Ricavi complessivi'!#REF!="G",'Ricavi complessivi'!#REF!*LAVORO!$E$6,IF('Ricavi complessivi'!#REF!="F",'Ricavi complessivi'!#REF!,""))</f>
        <v>#REF!</v>
      </c>
      <c r="D21" s="8" t="e">
        <f>IF('Ricavi complessivi'!#REF!="G",'Ricavi complessivi'!#REF!*LAVORO!$E$6,IF('Ricavi complessivi'!#REF!="F",'Ricavi complessivi'!#REF!,""))</f>
        <v>#REF!</v>
      </c>
      <c r="E21" s="30" t="e">
        <f>IF('Ricavi complessivi'!#REF!="G",'Ricavi complessivi'!#REF!*LAVORO!$E$6,IF('Ricavi complessivi'!#REF!="F",'Ricavi complessivi'!#REF!,""))</f>
        <v>#REF!</v>
      </c>
      <c r="F21" s="114" t="e">
        <f>IF('Ricavi complessivi'!#REF!="G",'Ricavi complessivi'!C21*LAVORO!$E$6,IF('Ricavi complessivi'!#REF!="F",'Ricavi complessivi'!C21,0))</f>
        <v>#REF!</v>
      </c>
      <c r="G21" s="44" t="e">
        <f>IF('Ricavi complessivi'!#REF!="G",'Ricavi complessivi'!#REF!*LAVORO!$E$6,IF('Ricavi complessivi'!#REF!="F",'Ricavi complessivi'!#REF!,""))</f>
        <v>#REF!</v>
      </c>
      <c r="H21" s="44" t="e">
        <f>IF('Ricavi complessivi'!#REF!="G",'Ricavi complessivi'!#REF!*LAVORO!$E$6,IF('Ricavi complessivi'!#REF!="F",'Ricavi complessivi'!#REF!,""))</f>
        <v>#REF!</v>
      </c>
      <c r="I21" s="114" t="e">
        <f>IF('Ricavi complessivi'!#REF!="G",'Ricavi complessivi'!D21*LAVORO!$E$6,IF('Ricavi complessivi'!#REF!="F",'Ricavi complessivi'!D21,""))</f>
        <v>#REF!</v>
      </c>
      <c r="J21" s="14" t="e">
        <f>IF('Ricavi complessivi'!#REF!="G",'Ricavi complessivi'!E21*LAVORO!$E$6,IF('Ricavi complessivi'!#REF!="F",'Ricavi complessivi'!E21,""))</f>
        <v>#REF!</v>
      </c>
      <c r="K21" s="14" t="e">
        <f>IF('Ricavi complessivi'!#REF!="G",'Ricavi complessivi'!F21*LAVORO!$E$6,IF('Ricavi complessivi'!#REF!="F",'Ricavi complessivi'!F21,""))</f>
        <v>#REF!</v>
      </c>
      <c r="L21" s="30" t="e">
        <f>IF('Ricavi complessivi'!#REF!="G",'Ricavi complessivi'!#REF!*LAVORO!$E$6,IF('Ricavi complessivi'!#REF!="F",'Ricavi complessivi'!#REF!,""))</f>
        <v>#REF!</v>
      </c>
      <c r="M21" s="30" t="e">
        <f>'Ricavi complessivi'!#REF!</f>
        <v>#REF!</v>
      </c>
      <c r="P21" s="42" t="e">
        <f>IF(M21="G",'Ricavi complessivi'!#REF!,IF('R Felino'!M21='R Felino'!$B$214,'Ricavi complessivi'!#REF!,0))</f>
        <v>#REF!</v>
      </c>
    </row>
    <row r="22" spans="1:16" hidden="1">
      <c r="A22" s="13" t="str">
        <f>IF('Ricavi complessivi'!A22="","",'Ricavi complessivi'!A22)</f>
        <v xml:space="preserve">  58/05/503  </v>
      </c>
      <c r="B22" s="62" t="str">
        <f>IF('Ricavi complessivi'!B22="","",'Ricavi complessivi'!B22)</f>
        <v xml:space="preserve">SERV. TAXI SOCIALE COLLECCHIO  </v>
      </c>
      <c r="C22" s="8" t="e">
        <f>IF('Ricavi complessivi'!#REF!="G",'Ricavi complessivi'!#REF!*LAVORO!$E$6,IF('Ricavi complessivi'!#REF!="F",'Ricavi complessivi'!#REF!,""))</f>
        <v>#REF!</v>
      </c>
      <c r="D22" s="8" t="e">
        <f>IF('Ricavi complessivi'!#REF!="G",'Ricavi complessivi'!#REF!*LAVORO!$E$6,IF('Ricavi complessivi'!#REF!="F",'Ricavi complessivi'!#REF!,""))</f>
        <v>#REF!</v>
      </c>
      <c r="E22" s="30" t="e">
        <f>IF('Ricavi complessivi'!#REF!="G",'Ricavi complessivi'!#REF!*LAVORO!$E$6,IF('Ricavi complessivi'!#REF!="F",'Ricavi complessivi'!#REF!,""))</f>
        <v>#REF!</v>
      </c>
      <c r="F22" s="114" t="e">
        <f>IF('Ricavi complessivi'!#REF!="G",'Ricavi complessivi'!C22*LAVORO!$E$6,IF('Ricavi complessivi'!#REF!="F",'Ricavi complessivi'!C22,0))</f>
        <v>#REF!</v>
      </c>
      <c r="G22" s="44" t="e">
        <f>IF('Ricavi complessivi'!#REF!="G",'Ricavi complessivi'!#REF!*LAVORO!$E$6,IF('Ricavi complessivi'!#REF!="F",'Ricavi complessivi'!#REF!,""))</f>
        <v>#REF!</v>
      </c>
      <c r="H22" s="44" t="e">
        <f>IF('Ricavi complessivi'!#REF!="G",'Ricavi complessivi'!#REF!*LAVORO!$E$6,IF('Ricavi complessivi'!#REF!="F",'Ricavi complessivi'!#REF!,""))</f>
        <v>#REF!</v>
      </c>
      <c r="I22" s="114" t="e">
        <f>IF('Ricavi complessivi'!#REF!="G",'Ricavi complessivi'!D22*LAVORO!$E$6,IF('Ricavi complessivi'!#REF!="F",'Ricavi complessivi'!D22,""))</f>
        <v>#REF!</v>
      </c>
      <c r="J22" s="14" t="e">
        <f>IF('Ricavi complessivi'!#REF!="G",'Ricavi complessivi'!E22*LAVORO!$E$6,IF('Ricavi complessivi'!#REF!="F",'Ricavi complessivi'!E22,""))</f>
        <v>#REF!</v>
      </c>
      <c r="K22" s="14" t="e">
        <f>IF('Ricavi complessivi'!#REF!="G",'Ricavi complessivi'!F22*LAVORO!$E$6,IF('Ricavi complessivi'!#REF!="F",'Ricavi complessivi'!F22,""))</f>
        <v>#REF!</v>
      </c>
      <c r="L22" s="30" t="e">
        <f>IF('Ricavi complessivi'!#REF!="G",'Ricavi complessivi'!#REF!*LAVORO!$E$6,IF('Ricavi complessivi'!#REF!="F",'Ricavi complessivi'!#REF!,""))</f>
        <v>#REF!</v>
      </c>
      <c r="M22" s="30" t="e">
        <f>'Ricavi complessivi'!#REF!</f>
        <v>#REF!</v>
      </c>
      <c r="P22" s="42" t="e">
        <f>IF(M22="G",'Ricavi complessivi'!#REF!,IF('R Felino'!M22='R Felino'!$B$214,'Ricavi complessivi'!#REF!,0))</f>
        <v>#REF!</v>
      </c>
    </row>
    <row r="23" spans="1:16" hidden="1">
      <c r="A23" s="13" t="str">
        <f>IF('Ricavi complessivi'!A23="","",'Ricavi complessivi'!A23)</f>
        <v xml:space="preserve">  58/05/504  </v>
      </c>
      <c r="B23" s="62" t="str">
        <f>IF('Ricavi complessivi'!B23="","",'Ricavi complessivi'!B23)</f>
        <v xml:space="preserve">ALTRI SERVIZI COLLECCHIO       </v>
      </c>
      <c r="C23" s="8" t="e">
        <f>IF('Ricavi complessivi'!#REF!="G",'Ricavi complessivi'!#REF!*LAVORO!$E$6,IF('Ricavi complessivi'!#REF!="F",'Ricavi complessivi'!#REF!,""))</f>
        <v>#REF!</v>
      </c>
      <c r="D23" s="8" t="e">
        <f>IF('Ricavi complessivi'!#REF!="G",'Ricavi complessivi'!#REF!*LAVORO!$E$6,IF('Ricavi complessivi'!#REF!="F",'Ricavi complessivi'!#REF!,""))</f>
        <v>#REF!</v>
      </c>
      <c r="E23" s="30" t="e">
        <f>IF('Ricavi complessivi'!#REF!="G",'Ricavi complessivi'!#REF!*LAVORO!$E$6,IF('Ricavi complessivi'!#REF!="F",'Ricavi complessivi'!#REF!,""))</f>
        <v>#REF!</v>
      </c>
      <c r="F23" s="114" t="e">
        <f>IF('Ricavi complessivi'!#REF!="G",'Ricavi complessivi'!C23*LAVORO!$E$6,IF('Ricavi complessivi'!#REF!="F",'Ricavi complessivi'!C23,0))</f>
        <v>#REF!</v>
      </c>
      <c r="G23" s="44" t="e">
        <f>IF('Ricavi complessivi'!#REF!="G",'Ricavi complessivi'!#REF!*LAVORO!$E$6,IF('Ricavi complessivi'!#REF!="F",'Ricavi complessivi'!#REF!,""))</f>
        <v>#REF!</v>
      </c>
      <c r="H23" s="44" t="e">
        <f>IF('Ricavi complessivi'!#REF!="G",'Ricavi complessivi'!#REF!*LAVORO!$E$6,IF('Ricavi complessivi'!#REF!="F",'Ricavi complessivi'!#REF!,""))</f>
        <v>#REF!</v>
      </c>
      <c r="I23" s="114" t="e">
        <f>IF('Ricavi complessivi'!#REF!="G",'Ricavi complessivi'!D23*LAVORO!$E$6,IF('Ricavi complessivi'!#REF!="F",'Ricavi complessivi'!D23,""))</f>
        <v>#REF!</v>
      </c>
      <c r="J23" s="14" t="e">
        <f>IF('Ricavi complessivi'!#REF!="G",'Ricavi complessivi'!E23*LAVORO!$E$6,IF('Ricavi complessivi'!#REF!="F",'Ricavi complessivi'!E23,""))</f>
        <v>#REF!</v>
      </c>
      <c r="K23" s="14" t="e">
        <f>IF('Ricavi complessivi'!#REF!="G",'Ricavi complessivi'!F23*LAVORO!$E$6,IF('Ricavi complessivi'!#REF!="F",'Ricavi complessivi'!F23,""))</f>
        <v>#REF!</v>
      </c>
      <c r="L23" s="30" t="e">
        <f>IF('Ricavi complessivi'!#REF!="G",'Ricavi complessivi'!#REF!*LAVORO!$E$6,IF('Ricavi complessivi'!#REF!="F",'Ricavi complessivi'!#REF!,""))</f>
        <v>#REF!</v>
      </c>
      <c r="M23" s="30" t="e">
        <f>'Ricavi complessivi'!#REF!</f>
        <v>#REF!</v>
      </c>
      <c r="P23" s="42" t="e">
        <f>IF(M23="G",'Ricavi complessivi'!#REF!,IF('R Felino'!M23='R Felino'!$B$214,'Ricavi complessivi'!#REF!,0))</f>
        <v>#REF!</v>
      </c>
    </row>
    <row r="24" spans="1:16">
      <c r="A24" s="13" t="str">
        <f>IF('Ricavi complessivi'!A24="","",'Ricavi complessivi'!A24)</f>
        <v xml:space="preserve">  58/05/505  </v>
      </c>
      <c r="B24" s="62" t="str">
        <f>IF('Ricavi complessivi'!B24="","",'Ricavi complessivi'!B24)</f>
        <v xml:space="preserve">SERVIZI ASSIST. DOM. FELINO    </v>
      </c>
      <c r="C24" s="8" t="e">
        <f>IF('Ricavi complessivi'!#REF!="G",'Ricavi complessivi'!#REF!*LAVORO!$E$6,IF('Ricavi complessivi'!#REF!="F",'Ricavi complessivi'!#REF!,""))</f>
        <v>#REF!</v>
      </c>
      <c r="D24" s="8" t="e">
        <f>IF('Ricavi complessivi'!#REF!="G",'Ricavi complessivi'!#REF!*LAVORO!$E$6,IF('Ricavi complessivi'!#REF!="F",'Ricavi complessivi'!#REF!,""))</f>
        <v>#REF!</v>
      </c>
      <c r="E24" s="30" t="e">
        <f>IF('Ricavi complessivi'!#REF!="G",'Ricavi complessivi'!#REF!*LAVORO!$E$6,IF('Ricavi complessivi'!#REF!="F",'Ricavi complessivi'!#REF!,""))</f>
        <v>#REF!</v>
      </c>
      <c r="F24" s="114" t="e">
        <f>IF('Ricavi complessivi'!#REF!="G",'Ricavi complessivi'!C24*LAVORO!$E$6,IF('Ricavi complessivi'!#REF!="F",'Ricavi complessivi'!C24,0))</f>
        <v>#REF!</v>
      </c>
      <c r="G24" s="44" t="e">
        <f>IF('Ricavi complessivi'!#REF!="G",'Ricavi complessivi'!#REF!*LAVORO!$E$6,IF('Ricavi complessivi'!#REF!="F",'Ricavi complessivi'!#REF!,""))</f>
        <v>#REF!</v>
      </c>
      <c r="H24" s="44" t="e">
        <f>IF('Ricavi complessivi'!#REF!="G",'Ricavi complessivi'!#REF!*LAVORO!$E$6,IF('Ricavi complessivi'!#REF!="F",'Ricavi complessivi'!#REF!,""))</f>
        <v>#REF!</v>
      </c>
      <c r="I24" s="114" t="e">
        <f>IF('Ricavi complessivi'!#REF!="G",'Ricavi complessivi'!D24*LAVORO!$E$6,IF('Ricavi complessivi'!#REF!="F",'Ricavi complessivi'!D24,""))</f>
        <v>#REF!</v>
      </c>
      <c r="J24" s="14" t="e">
        <f>IF('Ricavi complessivi'!#REF!="G",'Ricavi complessivi'!E24*LAVORO!$E$6,IF('Ricavi complessivi'!#REF!="F",'Ricavi complessivi'!E24,""))</f>
        <v>#REF!</v>
      </c>
      <c r="K24" s="14" t="e">
        <f>IF('Ricavi complessivi'!#REF!="G",'Ricavi complessivi'!F24*LAVORO!$E$6,IF('Ricavi complessivi'!#REF!="F",'Ricavi complessivi'!F24,""))</f>
        <v>#REF!</v>
      </c>
      <c r="L24" s="30" t="e">
        <f>IF('Ricavi complessivi'!#REF!="G",'Ricavi complessivi'!#REF!*LAVORO!$E$6,IF('Ricavi complessivi'!#REF!="F",'Ricavi complessivi'!#REF!,""))</f>
        <v>#REF!</v>
      </c>
      <c r="M24" s="30" t="e">
        <f>'Ricavi complessivi'!#REF!</f>
        <v>#REF!</v>
      </c>
      <c r="P24" s="42" t="e">
        <f>IF(M24="G",'Ricavi complessivi'!#REF!,IF('R Felino'!M24='R Felino'!$B$214,'Ricavi complessivi'!#REF!,0))</f>
        <v>#REF!</v>
      </c>
    </row>
    <row r="25" spans="1:16">
      <c r="A25" s="13" t="str">
        <f>IF('Ricavi complessivi'!A25="","",'Ricavi complessivi'!A25)</f>
        <v xml:space="preserve">  58/05/532  </v>
      </c>
      <c r="B25" s="62" t="str">
        <f>IF('Ricavi complessivi'!B25="","",'Ricavi complessivi'!B25)</f>
        <v xml:space="preserve">CENTRO DIURNO FELINO           </v>
      </c>
      <c r="C25" s="8" t="e">
        <f>IF('Ricavi complessivi'!#REF!="G",'Ricavi complessivi'!#REF!*LAVORO!$E$6,IF('Ricavi complessivi'!#REF!="F",'Ricavi complessivi'!#REF!,""))</f>
        <v>#REF!</v>
      </c>
      <c r="D25" s="8" t="e">
        <f>IF('Ricavi complessivi'!#REF!="G",'Ricavi complessivi'!#REF!*LAVORO!$E$6,IF('Ricavi complessivi'!#REF!="F",'Ricavi complessivi'!#REF!,""))</f>
        <v>#REF!</v>
      </c>
      <c r="E25" s="30" t="e">
        <f>IF('Ricavi complessivi'!#REF!="G",'Ricavi complessivi'!#REF!*LAVORO!$E$6,IF('Ricavi complessivi'!#REF!="F",'Ricavi complessivi'!#REF!,""))</f>
        <v>#REF!</v>
      </c>
      <c r="F25" s="114" t="e">
        <f>IF('Ricavi complessivi'!#REF!="G",'Ricavi complessivi'!C25*LAVORO!$E$6,IF('Ricavi complessivi'!#REF!="F",'Ricavi complessivi'!C25,0))</f>
        <v>#REF!</v>
      </c>
      <c r="G25" s="44" t="e">
        <f>IF('Ricavi complessivi'!#REF!="G",'Ricavi complessivi'!#REF!*LAVORO!$E$6,IF('Ricavi complessivi'!#REF!="F",'Ricavi complessivi'!#REF!,""))</f>
        <v>#REF!</v>
      </c>
      <c r="H25" s="44" t="e">
        <f>IF('Ricavi complessivi'!#REF!="G",'Ricavi complessivi'!#REF!*LAVORO!$E$6,IF('Ricavi complessivi'!#REF!="F",'Ricavi complessivi'!#REF!,""))</f>
        <v>#REF!</v>
      </c>
      <c r="I25" s="114" t="e">
        <f>IF('Ricavi complessivi'!#REF!="G",'Ricavi complessivi'!D25*LAVORO!$E$6,IF('Ricavi complessivi'!#REF!="F",'Ricavi complessivi'!D25,""))</f>
        <v>#REF!</v>
      </c>
      <c r="J25" s="14" t="e">
        <f>IF('Ricavi complessivi'!#REF!="G",'Ricavi complessivi'!E25*LAVORO!$E$6,IF('Ricavi complessivi'!#REF!="F",'Ricavi complessivi'!E25,""))</f>
        <v>#REF!</v>
      </c>
      <c r="K25" s="14" t="e">
        <f>IF('Ricavi complessivi'!#REF!="G",'Ricavi complessivi'!F25*LAVORO!$E$6,IF('Ricavi complessivi'!#REF!="F",'Ricavi complessivi'!F25,""))</f>
        <v>#REF!</v>
      </c>
      <c r="L25" s="30" t="e">
        <f>IF('Ricavi complessivi'!#REF!="G",'Ricavi complessivi'!#REF!*LAVORO!$E$6,IF('Ricavi complessivi'!#REF!="F",'Ricavi complessivi'!#REF!,""))</f>
        <v>#REF!</v>
      </c>
      <c r="M25" s="30" t="e">
        <f>'Ricavi complessivi'!#REF!</f>
        <v>#REF!</v>
      </c>
      <c r="P25" s="42" t="e">
        <f>IF(M25="G",'Ricavi complessivi'!#REF!,IF('R Felino'!M25='R Felino'!$B$214,'Ricavi complessivi'!#REF!,0))</f>
        <v>#REF!</v>
      </c>
    </row>
    <row r="26" spans="1:16">
      <c r="A26" s="13" t="str">
        <f>IF('Ricavi complessivi'!A26="","",'Ricavi complessivi'!A26)</f>
        <v xml:space="preserve">  58/05/506  </v>
      </c>
      <c r="B26" s="62" t="str">
        <f>IF('Ricavi complessivi'!B26="","",'Ricavi complessivi'!B26)</f>
        <v xml:space="preserve">ATTIVITA' MOTORIA FELINO       </v>
      </c>
      <c r="C26" s="8" t="e">
        <f>IF('Ricavi complessivi'!#REF!="G",'Ricavi complessivi'!#REF!*LAVORO!$E$6,IF('Ricavi complessivi'!#REF!="F",'Ricavi complessivi'!#REF!,""))</f>
        <v>#REF!</v>
      </c>
      <c r="D26" s="8" t="e">
        <f>IF('Ricavi complessivi'!#REF!="G",'Ricavi complessivi'!#REF!*LAVORO!$E$6,IF('Ricavi complessivi'!#REF!="F",'Ricavi complessivi'!#REF!,""))</f>
        <v>#REF!</v>
      </c>
      <c r="E26" s="30" t="e">
        <f>IF('Ricavi complessivi'!#REF!="G",'Ricavi complessivi'!#REF!*LAVORO!$E$6,IF('Ricavi complessivi'!#REF!="F",'Ricavi complessivi'!#REF!,""))</f>
        <v>#REF!</v>
      </c>
      <c r="F26" s="114" t="e">
        <f>IF('Ricavi complessivi'!#REF!="G",'Ricavi complessivi'!C26*LAVORO!$E$6,IF('Ricavi complessivi'!#REF!="F",'Ricavi complessivi'!C26,0))</f>
        <v>#REF!</v>
      </c>
      <c r="G26" s="44" t="e">
        <f>IF('Ricavi complessivi'!#REF!="G",'Ricavi complessivi'!#REF!*LAVORO!$E$6,IF('Ricavi complessivi'!#REF!="F",'Ricavi complessivi'!#REF!,""))</f>
        <v>#REF!</v>
      </c>
      <c r="H26" s="44" t="e">
        <f>IF('Ricavi complessivi'!#REF!="G",'Ricavi complessivi'!#REF!*LAVORO!$E$6,IF('Ricavi complessivi'!#REF!="F",'Ricavi complessivi'!#REF!,""))</f>
        <v>#REF!</v>
      </c>
      <c r="I26" s="114" t="e">
        <f>IF('Ricavi complessivi'!#REF!="G",'Ricavi complessivi'!D26*LAVORO!$E$6,IF('Ricavi complessivi'!#REF!="F",'Ricavi complessivi'!D26,""))</f>
        <v>#REF!</v>
      </c>
      <c r="J26" s="14" t="e">
        <f>IF('Ricavi complessivi'!#REF!="G",'Ricavi complessivi'!E26*LAVORO!$E$6,IF('Ricavi complessivi'!#REF!="F",'Ricavi complessivi'!E26,""))</f>
        <v>#REF!</v>
      </c>
      <c r="K26" s="14" t="e">
        <f>IF('Ricavi complessivi'!#REF!="G",'Ricavi complessivi'!F26*LAVORO!$E$6,IF('Ricavi complessivi'!#REF!="F",'Ricavi complessivi'!F26,""))</f>
        <v>#REF!</v>
      </c>
      <c r="L26" s="30" t="e">
        <f>IF('Ricavi complessivi'!#REF!="G",'Ricavi complessivi'!#REF!*LAVORO!$E$6,IF('Ricavi complessivi'!#REF!="F",'Ricavi complessivi'!#REF!,""))</f>
        <v>#REF!</v>
      </c>
      <c r="M26" s="30" t="e">
        <f>'Ricavi complessivi'!#REF!</f>
        <v>#REF!</v>
      </c>
      <c r="P26" s="42" t="e">
        <f>IF(M26="G",'Ricavi complessivi'!#REF!,IF('R Felino'!M26='R Felino'!$B$214,'Ricavi complessivi'!#REF!,0))</f>
        <v>#REF!</v>
      </c>
    </row>
    <row r="27" spans="1:16">
      <c r="A27" s="13" t="str">
        <f>IF('Ricavi complessivi'!A27="","",'Ricavi complessivi'!A27)</f>
        <v xml:space="preserve">  58/05/507  </v>
      </c>
      <c r="B27" s="62" t="str">
        <f>IF('Ricavi complessivi'!B27="","",'Ricavi complessivi'!B27)</f>
        <v xml:space="preserve">SERV. TAXI SOCIALE FELINO      </v>
      </c>
      <c r="C27" s="8" t="e">
        <f>IF('Ricavi complessivi'!#REF!="G",'Ricavi complessivi'!#REF!*LAVORO!$E$6,IF('Ricavi complessivi'!#REF!="F",'Ricavi complessivi'!#REF!,""))</f>
        <v>#REF!</v>
      </c>
      <c r="D27" s="8" t="e">
        <f>IF('Ricavi complessivi'!#REF!="G",'Ricavi complessivi'!#REF!*LAVORO!$E$6,IF('Ricavi complessivi'!#REF!="F",'Ricavi complessivi'!#REF!,""))</f>
        <v>#REF!</v>
      </c>
      <c r="E27" s="30" t="e">
        <f>IF('Ricavi complessivi'!#REF!="G",'Ricavi complessivi'!#REF!*LAVORO!$E$6,IF('Ricavi complessivi'!#REF!="F",'Ricavi complessivi'!#REF!,""))</f>
        <v>#REF!</v>
      </c>
      <c r="F27" s="114" t="e">
        <f>IF('Ricavi complessivi'!#REF!="G",'Ricavi complessivi'!C27*LAVORO!$E$6,IF('Ricavi complessivi'!#REF!="F",'Ricavi complessivi'!C27,0))</f>
        <v>#REF!</v>
      </c>
      <c r="G27" s="44" t="e">
        <f>IF('Ricavi complessivi'!#REF!="G",'Ricavi complessivi'!#REF!*LAVORO!$E$6,IF('Ricavi complessivi'!#REF!="F",'Ricavi complessivi'!#REF!,""))</f>
        <v>#REF!</v>
      </c>
      <c r="H27" s="44" t="e">
        <f>IF('Ricavi complessivi'!#REF!="G",'Ricavi complessivi'!#REF!*LAVORO!$E$6,IF('Ricavi complessivi'!#REF!="F",'Ricavi complessivi'!#REF!,""))</f>
        <v>#REF!</v>
      </c>
      <c r="I27" s="114" t="e">
        <f>IF('Ricavi complessivi'!#REF!="G",'Ricavi complessivi'!D27*LAVORO!$E$6,IF('Ricavi complessivi'!#REF!="F",'Ricavi complessivi'!D27,""))</f>
        <v>#REF!</v>
      </c>
      <c r="J27" s="14" t="e">
        <f>IF('Ricavi complessivi'!#REF!="G",'Ricavi complessivi'!E27*LAVORO!$E$6,IF('Ricavi complessivi'!#REF!="F",'Ricavi complessivi'!E27,""))</f>
        <v>#REF!</v>
      </c>
      <c r="K27" s="14" t="e">
        <f>IF('Ricavi complessivi'!#REF!="G",'Ricavi complessivi'!F27*LAVORO!$E$6,IF('Ricavi complessivi'!#REF!="F",'Ricavi complessivi'!F27,""))</f>
        <v>#REF!</v>
      </c>
      <c r="L27" s="30" t="e">
        <f>IF('Ricavi complessivi'!#REF!="G",'Ricavi complessivi'!#REF!*LAVORO!$E$6,IF('Ricavi complessivi'!#REF!="F",'Ricavi complessivi'!#REF!,""))</f>
        <v>#REF!</v>
      </c>
      <c r="M27" s="30" t="e">
        <f>'Ricavi complessivi'!#REF!</f>
        <v>#REF!</v>
      </c>
      <c r="P27" s="42" t="e">
        <f>IF(M27="G",'Ricavi complessivi'!#REF!,IF('R Felino'!M27='R Felino'!$B$214,'Ricavi complessivi'!#REF!,0))</f>
        <v>#REF!</v>
      </c>
    </row>
    <row r="28" spans="1:16" hidden="1">
      <c r="A28" s="13" t="str">
        <f>IF('Ricavi complessivi'!A28="","",'Ricavi complessivi'!A28)</f>
        <v xml:space="preserve">  58/05/509  </v>
      </c>
      <c r="B28" s="62" t="str">
        <f>IF('Ricavi complessivi'!B28="","",'Ricavi complessivi'!B28)</f>
        <v xml:space="preserve">ATTIVITA' MOTORIA COLLECCHIO   </v>
      </c>
      <c r="C28" s="8" t="e">
        <f>IF('Ricavi complessivi'!#REF!="G",'Ricavi complessivi'!#REF!*LAVORO!$E$6,IF('Ricavi complessivi'!#REF!="F",'Ricavi complessivi'!#REF!,""))</f>
        <v>#REF!</v>
      </c>
      <c r="D28" s="8" t="e">
        <f>IF('Ricavi complessivi'!#REF!="G",'Ricavi complessivi'!#REF!*LAVORO!$E$6,IF('Ricavi complessivi'!#REF!="F",'Ricavi complessivi'!#REF!,""))</f>
        <v>#REF!</v>
      </c>
      <c r="E28" s="30" t="e">
        <f>IF('Ricavi complessivi'!#REF!="G",'Ricavi complessivi'!#REF!*LAVORO!$E$6,IF('Ricavi complessivi'!#REF!="F",'Ricavi complessivi'!#REF!,""))</f>
        <v>#REF!</v>
      </c>
      <c r="F28" s="114" t="e">
        <f>IF('Ricavi complessivi'!#REF!="G",'Ricavi complessivi'!C28*LAVORO!$E$6,IF('Ricavi complessivi'!#REF!="F",'Ricavi complessivi'!C28,0))</f>
        <v>#REF!</v>
      </c>
      <c r="G28" s="44" t="e">
        <f>IF('Ricavi complessivi'!#REF!="G",'Ricavi complessivi'!#REF!*LAVORO!$E$6,IF('Ricavi complessivi'!#REF!="F",'Ricavi complessivi'!#REF!,""))</f>
        <v>#REF!</v>
      </c>
      <c r="H28" s="44" t="e">
        <f>IF('Ricavi complessivi'!#REF!="G",'Ricavi complessivi'!#REF!*LAVORO!$E$6,IF('Ricavi complessivi'!#REF!="F",'Ricavi complessivi'!#REF!,""))</f>
        <v>#REF!</v>
      </c>
      <c r="I28" s="114" t="e">
        <f>IF('Ricavi complessivi'!#REF!="G",'Ricavi complessivi'!D28*LAVORO!$E$6,IF('Ricavi complessivi'!#REF!="F",'Ricavi complessivi'!D28,""))</f>
        <v>#REF!</v>
      </c>
      <c r="J28" s="14" t="e">
        <f>IF('Ricavi complessivi'!#REF!="G",'Ricavi complessivi'!E28*LAVORO!$E$6,IF('Ricavi complessivi'!#REF!="F",'Ricavi complessivi'!E28,""))</f>
        <v>#REF!</v>
      </c>
      <c r="K28" s="14" t="e">
        <f>IF('Ricavi complessivi'!#REF!="G",'Ricavi complessivi'!F28*LAVORO!$E$6,IF('Ricavi complessivi'!#REF!="F",'Ricavi complessivi'!F28,""))</f>
        <v>#REF!</v>
      </c>
      <c r="L28" s="30" t="e">
        <f>IF('Ricavi complessivi'!#REF!="G",'Ricavi complessivi'!#REF!*LAVORO!$E$6,IF('Ricavi complessivi'!#REF!="F",'Ricavi complessivi'!#REF!,""))</f>
        <v>#REF!</v>
      </c>
      <c r="M28" s="30" t="e">
        <f>'Ricavi complessivi'!#REF!</f>
        <v>#REF!</v>
      </c>
      <c r="P28" s="42" t="e">
        <f>IF(M28="G",'Ricavi complessivi'!#REF!,IF('R Felino'!M28='R Felino'!$B$214,'Ricavi complessivi'!#REF!,0))</f>
        <v>#REF!</v>
      </c>
    </row>
    <row r="29" spans="1:16" hidden="1">
      <c r="A29" s="13" t="str">
        <f>IF('Ricavi complessivi'!A29="","",'Ricavi complessivi'!A29)</f>
        <v xml:space="preserve">  58/05/510  </v>
      </c>
      <c r="B29" s="62" t="str">
        <f>IF('Ricavi complessivi'!B29="","",'Ricavi complessivi'!B29)</f>
        <v xml:space="preserve">SERV.ASSI.DOM. MONTECHIARUGOLO </v>
      </c>
      <c r="C29" s="8" t="e">
        <f>IF('Ricavi complessivi'!#REF!="G",'Ricavi complessivi'!#REF!*LAVORO!$E$6,IF('Ricavi complessivi'!#REF!="F",'Ricavi complessivi'!#REF!,""))</f>
        <v>#REF!</v>
      </c>
      <c r="D29" s="8" t="e">
        <f>IF('Ricavi complessivi'!#REF!="G",'Ricavi complessivi'!#REF!*LAVORO!$E$6,IF('Ricavi complessivi'!#REF!="F",'Ricavi complessivi'!#REF!,""))</f>
        <v>#REF!</v>
      </c>
      <c r="E29" s="30" t="e">
        <f>IF('Ricavi complessivi'!#REF!="G",'Ricavi complessivi'!#REF!*LAVORO!$E$6,IF('Ricavi complessivi'!#REF!="F",'Ricavi complessivi'!#REF!,""))</f>
        <v>#REF!</v>
      </c>
      <c r="F29" s="114" t="e">
        <f>IF('Ricavi complessivi'!#REF!="G",'Ricavi complessivi'!C29*LAVORO!$E$6,IF('Ricavi complessivi'!#REF!="F",'Ricavi complessivi'!C29,0))</f>
        <v>#REF!</v>
      </c>
      <c r="G29" s="44" t="e">
        <f>IF('Ricavi complessivi'!#REF!="G",'Ricavi complessivi'!#REF!*LAVORO!$E$6,IF('Ricavi complessivi'!#REF!="F",'Ricavi complessivi'!#REF!,""))</f>
        <v>#REF!</v>
      </c>
      <c r="H29" s="44" t="e">
        <f>IF('Ricavi complessivi'!#REF!="G",'Ricavi complessivi'!#REF!*LAVORO!$E$6,IF('Ricavi complessivi'!#REF!="F",'Ricavi complessivi'!#REF!,""))</f>
        <v>#REF!</v>
      </c>
      <c r="I29" s="114" t="e">
        <f>IF('Ricavi complessivi'!#REF!="G",'Ricavi complessivi'!D29*LAVORO!$E$6,IF('Ricavi complessivi'!#REF!="F",'Ricavi complessivi'!D29,""))</f>
        <v>#REF!</v>
      </c>
      <c r="J29" s="14" t="e">
        <f>IF('Ricavi complessivi'!#REF!="G",'Ricavi complessivi'!E29*LAVORO!$E$6,IF('Ricavi complessivi'!#REF!="F",'Ricavi complessivi'!E29,""))</f>
        <v>#REF!</v>
      </c>
      <c r="K29" s="14" t="e">
        <f>IF('Ricavi complessivi'!#REF!="G",'Ricavi complessivi'!F29*LAVORO!$E$6,IF('Ricavi complessivi'!#REF!="F",'Ricavi complessivi'!F29,""))</f>
        <v>#REF!</v>
      </c>
      <c r="L29" s="30" t="e">
        <f>IF('Ricavi complessivi'!#REF!="G",'Ricavi complessivi'!#REF!*LAVORO!$E$6,IF('Ricavi complessivi'!#REF!="F",'Ricavi complessivi'!#REF!,""))</f>
        <v>#REF!</v>
      </c>
      <c r="M29" s="30" t="e">
        <f>'Ricavi complessivi'!#REF!</f>
        <v>#REF!</v>
      </c>
      <c r="P29" s="42" t="e">
        <f>IF(M29="G",'Ricavi complessivi'!#REF!,IF('R Felino'!M29='R Felino'!$B$214,'Ricavi complessivi'!#REF!,0))</f>
        <v>#REF!</v>
      </c>
    </row>
    <row r="30" spans="1:16" hidden="1">
      <c r="A30" s="13" t="str">
        <f>IF('Ricavi complessivi'!A30="","",'Ricavi complessivi'!A30)</f>
        <v xml:space="preserve">  58/05/511  </v>
      </c>
      <c r="B30" s="62" t="str">
        <f>IF('Ricavi complessivi'!B30="","",'Ricavi complessivi'!B30)</f>
        <v xml:space="preserve">CENTRO DIURNO MONTECHIARUGOLO  </v>
      </c>
      <c r="C30" s="8" t="e">
        <f>IF('Ricavi complessivi'!#REF!="G",'Ricavi complessivi'!#REF!*LAVORO!$E$6,IF('Ricavi complessivi'!#REF!="F",'Ricavi complessivi'!#REF!,""))</f>
        <v>#REF!</v>
      </c>
      <c r="D30" s="8" t="e">
        <f>IF('Ricavi complessivi'!#REF!="G",'Ricavi complessivi'!#REF!*LAVORO!$E$6,IF('Ricavi complessivi'!#REF!="F",'Ricavi complessivi'!#REF!,""))</f>
        <v>#REF!</v>
      </c>
      <c r="E30" s="30" t="e">
        <f>IF('Ricavi complessivi'!#REF!="G",'Ricavi complessivi'!#REF!*LAVORO!$E$6,IF('Ricavi complessivi'!#REF!="F",'Ricavi complessivi'!#REF!,""))</f>
        <v>#REF!</v>
      </c>
      <c r="F30" s="114" t="e">
        <f>IF('Ricavi complessivi'!#REF!="G",'Ricavi complessivi'!C30*LAVORO!$E$6,IF('Ricavi complessivi'!#REF!="F",'Ricavi complessivi'!C30,0))</f>
        <v>#REF!</v>
      </c>
      <c r="G30" s="44" t="e">
        <f>IF('Ricavi complessivi'!#REF!="G",'Ricavi complessivi'!#REF!*LAVORO!$E$6,IF('Ricavi complessivi'!#REF!="F",'Ricavi complessivi'!#REF!,""))</f>
        <v>#REF!</v>
      </c>
      <c r="H30" s="44" t="e">
        <f>IF('Ricavi complessivi'!#REF!="G",'Ricavi complessivi'!#REF!*LAVORO!$E$6,IF('Ricavi complessivi'!#REF!="F",'Ricavi complessivi'!#REF!,""))</f>
        <v>#REF!</v>
      </c>
      <c r="I30" s="114" t="e">
        <f>IF('Ricavi complessivi'!#REF!="G",'Ricavi complessivi'!D30*LAVORO!$E$6,IF('Ricavi complessivi'!#REF!="F",'Ricavi complessivi'!D30,""))</f>
        <v>#REF!</v>
      </c>
      <c r="J30" s="14" t="e">
        <f>IF('Ricavi complessivi'!#REF!="G",'Ricavi complessivi'!E30*LAVORO!$E$6,IF('Ricavi complessivi'!#REF!="F",'Ricavi complessivi'!E30,""))</f>
        <v>#REF!</v>
      </c>
      <c r="K30" s="14" t="e">
        <f>IF('Ricavi complessivi'!#REF!="G",'Ricavi complessivi'!F30*LAVORO!$E$6,IF('Ricavi complessivi'!#REF!="F",'Ricavi complessivi'!F30,""))</f>
        <v>#REF!</v>
      </c>
      <c r="L30" s="30" t="e">
        <f>IF('Ricavi complessivi'!#REF!="G",'Ricavi complessivi'!#REF!*LAVORO!$E$6,IF('Ricavi complessivi'!#REF!="F",'Ricavi complessivi'!#REF!,""))</f>
        <v>#REF!</v>
      </c>
      <c r="M30" s="30" t="e">
        <f>'Ricavi complessivi'!#REF!</f>
        <v>#REF!</v>
      </c>
      <c r="P30" s="42" t="e">
        <f>IF(M30="G",'Ricavi complessivi'!#REF!,IF('R Felino'!M30='R Felino'!$B$214,'Ricavi complessivi'!#REF!,0))</f>
        <v>#REF!</v>
      </c>
    </row>
    <row r="31" spans="1:16" hidden="1">
      <c r="A31" s="13" t="str">
        <f>IF('Ricavi complessivi'!A31="","",'Ricavi complessivi'!A31)</f>
        <v xml:space="preserve">  58/05/512  </v>
      </c>
      <c r="B31" s="62" t="str">
        <f>IF('Ricavi complessivi'!B31="","",'Ricavi complessivi'!B31)</f>
        <v xml:space="preserve">TAXI SOCIALE MONTECHIARUGOLO   </v>
      </c>
      <c r="C31" s="8" t="e">
        <f>IF('Ricavi complessivi'!#REF!="G",'Ricavi complessivi'!#REF!*LAVORO!$E$6,IF('Ricavi complessivi'!#REF!="F",'Ricavi complessivi'!#REF!,""))</f>
        <v>#REF!</v>
      </c>
      <c r="D31" s="8" t="e">
        <f>IF('Ricavi complessivi'!#REF!="G",'Ricavi complessivi'!#REF!*LAVORO!$E$6,IF('Ricavi complessivi'!#REF!="F",'Ricavi complessivi'!#REF!,""))</f>
        <v>#REF!</v>
      </c>
      <c r="E31" s="30" t="e">
        <f>IF('Ricavi complessivi'!#REF!="G",'Ricavi complessivi'!#REF!*LAVORO!$E$6,IF('Ricavi complessivi'!#REF!="F",'Ricavi complessivi'!#REF!,""))</f>
        <v>#REF!</v>
      </c>
      <c r="F31" s="114" t="e">
        <f>IF('Ricavi complessivi'!#REF!="G",'Ricavi complessivi'!C31*LAVORO!$E$6,IF('Ricavi complessivi'!#REF!="F",'Ricavi complessivi'!C31,0))</f>
        <v>#REF!</v>
      </c>
      <c r="G31" s="44" t="e">
        <f>IF('Ricavi complessivi'!#REF!="G",'Ricavi complessivi'!#REF!*LAVORO!$E$6,IF('Ricavi complessivi'!#REF!="F",'Ricavi complessivi'!#REF!,""))</f>
        <v>#REF!</v>
      </c>
      <c r="H31" s="44" t="e">
        <f>IF('Ricavi complessivi'!#REF!="G",'Ricavi complessivi'!#REF!*LAVORO!$E$6,IF('Ricavi complessivi'!#REF!="F",'Ricavi complessivi'!#REF!,""))</f>
        <v>#REF!</v>
      </c>
      <c r="I31" s="114" t="e">
        <f>IF('Ricavi complessivi'!#REF!="G",'Ricavi complessivi'!D31*LAVORO!$E$6,IF('Ricavi complessivi'!#REF!="F",'Ricavi complessivi'!D31,""))</f>
        <v>#REF!</v>
      </c>
      <c r="J31" s="14" t="e">
        <f>IF('Ricavi complessivi'!#REF!="G",'Ricavi complessivi'!E31*LAVORO!$E$6,IF('Ricavi complessivi'!#REF!="F",'Ricavi complessivi'!E31,""))</f>
        <v>#REF!</v>
      </c>
      <c r="K31" s="14" t="e">
        <f>IF('Ricavi complessivi'!#REF!="G",'Ricavi complessivi'!F31*LAVORO!$E$6,IF('Ricavi complessivi'!#REF!="F",'Ricavi complessivi'!F31,""))</f>
        <v>#REF!</v>
      </c>
      <c r="L31" s="30" t="e">
        <f>IF('Ricavi complessivi'!#REF!="G",'Ricavi complessivi'!#REF!*LAVORO!$E$6,IF('Ricavi complessivi'!#REF!="F",'Ricavi complessivi'!#REF!,""))</f>
        <v>#REF!</v>
      </c>
      <c r="M31" s="30" t="e">
        <f>'Ricavi complessivi'!#REF!</f>
        <v>#REF!</v>
      </c>
      <c r="P31" s="42" t="e">
        <f>IF(M31="G",'Ricavi complessivi'!#REF!,IF('R Felino'!M31='R Felino'!$B$214,'Ricavi complessivi'!#REF!,0))</f>
        <v>#REF!</v>
      </c>
    </row>
    <row r="32" spans="1:16" hidden="1">
      <c r="A32" s="13" t="str">
        <f>IF('Ricavi complessivi'!A32="","",'Ricavi complessivi'!A32)</f>
        <v xml:space="preserve">  58/05/513  </v>
      </c>
      <c r="B32" s="62" t="str">
        <f>IF('Ricavi complessivi'!B32="","",'Ricavi complessivi'!B32)</f>
        <v xml:space="preserve">ALTRI SERVIZI MONTECHIARUGOLO  </v>
      </c>
      <c r="C32" s="8" t="e">
        <f>IF('Ricavi complessivi'!#REF!="G",'Ricavi complessivi'!#REF!*LAVORO!$E$6,IF('Ricavi complessivi'!#REF!="F",'Ricavi complessivi'!#REF!,""))</f>
        <v>#REF!</v>
      </c>
      <c r="D32" s="8" t="e">
        <f>IF('Ricavi complessivi'!#REF!="G",'Ricavi complessivi'!#REF!*LAVORO!$E$6,IF('Ricavi complessivi'!#REF!="F",'Ricavi complessivi'!#REF!,""))</f>
        <v>#REF!</v>
      </c>
      <c r="E32" s="30" t="e">
        <f>IF('Ricavi complessivi'!#REF!="G",'Ricavi complessivi'!#REF!*LAVORO!$E$6,IF('Ricavi complessivi'!#REF!="F",'Ricavi complessivi'!#REF!,""))</f>
        <v>#REF!</v>
      </c>
      <c r="F32" s="114" t="e">
        <f>IF('Ricavi complessivi'!#REF!="G",'Ricavi complessivi'!C32*LAVORO!$E$6,IF('Ricavi complessivi'!#REF!="F",'Ricavi complessivi'!C32,0))</f>
        <v>#REF!</v>
      </c>
      <c r="G32" s="44" t="e">
        <f>IF('Ricavi complessivi'!#REF!="G",'Ricavi complessivi'!#REF!*LAVORO!$E$6,IF('Ricavi complessivi'!#REF!="F",'Ricavi complessivi'!#REF!,""))</f>
        <v>#REF!</v>
      </c>
      <c r="H32" s="44" t="e">
        <f>IF('Ricavi complessivi'!#REF!="G",'Ricavi complessivi'!#REF!*LAVORO!$E$6,IF('Ricavi complessivi'!#REF!="F",'Ricavi complessivi'!#REF!,""))</f>
        <v>#REF!</v>
      </c>
      <c r="I32" s="114" t="e">
        <f>IF('Ricavi complessivi'!#REF!="G",'Ricavi complessivi'!D32*LAVORO!$E$6,IF('Ricavi complessivi'!#REF!="F",'Ricavi complessivi'!D32,""))</f>
        <v>#REF!</v>
      </c>
      <c r="J32" s="14" t="e">
        <f>IF('Ricavi complessivi'!#REF!="G",'Ricavi complessivi'!E32*LAVORO!$E$6,IF('Ricavi complessivi'!#REF!="F",'Ricavi complessivi'!E32,""))</f>
        <v>#REF!</v>
      </c>
      <c r="K32" s="14" t="e">
        <f>IF('Ricavi complessivi'!#REF!="G",'Ricavi complessivi'!F32*LAVORO!$E$6,IF('Ricavi complessivi'!#REF!="F",'Ricavi complessivi'!F32,""))</f>
        <v>#REF!</v>
      </c>
      <c r="L32" s="30" t="e">
        <f>IF('Ricavi complessivi'!#REF!="G",'Ricavi complessivi'!#REF!*LAVORO!$E$6,IF('Ricavi complessivi'!#REF!="F",'Ricavi complessivi'!#REF!,""))</f>
        <v>#REF!</v>
      </c>
      <c r="M32" s="30" t="e">
        <f>'Ricavi complessivi'!#REF!</f>
        <v>#REF!</v>
      </c>
      <c r="P32" s="42" t="e">
        <f>IF(M32="G",'Ricavi complessivi'!#REF!,IF('R Felino'!M32='R Felino'!$B$214,'Ricavi complessivi'!#REF!,0))</f>
        <v>#REF!</v>
      </c>
    </row>
    <row r="33" spans="1:16" hidden="1">
      <c r="A33" s="13" t="str">
        <f>IF('Ricavi complessivi'!A33="","",'Ricavi complessivi'!A33)</f>
        <v xml:space="preserve">  58/05/514  </v>
      </c>
      <c r="B33" s="62" t="str">
        <f>IF('Ricavi complessivi'!B33="","",'Ricavi complessivi'!B33)</f>
        <v xml:space="preserve">SERV.ASSIST.DOM.SALA BAGANZA   </v>
      </c>
      <c r="C33" s="8" t="e">
        <f>IF('Ricavi complessivi'!#REF!="G",'Ricavi complessivi'!#REF!*LAVORO!$E$6,IF('Ricavi complessivi'!#REF!="F",'Ricavi complessivi'!#REF!,""))</f>
        <v>#REF!</v>
      </c>
      <c r="D33" s="8" t="e">
        <f>IF('Ricavi complessivi'!#REF!="G",'Ricavi complessivi'!#REF!*LAVORO!$E$6,IF('Ricavi complessivi'!#REF!="F",'Ricavi complessivi'!#REF!,""))</f>
        <v>#REF!</v>
      </c>
      <c r="E33" s="30" t="e">
        <f>IF('Ricavi complessivi'!#REF!="G",'Ricavi complessivi'!#REF!*LAVORO!$E$6,IF('Ricavi complessivi'!#REF!="F",'Ricavi complessivi'!#REF!,""))</f>
        <v>#REF!</v>
      </c>
      <c r="F33" s="114" t="e">
        <f>IF('Ricavi complessivi'!#REF!="G",'Ricavi complessivi'!C33*LAVORO!$E$6,IF('Ricavi complessivi'!#REF!="F",'Ricavi complessivi'!C33,0))</f>
        <v>#REF!</v>
      </c>
      <c r="G33" s="44" t="e">
        <f>IF('Ricavi complessivi'!#REF!="G",'Ricavi complessivi'!#REF!*LAVORO!$E$6,IF('Ricavi complessivi'!#REF!="F",'Ricavi complessivi'!#REF!,""))</f>
        <v>#REF!</v>
      </c>
      <c r="H33" s="44" t="e">
        <f>IF('Ricavi complessivi'!#REF!="G",'Ricavi complessivi'!#REF!*LAVORO!$E$6,IF('Ricavi complessivi'!#REF!="F",'Ricavi complessivi'!#REF!,""))</f>
        <v>#REF!</v>
      </c>
      <c r="I33" s="114" t="e">
        <f>IF('Ricavi complessivi'!#REF!="G",'Ricavi complessivi'!D33*LAVORO!$E$6,IF('Ricavi complessivi'!#REF!="F",'Ricavi complessivi'!D33,""))</f>
        <v>#REF!</v>
      </c>
      <c r="J33" s="14" t="e">
        <f>IF('Ricavi complessivi'!#REF!="G",'Ricavi complessivi'!E33*LAVORO!$E$6,IF('Ricavi complessivi'!#REF!="F",'Ricavi complessivi'!E33,""))</f>
        <v>#REF!</v>
      </c>
      <c r="K33" s="14" t="e">
        <f>IF('Ricavi complessivi'!#REF!="G",'Ricavi complessivi'!F33*LAVORO!$E$6,IF('Ricavi complessivi'!#REF!="F",'Ricavi complessivi'!F33,""))</f>
        <v>#REF!</v>
      </c>
      <c r="L33" s="30" t="e">
        <f>IF('Ricavi complessivi'!#REF!="G",'Ricavi complessivi'!#REF!*LAVORO!$E$6,IF('Ricavi complessivi'!#REF!="F",'Ricavi complessivi'!#REF!,""))</f>
        <v>#REF!</v>
      </c>
      <c r="M33" s="30" t="e">
        <f>'Ricavi complessivi'!#REF!</f>
        <v>#REF!</v>
      </c>
      <c r="P33" s="42" t="e">
        <f>IF(M33="G",'Ricavi complessivi'!#REF!,IF('R Felino'!M33='R Felino'!$B$214,'Ricavi complessivi'!#REF!,0))</f>
        <v>#REF!</v>
      </c>
    </row>
    <row r="34" spans="1:16" hidden="1">
      <c r="A34" s="13" t="str">
        <f>IF('Ricavi complessivi'!A34="","",'Ricavi complessivi'!A34)</f>
        <v xml:space="preserve">  58/05/516  </v>
      </c>
      <c r="B34" s="62" t="str">
        <f>IF('Ricavi complessivi'!B34="","",'Ricavi complessivi'!B34)</f>
        <v xml:space="preserve">CENTRO DIURNO SALA BAGANZA     </v>
      </c>
      <c r="C34" s="8" t="e">
        <f>IF('Ricavi complessivi'!#REF!="G",'Ricavi complessivi'!#REF!*LAVORO!$E$6,IF('Ricavi complessivi'!#REF!="F",'Ricavi complessivi'!#REF!,""))</f>
        <v>#REF!</v>
      </c>
      <c r="D34" s="8" t="e">
        <f>IF('Ricavi complessivi'!#REF!="G",'Ricavi complessivi'!#REF!*LAVORO!$E$6,IF('Ricavi complessivi'!#REF!="F",'Ricavi complessivi'!#REF!,""))</f>
        <v>#REF!</v>
      </c>
      <c r="E34" s="30" t="e">
        <f>IF('Ricavi complessivi'!#REF!="G",'Ricavi complessivi'!#REF!*LAVORO!$E$6,IF('Ricavi complessivi'!#REF!="F",'Ricavi complessivi'!#REF!,""))</f>
        <v>#REF!</v>
      </c>
      <c r="F34" s="114" t="e">
        <f>IF('Ricavi complessivi'!#REF!="G",'Ricavi complessivi'!C34*LAVORO!$E$6,IF('Ricavi complessivi'!#REF!="F",'Ricavi complessivi'!C34,0))</f>
        <v>#REF!</v>
      </c>
      <c r="G34" s="44" t="e">
        <f>IF('Ricavi complessivi'!#REF!="G",'Ricavi complessivi'!#REF!*LAVORO!$E$6,IF('Ricavi complessivi'!#REF!="F",'Ricavi complessivi'!#REF!,""))</f>
        <v>#REF!</v>
      </c>
      <c r="H34" s="44" t="e">
        <f>IF('Ricavi complessivi'!#REF!="G",'Ricavi complessivi'!#REF!*LAVORO!$E$6,IF('Ricavi complessivi'!#REF!="F",'Ricavi complessivi'!#REF!,""))</f>
        <v>#REF!</v>
      </c>
      <c r="I34" s="114" t="e">
        <f>IF('Ricavi complessivi'!#REF!="G",'Ricavi complessivi'!D34*LAVORO!$E$6,IF('Ricavi complessivi'!#REF!="F",'Ricavi complessivi'!D34,""))</f>
        <v>#REF!</v>
      </c>
      <c r="J34" s="14" t="e">
        <f>IF('Ricavi complessivi'!#REF!="G",'Ricavi complessivi'!E34*LAVORO!$E$6,IF('Ricavi complessivi'!#REF!="F",'Ricavi complessivi'!E34,""))</f>
        <v>#REF!</v>
      </c>
      <c r="K34" s="14" t="e">
        <f>IF('Ricavi complessivi'!#REF!="G",'Ricavi complessivi'!F34*LAVORO!$E$6,IF('Ricavi complessivi'!#REF!="F",'Ricavi complessivi'!F34,""))</f>
        <v>#REF!</v>
      </c>
      <c r="L34" s="30" t="e">
        <f>IF('Ricavi complessivi'!#REF!="G",'Ricavi complessivi'!#REF!*LAVORO!$E$6,IF('Ricavi complessivi'!#REF!="F",'Ricavi complessivi'!#REF!,""))</f>
        <v>#REF!</v>
      </c>
      <c r="M34" s="30" t="e">
        <f>'Ricavi complessivi'!#REF!</f>
        <v>#REF!</v>
      </c>
      <c r="P34" s="42" t="e">
        <f>IF(M34="G",'Ricavi complessivi'!#REF!,IF('R Felino'!M34='R Felino'!$B$214,'Ricavi complessivi'!#REF!,0))</f>
        <v>#REF!</v>
      </c>
    </row>
    <row r="35" spans="1:16" hidden="1">
      <c r="A35" s="13" t="str">
        <f>IF('Ricavi complessivi'!A35="","",'Ricavi complessivi'!A35)</f>
        <v>58/05/806</v>
      </c>
      <c r="B35" s="62" t="str">
        <f>IF('Ricavi complessivi'!B35="","",'Ricavi complessivi'!B35)</f>
        <v xml:space="preserve">SERV.TAXI SOCIALE SALA BAGANZA </v>
      </c>
      <c r="C35" s="8" t="e">
        <f>IF('Ricavi complessivi'!#REF!="G",'Ricavi complessivi'!#REF!*LAVORO!$E$6,IF('Ricavi complessivi'!#REF!="F",'Ricavi complessivi'!#REF!,""))</f>
        <v>#REF!</v>
      </c>
      <c r="D35" s="8" t="e">
        <f>IF('Ricavi complessivi'!#REF!="G",'Ricavi complessivi'!#REF!*LAVORO!$E$6,IF('Ricavi complessivi'!#REF!="F",'Ricavi complessivi'!#REF!,""))</f>
        <v>#REF!</v>
      </c>
      <c r="E35" s="30" t="e">
        <f>IF('Ricavi complessivi'!#REF!="G",'Ricavi complessivi'!#REF!*LAVORO!$E$6,IF('Ricavi complessivi'!#REF!="F",'Ricavi complessivi'!#REF!,""))</f>
        <v>#REF!</v>
      </c>
      <c r="F35" s="114" t="e">
        <f>IF('Ricavi complessivi'!#REF!="G",'Ricavi complessivi'!C35*LAVORO!$E$6,IF('Ricavi complessivi'!#REF!="F",'Ricavi complessivi'!C35,0))</f>
        <v>#REF!</v>
      </c>
      <c r="G35" s="44" t="e">
        <f>IF('Ricavi complessivi'!#REF!="G",'Ricavi complessivi'!#REF!*LAVORO!$E$6,IF('Ricavi complessivi'!#REF!="F",'Ricavi complessivi'!#REF!,""))</f>
        <v>#REF!</v>
      </c>
      <c r="H35" s="44" t="e">
        <f>IF('Ricavi complessivi'!#REF!="G",'Ricavi complessivi'!#REF!*LAVORO!$E$6,IF('Ricavi complessivi'!#REF!="F",'Ricavi complessivi'!#REF!,""))</f>
        <v>#REF!</v>
      </c>
      <c r="I35" s="114" t="e">
        <f>IF('Ricavi complessivi'!#REF!="G",'Ricavi complessivi'!D35*LAVORO!$E$6,IF('Ricavi complessivi'!#REF!="F",'Ricavi complessivi'!D35,""))</f>
        <v>#REF!</v>
      </c>
      <c r="J35" s="14" t="e">
        <f>IF('Ricavi complessivi'!#REF!="G",'Ricavi complessivi'!E35*LAVORO!$E$6,IF('Ricavi complessivi'!#REF!="F",'Ricavi complessivi'!E35,""))</f>
        <v>#REF!</v>
      </c>
      <c r="K35" s="14" t="e">
        <f>IF('Ricavi complessivi'!#REF!="G",'Ricavi complessivi'!F35*LAVORO!$E$6,IF('Ricavi complessivi'!#REF!="F",'Ricavi complessivi'!F35,""))</f>
        <v>#REF!</v>
      </c>
      <c r="L35" s="30" t="e">
        <f>IF('Ricavi complessivi'!#REF!="G",'Ricavi complessivi'!#REF!*LAVORO!$E$6,IF('Ricavi complessivi'!#REF!="F",'Ricavi complessivi'!#REF!,""))</f>
        <v>#REF!</v>
      </c>
      <c r="M35" s="30" t="e">
        <f>'Ricavi complessivi'!#REF!</f>
        <v>#REF!</v>
      </c>
      <c r="P35" s="42" t="e">
        <f>IF(M35="G",'Ricavi complessivi'!#REF!,IF('R Felino'!M35='R Felino'!$B$214,'Ricavi complessivi'!#REF!,0))</f>
        <v>#REF!</v>
      </c>
    </row>
    <row r="36" spans="1:16" hidden="1">
      <c r="A36" s="13" t="str">
        <f>IF('Ricavi complessivi'!A36="","",'Ricavi complessivi'!A36)</f>
        <v xml:space="preserve">  58/05/518  </v>
      </c>
      <c r="B36" s="62" t="str">
        <f>IF('Ricavi complessivi'!B36="","",'Ricavi complessivi'!B36)</f>
        <v xml:space="preserve">SERV.ASSIST.DOM. TRAVERSETOLO  </v>
      </c>
      <c r="C36" s="8" t="e">
        <f>IF('Ricavi complessivi'!#REF!="G",'Ricavi complessivi'!#REF!*LAVORO!$E$6,IF('Ricavi complessivi'!#REF!="F",'Ricavi complessivi'!#REF!,""))</f>
        <v>#REF!</v>
      </c>
      <c r="D36" s="8" t="e">
        <f>IF('Ricavi complessivi'!#REF!="G",'Ricavi complessivi'!#REF!*LAVORO!$E$6,IF('Ricavi complessivi'!#REF!="F",'Ricavi complessivi'!#REF!,""))</f>
        <v>#REF!</v>
      </c>
      <c r="E36" s="30" t="e">
        <f>IF('Ricavi complessivi'!#REF!="G",'Ricavi complessivi'!#REF!*LAVORO!$E$6,IF('Ricavi complessivi'!#REF!="F",'Ricavi complessivi'!#REF!,""))</f>
        <v>#REF!</v>
      </c>
      <c r="F36" s="114" t="e">
        <f>IF('Ricavi complessivi'!#REF!="G",'Ricavi complessivi'!C36*LAVORO!$E$6,IF('Ricavi complessivi'!#REF!="F",'Ricavi complessivi'!C36,0))</f>
        <v>#REF!</v>
      </c>
      <c r="G36" s="44" t="e">
        <f>IF('Ricavi complessivi'!#REF!="G",'Ricavi complessivi'!#REF!*LAVORO!$E$6,IF('Ricavi complessivi'!#REF!="F",'Ricavi complessivi'!#REF!,""))</f>
        <v>#REF!</v>
      </c>
      <c r="H36" s="44" t="e">
        <f>IF('Ricavi complessivi'!#REF!="G",'Ricavi complessivi'!#REF!*LAVORO!$E$6,IF('Ricavi complessivi'!#REF!="F",'Ricavi complessivi'!#REF!,""))</f>
        <v>#REF!</v>
      </c>
      <c r="I36" s="114" t="e">
        <f>IF('Ricavi complessivi'!#REF!="G",'Ricavi complessivi'!D36*LAVORO!$E$6,IF('Ricavi complessivi'!#REF!="F",'Ricavi complessivi'!D36,""))</f>
        <v>#REF!</v>
      </c>
      <c r="J36" s="14" t="e">
        <f>IF('Ricavi complessivi'!#REF!="G",'Ricavi complessivi'!E36*LAVORO!$E$6,IF('Ricavi complessivi'!#REF!="F",'Ricavi complessivi'!E36,""))</f>
        <v>#REF!</v>
      </c>
      <c r="K36" s="14" t="e">
        <f>IF('Ricavi complessivi'!#REF!="G",'Ricavi complessivi'!F36*LAVORO!$E$6,IF('Ricavi complessivi'!#REF!="F",'Ricavi complessivi'!F36,""))</f>
        <v>#REF!</v>
      </c>
      <c r="L36" s="30" t="e">
        <f>IF('Ricavi complessivi'!#REF!="G",'Ricavi complessivi'!#REF!*LAVORO!$E$6,IF('Ricavi complessivi'!#REF!="F",'Ricavi complessivi'!#REF!,""))</f>
        <v>#REF!</v>
      </c>
      <c r="M36" s="30" t="e">
        <f>'Ricavi complessivi'!#REF!</f>
        <v>#REF!</v>
      </c>
      <c r="P36" s="42" t="e">
        <f>IF(M36="G",'Ricavi complessivi'!#REF!,IF('R Felino'!M36='R Felino'!$B$214,'Ricavi complessivi'!#REF!,0))</f>
        <v>#REF!</v>
      </c>
    </row>
    <row r="37" spans="1:16" hidden="1">
      <c r="A37" s="13" t="str">
        <f>IF('Ricavi complessivi'!A37="","",'Ricavi complessivi'!A37)</f>
        <v xml:space="preserve">  58/05/519  </v>
      </c>
      <c r="B37" s="62" t="str">
        <f>IF('Ricavi complessivi'!B37="","",'Ricavi complessivi'!B37)</f>
        <v xml:space="preserve">SER.CENTRO DIURNO TRAVERSETOLO </v>
      </c>
      <c r="C37" s="8" t="e">
        <f>IF('Ricavi complessivi'!#REF!="G",'Ricavi complessivi'!#REF!*LAVORO!$E$6,IF('Ricavi complessivi'!#REF!="F",'Ricavi complessivi'!#REF!,""))</f>
        <v>#REF!</v>
      </c>
      <c r="D37" s="8" t="e">
        <f>IF('Ricavi complessivi'!#REF!="G",'Ricavi complessivi'!#REF!*LAVORO!$E$6,IF('Ricavi complessivi'!#REF!="F",'Ricavi complessivi'!#REF!,""))</f>
        <v>#REF!</v>
      </c>
      <c r="E37" s="30" t="e">
        <f>IF('Ricavi complessivi'!#REF!="G",'Ricavi complessivi'!#REF!*LAVORO!$E$6,IF('Ricavi complessivi'!#REF!="F",'Ricavi complessivi'!#REF!,""))</f>
        <v>#REF!</v>
      </c>
      <c r="F37" s="114" t="e">
        <f>IF('Ricavi complessivi'!#REF!="G",'Ricavi complessivi'!C37*LAVORO!$E$6,IF('Ricavi complessivi'!#REF!="F",'Ricavi complessivi'!C37,0))</f>
        <v>#REF!</v>
      </c>
      <c r="G37" s="44" t="e">
        <f>IF('Ricavi complessivi'!#REF!="G",'Ricavi complessivi'!#REF!*LAVORO!$E$6,IF('Ricavi complessivi'!#REF!="F",'Ricavi complessivi'!#REF!,""))</f>
        <v>#REF!</v>
      </c>
      <c r="H37" s="44" t="e">
        <f>IF('Ricavi complessivi'!#REF!="G",'Ricavi complessivi'!#REF!*LAVORO!$E$6,IF('Ricavi complessivi'!#REF!="F",'Ricavi complessivi'!#REF!,""))</f>
        <v>#REF!</v>
      </c>
      <c r="I37" s="114" t="e">
        <f>IF('Ricavi complessivi'!#REF!="G",'Ricavi complessivi'!D37*LAVORO!$E$6,IF('Ricavi complessivi'!#REF!="F",'Ricavi complessivi'!D37,""))</f>
        <v>#REF!</v>
      </c>
      <c r="J37" s="14" t="e">
        <f>IF('Ricavi complessivi'!#REF!="G",'Ricavi complessivi'!E37*LAVORO!$E$6,IF('Ricavi complessivi'!#REF!="F",'Ricavi complessivi'!E37,""))</f>
        <v>#REF!</v>
      </c>
      <c r="K37" s="14" t="e">
        <f>IF('Ricavi complessivi'!#REF!="G",'Ricavi complessivi'!F37*LAVORO!$E$6,IF('Ricavi complessivi'!#REF!="F",'Ricavi complessivi'!F37,""))</f>
        <v>#REF!</v>
      </c>
      <c r="L37" s="30" t="e">
        <f>IF('Ricavi complessivi'!#REF!="G",'Ricavi complessivi'!#REF!*LAVORO!$E$6,IF('Ricavi complessivi'!#REF!="F",'Ricavi complessivi'!#REF!,""))</f>
        <v>#REF!</v>
      </c>
      <c r="M37" s="30" t="e">
        <f>'Ricavi complessivi'!#REF!</f>
        <v>#REF!</v>
      </c>
      <c r="P37" s="42" t="e">
        <f>IF(M37="G",'Ricavi complessivi'!#REF!,IF('R Felino'!M37='R Felino'!$B$214,'Ricavi complessivi'!#REF!,0))</f>
        <v>#REF!</v>
      </c>
    </row>
    <row r="38" spans="1:16" hidden="1">
      <c r="A38" s="13" t="str">
        <f>IF('Ricavi complessivi'!A38="","",'Ricavi complessivi'!A38)</f>
        <v xml:space="preserve">  58/05/520  </v>
      </c>
      <c r="B38" s="62" t="str">
        <f>IF('Ricavi complessivi'!B38="","",'Ricavi complessivi'!B38)</f>
        <v xml:space="preserve">SERV.TAXI SOCIALE TRAVERSETOLO </v>
      </c>
      <c r="C38" s="8" t="e">
        <f>IF('Ricavi complessivi'!#REF!="G",'Ricavi complessivi'!#REF!*LAVORO!$E$6,IF('Ricavi complessivi'!#REF!="F",'Ricavi complessivi'!#REF!,""))</f>
        <v>#REF!</v>
      </c>
      <c r="D38" s="8" t="e">
        <f>IF('Ricavi complessivi'!#REF!="G",'Ricavi complessivi'!#REF!*LAVORO!$E$6,IF('Ricavi complessivi'!#REF!="F",'Ricavi complessivi'!#REF!,""))</f>
        <v>#REF!</v>
      </c>
      <c r="E38" s="30" t="e">
        <f>IF('Ricavi complessivi'!#REF!="G",'Ricavi complessivi'!#REF!*LAVORO!$E$6,IF('Ricavi complessivi'!#REF!="F",'Ricavi complessivi'!#REF!,""))</f>
        <v>#REF!</v>
      </c>
      <c r="F38" s="114" t="e">
        <f>IF('Ricavi complessivi'!#REF!="G",'Ricavi complessivi'!C38*LAVORO!$E$6,IF('Ricavi complessivi'!#REF!="F",'Ricavi complessivi'!C38,0))</f>
        <v>#REF!</v>
      </c>
      <c r="G38" s="44" t="e">
        <f>IF('Ricavi complessivi'!#REF!="G",'Ricavi complessivi'!#REF!*LAVORO!$E$6,IF('Ricavi complessivi'!#REF!="F",'Ricavi complessivi'!#REF!,""))</f>
        <v>#REF!</v>
      </c>
      <c r="H38" s="44" t="e">
        <f>IF('Ricavi complessivi'!#REF!="G",'Ricavi complessivi'!#REF!*LAVORO!$E$6,IF('Ricavi complessivi'!#REF!="F",'Ricavi complessivi'!#REF!,""))</f>
        <v>#REF!</v>
      </c>
      <c r="I38" s="114" t="e">
        <f>IF('Ricavi complessivi'!#REF!="G",'Ricavi complessivi'!D38*LAVORO!$E$6,IF('Ricavi complessivi'!#REF!="F",'Ricavi complessivi'!D38,""))</f>
        <v>#REF!</v>
      </c>
      <c r="J38" s="14" t="e">
        <f>IF('Ricavi complessivi'!#REF!="G",'Ricavi complessivi'!E38*LAVORO!$E$6,IF('Ricavi complessivi'!#REF!="F",'Ricavi complessivi'!E38,""))</f>
        <v>#REF!</v>
      </c>
      <c r="K38" s="14" t="e">
        <f>IF('Ricavi complessivi'!#REF!="G",'Ricavi complessivi'!F38*LAVORO!$E$6,IF('Ricavi complessivi'!#REF!="F",'Ricavi complessivi'!F38,""))</f>
        <v>#REF!</v>
      </c>
      <c r="L38" s="30" t="e">
        <f>IF('Ricavi complessivi'!#REF!="G",'Ricavi complessivi'!#REF!*LAVORO!$E$6,IF('Ricavi complessivi'!#REF!="F",'Ricavi complessivi'!#REF!,""))</f>
        <v>#REF!</v>
      </c>
      <c r="M38" s="30" t="e">
        <f>'Ricavi complessivi'!#REF!</f>
        <v>#REF!</v>
      </c>
      <c r="P38" s="42" t="e">
        <f>IF(M38="G",'Ricavi complessivi'!#REF!,IF('R Felino'!M38='R Felino'!$B$214,'Ricavi complessivi'!#REF!,0))</f>
        <v>#REF!</v>
      </c>
    </row>
    <row r="39" spans="1:16" hidden="1">
      <c r="A39" s="13" t="str">
        <f>IF('Ricavi complessivi'!A39="","",'Ricavi complessivi'!A39)</f>
        <v xml:space="preserve">  58/05/523  </v>
      </c>
      <c r="B39" s="62" t="str">
        <f>IF('Ricavi complessivi'!B39="","",'Ricavi complessivi'!B39)</f>
        <v>CD COLLECCHIO STIMOLAZ. COGNITI</v>
      </c>
      <c r="C39" s="8" t="e">
        <f>IF('Ricavi complessivi'!#REF!="G",'Ricavi complessivi'!#REF!*LAVORO!$E$6,IF('Ricavi complessivi'!#REF!="F",'Ricavi complessivi'!#REF!,""))</f>
        <v>#REF!</v>
      </c>
      <c r="D39" s="8" t="e">
        <f>IF('Ricavi complessivi'!#REF!="G",'Ricavi complessivi'!#REF!*LAVORO!$E$6,IF('Ricavi complessivi'!#REF!="F",'Ricavi complessivi'!#REF!,""))</f>
        <v>#REF!</v>
      </c>
      <c r="E39" s="30" t="e">
        <f>IF('Ricavi complessivi'!#REF!="G",'Ricavi complessivi'!#REF!*LAVORO!$E$6,IF('Ricavi complessivi'!#REF!="F",'Ricavi complessivi'!#REF!,""))</f>
        <v>#REF!</v>
      </c>
      <c r="F39" s="114" t="e">
        <f>IF('Ricavi complessivi'!#REF!="G",'Ricavi complessivi'!C39*LAVORO!$E$6,IF('Ricavi complessivi'!#REF!="F",'Ricavi complessivi'!C39,0))</f>
        <v>#REF!</v>
      </c>
      <c r="G39" s="44" t="e">
        <f>IF('Ricavi complessivi'!#REF!="G",'Ricavi complessivi'!#REF!*LAVORO!$E$6,IF('Ricavi complessivi'!#REF!="F",'Ricavi complessivi'!#REF!,""))</f>
        <v>#REF!</v>
      </c>
      <c r="H39" s="44" t="e">
        <f>IF('Ricavi complessivi'!#REF!="G",'Ricavi complessivi'!#REF!*LAVORO!$E$6,IF('Ricavi complessivi'!#REF!="F",'Ricavi complessivi'!#REF!,""))</f>
        <v>#REF!</v>
      </c>
      <c r="I39" s="114" t="e">
        <f>IF('Ricavi complessivi'!#REF!="G",'Ricavi complessivi'!D39*LAVORO!$E$6,IF('Ricavi complessivi'!#REF!="F",'Ricavi complessivi'!D39,""))</f>
        <v>#REF!</v>
      </c>
      <c r="J39" s="14" t="e">
        <f>IF('Ricavi complessivi'!#REF!="G",'Ricavi complessivi'!E39*LAVORO!$E$6,IF('Ricavi complessivi'!#REF!="F",'Ricavi complessivi'!E39,""))</f>
        <v>#REF!</v>
      </c>
      <c r="K39" s="14" t="e">
        <f>IF('Ricavi complessivi'!#REF!="G",'Ricavi complessivi'!F39*LAVORO!$E$6,IF('Ricavi complessivi'!#REF!="F",'Ricavi complessivi'!F39,""))</f>
        <v>#REF!</v>
      </c>
      <c r="L39" s="30" t="e">
        <f>IF('Ricavi complessivi'!#REF!="G",'Ricavi complessivi'!#REF!*LAVORO!$E$6,IF('Ricavi complessivi'!#REF!="F",'Ricavi complessivi'!#REF!,""))</f>
        <v>#REF!</v>
      </c>
      <c r="M39" s="30" t="e">
        <f>'Ricavi complessivi'!#REF!</f>
        <v>#REF!</v>
      </c>
      <c r="P39" s="42" t="e">
        <f>IF(M39="G",'Ricavi complessivi'!#REF!,IF('R Felino'!M39='R Felino'!$B$214,'Ricavi complessivi'!#REF!,0))</f>
        <v>#REF!</v>
      </c>
    </row>
    <row r="40" spans="1:16" hidden="1">
      <c r="A40" s="13" t="str">
        <f>IF('Ricavi complessivi'!A40="","",'Ricavi complessivi'!A40)</f>
        <v xml:space="preserve">  58/05/524  </v>
      </c>
      <c r="B40" s="62" t="str">
        <f>IF('Ricavi complessivi'!B40="","",'Ricavi complessivi'!B40)</f>
        <v>CD MONTECH. STIMOLAZ. COGNITIVA</v>
      </c>
      <c r="C40" s="8" t="e">
        <f>IF('Ricavi complessivi'!#REF!="G",'Ricavi complessivi'!#REF!*LAVORO!$E$6,IF('Ricavi complessivi'!#REF!="F",'Ricavi complessivi'!#REF!,""))</f>
        <v>#REF!</v>
      </c>
      <c r="D40" s="8" t="e">
        <f>IF('Ricavi complessivi'!#REF!="G",'Ricavi complessivi'!#REF!*LAVORO!$E$6,IF('Ricavi complessivi'!#REF!="F",'Ricavi complessivi'!#REF!,""))</f>
        <v>#REF!</v>
      </c>
      <c r="E40" s="30" t="e">
        <f>IF('Ricavi complessivi'!#REF!="G",'Ricavi complessivi'!#REF!*LAVORO!$E$6,IF('Ricavi complessivi'!#REF!="F",'Ricavi complessivi'!#REF!,""))</f>
        <v>#REF!</v>
      </c>
      <c r="F40" s="114" t="e">
        <f>IF('Ricavi complessivi'!#REF!="G",'Ricavi complessivi'!C40*LAVORO!$E$6,IF('Ricavi complessivi'!#REF!="F",'Ricavi complessivi'!C40,0))</f>
        <v>#REF!</v>
      </c>
      <c r="G40" s="44" t="e">
        <f>IF('Ricavi complessivi'!#REF!="G",'Ricavi complessivi'!#REF!*LAVORO!$E$6,IF('Ricavi complessivi'!#REF!="F",'Ricavi complessivi'!#REF!,""))</f>
        <v>#REF!</v>
      </c>
      <c r="H40" s="44" t="e">
        <f>IF('Ricavi complessivi'!#REF!="G",'Ricavi complessivi'!#REF!*LAVORO!$E$6,IF('Ricavi complessivi'!#REF!="F",'Ricavi complessivi'!#REF!,""))</f>
        <v>#REF!</v>
      </c>
      <c r="I40" s="114" t="e">
        <f>IF('Ricavi complessivi'!#REF!="G",'Ricavi complessivi'!D40*LAVORO!$E$6,IF('Ricavi complessivi'!#REF!="F",'Ricavi complessivi'!D40,""))</f>
        <v>#REF!</v>
      </c>
      <c r="J40" s="14" t="e">
        <f>IF('Ricavi complessivi'!#REF!="G",'Ricavi complessivi'!E40*LAVORO!$E$6,IF('Ricavi complessivi'!#REF!="F",'Ricavi complessivi'!E40,""))</f>
        <v>#REF!</v>
      </c>
      <c r="K40" s="14" t="e">
        <f>IF('Ricavi complessivi'!#REF!="G",'Ricavi complessivi'!F40*LAVORO!$E$6,IF('Ricavi complessivi'!#REF!="F",'Ricavi complessivi'!F40,""))</f>
        <v>#REF!</v>
      </c>
      <c r="L40" s="30" t="e">
        <f>IF('Ricavi complessivi'!#REF!="G",'Ricavi complessivi'!#REF!*LAVORO!$E$6,IF('Ricavi complessivi'!#REF!="F",'Ricavi complessivi'!#REF!,""))</f>
        <v>#REF!</v>
      </c>
      <c r="M40" s="30" t="e">
        <f>'Ricavi complessivi'!#REF!</f>
        <v>#REF!</v>
      </c>
      <c r="P40" s="42" t="e">
        <f>IF(M40="G",'Ricavi complessivi'!#REF!,IF('R Felino'!M40='R Felino'!$B$214,'Ricavi complessivi'!#REF!,0))</f>
        <v>#REF!</v>
      </c>
    </row>
    <row r="41" spans="1:16" hidden="1">
      <c r="A41" s="13" t="str">
        <f>IF('Ricavi complessivi'!A41="","",'Ricavi complessivi'!A41)</f>
        <v xml:space="preserve">  58/05/525  </v>
      </c>
      <c r="B41" s="62" t="str">
        <f>IF('Ricavi complessivi'!B41="","",'Ricavi complessivi'!B41)</f>
        <v xml:space="preserve">STIM.NE COGNITIVA TRAVERSETOLO </v>
      </c>
      <c r="C41" s="8" t="e">
        <f>IF('Ricavi complessivi'!#REF!="G",'Ricavi complessivi'!#REF!*LAVORO!$E$6,IF('Ricavi complessivi'!#REF!="F",'Ricavi complessivi'!#REF!,""))</f>
        <v>#REF!</v>
      </c>
      <c r="D41" s="8" t="e">
        <f>IF('Ricavi complessivi'!#REF!="G",'Ricavi complessivi'!#REF!*LAVORO!$E$6,IF('Ricavi complessivi'!#REF!="F",'Ricavi complessivi'!#REF!,""))</f>
        <v>#REF!</v>
      </c>
      <c r="E41" s="30" t="e">
        <f>IF('Ricavi complessivi'!#REF!="G",'Ricavi complessivi'!#REF!*LAVORO!$E$6,IF('Ricavi complessivi'!#REF!="F",'Ricavi complessivi'!#REF!,""))</f>
        <v>#REF!</v>
      </c>
      <c r="F41" s="114" t="e">
        <f>IF('Ricavi complessivi'!#REF!="G",'Ricavi complessivi'!C41*LAVORO!$E$6,IF('Ricavi complessivi'!#REF!="F",'Ricavi complessivi'!C41,0))</f>
        <v>#REF!</v>
      </c>
      <c r="G41" s="44" t="e">
        <f>IF('Ricavi complessivi'!#REF!="G",'Ricavi complessivi'!#REF!*LAVORO!$E$6,IF('Ricavi complessivi'!#REF!="F",'Ricavi complessivi'!#REF!,""))</f>
        <v>#REF!</v>
      </c>
      <c r="H41" s="44" t="e">
        <f>IF('Ricavi complessivi'!#REF!="G",'Ricavi complessivi'!#REF!*LAVORO!$E$6,IF('Ricavi complessivi'!#REF!="F",'Ricavi complessivi'!#REF!,""))</f>
        <v>#REF!</v>
      </c>
      <c r="I41" s="114" t="e">
        <f>IF('Ricavi complessivi'!#REF!="G",'Ricavi complessivi'!D41*LAVORO!$E$6,IF('Ricavi complessivi'!#REF!="F",'Ricavi complessivi'!D41,""))</f>
        <v>#REF!</v>
      </c>
      <c r="J41" s="14" t="e">
        <f>IF('Ricavi complessivi'!#REF!="G",'Ricavi complessivi'!E41*LAVORO!$E$6,IF('Ricavi complessivi'!#REF!="F",'Ricavi complessivi'!E41,""))</f>
        <v>#REF!</v>
      </c>
      <c r="K41" s="14" t="e">
        <f>IF('Ricavi complessivi'!#REF!="G",'Ricavi complessivi'!F41*LAVORO!$E$6,IF('Ricavi complessivi'!#REF!="F",'Ricavi complessivi'!F41,""))</f>
        <v>#REF!</v>
      </c>
      <c r="L41" s="30" t="e">
        <f>IF('Ricavi complessivi'!#REF!="G",'Ricavi complessivi'!#REF!*LAVORO!$E$6,IF('Ricavi complessivi'!#REF!="F",'Ricavi complessivi'!#REF!,""))</f>
        <v>#REF!</v>
      </c>
      <c r="M41" s="30" t="e">
        <f>'Ricavi complessivi'!#REF!</f>
        <v>#REF!</v>
      </c>
      <c r="P41" s="42" t="e">
        <f>IF(M41="G",'Ricavi complessivi'!#REF!,IF('R Felino'!M41='R Felino'!$B$214,'Ricavi complessivi'!#REF!,0))</f>
        <v>#REF!</v>
      </c>
    </row>
    <row r="42" spans="1:16" hidden="1">
      <c r="A42" s="13" t="str">
        <f>IF('Ricavi complessivi'!A42="","",'Ricavi complessivi'!A42)</f>
        <v/>
      </c>
      <c r="B42" s="62" t="str">
        <f>IF('Ricavi complessivi'!B42="","",'Ricavi complessivi'!B42)</f>
        <v/>
      </c>
      <c r="C42" s="8" t="e">
        <f>IF('Ricavi complessivi'!#REF!="G",'Ricavi complessivi'!#REF!*LAVORO!$E$6,IF('Ricavi complessivi'!#REF!="F",'Ricavi complessivi'!#REF!,""))</f>
        <v>#REF!</v>
      </c>
      <c r="D42" s="8" t="e">
        <f>IF('Ricavi complessivi'!#REF!="G",'Ricavi complessivi'!#REF!*LAVORO!$E$6,IF('Ricavi complessivi'!#REF!="F",'Ricavi complessivi'!#REF!,""))</f>
        <v>#REF!</v>
      </c>
      <c r="E42" s="30" t="e">
        <f>IF('Ricavi complessivi'!#REF!="G",'Ricavi complessivi'!#REF!*LAVORO!$E$6,IF('Ricavi complessivi'!#REF!="F",'Ricavi complessivi'!#REF!,""))</f>
        <v>#REF!</v>
      </c>
      <c r="F42" s="114" t="e">
        <f>IF('Ricavi complessivi'!#REF!="G",'Ricavi complessivi'!C42*LAVORO!$E$6,IF('Ricavi complessivi'!#REF!="F",'Ricavi complessivi'!C42,0))</f>
        <v>#REF!</v>
      </c>
      <c r="G42" s="44" t="e">
        <f>IF('Ricavi complessivi'!#REF!="G",'Ricavi complessivi'!#REF!*LAVORO!$E$6,IF('Ricavi complessivi'!#REF!="F",'Ricavi complessivi'!#REF!,""))</f>
        <v>#REF!</v>
      </c>
      <c r="H42" s="44" t="e">
        <f>IF('Ricavi complessivi'!#REF!="G",'Ricavi complessivi'!#REF!*LAVORO!$E$6,IF('Ricavi complessivi'!#REF!="F",'Ricavi complessivi'!#REF!,""))</f>
        <v>#REF!</v>
      </c>
      <c r="I42" s="114" t="e">
        <f>IF('Ricavi complessivi'!#REF!="G",'Ricavi complessivi'!D42*LAVORO!$E$6,IF('Ricavi complessivi'!#REF!="F",'Ricavi complessivi'!D42,""))</f>
        <v>#REF!</v>
      </c>
      <c r="J42" s="14" t="e">
        <f>IF('Ricavi complessivi'!#REF!="G",'Ricavi complessivi'!E42*LAVORO!$E$6,IF('Ricavi complessivi'!#REF!="F",'Ricavi complessivi'!E42,""))</f>
        <v>#REF!</v>
      </c>
      <c r="K42" s="14" t="e">
        <f>IF('Ricavi complessivi'!#REF!="G",'Ricavi complessivi'!F42*LAVORO!$E$6,IF('Ricavi complessivi'!#REF!="F",'Ricavi complessivi'!F42,""))</f>
        <v>#REF!</v>
      </c>
      <c r="L42" s="30" t="e">
        <f>IF('Ricavi complessivi'!#REF!="G",'Ricavi complessivi'!#REF!*LAVORO!$E$6,IF('Ricavi complessivi'!#REF!="F",'Ricavi complessivi'!#REF!,""))</f>
        <v>#REF!</v>
      </c>
      <c r="M42" s="30" t="e">
        <f>'Ricavi complessivi'!#REF!</f>
        <v>#REF!</v>
      </c>
      <c r="P42" s="42" t="e">
        <f>IF(M42="G",'Ricavi complessivi'!#REF!,IF('R Felino'!M42='R Felino'!$B$214,'Ricavi complessivi'!#REF!,0))</f>
        <v>#REF!</v>
      </c>
    </row>
    <row r="43" spans="1:16" hidden="1">
      <c r="A43" s="13" t="str">
        <f>IF('Ricavi complessivi'!A43="","",'Ricavi complessivi'!A43)</f>
        <v/>
      </c>
      <c r="B43" s="62" t="str">
        <f>IF('Ricavi complessivi'!B43="","",'Ricavi complessivi'!B43)</f>
        <v/>
      </c>
      <c r="C43" s="8" t="e">
        <f>IF('Ricavi complessivi'!#REF!="G",'Ricavi complessivi'!#REF!*LAVORO!$E$6,IF('Ricavi complessivi'!#REF!="F",'Ricavi complessivi'!#REF!,""))</f>
        <v>#REF!</v>
      </c>
      <c r="D43" s="8" t="e">
        <f>IF('Ricavi complessivi'!#REF!="G",'Ricavi complessivi'!#REF!*LAVORO!$E$6,IF('Ricavi complessivi'!#REF!="F",'Ricavi complessivi'!#REF!,""))</f>
        <v>#REF!</v>
      </c>
      <c r="E43" s="30" t="e">
        <f>IF('Ricavi complessivi'!#REF!="G",'Ricavi complessivi'!#REF!*LAVORO!$E$6,IF('Ricavi complessivi'!#REF!="F",'Ricavi complessivi'!#REF!,""))</f>
        <v>#REF!</v>
      </c>
      <c r="F43" s="114" t="e">
        <f>IF('Ricavi complessivi'!#REF!="G",'Ricavi complessivi'!C43*LAVORO!$E$6,IF('Ricavi complessivi'!#REF!="F",'Ricavi complessivi'!C43,0))</f>
        <v>#REF!</v>
      </c>
      <c r="G43" s="44" t="e">
        <f>IF('Ricavi complessivi'!#REF!="G",'Ricavi complessivi'!#REF!*LAVORO!$E$6,IF('Ricavi complessivi'!#REF!="F",'Ricavi complessivi'!#REF!,""))</f>
        <v>#REF!</v>
      </c>
      <c r="H43" s="44" t="e">
        <f>IF('Ricavi complessivi'!#REF!="G",'Ricavi complessivi'!#REF!*LAVORO!$E$6,IF('Ricavi complessivi'!#REF!="F",'Ricavi complessivi'!#REF!,""))</f>
        <v>#REF!</v>
      </c>
      <c r="I43" s="114" t="e">
        <f>IF('Ricavi complessivi'!#REF!="G",'Ricavi complessivi'!D43*LAVORO!$E$6,IF('Ricavi complessivi'!#REF!="F",'Ricavi complessivi'!D43,""))</f>
        <v>#REF!</v>
      </c>
      <c r="J43" s="14" t="e">
        <f>IF('Ricavi complessivi'!#REF!="G",'Ricavi complessivi'!E43*LAVORO!$E$6,IF('Ricavi complessivi'!#REF!="F",'Ricavi complessivi'!E43,""))</f>
        <v>#REF!</v>
      </c>
      <c r="K43" s="14" t="e">
        <f>IF('Ricavi complessivi'!#REF!="G",'Ricavi complessivi'!F43*LAVORO!$E$6,IF('Ricavi complessivi'!#REF!="F",'Ricavi complessivi'!F43,""))</f>
        <v>#REF!</v>
      </c>
      <c r="L43" s="30" t="e">
        <f>IF('Ricavi complessivi'!#REF!="G",'Ricavi complessivi'!#REF!*LAVORO!$E$6,IF('Ricavi complessivi'!#REF!="F",'Ricavi complessivi'!#REF!,""))</f>
        <v>#REF!</v>
      </c>
      <c r="M43" s="30" t="e">
        <f>'Ricavi complessivi'!#REF!</f>
        <v>#REF!</v>
      </c>
      <c r="P43" s="42" t="e">
        <f>IF(M43="G",'Ricavi complessivi'!#REF!,IF('R Felino'!M43='R Felino'!$B$214,'Ricavi complessivi'!#REF!,0))</f>
        <v>#REF!</v>
      </c>
    </row>
    <row r="44" spans="1:16" hidden="1">
      <c r="A44" s="13" t="str">
        <f>IF('Ricavi complessivi'!A44="","",'Ricavi complessivi'!A44)</f>
        <v/>
      </c>
      <c r="B44" s="62" t="str">
        <f>IF('Ricavi complessivi'!B44="","",'Ricavi complessivi'!B44)</f>
        <v/>
      </c>
      <c r="C44" s="8" t="e">
        <f>IF('Ricavi complessivi'!#REF!="G",'Ricavi complessivi'!#REF!*LAVORO!$E$6,IF('Ricavi complessivi'!#REF!="F",'Ricavi complessivi'!#REF!,""))</f>
        <v>#REF!</v>
      </c>
      <c r="D44" s="8" t="e">
        <f>IF('Ricavi complessivi'!#REF!="G",'Ricavi complessivi'!#REF!*LAVORO!$E$6,IF('Ricavi complessivi'!#REF!="F",'Ricavi complessivi'!#REF!,""))</f>
        <v>#REF!</v>
      </c>
      <c r="E44" s="30" t="e">
        <f>IF('Ricavi complessivi'!#REF!="G",'Ricavi complessivi'!#REF!*LAVORO!$E$6,IF('Ricavi complessivi'!#REF!="F",'Ricavi complessivi'!#REF!,""))</f>
        <v>#REF!</v>
      </c>
      <c r="F44" s="114" t="e">
        <f>IF('Ricavi complessivi'!#REF!="G",'Ricavi complessivi'!C44*LAVORO!$E$6,IF('Ricavi complessivi'!#REF!="F",'Ricavi complessivi'!C44,0))</f>
        <v>#REF!</v>
      </c>
      <c r="G44" s="44" t="e">
        <f>IF('Ricavi complessivi'!#REF!="G",'Ricavi complessivi'!#REF!*LAVORO!$E$6,IF('Ricavi complessivi'!#REF!="F",'Ricavi complessivi'!#REF!,""))</f>
        <v>#REF!</v>
      </c>
      <c r="H44" s="44" t="e">
        <f>IF('Ricavi complessivi'!#REF!="G",'Ricavi complessivi'!#REF!*LAVORO!$E$6,IF('Ricavi complessivi'!#REF!="F",'Ricavi complessivi'!#REF!,""))</f>
        <v>#REF!</v>
      </c>
      <c r="I44" s="114" t="e">
        <f>IF('Ricavi complessivi'!#REF!="G",'Ricavi complessivi'!D44*LAVORO!$E$6,IF('Ricavi complessivi'!#REF!="F",'Ricavi complessivi'!D44,""))</f>
        <v>#REF!</v>
      </c>
      <c r="J44" s="14" t="e">
        <f>IF('Ricavi complessivi'!#REF!="G",'Ricavi complessivi'!E44*LAVORO!$E$6,IF('Ricavi complessivi'!#REF!="F",'Ricavi complessivi'!E44,""))</f>
        <v>#REF!</v>
      </c>
      <c r="K44" s="14" t="e">
        <f>IF('Ricavi complessivi'!#REF!="G",'Ricavi complessivi'!F44*LAVORO!$E$6,IF('Ricavi complessivi'!#REF!="F",'Ricavi complessivi'!F44,""))</f>
        <v>#REF!</v>
      </c>
      <c r="L44" s="30" t="e">
        <f>IF('Ricavi complessivi'!#REF!="G",'Ricavi complessivi'!#REF!*LAVORO!$E$6,IF('Ricavi complessivi'!#REF!="F",'Ricavi complessivi'!#REF!,""))</f>
        <v>#REF!</v>
      </c>
      <c r="M44" s="30" t="e">
        <f>'Ricavi complessivi'!#REF!</f>
        <v>#REF!</v>
      </c>
      <c r="P44" s="42" t="e">
        <f>IF(M44="G",'Ricavi complessivi'!#REF!,IF('R Felino'!M44='R Felino'!$B$214,'Ricavi complessivi'!#REF!,0))</f>
        <v>#REF!</v>
      </c>
    </row>
    <row r="45" spans="1:16" hidden="1">
      <c r="A45" s="13" t="str">
        <f>IF('Ricavi complessivi'!A45="","",'Ricavi complessivi'!A45)</f>
        <v/>
      </c>
      <c r="B45" s="62" t="str">
        <f>IF('Ricavi complessivi'!B45="","",'Ricavi complessivi'!B45)</f>
        <v/>
      </c>
      <c r="C45" s="8" t="e">
        <f>IF('Ricavi complessivi'!#REF!="G",'Ricavi complessivi'!#REF!*LAVORO!$E$6,IF('Ricavi complessivi'!#REF!="F",'Ricavi complessivi'!#REF!,""))</f>
        <v>#REF!</v>
      </c>
      <c r="D45" s="8" t="e">
        <f>IF('Ricavi complessivi'!#REF!="G",'Ricavi complessivi'!#REF!*LAVORO!$E$6,IF('Ricavi complessivi'!#REF!="F",'Ricavi complessivi'!#REF!,""))</f>
        <v>#REF!</v>
      </c>
      <c r="E45" s="30" t="e">
        <f>IF('Ricavi complessivi'!#REF!="G",'Ricavi complessivi'!#REF!*LAVORO!$E$6,IF('Ricavi complessivi'!#REF!="F",'Ricavi complessivi'!#REF!,""))</f>
        <v>#REF!</v>
      </c>
      <c r="F45" s="114" t="e">
        <f>IF('Ricavi complessivi'!#REF!="G",'Ricavi complessivi'!C45*LAVORO!$E$6,IF('Ricavi complessivi'!#REF!="F",'Ricavi complessivi'!C45,0))</f>
        <v>#REF!</v>
      </c>
      <c r="G45" s="44" t="e">
        <f>IF('Ricavi complessivi'!#REF!="G",'Ricavi complessivi'!#REF!*LAVORO!$E$6,IF('Ricavi complessivi'!#REF!="F",'Ricavi complessivi'!#REF!,""))</f>
        <v>#REF!</v>
      </c>
      <c r="H45" s="44" t="e">
        <f>IF('Ricavi complessivi'!#REF!="G",'Ricavi complessivi'!#REF!*LAVORO!$E$6,IF('Ricavi complessivi'!#REF!="F",'Ricavi complessivi'!#REF!,""))</f>
        <v>#REF!</v>
      </c>
      <c r="I45" s="114" t="e">
        <f>IF('Ricavi complessivi'!#REF!="G",'Ricavi complessivi'!D45*LAVORO!$E$6,IF('Ricavi complessivi'!#REF!="F",'Ricavi complessivi'!D45,""))</f>
        <v>#REF!</v>
      </c>
      <c r="J45" s="14" t="e">
        <f>IF('Ricavi complessivi'!#REF!="G",'Ricavi complessivi'!E45*LAVORO!$E$6,IF('Ricavi complessivi'!#REF!="F",'Ricavi complessivi'!E45,""))</f>
        <v>#REF!</v>
      </c>
      <c r="K45" s="14" t="e">
        <f>IF('Ricavi complessivi'!#REF!="G",'Ricavi complessivi'!F45*LAVORO!$E$6,IF('Ricavi complessivi'!#REF!="F",'Ricavi complessivi'!F45,""))</f>
        <v>#REF!</v>
      </c>
      <c r="L45" s="30" t="e">
        <f>IF('Ricavi complessivi'!#REF!="G",'Ricavi complessivi'!#REF!*LAVORO!$E$6,IF('Ricavi complessivi'!#REF!="F",'Ricavi complessivi'!#REF!,""))</f>
        <v>#REF!</v>
      </c>
      <c r="M45" s="30" t="e">
        <f>'Ricavi complessivi'!#REF!</f>
        <v>#REF!</v>
      </c>
      <c r="P45" s="42" t="e">
        <f>IF(M45="G",'Ricavi complessivi'!#REF!,IF('R Felino'!M45='R Felino'!$B$214,'Ricavi complessivi'!#REF!,0))</f>
        <v>#REF!</v>
      </c>
    </row>
    <row r="46" spans="1:16" hidden="1">
      <c r="A46" s="13" t="str">
        <f>IF('Ricavi complessivi'!A46="","",'Ricavi complessivi'!A46)</f>
        <v/>
      </c>
      <c r="B46" s="62" t="str">
        <f>IF('Ricavi complessivi'!B46="","",'Ricavi complessivi'!B46)</f>
        <v/>
      </c>
      <c r="C46" s="8" t="e">
        <f>IF('Ricavi complessivi'!#REF!="G",'Ricavi complessivi'!#REF!*LAVORO!$E$6,IF('Ricavi complessivi'!#REF!="F",'Ricavi complessivi'!#REF!,""))</f>
        <v>#REF!</v>
      </c>
      <c r="D46" s="8" t="e">
        <f>IF('Ricavi complessivi'!#REF!="G",'Ricavi complessivi'!#REF!*LAVORO!$E$6,IF('Ricavi complessivi'!#REF!="F",'Ricavi complessivi'!#REF!,""))</f>
        <v>#REF!</v>
      </c>
      <c r="E46" s="30" t="e">
        <f>IF('Ricavi complessivi'!#REF!="G",'Ricavi complessivi'!#REF!*LAVORO!$E$6,IF('Ricavi complessivi'!#REF!="F",'Ricavi complessivi'!#REF!,""))</f>
        <v>#REF!</v>
      </c>
      <c r="F46" s="114" t="e">
        <f>IF('Ricavi complessivi'!#REF!="G",'Ricavi complessivi'!C46*LAVORO!$E$6,IF('Ricavi complessivi'!#REF!="F",'Ricavi complessivi'!C46,0))</f>
        <v>#REF!</v>
      </c>
      <c r="G46" s="44" t="e">
        <f>IF('Ricavi complessivi'!#REF!="G",'Ricavi complessivi'!#REF!*LAVORO!$E$6,IF('Ricavi complessivi'!#REF!="F",'Ricavi complessivi'!#REF!,""))</f>
        <v>#REF!</v>
      </c>
      <c r="H46" s="44" t="e">
        <f>IF('Ricavi complessivi'!#REF!="G",'Ricavi complessivi'!#REF!*LAVORO!$E$6,IF('Ricavi complessivi'!#REF!="F",'Ricavi complessivi'!#REF!,""))</f>
        <v>#REF!</v>
      </c>
      <c r="I46" s="114" t="e">
        <f>IF('Ricavi complessivi'!#REF!="G",'Ricavi complessivi'!D46*LAVORO!$E$6,IF('Ricavi complessivi'!#REF!="F",'Ricavi complessivi'!D46,""))</f>
        <v>#REF!</v>
      </c>
      <c r="J46" s="14" t="e">
        <f>IF('Ricavi complessivi'!#REF!="G",'Ricavi complessivi'!E46*LAVORO!$E$6,IF('Ricavi complessivi'!#REF!="F",'Ricavi complessivi'!E46,""))</f>
        <v>#REF!</v>
      </c>
      <c r="K46" s="14" t="e">
        <f>IF('Ricavi complessivi'!#REF!="G",'Ricavi complessivi'!F46*LAVORO!$E$6,IF('Ricavi complessivi'!#REF!="F",'Ricavi complessivi'!F46,""))</f>
        <v>#REF!</v>
      </c>
      <c r="L46" s="30" t="e">
        <f>IF('Ricavi complessivi'!#REF!="G",'Ricavi complessivi'!#REF!*LAVORO!$E$6,IF('Ricavi complessivi'!#REF!="F",'Ricavi complessivi'!#REF!,""))</f>
        <v>#REF!</v>
      </c>
      <c r="M46" s="30" t="e">
        <f>'Ricavi complessivi'!#REF!</f>
        <v>#REF!</v>
      </c>
      <c r="P46" s="42" t="e">
        <f>IF(M46="G",'Ricavi complessivi'!#REF!,IF('R Felino'!M46='R Felino'!$B$214,'Ricavi complessivi'!#REF!,0))</f>
        <v>#REF!</v>
      </c>
    </row>
    <row r="47" spans="1:16">
      <c r="A47" s="13"/>
      <c r="B47" s="17" t="str">
        <f>'[2]Ricavi complessivi'!B37</f>
        <v>TOTALE COMPARTECIP. UT. ASS. ANZ.</v>
      </c>
      <c r="C47" s="17" t="e">
        <f t="shared" ref="C47:K47" si="2">SUM(C20:C46)</f>
        <v>#REF!</v>
      </c>
      <c r="D47" s="17" t="e">
        <f t="shared" si="2"/>
        <v>#REF!</v>
      </c>
      <c r="E47" s="17" t="e">
        <f t="shared" si="2"/>
        <v>#REF!</v>
      </c>
      <c r="F47" s="17" t="e">
        <f t="shared" si="2"/>
        <v>#REF!</v>
      </c>
      <c r="G47" s="17" t="e">
        <f t="shared" si="2"/>
        <v>#REF!</v>
      </c>
      <c r="H47" s="17" t="e">
        <f t="shared" si="2"/>
        <v>#REF!</v>
      </c>
      <c r="I47" s="17" t="e">
        <f t="shared" si="2"/>
        <v>#REF!</v>
      </c>
      <c r="J47" s="17" t="e">
        <f t="shared" si="2"/>
        <v>#REF!</v>
      </c>
      <c r="K47" s="17" t="e">
        <f t="shared" si="2"/>
        <v>#REF!</v>
      </c>
      <c r="L47" s="8"/>
      <c r="M47" s="8"/>
      <c r="P47" s="42">
        <v>1</v>
      </c>
    </row>
    <row r="48" spans="1:16" ht="23.25">
      <c r="B48" s="50" t="s">
        <v>484</v>
      </c>
      <c r="F48" s="1"/>
      <c r="G48" s="1"/>
      <c r="H48" s="1"/>
      <c r="P48" s="42">
        <v>1</v>
      </c>
    </row>
    <row r="49" spans="1:16">
      <c r="A49" s="2" t="s">
        <v>3</v>
      </c>
      <c r="B49" s="2" t="s">
        <v>2</v>
      </c>
      <c r="C49" s="26" t="str">
        <f>C$2</f>
        <v>GESTIONALE</v>
      </c>
      <c r="D49" s="26" t="str">
        <f>D$2</f>
        <v>RATEI E RISCONTI</v>
      </c>
      <c r="E49" s="26" t="str">
        <f>E$2</f>
        <v>STIMA</v>
      </c>
      <c r="F49" s="26" t="str">
        <f>F19</f>
        <v>PREVENTIVO 2019</v>
      </c>
      <c r="G49" s="26" t="e">
        <f t="shared" ref="G49:L49" si="3">G19</f>
        <v>#REF!</v>
      </c>
      <c r="H49" s="26" t="e">
        <f t="shared" si="3"/>
        <v>#REF!</v>
      </c>
      <c r="I49" s="26" t="str">
        <f t="shared" si="3"/>
        <v>CONSUNTIVO 2019</v>
      </c>
      <c r="J49" s="26" t="str">
        <f t="shared" si="3"/>
        <v>INDICATORE ATTESO</v>
      </c>
      <c r="K49" s="26" t="str">
        <f t="shared" si="3"/>
        <v>INDICATORE CONS.</v>
      </c>
      <c r="L49" s="2" t="str">
        <f t="shared" si="3"/>
        <v>NOTE</v>
      </c>
      <c r="P49" s="42">
        <v>1</v>
      </c>
    </row>
    <row r="50" spans="1:16" ht="18" hidden="1" customHeight="1">
      <c r="A50" s="13" t="str">
        <f>IF('Ricavi complessivi'!A50="","",'Ricavi complessivi'!A50)</f>
        <v xml:space="preserve">  58/05/541  </v>
      </c>
      <c r="B50" s="62" t="str">
        <f>IF('Ricavi complessivi'!B50="","",'Ricavi complessivi'!B50)</f>
        <v>RIMBORSO EDUC. DIS. COLLECCHI</v>
      </c>
      <c r="C50" s="8" t="e">
        <f>IF('Ricavi complessivi'!#REF!="G",'Ricavi complessivi'!#REF!*LAVORO!$E$6,IF('Ricavi complessivi'!#REF!="F",'Ricavi complessivi'!#REF!,""))</f>
        <v>#REF!</v>
      </c>
      <c r="D50" s="8" t="e">
        <f>IF('Ricavi complessivi'!#REF!="G",'Ricavi complessivi'!#REF!*LAVORO!$E$6,IF('Ricavi complessivi'!#REF!="F",'Ricavi complessivi'!#REF!,""))</f>
        <v>#REF!</v>
      </c>
      <c r="E50" s="30" t="e">
        <f>IF('Ricavi complessivi'!#REF!="G",'Ricavi complessivi'!#REF!*LAVORO!$E$6,IF('Ricavi complessivi'!#REF!="F",'Ricavi complessivi'!#REF!,""))</f>
        <v>#REF!</v>
      </c>
      <c r="F50" s="114" t="e">
        <f>IF('Ricavi complessivi'!#REF!="G",'Ricavi complessivi'!C50*LAVORO!$E$6,IF('Ricavi complessivi'!#REF!="F",'Ricavi complessivi'!C50,0))</f>
        <v>#REF!</v>
      </c>
      <c r="G50" s="44" t="e">
        <f>IF('Ricavi complessivi'!#REF!="G",'Ricavi complessivi'!#REF!*LAVORO!$E$6,IF('Ricavi complessivi'!#REF!="F",'Ricavi complessivi'!#REF!,""))</f>
        <v>#REF!</v>
      </c>
      <c r="H50" s="44" t="e">
        <f>IF('Ricavi complessivi'!#REF!="G",'Ricavi complessivi'!#REF!*LAVORO!$E$6,IF('Ricavi complessivi'!#REF!="F",'Ricavi complessivi'!#REF!,""))</f>
        <v>#REF!</v>
      </c>
      <c r="I50" s="114" t="e">
        <f>IF('Ricavi complessivi'!#REF!="G",'Ricavi complessivi'!D50*LAVORO!$E$6,IF('Ricavi complessivi'!#REF!="F",'Ricavi complessivi'!D50,""))</f>
        <v>#REF!</v>
      </c>
      <c r="J50" s="14" t="e">
        <f>IF('Ricavi complessivi'!#REF!="G",'Ricavi complessivi'!E50*LAVORO!$E$6,IF('Ricavi complessivi'!#REF!="F",'Ricavi complessivi'!E50,""))</f>
        <v>#REF!</v>
      </c>
      <c r="K50" s="14" t="e">
        <f>IF('Ricavi complessivi'!#REF!="G",'Ricavi complessivi'!F50*LAVORO!$E$6,IF('Ricavi complessivi'!#REF!="F",'Ricavi complessivi'!F50,""))</f>
        <v>#REF!</v>
      </c>
      <c r="L50" s="30" t="e">
        <f>IF('Ricavi complessivi'!#REF!="G",'Ricavi complessivi'!#REF!*LAVORO!$E$6,IF('Ricavi complessivi'!#REF!="F",'Ricavi complessivi'!#REF!,""))</f>
        <v>#REF!</v>
      </c>
      <c r="M50" s="30" t="e">
        <f>'Ricavi complessivi'!#REF!</f>
        <v>#REF!</v>
      </c>
      <c r="P50" s="42" t="e">
        <f>IF(M50="G",'Ricavi complessivi'!#REF!,IF('R Felino'!M50='R Felino'!$B$214,'Ricavi complessivi'!#REF!,0))</f>
        <v>#REF!</v>
      </c>
    </row>
    <row r="51" spans="1:16" ht="18" hidden="1" customHeight="1">
      <c r="A51" s="13" t="str">
        <f>IF('Ricavi complessivi'!A51="","",'Ricavi complessivi'!A51)</f>
        <v xml:space="preserve">  58/05/542  </v>
      </c>
      <c r="B51" s="62" t="str">
        <f>IF('Ricavi complessivi'!B51="","",'Ricavi complessivi'!B51)</f>
        <v xml:space="preserve">RIMBORSO EDUC.DIS. FELINO     </v>
      </c>
      <c r="C51" s="8" t="e">
        <f>IF('Ricavi complessivi'!#REF!="G",'Ricavi complessivi'!#REF!*LAVORO!$E$6,IF('Ricavi complessivi'!#REF!="F",'Ricavi complessivi'!#REF!,""))</f>
        <v>#REF!</v>
      </c>
      <c r="D51" s="8" t="e">
        <f>IF('Ricavi complessivi'!#REF!="G",'Ricavi complessivi'!#REF!*LAVORO!$E$6,IF('Ricavi complessivi'!#REF!="F",'Ricavi complessivi'!#REF!,""))</f>
        <v>#REF!</v>
      </c>
      <c r="E51" s="30" t="e">
        <f>IF('Ricavi complessivi'!#REF!="G",'Ricavi complessivi'!#REF!*LAVORO!$E$6,IF('Ricavi complessivi'!#REF!="F",'Ricavi complessivi'!#REF!,""))</f>
        <v>#REF!</v>
      </c>
      <c r="F51" s="114" t="e">
        <f>IF('Ricavi complessivi'!#REF!="G",'Ricavi complessivi'!C51*LAVORO!$E$6,IF('Ricavi complessivi'!#REF!="F",'Ricavi complessivi'!C51,0))</f>
        <v>#REF!</v>
      </c>
      <c r="G51" s="44" t="e">
        <f>IF('Ricavi complessivi'!#REF!="G",'Ricavi complessivi'!#REF!*LAVORO!$E$6,IF('Ricavi complessivi'!#REF!="F",'Ricavi complessivi'!#REF!,""))</f>
        <v>#REF!</v>
      </c>
      <c r="H51" s="44" t="e">
        <f>IF('Ricavi complessivi'!#REF!="G",'Ricavi complessivi'!#REF!*LAVORO!$E$6,IF('Ricavi complessivi'!#REF!="F",'Ricavi complessivi'!#REF!,""))</f>
        <v>#REF!</v>
      </c>
      <c r="I51" s="114" t="e">
        <f>IF('Ricavi complessivi'!#REF!="G",'Ricavi complessivi'!D51*LAVORO!$E$6,IF('Ricavi complessivi'!#REF!="F",'Ricavi complessivi'!D51,""))</f>
        <v>#REF!</v>
      </c>
      <c r="J51" s="14" t="e">
        <f>IF('Ricavi complessivi'!#REF!="G",'Ricavi complessivi'!E51*LAVORO!$E$6,IF('Ricavi complessivi'!#REF!="F",'Ricavi complessivi'!E51,""))</f>
        <v>#REF!</v>
      </c>
      <c r="K51" s="14" t="e">
        <f>IF('Ricavi complessivi'!#REF!="G",'Ricavi complessivi'!F51*LAVORO!$E$6,IF('Ricavi complessivi'!#REF!="F",'Ricavi complessivi'!F51,""))</f>
        <v>#REF!</v>
      </c>
      <c r="L51" s="30" t="e">
        <f>IF('Ricavi complessivi'!#REF!="G",'Ricavi complessivi'!#REF!*LAVORO!$E$6,IF('Ricavi complessivi'!#REF!="F",'Ricavi complessivi'!#REF!,""))</f>
        <v>#REF!</v>
      </c>
      <c r="M51" s="30" t="e">
        <f>'Ricavi complessivi'!#REF!</f>
        <v>#REF!</v>
      </c>
      <c r="P51" s="42" t="e">
        <f>IF(M51="G",'Ricavi complessivi'!#REF!,IF('R Felino'!M51='R Felino'!$B$214,'Ricavi complessivi'!#REF!,0))</f>
        <v>#REF!</v>
      </c>
    </row>
    <row r="52" spans="1:16" ht="18" hidden="1" customHeight="1">
      <c r="A52" s="13" t="str">
        <f>IF('Ricavi complessivi'!A52="","",'Ricavi complessivi'!A52)</f>
        <v xml:space="preserve">  58/05/543  </v>
      </c>
      <c r="B52" s="62" t="str">
        <f>IF('Ricavi complessivi'!B52="","",'Ricavi complessivi'!B52)</f>
        <v>RIMBORSO EDUC. MONTECHIARUGO</v>
      </c>
      <c r="C52" s="8" t="e">
        <f>IF('Ricavi complessivi'!#REF!="G",'Ricavi complessivi'!#REF!*LAVORO!$E$6,IF('Ricavi complessivi'!#REF!="F",'Ricavi complessivi'!#REF!,""))</f>
        <v>#REF!</v>
      </c>
      <c r="D52" s="8" t="e">
        <f>IF('Ricavi complessivi'!#REF!="G",'Ricavi complessivi'!#REF!*LAVORO!$E$6,IF('Ricavi complessivi'!#REF!="F",'Ricavi complessivi'!#REF!,""))</f>
        <v>#REF!</v>
      </c>
      <c r="E52" s="30" t="e">
        <f>IF('Ricavi complessivi'!#REF!="G",'Ricavi complessivi'!#REF!*LAVORO!$E$6,IF('Ricavi complessivi'!#REF!="F",'Ricavi complessivi'!#REF!,""))</f>
        <v>#REF!</v>
      </c>
      <c r="F52" s="114" t="e">
        <f>IF('Ricavi complessivi'!#REF!="G",'Ricavi complessivi'!C52*LAVORO!$E$6,IF('Ricavi complessivi'!#REF!="F",'Ricavi complessivi'!C52,0))</f>
        <v>#REF!</v>
      </c>
      <c r="G52" s="44" t="e">
        <f>IF('Ricavi complessivi'!#REF!="G",'Ricavi complessivi'!#REF!*LAVORO!$E$6,IF('Ricavi complessivi'!#REF!="F",'Ricavi complessivi'!#REF!,""))</f>
        <v>#REF!</v>
      </c>
      <c r="H52" s="44" t="e">
        <f>IF('Ricavi complessivi'!#REF!="G",'Ricavi complessivi'!#REF!*LAVORO!$E$6,IF('Ricavi complessivi'!#REF!="F",'Ricavi complessivi'!#REF!,""))</f>
        <v>#REF!</v>
      </c>
      <c r="I52" s="114" t="e">
        <f>IF('Ricavi complessivi'!#REF!="G",'Ricavi complessivi'!D52*LAVORO!$E$6,IF('Ricavi complessivi'!#REF!="F",'Ricavi complessivi'!D52,""))</f>
        <v>#REF!</v>
      </c>
      <c r="J52" s="14" t="e">
        <f>IF('Ricavi complessivi'!#REF!="G",'Ricavi complessivi'!E52*LAVORO!$E$6,IF('Ricavi complessivi'!#REF!="F",'Ricavi complessivi'!E52,""))</f>
        <v>#REF!</v>
      </c>
      <c r="K52" s="14" t="e">
        <f>IF('Ricavi complessivi'!#REF!="G",'Ricavi complessivi'!F52*LAVORO!$E$6,IF('Ricavi complessivi'!#REF!="F",'Ricavi complessivi'!F52,""))</f>
        <v>#REF!</v>
      </c>
      <c r="L52" s="30" t="e">
        <f>IF('Ricavi complessivi'!#REF!="G",'Ricavi complessivi'!#REF!*LAVORO!$E$6,IF('Ricavi complessivi'!#REF!="F",'Ricavi complessivi'!#REF!,""))</f>
        <v>#REF!</v>
      </c>
      <c r="M52" s="30" t="e">
        <f>'Ricavi complessivi'!#REF!</f>
        <v>#REF!</v>
      </c>
      <c r="P52" s="42" t="e">
        <f>IF(M52="G",'Ricavi complessivi'!#REF!,IF('R Felino'!M52='R Felino'!$B$214,'Ricavi complessivi'!#REF!,0))</f>
        <v>#REF!</v>
      </c>
    </row>
    <row r="53" spans="1:16" ht="18" hidden="1" customHeight="1">
      <c r="A53" s="13" t="str">
        <f>IF('Ricavi complessivi'!A53="","",'Ricavi complessivi'!A53)</f>
        <v xml:space="preserve">  58/05/544  </v>
      </c>
      <c r="B53" s="62" t="str">
        <f>IF('Ricavi complessivi'!B53="","",'Ricavi complessivi'!B53)</f>
        <v xml:space="preserve">RIMBORSO EDUC. SALA BAGANZA </v>
      </c>
      <c r="C53" s="8" t="e">
        <f>IF('Ricavi complessivi'!#REF!="G",'Ricavi complessivi'!#REF!*LAVORO!$E$6,IF('Ricavi complessivi'!#REF!="F",'Ricavi complessivi'!#REF!,""))</f>
        <v>#REF!</v>
      </c>
      <c r="D53" s="8" t="e">
        <f>IF('Ricavi complessivi'!#REF!="G",'Ricavi complessivi'!#REF!*LAVORO!$E$6,IF('Ricavi complessivi'!#REF!="F",'Ricavi complessivi'!#REF!,""))</f>
        <v>#REF!</v>
      </c>
      <c r="E53" s="30" t="e">
        <f>IF('Ricavi complessivi'!#REF!="G",'Ricavi complessivi'!#REF!*LAVORO!$E$6,IF('Ricavi complessivi'!#REF!="F",'Ricavi complessivi'!#REF!,""))</f>
        <v>#REF!</v>
      </c>
      <c r="F53" s="114" t="e">
        <f>IF('Ricavi complessivi'!#REF!="G",'Ricavi complessivi'!C53*LAVORO!$E$6,IF('Ricavi complessivi'!#REF!="F",'Ricavi complessivi'!C53,0))</f>
        <v>#REF!</v>
      </c>
      <c r="G53" s="44" t="e">
        <f>IF('Ricavi complessivi'!#REF!="G",'Ricavi complessivi'!#REF!*LAVORO!$E$6,IF('Ricavi complessivi'!#REF!="F",'Ricavi complessivi'!#REF!,""))</f>
        <v>#REF!</v>
      </c>
      <c r="H53" s="44" t="e">
        <f>IF('Ricavi complessivi'!#REF!="G",'Ricavi complessivi'!#REF!*LAVORO!$E$6,IF('Ricavi complessivi'!#REF!="F",'Ricavi complessivi'!#REF!,""))</f>
        <v>#REF!</v>
      </c>
      <c r="I53" s="114" t="e">
        <f>IF('Ricavi complessivi'!#REF!="G",'Ricavi complessivi'!D53*LAVORO!$E$6,IF('Ricavi complessivi'!#REF!="F",'Ricavi complessivi'!D53,""))</f>
        <v>#REF!</v>
      </c>
      <c r="J53" s="14" t="e">
        <f>IF('Ricavi complessivi'!#REF!="G",'Ricavi complessivi'!E53*LAVORO!$E$6,IF('Ricavi complessivi'!#REF!="F",'Ricavi complessivi'!E53,""))</f>
        <v>#REF!</v>
      </c>
      <c r="K53" s="14" t="e">
        <f>IF('Ricavi complessivi'!#REF!="G",'Ricavi complessivi'!F53*LAVORO!$E$6,IF('Ricavi complessivi'!#REF!="F",'Ricavi complessivi'!F53,""))</f>
        <v>#REF!</v>
      </c>
      <c r="L53" s="30" t="e">
        <f>IF('Ricavi complessivi'!#REF!="G",'Ricavi complessivi'!#REF!*LAVORO!$E$6,IF('Ricavi complessivi'!#REF!="F",'Ricavi complessivi'!#REF!,""))</f>
        <v>#REF!</v>
      </c>
      <c r="M53" s="30" t="e">
        <f>'Ricavi complessivi'!#REF!</f>
        <v>#REF!</v>
      </c>
      <c r="P53" s="42" t="e">
        <f>IF(M53="G",'Ricavi complessivi'!#REF!,IF('R Felino'!M53='R Felino'!$B$214,'Ricavi complessivi'!#REF!,0))</f>
        <v>#REF!</v>
      </c>
    </row>
    <row r="54" spans="1:16" ht="18" hidden="1" customHeight="1">
      <c r="A54" s="13" t="str">
        <f>IF('Ricavi complessivi'!A54="","",'Ricavi complessivi'!A54)</f>
        <v xml:space="preserve">  58/05/545  </v>
      </c>
      <c r="B54" s="62" t="str">
        <f>IF('Ricavi complessivi'!B54="","",'Ricavi complessivi'!B54)</f>
        <v xml:space="preserve">RIMBORSO EDUC. TRAVERSETOLO  </v>
      </c>
      <c r="C54" s="8" t="e">
        <f>IF('Ricavi complessivi'!#REF!="G",'Ricavi complessivi'!#REF!*LAVORO!$E$6,IF('Ricavi complessivi'!#REF!="F",'Ricavi complessivi'!#REF!,""))</f>
        <v>#REF!</v>
      </c>
      <c r="D54" s="8" t="e">
        <f>IF('Ricavi complessivi'!#REF!="G",'Ricavi complessivi'!#REF!*LAVORO!$E$6,IF('Ricavi complessivi'!#REF!="F",'Ricavi complessivi'!#REF!,""))</f>
        <v>#REF!</v>
      </c>
      <c r="E54" s="30" t="e">
        <f>IF('Ricavi complessivi'!#REF!="G",'Ricavi complessivi'!#REF!*LAVORO!$E$6,IF('Ricavi complessivi'!#REF!="F",'Ricavi complessivi'!#REF!,""))</f>
        <v>#REF!</v>
      </c>
      <c r="F54" s="114" t="e">
        <f>IF('Ricavi complessivi'!#REF!="G",'Ricavi complessivi'!C54*LAVORO!$E$6,IF('Ricavi complessivi'!#REF!="F",'Ricavi complessivi'!C54,0))</f>
        <v>#REF!</v>
      </c>
      <c r="G54" s="44" t="e">
        <f>IF('Ricavi complessivi'!#REF!="G",'Ricavi complessivi'!#REF!*LAVORO!$E$6,IF('Ricavi complessivi'!#REF!="F",'Ricavi complessivi'!#REF!,""))</f>
        <v>#REF!</v>
      </c>
      <c r="H54" s="44" t="e">
        <f>IF('Ricavi complessivi'!#REF!="G",'Ricavi complessivi'!#REF!*LAVORO!$E$6,IF('Ricavi complessivi'!#REF!="F",'Ricavi complessivi'!#REF!,""))</f>
        <v>#REF!</v>
      </c>
      <c r="I54" s="114" t="e">
        <f>IF('Ricavi complessivi'!#REF!="G",'Ricavi complessivi'!D54*LAVORO!$E$6,IF('Ricavi complessivi'!#REF!="F",'Ricavi complessivi'!D54,""))</f>
        <v>#REF!</v>
      </c>
      <c r="J54" s="14" t="e">
        <f>IF('Ricavi complessivi'!#REF!="G",'Ricavi complessivi'!E54*LAVORO!$E$6,IF('Ricavi complessivi'!#REF!="F",'Ricavi complessivi'!E54,""))</f>
        <v>#REF!</v>
      </c>
      <c r="K54" s="14" t="e">
        <f>IF('Ricavi complessivi'!#REF!="G",'Ricavi complessivi'!F54*LAVORO!$E$6,IF('Ricavi complessivi'!#REF!="F",'Ricavi complessivi'!F54,""))</f>
        <v>#REF!</v>
      </c>
      <c r="L54" s="30" t="e">
        <f>IF('Ricavi complessivi'!#REF!="G",'Ricavi complessivi'!#REF!*LAVORO!$E$6,IF('Ricavi complessivi'!#REF!="F",'Ricavi complessivi'!#REF!,""))</f>
        <v>#REF!</v>
      </c>
      <c r="M54" s="30" t="e">
        <f>'Ricavi complessivi'!#REF!</f>
        <v>#REF!</v>
      </c>
      <c r="P54" s="42" t="e">
        <f>IF(M54="G",'Ricavi complessivi'!#REF!,IF('R Felino'!M54='R Felino'!$B$214,'Ricavi complessivi'!#REF!,0))</f>
        <v>#REF!</v>
      </c>
    </row>
    <row r="55" spans="1:16" ht="15.75" hidden="1" customHeight="1">
      <c r="A55" s="13" t="str">
        <f>IF('Ricavi complessivi'!A55="","",'Ricavi complessivi'!A55)</f>
        <v xml:space="preserve">  58/05/582  </v>
      </c>
      <c r="B55" s="62" t="str">
        <f>IF('Ricavi complessivi'!B55="","",'Ricavi complessivi'!B55)</f>
        <v>RIMB.ASS.DOM.DISABILI COLLECCHI</v>
      </c>
      <c r="C55" s="8" t="e">
        <f>IF('Ricavi complessivi'!#REF!="G",'Ricavi complessivi'!#REF!*LAVORO!$E$6,IF('Ricavi complessivi'!#REF!="F",'Ricavi complessivi'!#REF!,""))</f>
        <v>#REF!</v>
      </c>
      <c r="D55" s="8" t="e">
        <f>IF('Ricavi complessivi'!#REF!="G",'Ricavi complessivi'!#REF!*LAVORO!$E$6,IF('Ricavi complessivi'!#REF!="F",'Ricavi complessivi'!#REF!,""))</f>
        <v>#REF!</v>
      </c>
      <c r="E55" s="30" t="e">
        <f>IF('Ricavi complessivi'!#REF!="G",'Ricavi complessivi'!#REF!*LAVORO!$E$6,IF('Ricavi complessivi'!#REF!="F",'Ricavi complessivi'!#REF!,""))</f>
        <v>#REF!</v>
      </c>
      <c r="F55" s="114" t="e">
        <f>IF('Ricavi complessivi'!#REF!="G",'Ricavi complessivi'!C55*LAVORO!$E$6,IF('Ricavi complessivi'!#REF!="F",'Ricavi complessivi'!C55,0))</f>
        <v>#REF!</v>
      </c>
      <c r="G55" s="44" t="e">
        <f>IF('Ricavi complessivi'!#REF!="G",'Ricavi complessivi'!#REF!*LAVORO!$E$6,IF('Ricavi complessivi'!#REF!="F",'Ricavi complessivi'!#REF!,""))</f>
        <v>#REF!</v>
      </c>
      <c r="H55" s="44" t="e">
        <f>IF('Ricavi complessivi'!#REF!="G",'Ricavi complessivi'!#REF!*LAVORO!$E$6,IF('Ricavi complessivi'!#REF!="F",'Ricavi complessivi'!#REF!,""))</f>
        <v>#REF!</v>
      </c>
      <c r="I55" s="114" t="e">
        <f>IF('Ricavi complessivi'!#REF!="G",'Ricavi complessivi'!D55*LAVORO!$E$6,IF('Ricavi complessivi'!#REF!="F",'Ricavi complessivi'!D55,""))</f>
        <v>#REF!</v>
      </c>
      <c r="J55" s="14" t="e">
        <f>IF('Ricavi complessivi'!#REF!="G",'Ricavi complessivi'!E55*LAVORO!$E$6,IF('Ricavi complessivi'!#REF!="F",'Ricavi complessivi'!E55,""))</f>
        <v>#REF!</v>
      </c>
      <c r="K55" s="14" t="e">
        <f>IF('Ricavi complessivi'!#REF!="G",'Ricavi complessivi'!F55*LAVORO!$E$6,IF('Ricavi complessivi'!#REF!="F",'Ricavi complessivi'!F55,""))</f>
        <v>#REF!</v>
      </c>
      <c r="L55" s="30" t="e">
        <f>IF('Ricavi complessivi'!#REF!="G",'Ricavi complessivi'!#REF!*LAVORO!$E$6,IF('Ricavi complessivi'!#REF!="F",'Ricavi complessivi'!#REF!,""))</f>
        <v>#REF!</v>
      </c>
      <c r="M55" s="30" t="e">
        <f>'Ricavi complessivi'!#REF!</f>
        <v>#REF!</v>
      </c>
      <c r="P55" s="42" t="e">
        <f>IF(M55="G",'Ricavi complessivi'!#REF!,IF('R Felino'!M55='R Felino'!$B$214,'Ricavi complessivi'!#REF!,0))</f>
        <v>#REF!</v>
      </c>
    </row>
    <row r="56" spans="1:16" ht="15.75" customHeight="1">
      <c r="A56" s="13" t="str">
        <f>IF('Ricavi complessivi'!A56="","",'Ricavi complessivi'!A56)</f>
        <v xml:space="preserve">  58/05/583  </v>
      </c>
      <c r="B56" s="62" t="str">
        <f>IF('Ricavi complessivi'!B56="","",'Ricavi complessivi'!B56)</f>
        <v xml:space="preserve">RIMB.ASS.DOM.DISABILI FELINO   </v>
      </c>
      <c r="C56" s="8" t="e">
        <f>IF('Ricavi complessivi'!#REF!="G",'Ricavi complessivi'!#REF!*LAVORO!$E$6,IF('Ricavi complessivi'!#REF!="F",'Ricavi complessivi'!#REF!,""))</f>
        <v>#REF!</v>
      </c>
      <c r="D56" s="8" t="e">
        <f>IF('Ricavi complessivi'!#REF!="G",'Ricavi complessivi'!#REF!*LAVORO!$E$6,IF('Ricavi complessivi'!#REF!="F",'Ricavi complessivi'!#REF!,""))</f>
        <v>#REF!</v>
      </c>
      <c r="E56" s="30" t="e">
        <f>IF('Ricavi complessivi'!#REF!="G",'Ricavi complessivi'!#REF!*LAVORO!$E$6,IF('Ricavi complessivi'!#REF!="F",'Ricavi complessivi'!#REF!,""))</f>
        <v>#REF!</v>
      </c>
      <c r="F56" s="114" t="e">
        <f>IF('Ricavi complessivi'!#REF!="G",'Ricavi complessivi'!C56*LAVORO!$E$6,IF('Ricavi complessivi'!#REF!="F",'Ricavi complessivi'!C56,0))</f>
        <v>#REF!</v>
      </c>
      <c r="G56" s="44" t="e">
        <f>IF('Ricavi complessivi'!#REF!="G",'Ricavi complessivi'!#REF!*LAVORO!$E$6,IF('Ricavi complessivi'!#REF!="F",'Ricavi complessivi'!#REF!,""))</f>
        <v>#REF!</v>
      </c>
      <c r="H56" s="44" t="e">
        <f>IF('Ricavi complessivi'!#REF!="G",'Ricavi complessivi'!#REF!*LAVORO!$E$6,IF('Ricavi complessivi'!#REF!="F",'Ricavi complessivi'!#REF!,""))</f>
        <v>#REF!</v>
      </c>
      <c r="I56" s="114" t="e">
        <f>IF('Ricavi complessivi'!#REF!="G",'Ricavi complessivi'!D56*LAVORO!$E$6,IF('Ricavi complessivi'!#REF!="F",'Ricavi complessivi'!D56,""))</f>
        <v>#REF!</v>
      </c>
      <c r="J56" s="14" t="e">
        <f>IF('Ricavi complessivi'!#REF!="G",'Ricavi complessivi'!E56*LAVORO!$E$6,IF('Ricavi complessivi'!#REF!="F",'Ricavi complessivi'!E56,""))</f>
        <v>#REF!</v>
      </c>
      <c r="K56" s="14" t="e">
        <f>IF('Ricavi complessivi'!#REF!="G",'Ricavi complessivi'!F56*LAVORO!$E$6,IF('Ricavi complessivi'!#REF!="F",'Ricavi complessivi'!F56,""))</f>
        <v>#REF!</v>
      </c>
      <c r="L56" s="30" t="e">
        <f>IF('Ricavi complessivi'!#REF!="G",'Ricavi complessivi'!#REF!*LAVORO!$E$6,IF('Ricavi complessivi'!#REF!="F",'Ricavi complessivi'!#REF!,""))</f>
        <v>#REF!</v>
      </c>
      <c r="M56" s="30" t="e">
        <f>'Ricavi complessivi'!#REF!</f>
        <v>#REF!</v>
      </c>
      <c r="P56" s="42" t="e">
        <f>IF(M56="G",'Ricavi complessivi'!#REF!,IF('R Felino'!M56='R Felino'!$B$214,'Ricavi complessivi'!#REF!,0))</f>
        <v>#REF!</v>
      </c>
    </row>
    <row r="57" spans="1:16" ht="15.75" hidden="1" customHeight="1">
      <c r="A57" s="13" t="str">
        <f>IF('Ricavi complessivi'!A57="","",'Ricavi complessivi'!A57)</f>
        <v xml:space="preserve">  58/05/584  </v>
      </c>
      <c r="B57" s="62" t="str">
        <f>IF('Ricavi complessivi'!B57="","",'Ricavi complessivi'!B57)</f>
        <v>RIMB.ASS.DOM.DIS.LI MONTECHIARU</v>
      </c>
      <c r="C57" s="8" t="e">
        <f>IF('Ricavi complessivi'!#REF!="G",'Ricavi complessivi'!#REF!*LAVORO!$E$6,IF('Ricavi complessivi'!#REF!="F",'Ricavi complessivi'!#REF!,""))</f>
        <v>#REF!</v>
      </c>
      <c r="D57" s="8" t="e">
        <f>IF('Ricavi complessivi'!#REF!="G",'Ricavi complessivi'!#REF!*LAVORO!$E$6,IF('Ricavi complessivi'!#REF!="F",'Ricavi complessivi'!#REF!,""))</f>
        <v>#REF!</v>
      </c>
      <c r="E57" s="30" t="e">
        <f>IF('Ricavi complessivi'!#REF!="G",'Ricavi complessivi'!#REF!*LAVORO!$E$6,IF('Ricavi complessivi'!#REF!="F",'Ricavi complessivi'!#REF!,""))</f>
        <v>#REF!</v>
      </c>
      <c r="F57" s="114" t="e">
        <f>IF('Ricavi complessivi'!#REF!="G",'Ricavi complessivi'!C57*LAVORO!$E$6,IF('Ricavi complessivi'!#REF!="F",'Ricavi complessivi'!C57,0))</f>
        <v>#REF!</v>
      </c>
      <c r="G57" s="44" t="e">
        <f>IF('Ricavi complessivi'!#REF!="G",'Ricavi complessivi'!#REF!*LAVORO!$E$6,IF('Ricavi complessivi'!#REF!="F",'Ricavi complessivi'!#REF!,""))</f>
        <v>#REF!</v>
      </c>
      <c r="H57" s="44" t="e">
        <f>IF('Ricavi complessivi'!#REF!="G",'Ricavi complessivi'!#REF!*LAVORO!$E$6,IF('Ricavi complessivi'!#REF!="F",'Ricavi complessivi'!#REF!,""))</f>
        <v>#REF!</v>
      </c>
      <c r="I57" s="114" t="e">
        <f>IF('Ricavi complessivi'!#REF!="G",'Ricavi complessivi'!D57*LAVORO!$E$6,IF('Ricavi complessivi'!#REF!="F",'Ricavi complessivi'!D57,""))</f>
        <v>#REF!</v>
      </c>
      <c r="J57" s="14" t="e">
        <f>IF('Ricavi complessivi'!#REF!="G",'Ricavi complessivi'!E57*LAVORO!$E$6,IF('Ricavi complessivi'!#REF!="F",'Ricavi complessivi'!E57,""))</f>
        <v>#REF!</v>
      </c>
      <c r="K57" s="14" t="e">
        <f>IF('Ricavi complessivi'!#REF!="G",'Ricavi complessivi'!F57*LAVORO!$E$6,IF('Ricavi complessivi'!#REF!="F",'Ricavi complessivi'!F57,""))</f>
        <v>#REF!</v>
      </c>
      <c r="L57" s="30" t="e">
        <f>IF('Ricavi complessivi'!#REF!="G",'Ricavi complessivi'!#REF!*LAVORO!$E$6,IF('Ricavi complessivi'!#REF!="F",'Ricavi complessivi'!#REF!,""))</f>
        <v>#REF!</v>
      </c>
      <c r="M57" s="30" t="e">
        <f>'Ricavi complessivi'!#REF!</f>
        <v>#REF!</v>
      </c>
      <c r="P57" s="42" t="e">
        <f>IF(M57="G",'Ricavi complessivi'!#REF!,IF('R Felino'!M57='R Felino'!$B$214,'Ricavi complessivi'!#REF!,0))</f>
        <v>#REF!</v>
      </c>
    </row>
    <row r="58" spans="1:16" ht="15.75" hidden="1" customHeight="1">
      <c r="A58" s="13" t="str">
        <f>IF('Ricavi complessivi'!A58="","",'Ricavi complessivi'!A58)</f>
        <v xml:space="preserve">  58/05/585  </v>
      </c>
      <c r="B58" s="62" t="str">
        <f>IF('Ricavi complessivi'!B58="","",'Ricavi complessivi'!B58)</f>
        <v>RIMB.ASS.DOM.DISABILI SALA B.ZA</v>
      </c>
      <c r="C58" s="8" t="e">
        <f>IF('Ricavi complessivi'!#REF!="G",'Ricavi complessivi'!#REF!*LAVORO!$E$6,IF('Ricavi complessivi'!#REF!="F",'Ricavi complessivi'!#REF!,""))</f>
        <v>#REF!</v>
      </c>
      <c r="D58" s="8" t="e">
        <f>IF('Ricavi complessivi'!#REF!="G",'Ricavi complessivi'!#REF!*LAVORO!$E$6,IF('Ricavi complessivi'!#REF!="F",'Ricavi complessivi'!#REF!,""))</f>
        <v>#REF!</v>
      </c>
      <c r="E58" s="30" t="e">
        <f>IF('Ricavi complessivi'!#REF!="G",'Ricavi complessivi'!#REF!*LAVORO!$E$6,IF('Ricavi complessivi'!#REF!="F",'Ricavi complessivi'!#REF!,""))</f>
        <v>#REF!</v>
      </c>
      <c r="F58" s="114" t="e">
        <f>IF('Ricavi complessivi'!#REF!="G",'Ricavi complessivi'!C58*LAVORO!$E$6,IF('Ricavi complessivi'!#REF!="F",'Ricavi complessivi'!C58,0))</f>
        <v>#REF!</v>
      </c>
      <c r="G58" s="44" t="e">
        <f>IF('Ricavi complessivi'!#REF!="G",'Ricavi complessivi'!#REF!*LAVORO!$E$6,IF('Ricavi complessivi'!#REF!="F",'Ricavi complessivi'!#REF!,""))</f>
        <v>#REF!</v>
      </c>
      <c r="H58" s="44" t="e">
        <f>IF('Ricavi complessivi'!#REF!="G",'Ricavi complessivi'!#REF!*LAVORO!$E$6,IF('Ricavi complessivi'!#REF!="F",'Ricavi complessivi'!#REF!,""))</f>
        <v>#REF!</v>
      </c>
      <c r="I58" s="114" t="e">
        <f>IF('Ricavi complessivi'!#REF!="G",'Ricavi complessivi'!D58*LAVORO!$E$6,IF('Ricavi complessivi'!#REF!="F",'Ricavi complessivi'!D58,""))</f>
        <v>#REF!</v>
      </c>
      <c r="J58" s="14" t="e">
        <f>IF('Ricavi complessivi'!#REF!="G",'Ricavi complessivi'!E58*LAVORO!$E$6,IF('Ricavi complessivi'!#REF!="F",'Ricavi complessivi'!E58,""))</f>
        <v>#REF!</v>
      </c>
      <c r="K58" s="14" t="e">
        <f>IF('Ricavi complessivi'!#REF!="G",'Ricavi complessivi'!F58*LAVORO!$E$6,IF('Ricavi complessivi'!#REF!="F",'Ricavi complessivi'!F58,""))</f>
        <v>#REF!</v>
      </c>
      <c r="L58" s="30" t="e">
        <f>IF('Ricavi complessivi'!#REF!="G",'Ricavi complessivi'!#REF!*LAVORO!$E$6,IF('Ricavi complessivi'!#REF!="F",'Ricavi complessivi'!#REF!,""))</f>
        <v>#REF!</v>
      </c>
      <c r="M58" s="30" t="e">
        <f>'Ricavi complessivi'!#REF!</f>
        <v>#REF!</v>
      </c>
      <c r="P58" s="42" t="e">
        <f>IF(M58="G",'Ricavi complessivi'!#REF!,IF('R Felino'!M58='R Felino'!$B$214,'Ricavi complessivi'!#REF!,0))</f>
        <v>#REF!</v>
      </c>
    </row>
    <row r="59" spans="1:16" ht="15.75" hidden="1" customHeight="1">
      <c r="A59" s="13" t="str">
        <f>IF('Ricavi complessivi'!A59="","",'Ricavi complessivi'!A59)</f>
        <v xml:space="preserve">  58/05/586  </v>
      </c>
      <c r="B59" s="62" t="str">
        <f>IF('Ricavi complessivi'!B59="","",'Ricavi complessivi'!B59)</f>
        <v>RIMB.ASS.DOM.DIS.LI TRAVERSETOL</v>
      </c>
      <c r="C59" s="8" t="e">
        <f>IF('Ricavi complessivi'!#REF!="G",'Ricavi complessivi'!#REF!*LAVORO!$E$6,IF('Ricavi complessivi'!#REF!="F",'Ricavi complessivi'!#REF!,""))</f>
        <v>#REF!</v>
      </c>
      <c r="D59" s="8" t="e">
        <f>IF('Ricavi complessivi'!#REF!="G",'Ricavi complessivi'!#REF!*LAVORO!$E$6,IF('Ricavi complessivi'!#REF!="F",'Ricavi complessivi'!#REF!,""))</f>
        <v>#REF!</v>
      </c>
      <c r="E59" s="30" t="e">
        <f>IF('Ricavi complessivi'!#REF!="G",'Ricavi complessivi'!#REF!*LAVORO!$E$6,IF('Ricavi complessivi'!#REF!="F",'Ricavi complessivi'!#REF!,""))</f>
        <v>#REF!</v>
      </c>
      <c r="F59" s="114" t="e">
        <f>IF('Ricavi complessivi'!#REF!="G",'Ricavi complessivi'!C59*LAVORO!$E$6,IF('Ricavi complessivi'!#REF!="F",'Ricavi complessivi'!C59,0))</f>
        <v>#REF!</v>
      </c>
      <c r="G59" s="44" t="e">
        <f>IF('Ricavi complessivi'!#REF!="G",'Ricavi complessivi'!#REF!*LAVORO!$E$6,IF('Ricavi complessivi'!#REF!="F",'Ricavi complessivi'!#REF!,""))</f>
        <v>#REF!</v>
      </c>
      <c r="H59" s="44" t="e">
        <f>IF('Ricavi complessivi'!#REF!="G",'Ricavi complessivi'!#REF!*LAVORO!$E$6,IF('Ricavi complessivi'!#REF!="F",'Ricavi complessivi'!#REF!,""))</f>
        <v>#REF!</v>
      </c>
      <c r="I59" s="114" t="e">
        <f>IF('Ricavi complessivi'!#REF!="G",'Ricavi complessivi'!D59*LAVORO!$E$6,IF('Ricavi complessivi'!#REF!="F",'Ricavi complessivi'!D59,""))</f>
        <v>#REF!</v>
      </c>
      <c r="J59" s="14" t="e">
        <f>IF('Ricavi complessivi'!#REF!="G",'Ricavi complessivi'!E59*LAVORO!$E$6,IF('Ricavi complessivi'!#REF!="F",'Ricavi complessivi'!E59,""))</f>
        <v>#REF!</v>
      </c>
      <c r="K59" s="14" t="e">
        <f>IF('Ricavi complessivi'!#REF!="G",'Ricavi complessivi'!F59*LAVORO!$E$6,IF('Ricavi complessivi'!#REF!="F",'Ricavi complessivi'!F59,""))</f>
        <v>#REF!</v>
      </c>
      <c r="L59" s="30" t="e">
        <f>IF('Ricavi complessivi'!#REF!="G",'Ricavi complessivi'!#REF!*LAVORO!$E$6,IF('Ricavi complessivi'!#REF!="F",'Ricavi complessivi'!#REF!,""))</f>
        <v>#REF!</v>
      </c>
      <c r="M59" s="30" t="e">
        <f>'Ricavi complessivi'!#REF!</f>
        <v>#REF!</v>
      </c>
      <c r="P59" s="42" t="e">
        <f>IF(M59="G",'Ricavi complessivi'!#REF!,IF('R Felino'!M59='R Felino'!$B$214,'Ricavi complessivi'!#REF!,0))</f>
        <v>#REF!</v>
      </c>
    </row>
    <row r="60" spans="1:16" hidden="1">
      <c r="A60" s="13" t="str">
        <f>IF('Ricavi complessivi'!A60="","",'Ricavi complessivi'!A60)</f>
        <v xml:space="preserve">  58/05/587  </v>
      </c>
      <c r="B60" s="62" t="str">
        <f>IF('Ricavi complessivi'!B60="","",'Ricavi complessivi'!B60)</f>
        <v xml:space="preserve">RIMB. TAXI DISABILI COLLECCHIO </v>
      </c>
      <c r="C60" s="8" t="e">
        <f>IF('Ricavi complessivi'!#REF!="G",'Ricavi complessivi'!#REF!*LAVORO!$E$6,IF('Ricavi complessivi'!#REF!="F",'Ricavi complessivi'!#REF!,""))</f>
        <v>#REF!</v>
      </c>
      <c r="D60" s="8" t="e">
        <f>IF('Ricavi complessivi'!#REF!="G",'Ricavi complessivi'!#REF!*LAVORO!$E$6,IF('Ricavi complessivi'!#REF!="F",'Ricavi complessivi'!#REF!,""))</f>
        <v>#REF!</v>
      </c>
      <c r="E60" s="30" t="e">
        <f>IF('Ricavi complessivi'!#REF!="G",'Ricavi complessivi'!#REF!*LAVORO!$E$6,IF('Ricavi complessivi'!#REF!="F",'Ricavi complessivi'!#REF!,""))</f>
        <v>#REF!</v>
      </c>
      <c r="F60" s="114" t="e">
        <f>IF('Ricavi complessivi'!#REF!="G",'Ricavi complessivi'!C60*LAVORO!$E$6,IF('Ricavi complessivi'!#REF!="F",'Ricavi complessivi'!C60,0))</f>
        <v>#REF!</v>
      </c>
      <c r="G60" s="44" t="e">
        <f>IF('Ricavi complessivi'!#REF!="G",'Ricavi complessivi'!#REF!*LAVORO!$E$6,IF('Ricavi complessivi'!#REF!="F",'Ricavi complessivi'!#REF!,""))</f>
        <v>#REF!</v>
      </c>
      <c r="H60" s="44" t="e">
        <f>IF('Ricavi complessivi'!#REF!="G",'Ricavi complessivi'!#REF!*LAVORO!$E$6,IF('Ricavi complessivi'!#REF!="F",'Ricavi complessivi'!#REF!,""))</f>
        <v>#REF!</v>
      </c>
      <c r="I60" s="114" t="e">
        <f>IF('Ricavi complessivi'!#REF!="G",'Ricavi complessivi'!D60*LAVORO!$E$6,IF('Ricavi complessivi'!#REF!="F",'Ricavi complessivi'!D60,""))</f>
        <v>#REF!</v>
      </c>
      <c r="J60" s="14" t="e">
        <f>IF('Ricavi complessivi'!#REF!="G",'Ricavi complessivi'!E60*LAVORO!$E$6,IF('Ricavi complessivi'!#REF!="F",'Ricavi complessivi'!E60,""))</f>
        <v>#REF!</v>
      </c>
      <c r="K60" s="14" t="e">
        <f>IF('Ricavi complessivi'!#REF!="G",'Ricavi complessivi'!F60*LAVORO!$E$6,IF('Ricavi complessivi'!#REF!="F",'Ricavi complessivi'!F60,""))</f>
        <v>#REF!</v>
      </c>
      <c r="L60" s="30" t="e">
        <f>IF('Ricavi complessivi'!#REF!="G",'Ricavi complessivi'!#REF!*LAVORO!$E$6,IF('Ricavi complessivi'!#REF!="F",'Ricavi complessivi'!#REF!,""))</f>
        <v>#REF!</v>
      </c>
      <c r="M60" s="30" t="e">
        <f>'Ricavi complessivi'!#REF!</f>
        <v>#REF!</v>
      </c>
      <c r="P60" s="42" t="e">
        <f>IF(M60="G",'Ricavi complessivi'!#REF!,IF('R Felino'!M60='R Felino'!$B$214,'Ricavi complessivi'!#REF!,0))</f>
        <v>#REF!</v>
      </c>
    </row>
    <row r="61" spans="1:16">
      <c r="A61" s="13" t="str">
        <f>IF('Ricavi complessivi'!A61="","",'Ricavi complessivi'!A61)</f>
        <v xml:space="preserve">  58/05/588  </v>
      </c>
      <c r="B61" s="62" t="str">
        <f>IF('Ricavi complessivi'!B61="","",'Ricavi complessivi'!B61)</f>
        <v xml:space="preserve">RIMB. TAXI DISABILI FELINO     </v>
      </c>
      <c r="C61" s="8" t="e">
        <f>IF('Ricavi complessivi'!#REF!="G",'Ricavi complessivi'!#REF!*LAVORO!$E$6,IF('Ricavi complessivi'!#REF!="F",'Ricavi complessivi'!#REF!,""))</f>
        <v>#REF!</v>
      </c>
      <c r="D61" s="8" t="e">
        <f>IF('Ricavi complessivi'!#REF!="G",'Ricavi complessivi'!#REF!*LAVORO!$E$6,IF('Ricavi complessivi'!#REF!="F",'Ricavi complessivi'!#REF!,""))</f>
        <v>#REF!</v>
      </c>
      <c r="E61" s="30" t="e">
        <f>IF('Ricavi complessivi'!#REF!="G",'Ricavi complessivi'!#REF!*LAVORO!$E$6,IF('Ricavi complessivi'!#REF!="F",'Ricavi complessivi'!#REF!,""))</f>
        <v>#REF!</v>
      </c>
      <c r="F61" s="114" t="e">
        <f>IF('Ricavi complessivi'!#REF!="G",'Ricavi complessivi'!C61*LAVORO!$E$6,IF('Ricavi complessivi'!#REF!="F",'Ricavi complessivi'!C61,0))</f>
        <v>#REF!</v>
      </c>
      <c r="G61" s="44" t="e">
        <f>IF('Ricavi complessivi'!#REF!="G",'Ricavi complessivi'!#REF!*LAVORO!$E$6,IF('Ricavi complessivi'!#REF!="F",'Ricavi complessivi'!#REF!,""))</f>
        <v>#REF!</v>
      </c>
      <c r="H61" s="44" t="e">
        <f>IF('Ricavi complessivi'!#REF!="G",'Ricavi complessivi'!#REF!*LAVORO!$E$6,IF('Ricavi complessivi'!#REF!="F",'Ricavi complessivi'!#REF!,""))</f>
        <v>#REF!</v>
      </c>
      <c r="I61" s="114" t="e">
        <f>IF('Ricavi complessivi'!#REF!="G",'Ricavi complessivi'!D61*LAVORO!$E$6,IF('Ricavi complessivi'!#REF!="F",'Ricavi complessivi'!D61,""))</f>
        <v>#REF!</v>
      </c>
      <c r="J61" s="14" t="e">
        <f>IF('Ricavi complessivi'!#REF!="G",'Ricavi complessivi'!E61*LAVORO!$E$6,IF('Ricavi complessivi'!#REF!="F",'Ricavi complessivi'!E61,""))</f>
        <v>#REF!</v>
      </c>
      <c r="K61" s="14" t="e">
        <f>IF('Ricavi complessivi'!#REF!="G",'Ricavi complessivi'!F61*LAVORO!$E$6,IF('Ricavi complessivi'!#REF!="F",'Ricavi complessivi'!F61,""))</f>
        <v>#REF!</v>
      </c>
      <c r="L61" s="30" t="e">
        <f>IF('Ricavi complessivi'!#REF!="G",'Ricavi complessivi'!#REF!*LAVORO!$E$6,IF('Ricavi complessivi'!#REF!="F",'Ricavi complessivi'!#REF!,""))</f>
        <v>#REF!</v>
      </c>
      <c r="M61" s="30" t="e">
        <f>'Ricavi complessivi'!#REF!</f>
        <v>#REF!</v>
      </c>
      <c r="P61" s="42" t="e">
        <f>IF(M61="G",'Ricavi complessivi'!#REF!,IF('R Felino'!M61='R Felino'!$B$214,'Ricavi complessivi'!#REF!,0))</f>
        <v>#REF!</v>
      </c>
    </row>
    <row r="62" spans="1:16" hidden="1">
      <c r="A62" s="13" t="str">
        <f>IF('Ricavi complessivi'!A62="","",'Ricavi complessivi'!A62)</f>
        <v xml:space="preserve">  58/05/589  </v>
      </c>
      <c r="B62" s="62" t="str">
        <f>IF('Ricavi complessivi'!B62="","",'Ricavi complessivi'!B62)</f>
        <v>RIMB. TAXI DIS.LI MOTECHIARUGOL</v>
      </c>
      <c r="C62" s="8" t="e">
        <f>IF('Ricavi complessivi'!#REF!="G",'Ricavi complessivi'!#REF!*LAVORO!$E$6,IF('Ricavi complessivi'!#REF!="F",'Ricavi complessivi'!#REF!,""))</f>
        <v>#REF!</v>
      </c>
      <c r="D62" s="8" t="e">
        <f>IF('Ricavi complessivi'!#REF!="G",'Ricavi complessivi'!#REF!*LAVORO!$E$6,IF('Ricavi complessivi'!#REF!="F",'Ricavi complessivi'!#REF!,""))</f>
        <v>#REF!</v>
      </c>
      <c r="E62" s="30" t="e">
        <f>IF('Ricavi complessivi'!#REF!="G",'Ricavi complessivi'!#REF!*LAVORO!$E$6,IF('Ricavi complessivi'!#REF!="F",'Ricavi complessivi'!#REF!,""))</f>
        <v>#REF!</v>
      </c>
      <c r="F62" s="114" t="e">
        <f>IF('Ricavi complessivi'!#REF!="G",'Ricavi complessivi'!C62*LAVORO!$E$6,IF('Ricavi complessivi'!#REF!="F",'Ricavi complessivi'!C62,0))</f>
        <v>#REF!</v>
      </c>
      <c r="G62" s="44" t="e">
        <f>IF('Ricavi complessivi'!#REF!="G",'Ricavi complessivi'!#REF!*LAVORO!$E$6,IF('Ricavi complessivi'!#REF!="F",'Ricavi complessivi'!#REF!,""))</f>
        <v>#REF!</v>
      </c>
      <c r="H62" s="44" t="e">
        <f>IF('Ricavi complessivi'!#REF!="G",'Ricavi complessivi'!#REF!*LAVORO!$E$6,IF('Ricavi complessivi'!#REF!="F",'Ricavi complessivi'!#REF!,""))</f>
        <v>#REF!</v>
      </c>
      <c r="I62" s="114" t="e">
        <f>IF('Ricavi complessivi'!#REF!="G",'Ricavi complessivi'!D62*LAVORO!$E$6,IF('Ricavi complessivi'!#REF!="F",'Ricavi complessivi'!D62,""))</f>
        <v>#REF!</v>
      </c>
      <c r="J62" s="14" t="e">
        <f>IF('Ricavi complessivi'!#REF!="G",'Ricavi complessivi'!E62*LAVORO!$E$6,IF('Ricavi complessivi'!#REF!="F",'Ricavi complessivi'!E62,""))</f>
        <v>#REF!</v>
      </c>
      <c r="K62" s="14" t="e">
        <f>IF('Ricavi complessivi'!#REF!="G",'Ricavi complessivi'!F62*LAVORO!$E$6,IF('Ricavi complessivi'!#REF!="F",'Ricavi complessivi'!F62,""))</f>
        <v>#REF!</v>
      </c>
      <c r="L62" s="30" t="e">
        <f>IF('Ricavi complessivi'!#REF!="G",'Ricavi complessivi'!#REF!*LAVORO!$E$6,IF('Ricavi complessivi'!#REF!="F",'Ricavi complessivi'!#REF!,""))</f>
        <v>#REF!</v>
      </c>
      <c r="M62" s="30" t="e">
        <f>'Ricavi complessivi'!#REF!</f>
        <v>#REF!</v>
      </c>
      <c r="P62" s="42" t="e">
        <f>IF(M62="G",'Ricavi complessivi'!#REF!,IF('R Felino'!M62='R Felino'!$B$214,'Ricavi complessivi'!#REF!,0))</f>
        <v>#REF!</v>
      </c>
    </row>
    <row r="63" spans="1:16" hidden="1">
      <c r="A63" s="13" t="str">
        <f>IF('Ricavi complessivi'!A63="","",'Ricavi complessivi'!A63)</f>
        <v xml:space="preserve">  58/05/590  </v>
      </c>
      <c r="B63" s="62" t="str">
        <f>IF('Ricavi complessivi'!B63="","",'Ricavi complessivi'!B63)</f>
        <v xml:space="preserve">RIMB. TAXI DISABILI SALA B.ZA  </v>
      </c>
      <c r="C63" s="8" t="e">
        <f>IF('Ricavi complessivi'!#REF!="G",'Ricavi complessivi'!#REF!*LAVORO!$E$6,IF('Ricavi complessivi'!#REF!="F",'Ricavi complessivi'!#REF!,""))</f>
        <v>#REF!</v>
      </c>
      <c r="D63" s="8" t="e">
        <f>IF('Ricavi complessivi'!#REF!="G",'Ricavi complessivi'!#REF!*LAVORO!$E$6,IF('Ricavi complessivi'!#REF!="F",'Ricavi complessivi'!#REF!,""))</f>
        <v>#REF!</v>
      </c>
      <c r="E63" s="30" t="e">
        <f>IF('Ricavi complessivi'!#REF!="G",'Ricavi complessivi'!#REF!*LAVORO!$E$6,IF('Ricavi complessivi'!#REF!="F",'Ricavi complessivi'!#REF!,""))</f>
        <v>#REF!</v>
      </c>
      <c r="F63" s="114" t="e">
        <f>IF('Ricavi complessivi'!#REF!="G",'Ricavi complessivi'!C63*LAVORO!$E$6,IF('Ricavi complessivi'!#REF!="F",'Ricavi complessivi'!C63,0))</f>
        <v>#REF!</v>
      </c>
      <c r="G63" s="44" t="e">
        <f>IF('Ricavi complessivi'!#REF!="G",'Ricavi complessivi'!#REF!*LAVORO!$E$6,IF('Ricavi complessivi'!#REF!="F",'Ricavi complessivi'!#REF!,""))</f>
        <v>#REF!</v>
      </c>
      <c r="H63" s="44" t="e">
        <f>IF('Ricavi complessivi'!#REF!="G",'Ricavi complessivi'!#REF!*LAVORO!$E$6,IF('Ricavi complessivi'!#REF!="F",'Ricavi complessivi'!#REF!,""))</f>
        <v>#REF!</v>
      </c>
      <c r="I63" s="114" t="e">
        <f>IF('Ricavi complessivi'!#REF!="G",'Ricavi complessivi'!D63*LAVORO!$E$6,IF('Ricavi complessivi'!#REF!="F",'Ricavi complessivi'!D63,""))</f>
        <v>#REF!</v>
      </c>
      <c r="J63" s="14" t="e">
        <f>IF('Ricavi complessivi'!#REF!="G",'Ricavi complessivi'!E63*LAVORO!$E$6,IF('Ricavi complessivi'!#REF!="F",'Ricavi complessivi'!E63,""))</f>
        <v>#REF!</v>
      </c>
      <c r="K63" s="14" t="e">
        <f>IF('Ricavi complessivi'!#REF!="G",'Ricavi complessivi'!F63*LAVORO!$E$6,IF('Ricavi complessivi'!#REF!="F",'Ricavi complessivi'!F63,""))</f>
        <v>#REF!</v>
      </c>
      <c r="L63" s="30" t="e">
        <f>IF('Ricavi complessivi'!#REF!="G",'Ricavi complessivi'!#REF!*LAVORO!$E$6,IF('Ricavi complessivi'!#REF!="F",'Ricavi complessivi'!#REF!,""))</f>
        <v>#REF!</v>
      </c>
      <c r="M63" s="30" t="e">
        <f>'Ricavi complessivi'!#REF!</f>
        <v>#REF!</v>
      </c>
      <c r="P63" s="42" t="e">
        <f>IF(M63="G",'Ricavi complessivi'!#REF!,IF('R Felino'!M63='R Felino'!$B$214,'Ricavi complessivi'!#REF!,0))</f>
        <v>#REF!</v>
      </c>
    </row>
    <row r="64" spans="1:16" hidden="1">
      <c r="A64" s="13" t="str">
        <f>IF('Ricavi complessivi'!A64="","",'Ricavi complessivi'!A64)</f>
        <v xml:space="preserve">  58/05/591  </v>
      </c>
      <c r="B64" s="62" t="str">
        <f>IF('Ricavi complessivi'!B64="","",'Ricavi complessivi'!B64)</f>
        <v xml:space="preserve">RIMB. TAXI DIS.LI TRAVERSETOLO </v>
      </c>
      <c r="C64" s="8" t="e">
        <f>IF('Ricavi complessivi'!#REF!="G",'Ricavi complessivi'!#REF!*LAVORO!$E$6,IF('Ricavi complessivi'!#REF!="F",'Ricavi complessivi'!#REF!,""))</f>
        <v>#REF!</v>
      </c>
      <c r="D64" s="8" t="e">
        <f>IF('Ricavi complessivi'!#REF!="G",'Ricavi complessivi'!#REF!*LAVORO!$E$6,IF('Ricavi complessivi'!#REF!="F",'Ricavi complessivi'!#REF!,""))</f>
        <v>#REF!</v>
      </c>
      <c r="E64" s="30" t="e">
        <f>IF('Ricavi complessivi'!#REF!="G",'Ricavi complessivi'!#REF!*LAVORO!$E$6,IF('Ricavi complessivi'!#REF!="F",'Ricavi complessivi'!#REF!,""))</f>
        <v>#REF!</v>
      </c>
      <c r="F64" s="114" t="e">
        <f>IF('Ricavi complessivi'!#REF!="G",'Ricavi complessivi'!C64*LAVORO!$E$6,IF('Ricavi complessivi'!#REF!="F",'Ricavi complessivi'!C64,0))</f>
        <v>#REF!</v>
      </c>
      <c r="G64" s="44" t="e">
        <f>IF('Ricavi complessivi'!#REF!="G",'Ricavi complessivi'!#REF!*LAVORO!$E$6,IF('Ricavi complessivi'!#REF!="F",'Ricavi complessivi'!#REF!,""))</f>
        <v>#REF!</v>
      </c>
      <c r="H64" s="44" t="e">
        <f>IF('Ricavi complessivi'!#REF!="G",'Ricavi complessivi'!#REF!*LAVORO!$E$6,IF('Ricavi complessivi'!#REF!="F",'Ricavi complessivi'!#REF!,""))</f>
        <v>#REF!</v>
      </c>
      <c r="I64" s="114" t="e">
        <f>IF('Ricavi complessivi'!#REF!="G",'Ricavi complessivi'!D64*LAVORO!$E$6,IF('Ricavi complessivi'!#REF!="F",'Ricavi complessivi'!D64,""))</f>
        <v>#REF!</v>
      </c>
      <c r="J64" s="14" t="e">
        <f>IF('Ricavi complessivi'!#REF!="G",'Ricavi complessivi'!E64*LAVORO!$E$6,IF('Ricavi complessivi'!#REF!="F",'Ricavi complessivi'!E64,""))</f>
        <v>#REF!</v>
      </c>
      <c r="K64" s="14" t="e">
        <f>IF('Ricavi complessivi'!#REF!="G",'Ricavi complessivi'!F64*LAVORO!$E$6,IF('Ricavi complessivi'!#REF!="F",'Ricavi complessivi'!F64,""))</f>
        <v>#REF!</v>
      </c>
      <c r="L64" s="30" t="e">
        <f>IF('Ricavi complessivi'!#REF!="G",'Ricavi complessivi'!#REF!*LAVORO!$E$6,IF('Ricavi complessivi'!#REF!="F",'Ricavi complessivi'!#REF!,""))</f>
        <v>#REF!</v>
      </c>
      <c r="M64" s="30" t="e">
        <f>'Ricavi complessivi'!#REF!</f>
        <v>#REF!</v>
      </c>
      <c r="P64" s="42" t="e">
        <f>IF(M64="G",'Ricavi complessivi'!#REF!,IF('R Felino'!M64='R Felino'!$B$214,'Ricavi complessivi'!#REF!,0))</f>
        <v>#REF!</v>
      </c>
    </row>
    <row r="65" spans="1:16" hidden="1">
      <c r="A65" s="13" t="str">
        <f>IF('Ricavi complessivi'!A65="","",'Ricavi complessivi'!A65)</f>
        <v xml:space="preserve">  58/05/592  </v>
      </c>
      <c r="B65" s="62" t="str">
        <f>IF('Ricavi complessivi'!B65="","",'Ricavi complessivi'!B65)</f>
        <v>RIMB. PASTI DISABILI COLLECCHIO</v>
      </c>
      <c r="C65" s="8" t="e">
        <f>IF('Ricavi complessivi'!#REF!="G",'Ricavi complessivi'!#REF!*LAVORO!$E$6,IF('Ricavi complessivi'!#REF!="F",'Ricavi complessivi'!#REF!,""))</f>
        <v>#REF!</v>
      </c>
      <c r="D65" s="8" t="e">
        <f>IF('Ricavi complessivi'!#REF!="G",'Ricavi complessivi'!#REF!*LAVORO!$E$6,IF('Ricavi complessivi'!#REF!="F",'Ricavi complessivi'!#REF!,""))</f>
        <v>#REF!</v>
      </c>
      <c r="E65" s="30" t="e">
        <f>IF('Ricavi complessivi'!#REF!="G",'Ricavi complessivi'!#REF!*LAVORO!$E$6,IF('Ricavi complessivi'!#REF!="F",'Ricavi complessivi'!#REF!,""))</f>
        <v>#REF!</v>
      </c>
      <c r="F65" s="114" t="e">
        <f>IF('Ricavi complessivi'!#REF!="G",'Ricavi complessivi'!C65*LAVORO!$E$6,IF('Ricavi complessivi'!#REF!="F",'Ricavi complessivi'!C65,0))</f>
        <v>#REF!</v>
      </c>
      <c r="G65" s="44" t="e">
        <f>IF('Ricavi complessivi'!#REF!="G",'Ricavi complessivi'!#REF!*LAVORO!$E$6,IF('Ricavi complessivi'!#REF!="F",'Ricavi complessivi'!#REF!,""))</f>
        <v>#REF!</v>
      </c>
      <c r="H65" s="44" t="e">
        <f>IF('Ricavi complessivi'!#REF!="G",'Ricavi complessivi'!#REF!*LAVORO!$E$6,IF('Ricavi complessivi'!#REF!="F",'Ricavi complessivi'!#REF!,""))</f>
        <v>#REF!</v>
      </c>
      <c r="I65" s="114" t="e">
        <f>IF('Ricavi complessivi'!#REF!="G",'Ricavi complessivi'!D65*LAVORO!$E$6,IF('Ricavi complessivi'!#REF!="F",'Ricavi complessivi'!D65,""))</f>
        <v>#REF!</v>
      </c>
      <c r="J65" s="14" t="e">
        <f>IF('Ricavi complessivi'!#REF!="G",'Ricavi complessivi'!E65*LAVORO!$E$6,IF('Ricavi complessivi'!#REF!="F",'Ricavi complessivi'!E65,""))</f>
        <v>#REF!</v>
      </c>
      <c r="K65" s="14" t="e">
        <f>IF('Ricavi complessivi'!#REF!="G",'Ricavi complessivi'!F65*LAVORO!$E$6,IF('Ricavi complessivi'!#REF!="F",'Ricavi complessivi'!F65,""))</f>
        <v>#REF!</v>
      </c>
      <c r="L65" s="30" t="e">
        <f>IF('Ricavi complessivi'!#REF!="G",'Ricavi complessivi'!#REF!*LAVORO!$E$6,IF('Ricavi complessivi'!#REF!="F",'Ricavi complessivi'!#REF!,""))</f>
        <v>#REF!</v>
      </c>
      <c r="M65" s="30" t="e">
        <f>'Ricavi complessivi'!#REF!</f>
        <v>#REF!</v>
      </c>
      <c r="P65" s="42" t="e">
        <f>IF(M65="G",'Ricavi complessivi'!#REF!,IF('R Felino'!M65='R Felino'!$B$214,'Ricavi complessivi'!#REF!,0))</f>
        <v>#REF!</v>
      </c>
    </row>
    <row r="66" spans="1:16" hidden="1">
      <c r="A66" s="13" t="str">
        <f>IF('Ricavi complessivi'!A66="","",'Ricavi complessivi'!A66)</f>
        <v xml:space="preserve">  58/05/593  </v>
      </c>
      <c r="B66" s="62" t="str">
        <f>IF('Ricavi complessivi'!B66="","",'Ricavi complessivi'!B66)</f>
        <v xml:space="preserve">RIMB. PASTI DISABILI FELINO    </v>
      </c>
      <c r="C66" s="8" t="e">
        <f>IF('Ricavi complessivi'!#REF!="G",'Ricavi complessivi'!#REF!*LAVORO!$E$6,IF('Ricavi complessivi'!#REF!="F",'Ricavi complessivi'!#REF!,""))</f>
        <v>#REF!</v>
      </c>
      <c r="D66" s="8" t="e">
        <f>IF('Ricavi complessivi'!#REF!="G",'Ricavi complessivi'!#REF!*LAVORO!$E$6,IF('Ricavi complessivi'!#REF!="F",'Ricavi complessivi'!#REF!,""))</f>
        <v>#REF!</v>
      </c>
      <c r="E66" s="30" t="e">
        <f>IF('Ricavi complessivi'!#REF!="G",'Ricavi complessivi'!#REF!*LAVORO!$E$6,IF('Ricavi complessivi'!#REF!="F",'Ricavi complessivi'!#REF!,""))</f>
        <v>#REF!</v>
      </c>
      <c r="F66" s="114" t="e">
        <f>IF('Ricavi complessivi'!#REF!="G",'Ricavi complessivi'!C66*LAVORO!$E$6,IF('Ricavi complessivi'!#REF!="F",'Ricavi complessivi'!C66,0))</f>
        <v>#REF!</v>
      </c>
      <c r="G66" s="44" t="e">
        <f>IF('Ricavi complessivi'!#REF!="G",'Ricavi complessivi'!#REF!*LAVORO!$E$6,IF('Ricavi complessivi'!#REF!="F",'Ricavi complessivi'!#REF!,""))</f>
        <v>#REF!</v>
      </c>
      <c r="H66" s="44" t="e">
        <f>IF('Ricavi complessivi'!#REF!="G",'Ricavi complessivi'!#REF!*LAVORO!$E$6,IF('Ricavi complessivi'!#REF!="F",'Ricavi complessivi'!#REF!,""))</f>
        <v>#REF!</v>
      </c>
      <c r="I66" s="114" t="e">
        <f>IF('Ricavi complessivi'!#REF!="G",'Ricavi complessivi'!D66*LAVORO!$E$6,IF('Ricavi complessivi'!#REF!="F",'Ricavi complessivi'!D66,""))</f>
        <v>#REF!</v>
      </c>
      <c r="J66" s="14" t="e">
        <f>IF('Ricavi complessivi'!#REF!="G",'Ricavi complessivi'!E66*LAVORO!$E$6,IF('Ricavi complessivi'!#REF!="F",'Ricavi complessivi'!E66,""))</f>
        <v>#REF!</v>
      </c>
      <c r="K66" s="14" t="e">
        <f>IF('Ricavi complessivi'!#REF!="G",'Ricavi complessivi'!F66*LAVORO!$E$6,IF('Ricavi complessivi'!#REF!="F",'Ricavi complessivi'!F66,""))</f>
        <v>#REF!</v>
      </c>
      <c r="L66" s="30" t="e">
        <f>IF('Ricavi complessivi'!#REF!="G",'Ricavi complessivi'!#REF!*LAVORO!$E$6,IF('Ricavi complessivi'!#REF!="F",'Ricavi complessivi'!#REF!,""))</f>
        <v>#REF!</v>
      </c>
      <c r="M66" s="30" t="e">
        <f>'Ricavi complessivi'!#REF!</f>
        <v>#REF!</v>
      </c>
      <c r="P66" s="42" t="e">
        <f>IF(M66="G",'Ricavi complessivi'!#REF!,IF('R Felino'!M66='R Felino'!$B$214,'Ricavi complessivi'!#REF!,0))</f>
        <v>#REF!</v>
      </c>
    </row>
    <row r="67" spans="1:16" hidden="1">
      <c r="A67" s="13" t="str">
        <f>IF('Ricavi complessivi'!A67="","",'Ricavi complessivi'!A67)</f>
        <v>58/05/594</v>
      </c>
      <c r="B67" s="62" t="str">
        <f>IF('Ricavi complessivi'!B67="","",'Ricavi complessivi'!B67)</f>
        <v xml:space="preserve">RIMB. PASTI DISABILI MONTECHIARUGOLO  </v>
      </c>
      <c r="C67" s="8" t="e">
        <f>IF('Ricavi complessivi'!#REF!="G",'Ricavi complessivi'!#REF!*LAVORO!$E$6,IF('Ricavi complessivi'!#REF!="F",'Ricavi complessivi'!#REF!,""))</f>
        <v>#REF!</v>
      </c>
      <c r="D67" s="8" t="e">
        <f>IF('Ricavi complessivi'!#REF!="G",'Ricavi complessivi'!#REF!*LAVORO!$E$6,IF('Ricavi complessivi'!#REF!="F",'Ricavi complessivi'!#REF!,""))</f>
        <v>#REF!</v>
      </c>
      <c r="E67" s="30" t="e">
        <f>IF('Ricavi complessivi'!#REF!="G",'Ricavi complessivi'!#REF!*LAVORO!$E$6,IF('Ricavi complessivi'!#REF!="F",'Ricavi complessivi'!#REF!,""))</f>
        <v>#REF!</v>
      </c>
      <c r="F67" s="114" t="e">
        <f>IF('Ricavi complessivi'!#REF!="G",'Ricavi complessivi'!C67*LAVORO!$E$6,IF('Ricavi complessivi'!#REF!="F",'Ricavi complessivi'!C67,0))</f>
        <v>#REF!</v>
      </c>
      <c r="G67" s="44" t="e">
        <f>IF('Ricavi complessivi'!#REF!="G",'Ricavi complessivi'!#REF!*LAVORO!$E$6,IF('Ricavi complessivi'!#REF!="F",'Ricavi complessivi'!#REF!,""))</f>
        <v>#REF!</v>
      </c>
      <c r="H67" s="44" t="e">
        <f>IF('Ricavi complessivi'!#REF!="G",'Ricavi complessivi'!#REF!*LAVORO!$E$6,IF('Ricavi complessivi'!#REF!="F",'Ricavi complessivi'!#REF!,""))</f>
        <v>#REF!</v>
      </c>
      <c r="I67" s="114" t="e">
        <f>IF('Ricavi complessivi'!#REF!="G",'Ricavi complessivi'!D67*LAVORO!$E$6,IF('Ricavi complessivi'!#REF!="F",'Ricavi complessivi'!D67,""))</f>
        <v>#REF!</v>
      </c>
      <c r="J67" s="14" t="e">
        <f>IF('Ricavi complessivi'!#REF!="G",'Ricavi complessivi'!E67*LAVORO!$E$6,IF('Ricavi complessivi'!#REF!="F",'Ricavi complessivi'!E67,""))</f>
        <v>#REF!</v>
      </c>
      <c r="K67" s="14" t="e">
        <f>IF('Ricavi complessivi'!#REF!="G",'Ricavi complessivi'!F67*LAVORO!$E$6,IF('Ricavi complessivi'!#REF!="F",'Ricavi complessivi'!F67,""))</f>
        <v>#REF!</v>
      </c>
      <c r="L67" s="30" t="e">
        <f>IF('Ricavi complessivi'!#REF!="G",'Ricavi complessivi'!#REF!*LAVORO!$E$6,IF('Ricavi complessivi'!#REF!="F",'Ricavi complessivi'!#REF!,""))</f>
        <v>#REF!</v>
      </c>
      <c r="M67" s="30" t="e">
        <f>'Ricavi complessivi'!#REF!</f>
        <v>#REF!</v>
      </c>
      <c r="P67" s="42" t="e">
        <f>IF(M67="G",'Ricavi complessivi'!#REF!,IF('R Felino'!M67='R Felino'!$B$214,'Ricavi complessivi'!#REF!,0))</f>
        <v>#REF!</v>
      </c>
    </row>
    <row r="68" spans="1:16" hidden="1">
      <c r="A68" s="13" t="str">
        <f>IF('Ricavi complessivi'!A68="","",'Ricavi complessivi'!A68)</f>
        <v xml:space="preserve">  58/05/595  </v>
      </c>
      <c r="B68" s="62" t="str">
        <f>IF('Ricavi complessivi'!B68="","",'Ricavi complessivi'!B68)</f>
        <v xml:space="preserve">RIMB. PASTI DISABILI SALA B.   </v>
      </c>
      <c r="C68" s="8" t="e">
        <f>IF('Ricavi complessivi'!#REF!="G",'Ricavi complessivi'!#REF!*LAVORO!$E$6,IF('Ricavi complessivi'!#REF!="F",'Ricavi complessivi'!#REF!,""))</f>
        <v>#REF!</v>
      </c>
      <c r="D68" s="8" t="e">
        <f>IF('Ricavi complessivi'!#REF!="G",'Ricavi complessivi'!#REF!*LAVORO!$E$6,IF('Ricavi complessivi'!#REF!="F",'Ricavi complessivi'!#REF!,""))</f>
        <v>#REF!</v>
      </c>
      <c r="E68" s="30" t="e">
        <f>IF('Ricavi complessivi'!#REF!="G",'Ricavi complessivi'!#REF!*LAVORO!$E$6,IF('Ricavi complessivi'!#REF!="F",'Ricavi complessivi'!#REF!,""))</f>
        <v>#REF!</v>
      </c>
      <c r="F68" s="114" t="e">
        <f>IF('Ricavi complessivi'!#REF!="G",'Ricavi complessivi'!C68*LAVORO!$E$6,IF('Ricavi complessivi'!#REF!="F",'Ricavi complessivi'!C68,0))</f>
        <v>#REF!</v>
      </c>
      <c r="G68" s="44" t="e">
        <f>IF('Ricavi complessivi'!#REF!="G",'Ricavi complessivi'!#REF!*LAVORO!$E$6,IF('Ricavi complessivi'!#REF!="F",'Ricavi complessivi'!#REF!,""))</f>
        <v>#REF!</v>
      </c>
      <c r="H68" s="44" t="e">
        <f>IF('Ricavi complessivi'!#REF!="G",'Ricavi complessivi'!#REF!*LAVORO!$E$6,IF('Ricavi complessivi'!#REF!="F",'Ricavi complessivi'!#REF!,""))</f>
        <v>#REF!</v>
      </c>
      <c r="I68" s="114" t="e">
        <f>IF('Ricavi complessivi'!#REF!="G",'Ricavi complessivi'!D68*LAVORO!$E$6,IF('Ricavi complessivi'!#REF!="F",'Ricavi complessivi'!D68,""))</f>
        <v>#REF!</v>
      </c>
      <c r="J68" s="14" t="e">
        <f>IF('Ricavi complessivi'!#REF!="G",'Ricavi complessivi'!E68*LAVORO!$E$6,IF('Ricavi complessivi'!#REF!="F",'Ricavi complessivi'!E68,""))</f>
        <v>#REF!</v>
      </c>
      <c r="K68" s="14" t="e">
        <f>IF('Ricavi complessivi'!#REF!="G",'Ricavi complessivi'!F68*LAVORO!$E$6,IF('Ricavi complessivi'!#REF!="F",'Ricavi complessivi'!F68,""))</f>
        <v>#REF!</v>
      </c>
      <c r="L68" s="30" t="e">
        <f>IF('Ricavi complessivi'!#REF!="G",'Ricavi complessivi'!#REF!*LAVORO!$E$6,IF('Ricavi complessivi'!#REF!="F",'Ricavi complessivi'!#REF!,""))</f>
        <v>#REF!</v>
      </c>
      <c r="M68" s="30" t="e">
        <f>'Ricavi complessivi'!#REF!</f>
        <v>#REF!</v>
      </c>
      <c r="P68" s="42" t="e">
        <f>IF(M68="G",'Ricavi complessivi'!#REF!,IF('R Felino'!M68='R Felino'!$B$214,'Ricavi complessivi'!#REF!,0))</f>
        <v>#REF!</v>
      </c>
    </row>
    <row r="69" spans="1:16" hidden="1">
      <c r="A69" s="13" t="str">
        <f>IF('Ricavi complessivi'!A69="","",'Ricavi complessivi'!A69)</f>
        <v xml:space="preserve">  58/05/596  </v>
      </c>
      <c r="B69" s="62" t="str">
        <f>IF('Ricavi complessivi'!B69="","",'Ricavi complessivi'!B69)</f>
        <v>RIMB. PASTI DIS.LI TRAVERSETOLO</v>
      </c>
      <c r="C69" s="8" t="e">
        <f>IF('Ricavi complessivi'!#REF!="G",'Ricavi complessivi'!#REF!*LAVORO!$E$6,IF('Ricavi complessivi'!#REF!="F",'Ricavi complessivi'!#REF!,""))</f>
        <v>#REF!</v>
      </c>
      <c r="D69" s="8" t="e">
        <f>IF('Ricavi complessivi'!#REF!="G",'Ricavi complessivi'!#REF!*LAVORO!$E$6,IF('Ricavi complessivi'!#REF!="F",'Ricavi complessivi'!#REF!,""))</f>
        <v>#REF!</v>
      </c>
      <c r="E69" s="30" t="e">
        <f>IF('Ricavi complessivi'!#REF!="G",'Ricavi complessivi'!#REF!*LAVORO!$E$6,IF('Ricavi complessivi'!#REF!="F",'Ricavi complessivi'!#REF!,""))</f>
        <v>#REF!</v>
      </c>
      <c r="F69" s="114" t="e">
        <f>IF('Ricavi complessivi'!#REF!="G",'Ricavi complessivi'!C69*LAVORO!$E$6,IF('Ricavi complessivi'!#REF!="F",'Ricavi complessivi'!C69,0))</f>
        <v>#REF!</v>
      </c>
      <c r="G69" s="44" t="e">
        <f>IF('Ricavi complessivi'!#REF!="G",'Ricavi complessivi'!#REF!*LAVORO!$E$6,IF('Ricavi complessivi'!#REF!="F",'Ricavi complessivi'!#REF!,""))</f>
        <v>#REF!</v>
      </c>
      <c r="H69" s="44" t="e">
        <f>IF('Ricavi complessivi'!#REF!="G",'Ricavi complessivi'!#REF!*LAVORO!$E$6,IF('Ricavi complessivi'!#REF!="F",'Ricavi complessivi'!#REF!,""))</f>
        <v>#REF!</v>
      </c>
      <c r="I69" s="114" t="e">
        <f>IF('Ricavi complessivi'!#REF!="G",'Ricavi complessivi'!D69*LAVORO!$E$6,IF('Ricavi complessivi'!#REF!="F",'Ricavi complessivi'!D69,""))</f>
        <v>#REF!</v>
      </c>
      <c r="J69" s="14" t="e">
        <f>IF('Ricavi complessivi'!#REF!="G",'Ricavi complessivi'!E69*LAVORO!$E$6,IF('Ricavi complessivi'!#REF!="F",'Ricavi complessivi'!E69,""))</f>
        <v>#REF!</v>
      </c>
      <c r="K69" s="14" t="e">
        <f>IF('Ricavi complessivi'!#REF!="G",'Ricavi complessivi'!F69*LAVORO!$E$6,IF('Ricavi complessivi'!#REF!="F",'Ricavi complessivi'!F69,""))</f>
        <v>#REF!</v>
      </c>
      <c r="L69" s="30" t="e">
        <f>IF('Ricavi complessivi'!#REF!="G",'Ricavi complessivi'!#REF!*LAVORO!$E$6,IF('Ricavi complessivi'!#REF!="F",'Ricavi complessivi'!#REF!,""))</f>
        <v>#REF!</v>
      </c>
      <c r="M69" s="30" t="e">
        <f>'Ricavi complessivi'!#REF!</f>
        <v>#REF!</v>
      </c>
      <c r="P69" s="42" t="e">
        <f>IF(M69="G",'Ricavi complessivi'!#REF!,IF('R Felino'!M69='R Felino'!$B$214,'Ricavi complessivi'!#REF!,0))</f>
        <v>#REF!</v>
      </c>
    </row>
    <row r="70" spans="1:16" hidden="1">
      <c r="A70" s="13" t="str">
        <f>IF('Ricavi complessivi'!A70="","",'Ricavi complessivi'!A70)</f>
        <v>58/05/751</v>
      </c>
      <c r="B70" s="62" t="str">
        <f>IF('Ricavi complessivi'!B70="","",'Ricavi complessivi'!B70)</f>
        <v xml:space="preserve">FRNA DISABILI RIMB. CD COLLECCHIO  </v>
      </c>
      <c r="C70" s="8" t="e">
        <f>IF('Ricavi complessivi'!#REF!="G",'Ricavi complessivi'!#REF!*LAVORO!$E$6,IF('Ricavi complessivi'!#REF!="F",'Ricavi complessivi'!#REF!,""))</f>
        <v>#REF!</v>
      </c>
      <c r="D70" s="8" t="e">
        <f>IF('Ricavi complessivi'!#REF!="G",'Ricavi complessivi'!#REF!*LAVORO!$E$6,IF('Ricavi complessivi'!#REF!="F",'Ricavi complessivi'!#REF!,""))</f>
        <v>#REF!</v>
      </c>
      <c r="E70" s="30" t="e">
        <f>IF('Ricavi complessivi'!#REF!="G",'Ricavi complessivi'!#REF!*LAVORO!$E$6,IF('Ricavi complessivi'!#REF!="F",'Ricavi complessivi'!#REF!,""))</f>
        <v>#REF!</v>
      </c>
      <c r="F70" s="114" t="e">
        <f>IF('Ricavi complessivi'!#REF!="G",'Ricavi complessivi'!C70*LAVORO!$E$6,IF('Ricavi complessivi'!#REF!="F",'Ricavi complessivi'!C70,0))</f>
        <v>#REF!</v>
      </c>
      <c r="G70" s="44" t="e">
        <f>IF('Ricavi complessivi'!#REF!="G",'Ricavi complessivi'!#REF!*LAVORO!$E$6,IF('Ricavi complessivi'!#REF!="F",'Ricavi complessivi'!#REF!,""))</f>
        <v>#REF!</v>
      </c>
      <c r="H70" s="44" t="e">
        <f>IF('Ricavi complessivi'!#REF!="G",'Ricavi complessivi'!#REF!*LAVORO!$E$6,IF('Ricavi complessivi'!#REF!="F",'Ricavi complessivi'!#REF!,""))</f>
        <v>#REF!</v>
      </c>
      <c r="I70" s="114" t="e">
        <f>IF('Ricavi complessivi'!#REF!="G",'Ricavi complessivi'!D70*LAVORO!$E$6,IF('Ricavi complessivi'!#REF!="F",'Ricavi complessivi'!D70,""))</f>
        <v>#REF!</v>
      </c>
      <c r="J70" s="14" t="e">
        <f>IF('Ricavi complessivi'!#REF!="G",'Ricavi complessivi'!E70*LAVORO!$E$6,IF('Ricavi complessivi'!#REF!="F",'Ricavi complessivi'!E70,""))</f>
        <v>#REF!</v>
      </c>
      <c r="K70" s="14" t="e">
        <f>IF('Ricavi complessivi'!#REF!="G",'Ricavi complessivi'!F70*LAVORO!$E$6,IF('Ricavi complessivi'!#REF!="F",'Ricavi complessivi'!F70,""))</f>
        <v>#REF!</v>
      </c>
      <c r="L70" s="30" t="e">
        <f>IF('Ricavi complessivi'!#REF!="G",'Ricavi complessivi'!#REF!*LAVORO!$E$6,IF('Ricavi complessivi'!#REF!="F",'Ricavi complessivi'!#REF!,""))</f>
        <v>#REF!</v>
      </c>
      <c r="M70" s="30" t="e">
        <f>'Ricavi complessivi'!#REF!</f>
        <v>#REF!</v>
      </c>
      <c r="P70" s="42" t="e">
        <f>IF(M70="G",'Ricavi complessivi'!#REF!,IF('R Felino'!M70='R Felino'!$B$214,'Ricavi complessivi'!#REF!,0))</f>
        <v>#REF!</v>
      </c>
    </row>
    <row r="71" spans="1:16">
      <c r="A71" s="13" t="str">
        <f>IF('Ricavi complessivi'!A71="","",'Ricavi complessivi'!A71)</f>
        <v xml:space="preserve">  58/05/752  </v>
      </c>
      <c r="B71" s="62" t="str">
        <f>IF('Ricavi complessivi'!B71="","",'Ricavi complessivi'!B71)</f>
        <v xml:space="preserve">FRNA DISABILI RIMB. CD FELINO  </v>
      </c>
      <c r="C71" s="8" t="e">
        <f>IF('Ricavi complessivi'!#REF!="G",'Ricavi complessivi'!#REF!*LAVORO!$E$6,IF('Ricavi complessivi'!#REF!="F",'Ricavi complessivi'!#REF!,""))</f>
        <v>#REF!</v>
      </c>
      <c r="D71" s="8" t="e">
        <f>IF('Ricavi complessivi'!#REF!="G",'Ricavi complessivi'!#REF!*LAVORO!$E$6,IF('Ricavi complessivi'!#REF!="F",'Ricavi complessivi'!#REF!,""))</f>
        <v>#REF!</v>
      </c>
      <c r="E71" s="30" t="e">
        <f>IF('Ricavi complessivi'!#REF!="G",'Ricavi complessivi'!#REF!*LAVORO!$E$6,IF('Ricavi complessivi'!#REF!="F",'Ricavi complessivi'!#REF!,""))</f>
        <v>#REF!</v>
      </c>
      <c r="F71" s="114" t="e">
        <f>IF('Ricavi complessivi'!#REF!="G",'Ricavi complessivi'!C71*LAVORO!$E$6,IF('Ricavi complessivi'!#REF!="F",'Ricavi complessivi'!C71,0))</f>
        <v>#REF!</v>
      </c>
      <c r="G71" s="44" t="e">
        <f>IF('Ricavi complessivi'!#REF!="G",'Ricavi complessivi'!#REF!*LAVORO!$E$6,IF('Ricavi complessivi'!#REF!="F",'Ricavi complessivi'!#REF!,""))</f>
        <v>#REF!</v>
      </c>
      <c r="H71" s="44" t="e">
        <f>IF('Ricavi complessivi'!#REF!="G",'Ricavi complessivi'!#REF!*LAVORO!$E$6,IF('Ricavi complessivi'!#REF!="F",'Ricavi complessivi'!#REF!,""))</f>
        <v>#REF!</v>
      </c>
      <c r="I71" s="114" t="e">
        <f>IF('Ricavi complessivi'!#REF!="G",'Ricavi complessivi'!D71*LAVORO!$E$6,IF('Ricavi complessivi'!#REF!="F",'Ricavi complessivi'!D71,""))</f>
        <v>#REF!</v>
      </c>
      <c r="J71" s="14" t="e">
        <f>IF('Ricavi complessivi'!#REF!="G",'Ricavi complessivi'!E71*LAVORO!$E$6,IF('Ricavi complessivi'!#REF!="F",'Ricavi complessivi'!E71,""))</f>
        <v>#REF!</v>
      </c>
      <c r="K71" s="14" t="e">
        <f>IF('Ricavi complessivi'!#REF!="G",'Ricavi complessivi'!F71*LAVORO!$E$6,IF('Ricavi complessivi'!#REF!="F",'Ricavi complessivi'!F71,""))</f>
        <v>#REF!</v>
      </c>
      <c r="L71" s="30" t="e">
        <f>IF('Ricavi complessivi'!#REF!="G",'Ricavi complessivi'!#REF!*LAVORO!$E$6,IF('Ricavi complessivi'!#REF!="F",'Ricavi complessivi'!#REF!,""))</f>
        <v>#REF!</v>
      </c>
      <c r="M71" s="30" t="e">
        <f>'Ricavi complessivi'!#REF!</f>
        <v>#REF!</v>
      </c>
      <c r="P71" s="42" t="e">
        <f>IF(M71="G",'Ricavi complessivi'!#REF!,IF('R Felino'!M71='R Felino'!$B$214,'Ricavi complessivi'!#REF!,0))</f>
        <v>#REF!</v>
      </c>
    </row>
    <row r="72" spans="1:16" hidden="1">
      <c r="A72" s="13" t="str">
        <f>IF('Ricavi complessivi'!A72="","",'Ricavi complessivi'!A72)</f>
        <v>58/05/753</v>
      </c>
      <c r="B72" s="62" t="str">
        <f>IF('Ricavi complessivi'!B72="","",'Ricavi complessivi'!B72)</f>
        <v xml:space="preserve">FRNA DISABILI RIMB. CD MONTECH  </v>
      </c>
      <c r="C72" s="8" t="e">
        <f>IF('Ricavi complessivi'!#REF!="G",'Ricavi complessivi'!#REF!*LAVORO!$E$6,IF('Ricavi complessivi'!#REF!="F",'Ricavi complessivi'!#REF!,""))</f>
        <v>#REF!</v>
      </c>
      <c r="D72" s="8" t="e">
        <f>IF('Ricavi complessivi'!#REF!="G",'Ricavi complessivi'!#REF!*LAVORO!$E$6,IF('Ricavi complessivi'!#REF!="F",'Ricavi complessivi'!#REF!,""))</f>
        <v>#REF!</v>
      </c>
      <c r="E72" s="30" t="e">
        <f>IF('Ricavi complessivi'!#REF!="G",'Ricavi complessivi'!#REF!*LAVORO!$E$6,IF('Ricavi complessivi'!#REF!="F",'Ricavi complessivi'!#REF!,""))</f>
        <v>#REF!</v>
      </c>
      <c r="F72" s="114" t="e">
        <f>IF('Ricavi complessivi'!#REF!="G",'Ricavi complessivi'!C72*LAVORO!$E$6,IF('Ricavi complessivi'!#REF!="F",'Ricavi complessivi'!C72,0))</f>
        <v>#REF!</v>
      </c>
      <c r="G72" s="44" t="e">
        <f>IF('Ricavi complessivi'!#REF!="G",'Ricavi complessivi'!#REF!*LAVORO!$E$6,IF('Ricavi complessivi'!#REF!="F",'Ricavi complessivi'!#REF!,""))</f>
        <v>#REF!</v>
      </c>
      <c r="H72" s="44" t="e">
        <f>IF('Ricavi complessivi'!#REF!="G",'Ricavi complessivi'!#REF!*LAVORO!$E$6,IF('Ricavi complessivi'!#REF!="F",'Ricavi complessivi'!#REF!,""))</f>
        <v>#REF!</v>
      </c>
      <c r="I72" s="114" t="e">
        <f>IF('Ricavi complessivi'!#REF!="G",'Ricavi complessivi'!D72*LAVORO!$E$6,IF('Ricavi complessivi'!#REF!="F",'Ricavi complessivi'!D72,""))</f>
        <v>#REF!</v>
      </c>
      <c r="J72" s="14" t="e">
        <f>IF('Ricavi complessivi'!#REF!="G",'Ricavi complessivi'!E72*LAVORO!$E$6,IF('Ricavi complessivi'!#REF!="F",'Ricavi complessivi'!E72,""))</f>
        <v>#REF!</v>
      </c>
      <c r="K72" s="14" t="e">
        <f>IF('Ricavi complessivi'!#REF!="G",'Ricavi complessivi'!F72*LAVORO!$E$6,IF('Ricavi complessivi'!#REF!="F",'Ricavi complessivi'!F72,""))</f>
        <v>#REF!</v>
      </c>
      <c r="L72" s="30" t="e">
        <f>IF('Ricavi complessivi'!#REF!="G",'Ricavi complessivi'!#REF!*LAVORO!$E$6,IF('Ricavi complessivi'!#REF!="F",'Ricavi complessivi'!#REF!,""))</f>
        <v>#REF!</v>
      </c>
      <c r="M72" s="30" t="e">
        <f>'Ricavi complessivi'!#REF!</f>
        <v>#REF!</v>
      </c>
      <c r="P72" s="42" t="e">
        <f>IF(M72="G",'Ricavi complessivi'!#REF!,IF('R Felino'!M72='R Felino'!$B$214,'Ricavi complessivi'!#REF!,0))</f>
        <v>#REF!</v>
      </c>
    </row>
    <row r="73" spans="1:16" hidden="1">
      <c r="A73" s="13" t="str">
        <f>IF('Ricavi complessivi'!A73="","",'Ricavi complessivi'!A73)</f>
        <v xml:space="preserve">  58/05/754  </v>
      </c>
      <c r="B73" s="62" t="str">
        <f>IF('Ricavi complessivi'!B73="","",'Ricavi complessivi'!B73)</f>
        <v>FRNA DISABILI RIMB. CD SALA BAG</v>
      </c>
      <c r="C73" s="8" t="e">
        <f>IF('Ricavi complessivi'!#REF!="G",'Ricavi complessivi'!#REF!*LAVORO!$E$6,IF('Ricavi complessivi'!#REF!="F",'Ricavi complessivi'!#REF!,""))</f>
        <v>#REF!</v>
      </c>
      <c r="D73" s="8" t="e">
        <f>IF('Ricavi complessivi'!#REF!="G",'Ricavi complessivi'!#REF!*LAVORO!$E$6,IF('Ricavi complessivi'!#REF!="F",'Ricavi complessivi'!#REF!,""))</f>
        <v>#REF!</v>
      </c>
      <c r="E73" s="30" t="e">
        <f>IF('Ricavi complessivi'!#REF!="G",'Ricavi complessivi'!#REF!*LAVORO!$E$6,IF('Ricavi complessivi'!#REF!="F",'Ricavi complessivi'!#REF!,""))</f>
        <v>#REF!</v>
      </c>
      <c r="F73" s="114" t="e">
        <f>IF('Ricavi complessivi'!#REF!="G",'Ricavi complessivi'!C73*LAVORO!$E$6,IF('Ricavi complessivi'!#REF!="F",'Ricavi complessivi'!C73,0))</f>
        <v>#REF!</v>
      </c>
      <c r="G73" s="44" t="e">
        <f>IF('Ricavi complessivi'!#REF!="G",'Ricavi complessivi'!#REF!*LAVORO!$E$6,IF('Ricavi complessivi'!#REF!="F",'Ricavi complessivi'!#REF!,""))</f>
        <v>#REF!</v>
      </c>
      <c r="H73" s="44" t="e">
        <f>IF('Ricavi complessivi'!#REF!="G",'Ricavi complessivi'!#REF!*LAVORO!$E$6,IF('Ricavi complessivi'!#REF!="F",'Ricavi complessivi'!#REF!,""))</f>
        <v>#REF!</v>
      </c>
      <c r="I73" s="114" t="e">
        <f>IF('Ricavi complessivi'!#REF!="G",'Ricavi complessivi'!D73*LAVORO!$E$6,IF('Ricavi complessivi'!#REF!="F",'Ricavi complessivi'!D73,""))</f>
        <v>#REF!</v>
      </c>
      <c r="J73" s="14" t="e">
        <f>IF('Ricavi complessivi'!#REF!="G",'Ricavi complessivi'!E73*LAVORO!$E$6,IF('Ricavi complessivi'!#REF!="F",'Ricavi complessivi'!E73,""))</f>
        <v>#REF!</v>
      </c>
      <c r="K73" s="14" t="e">
        <f>IF('Ricavi complessivi'!#REF!="G",'Ricavi complessivi'!F73*LAVORO!$E$6,IF('Ricavi complessivi'!#REF!="F",'Ricavi complessivi'!F73,""))</f>
        <v>#REF!</v>
      </c>
      <c r="L73" s="30" t="e">
        <f>IF('Ricavi complessivi'!#REF!="G",'Ricavi complessivi'!#REF!*LAVORO!$E$6,IF('Ricavi complessivi'!#REF!="F",'Ricavi complessivi'!#REF!,""))</f>
        <v>#REF!</v>
      </c>
      <c r="M73" s="30" t="e">
        <f>'Ricavi complessivi'!#REF!</f>
        <v>#REF!</v>
      </c>
      <c r="P73" s="42" t="e">
        <f>IF(M73="G",'Ricavi complessivi'!#REF!,IF('R Felino'!M73='R Felino'!$B$214,'Ricavi complessivi'!#REF!,0))</f>
        <v>#REF!</v>
      </c>
    </row>
    <row r="74" spans="1:16" hidden="1">
      <c r="A74" s="13" t="str">
        <f>IF('Ricavi complessivi'!A74="","",'Ricavi complessivi'!A74)</f>
        <v xml:space="preserve">  58/05/755  </v>
      </c>
      <c r="B74" s="62" t="str">
        <f>IF('Ricavi complessivi'!B74="","",'Ricavi complessivi'!B74)</f>
        <v>FRNA DISABILI RIMB. CD TRAVERSE</v>
      </c>
      <c r="C74" s="8" t="e">
        <f>IF('Ricavi complessivi'!#REF!="G",'Ricavi complessivi'!#REF!*LAVORO!$E$6,IF('Ricavi complessivi'!#REF!="F",'Ricavi complessivi'!#REF!,""))</f>
        <v>#REF!</v>
      </c>
      <c r="D74" s="8" t="e">
        <f>IF('Ricavi complessivi'!#REF!="G",'Ricavi complessivi'!#REF!*LAVORO!$E$6,IF('Ricavi complessivi'!#REF!="F",'Ricavi complessivi'!#REF!,""))</f>
        <v>#REF!</v>
      </c>
      <c r="E74" s="30" t="e">
        <f>IF('Ricavi complessivi'!#REF!="G",'Ricavi complessivi'!#REF!*LAVORO!$E$6,IF('Ricavi complessivi'!#REF!="F",'Ricavi complessivi'!#REF!,""))</f>
        <v>#REF!</v>
      </c>
      <c r="F74" s="114" t="e">
        <f>IF('Ricavi complessivi'!#REF!="G",'Ricavi complessivi'!C74*LAVORO!$E$6,IF('Ricavi complessivi'!#REF!="F",'Ricavi complessivi'!C74,0))</f>
        <v>#REF!</v>
      </c>
      <c r="G74" s="44" t="e">
        <f>IF('Ricavi complessivi'!#REF!="G",'Ricavi complessivi'!#REF!*LAVORO!$E$6,IF('Ricavi complessivi'!#REF!="F",'Ricavi complessivi'!#REF!,""))</f>
        <v>#REF!</v>
      </c>
      <c r="H74" s="44" t="e">
        <f>IF('Ricavi complessivi'!#REF!="G",'Ricavi complessivi'!#REF!*LAVORO!$E$6,IF('Ricavi complessivi'!#REF!="F",'Ricavi complessivi'!#REF!,""))</f>
        <v>#REF!</v>
      </c>
      <c r="I74" s="114" t="e">
        <f>IF('Ricavi complessivi'!#REF!="G",'Ricavi complessivi'!D74*LAVORO!$E$6,IF('Ricavi complessivi'!#REF!="F",'Ricavi complessivi'!D74,""))</f>
        <v>#REF!</v>
      </c>
      <c r="J74" s="14" t="e">
        <f>IF('Ricavi complessivi'!#REF!="G",'Ricavi complessivi'!E74*LAVORO!$E$6,IF('Ricavi complessivi'!#REF!="F",'Ricavi complessivi'!E74,""))</f>
        <v>#REF!</v>
      </c>
      <c r="K74" s="14" t="e">
        <f>IF('Ricavi complessivi'!#REF!="G",'Ricavi complessivi'!F74*LAVORO!$E$6,IF('Ricavi complessivi'!#REF!="F",'Ricavi complessivi'!F74,""))</f>
        <v>#REF!</v>
      </c>
      <c r="L74" s="30" t="e">
        <f>IF('Ricavi complessivi'!#REF!="G",'Ricavi complessivi'!#REF!*LAVORO!$E$6,IF('Ricavi complessivi'!#REF!="F",'Ricavi complessivi'!#REF!,""))</f>
        <v>#REF!</v>
      </c>
      <c r="M74" s="30" t="e">
        <f>'Ricavi complessivi'!#REF!</f>
        <v>#REF!</v>
      </c>
      <c r="P74" s="42" t="e">
        <f>IF(M74="G",'Ricavi complessivi'!#REF!,IF('R Felino'!M74='R Felino'!$B$214,'Ricavi complessivi'!#REF!,0))</f>
        <v>#REF!</v>
      </c>
    </row>
    <row r="75" spans="1:16" hidden="1">
      <c r="A75" s="13" t="str">
        <f>IF('Ricavi complessivi'!A75="","",'Ricavi complessivi'!A75)</f>
        <v/>
      </c>
      <c r="B75" s="62" t="str">
        <f>IF('Ricavi complessivi'!B75="","",'Ricavi complessivi'!B75)</f>
        <v>FRNA STRUT.LIV. MED. COLLECCHIO</v>
      </c>
      <c r="C75" s="8" t="e">
        <f>IF('Ricavi complessivi'!#REF!="G",'Ricavi complessivi'!#REF!*LAVORO!$E$6,IF('Ricavi complessivi'!#REF!="F",'Ricavi complessivi'!#REF!,""))</f>
        <v>#REF!</v>
      </c>
      <c r="D75" s="8" t="e">
        <f>IF('Ricavi complessivi'!#REF!="G",'Ricavi complessivi'!#REF!*LAVORO!$E$6,IF('Ricavi complessivi'!#REF!="F",'Ricavi complessivi'!#REF!,""))</f>
        <v>#REF!</v>
      </c>
      <c r="E75" s="30" t="e">
        <f>IF('Ricavi complessivi'!#REF!="G",'Ricavi complessivi'!#REF!*LAVORO!$E$6,IF('Ricavi complessivi'!#REF!="F",'Ricavi complessivi'!#REF!,""))</f>
        <v>#REF!</v>
      </c>
      <c r="F75" s="114" t="e">
        <f>IF('Ricavi complessivi'!#REF!="G",'Ricavi complessivi'!C75*LAVORO!$E$6,IF('Ricavi complessivi'!#REF!="F",'Ricavi complessivi'!C75,0))</f>
        <v>#REF!</v>
      </c>
      <c r="G75" s="44" t="e">
        <f>IF('Ricavi complessivi'!#REF!="G",'Ricavi complessivi'!#REF!*LAVORO!$E$6,IF('Ricavi complessivi'!#REF!="F",'Ricavi complessivi'!#REF!,""))</f>
        <v>#REF!</v>
      </c>
      <c r="H75" s="44" t="e">
        <f>IF('Ricavi complessivi'!#REF!="G",'Ricavi complessivi'!#REF!*LAVORO!$E$6,IF('Ricavi complessivi'!#REF!="F",'Ricavi complessivi'!#REF!,""))</f>
        <v>#REF!</v>
      </c>
      <c r="I75" s="114" t="e">
        <f>IF('Ricavi complessivi'!#REF!="G",'Ricavi complessivi'!D75*LAVORO!$E$6,IF('Ricavi complessivi'!#REF!="F",'Ricavi complessivi'!D75,""))</f>
        <v>#REF!</v>
      </c>
      <c r="J75" s="14" t="e">
        <f>IF('Ricavi complessivi'!#REF!="G",'Ricavi complessivi'!E75*LAVORO!$E$6,IF('Ricavi complessivi'!#REF!="F",'Ricavi complessivi'!E75,""))</f>
        <v>#REF!</v>
      </c>
      <c r="K75" s="14" t="e">
        <f>IF('Ricavi complessivi'!#REF!="G",'Ricavi complessivi'!F75*LAVORO!$E$6,IF('Ricavi complessivi'!#REF!="F",'Ricavi complessivi'!F75,""))</f>
        <v>#REF!</v>
      </c>
      <c r="L75" s="30" t="e">
        <f>IF('Ricavi complessivi'!#REF!="G",'Ricavi complessivi'!#REF!*LAVORO!$E$6,IF('Ricavi complessivi'!#REF!="F",'Ricavi complessivi'!#REF!,""))</f>
        <v>#REF!</v>
      </c>
      <c r="M75" s="30" t="e">
        <f>'Ricavi complessivi'!#REF!</f>
        <v>#REF!</v>
      </c>
      <c r="P75" s="42" t="e">
        <f>IF(M75="G",'Ricavi complessivi'!#REF!,IF('R Felino'!M75='R Felino'!$B$214,'Ricavi complessivi'!#REF!,0))</f>
        <v>#REF!</v>
      </c>
    </row>
    <row r="76" spans="1:16" hidden="1">
      <c r="A76" s="13" t="str">
        <f>IF('Ricavi complessivi'!A76="","",'Ricavi complessivi'!A76)</f>
        <v/>
      </c>
      <c r="B76" s="62" t="str">
        <f>IF('Ricavi complessivi'!B76="","",'Ricavi complessivi'!B76)</f>
        <v>FRNA STRUT.LIV. MED. FELINO</v>
      </c>
      <c r="C76" s="8" t="e">
        <f>IF('Ricavi complessivi'!#REF!="G",'Ricavi complessivi'!#REF!*LAVORO!$E$6,IF('Ricavi complessivi'!#REF!="F",'Ricavi complessivi'!#REF!,""))</f>
        <v>#REF!</v>
      </c>
      <c r="D76" s="8" t="e">
        <f>IF('Ricavi complessivi'!#REF!="G",'Ricavi complessivi'!#REF!*LAVORO!$E$6,IF('Ricavi complessivi'!#REF!="F",'Ricavi complessivi'!#REF!,""))</f>
        <v>#REF!</v>
      </c>
      <c r="E76" s="30" t="e">
        <f>IF('Ricavi complessivi'!#REF!="G",'Ricavi complessivi'!#REF!*LAVORO!$E$6,IF('Ricavi complessivi'!#REF!="F",'Ricavi complessivi'!#REF!,""))</f>
        <v>#REF!</v>
      </c>
      <c r="F76" s="114" t="e">
        <f>IF('Ricavi complessivi'!#REF!="G",'Ricavi complessivi'!C76*LAVORO!$E$6,IF('Ricavi complessivi'!#REF!="F",'Ricavi complessivi'!C76,0))</f>
        <v>#REF!</v>
      </c>
      <c r="G76" s="44" t="e">
        <f>IF('Ricavi complessivi'!#REF!="G",'Ricavi complessivi'!#REF!*LAVORO!$E$6,IF('Ricavi complessivi'!#REF!="F",'Ricavi complessivi'!#REF!,""))</f>
        <v>#REF!</v>
      </c>
      <c r="H76" s="44" t="e">
        <f>IF('Ricavi complessivi'!#REF!="G",'Ricavi complessivi'!#REF!*LAVORO!$E$6,IF('Ricavi complessivi'!#REF!="F",'Ricavi complessivi'!#REF!,""))</f>
        <v>#REF!</v>
      </c>
      <c r="I76" s="114" t="e">
        <f>IF('Ricavi complessivi'!#REF!="G",'Ricavi complessivi'!D76*LAVORO!$E$6,IF('Ricavi complessivi'!#REF!="F",'Ricavi complessivi'!D76,""))</f>
        <v>#REF!</v>
      </c>
      <c r="J76" s="14" t="e">
        <f>IF('Ricavi complessivi'!#REF!="G",'Ricavi complessivi'!E76*LAVORO!$E$6,IF('Ricavi complessivi'!#REF!="F",'Ricavi complessivi'!E76,""))</f>
        <v>#REF!</v>
      </c>
      <c r="K76" s="14" t="e">
        <f>IF('Ricavi complessivi'!#REF!="G",'Ricavi complessivi'!F76*LAVORO!$E$6,IF('Ricavi complessivi'!#REF!="F",'Ricavi complessivi'!F76,""))</f>
        <v>#REF!</v>
      </c>
      <c r="L76" s="30" t="e">
        <f>IF('Ricavi complessivi'!#REF!="G",'Ricavi complessivi'!#REF!*LAVORO!$E$6,IF('Ricavi complessivi'!#REF!="F",'Ricavi complessivi'!#REF!,""))</f>
        <v>#REF!</v>
      </c>
      <c r="M76" s="30" t="e">
        <f>'Ricavi complessivi'!#REF!</f>
        <v>#REF!</v>
      </c>
      <c r="P76" s="42" t="e">
        <f>IF(M76="G",'Ricavi complessivi'!#REF!,IF('R Felino'!M76='R Felino'!$B$214,'Ricavi complessivi'!#REF!,0))</f>
        <v>#REF!</v>
      </c>
    </row>
    <row r="77" spans="1:16" hidden="1">
      <c r="A77" s="13" t="str">
        <f>IF('Ricavi complessivi'!A77="","",'Ricavi complessivi'!A77)</f>
        <v xml:space="preserve">  58/05/763  </v>
      </c>
      <c r="B77" s="62" t="str">
        <f>IF('Ricavi complessivi'!B77="","",'Ricavi complessivi'!B77)</f>
        <v>FRNA STRUT.LIV. MED. MONTECHIRU</v>
      </c>
      <c r="C77" s="8" t="e">
        <f>IF('Ricavi complessivi'!#REF!="G",'Ricavi complessivi'!#REF!*LAVORO!$E$6,IF('Ricavi complessivi'!#REF!="F",'Ricavi complessivi'!#REF!,""))</f>
        <v>#REF!</v>
      </c>
      <c r="D77" s="8" t="e">
        <f>IF('Ricavi complessivi'!#REF!="G",'Ricavi complessivi'!#REF!*LAVORO!$E$6,IF('Ricavi complessivi'!#REF!="F",'Ricavi complessivi'!#REF!,""))</f>
        <v>#REF!</v>
      </c>
      <c r="E77" s="30" t="e">
        <f>IF('Ricavi complessivi'!#REF!="G",'Ricavi complessivi'!#REF!*LAVORO!$E$6,IF('Ricavi complessivi'!#REF!="F",'Ricavi complessivi'!#REF!,""))</f>
        <v>#REF!</v>
      </c>
      <c r="F77" s="114" t="e">
        <f>IF('Ricavi complessivi'!#REF!="G",'Ricavi complessivi'!C77*LAVORO!$E$6,IF('Ricavi complessivi'!#REF!="F",'Ricavi complessivi'!C77,0))</f>
        <v>#REF!</v>
      </c>
      <c r="G77" s="44" t="e">
        <f>IF('Ricavi complessivi'!#REF!="G",'Ricavi complessivi'!#REF!*LAVORO!$E$6,IF('Ricavi complessivi'!#REF!="F",'Ricavi complessivi'!#REF!,""))</f>
        <v>#REF!</v>
      </c>
      <c r="H77" s="44" t="e">
        <f>IF('Ricavi complessivi'!#REF!="G",'Ricavi complessivi'!#REF!*LAVORO!$E$6,IF('Ricavi complessivi'!#REF!="F",'Ricavi complessivi'!#REF!,""))</f>
        <v>#REF!</v>
      </c>
      <c r="I77" s="114" t="e">
        <f>IF('Ricavi complessivi'!#REF!="G",'Ricavi complessivi'!D77*LAVORO!$E$6,IF('Ricavi complessivi'!#REF!="F",'Ricavi complessivi'!D77,""))</f>
        <v>#REF!</v>
      </c>
      <c r="J77" s="14" t="e">
        <f>IF('Ricavi complessivi'!#REF!="G",'Ricavi complessivi'!E77*LAVORO!$E$6,IF('Ricavi complessivi'!#REF!="F",'Ricavi complessivi'!E77,""))</f>
        <v>#REF!</v>
      </c>
      <c r="K77" s="14" t="e">
        <f>IF('Ricavi complessivi'!#REF!="G",'Ricavi complessivi'!F77*LAVORO!$E$6,IF('Ricavi complessivi'!#REF!="F",'Ricavi complessivi'!F77,""))</f>
        <v>#REF!</v>
      </c>
      <c r="L77" s="30" t="e">
        <f>IF('Ricavi complessivi'!#REF!="G",'Ricavi complessivi'!#REF!*LAVORO!$E$6,IF('Ricavi complessivi'!#REF!="F",'Ricavi complessivi'!#REF!,""))</f>
        <v>#REF!</v>
      </c>
      <c r="M77" s="30" t="e">
        <f>'Ricavi complessivi'!#REF!</f>
        <v>#REF!</v>
      </c>
      <c r="P77" s="42" t="e">
        <f>IF(M77="G",'Ricavi complessivi'!#REF!,IF('R Felino'!M77='R Felino'!$B$214,'Ricavi complessivi'!#REF!,0))</f>
        <v>#REF!</v>
      </c>
    </row>
    <row r="78" spans="1:16" hidden="1">
      <c r="A78" s="13" t="str">
        <f>IF('Ricavi complessivi'!A78="","",'Ricavi complessivi'!A78)</f>
        <v/>
      </c>
      <c r="B78" s="62" t="str">
        <f>IF('Ricavi complessivi'!B78="","",'Ricavi complessivi'!B78)</f>
        <v>FRNA STRUT.LIV. MED. SALA</v>
      </c>
      <c r="C78" s="8" t="e">
        <f>IF('Ricavi complessivi'!#REF!="G",'Ricavi complessivi'!#REF!*LAVORO!$E$6,IF('Ricavi complessivi'!#REF!="F",'Ricavi complessivi'!#REF!,""))</f>
        <v>#REF!</v>
      </c>
      <c r="D78" s="8" t="e">
        <f>IF('Ricavi complessivi'!#REF!="G",'Ricavi complessivi'!#REF!*LAVORO!$E$6,IF('Ricavi complessivi'!#REF!="F",'Ricavi complessivi'!#REF!,""))</f>
        <v>#REF!</v>
      </c>
      <c r="E78" s="30" t="e">
        <f>IF('Ricavi complessivi'!#REF!="G",'Ricavi complessivi'!#REF!*LAVORO!$E$6,IF('Ricavi complessivi'!#REF!="F",'Ricavi complessivi'!#REF!,""))</f>
        <v>#REF!</v>
      </c>
      <c r="F78" s="114" t="e">
        <f>IF('Ricavi complessivi'!#REF!="G",'Ricavi complessivi'!C78*LAVORO!$E$6,IF('Ricavi complessivi'!#REF!="F",'Ricavi complessivi'!C78,0))</f>
        <v>#REF!</v>
      </c>
      <c r="G78" s="44" t="e">
        <f>IF('Ricavi complessivi'!#REF!="G",'Ricavi complessivi'!#REF!*LAVORO!$E$6,IF('Ricavi complessivi'!#REF!="F",'Ricavi complessivi'!#REF!,""))</f>
        <v>#REF!</v>
      </c>
      <c r="H78" s="44" t="e">
        <f>IF('Ricavi complessivi'!#REF!="G",'Ricavi complessivi'!#REF!*LAVORO!$E$6,IF('Ricavi complessivi'!#REF!="F",'Ricavi complessivi'!#REF!,""))</f>
        <v>#REF!</v>
      </c>
      <c r="I78" s="114" t="e">
        <f>IF('Ricavi complessivi'!#REF!="G",'Ricavi complessivi'!D78*LAVORO!$E$6,IF('Ricavi complessivi'!#REF!="F",'Ricavi complessivi'!D78,""))</f>
        <v>#REF!</v>
      </c>
      <c r="J78" s="14" t="e">
        <f>IF('Ricavi complessivi'!#REF!="G",'Ricavi complessivi'!E78*LAVORO!$E$6,IF('Ricavi complessivi'!#REF!="F",'Ricavi complessivi'!E78,""))</f>
        <v>#REF!</v>
      </c>
      <c r="K78" s="14" t="e">
        <f>IF('Ricavi complessivi'!#REF!="G",'Ricavi complessivi'!F78*LAVORO!$E$6,IF('Ricavi complessivi'!#REF!="F",'Ricavi complessivi'!F78,""))</f>
        <v>#REF!</v>
      </c>
      <c r="L78" s="30" t="e">
        <f>IF('Ricavi complessivi'!#REF!="G",'Ricavi complessivi'!#REF!*LAVORO!$E$6,IF('Ricavi complessivi'!#REF!="F",'Ricavi complessivi'!#REF!,""))</f>
        <v>#REF!</v>
      </c>
      <c r="M78" s="30" t="e">
        <f>'Ricavi complessivi'!#REF!</f>
        <v>#REF!</v>
      </c>
      <c r="P78" s="42" t="e">
        <f>IF(M78="G",'Ricavi complessivi'!#REF!,IF('R Felino'!M78='R Felino'!$B$214,'Ricavi complessivi'!#REF!,0))</f>
        <v>#REF!</v>
      </c>
    </row>
    <row r="79" spans="1:16" hidden="1">
      <c r="A79" s="13" t="str">
        <f>IF('Ricavi complessivi'!A79="","",'Ricavi complessivi'!A79)</f>
        <v xml:space="preserve">  58/05/765  </v>
      </c>
      <c r="B79" s="62" t="str">
        <f>IF('Ricavi complessivi'!B79="","",'Ricavi complessivi'!B79)</f>
        <v>FRNA STR. LIV. MED. TRAVERSETOL</v>
      </c>
      <c r="C79" s="8" t="e">
        <f>IF('Ricavi complessivi'!#REF!="G",'Ricavi complessivi'!#REF!*LAVORO!$E$6,IF('Ricavi complessivi'!#REF!="F",'Ricavi complessivi'!#REF!,""))</f>
        <v>#REF!</v>
      </c>
      <c r="D79" s="8" t="e">
        <f>IF('Ricavi complessivi'!#REF!="G",'Ricavi complessivi'!#REF!*LAVORO!$E$6,IF('Ricavi complessivi'!#REF!="F",'Ricavi complessivi'!#REF!,""))</f>
        <v>#REF!</v>
      </c>
      <c r="E79" s="30" t="e">
        <f>IF('Ricavi complessivi'!#REF!="G",'Ricavi complessivi'!#REF!*LAVORO!$E$6,IF('Ricavi complessivi'!#REF!="F",'Ricavi complessivi'!#REF!,""))</f>
        <v>#REF!</v>
      </c>
      <c r="F79" s="114" t="e">
        <f>IF('Ricavi complessivi'!#REF!="G",'Ricavi complessivi'!C79*LAVORO!$E$6,IF('Ricavi complessivi'!#REF!="F",'Ricavi complessivi'!C79,0))</f>
        <v>#REF!</v>
      </c>
      <c r="G79" s="44" t="e">
        <f>IF('Ricavi complessivi'!#REF!="G",'Ricavi complessivi'!#REF!*LAVORO!$E$6,IF('Ricavi complessivi'!#REF!="F",'Ricavi complessivi'!#REF!,""))</f>
        <v>#REF!</v>
      </c>
      <c r="H79" s="44" t="e">
        <f>IF('Ricavi complessivi'!#REF!="G",'Ricavi complessivi'!#REF!*LAVORO!$E$6,IF('Ricavi complessivi'!#REF!="F",'Ricavi complessivi'!#REF!,""))</f>
        <v>#REF!</v>
      </c>
      <c r="I79" s="114" t="e">
        <f>IF('Ricavi complessivi'!#REF!="G",'Ricavi complessivi'!D79*LAVORO!$E$6,IF('Ricavi complessivi'!#REF!="F",'Ricavi complessivi'!D79,""))</f>
        <v>#REF!</v>
      </c>
      <c r="J79" s="14" t="e">
        <f>IF('Ricavi complessivi'!#REF!="G",'Ricavi complessivi'!E79*LAVORO!$E$6,IF('Ricavi complessivi'!#REF!="F",'Ricavi complessivi'!E79,""))</f>
        <v>#REF!</v>
      </c>
      <c r="K79" s="14" t="e">
        <f>IF('Ricavi complessivi'!#REF!="G",'Ricavi complessivi'!F79*LAVORO!$E$6,IF('Ricavi complessivi'!#REF!="F",'Ricavi complessivi'!F79,""))</f>
        <v>#REF!</v>
      </c>
      <c r="L79" s="30" t="e">
        <f>IF('Ricavi complessivi'!#REF!="G",'Ricavi complessivi'!#REF!*LAVORO!$E$6,IF('Ricavi complessivi'!#REF!="F",'Ricavi complessivi'!#REF!,""))</f>
        <v>#REF!</v>
      </c>
      <c r="M79" s="30" t="e">
        <f>'Ricavi complessivi'!#REF!</f>
        <v>#REF!</v>
      </c>
      <c r="P79" s="42" t="e">
        <f>IF(M79="G",'Ricavi complessivi'!#REF!,IF('R Felino'!M79='R Felino'!$B$214,'Ricavi complessivi'!#REF!,0))</f>
        <v>#REF!</v>
      </c>
    </row>
    <row r="80" spans="1:16" hidden="1">
      <c r="A80" s="13" t="str">
        <f>IF('Ricavi complessivi'!A80="","",'Ricavi complessivi'!A80)</f>
        <v xml:space="preserve">  58/05/776  </v>
      </c>
      <c r="B80" s="62" t="str">
        <f>IF('Ricavi complessivi'!B80="","",'Ricavi complessivi'!B80)</f>
        <v xml:space="preserve">VARIE DISABILI COLLECCHIO      </v>
      </c>
      <c r="C80" s="8" t="e">
        <f>IF('Ricavi complessivi'!#REF!="G",'Ricavi complessivi'!#REF!*LAVORO!$E$6,IF('Ricavi complessivi'!#REF!="F",'Ricavi complessivi'!#REF!,""))</f>
        <v>#REF!</v>
      </c>
      <c r="D80" s="8" t="e">
        <f>IF('Ricavi complessivi'!#REF!="G",'Ricavi complessivi'!#REF!*LAVORO!$E$6,IF('Ricavi complessivi'!#REF!="F",'Ricavi complessivi'!#REF!,""))</f>
        <v>#REF!</v>
      </c>
      <c r="E80" s="30" t="e">
        <f>IF('Ricavi complessivi'!#REF!="G",'Ricavi complessivi'!#REF!*LAVORO!$E$6,IF('Ricavi complessivi'!#REF!="F",'Ricavi complessivi'!#REF!,""))</f>
        <v>#REF!</v>
      </c>
      <c r="F80" s="114" t="e">
        <f>IF('Ricavi complessivi'!#REF!="G",'Ricavi complessivi'!C80*LAVORO!$E$6,IF('Ricavi complessivi'!#REF!="F",'Ricavi complessivi'!C80,0))</f>
        <v>#REF!</v>
      </c>
      <c r="G80" s="44" t="e">
        <f>IF('Ricavi complessivi'!#REF!="G",'Ricavi complessivi'!#REF!*LAVORO!$E$6,IF('Ricavi complessivi'!#REF!="F",'Ricavi complessivi'!#REF!,""))</f>
        <v>#REF!</v>
      </c>
      <c r="H80" s="44" t="e">
        <f>IF('Ricavi complessivi'!#REF!="G",'Ricavi complessivi'!#REF!*LAVORO!$E$6,IF('Ricavi complessivi'!#REF!="F",'Ricavi complessivi'!#REF!,""))</f>
        <v>#REF!</v>
      </c>
      <c r="I80" s="114" t="e">
        <f>IF('Ricavi complessivi'!#REF!="G",'Ricavi complessivi'!D80*LAVORO!$E$6,IF('Ricavi complessivi'!#REF!="F",'Ricavi complessivi'!D80,""))</f>
        <v>#REF!</v>
      </c>
      <c r="J80" s="14" t="e">
        <f>IF('Ricavi complessivi'!#REF!="G",'Ricavi complessivi'!E80*LAVORO!$E$6,IF('Ricavi complessivi'!#REF!="F",'Ricavi complessivi'!E80,""))</f>
        <v>#REF!</v>
      </c>
      <c r="K80" s="14" t="e">
        <f>IF('Ricavi complessivi'!#REF!="G",'Ricavi complessivi'!F80*LAVORO!$E$6,IF('Ricavi complessivi'!#REF!="F",'Ricavi complessivi'!F80,""))</f>
        <v>#REF!</v>
      </c>
      <c r="L80" s="30" t="e">
        <f>IF('Ricavi complessivi'!#REF!="G",'Ricavi complessivi'!#REF!*LAVORO!$E$6,IF('Ricavi complessivi'!#REF!="F",'Ricavi complessivi'!#REF!,""))</f>
        <v>#REF!</v>
      </c>
      <c r="M80" s="30" t="e">
        <f>'Ricavi complessivi'!#REF!</f>
        <v>#REF!</v>
      </c>
      <c r="P80" s="42" t="e">
        <f>IF(M80="G",'Ricavi complessivi'!#REF!,IF('R Felino'!M80='R Felino'!$B$214,'Ricavi complessivi'!#REF!,0))</f>
        <v>#REF!</v>
      </c>
    </row>
    <row r="81" spans="1:22">
      <c r="A81" s="13" t="str">
        <f>IF('Ricavi complessivi'!A81="","",'Ricavi complessivi'!A81)</f>
        <v xml:space="preserve">  58/05/777  </v>
      </c>
      <c r="B81" s="62" t="str">
        <f>IF('Ricavi complessivi'!B81="","",'Ricavi complessivi'!B81)</f>
        <v xml:space="preserve">VARIE DISABILI FELINO          </v>
      </c>
      <c r="C81" s="8" t="e">
        <f>IF('Ricavi complessivi'!#REF!="G",'Ricavi complessivi'!#REF!*LAVORO!$E$6,IF('Ricavi complessivi'!#REF!="F",'Ricavi complessivi'!#REF!,""))</f>
        <v>#REF!</v>
      </c>
      <c r="D81" s="8" t="e">
        <f>IF('Ricavi complessivi'!#REF!="G",'Ricavi complessivi'!#REF!*LAVORO!$E$6,IF('Ricavi complessivi'!#REF!="F",'Ricavi complessivi'!#REF!,""))</f>
        <v>#REF!</v>
      </c>
      <c r="E81" s="30" t="e">
        <f>IF('Ricavi complessivi'!#REF!="G",'Ricavi complessivi'!#REF!*LAVORO!$E$6,IF('Ricavi complessivi'!#REF!="F",'Ricavi complessivi'!#REF!,""))</f>
        <v>#REF!</v>
      </c>
      <c r="F81" s="114" t="e">
        <f>IF('Ricavi complessivi'!#REF!="G",'Ricavi complessivi'!C81*LAVORO!$E$6,IF('Ricavi complessivi'!#REF!="F",'Ricavi complessivi'!C81,0))</f>
        <v>#REF!</v>
      </c>
      <c r="G81" s="44" t="e">
        <f>IF('Ricavi complessivi'!#REF!="G",'Ricavi complessivi'!#REF!*LAVORO!$E$6,IF('Ricavi complessivi'!#REF!="F",'Ricavi complessivi'!#REF!,""))</f>
        <v>#REF!</v>
      </c>
      <c r="H81" s="44" t="e">
        <f>IF('Ricavi complessivi'!#REF!="G",'Ricavi complessivi'!#REF!*LAVORO!$E$6,IF('Ricavi complessivi'!#REF!="F",'Ricavi complessivi'!#REF!,""))</f>
        <v>#REF!</v>
      </c>
      <c r="I81" s="114" t="e">
        <f>IF('Ricavi complessivi'!#REF!="G",'Ricavi complessivi'!D81*LAVORO!$E$6,IF('Ricavi complessivi'!#REF!="F",'Ricavi complessivi'!D81,""))</f>
        <v>#REF!</v>
      </c>
      <c r="J81" s="14" t="e">
        <f>IF('Ricavi complessivi'!#REF!="G",'Ricavi complessivi'!E81*LAVORO!$E$6,IF('Ricavi complessivi'!#REF!="F",'Ricavi complessivi'!E81,""))</f>
        <v>#REF!</v>
      </c>
      <c r="K81" s="14" t="e">
        <f>IF('Ricavi complessivi'!#REF!="G",'Ricavi complessivi'!F81*LAVORO!$E$6,IF('Ricavi complessivi'!#REF!="F",'Ricavi complessivi'!F81,""))</f>
        <v>#REF!</v>
      </c>
      <c r="L81" s="30" t="e">
        <f>IF('Ricavi complessivi'!#REF!="G",'Ricavi complessivi'!#REF!*LAVORO!$E$6,IF('Ricavi complessivi'!#REF!="F",'Ricavi complessivi'!#REF!,""))</f>
        <v>#REF!</v>
      </c>
      <c r="M81" s="30" t="e">
        <f>'Ricavi complessivi'!#REF!</f>
        <v>#REF!</v>
      </c>
      <c r="P81" s="42" t="e">
        <f>IF(M81="G",'Ricavi complessivi'!#REF!,IF('R Felino'!M81='R Felino'!$B$214,'Ricavi complessivi'!#REF!,0))</f>
        <v>#REF!</v>
      </c>
    </row>
    <row r="82" spans="1:22" hidden="1">
      <c r="A82" s="13" t="str">
        <f>IF('Ricavi complessivi'!A82="","",'Ricavi complessivi'!A82)</f>
        <v xml:space="preserve">  58/05/778  </v>
      </c>
      <c r="B82" s="62" t="str">
        <f>IF('Ricavi complessivi'!B82="","",'Ricavi complessivi'!B82)</f>
        <v xml:space="preserve">VARIE DISABILI MONTECHIARUGOLO </v>
      </c>
      <c r="C82" s="8" t="e">
        <f>IF('Ricavi complessivi'!#REF!="G",'Ricavi complessivi'!#REF!*LAVORO!$E$6,IF('Ricavi complessivi'!#REF!="F",'Ricavi complessivi'!#REF!,""))</f>
        <v>#REF!</v>
      </c>
      <c r="D82" s="8" t="e">
        <f>IF('Ricavi complessivi'!#REF!="G",'Ricavi complessivi'!#REF!*LAVORO!$E$6,IF('Ricavi complessivi'!#REF!="F",'Ricavi complessivi'!#REF!,""))</f>
        <v>#REF!</v>
      </c>
      <c r="E82" s="30" t="e">
        <f>IF('Ricavi complessivi'!#REF!="G",'Ricavi complessivi'!#REF!*LAVORO!$E$6,IF('Ricavi complessivi'!#REF!="F",'Ricavi complessivi'!#REF!,""))</f>
        <v>#REF!</v>
      </c>
      <c r="F82" s="114" t="e">
        <f>IF('Ricavi complessivi'!#REF!="G",'Ricavi complessivi'!C82*LAVORO!$E$6,IF('Ricavi complessivi'!#REF!="F",'Ricavi complessivi'!C82,0))</f>
        <v>#REF!</v>
      </c>
      <c r="G82" s="44" t="e">
        <f>IF('Ricavi complessivi'!#REF!="G",'Ricavi complessivi'!#REF!*LAVORO!$E$6,IF('Ricavi complessivi'!#REF!="F",'Ricavi complessivi'!#REF!,""))</f>
        <v>#REF!</v>
      </c>
      <c r="H82" s="44" t="e">
        <f>IF('Ricavi complessivi'!#REF!="G",'Ricavi complessivi'!#REF!*LAVORO!$E$6,IF('Ricavi complessivi'!#REF!="F",'Ricavi complessivi'!#REF!,""))</f>
        <v>#REF!</v>
      </c>
      <c r="I82" s="114" t="e">
        <f>IF('Ricavi complessivi'!#REF!="G",'Ricavi complessivi'!D82*LAVORO!$E$6,IF('Ricavi complessivi'!#REF!="F",'Ricavi complessivi'!D82,""))</f>
        <v>#REF!</v>
      </c>
      <c r="J82" s="14" t="e">
        <f>IF('Ricavi complessivi'!#REF!="G",'Ricavi complessivi'!E82*LAVORO!$E$6,IF('Ricavi complessivi'!#REF!="F",'Ricavi complessivi'!E82,""))</f>
        <v>#REF!</v>
      </c>
      <c r="K82" s="14" t="e">
        <f>IF('Ricavi complessivi'!#REF!="G",'Ricavi complessivi'!F82*LAVORO!$E$6,IF('Ricavi complessivi'!#REF!="F",'Ricavi complessivi'!F82,""))</f>
        <v>#REF!</v>
      </c>
      <c r="L82" s="30" t="e">
        <f>IF('Ricavi complessivi'!#REF!="G",'Ricavi complessivi'!#REF!*LAVORO!$E$6,IF('Ricavi complessivi'!#REF!="F",'Ricavi complessivi'!#REF!,""))</f>
        <v>#REF!</v>
      </c>
      <c r="M82" s="30" t="e">
        <f>'Ricavi complessivi'!#REF!</f>
        <v>#REF!</v>
      </c>
      <c r="P82" s="42" t="e">
        <f>IF(M82="G",'Ricavi complessivi'!#REF!,IF('R Felino'!M82='R Felino'!$B$214,'Ricavi complessivi'!#REF!,0))</f>
        <v>#REF!</v>
      </c>
    </row>
    <row r="83" spans="1:22" hidden="1">
      <c r="A83" s="13" t="str">
        <f>IF('Ricavi complessivi'!A83="","",'Ricavi complessivi'!A83)</f>
        <v xml:space="preserve">  58/05/779  </v>
      </c>
      <c r="B83" s="62" t="str">
        <f>IF('Ricavi complessivi'!B83="","",'Ricavi complessivi'!B83)</f>
        <v xml:space="preserve">VARIE DISABILI SALA BAGANZA    </v>
      </c>
      <c r="C83" s="8" t="e">
        <f>IF('Ricavi complessivi'!#REF!="G",'Ricavi complessivi'!#REF!*LAVORO!$E$6,IF('Ricavi complessivi'!#REF!="F",'Ricavi complessivi'!#REF!,""))</f>
        <v>#REF!</v>
      </c>
      <c r="D83" s="8" t="e">
        <f>IF('Ricavi complessivi'!#REF!="G",'Ricavi complessivi'!#REF!*LAVORO!$E$6,IF('Ricavi complessivi'!#REF!="F",'Ricavi complessivi'!#REF!,""))</f>
        <v>#REF!</v>
      </c>
      <c r="E83" s="30" t="e">
        <f>IF('Ricavi complessivi'!#REF!="G",'Ricavi complessivi'!#REF!*LAVORO!$E$6,IF('Ricavi complessivi'!#REF!="F",'Ricavi complessivi'!#REF!,""))</f>
        <v>#REF!</v>
      </c>
      <c r="F83" s="114" t="e">
        <f>IF('Ricavi complessivi'!#REF!="G",'Ricavi complessivi'!C83*LAVORO!$E$6,IF('Ricavi complessivi'!#REF!="F",'Ricavi complessivi'!C83,0))</f>
        <v>#REF!</v>
      </c>
      <c r="G83" s="44" t="e">
        <f>IF('Ricavi complessivi'!#REF!="G",'Ricavi complessivi'!#REF!*LAVORO!$E$6,IF('Ricavi complessivi'!#REF!="F",'Ricavi complessivi'!#REF!,""))</f>
        <v>#REF!</v>
      </c>
      <c r="H83" s="44" t="e">
        <f>IF('Ricavi complessivi'!#REF!="G",'Ricavi complessivi'!#REF!*LAVORO!$E$6,IF('Ricavi complessivi'!#REF!="F",'Ricavi complessivi'!#REF!,""))</f>
        <v>#REF!</v>
      </c>
      <c r="I83" s="114" t="e">
        <f>IF('Ricavi complessivi'!#REF!="G",'Ricavi complessivi'!D83*LAVORO!$E$6,IF('Ricavi complessivi'!#REF!="F",'Ricavi complessivi'!D83,""))</f>
        <v>#REF!</v>
      </c>
      <c r="J83" s="14" t="e">
        <f>IF('Ricavi complessivi'!#REF!="G",'Ricavi complessivi'!E83*LAVORO!$E$6,IF('Ricavi complessivi'!#REF!="F",'Ricavi complessivi'!E83,""))</f>
        <v>#REF!</v>
      </c>
      <c r="K83" s="14" t="e">
        <f>IF('Ricavi complessivi'!#REF!="G",'Ricavi complessivi'!F83*LAVORO!$E$6,IF('Ricavi complessivi'!#REF!="F",'Ricavi complessivi'!F83,""))</f>
        <v>#REF!</v>
      </c>
      <c r="L83" s="30" t="e">
        <f>IF('Ricavi complessivi'!#REF!="G",'Ricavi complessivi'!#REF!*LAVORO!$E$6,IF('Ricavi complessivi'!#REF!="F",'Ricavi complessivi'!#REF!,""))</f>
        <v>#REF!</v>
      </c>
      <c r="M83" s="30" t="e">
        <f>'Ricavi complessivi'!#REF!</f>
        <v>#REF!</v>
      </c>
      <c r="P83" s="42" t="e">
        <f>IF(M83="G",'Ricavi complessivi'!#REF!,IF('R Felino'!M83='R Felino'!$B$214,'Ricavi complessivi'!#REF!,0))</f>
        <v>#REF!</v>
      </c>
    </row>
    <row r="84" spans="1:22" hidden="1">
      <c r="A84" s="13" t="str">
        <f>IF('Ricavi complessivi'!A84="","",'Ricavi complessivi'!A84)</f>
        <v xml:space="preserve">  58/05/781  </v>
      </c>
      <c r="B84" s="62" t="str">
        <f>IF('Ricavi complessivi'!B84="","",'Ricavi complessivi'!B84)</f>
        <v xml:space="preserve">VARIE DISABILI TRAVERSETOLO    </v>
      </c>
      <c r="C84" s="8" t="e">
        <f>IF('Ricavi complessivi'!#REF!="G",'Ricavi complessivi'!#REF!*LAVORO!$E$6,IF('Ricavi complessivi'!#REF!="F",'Ricavi complessivi'!#REF!,""))</f>
        <v>#REF!</v>
      </c>
      <c r="D84" s="8" t="e">
        <f>IF('Ricavi complessivi'!#REF!="G",'Ricavi complessivi'!#REF!*LAVORO!$E$6,IF('Ricavi complessivi'!#REF!="F",'Ricavi complessivi'!#REF!,""))</f>
        <v>#REF!</v>
      </c>
      <c r="E84" s="30" t="e">
        <f>IF('Ricavi complessivi'!#REF!="G",'Ricavi complessivi'!#REF!*LAVORO!$E$6,IF('Ricavi complessivi'!#REF!="F",'Ricavi complessivi'!#REF!,""))</f>
        <v>#REF!</v>
      </c>
      <c r="F84" s="114" t="e">
        <f>IF('Ricavi complessivi'!#REF!="G",'Ricavi complessivi'!C84*LAVORO!$E$6,IF('Ricavi complessivi'!#REF!="F",'Ricavi complessivi'!C84,0))</f>
        <v>#REF!</v>
      </c>
      <c r="G84" s="44" t="e">
        <f>IF('Ricavi complessivi'!#REF!="G",'Ricavi complessivi'!#REF!*LAVORO!$E$6,IF('Ricavi complessivi'!#REF!="F",'Ricavi complessivi'!#REF!,""))</f>
        <v>#REF!</v>
      </c>
      <c r="H84" s="44" t="e">
        <f>IF('Ricavi complessivi'!#REF!="G",'Ricavi complessivi'!#REF!*LAVORO!$E$6,IF('Ricavi complessivi'!#REF!="F",'Ricavi complessivi'!#REF!,""))</f>
        <v>#REF!</v>
      </c>
      <c r="I84" s="114" t="e">
        <f>IF('Ricavi complessivi'!#REF!="G",'Ricavi complessivi'!D84*LAVORO!$E$6,IF('Ricavi complessivi'!#REF!="F",'Ricavi complessivi'!D84,""))</f>
        <v>#REF!</v>
      </c>
      <c r="J84" s="14" t="e">
        <f>IF('Ricavi complessivi'!#REF!="G",'Ricavi complessivi'!E84*LAVORO!$E$6,IF('Ricavi complessivi'!#REF!="F",'Ricavi complessivi'!E84,""))</f>
        <v>#REF!</v>
      </c>
      <c r="K84" s="14" t="e">
        <f>IF('Ricavi complessivi'!#REF!="G",'Ricavi complessivi'!F84*LAVORO!$E$6,IF('Ricavi complessivi'!#REF!="F",'Ricavi complessivi'!F84,""))</f>
        <v>#REF!</v>
      </c>
      <c r="L84" s="30" t="e">
        <f>IF('Ricavi complessivi'!#REF!="G",'Ricavi complessivi'!#REF!*LAVORO!$E$6,IF('Ricavi complessivi'!#REF!="F",'Ricavi complessivi'!#REF!,""))</f>
        <v>#REF!</v>
      </c>
      <c r="M84" s="30" t="e">
        <f>'Ricavi complessivi'!#REF!</f>
        <v>#REF!</v>
      </c>
      <c r="P84" s="42" t="e">
        <f>IF(M84="G",'Ricavi complessivi'!#REF!,IF('R Felino'!M84='R Felino'!$B$214,'Ricavi complessivi'!#REF!,0))</f>
        <v>#REF!</v>
      </c>
    </row>
    <row r="85" spans="1:22" hidden="1">
      <c r="A85" s="13" t="str">
        <f>IF('Ricavi complessivi'!A85="","",'Ricavi complessivi'!A85)</f>
        <v/>
      </c>
      <c r="B85" s="62" t="str">
        <f>IF('Ricavi complessivi'!B85="","",'Ricavi complessivi'!B85)</f>
        <v/>
      </c>
      <c r="C85" s="8" t="e">
        <f>IF('Ricavi complessivi'!#REF!="G",'Ricavi complessivi'!#REF!*LAVORO!$E$6,IF('Ricavi complessivi'!#REF!="F",'Ricavi complessivi'!#REF!,""))</f>
        <v>#REF!</v>
      </c>
      <c r="D85" s="8" t="e">
        <f>IF('Ricavi complessivi'!#REF!="G",'Ricavi complessivi'!#REF!*LAVORO!$E$6,IF('Ricavi complessivi'!#REF!="F",'Ricavi complessivi'!#REF!,""))</f>
        <v>#REF!</v>
      </c>
      <c r="E85" s="30" t="e">
        <f>IF('Ricavi complessivi'!#REF!="G",'Ricavi complessivi'!#REF!*LAVORO!$E$6,IF('Ricavi complessivi'!#REF!="F",'Ricavi complessivi'!#REF!,""))</f>
        <v>#REF!</v>
      </c>
      <c r="F85" s="114" t="e">
        <f>IF('Ricavi complessivi'!#REF!="G",'Ricavi complessivi'!C85*LAVORO!$E$6,IF('Ricavi complessivi'!#REF!="F",'Ricavi complessivi'!C85,0))</f>
        <v>#REF!</v>
      </c>
      <c r="G85" s="44" t="e">
        <f>IF('Ricavi complessivi'!#REF!="G",'Ricavi complessivi'!#REF!*LAVORO!$E$6,IF('Ricavi complessivi'!#REF!="F",'Ricavi complessivi'!#REF!,""))</f>
        <v>#REF!</v>
      </c>
      <c r="H85" s="44" t="e">
        <f>IF('Ricavi complessivi'!#REF!="G",'Ricavi complessivi'!#REF!*LAVORO!$E$6,IF('Ricavi complessivi'!#REF!="F",'Ricavi complessivi'!#REF!,""))</f>
        <v>#REF!</v>
      </c>
      <c r="I85" s="114" t="e">
        <f>IF('Ricavi complessivi'!#REF!="G",'Ricavi complessivi'!D85*LAVORO!$E$6,IF('Ricavi complessivi'!#REF!="F",'Ricavi complessivi'!D85,""))</f>
        <v>#REF!</v>
      </c>
      <c r="J85" s="14" t="e">
        <f>IF('Ricavi complessivi'!#REF!="G",'Ricavi complessivi'!E85*LAVORO!$E$6,IF('Ricavi complessivi'!#REF!="F",'Ricavi complessivi'!E85,""))</f>
        <v>#REF!</v>
      </c>
      <c r="K85" s="14" t="e">
        <f>IF('Ricavi complessivi'!#REF!="G",'Ricavi complessivi'!F85*LAVORO!$E$6,IF('Ricavi complessivi'!#REF!="F",'Ricavi complessivi'!F85,""))</f>
        <v>#REF!</v>
      </c>
      <c r="L85" s="30" t="e">
        <f>IF('Ricavi complessivi'!#REF!="G",'Ricavi complessivi'!#REF!*LAVORO!$E$6,IF('Ricavi complessivi'!#REF!="F",'Ricavi complessivi'!#REF!,""))</f>
        <v>#REF!</v>
      </c>
      <c r="M85" s="30" t="e">
        <f>'Ricavi complessivi'!#REF!</f>
        <v>#REF!</v>
      </c>
      <c r="P85" s="42" t="e">
        <f>IF(M85="G",'Ricavi complessivi'!#REF!,IF('R Felino'!M85='R Felino'!$B$214,'Ricavi complessivi'!#REF!,0))</f>
        <v>#REF!</v>
      </c>
    </row>
    <row r="86" spans="1:22" hidden="1">
      <c r="A86" s="13" t="str">
        <f>IF('Ricavi complessivi'!A86="","",'Ricavi complessivi'!A86)</f>
        <v/>
      </c>
      <c r="B86" s="62" t="str">
        <f>IF('Ricavi complessivi'!B86="","",'Ricavi complessivi'!B86)</f>
        <v/>
      </c>
      <c r="C86" s="8" t="e">
        <f>IF('Ricavi complessivi'!#REF!="G",'Ricavi complessivi'!#REF!*LAVORO!$E$6,IF('Ricavi complessivi'!#REF!="F",'Ricavi complessivi'!#REF!,""))</f>
        <v>#REF!</v>
      </c>
      <c r="D86" s="8" t="e">
        <f>IF('Ricavi complessivi'!#REF!="G",'Ricavi complessivi'!#REF!*LAVORO!$E$6,IF('Ricavi complessivi'!#REF!="F",'Ricavi complessivi'!#REF!,""))</f>
        <v>#REF!</v>
      </c>
      <c r="E86" s="30" t="e">
        <f>IF('Ricavi complessivi'!#REF!="G",'Ricavi complessivi'!#REF!*LAVORO!$E$6,IF('Ricavi complessivi'!#REF!="F",'Ricavi complessivi'!#REF!,""))</f>
        <v>#REF!</v>
      </c>
      <c r="F86" s="114" t="e">
        <f>IF('Ricavi complessivi'!#REF!="G",'Ricavi complessivi'!C86*LAVORO!$E$6,IF('Ricavi complessivi'!#REF!="F",'Ricavi complessivi'!C86,0))</f>
        <v>#REF!</v>
      </c>
      <c r="G86" s="44" t="e">
        <f>IF('Ricavi complessivi'!#REF!="G",'Ricavi complessivi'!#REF!*LAVORO!$E$6,IF('Ricavi complessivi'!#REF!="F",'Ricavi complessivi'!#REF!,""))</f>
        <v>#REF!</v>
      </c>
      <c r="H86" s="44" t="e">
        <f>IF('Ricavi complessivi'!#REF!="G",'Ricavi complessivi'!#REF!*LAVORO!$E$6,IF('Ricavi complessivi'!#REF!="F",'Ricavi complessivi'!#REF!,""))</f>
        <v>#REF!</v>
      </c>
      <c r="I86" s="114" t="e">
        <f>IF('Ricavi complessivi'!#REF!="G",'Ricavi complessivi'!D86*LAVORO!$E$6,IF('Ricavi complessivi'!#REF!="F",'Ricavi complessivi'!D86,""))</f>
        <v>#REF!</v>
      </c>
      <c r="J86" s="14" t="e">
        <f>IF('Ricavi complessivi'!#REF!="G",'Ricavi complessivi'!E86*LAVORO!$E$6,IF('Ricavi complessivi'!#REF!="F",'Ricavi complessivi'!E86,""))</f>
        <v>#REF!</v>
      </c>
      <c r="K86" s="14" t="e">
        <f>IF('Ricavi complessivi'!#REF!="G",'Ricavi complessivi'!F86*LAVORO!$E$6,IF('Ricavi complessivi'!#REF!="F",'Ricavi complessivi'!F86,""))</f>
        <v>#REF!</v>
      </c>
      <c r="L86" s="30" t="e">
        <f>IF('Ricavi complessivi'!#REF!="G",'Ricavi complessivi'!#REF!*LAVORO!$E$6,IF('Ricavi complessivi'!#REF!="F",'Ricavi complessivi'!#REF!,""))</f>
        <v>#REF!</v>
      </c>
      <c r="M86" s="30" t="e">
        <f>'Ricavi complessivi'!#REF!</f>
        <v>#REF!</v>
      </c>
      <c r="P86" s="42" t="e">
        <f>IF(M86="G",'Ricavi complessivi'!#REF!,IF('R Felino'!M86='R Felino'!$B$214,'Ricavi complessivi'!#REF!,0))</f>
        <v>#REF!</v>
      </c>
    </row>
    <row r="87" spans="1:22" hidden="1">
      <c r="A87" s="13" t="str">
        <f>IF('Ricavi complessivi'!A87="","",'Ricavi complessivi'!A87)</f>
        <v/>
      </c>
      <c r="B87" s="62" t="str">
        <f>IF('Ricavi complessivi'!B87="","",'Ricavi complessivi'!B87)</f>
        <v/>
      </c>
      <c r="C87" s="8" t="e">
        <f>IF('Ricavi complessivi'!#REF!="G",'Ricavi complessivi'!#REF!*LAVORO!$E$6,IF('Ricavi complessivi'!#REF!="F",'Ricavi complessivi'!#REF!,""))</f>
        <v>#REF!</v>
      </c>
      <c r="D87" s="8" t="e">
        <f>IF('Ricavi complessivi'!#REF!="G",'Ricavi complessivi'!#REF!*LAVORO!$E$6,IF('Ricavi complessivi'!#REF!="F",'Ricavi complessivi'!#REF!,""))</f>
        <v>#REF!</v>
      </c>
      <c r="E87" s="30" t="e">
        <f>IF('Ricavi complessivi'!#REF!="G",'Ricavi complessivi'!#REF!*LAVORO!$E$6,IF('Ricavi complessivi'!#REF!="F",'Ricavi complessivi'!#REF!,""))</f>
        <v>#REF!</v>
      </c>
      <c r="F87" s="114" t="e">
        <f>IF('Ricavi complessivi'!#REF!="G",'Ricavi complessivi'!C87*LAVORO!$E$6,IF('Ricavi complessivi'!#REF!="F",'Ricavi complessivi'!C87,0))</f>
        <v>#REF!</v>
      </c>
      <c r="G87" s="44" t="e">
        <f>IF('Ricavi complessivi'!#REF!="G",'Ricavi complessivi'!#REF!*LAVORO!$E$6,IF('Ricavi complessivi'!#REF!="F",'Ricavi complessivi'!#REF!,""))</f>
        <v>#REF!</v>
      </c>
      <c r="H87" s="44" t="e">
        <f>IF('Ricavi complessivi'!#REF!="G",'Ricavi complessivi'!#REF!*LAVORO!$E$6,IF('Ricavi complessivi'!#REF!="F",'Ricavi complessivi'!#REF!,""))</f>
        <v>#REF!</v>
      </c>
      <c r="I87" s="114" t="e">
        <f>IF('Ricavi complessivi'!#REF!="G",'Ricavi complessivi'!D87*LAVORO!$E$6,IF('Ricavi complessivi'!#REF!="F",'Ricavi complessivi'!D87,""))</f>
        <v>#REF!</v>
      </c>
      <c r="J87" s="14" t="e">
        <f>IF('Ricavi complessivi'!#REF!="G",'Ricavi complessivi'!E87*LAVORO!$E$6,IF('Ricavi complessivi'!#REF!="F",'Ricavi complessivi'!E87,""))</f>
        <v>#REF!</v>
      </c>
      <c r="K87" s="14" t="e">
        <f>IF('Ricavi complessivi'!#REF!="G",'Ricavi complessivi'!F87*LAVORO!$E$6,IF('Ricavi complessivi'!#REF!="F",'Ricavi complessivi'!F87,""))</f>
        <v>#REF!</v>
      </c>
      <c r="L87" s="30" t="e">
        <f>IF('Ricavi complessivi'!#REF!="G",'Ricavi complessivi'!#REF!*LAVORO!$E$6,IF('Ricavi complessivi'!#REF!="F",'Ricavi complessivi'!#REF!,""))</f>
        <v>#REF!</v>
      </c>
      <c r="M87" s="30" t="e">
        <f>'Ricavi complessivi'!#REF!</f>
        <v>#REF!</v>
      </c>
      <c r="P87" s="42" t="e">
        <f>IF(M87="G",'Ricavi complessivi'!#REF!,IF('R Felino'!M87='R Felino'!$B$214,'Ricavi complessivi'!#REF!,0))</f>
        <v>#REF!</v>
      </c>
    </row>
    <row r="88" spans="1:22" hidden="1">
      <c r="A88" s="13" t="str">
        <f>IF('Ricavi complessivi'!A88="","",'Ricavi complessivi'!A88)</f>
        <v/>
      </c>
      <c r="B88" s="62" t="str">
        <f>IF('Ricavi complessivi'!B88="","",'Ricavi complessivi'!B88)</f>
        <v/>
      </c>
      <c r="C88" s="8" t="e">
        <f>IF('Ricavi complessivi'!#REF!="G",'Ricavi complessivi'!#REF!*LAVORO!$E$6,IF('Ricavi complessivi'!#REF!="F",'Ricavi complessivi'!#REF!,""))</f>
        <v>#REF!</v>
      </c>
      <c r="D88" s="8" t="e">
        <f>IF('Ricavi complessivi'!#REF!="G",'Ricavi complessivi'!#REF!*LAVORO!$E$6,IF('Ricavi complessivi'!#REF!="F",'Ricavi complessivi'!#REF!,""))</f>
        <v>#REF!</v>
      </c>
      <c r="E88" s="30" t="e">
        <f>IF('Ricavi complessivi'!#REF!="G",'Ricavi complessivi'!#REF!*LAVORO!$E$6,IF('Ricavi complessivi'!#REF!="F",'Ricavi complessivi'!#REF!,""))</f>
        <v>#REF!</v>
      </c>
      <c r="F88" s="114" t="e">
        <f>IF('Ricavi complessivi'!#REF!="G",'Ricavi complessivi'!C88*LAVORO!$E$6,IF('Ricavi complessivi'!#REF!="F",'Ricavi complessivi'!C88,0))</f>
        <v>#REF!</v>
      </c>
      <c r="G88" s="44" t="e">
        <f>IF('Ricavi complessivi'!#REF!="G",'Ricavi complessivi'!#REF!*LAVORO!$E$6,IF('Ricavi complessivi'!#REF!="F",'Ricavi complessivi'!#REF!,""))</f>
        <v>#REF!</v>
      </c>
      <c r="H88" s="44" t="e">
        <f>IF('Ricavi complessivi'!#REF!="G",'Ricavi complessivi'!#REF!*LAVORO!$E$6,IF('Ricavi complessivi'!#REF!="F",'Ricavi complessivi'!#REF!,""))</f>
        <v>#REF!</v>
      </c>
      <c r="I88" s="114" t="e">
        <f>IF('Ricavi complessivi'!#REF!="G",'Ricavi complessivi'!D88*LAVORO!$E$6,IF('Ricavi complessivi'!#REF!="F",'Ricavi complessivi'!D88,""))</f>
        <v>#REF!</v>
      </c>
      <c r="J88" s="14" t="e">
        <f>IF('Ricavi complessivi'!#REF!="G",'Ricavi complessivi'!E88*LAVORO!$E$6,IF('Ricavi complessivi'!#REF!="F",'Ricavi complessivi'!E88,""))</f>
        <v>#REF!</v>
      </c>
      <c r="K88" s="14" t="e">
        <f>IF('Ricavi complessivi'!#REF!="G",'Ricavi complessivi'!F88*LAVORO!$E$6,IF('Ricavi complessivi'!#REF!="F",'Ricavi complessivi'!F88,""))</f>
        <v>#REF!</v>
      </c>
      <c r="L88" s="30" t="e">
        <f>IF('Ricavi complessivi'!#REF!="G",'Ricavi complessivi'!#REF!*LAVORO!$E$6,IF('Ricavi complessivi'!#REF!="F",'Ricavi complessivi'!#REF!,""))</f>
        <v>#REF!</v>
      </c>
      <c r="M88" s="30" t="e">
        <f>'Ricavi complessivi'!#REF!</f>
        <v>#REF!</v>
      </c>
      <c r="P88" s="42" t="e">
        <f>IF(M88="G",'Ricavi complessivi'!#REF!,IF('R Felino'!M88='R Felino'!$B$214,'Ricavi complessivi'!#REF!,0))</f>
        <v>#REF!</v>
      </c>
    </row>
    <row r="89" spans="1:22" hidden="1">
      <c r="A89" s="13" t="str">
        <f>IF('Ricavi complessivi'!A89="","",'Ricavi complessivi'!A89)</f>
        <v/>
      </c>
      <c r="B89" s="62" t="str">
        <f>IF('Ricavi complessivi'!B89="","",'Ricavi complessivi'!B89)</f>
        <v/>
      </c>
      <c r="C89" s="8" t="e">
        <f>IF('Ricavi complessivi'!#REF!="G",'Ricavi complessivi'!#REF!*LAVORO!$E$6,IF('Ricavi complessivi'!#REF!="F",'Ricavi complessivi'!#REF!,""))</f>
        <v>#REF!</v>
      </c>
      <c r="D89" s="8" t="e">
        <f>IF('Ricavi complessivi'!#REF!="G",'Ricavi complessivi'!#REF!*LAVORO!$E$6,IF('Ricavi complessivi'!#REF!="F",'Ricavi complessivi'!#REF!,""))</f>
        <v>#REF!</v>
      </c>
      <c r="E89" s="30" t="e">
        <f>IF('Ricavi complessivi'!#REF!="G",'Ricavi complessivi'!#REF!*LAVORO!$E$6,IF('Ricavi complessivi'!#REF!="F",'Ricavi complessivi'!#REF!,""))</f>
        <v>#REF!</v>
      </c>
      <c r="F89" s="44" t="e">
        <f>IF('Ricavi complessivi'!#REF!="G",'Ricavi complessivi'!C89*LAVORO!$E$6,IF('Ricavi complessivi'!#REF!="F",'Ricavi complessivi'!C89,0))</f>
        <v>#REF!</v>
      </c>
      <c r="G89" s="44" t="e">
        <f>IF('Ricavi complessivi'!#REF!="G",'Ricavi complessivi'!#REF!*LAVORO!$E$6,IF('Ricavi complessivi'!#REF!="F",'Ricavi complessivi'!#REF!,""))</f>
        <v>#REF!</v>
      </c>
      <c r="H89" s="44" t="e">
        <f>IF('Ricavi complessivi'!#REF!="G",'Ricavi complessivi'!#REF!*LAVORO!$E$6,IF('Ricavi complessivi'!#REF!="F",'Ricavi complessivi'!#REF!,""))</f>
        <v>#REF!</v>
      </c>
      <c r="I89" s="114" t="e">
        <f>IF('Ricavi complessivi'!#REF!="G",'Ricavi complessivi'!D89*LAVORO!$E$6,IF('Ricavi complessivi'!#REF!="F",'Ricavi complessivi'!D89,""))</f>
        <v>#REF!</v>
      </c>
      <c r="J89" s="14" t="e">
        <f>IF('Ricavi complessivi'!#REF!="G",'Ricavi complessivi'!E89*LAVORO!$E$6,IF('Ricavi complessivi'!#REF!="F",'Ricavi complessivi'!E89,""))</f>
        <v>#REF!</v>
      </c>
      <c r="K89" s="14" t="e">
        <f>IF('Ricavi complessivi'!#REF!="G",'Ricavi complessivi'!F89*LAVORO!$E$6,IF('Ricavi complessivi'!#REF!="F",'Ricavi complessivi'!F89,""))</f>
        <v>#REF!</v>
      </c>
      <c r="L89" s="30" t="e">
        <f>IF('Ricavi complessivi'!#REF!="G",'Ricavi complessivi'!#REF!*LAVORO!$E$6,IF('Ricavi complessivi'!#REF!="F",'Ricavi complessivi'!#REF!,""))</f>
        <v>#REF!</v>
      </c>
      <c r="M89" s="30" t="e">
        <f>'Ricavi complessivi'!#REF!</f>
        <v>#REF!</v>
      </c>
      <c r="P89" s="42" t="e">
        <f>IF(M89="G",'Ricavi complessivi'!#REF!,IF('R Felino'!M89='R Felino'!$B$214,'Ricavi complessivi'!#REF!,0))</f>
        <v>#REF!</v>
      </c>
    </row>
    <row r="90" spans="1:22">
      <c r="A90" s="13"/>
      <c r="B90" s="17" t="str">
        <f>'[2]Ricavi complessivi'!B72</f>
        <v>TOTALE RIMBORSI ASS. DIS.</v>
      </c>
      <c r="C90" s="17" t="e">
        <f t="shared" ref="C90:K90" si="4">SUM(C50:C89)</f>
        <v>#REF!</v>
      </c>
      <c r="D90" s="17" t="e">
        <f t="shared" si="4"/>
        <v>#REF!</v>
      </c>
      <c r="E90" s="17" t="e">
        <f t="shared" si="4"/>
        <v>#REF!</v>
      </c>
      <c r="F90" s="17" t="e">
        <f t="shared" si="4"/>
        <v>#REF!</v>
      </c>
      <c r="G90" s="17" t="e">
        <f t="shared" si="4"/>
        <v>#REF!</v>
      </c>
      <c r="H90" s="17" t="e">
        <f t="shared" si="4"/>
        <v>#REF!</v>
      </c>
      <c r="I90" s="17" t="e">
        <f t="shared" si="4"/>
        <v>#REF!</v>
      </c>
      <c r="J90" s="17" t="e">
        <f t="shared" si="4"/>
        <v>#REF!</v>
      </c>
      <c r="K90" s="17" t="e">
        <f t="shared" si="4"/>
        <v>#REF!</v>
      </c>
      <c r="L90" s="8"/>
      <c r="M90" s="8"/>
      <c r="P90" s="42">
        <v>1</v>
      </c>
    </row>
    <row r="91" spans="1:22" ht="23.25">
      <c r="B91" s="50" t="s">
        <v>485</v>
      </c>
      <c r="E91" s="25" t="e">
        <f>IF((#REF!+#REF!+#REF!+#REF!+#REF!-E90)=0,"",(#REF!+#REF!+#REF!+#REF!+#REF!))</f>
        <v>#REF!</v>
      </c>
      <c r="P91" s="42">
        <v>1</v>
      </c>
    </row>
    <row r="92" spans="1:22">
      <c r="A92" s="2" t="s">
        <v>3</v>
      </c>
      <c r="B92" s="2" t="s">
        <v>2</v>
      </c>
      <c r="C92" s="26" t="str">
        <f>C$2</f>
        <v>GESTIONALE</v>
      </c>
      <c r="D92" s="26" t="str">
        <f>D$2</f>
        <v>RATEI E RISCONTI</v>
      </c>
      <c r="E92" s="26" t="str">
        <f>E$2</f>
        <v>STIMA</v>
      </c>
      <c r="F92" s="26" t="str">
        <f>F49</f>
        <v>PREVENTIVO 2019</v>
      </c>
      <c r="G92" s="26" t="e">
        <f t="shared" ref="G92:L92" si="5">G49</f>
        <v>#REF!</v>
      </c>
      <c r="H92" s="26" t="e">
        <f t="shared" si="5"/>
        <v>#REF!</v>
      </c>
      <c r="I92" s="26" t="str">
        <f t="shared" si="5"/>
        <v>CONSUNTIVO 2019</v>
      </c>
      <c r="J92" s="26" t="str">
        <f t="shared" si="5"/>
        <v>INDICATORE ATTESO</v>
      </c>
      <c r="K92" s="26" t="str">
        <f t="shared" si="5"/>
        <v>INDICATORE CONS.</v>
      </c>
      <c r="L92" s="2" t="str">
        <f t="shared" si="5"/>
        <v>NOTE</v>
      </c>
      <c r="P92" s="42">
        <v>1</v>
      </c>
    </row>
    <row r="93" spans="1:22" hidden="1">
      <c r="A93" s="13" t="str">
        <f>IF('Ricavi complessivi'!A93="","",'Ricavi complessivi'!A93)</f>
        <v xml:space="preserve">  58/05/701  </v>
      </c>
      <c r="B93" s="62" t="str">
        <f>IF('Ricavi complessivi'!B93="","",'Ricavi complessivi'!B93)</f>
        <v>PDZ COMUNITA' EDUC.VA COLLECCHI</v>
      </c>
      <c r="C93" s="8" t="e">
        <f>IF('Ricavi complessivi'!#REF!="G",'Ricavi complessivi'!#REF!*LAVORO!$E$6,IF('Ricavi complessivi'!#REF!="F",'Ricavi complessivi'!#REF!,""))</f>
        <v>#REF!</v>
      </c>
      <c r="D93" s="8" t="e">
        <f>IF('Ricavi complessivi'!#REF!="G",'Ricavi complessivi'!#REF!*LAVORO!$E$6,IF('Ricavi complessivi'!#REF!="F",'Ricavi complessivi'!#REF!,""))</f>
        <v>#REF!</v>
      </c>
      <c r="E93" s="30" t="e">
        <f>IF('Ricavi complessivi'!#REF!="G",'Ricavi complessivi'!#REF!*LAVORO!$E$6,IF('Ricavi complessivi'!#REF!="F",'Ricavi complessivi'!#REF!,""))</f>
        <v>#REF!</v>
      </c>
      <c r="F93" s="114" t="e">
        <f>IF('Ricavi complessivi'!#REF!="G",'Ricavi complessivi'!C93*LAVORO!$E$6,IF('Ricavi complessivi'!#REF!="F",'Ricavi complessivi'!C93,0))</f>
        <v>#REF!</v>
      </c>
      <c r="G93" s="44" t="e">
        <f>IF('Ricavi complessivi'!#REF!="G",'Ricavi complessivi'!#REF!*LAVORO!$E$6,IF('Ricavi complessivi'!#REF!="F",'Ricavi complessivi'!#REF!,""))</f>
        <v>#REF!</v>
      </c>
      <c r="H93" s="44" t="e">
        <f>IF('Ricavi complessivi'!#REF!="G",'Ricavi complessivi'!#REF!*LAVORO!$E$6,IF('Ricavi complessivi'!#REF!="F",'Ricavi complessivi'!#REF!,""))</f>
        <v>#REF!</v>
      </c>
      <c r="I93" s="114" t="e">
        <f>IF('Ricavi complessivi'!#REF!="G",'Ricavi complessivi'!D93*LAVORO!$E$6,IF('Ricavi complessivi'!#REF!="F",'Ricavi complessivi'!D93,""))</f>
        <v>#REF!</v>
      </c>
      <c r="J93" s="14" t="e">
        <f>IF('Ricavi complessivi'!#REF!="G",'Ricavi complessivi'!E93*LAVORO!$E$6,IF('Ricavi complessivi'!#REF!="F",'Ricavi complessivi'!E93,""))</f>
        <v>#REF!</v>
      </c>
      <c r="K93" s="14" t="e">
        <f>IF('Ricavi complessivi'!#REF!="G",'Ricavi complessivi'!F93*LAVORO!$E$6,IF('Ricavi complessivi'!#REF!="F",'Ricavi complessivi'!F93,""))</f>
        <v>#REF!</v>
      </c>
      <c r="L93" s="30" t="e">
        <f>IF('Ricavi complessivi'!#REF!="G",'Ricavi complessivi'!#REF!*LAVORO!$E$6,IF('Ricavi complessivi'!#REF!="F",'Ricavi complessivi'!#REF!,""))</f>
        <v>#REF!</v>
      </c>
      <c r="M93" s="30" t="e">
        <f>'Ricavi complessivi'!#REF!</f>
        <v>#REF!</v>
      </c>
      <c r="P93" s="42" t="e">
        <f>IF(M93="G",'Ricavi complessivi'!#REF!,IF('R Felino'!M93='R Felino'!$B$214,'Ricavi complessivi'!#REF!,0))</f>
        <v>#REF!</v>
      </c>
      <c r="Q93" s="42" t="s">
        <v>513</v>
      </c>
      <c r="S93" s="1">
        <v>25874.28</v>
      </c>
      <c r="T93" s="42" t="s">
        <v>513</v>
      </c>
      <c r="V93" s="1">
        <v>11432.15</v>
      </c>
    </row>
    <row r="94" spans="1:22">
      <c r="A94" s="13" t="str">
        <f>IF('Ricavi complessivi'!A94="","",'Ricavi complessivi'!A94)</f>
        <v xml:space="preserve">  58/05/702  </v>
      </c>
      <c r="B94" s="62" t="str">
        <f>IF('Ricavi complessivi'!B94="","",'Ricavi complessivi'!B94)</f>
        <v xml:space="preserve">PDZ COMUNITA' EDUC.VA FELINO   </v>
      </c>
      <c r="C94" s="8" t="e">
        <f>IF('Ricavi complessivi'!#REF!="G",'Ricavi complessivi'!#REF!*LAVORO!$E$6,IF('Ricavi complessivi'!#REF!="F",'Ricavi complessivi'!#REF!,""))</f>
        <v>#REF!</v>
      </c>
      <c r="D94" s="8" t="e">
        <f>IF('Ricavi complessivi'!#REF!="G",'Ricavi complessivi'!#REF!*LAVORO!$E$6,IF('Ricavi complessivi'!#REF!="F",'Ricavi complessivi'!#REF!,""))</f>
        <v>#REF!</v>
      </c>
      <c r="E94" s="30" t="e">
        <f>IF('Ricavi complessivi'!#REF!="G",'Ricavi complessivi'!#REF!*LAVORO!$E$6,IF('Ricavi complessivi'!#REF!="F",'Ricavi complessivi'!#REF!,""))</f>
        <v>#REF!</v>
      </c>
      <c r="F94" s="114" t="e">
        <f>IF('Ricavi complessivi'!#REF!="G",'Ricavi complessivi'!C94*LAVORO!$E$6,IF('Ricavi complessivi'!#REF!="F",'Ricavi complessivi'!C94,0))</f>
        <v>#REF!</v>
      </c>
      <c r="G94" s="44" t="e">
        <f>IF('Ricavi complessivi'!#REF!="G",'Ricavi complessivi'!#REF!*LAVORO!$E$6,IF('Ricavi complessivi'!#REF!="F",'Ricavi complessivi'!#REF!,""))</f>
        <v>#REF!</v>
      </c>
      <c r="H94" s="44" t="e">
        <f>IF('Ricavi complessivi'!#REF!="G",'Ricavi complessivi'!#REF!*LAVORO!$E$6,IF('Ricavi complessivi'!#REF!="F",'Ricavi complessivi'!#REF!,""))</f>
        <v>#REF!</v>
      </c>
      <c r="I94" s="114" t="e">
        <f>IF('Ricavi complessivi'!#REF!="G",'Ricavi complessivi'!D94*LAVORO!$E$6,IF('Ricavi complessivi'!#REF!="F",'Ricavi complessivi'!D94,""))</f>
        <v>#REF!</v>
      </c>
      <c r="J94" s="14" t="e">
        <f>IF('Ricavi complessivi'!#REF!="G",'Ricavi complessivi'!E94*LAVORO!$E$6,IF('Ricavi complessivi'!#REF!="F",'Ricavi complessivi'!E94,""))</f>
        <v>#REF!</v>
      </c>
      <c r="K94" s="14" t="e">
        <f>IF('Ricavi complessivi'!#REF!="G",'Ricavi complessivi'!F94*LAVORO!$E$6,IF('Ricavi complessivi'!#REF!="F",'Ricavi complessivi'!F94,""))</f>
        <v>#REF!</v>
      </c>
      <c r="L94" s="30" t="e">
        <f>IF('Ricavi complessivi'!#REF!="G",'Ricavi complessivi'!#REF!*LAVORO!$E$6,IF('Ricavi complessivi'!#REF!="F",'Ricavi complessivi'!#REF!,""))</f>
        <v>#REF!</v>
      </c>
      <c r="M94" s="30" t="e">
        <f>'Ricavi complessivi'!#REF!</f>
        <v>#REF!</v>
      </c>
      <c r="P94" s="42" t="e">
        <f>IF(M94="G",'Ricavi complessivi'!#REF!,IF('R Felino'!M94='R Felino'!$B$214,'Ricavi complessivi'!#REF!,0))</f>
        <v>#REF!</v>
      </c>
      <c r="S94" s="1"/>
      <c r="V94" s="1">
        <v>5718.69</v>
      </c>
    </row>
    <row r="95" spans="1:22" hidden="1">
      <c r="A95" s="13" t="str">
        <f>IF('Ricavi complessivi'!A95="","",'Ricavi complessivi'!A95)</f>
        <v xml:space="preserve">  58/05/705  </v>
      </c>
      <c r="B95" s="62" t="str">
        <f>IF('Ricavi complessivi'!B95="","",'Ricavi complessivi'!B95)</f>
        <v>PDZ COMUNITA' ED.VA TRAVERSETOL</v>
      </c>
      <c r="C95" s="8" t="e">
        <f>IF('Ricavi complessivi'!#REF!="G",'Ricavi complessivi'!#REF!*LAVORO!$E$6,IF('Ricavi complessivi'!#REF!="F",'Ricavi complessivi'!#REF!,""))</f>
        <v>#REF!</v>
      </c>
      <c r="D95" s="8" t="e">
        <f>IF('Ricavi complessivi'!#REF!="G",'Ricavi complessivi'!#REF!*LAVORO!$E$6,IF('Ricavi complessivi'!#REF!="F",'Ricavi complessivi'!#REF!,""))</f>
        <v>#REF!</v>
      </c>
      <c r="E95" s="30" t="e">
        <f>IF('Ricavi complessivi'!#REF!="G",'Ricavi complessivi'!#REF!*LAVORO!$E$6,IF('Ricavi complessivi'!#REF!="F",'Ricavi complessivi'!#REF!,""))</f>
        <v>#REF!</v>
      </c>
      <c r="F95" s="114" t="e">
        <f>IF('Ricavi complessivi'!#REF!="G",'Ricavi complessivi'!C95*LAVORO!$E$6,IF('Ricavi complessivi'!#REF!="F",'Ricavi complessivi'!C95,0))</f>
        <v>#REF!</v>
      </c>
      <c r="G95" s="44" t="e">
        <f>IF('Ricavi complessivi'!#REF!="G",'Ricavi complessivi'!#REF!*LAVORO!$E$6,IF('Ricavi complessivi'!#REF!="F",'Ricavi complessivi'!#REF!,""))</f>
        <v>#REF!</v>
      </c>
      <c r="H95" s="44" t="e">
        <f>IF('Ricavi complessivi'!#REF!="G",'Ricavi complessivi'!#REF!*LAVORO!$E$6,IF('Ricavi complessivi'!#REF!="F",'Ricavi complessivi'!#REF!,""))</f>
        <v>#REF!</v>
      </c>
      <c r="I95" s="114" t="e">
        <f>IF('Ricavi complessivi'!#REF!="G",'Ricavi complessivi'!D95*LAVORO!$E$6,IF('Ricavi complessivi'!#REF!="F",'Ricavi complessivi'!D95,""))</f>
        <v>#REF!</v>
      </c>
      <c r="J95" s="14" t="e">
        <f>IF('Ricavi complessivi'!#REF!="G",'Ricavi complessivi'!E95*LAVORO!$E$6,IF('Ricavi complessivi'!#REF!="F",'Ricavi complessivi'!E95,""))</f>
        <v>#REF!</v>
      </c>
      <c r="K95" s="14" t="e">
        <f>IF('Ricavi complessivi'!#REF!="G",'Ricavi complessivi'!F95*LAVORO!$E$6,IF('Ricavi complessivi'!#REF!="F",'Ricavi complessivi'!F95,""))</f>
        <v>#REF!</v>
      </c>
      <c r="L95" s="30" t="e">
        <f>IF('Ricavi complessivi'!#REF!="G",'Ricavi complessivi'!#REF!*LAVORO!$E$6,IF('Ricavi complessivi'!#REF!="F",'Ricavi complessivi'!#REF!,""))</f>
        <v>#REF!</v>
      </c>
      <c r="M95" s="30" t="e">
        <f>'Ricavi complessivi'!#REF!</f>
        <v>#REF!</v>
      </c>
      <c r="P95" s="42" t="e">
        <f>IF(M95="G",'Ricavi complessivi'!#REF!,IF('R Felino'!M95='R Felino'!$B$214,'Ricavi complessivi'!#REF!,0))</f>
        <v>#REF!</v>
      </c>
      <c r="S95" s="1"/>
      <c r="V95" s="1">
        <v>8723.44</v>
      </c>
    </row>
    <row r="96" spans="1:22" hidden="1">
      <c r="A96" s="13" t="str">
        <f>IF('Ricavi complessivi'!A96="","",'Ricavi complessivi'!A96)</f>
        <v xml:space="preserve">  58/05/706  </v>
      </c>
      <c r="B96" s="62" t="str">
        <f>IF('Ricavi complessivi'!B96="","",'Ricavi complessivi'!B96)</f>
        <v>PDZ ACCOGLIENZA A NUOVA COMUNIT</v>
      </c>
      <c r="C96" s="8" t="e">
        <f>IF('Ricavi complessivi'!#REF!="G",'Ricavi complessivi'!#REF!*LAVORO!$E$6,IF('Ricavi complessivi'!#REF!="F",'Ricavi complessivi'!#REF!,""))</f>
        <v>#REF!</v>
      </c>
      <c r="D96" s="8" t="e">
        <f>IF('Ricavi complessivi'!#REF!="G",'Ricavi complessivi'!#REF!*LAVORO!$E$6,IF('Ricavi complessivi'!#REF!="F",'Ricavi complessivi'!#REF!,""))</f>
        <v>#REF!</v>
      </c>
      <c r="E96" s="30" t="e">
        <f>IF('Ricavi complessivi'!#REF!="G",'Ricavi complessivi'!#REF!*LAVORO!$E$6,IF('Ricavi complessivi'!#REF!="F",'Ricavi complessivi'!#REF!,""))</f>
        <v>#REF!</v>
      </c>
      <c r="F96" s="114" t="e">
        <f>IF('Ricavi complessivi'!#REF!="G",'Ricavi complessivi'!C96*LAVORO!$E$6,IF('Ricavi complessivi'!#REF!="F",'Ricavi complessivi'!C96,0))</f>
        <v>#REF!</v>
      </c>
      <c r="G96" s="44" t="e">
        <f>IF('Ricavi complessivi'!#REF!="G",'Ricavi complessivi'!#REF!*LAVORO!$E$6,IF('Ricavi complessivi'!#REF!="F",'Ricavi complessivi'!#REF!,""))</f>
        <v>#REF!</v>
      </c>
      <c r="H96" s="44" t="e">
        <f>IF('Ricavi complessivi'!#REF!="G",'Ricavi complessivi'!#REF!*LAVORO!$E$6,IF('Ricavi complessivi'!#REF!="F",'Ricavi complessivi'!#REF!,""))</f>
        <v>#REF!</v>
      </c>
      <c r="I96" s="114" t="e">
        <f>IF('Ricavi complessivi'!#REF!="G",'Ricavi complessivi'!D96*LAVORO!$E$6,IF('Ricavi complessivi'!#REF!="F",'Ricavi complessivi'!D96,""))</f>
        <v>#REF!</v>
      </c>
      <c r="J96" s="14" t="e">
        <f>IF('Ricavi complessivi'!#REF!="G",'Ricavi complessivi'!E96*LAVORO!$E$6,IF('Ricavi complessivi'!#REF!="F",'Ricavi complessivi'!E96,""))</f>
        <v>#REF!</v>
      </c>
      <c r="K96" s="14" t="e">
        <f>IF('Ricavi complessivi'!#REF!="G",'Ricavi complessivi'!F96*LAVORO!$E$6,IF('Ricavi complessivi'!#REF!="F",'Ricavi complessivi'!F96,""))</f>
        <v>#REF!</v>
      </c>
      <c r="L96" s="30" t="e">
        <f>IF('Ricavi complessivi'!#REF!="G",'Ricavi complessivi'!#REF!*LAVORO!$E$6,IF('Ricavi complessivi'!#REF!="F",'Ricavi complessivi'!#REF!,""))</f>
        <v>#REF!</v>
      </c>
      <c r="M96" s="30" t="e">
        <f>'Ricavi complessivi'!#REF!</f>
        <v>#REF!</v>
      </c>
      <c r="P96" s="42" t="e">
        <f>IF(M96="G",'Ricavi complessivi'!#REF!,IF('R Felino'!M96='R Felino'!$B$214,'Ricavi complessivi'!#REF!,0))</f>
        <v>#REF!</v>
      </c>
    </row>
    <row r="97" spans="1:26">
      <c r="A97" s="13" t="str">
        <f>IF('Ricavi complessivi'!A97="","",'Ricavi complessivi'!A97)</f>
        <v xml:space="preserve">  58/05/707  </v>
      </c>
      <c r="B97" s="62" t="str">
        <f>IF('Ricavi complessivi'!B97="","",'Ricavi complessivi'!B97)</f>
        <v>PDZ PERCORSI PERSONALIZZATI  E BORSE L</v>
      </c>
      <c r="C97" s="8" t="e">
        <f>IF('Ricavi complessivi'!#REF!="G",'Ricavi complessivi'!#REF!*LAVORO!$E$6,IF('Ricavi complessivi'!#REF!="F",'Ricavi complessivi'!#REF!,""))</f>
        <v>#REF!</v>
      </c>
      <c r="D97" s="8" t="e">
        <f>IF('Ricavi complessivi'!#REF!="G",'Ricavi complessivi'!#REF!*LAVORO!$E$6,IF('Ricavi complessivi'!#REF!="F",'Ricavi complessivi'!#REF!,""))</f>
        <v>#REF!</v>
      </c>
      <c r="E97" s="30" t="e">
        <f>IF('Ricavi complessivi'!#REF!="G",'Ricavi complessivi'!#REF!*LAVORO!$E$6,IF('Ricavi complessivi'!#REF!="F",'Ricavi complessivi'!#REF!,""))</f>
        <v>#REF!</v>
      </c>
      <c r="F97" s="114" t="e">
        <f>IF('Ricavi complessivi'!#REF!="G",'Ricavi complessivi'!C97*LAVORO!$E$6,IF('Ricavi complessivi'!#REF!="F",'Ricavi complessivi'!C97,0))</f>
        <v>#REF!</v>
      </c>
      <c r="G97" s="44" t="e">
        <f>IF('Ricavi complessivi'!#REF!="G",'Ricavi complessivi'!#REF!*LAVORO!$E$6,IF('Ricavi complessivi'!#REF!="F",'Ricavi complessivi'!#REF!,""))</f>
        <v>#REF!</v>
      </c>
      <c r="H97" s="44" t="e">
        <f>IF('Ricavi complessivi'!#REF!="G",'Ricavi complessivi'!#REF!*LAVORO!$E$6,IF('Ricavi complessivi'!#REF!="F",'Ricavi complessivi'!#REF!,""))</f>
        <v>#REF!</v>
      </c>
      <c r="I97" s="114" t="e">
        <f>IF('Ricavi complessivi'!#REF!="G",'Ricavi complessivi'!D97*LAVORO!$E$6,IF('Ricavi complessivi'!#REF!="F",'Ricavi complessivi'!D97,""))</f>
        <v>#REF!</v>
      </c>
      <c r="J97" s="14" t="e">
        <f>IF('Ricavi complessivi'!#REF!="G",'Ricavi complessivi'!E97*LAVORO!$E$6,IF('Ricavi complessivi'!#REF!="F",'Ricavi complessivi'!E97,""))</f>
        <v>#REF!</v>
      </c>
      <c r="K97" s="14" t="e">
        <f>IF('Ricavi complessivi'!#REF!="G",'Ricavi complessivi'!F97*LAVORO!$E$6,IF('Ricavi complessivi'!#REF!="F",'Ricavi complessivi'!F97,""))</f>
        <v>#REF!</v>
      </c>
      <c r="L97" s="30" t="e">
        <f>IF('Ricavi complessivi'!#REF!="G",'Ricavi complessivi'!#REF!*LAVORO!$E$6,IF('Ricavi complessivi'!#REF!="F",'Ricavi complessivi'!#REF!,""))</f>
        <v>#REF!</v>
      </c>
      <c r="M97" s="30" t="e">
        <f>'Ricavi complessivi'!#REF!</f>
        <v>#REF!</v>
      </c>
      <c r="N97" s="42">
        <v>6217</v>
      </c>
      <c r="O97" s="42" t="s">
        <v>514</v>
      </c>
      <c r="P97" s="42" t="e">
        <f>IF(M97="G",'Ricavi complessivi'!#REF!,IF('R Felino'!M97='R Felino'!$B$214,'Ricavi complessivi'!#REF!,0))</f>
        <v>#REF!</v>
      </c>
    </row>
    <row r="98" spans="1:26" hidden="1">
      <c r="A98" s="13" t="str">
        <f>IF('Ricavi complessivi'!A98="","",'Ricavi complessivi'!A98)</f>
        <v/>
      </c>
      <c r="B98" s="62" t="str">
        <f>IF('Ricavi complessivi'!B98="","",'Ricavi complessivi'!B98)</f>
        <v>PDZ BORSE LAVORO</v>
      </c>
      <c r="C98" s="8" t="e">
        <f>IF('Ricavi complessivi'!#REF!="G",'Ricavi complessivi'!#REF!*LAVORO!$E$6,IF('Ricavi complessivi'!#REF!="F",'Ricavi complessivi'!#REF!,""))</f>
        <v>#REF!</v>
      </c>
      <c r="D98" s="8" t="e">
        <f>IF('Ricavi complessivi'!#REF!="G",'Ricavi complessivi'!#REF!*LAVORO!$E$6,IF('Ricavi complessivi'!#REF!="F",'Ricavi complessivi'!#REF!,""))</f>
        <v>#REF!</v>
      </c>
      <c r="E98" s="30" t="e">
        <f>IF('Ricavi complessivi'!#REF!="G",'Ricavi complessivi'!#REF!*LAVORO!$E$6,IF('Ricavi complessivi'!#REF!="F",'Ricavi complessivi'!#REF!,""))</f>
        <v>#REF!</v>
      </c>
      <c r="F98" s="114" t="e">
        <f>IF('Ricavi complessivi'!#REF!="G",'Ricavi complessivi'!C98*LAVORO!$E$6,IF('Ricavi complessivi'!#REF!="F",'Ricavi complessivi'!C98,0))</f>
        <v>#REF!</v>
      </c>
      <c r="G98" s="44" t="e">
        <f>IF('Ricavi complessivi'!#REF!="G",'Ricavi complessivi'!#REF!*LAVORO!$E$6,IF('Ricavi complessivi'!#REF!="F",'Ricavi complessivi'!#REF!,""))</f>
        <v>#REF!</v>
      </c>
      <c r="H98" s="44" t="e">
        <f>IF('Ricavi complessivi'!#REF!="G",'Ricavi complessivi'!#REF!*LAVORO!$E$6,IF('Ricavi complessivi'!#REF!="F",'Ricavi complessivi'!#REF!,""))</f>
        <v>#REF!</v>
      </c>
      <c r="I98" s="114" t="e">
        <f>IF('Ricavi complessivi'!#REF!="G",'Ricavi complessivi'!D98*LAVORO!$E$6,IF('Ricavi complessivi'!#REF!="F",'Ricavi complessivi'!D98,""))</f>
        <v>#REF!</v>
      </c>
      <c r="J98" s="14" t="e">
        <f>IF('Ricavi complessivi'!#REF!="G",'Ricavi complessivi'!E98*LAVORO!$E$6,IF('Ricavi complessivi'!#REF!="F",'Ricavi complessivi'!E98,""))</f>
        <v>#REF!</v>
      </c>
      <c r="K98" s="14" t="e">
        <f>IF('Ricavi complessivi'!#REF!="G",'Ricavi complessivi'!F98*LAVORO!$E$6,IF('Ricavi complessivi'!#REF!="F",'Ricavi complessivi'!F98,""))</f>
        <v>#REF!</v>
      </c>
      <c r="L98" s="30" t="e">
        <f>IF('Ricavi complessivi'!#REF!="G",'Ricavi complessivi'!#REF!*LAVORO!$E$6,IF('Ricavi complessivi'!#REF!="F",'Ricavi complessivi'!#REF!,""))</f>
        <v>#REF!</v>
      </c>
      <c r="M98" s="30" t="e">
        <f>'Ricavi complessivi'!#REF!</f>
        <v>#REF!</v>
      </c>
      <c r="P98" s="42" t="e">
        <f>IF(M98="G",'Ricavi complessivi'!#REF!,IF('R Felino'!M98='R Felino'!$B$214,'Ricavi complessivi'!#REF!,0))</f>
        <v>#REF!</v>
      </c>
    </row>
    <row r="99" spans="1:26">
      <c r="A99" s="13" t="str">
        <f>IF('Ricavi complessivi'!A99="","",'Ricavi complessivi'!A99)</f>
        <v xml:space="preserve">  58/05/708  </v>
      </c>
      <c r="B99" s="62" t="str">
        <f>IF('Ricavi complessivi'!B99="","",'Ricavi complessivi'!B99)</f>
        <v xml:space="preserve">PDZ SOCIAL MARKET       </v>
      </c>
      <c r="C99" s="8" t="e">
        <f>IF('Ricavi complessivi'!#REF!="G",'Ricavi complessivi'!#REF!*LAVORO!$E$6,IF('Ricavi complessivi'!#REF!="F",'Ricavi complessivi'!#REF!,""))</f>
        <v>#REF!</v>
      </c>
      <c r="D99" s="8" t="e">
        <f>IF('Ricavi complessivi'!#REF!="G",'Ricavi complessivi'!#REF!*LAVORO!$E$6,IF('Ricavi complessivi'!#REF!="F",'Ricavi complessivi'!#REF!,""))</f>
        <v>#REF!</v>
      </c>
      <c r="E99" s="30" t="e">
        <f>IF('Ricavi complessivi'!#REF!="G",'Ricavi complessivi'!#REF!*LAVORO!$E$6,IF('Ricavi complessivi'!#REF!="F",'Ricavi complessivi'!#REF!,""))</f>
        <v>#REF!</v>
      </c>
      <c r="F99" s="114" t="e">
        <f>IF('Ricavi complessivi'!#REF!="G",'Ricavi complessivi'!C99*LAVORO!$E$6,IF('Ricavi complessivi'!#REF!="F",'Ricavi complessivi'!C99,0))</f>
        <v>#REF!</v>
      </c>
      <c r="G99" s="44" t="e">
        <f>IF('Ricavi complessivi'!#REF!="G",'Ricavi complessivi'!#REF!*LAVORO!$E$6,IF('Ricavi complessivi'!#REF!="F",'Ricavi complessivi'!#REF!,""))</f>
        <v>#REF!</v>
      </c>
      <c r="H99" s="44" t="e">
        <f>IF('Ricavi complessivi'!#REF!="G",'Ricavi complessivi'!#REF!*LAVORO!$E$6,IF('Ricavi complessivi'!#REF!="F",'Ricavi complessivi'!#REF!,""))</f>
        <v>#REF!</v>
      </c>
      <c r="I99" s="114" t="e">
        <f>IF('Ricavi complessivi'!#REF!="G",'Ricavi complessivi'!D99*LAVORO!$E$6,IF('Ricavi complessivi'!#REF!="F",'Ricavi complessivi'!D99,""))</f>
        <v>#REF!</v>
      </c>
      <c r="J99" s="14" t="e">
        <f>IF('Ricavi complessivi'!#REF!="G",'Ricavi complessivi'!E99*LAVORO!$E$6,IF('Ricavi complessivi'!#REF!="F",'Ricavi complessivi'!E99,""))</f>
        <v>#REF!</v>
      </c>
      <c r="K99" s="14" t="e">
        <f>IF('Ricavi complessivi'!#REF!="G",'Ricavi complessivi'!F99*LAVORO!$E$6,IF('Ricavi complessivi'!#REF!="F",'Ricavi complessivi'!F99,""))</f>
        <v>#REF!</v>
      </c>
      <c r="L99" s="30" t="e">
        <f>IF('Ricavi complessivi'!#REF!="G",'Ricavi complessivi'!#REF!*LAVORO!$E$6,IF('Ricavi complessivi'!#REF!="F",'Ricavi complessivi'!#REF!,""))</f>
        <v>#REF!</v>
      </c>
      <c r="M99" s="30" t="e">
        <f>'Ricavi complessivi'!#REF!</f>
        <v>#REF!</v>
      </c>
      <c r="P99" s="42" t="e">
        <f>IF(M99="G",'Ricavi complessivi'!#REF!,IF('R Felino'!M99='R Felino'!$B$214,'Ricavi complessivi'!#REF!,0))</f>
        <v>#REF!</v>
      </c>
      <c r="Y99" s="42">
        <v>3480.33</v>
      </c>
      <c r="Z99" s="1">
        <v>3734.32</v>
      </c>
    </row>
    <row r="100" spans="1:26" hidden="1">
      <c r="A100" s="13" t="str">
        <f>IF('Ricavi complessivi'!A100="","",'Ricavi complessivi'!A100)</f>
        <v xml:space="preserve">  58/05/709  </v>
      </c>
      <c r="B100" s="62" t="str">
        <f>IF('Ricavi complessivi'!B100="","",'Ricavi complessivi'!B100)</f>
        <v xml:space="preserve">PDZ RETE PER AFFIDO COLLECCHIO </v>
      </c>
      <c r="C100" s="8" t="e">
        <f>IF('Ricavi complessivi'!#REF!="G",'Ricavi complessivi'!#REF!*LAVORO!$E$6,IF('Ricavi complessivi'!#REF!="F",'Ricavi complessivi'!#REF!,""))</f>
        <v>#REF!</v>
      </c>
      <c r="D100" s="8" t="e">
        <f>IF('Ricavi complessivi'!#REF!="G",'Ricavi complessivi'!#REF!*LAVORO!$E$6,IF('Ricavi complessivi'!#REF!="F",'Ricavi complessivi'!#REF!,""))</f>
        <v>#REF!</v>
      </c>
      <c r="E100" s="30" t="e">
        <f>IF('Ricavi complessivi'!#REF!="G",'Ricavi complessivi'!#REF!*LAVORO!$E$6,IF('Ricavi complessivi'!#REF!="F",'Ricavi complessivi'!#REF!,""))</f>
        <v>#REF!</v>
      </c>
      <c r="F100" s="114" t="e">
        <f>IF('Ricavi complessivi'!#REF!="G",'Ricavi complessivi'!C100*LAVORO!$E$6,IF('Ricavi complessivi'!#REF!="F",'Ricavi complessivi'!C100,0))</f>
        <v>#REF!</v>
      </c>
      <c r="G100" s="44" t="e">
        <f>IF('Ricavi complessivi'!#REF!="G",'Ricavi complessivi'!#REF!*LAVORO!$E$6,IF('Ricavi complessivi'!#REF!="F",'Ricavi complessivi'!#REF!,""))</f>
        <v>#REF!</v>
      </c>
      <c r="H100" s="44" t="e">
        <f>IF('Ricavi complessivi'!#REF!="G",'Ricavi complessivi'!#REF!*LAVORO!$E$6,IF('Ricavi complessivi'!#REF!="F",'Ricavi complessivi'!#REF!,""))</f>
        <v>#REF!</v>
      </c>
      <c r="I100" s="114" t="e">
        <f>IF('Ricavi complessivi'!#REF!="G",'Ricavi complessivi'!D100*LAVORO!$E$6,IF('Ricavi complessivi'!#REF!="F",'Ricavi complessivi'!D100,""))</f>
        <v>#REF!</v>
      </c>
      <c r="J100" s="14" t="e">
        <f>IF('Ricavi complessivi'!#REF!="G",'Ricavi complessivi'!E100*LAVORO!$E$6,IF('Ricavi complessivi'!#REF!="F",'Ricavi complessivi'!E100,""))</f>
        <v>#REF!</v>
      </c>
      <c r="K100" s="14" t="e">
        <f>IF('Ricavi complessivi'!#REF!="G",'Ricavi complessivi'!F100*LAVORO!$E$6,IF('Ricavi complessivi'!#REF!="F",'Ricavi complessivi'!F100,""))</f>
        <v>#REF!</v>
      </c>
      <c r="L100" s="30" t="e">
        <f>IF('Ricavi complessivi'!#REF!="G",'Ricavi complessivi'!#REF!*LAVORO!$E$6,IF('Ricavi complessivi'!#REF!="F",'Ricavi complessivi'!#REF!,""))</f>
        <v>#REF!</v>
      </c>
      <c r="M100" s="30" t="e">
        <f>'Ricavi complessivi'!#REF!</f>
        <v>#REF!</v>
      </c>
      <c r="P100" s="42" t="e">
        <f>IF(M100="G",'Ricavi complessivi'!#REF!,IF('R Felino'!M100='R Felino'!$B$214,'Ricavi complessivi'!#REF!,0))</f>
        <v>#REF!</v>
      </c>
      <c r="W100" s="1"/>
      <c r="Y100" s="42">
        <v>2191.54</v>
      </c>
      <c r="Z100" s="1">
        <v>2351.4699999999998</v>
      </c>
    </row>
    <row r="101" spans="1:26">
      <c r="A101" s="13" t="str">
        <f>IF('Ricavi complessivi'!A101="","",'Ricavi complessivi'!A101)</f>
        <v xml:space="preserve"> 58/05/710</v>
      </c>
      <c r="B101" s="62" t="str">
        <f>IF('Ricavi complessivi'!B101="","",'Ricavi complessivi'!B101)</f>
        <v>PDZ RETE PER AFFIDO FELINO</v>
      </c>
      <c r="C101" s="8" t="e">
        <f>IF('Ricavi complessivi'!#REF!="G",'Ricavi complessivi'!#REF!*LAVORO!$E$6,IF('Ricavi complessivi'!#REF!="F",'Ricavi complessivi'!#REF!,""))</f>
        <v>#REF!</v>
      </c>
      <c r="D101" s="8" t="e">
        <f>IF('Ricavi complessivi'!#REF!="G",'Ricavi complessivi'!#REF!*LAVORO!$E$6,IF('Ricavi complessivi'!#REF!="F",'Ricavi complessivi'!#REF!,""))</f>
        <v>#REF!</v>
      </c>
      <c r="E101" s="30" t="e">
        <f>IF('Ricavi complessivi'!#REF!="G",'Ricavi complessivi'!#REF!*LAVORO!$E$6,IF('Ricavi complessivi'!#REF!="F",'Ricavi complessivi'!#REF!,""))</f>
        <v>#REF!</v>
      </c>
      <c r="F101" s="114" t="e">
        <f>IF('Ricavi complessivi'!#REF!="G",'Ricavi complessivi'!C101*LAVORO!$E$6,IF('Ricavi complessivi'!#REF!="F",'Ricavi complessivi'!C101,0))</f>
        <v>#REF!</v>
      </c>
      <c r="G101" s="44" t="e">
        <f>IF('Ricavi complessivi'!#REF!="G",'Ricavi complessivi'!#REF!*LAVORO!$E$6,IF('Ricavi complessivi'!#REF!="F",'Ricavi complessivi'!#REF!,""))</f>
        <v>#REF!</v>
      </c>
      <c r="H101" s="44" t="e">
        <f>IF('Ricavi complessivi'!#REF!="G",'Ricavi complessivi'!#REF!*LAVORO!$E$6,IF('Ricavi complessivi'!#REF!="F",'Ricavi complessivi'!#REF!,""))</f>
        <v>#REF!</v>
      </c>
      <c r="I101" s="114" t="e">
        <f>IF('Ricavi complessivi'!#REF!="G",'Ricavi complessivi'!D101*LAVORO!$E$6,IF('Ricavi complessivi'!#REF!="F",'Ricavi complessivi'!D101,""))</f>
        <v>#REF!</v>
      </c>
      <c r="J101" s="14" t="e">
        <f>IF('Ricavi complessivi'!#REF!="G",'Ricavi complessivi'!E101*LAVORO!$E$6,IF('Ricavi complessivi'!#REF!="F",'Ricavi complessivi'!E101,""))</f>
        <v>#REF!</v>
      </c>
      <c r="K101" s="14" t="e">
        <f>IF('Ricavi complessivi'!#REF!="G",'Ricavi complessivi'!F101*LAVORO!$E$6,IF('Ricavi complessivi'!#REF!="F",'Ricavi complessivi'!F101,""))</f>
        <v>#REF!</v>
      </c>
      <c r="L101" s="30" t="e">
        <f>IF('Ricavi complessivi'!#REF!="G",'Ricavi complessivi'!#REF!*LAVORO!$E$6,IF('Ricavi complessivi'!#REF!="F",'Ricavi complessivi'!#REF!,""))</f>
        <v>#REF!</v>
      </c>
      <c r="M101" s="30" t="e">
        <f>'Ricavi complessivi'!#REF!</f>
        <v>#REF!</v>
      </c>
      <c r="P101" s="42" t="e">
        <f>IF(M101="G",'Ricavi complessivi'!#REF!,IF('R Felino'!M101='R Felino'!$B$214,'Ricavi complessivi'!#REF!,0))</f>
        <v>#REF!</v>
      </c>
      <c r="W101" s="1"/>
      <c r="Y101" s="42">
        <v>2608.7600000000002</v>
      </c>
      <c r="Z101" s="1">
        <v>2799.14</v>
      </c>
    </row>
    <row r="102" spans="1:26" hidden="1">
      <c r="A102" s="13" t="str">
        <f>IF('Ricavi complessivi'!A102="","",'Ricavi complessivi'!A102)</f>
        <v xml:space="preserve">  58/05/711  </v>
      </c>
      <c r="B102" s="62" t="str">
        <f>IF('Ricavi complessivi'!B102="","",'Ricavi complessivi'!B102)</f>
        <v>PDZ RETE PER AFFIDO MONTECHIARU</v>
      </c>
      <c r="C102" s="8" t="e">
        <f>IF('Ricavi complessivi'!#REF!="G",'Ricavi complessivi'!#REF!*LAVORO!$E$6,IF('Ricavi complessivi'!#REF!="F",'Ricavi complessivi'!#REF!,""))</f>
        <v>#REF!</v>
      </c>
      <c r="D102" s="8" t="e">
        <f>IF('Ricavi complessivi'!#REF!="G",'Ricavi complessivi'!#REF!*LAVORO!$E$6,IF('Ricavi complessivi'!#REF!="F",'Ricavi complessivi'!#REF!,""))</f>
        <v>#REF!</v>
      </c>
      <c r="E102" s="30" t="e">
        <f>IF('Ricavi complessivi'!#REF!="G",'Ricavi complessivi'!#REF!*LAVORO!$E$6,IF('Ricavi complessivi'!#REF!="F",'Ricavi complessivi'!#REF!,""))</f>
        <v>#REF!</v>
      </c>
      <c r="F102" s="114" t="e">
        <f>IF('Ricavi complessivi'!#REF!="G",'Ricavi complessivi'!C102*LAVORO!$E$6,IF('Ricavi complessivi'!#REF!="F",'Ricavi complessivi'!C102,0))</f>
        <v>#REF!</v>
      </c>
      <c r="G102" s="44" t="e">
        <f>IF('Ricavi complessivi'!#REF!="G",'Ricavi complessivi'!#REF!*LAVORO!$E$6,IF('Ricavi complessivi'!#REF!="F",'Ricavi complessivi'!#REF!,""))</f>
        <v>#REF!</v>
      </c>
      <c r="H102" s="44" t="e">
        <f>IF('Ricavi complessivi'!#REF!="G",'Ricavi complessivi'!#REF!*LAVORO!$E$6,IF('Ricavi complessivi'!#REF!="F",'Ricavi complessivi'!#REF!,""))</f>
        <v>#REF!</v>
      </c>
      <c r="I102" s="114" t="e">
        <f>IF('Ricavi complessivi'!#REF!="G",'Ricavi complessivi'!D102*LAVORO!$E$6,IF('Ricavi complessivi'!#REF!="F",'Ricavi complessivi'!D102,""))</f>
        <v>#REF!</v>
      </c>
      <c r="J102" s="14" t="e">
        <f>IF('Ricavi complessivi'!#REF!="G",'Ricavi complessivi'!E102*LAVORO!$E$6,IF('Ricavi complessivi'!#REF!="F",'Ricavi complessivi'!E102,""))</f>
        <v>#REF!</v>
      </c>
      <c r="K102" s="14" t="e">
        <f>IF('Ricavi complessivi'!#REF!="G",'Ricavi complessivi'!F102*LAVORO!$E$6,IF('Ricavi complessivi'!#REF!="F",'Ricavi complessivi'!F102,""))</f>
        <v>#REF!</v>
      </c>
      <c r="L102" s="30" t="e">
        <f>IF('Ricavi complessivi'!#REF!="G",'Ricavi complessivi'!#REF!*LAVORO!$E$6,IF('Ricavi complessivi'!#REF!="F",'Ricavi complessivi'!#REF!,""))</f>
        <v>#REF!</v>
      </c>
      <c r="M102" s="30" t="e">
        <f>'Ricavi complessivi'!#REF!</f>
        <v>#REF!</v>
      </c>
      <c r="P102" s="42" t="e">
        <f>IF(M102="G",'Ricavi complessivi'!#REF!,IF('R Felino'!M102='R Felino'!$B$214,'Ricavi complessivi'!#REF!,0))</f>
        <v>#REF!</v>
      </c>
      <c r="W102" s="1"/>
      <c r="Y102" s="42">
        <v>1392.72</v>
      </c>
      <c r="Z102" s="1">
        <v>1494.36</v>
      </c>
    </row>
    <row r="103" spans="1:26" hidden="1">
      <c r="A103" s="13" t="str">
        <f>IF('Ricavi complessivi'!A103="","",'Ricavi complessivi'!A103)</f>
        <v xml:space="preserve">  58/05/712  </v>
      </c>
      <c r="B103" s="62" t="str">
        <f>IF('Ricavi complessivi'!B103="","",'Ricavi complessivi'!B103)</f>
        <v>PDZ RETE PER AFFIDO SALA BAGANZ</v>
      </c>
      <c r="C103" s="8" t="e">
        <f>IF('Ricavi complessivi'!#REF!="G",'Ricavi complessivi'!#REF!*LAVORO!$E$6,IF('Ricavi complessivi'!#REF!="F",'Ricavi complessivi'!#REF!,""))</f>
        <v>#REF!</v>
      </c>
      <c r="D103" s="8" t="e">
        <f>IF('Ricavi complessivi'!#REF!="G",'Ricavi complessivi'!#REF!*LAVORO!$E$6,IF('Ricavi complessivi'!#REF!="F",'Ricavi complessivi'!#REF!,""))</f>
        <v>#REF!</v>
      </c>
      <c r="E103" s="30" t="e">
        <f>IF('Ricavi complessivi'!#REF!="G",'Ricavi complessivi'!#REF!*LAVORO!$E$6,IF('Ricavi complessivi'!#REF!="F",'Ricavi complessivi'!#REF!,""))</f>
        <v>#REF!</v>
      </c>
      <c r="F103" s="114" t="e">
        <f>IF('Ricavi complessivi'!#REF!="G",'Ricavi complessivi'!C103*LAVORO!$E$6,IF('Ricavi complessivi'!#REF!="F",'Ricavi complessivi'!C103,0))</f>
        <v>#REF!</v>
      </c>
      <c r="G103" s="44" t="e">
        <f>IF('Ricavi complessivi'!#REF!="G",'Ricavi complessivi'!#REF!*LAVORO!$E$6,IF('Ricavi complessivi'!#REF!="F",'Ricavi complessivi'!#REF!,""))</f>
        <v>#REF!</v>
      </c>
      <c r="H103" s="44" t="e">
        <f>IF('Ricavi complessivi'!#REF!="G",'Ricavi complessivi'!#REF!*LAVORO!$E$6,IF('Ricavi complessivi'!#REF!="F",'Ricavi complessivi'!#REF!,""))</f>
        <v>#REF!</v>
      </c>
      <c r="I103" s="114" t="e">
        <f>IF('Ricavi complessivi'!#REF!="G",'Ricavi complessivi'!D103*LAVORO!$E$6,IF('Ricavi complessivi'!#REF!="F",'Ricavi complessivi'!D103,""))</f>
        <v>#REF!</v>
      </c>
      <c r="J103" s="14" t="e">
        <f>IF('Ricavi complessivi'!#REF!="G",'Ricavi complessivi'!E103*LAVORO!$E$6,IF('Ricavi complessivi'!#REF!="F",'Ricavi complessivi'!E103,""))</f>
        <v>#REF!</v>
      </c>
      <c r="K103" s="14" t="e">
        <f>IF('Ricavi complessivi'!#REF!="G",'Ricavi complessivi'!F103*LAVORO!$E$6,IF('Ricavi complessivi'!#REF!="F",'Ricavi complessivi'!F103,""))</f>
        <v>#REF!</v>
      </c>
      <c r="L103" s="30" t="e">
        <f>IF('Ricavi complessivi'!#REF!="G",'Ricavi complessivi'!#REF!*LAVORO!$E$6,IF('Ricavi complessivi'!#REF!="F",'Ricavi complessivi'!#REF!,""))</f>
        <v>#REF!</v>
      </c>
      <c r="M103" s="30" t="e">
        <f>'Ricavi complessivi'!#REF!</f>
        <v>#REF!</v>
      </c>
      <c r="P103" s="42" t="e">
        <f>IF(M103="G",'Ricavi complessivi'!#REF!,IF('R Felino'!M103='R Felino'!$B$214,'Ricavi complessivi'!#REF!,0))</f>
        <v>#REF!</v>
      </c>
      <c r="S103" s="42" t="s">
        <v>515</v>
      </c>
      <c r="W103" s="1"/>
      <c r="Y103" s="42">
        <v>2442.46</v>
      </c>
      <c r="Z103" s="1">
        <v>2620.71</v>
      </c>
    </row>
    <row r="104" spans="1:26" hidden="1">
      <c r="A104" s="13" t="str">
        <f>IF('Ricavi complessivi'!A104="","",'Ricavi complessivi'!A104)</f>
        <v xml:space="preserve">  58/05/713  </v>
      </c>
      <c r="B104" s="62" t="str">
        <f>IF('Ricavi complessivi'!B104="","",'Ricavi complessivi'!B104)</f>
        <v>PDZ RETE PER AFFIDO TRAVERSETOL</v>
      </c>
      <c r="C104" s="8" t="e">
        <f>IF('Ricavi complessivi'!#REF!="G",'Ricavi complessivi'!#REF!*LAVORO!$E$6,IF('Ricavi complessivi'!#REF!="F",'Ricavi complessivi'!#REF!,""))</f>
        <v>#REF!</v>
      </c>
      <c r="D104" s="8" t="e">
        <f>IF('Ricavi complessivi'!#REF!="G",'Ricavi complessivi'!#REF!*LAVORO!$E$6,IF('Ricavi complessivi'!#REF!="F",'Ricavi complessivi'!#REF!,""))</f>
        <v>#REF!</v>
      </c>
      <c r="E104" s="30" t="e">
        <f>IF('Ricavi complessivi'!#REF!="G",'Ricavi complessivi'!#REF!*LAVORO!$E$6,IF('Ricavi complessivi'!#REF!="F",'Ricavi complessivi'!#REF!,""))</f>
        <v>#REF!</v>
      </c>
      <c r="F104" s="114" t="e">
        <f>IF('Ricavi complessivi'!#REF!="G",'Ricavi complessivi'!C104*LAVORO!$E$6,IF('Ricavi complessivi'!#REF!="F",'Ricavi complessivi'!C104,0))</f>
        <v>#REF!</v>
      </c>
      <c r="G104" s="44" t="e">
        <f>IF('Ricavi complessivi'!#REF!="G",'Ricavi complessivi'!#REF!*LAVORO!$E$6,IF('Ricavi complessivi'!#REF!="F",'Ricavi complessivi'!#REF!,""))</f>
        <v>#REF!</v>
      </c>
      <c r="H104" s="44" t="e">
        <f>IF('Ricavi complessivi'!#REF!="G",'Ricavi complessivi'!#REF!*LAVORO!$E$6,IF('Ricavi complessivi'!#REF!="F",'Ricavi complessivi'!#REF!,""))</f>
        <v>#REF!</v>
      </c>
      <c r="I104" s="114" t="e">
        <f>IF('Ricavi complessivi'!#REF!="G",'Ricavi complessivi'!D104*LAVORO!$E$6,IF('Ricavi complessivi'!#REF!="F",'Ricavi complessivi'!D104,""))</f>
        <v>#REF!</v>
      </c>
      <c r="J104" s="14" t="e">
        <f>IF('Ricavi complessivi'!#REF!="G",'Ricavi complessivi'!E104*LAVORO!$E$6,IF('Ricavi complessivi'!#REF!="F",'Ricavi complessivi'!E104,""))</f>
        <v>#REF!</v>
      </c>
      <c r="K104" s="14" t="e">
        <f>IF('Ricavi complessivi'!#REF!="G",'Ricavi complessivi'!F104*LAVORO!$E$6,IF('Ricavi complessivi'!#REF!="F",'Ricavi complessivi'!F104,""))</f>
        <v>#REF!</v>
      </c>
      <c r="L104" s="30" t="e">
        <f>IF('Ricavi complessivi'!#REF!="G",'Ricavi complessivi'!#REF!*LAVORO!$E$6,IF('Ricavi complessivi'!#REF!="F",'Ricavi complessivi'!#REF!,""))</f>
        <v>#REF!</v>
      </c>
      <c r="M104" s="30" t="e">
        <f>'Ricavi complessivi'!#REF!</f>
        <v>#REF!</v>
      </c>
      <c r="P104" s="42" t="e">
        <f>IF(M104="G",'Ricavi complessivi'!#REF!,IF('R Felino'!M104='R Felino'!$B$214,'Ricavi complessivi'!#REF!,0))</f>
        <v>#REF!</v>
      </c>
      <c r="V104" s="42">
        <v>2442.46</v>
      </c>
      <c r="W104" s="1" t="e">
        <f>I104-V104</f>
        <v>#REF!</v>
      </c>
    </row>
    <row r="105" spans="1:26">
      <c r="A105" s="13" t="str">
        <f>IF('Ricavi complessivi'!A105="","",'Ricavi complessivi'!A105)</f>
        <v xml:space="preserve">  58/05/742  </v>
      </c>
      <c r="B105" s="62" t="str">
        <f>IF('Ricavi complessivi'!B105="","",'Ricavi complessivi'!B105)</f>
        <v>PDZ PUZZLE</v>
      </c>
      <c r="C105" s="8" t="e">
        <f>IF('Ricavi complessivi'!#REF!="G",'Ricavi complessivi'!#REF!*LAVORO!$E$6,IF('Ricavi complessivi'!#REF!="F",'Ricavi complessivi'!#REF!,""))</f>
        <v>#REF!</v>
      </c>
      <c r="D105" s="8" t="e">
        <f>IF('Ricavi complessivi'!#REF!="G",'Ricavi complessivi'!#REF!*LAVORO!$E$6,IF('Ricavi complessivi'!#REF!="F",'Ricavi complessivi'!#REF!,""))</f>
        <v>#REF!</v>
      </c>
      <c r="E105" s="30" t="e">
        <f>IF('Ricavi complessivi'!#REF!="G",'Ricavi complessivi'!#REF!*LAVORO!$E$6,IF('Ricavi complessivi'!#REF!="F",'Ricavi complessivi'!#REF!,""))</f>
        <v>#REF!</v>
      </c>
      <c r="F105" s="114" t="e">
        <f>IF('Ricavi complessivi'!#REF!="G",'Ricavi complessivi'!C105*LAVORO!$E$6,IF('Ricavi complessivi'!#REF!="F",'Ricavi complessivi'!C105,0))</f>
        <v>#REF!</v>
      </c>
      <c r="G105" s="44" t="e">
        <f>IF('Ricavi complessivi'!#REF!="G",'Ricavi complessivi'!#REF!*LAVORO!$E$6,IF('Ricavi complessivi'!#REF!="F",'Ricavi complessivi'!#REF!,""))</f>
        <v>#REF!</v>
      </c>
      <c r="H105" s="44" t="e">
        <f>IF('Ricavi complessivi'!#REF!="G",'Ricavi complessivi'!#REF!*LAVORO!$E$6,IF('Ricavi complessivi'!#REF!="F",'Ricavi complessivi'!#REF!,""))</f>
        <v>#REF!</v>
      </c>
      <c r="I105" s="114" t="e">
        <f>IF('Ricavi complessivi'!#REF!="G",'Ricavi complessivi'!D105*LAVORO!$E$6,IF('Ricavi complessivi'!#REF!="F",'Ricavi complessivi'!D105,""))</f>
        <v>#REF!</v>
      </c>
      <c r="J105" s="14" t="e">
        <f>IF('Ricavi complessivi'!#REF!="G",'Ricavi complessivi'!E105*LAVORO!$E$6,IF('Ricavi complessivi'!#REF!="F",'Ricavi complessivi'!E105,""))</f>
        <v>#REF!</v>
      </c>
      <c r="K105" s="14" t="e">
        <f>IF('Ricavi complessivi'!#REF!="G",'Ricavi complessivi'!F105*LAVORO!$E$6,IF('Ricavi complessivi'!#REF!="F",'Ricavi complessivi'!F105,""))</f>
        <v>#REF!</v>
      </c>
      <c r="L105" s="30" t="e">
        <f>IF('Ricavi complessivi'!#REF!="G",'Ricavi complessivi'!#REF!*LAVORO!$E$6,IF('Ricavi complessivi'!#REF!="F",'Ricavi complessivi'!#REF!,""))</f>
        <v>#REF!</v>
      </c>
      <c r="M105" s="30" t="e">
        <f>'Ricavi complessivi'!#REF!</f>
        <v>#REF!</v>
      </c>
      <c r="O105" s="42" t="s">
        <v>511</v>
      </c>
      <c r="P105" s="42" t="e">
        <f>IF(M105="G",'Ricavi complessivi'!#REF!,IF('R Felino'!M105='R Felino'!$B$214,'Ricavi complessivi'!#REF!,0))</f>
        <v>#REF!</v>
      </c>
    </row>
    <row r="106" spans="1:26" hidden="1">
      <c r="A106" s="13" t="str">
        <f>IF('Ricavi complessivi'!A106="","",'Ricavi complessivi'!A106)</f>
        <v/>
      </c>
      <c r="B106" s="62" t="str">
        <f>IF('Ricavi complessivi'!B106="","",'Ricavi complessivi'!B106)</f>
        <v>PDZ SCUOLA AUTONOMIA</v>
      </c>
      <c r="C106" s="8" t="e">
        <f>IF('Ricavi complessivi'!#REF!="G",'Ricavi complessivi'!#REF!*LAVORO!$E$6,IF('Ricavi complessivi'!#REF!="F",'Ricavi complessivi'!#REF!,""))</f>
        <v>#REF!</v>
      </c>
      <c r="D106" s="8" t="e">
        <f>IF('Ricavi complessivi'!#REF!="G",'Ricavi complessivi'!#REF!*LAVORO!$E$6,IF('Ricavi complessivi'!#REF!="F",'Ricavi complessivi'!#REF!,""))</f>
        <v>#REF!</v>
      </c>
      <c r="E106" s="30" t="e">
        <f>IF('Ricavi complessivi'!#REF!="G",'Ricavi complessivi'!#REF!*LAVORO!$E$6,IF('Ricavi complessivi'!#REF!="F",'Ricavi complessivi'!#REF!,""))</f>
        <v>#REF!</v>
      </c>
      <c r="F106" s="114" t="e">
        <f>IF('Ricavi complessivi'!#REF!="G",'Ricavi complessivi'!C106*LAVORO!$E$6,IF('Ricavi complessivi'!#REF!="F",'Ricavi complessivi'!C106,0))</f>
        <v>#REF!</v>
      </c>
      <c r="G106" s="44" t="e">
        <f>IF('Ricavi complessivi'!#REF!="G",'Ricavi complessivi'!#REF!*LAVORO!$E$6,IF('Ricavi complessivi'!#REF!="F",'Ricavi complessivi'!#REF!,""))</f>
        <v>#REF!</v>
      </c>
      <c r="H106" s="44" t="e">
        <f>IF('Ricavi complessivi'!#REF!="G",'Ricavi complessivi'!#REF!*LAVORO!$E$6,IF('Ricavi complessivi'!#REF!="F",'Ricavi complessivi'!#REF!,""))</f>
        <v>#REF!</v>
      </c>
      <c r="I106" s="114" t="e">
        <f>IF('Ricavi complessivi'!#REF!="G",'Ricavi complessivi'!D106*LAVORO!$E$6,IF('Ricavi complessivi'!#REF!="F",'Ricavi complessivi'!D106,""))</f>
        <v>#REF!</v>
      </c>
      <c r="J106" s="14" t="e">
        <f>IF('Ricavi complessivi'!#REF!="G",'Ricavi complessivi'!E106*LAVORO!$E$6,IF('Ricavi complessivi'!#REF!="F",'Ricavi complessivi'!E106,""))</f>
        <v>#REF!</v>
      </c>
      <c r="K106" s="14" t="e">
        <f>IF('Ricavi complessivi'!#REF!="G",'Ricavi complessivi'!F106*LAVORO!$E$6,IF('Ricavi complessivi'!#REF!="F",'Ricavi complessivi'!F106,""))</f>
        <v>#REF!</v>
      </c>
      <c r="L106" s="30" t="e">
        <f>IF('Ricavi complessivi'!#REF!="G",'Ricavi complessivi'!#REF!*LAVORO!$E$6,IF('Ricavi complessivi'!#REF!="F",'Ricavi complessivi'!#REF!,""))</f>
        <v>#REF!</v>
      </c>
      <c r="M106" s="30" t="e">
        <f>'Ricavi complessivi'!#REF!</f>
        <v>#REF!</v>
      </c>
      <c r="P106" s="42" t="e">
        <f>IF(M106="G",'Ricavi complessivi'!#REF!,IF('R Felino'!M106='R Felino'!$B$214,'Ricavi complessivi'!#REF!,0))</f>
        <v>#REF!</v>
      </c>
    </row>
    <row r="107" spans="1:26" hidden="1">
      <c r="A107" s="13" t="str">
        <f>IF('Ricavi complessivi'!A107="","",'Ricavi complessivi'!A107)</f>
        <v xml:space="preserve">  58/05/716  </v>
      </c>
      <c r="B107" s="62" t="str">
        <f>IF('Ricavi complessivi'!B107="","",'Ricavi complessivi'!B107)</f>
        <v>PDZ F.DO STRUT.MINORI COLLECCHI</v>
      </c>
      <c r="C107" s="8" t="e">
        <f>IF('Ricavi complessivi'!#REF!="G",'Ricavi complessivi'!#REF!*LAVORO!$E$6,IF('Ricavi complessivi'!#REF!="F",'Ricavi complessivi'!#REF!,""))</f>
        <v>#REF!</v>
      </c>
      <c r="D107" s="8" t="e">
        <f>IF('Ricavi complessivi'!#REF!="G",'Ricavi complessivi'!#REF!*LAVORO!$E$6,IF('Ricavi complessivi'!#REF!="F",'Ricavi complessivi'!#REF!,""))</f>
        <v>#REF!</v>
      </c>
      <c r="E107" s="30" t="e">
        <f>IF('Ricavi complessivi'!#REF!="G",'Ricavi complessivi'!#REF!*LAVORO!$E$6,IF('Ricavi complessivi'!#REF!="F",'Ricavi complessivi'!#REF!,""))</f>
        <v>#REF!</v>
      </c>
      <c r="F107" s="114" t="e">
        <f>IF('Ricavi complessivi'!#REF!="G",'Ricavi complessivi'!C107*LAVORO!$E$6,IF('Ricavi complessivi'!#REF!="F",'Ricavi complessivi'!C107,0))</f>
        <v>#REF!</v>
      </c>
      <c r="G107" s="44" t="e">
        <f>IF('Ricavi complessivi'!#REF!="G",'Ricavi complessivi'!#REF!*LAVORO!$E$6,IF('Ricavi complessivi'!#REF!="F",'Ricavi complessivi'!#REF!,""))</f>
        <v>#REF!</v>
      </c>
      <c r="H107" s="44" t="e">
        <f>IF('Ricavi complessivi'!#REF!="G",'Ricavi complessivi'!#REF!*LAVORO!$E$6,IF('Ricavi complessivi'!#REF!="F",'Ricavi complessivi'!#REF!,""))</f>
        <v>#REF!</v>
      </c>
      <c r="I107" s="114" t="e">
        <f>IF('Ricavi complessivi'!#REF!="G",'Ricavi complessivi'!D107*LAVORO!$E$6,IF('Ricavi complessivi'!#REF!="F",'Ricavi complessivi'!D107,""))</f>
        <v>#REF!</v>
      </c>
      <c r="J107" s="14" t="e">
        <f>IF('Ricavi complessivi'!#REF!="G",'Ricavi complessivi'!E107*LAVORO!$E$6,IF('Ricavi complessivi'!#REF!="F",'Ricavi complessivi'!E107,""))</f>
        <v>#REF!</v>
      </c>
      <c r="K107" s="14" t="e">
        <f>IF('Ricavi complessivi'!#REF!="G",'Ricavi complessivi'!F107*LAVORO!$E$6,IF('Ricavi complessivi'!#REF!="F",'Ricavi complessivi'!F107,""))</f>
        <v>#REF!</v>
      </c>
      <c r="L107" s="30" t="e">
        <f>IF('Ricavi complessivi'!#REF!="G",'Ricavi complessivi'!#REF!*LAVORO!$E$6,IF('Ricavi complessivi'!#REF!="F",'Ricavi complessivi'!#REF!,""))</f>
        <v>#REF!</v>
      </c>
      <c r="M107" s="30" t="e">
        <f>'Ricavi complessivi'!#REF!</f>
        <v>#REF!</v>
      </c>
      <c r="P107" s="42" t="e">
        <f>IF(M107="G",'Ricavi complessivi'!#REF!,IF('R Felino'!M107='R Felino'!$B$214,'Ricavi complessivi'!#REF!,0))</f>
        <v>#REF!</v>
      </c>
    </row>
    <row r="108" spans="1:26">
      <c r="A108" s="13" t="str">
        <f>IF('Ricavi complessivi'!A108="","",'Ricavi complessivi'!A108)</f>
        <v xml:space="preserve"> 58/05/710</v>
      </c>
      <c r="B108" s="62" t="str">
        <f>IF('Ricavi complessivi'!B108="","",'Ricavi complessivi'!B108)</f>
        <v>PDZ F.DO STRUT.MINORI FELINO</v>
      </c>
      <c r="C108" s="8" t="e">
        <f>IF('Ricavi complessivi'!#REF!="G",'Ricavi complessivi'!#REF!*LAVORO!$E$6,IF('Ricavi complessivi'!#REF!="F",'Ricavi complessivi'!#REF!,""))</f>
        <v>#REF!</v>
      </c>
      <c r="D108" s="8" t="e">
        <f>IF('Ricavi complessivi'!#REF!="G",'Ricavi complessivi'!#REF!*LAVORO!$E$6,IF('Ricavi complessivi'!#REF!="F",'Ricavi complessivi'!#REF!,""))</f>
        <v>#REF!</v>
      </c>
      <c r="E108" s="30" t="e">
        <f>IF('Ricavi complessivi'!#REF!="G",'Ricavi complessivi'!#REF!*LAVORO!$E$6,IF('Ricavi complessivi'!#REF!="F",'Ricavi complessivi'!#REF!,""))</f>
        <v>#REF!</v>
      </c>
      <c r="F108" s="114" t="e">
        <f>IF('Ricavi complessivi'!#REF!="G",'Ricavi complessivi'!C108*LAVORO!$E$6,IF('Ricavi complessivi'!#REF!="F",'Ricavi complessivi'!C108,0))</f>
        <v>#REF!</v>
      </c>
      <c r="G108" s="44" t="e">
        <f>IF('Ricavi complessivi'!#REF!="G",'Ricavi complessivi'!#REF!*LAVORO!$E$6,IF('Ricavi complessivi'!#REF!="F",'Ricavi complessivi'!#REF!,""))</f>
        <v>#REF!</v>
      </c>
      <c r="H108" s="44" t="e">
        <f>IF('Ricavi complessivi'!#REF!="G",'Ricavi complessivi'!#REF!*LAVORO!$E$6,IF('Ricavi complessivi'!#REF!="F",'Ricavi complessivi'!#REF!,""))</f>
        <v>#REF!</v>
      </c>
      <c r="I108" s="114" t="e">
        <f>IF('Ricavi complessivi'!#REF!="G",'Ricavi complessivi'!D108*LAVORO!$E$6,IF('Ricavi complessivi'!#REF!="F",'Ricavi complessivi'!D108,""))</f>
        <v>#REF!</v>
      </c>
      <c r="J108" s="14" t="e">
        <f>IF('Ricavi complessivi'!#REF!="G",'Ricavi complessivi'!E108*LAVORO!$E$6,IF('Ricavi complessivi'!#REF!="F",'Ricavi complessivi'!E108,""))</f>
        <v>#REF!</v>
      </c>
      <c r="K108" s="14" t="e">
        <f>IF('Ricavi complessivi'!#REF!="G",'Ricavi complessivi'!F108*LAVORO!$E$6,IF('Ricavi complessivi'!#REF!="F",'Ricavi complessivi'!F108,""))</f>
        <v>#REF!</v>
      </c>
      <c r="L108" s="30" t="e">
        <f>IF('Ricavi complessivi'!#REF!="G",'Ricavi complessivi'!#REF!*LAVORO!$E$6,IF('Ricavi complessivi'!#REF!="F",'Ricavi complessivi'!#REF!,""))</f>
        <v>#REF!</v>
      </c>
      <c r="M108" s="30" t="e">
        <f>'Ricavi complessivi'!#REF!</f>
        <v>#REF!</v>
      </c>
      <c r="P108" s="42" t="e">
        <f>IF(M108="G",'Ricavi complessivi'!#REF!,IF('R Felino'!M108='R Felino'!$B$214,'Ricavi complessivi'!#REF!,0))</f>
        <v>#REF!</v>
      </c>
    </row>
    <row r="109" spans="1:26" hidden="1">
      <c r="A109" s="13" t="str">
        <f>IF('Ricavi complessivi'!A109="","",'Ricavi complessivi'!A109)</f>
        <v xml:space="preserve">  58/05/718  </v>
      </c>
      <c r="B109" s="62" t="str">
        <f>IF('Ricavi complessivi'!B109="","",'Ricavi complessivi'!B109)</f>
        <v>PDZ F.DO STRUT.MINORI MONTECHIA</v>
      </c>
      <c r="C109" s="8" t="e">
        <f>IF('Ricavi complessivi'!#REF!="G",'Ricavi complessivi'!#REF!*LAVORO!$E$6,IF('Ricavi complessivi'!#REF!="F",'Ricavi complessivi'!#REF!,""))</f>
        <v>#REF!</v>
      </c>
      <c r="D109" s="8" t="e">
        <f>IF('Ricavi complessivi'!#REF!="G",'Ricavi complessivi'!#REF!*LAVORO!$E$6,IF('Ricavi complessivi'!#REF!="F",'Ricavi complessivi'!#REF!,""))</f>
        <v>#REF!</v>
      </c>
      <c r="E109" s="30" t="e">
        <f>IF('Ricavi complessivi'!#REF!="G",'Ricavi complessivi'!#REF!*LAVORO!$E$6,IF('Ricavi complessivi'!#REF!="F",'Ricavi complessivi'!#REF!,""))</f>
        <v>#REF!</v>
      </c>
      <c r="F109" s="114" t="e">
        <f>IF('Ricavi complessivi'!#REF!="G",'Ricavi complessivi'!C109*LAVORO!$E$6,IF('Ricavi complessivi'!#REF!="F",'Ricavi complessivi'!C109,0))</f>
        <v>#REF!</v>
      </c>
      <c r="G109" s="44" t="e">
        <f>IF('Ricavi complessivi'!#REF!="G",'Ricavi complessivi'!#REF!*LAVORO!$E$6,IF('Ricavi complessivi'!#REF!="F",'Ricavi complessivi'!#REF!,""))</f>
        <v>#REF!</v>
      </c>
      <c r="H109" s="44" t="e">
        <f>IF('Ricavi complessivi'!#REF!="G",'Ricavi complessivi'!#REF!*LAVORO!$E$6,IF('Ricavi complessivi'!#REF!="F",'Ricavi complessivi'!#REF!,""))</f>
        <v>#REF!</v>
      </c>
      <c r="I109" s="114" t="e">
        <f>IF('Ricavi complessivi'!#REF!="G",'Ricavi complessivi'!D109*LAVORO!$E$6,IF('Ricavi complessivi'!#REF!="F",'Ricavi complessivi'!D109,""))</f>
        <v>#REF!</v>
      </c>
      <c r="J109" s="14" t="e">
        <f>IF('Ricavi complessivi'!#REF!="G",'Ricavi complessivi'!E109*LAVORO!$E$6,IF('Ricavi complessivi'!#REF!="F",'Ricavi complessivi'!E109,""))</f>
        <v>#REF!</v>
      </c>
      <c r="K109" s="14" t="e">
        <f>IF('Ricavi complessivi'!#REF!="G",'Ricavi complessivi'!F109*LAVORO!$E$6,IF('Ricavi complessivi'!#REF!="F",'Ricavi complessivi'!F109,""))</f>
        <v>#REF!</v>
      </c>
      <c r="L109" s="30" t="e">
        <f>IF('Ricavi complessivi'!#REF!="G",'Ricavi complessivi'!#REF!*LAVORO!$E$6,IF('Ricavi complessivi'!#REF!="F",'Ricavi complessivi'!#REF!,""))</f>
        <v>#REF!</v>
      </c>
      <c r="M109" s="30" t="e">
        <f>'Ricavi complessivi'!#REF!</f>
        <v>#REF!</v>
      </c>
      <c r="P109" s="42" t="e">
        <f>IF(M109="G",'Ricavi complessivi'!#REF!,IF('R Felino'!M109='R Felino'!$B$214,'Ricavi complessivi'!#REF!,0))</f>
        <v>#REF!</v>
      </c>
    </row>
    <row r="110" spans="1:26" hidden="1">
      <c r="A110" s="13" t="str">
        <f>IF('Ricavi complessivi'!A110="","",'Ricavi complessivi'!A110)</f>
        <v xml:space="preserve">  58/05/719  </v>
      </c>
      <c r="B110" s="62" t="str">
        <f>IF('Ricavi complessivi'!B110="","",'Ricavi complessivi'!B110)</f>
        <v>PDZ F.DO STRUT.MINORI SALA BAGA</v>
      </c>
      <c r="C110" s="8" t="e">
        <f>IF('Ricavi complessivi'!#REF!="G",'Ricavi complessivi'!#REF!*LAVORO!$E$6,IF('Ricavi complessivi'!#REF!="F",'Ricavi complessivi'!#REF!,""))</f>
        <v>#REF!</v>
      </c>
      <c r="D110" s="8" t="e">
        <f>IF('Ricavi complessivi'!#REF!="G",'Ricavi complessivi'!#REF!*LAVORO!$E$6,IF('Ricavi complessivi'!#REF!="F",'Ricavi complessivi'!#REF!,""))</f>
        <v>#REF!</v>
      </c>
      <c r="E110" s="30" t="e">
        <f>IF('Ricavi complessivi'!#REF!="G",'Ricavi complessivi'!#REF!*LAVORO!$E$6,IF('Ricavi complessivi'!#REF!="F",'Ricavi complessivi'!#REF!,""))</f>
        <v>#REF!</v>
      </c>
      <c r="F110" s="114" t="e">
        <f>IF('Ricavi complessivi'!#REF!="G",'Ricavi complessivi'!C110*LAVORO!$E$6,IF('Ricavi complessivi'!#REF!="F",'Ricavi complessivi'!C110,0))</f>
        <v>#REF!</v>
      </c>
      <c r="G110" s="44" t="e">
        <f>IF('Ricavi complessivi'!#REF!="G",'Ricavi complessivi'!#REF!*LAVORO!$E$6,IF('Ricavi complessivi'!#REF!="F",'Ricavi complessivi'!#REF!,""))</f>
        <v>#REF!</v>
      </c>
      <c r="H110" s="44" t="e">
        <f>IF('Ricavi complessivi'!#REF!="G",'Ricavi complessivi'!#REF!*LAVORO!$E$6,IF('Ricavi complessivi'!#REF!="F",'Ricavi complessivi'!#REF!,""))</f>
        <v>#REF!</v>
      </c>
      <c r="I110" s="114" t="e">
        <f>IF('Ricavi complessivi'!#REF!="G",'Ricavi complessivi'!D110*LAVORO!$E$6,IF('Ricavi complessivi'!#REF!="F",'Ricavi complessivi'!D110,""))</f>
        <v>#REF!</v>
      </c>
      <c r="J110" s="14" t="e">
        <f>IF('Ricavi complessivi'!#REF!="G",'Ricavi complessivi'!E110*LAVORO!$E$6,IF('Ricavi complessivi'!#REF!="F",'Ricavi complessivi'!E110,""))</f>
        <v>#REF!</v>
      </c>
      <c r="K110" s="14" t="e">
        <f>IF('Ricavi complessivi'!#REF!="G",'Ricavi complessivi'!F110*LAVORO!$E$6,IF('Ricavi complessivi'!#REF!="F",'Ricavi complessivi'!F110,""))</f>
        <v>#REF!</v>
      </c>
      <c r="L110" s="30" t="e">
        <f>IF('Ricavi complessivi'!#REF!="G",'Ricavi complessivi'!#REF!*LAVORO!$E$6,IF('Ricavi complessivi'!#REF!="F",'Ricavi complessivi'!#REF!,""))</f>
        <v>#REF!</v>
      </c>
      <c r="M110" s="30" t="e">
        <f>'Ricavi complessivi'!#REF!</f>
        <v>#REF!</v>
      </c>
      <c r="P110" s="42" t="e">
        <f>IF(M110="G",'Ricavi complessivi'!#REF!,IF('R Felino'!M110='R Felino'!$B$214,'Ricavi complessivi'!#REF!,0))</f>
        <v>#REF!</v>
      </c>
    </row>
    <row r="111" spans="1:26" hidden="1">
      <c r="A111" s="13" t="str">
        <f>IF('Ricavi complessivi'!A111="","",'Ricavi complessivi'!A111)</f>
        <v xml:space="preserve">  58/05/720  </v>
      </c>
      <c r="B111" s="62" t="str">
        <f>IF('Ricavi complessivi'!B111="","",'Ricavi complessivi'!B111)</f>
        <v>PDZ F.DO STRUT.MINORI TRAVERSET</v>
      </c>
      <c r="C111" s="8" t="e">
        <f>IF('Ricavi complessivi'!#REF!="G",'Ricavi complessivi'!#REF!*LAVORO!$E$6,IF('Ricavi complessivi'!#REF!="F",'Ricavi complessivi'!#REF!,""))</f>
        <v>#REF!</v>
      </c>
      <c r="D111" s="8" t="e">
        <f>IF('Ricavi complessivi'!#REF!="G",'Ricavi complessivi'!#REF!*LAVORO!$E$6,IF('Ricavi complessivi'!#REF!="F",'Ricavi complessivi'!#REF!,""))</f>
        <v>#REF!</v>
      </c>
      <c r="E111" s="30" t="e">
        <f>IF('Ricavi complessivi'!#REF!="G",'Ricavi complessivi'!#REF!*LAVORO!$E$6,IF('Ricavi complessivi'!#REF!="F",'Ricavi complessivi'!#REF!,""))</f>
        <v>#REF!</v>
      </c>
      <c r="F111" s="114" t="e">
        <f>IF('Ricavi complessivi'!#REF!="G",'Ricavi complessivi'!C111*LAVORO!$E$6,IF('Ricavi complessivi'!#REF!="F",'Ricavi complessivi'!C111,0))</f>
        <v>#REF!</v>
      </c>
      <c r="G111" s="44" t="e">
        <f>IF('Ricavi complessivi'!#REF!="G",'Ricavi complessivi'!#REF!*LAVORO!$E$6,IF('Ricavi complessivi'!#REF!="F",'Ricavi complessivi'!#REF!,""))</f>
        <v>#REF!</v>
      </c>
      <c r="H111" s="44" t="e">
        <f>IF('Ricavi complessivi'!#REF!="G",'Ricavi complessivi'!#REF!*LAVORO!$E$6,IF('Ricavi complessivi'!#REF!="F",'Ricavi complessivi'!#REF!,""))</f>
        <v>#REF!</v>
      </c>
      <c r="I111" s="114" t="e">
        <f>IF('Ricavi complessivi'!#REF!="G",'Ricavi complessivi'!D111*LAVORO!$E$6,IF('Ricavi complessivi'!#REF!="F",'Ricavi complessivi'!D111,""))</f>
        <v>#REF!</v>
      </c>
      <c r="J111" s="14" t="e">
        <f>IF('Ricavi complessivi'!#REF!="G",'Ricavi complessivi'!E111*LAVORO!$E$6,IF('Ricavi complessivi'!#REF!="F",'Ricavi complessivi'!E111,""))</f>
        <v>#REF!</v>
      </c>
      <c r="K111" s="14" t="e">
        <f>IF('Ricavi complessivi'!#REF!="G",'Ricavi complessivi'!F111*LAVORO!$E$6,IF('Ricavi complessivi'!#REF!="F",'Ricavi complessivi'!F111,""))</f>
        <v>#REF!</v>
      </c>
      <c r="L111" s="30" t="e">
        <f>IF('Ricavi complessivi'!#REF!="G",'Ricavi complessivi'!#REF!*LAVORO!$E$6,IF('Ricavi complessivi'!#REF!="F",'Ricavi complessivi'!#REF!,""))</f>
        <v>#REF!</v>
      </c>
      <c r="M111" s="30" t="e">
        <f>'Ricavi complessivi'!#REF!</f>
        <v>#REF!</v>
      </c>
      <c r="P111" s="42" t="e">
        <f>IF(M111="G",'Ricavi complessivi'!#REF!,IF('R Felino'!M111='R Felino'!$B$214,'Ricavi complessivi'!#REF!,0))</f>
        <v>#REF!</v>
      </c>
    </row>
    <row r="112" spans="1:26">
      <c r="A112" s="13" t="str">
        <f>IF('Ricavi complessivi'!A112="","",'Ricavi complessivi'!A112)</f>
        <v xml:space="preserve">  58/05/727  </v>
      </c>
      <c r="B112" s="62" t="str">
        <f>IF('Ricavi complessivi'!B112="","",'Ricavi complessivi'!B112)</f>
        <v>PDZ PROGETTO GIOVANI FELINO</v>
      </c>
      <c r="C112" s="8" t="e">
        <f>IF('Ricavi complessivi'!#REF!="G",'Ricavi complessivi'!#REF!*LAVORO!$E$6,IF('Ricavi complessivi'!#REF!="F",'Ricavi complessivi'!#REF!,""))</f>
        <v>#REF!</v>
      </c>
      <c r="D112" s="8" t="e">
        <f>IF('Ricavi complessivi'!#REF!="G",'Ricavi complessivi'!#REF!*LAVORO!$E$6,IF('Ricavi complessivi'!#REF!="F",'Ricavi complessivi'!#REF!,""))</f>
        <v>#REF!</v>
      </c>
      <c r="E112" s="30" t="e">
        <f>IF('Ricavi complessivi'!#REF!="G",'Ricavi complessivi'!#REF!*LAVORO!$E$6,IF('Ricavi complessivi'!#REF!="F",'Ricavi complessivi'!#REF!,""))</f>
        <v>#REF!</v>
      </c>
      <c r="F112" s="114" t="e">
        <f>IF('Ricavi complessivi'!#REF!="G",'Ricavi complessivi'!C112*LAVORO!$E$6,IF('Ricavi complessivi'!#REF!="F",'Ricavi complessivi'!C112,0))</f>
        <v>#REF!</v>
      </c>
      <c r="G112" s="44" t="e">
        <f>IF('Ricavi complessivi'!#REF!="G",'Ricavi complessivi'!#REF!*LAVORO!$E$6,IF('Ricavi complessivi'!#REF!="F",'Ricavi complessivi'!#REF!,""))</f>
        <v>#REF!</v>
      </c>
      <c r="H112" s="44" t="e">
        <f>IF('Ricavi complessivi'!#REF!="G",'Ricavi complessivi'!#REF!*LAVORO!$E$6,IF('Ricavi complessivi'!#REF!="F",'Ricavi complessivi'!#REF!,""))</f>
        <v>#REF!</v>
      </c>
      <c r="I112" s="114" t="e">
        <f>IF('Ricavi complessivi'!#REF!="G",'Ricavi complessivi'!D112*LAVORO!$E$6,IF('Ricavi complessivi'!#REF!="F",'Ricavi complessivi'!D112,""))</f>
        <v>#REF!</v>
      </c>
      <c r="J112" s="14" t="e">
        <f>IF('Ricavi complessivi'!#REF!="G",'Ricavi complessivi'!E112*LAVORO!$E$6,IF('Ricavi complessivi'!#REF!="F",'Ricavi complessivi'!E112,""))</f>
        <v>#REF!</v>
      </c>
      <c r="K112" s="14" t="e">
        <f>IF('Ricavi complessivi'!#REF!="G",'Ricavi complessivi'!F112*LAVORO!$E$6,IF('Ricavi complessivi'!#REF!="F",'Ricavi complessivi'!F112,""))</f>
        <v>#REF!</v>
      </c>
      <c r="L112" s="30" t="e">
        <f>IF('Ricavi complessivi'!#REF!="G",'Ricavi complessivi'!#REF!*LAVORO!$E$6,IF('Ricavi complessivi'!#REF!="F",'Ricavi complessivi'!#REF!,""))</f>
        <v>#REF!</v>
      </c>
      <c r="M112" s="30" t="e">
        <f>'Ricavi complessivi'!#REF!</f>
        <v>#REF!</v>
      </c>
      <c r="P112" s="42" t="e">
        <f>IF(M112="G",'Ricavi complessivi'!#REF!,IF('R Felino'!M112='R Felino'!$B$214,'Ricavi complessivi'!#REF!,0))</f>
        <v>#REF!</v>
      </c>
    </row>
    <row r="113" spans="1:16" hidden="1">
      <c r="A113" s="13" t="str">
        <f>IF('Ricavi complessivi'!A113="","",'Ricavi complessivi'!A113)</f>
        <v xml:space="preserve">  58/05/730  </v>
      </c>
      <c r="B113" s="62" t="str">
        <f>IF('Ricavi complessivi'!B113="","",'Ricavi complessivi'!B113)</f>
        <v>PDZ PROGETTO GIOVANI TRAVERSETO</v>
      </c>
      <c r="C113" s="8" t="e">
        <f>IF('Ricavi complessivi'!#REF!="G",'Ricavi complessivi'!#REF!*LAVORO!$E$6,IF('Ricavi complessivi'!#REF!="F",'Ricavi complessivi'!#REF!,""))</f>
        <v>#REF!</v>
      </c>
      <c r="D113" s="8" t="e">
        <f>IF('Ricavi complessivi'!#REF!="G",'Ricavi complessivi'!#REF!*LAVORO!$E$6,IF('Ricavi complessivi'!#REF!="F",'Ricavi complessivi'!#REF!,""))</f>
        <v>#REF!</v>
      </c>
      <c r="E113" s="30" t="e">
        <f>IF('Ricavi complessivi'!#REF!="G",'Ricavi complessivi'!#REF!*LAVORO!$E$6,IF('Ricavi complessivi'!#REF!="F",'Ricavi complessivi'!#REF!,""))</f>
        <v>#REF!</v>
      </c>
      <c r="F113" s="114" t="e">
        <f>IF('Ricavi complessivi'!#REF!="G",'Ricavi complessivi'!C113*LAVORO!$E$6,IF('Ricavi complessivi'!#REF!="F",'Ricavi complessivi'!C113,0))</f>
        <v>#REF!</v>
      </c>
      <c r="G113" s="44" t="e">
        <f>IF('Ricavi complessivi'!#REF!="G",'Ricavi complessivi'!#REF!*LAVORO!$E$6,IF('Ricavi complessivi'!#REF!="F",'Ricavi complessivi'!#REF!,""))</f>
        <v>#REF!</v>
      </c>
      <c r="H113" s="44" t="e">
        <f>IF('Ricavi complessivi'!#REF!="G",'Ricavi complessivi'!#REF!*LAVORO!$E$6,IF('Ricavi complessivi'!#REF!="F",'Ricavi complessivi'!#REF!,""))</f>
        <v>#REF!</v>
      </c>
      <c r="I113" s="114" t="e">
        <f>IF('Ricavi complessivi'!#REF!="G",'Ricavi complessivi'!D113*LAVORO!$E$6,IF('Ricavi complessivi'!#REF!="F",'Ricavi complessivi'!D113,""))</f>
        <v>#REF!</v>
      </c>
      <c r="J113" s="14" t="e">
        <f>IF('Ricavi complessivi'!#REF!="G",'Ricavi complessivi'!E113*LAVORO!$E$6,IF('Ricavi complessivi'!#REF!="F",'Ricavi complessivi'!E113,""))</f>
        <v>#REF!</v>
      </c>
      <c r="K113" s="14" t="e">
        <f>IF('Ricavi complessivi'!#REF!="G",'Ricavi complessivi'!F113*LAVORO!$E$6,IF('Ricavi complessivi'!#REF!="F",'Ricavi complessivi'!F113,""))</f>
        <v>#REF!</v>
      </c>
      <c r="L113" s="30" t="e">
        <f>IF('Ricavi complessivi'!#REF!="G",'Ricavi complessivi'!#REF!*LAVORO!$E$6,IF('Ricavi complessivi'!#REF!="F",'Ricavi complessivi'!#REF!,""))</f>
        <v>#REF!</v>
      </c>
      <c r="M113" s="30" t="e">
        <f>'Ricavi complessivi'!#REF!</f>
        <v>#REF!</v>
      </c>
      <c r="P113" s="42" t="e">
        <f>IF(M113="G",'Ricavi complessivi'!#REF!,IF('R Felino'!M113='R Felino'!$B$214,'Ricavi complessivi'!#REF!,0))</f>
        <v>#REF!</v>
      </c>
    </row>
    <row r="114" spans="1:16" hidden="1">
      <c r="A114" s="13" t="str">
        <f>IF('Ricavi complessivi'!A114="","",'Ricavi complessivi'!A114)</f>
        <v/>
      </c>
      <c r="B114" s="62" t="str">
        <f>IF('Ricavi complessivi'!B114="","",'Ricavi complessivi'!B114)</f>
        <v>PDZ QUOTA INDISTINTA FELINO</v>
      </c>
      <c r="C114" s="8" t="e">
        <f>IF('Ricavi complessivi'!#REF!="G",'Ricavi complessivi'!#REF!*LAVORO!$E$6,IF('Ricavi complessivi'!#REF!="F",'Ricavi complessivi'!#REF!,""))</f>
        <v>#REF!</v>
      </c>
      <c r="D114" s="8" t="e">
        <f>IF('Ricavi complessivi'!#REF!="G",'Ricavi complessivi'!#REF!*LAVORO!$E$6,IF('Ricavi complessivi'!#REF!="F",'Ricavi complessivi'!#REF!,""))</f>
        <v>#REF!</v>
      </c>
      <c r="E114" s="30" t="e">
        <f>IF('Ricavi complessivi'!#REF!="G",'Ricavi complessivi'!#REF!*LAVORO!$E$6,IF('Ricavi complessivi'!#REF!="F",'Ricavi complessivi'!#REF!,""))</f>
        <v>#REF!</v>
      </c>
      <c r="F114" s="114" t="e">
        <f>IF('Ricavi complessivi'!#REF!="G",'Ricavi complessivi'!C114*LAVORO!$E$6,IF('Ricavi complessivi'!#REF!="F",'Ricavi complessivi'!C114,0))</f>
        <v>#REF!</v>
      </c>
      <c r="G114" s="44" t="e">
        <f>IF('Ricavi complessivi'!#REF!="G",'Ricavi complessivi'!#REF!*LAVORO!$E$6,IF('Ricavi complessivi'!#REF!="F",'Ricavi complessivi'!#REF!,""))</f>
        <v>#REF!</v>
      </c>
      <c r="H114" s="44" t="e">
        <f>IF('Ricavi complessivi'!#REF!="G",'Ricavi complessivi'!#REF!*LAVORO!$E$6,IF('Ricavi complessivi'!#REF!="F",'Ricavi complessivi'!#REF!,""))</f>
        <v>#REF!</v>
      </c>
      <c r="I114" s="114" t="e">
        <f>IF('Ricavi complessivi'!#REF!="G",'Ricavi complessivi'!D114*LAVORO!$E$6,IF('Ricavi complessivi'!#REF!="F",'Ricavi complessivi'!D114,""))</f>
        <v>#REF!</v>
      </c>
      <c r="J114" s="14" t="e">
        <f>IF('Ricavi complessivi'!#REF!="G",'Ricavi complessivi'!E114*LAVORO!$E$6,IF('Ricavi complessivi'!#REF!="F",'Ricavi complessivi'!E114,""))</f>
        <v>#REF!</v>
      </c>
      <c r="K114" s="14" t="e">
        <f>IF('Ricavi complessivi'!#REF!="G",'Ricavi complessivi'!F114*LAVORO!$E$6,IF('Ricavi complessivi'!#REF!="F",'Ricavi complessivi'!F114,""))</f>
        <v>#REF!</v>
      </c>
      <c r="L114" s="30" t="e">
        <f>IF('Ricavi complessivi'!#REF!="G",'Ricavi complessivi'!#REF!*LAVORO!$E$6,IF('Ricavi complessivi'!#REF!="F",'Ricavi complessivi'!#REF!,""))</f>
        <v>#REF!</v>
      </c>
      <c r="M114" s="30" t="e">
        <f>'Ricavi complessivi'!#REF!</f>
        <v>#REF!</v>
      </c>
      <c r="P114" s="42" t="e">
        <f>IF(M114="G",'Ricavi complessivi'!#REF!,IF('R Felino'!M114='R Felino'!$B$214,'Ricavi complessivi'!#REF!,0))</f>
        <v>#REF!</v>
      </c>
    </row>
    <row r="115" spans="1:16" hidden="1">
      <c r="A115" s="13" t="str">
        <f>IF('Ricavi complessivi'!A115="","",'Ricavi complessivi'!A115)</f>
        <v xml:space="preserve">  58/05/731  </v>
      </c>
      <c r="B115" s="62" t="str">
        <f>IF('Ricavi complessivi'!B115="","",'Ricavi complessivi'!B115)</f>
        <v>PDZ EDUCHIAMOCI COLLECCHIO</v>
      </c>
      <c r="C115" s="8" t="e">
        <f>IF('Ricavi complessivi'!#REF!="G",'Ricavi complessivi'!#REF!*LAVORO!$E$6,IF('Ricavi complessivi'!#REF!="F",'Ricavi complessivi'!#REF!,""))</f>
        <v>#REF!</v>
      </c>
      <c r="D115" s="8" t="e">
        <f>IF('Ricavi complessivi'!#REF!="G",'Ricavi complessivi'!#REF!*LAVORO!$E$6,IF('Ricavi complessivi'!#REF!="F",'Ricavi complessivi'!#REF!,""))</f>
        <v>#REF!</v>
      </c>
      <c r="E115" s="30" t="e">
        <f>IF('Ricavi complessivi'!#REF!="G",'Ricavi complessivi'!#REF!*LAVORO!$E$6,IF('Ricavi complessivi'!#REF!="F",'Ricavi complessivi'!#REF!,""))</f>
        <v>#REF!</v>
      </c>
      <c r="F115" s="114" t="e">
        <f>IF('Ricavi complessivi'!#REF!="G",'Ricavi complessivi'!C115*LAVORO!$E$6,IF('Ricavi complessivi'!#REF!="F",'Ricavi complessivi'!C115,0))</f>
        <v>#REF!</v>
      </c>
      <c r="G115" s="44" t="e">
        <f>IF('Ricavi complessivi'!#REF!="G",'Ricavi complessivi'!#REF!*LAVORO!$E$6,IF('Ricavi complessivi'!#REF!="F",'Ricavi complessivi'!#REF!,""))</f>
        <v>#REF!</v>
      </c>
      <c r="H115" s="44" t="e">
        <f>IF('Ricavi complessivi'!#REF!="G",'Ricavi complessivi'!#REF!*LAVORO!$E$6,IF('Ricavi complessivi'!#REF!="F",'Ricavi complessivi'!#REF!,""))</f>
        <v>#REF!</v>
      </c>
      <c r="I115" s="114" t="e">
        <f>IF('Ricavi complessivi'!#REF!="G",'Ricavi complessivi'!D115*LAVORO!$E$6,IF('Ricavi complessivi'!#REF!="F",'Ricavi complessivi'!D115,""))</f>
        <v>#REF!</v>
      </c>
      <c r="J115" s="14" t="e">
        <f>IF('Ricavi complessivi'!#REF!="G",'Ricavi complessivi'!E115*LAVORO!$E$6,IF('Ricavi complessivi'!#REF!="F",'Ricavi complessivi'!E115,""))</f>
        <v>#REF!</v>
      </c>
      <c r="K115" s="14" t="e">
        <f>IF('Ricavi complessivi'!#REF!="G",'Ricavi complessivi'!F115*LAVORO!$E$6,IF('Ricavi complessivi'!#REF!="F",'Ricavi complessivi'!F115,""))</f>
        <v>#REF!</v>
      </c>
      <c r="L115" s="30" t="e">
        <f>IF('Ricavi complessivi'!#REF!="G",'Ricavi complessivi'!#REF!*LAVORO!$E$6,IF('Ricavi complessivi'!#REF!="F",'Ricavi complessivi'!#REF!,""))</f>
        <v>#REF!</v>
      </c>
      <c r="M115" s="30" t="e">
        <f>'Ricavi complessivi'!#REF!</f>
        <v>#REF!</v>
      </c>
      <c r="P115" s="42" t="e">
        <f>IF(M115="G",'Ricavi complessivi'!#REF!,IF('R Felino'!M115='R Felino'!$B$214,'Ricavi complessivi'!#REF!,0))</f>
        <v>#REF!</v>
      </c>
    </row>
    <row r="116" spans="1:16">
      <c r="A116" s="13" t="str">
        <f>IF('Ricavi complessivi'!A116="","",'Ricavi complessivi'!A116)</f>
        <v xml:space="preserve">  58/05/732  </v>
      </c>
      <c r="B116" s="62" t="str">
        <f>IF('Ricavi complessivi'!B116="","",'Ricavi complessivi'!B116)</f>
        <v>PDZ EDUCHIAMOCI FELINO</v>
      </c>
      <c r="C116" s="8" t="e">
        <f>IF('Ricavi complessivi'!#REF!="G",'Ricavi complessivi'!#REF!*LAVORO!$E$6,IF('Ricavi complessivi'!#REF!="F",'Ricavi complessivi'!#REF!,""))</f>
        <v>#REF!</v>
      </c>
      <c r="D116" s="8" t="e">
        <f>IF('Ricavi complessivi'!#REF!="G",'Ricavi complessivi'!#REF!*LAVORO!$E$6,IF('Ricavi complessivi'!#REF!="F",'Ricavi complessivi'!#REF!,""))</f>
        <v>#REF!</v>
      </c>
      <c r="E116" s="30" t="e">
        <f>IF('Ricavi complessivi'!#REF!="G",'Ricavi complessivi'!#REF!*LAVORO!$E$6,IF('Ricavi complessivi'!#REF!="F",'Ricavi complessivi'!#REF!,""))</f>
        <v>#REF!</v>
      </c>
      <c r="F116" s="114" t="e">
        <f>IF('Ricavi complessivi'!#REF!="G",'Ricavi complessivi'!C116*LAVORO!$E$6,IF('Ricavi complessivi'!#REF!="F",'Ricavi complessivi'!C116,0))</f>
        <v>#REF!</v>
      </c>
      <c r="G116" s="44" t="e">
        <f>IF('Ricavi complessivi'!#REF!="G",'Ricavi complessivi'!#REF!*LAVORO!$E$6,IF('Ricavi complessivi'!#REF!="F",'Ricavi complessivi'!#REF!,""))</f>
        <v>#REF!</v>
      </c>
      <c r="H116" s="44" t="e">
        <f>IF('Ricavi complessivi'!#REF!="G",'Ricavi complessivi'!#REF!*LAVORO!$E$6,IF('Ricavi complessivi'!#REF!="F",'Ricavi complessivi'!#REF!,""))</f>
        <v>#REF!</v>
      </c>
      <c r="I116" s="114" t="e">
        <f>IF('Ricavi complessivi'!#REF!="G",'Ricavi complessivi'!D116*LAVORO!$E$6,IF('Ricavi complessivi'!#REF!="F",'Ricavi complessivi'!D116,""))</f>
        <v>#REF!</v>
      </c>
      <c r="J116" s="14" t="e">
        <f>IF('Ricavi complessivi'!#REF!="G",'Ricavi complessivi'!E116*LAVORO!$E$6,IF('Ricavi complessivi'!#REF!="F",'Ricavi complessivi'!E116,""))</f>
        <v>#REF!</v>
      </c>
      <c r="K116" s="14" t="e">
        <f>IF('Ricavi complessivi'!#REF!="G",'Ricavi complessivi'!F116*LAVORO!$E$6,IF('Ricavi complessivi'!#REF!="F",'Ricavi complessivi'!F116,""))</f>
        <v>#REF!</v>
      </c>
      <c r="L116" s="30" t="e">
        <f>IF('Ricavi complessivi'!#REF!="G",'Ricavi complessivi'!#REF!*LAVORO!$E$6,IF('Ricavi complessivi'!#REF!="F",'Ricavi complessivi'!#REF!,""))</f>
        <v>#REF!</v>
      </c>
      <c r="M116" s="30" t="e">
        <f>'Ricavi complessivi'!#REF!</f>
        <v>#REF!</v>
      </c>
      <c r="P116" s="42" t="e">
        <f>IF(M116="G",'Ricavi complessivi'!#REF!,IF('R Felino'!M116='R Felino'!$B$214,'Ricavi complessivi'!#REF!,0))</f>
        <v>#REF!</v>
      </c>
    </row>
    <row r="117" spans="1:16" hidden="1">
      <c r="A117" s="13" t="str">
        <f>IF('Ricavi complessivi'!A117="","",'Ricavi complessivi'!A117)</f>
        <v xml:space="preserve">  58/05/733  </v>
      </c>
      <c r="B117" s="62" t="str">
        <f>IF('Ricavi complessivi'!B117="","",'Ricavi complessivi'!B117)</f>
        <v>PDZ EDUCHIAMOCI MONTECHIARUG</v>
      </c>
      <c r="C117" s="8" t="e">
        <f>IF('Ricavi complessivi'!#REF!="G",'Ricavi complessivi'!#REF!*LAVORO!$E$6,IF('Ricavi complessivi'!#REF!="F",'Ricavi complessivi'!#REF!,""))</f>
        <v>#REF!</v>
      </c>
      <c r="D117" s="8" t="e">
        <f>IF('Ricavi complessivi'!#REF!="G",'Ricavi complessivi'!#REF!*LAVORO!$E$6,IF('Ricavi complessivi'!#REF!="F",'Ricavi complessivi'!#REF!,""))</f>
        <v>#REF!</v>
      </c>
      <c r="E117" s="30" t="e">
        <f>IF('Ricavi complessivi'!#REF!="G",'Ricavi complessivi'!#REF!*LAVORO!$E$6,IF('Ricavi complessivi'!#REF!="F",'Ricavi complessivi'!#REF!,""))</f>
        <v>#REF!</v>
      </c>
      <c r="F117" s="114" t="e">
        <f>IF('Ricavi complessivi'!#REF!="G",'Ricavi complessivi'!C117*LAVORO!$E$6,IF('Ricavi complessivi'!#REF!="F",'Ricavi complessivi'!C117,0))</f>
        <v>#REF!</v>
      </c>
      <c r="G117" s="44" t="e">
        <f>IF('Ricavi complessivi'!#REF!="G",'Ricavi complessivi'!#REF!*LAVORO!$E$6,IF('Ricavi complessivi'!#REF!="F",'Ricavi complessivi'!#REF!,""))</f>
        <v>#REF!</v>
      </c>
      <c r="H117" s="44" t="e">
        <f>IF('Ricavi complessivi'!#REF!="G",'Ricavi complessivi'!#REF!*LAVORO!$E$6,IF('Ricavi complessivi'!#REF!="F",'Ricavi complessivi'!#REF!,""))</f>
        <v>#REF!</v>
      </c>
      <c r="I117" s="114" t="e">
        <f>IF('Ricavi complessivi'!#REF!="G",'Ricavi complessivi'!D117*LAVORO!$E$6,IF('Ricavi complessivi'!#REF!="F",'Ricavi complessivi'!D117,""))</f>
        <v>#REF!</v>
      </c>
      <c r="J117" s="14" t="e">
        <f>IF('Ricavi complessivi'!#REF!="G",'Ricavi complessivi'!E117*LAVORO!$E$6,IF('Ricavi complessivi'!#REF!="F",'Ricavi complessivi'!E117,""))</f>
        <v>#REF!</v>
      </c>
      <c r="K117" s="14" t="e">
        <f>IF('Ricavi complessivi'!#REF!="G",'Ricavi complessivi'!F117*LAVORO!$E$6,IF('Ricavi complessivi'!#REF!="F",'Ricavi complessivi'!F117,""))</f>
        <v>#REF!</v>
      </c>
      <c r="L117" s="30" t="e">
        <f>IF('Ricavi complessivi'!#REF!="G",'Ricavi complessivi'!#REF!*LAVORO!$E$6,IF('Ricavi complessivi'!#REF!="F",'Ricavi complessivi'!#REF!,""))</f>
        <v>#REF!</v>
      </c>
      <c r="M117" s="30" t="e">
        <f>'Ricavi complessivi'!#REF!</f>
        <v>#REF!</v>
      </c>
      <c r="P117" s="42" t="e">
        <f>IF(M117="G",'Ricavi complessivi'!#REF!,IF('R Felino'!M117='R Felino'!$B$214,'Ricavi complessivi'!#REF!,0))</f>
        <v>#REF!</v>
      </c>
    </row>
    <row r="118" spans="1:16" hidden="1">
      <c r="A118" s="13" t="str">
        <f>IF('Ricavi complessivi'!A118="","",'Ricavi complessivi'!A118)</f>
        <v xml:space="preserve">  58/05/734  </v>
      </c>
      <c r="B118" s="62" t="str">
        <f>IF('Ricavi complessivi'!B118="","",'Ricavi complessivi'!B118)</f>
        <v>PDZ EDUCHIAMOCI SALA BAGANZA</v>
      </c>
      <c r="C118" s="8" t="e">
        <f>IF('Ricavi complessivi'!#REF!="G",'Ricavi complessivi'!#REF!*LAVORO!$E$6,IF('Ricavi complessivi'!#REF!="F",'Ricavi complessivi'!#REF!,""))</f>
        <v>#REF!</v>
      </c>
      <c r="D118" s="8" t="e">
        <f>IF('Ricavi complessivi'!#REF!="G",'Ricavi complessivi'!#REF!*LAVORO!$E$6,IF('Ricavi complessivi'!#REF!="F",'Ricavi complessivi'!#REF!,""))</f>
        <v>#REF!</v>
      </c>
      <c r="E118" s="30" t="e">
        <f>IF('Ricavi complessivi'!#REF!="G",'Ricavi complessivi'!#REF!*LAVORO!$E$6,IF('Ricavi complessivi'!#REF!="F",'Ricavi complessivi'!#REF!,""))</f>
        <v>#REF!</v>
      </c>
      <c r="F118" s="114" t="e">
        <f>IF('Ricavi complessivi'!#REF!="G",'Ricavi complessivi'!C118*LAVORO!$E$6,IF('Ricavi complessivi'!#REF!="F",'Ricavi complessivi'!C118,0))</f>
        <v>#REF!</v>
      </c>
      <c r="G118" s="44" t="e">
        <f>IF('Ricavi complessivi'!#REF!="G",'Ricavi complessivi'!#REF!*LAVORO!$E$6,IF('Ricavi complessivi'!#REF!="F",'Ricavi complessivi'!#REF!,""))</f>
        <v>#REF!</v>
      </c>
      <c r="H118" s="44" t="e">
        <f>IF('Ricavi complessivi'!#REF!="G",'Ricavi complessivi'!#REF!*LAVORO!$E$6,IF('Ricavi complessivi'!#REF!="F",'Ricavi complessivi'!#REF!,""))</f>
        <v>#REF!</v>
      </c>
      <c r="I118" s="114" t="e">
        <f>IF('Ricavi complessivi'!#REF!="G",'Ricavi complessivi'!D118*LAVORO!$E$6,IF('Ricavi complessivi'!#REF!="F",'Ricavi complessivi'!D118,""))</f>
        <v>#REF!</v>
      </c>
      <c r="J118" s="14" t="e">
        <f>IF('Ricavi complessivi'!#REF!="G",'Ricavi complessivi'!E118*LAVORO!$E$6,IF('Ricavi complessivi'!#REF!="F",'Ricavi complessivi'!E118,""))</f>
        <v>#REF!</v>
      </c>
      <c r="K118" s="14" t="e">
        <f>IF('Ricavi complessivi'!#REF!="G",'Ricavi complessivi'!F118*LAVORO!$E$6,IF('Ricavi complessivi'!#REF!="F",'Ricavi complessivi'!F118,""))</f>
        <v>#REF!</v>
      </c>
      <c r="L118" s="30" t="e">
        <f>IF('Ricavi complessivi'!#REF!="G",'Ricavi complessivi'!#REF!*LAVORO!$E$6,IF('Ricavi complessivi'!#REF!="F",'Ricavi complessivi'!#REF!,""))</f>
        <v>#REF!</v>
      </c>
      <c r="M118" s="30" t="e">
        <f>'Ricavi complessivi'!#REF!</f>
        <v>#REF!</v>
      </c>
      <c r="P118" s="42" t="e">
        <f>IF(M118="G",'Ricavi complessivi'!#REF!,IF('R Felino'!M118='R Felino'!$B$214,'Ricavi complessivi'!#REF!,0))</f>
        <v>#REF!</v>
      </c>
    </row>
    <row r="119" spans="1:16" hidden="1">
      <c r="A119" s="13" t="str">
        <f>IF('Ricavi complessivi'!A119="","",'Ricavi complessivi'!A119)</f>
        <v xml:space="preserve">  58/05/735  </v>
      </c>
      <c r="B119" s="62" t="str">
        <f>IF('Ricavi complessivi'!B119="","",'Ricavi complessivi'!B119)</f>
        <v>PDZ EDUCHIAMOCI TRAVERSETOLO</v>
      </c>
      <c r="C119" s="8" t="e">
        <f>IF('Ricavi complessivi'!#REF!="G",'Ricavi complessivi'!#REF!*LAVORO!$E$6,IF('Ricavi complessivi'!#REF!="F",'Ricavi complessivi'!#REF!,""))</f>
        <v>#REF!</v>
      </c>
      <c r="D119" s="8" t="e">
        <f>IF('Ricavi complessivi'!#REF!="G",'Ricavi complessivi'!#REF!*LAVORO!$E$6,IF('Ricavi complessivi'!#REF!="F",'Ricavi complessivi'!#REF!,""))</f>
        <v>#REF!</v>
      </c>
      <c r="E119" s="30" t="e">
        <f>IF('Ricavi complessivi'!#REF!="G",'Ricavi complessivi'!#REF!*LAVORO!$E$6,IF('Ricavi complessivi'!#REF!="F",'Ricavi complessivi'!#REF!,""))</f>
        <v>#REF!</v>
      </c>
      <c r="F119" s="114" t="e">
        <f>IF('Ricavi complessivi'!#REF!="G",'Ricavi complessivi'!C119*LAVORO!$E$6,IF('Ricavi complessivi'!#REF!="F",'Ricavi complessivi'!C119,0))</f>
        <v>#REF!</v>
      </c>
      <c r="G119" s="44" t="e">
        <f>IF('Ricavi complessivi'!#REF!="G",'Ricavi complessivi'!#REF!*LAVORO!$E$6,IF('Ricavi complessivi'!#REF!="F",'Ricavi complessivi'!#REF!,""))</f>
        <v>#REF!</v>
      </c>
      <c r="H119" s="44" t="e">
        <f>IF('Ricavi complessivi'!#REF!="G",'Ricavi complessivi'!#REF!*LAVORO!$E$6,IF('Ricavi complessivi'!#REF!="F",'Ricavi complessivi'!#REF!,""))</f>
        <v>#REF!</v>
      </c>
      <c r="I119" s="114" t="e">
        <f>IF('Ricavi complessivi'!#REF!="G",'Ricavi complessivi'!D119*LAVORO!$E$6,IF('Ricavi complessivi'!#REF!="F",'Ricavi complessivi'!D119,""))</f>
        <v>#REF!</v>
      </c>
      <c r="J119" s="14" t="e">
        <f>IF('Ricavi complessivi'!#REF!="G",'Ricavi complessivi'!E119*LAVORO!$E$6,IF('Ricavi complessivi'!#REF!="F",'Ricavi complessivi'!E119,""))</f>
        <v>#REF!</v>
      </c>
      <c r="K119" s="14" t="e">
        <f>IF('Ricavi complessivi'!#REF!="G",'Ricavi complessivi'!F119*LAVORO!$E$6,IF('Ricavi complessivi'!#REF!="F",'Ricavi complessivi'!F119,""))</f>
        <v>#REF!</v>
      </c>
      <c r="L119" s="30" t="e">
        <f>IF('Ricavi complessivi'!#REF!="G",'Ricavi complessivi'!#REF!*LAVORO!$E$6,IF('Ricavi complessivi'!#REF!="F",'Ricavi complessivi'!#REF!,""))</f>
        <v>#REF!</v>
      </c>
      <c r="M119" s="30" t="e">
        <f>'Ricavi complessivi'!#REF!</f>
        <v>#REF!</v>
      </c>
      <c r="P119" s="42" t="e">
        <f>IF(M119="G",'Ricavi complessivi'!#REF!,IF('R Felino'!M119='R Felino'!$B$214,'Ricavi complessivi'!#REF!,0))</f>
        <v>#REF!</v>
      </c>
    </row>
    <row r="120" spans="1:16">
      <c r="A120" s="13" t="str">
        <f>IF('Ricavi complessivi'!A120="","",'Ricavi complessivi'!A120)</f>
        <v/>
      </c>
      <c r="B120" s="62" t="str">
        <f>IF('Ricavi complessivi'!B120="","",'Ricavi complessivi'!B120)</f>
        <v>PDZPOVERTA'</v>
      </c>
      <c r="C120" s="8" t="e">
        <f>IF('Ricavi complessivi'!#REF!="G",'Ricavi complessivi'!#REF!*LAVORO!$E$6,IF('Ricavi complessivi'!#REF!="F",'Ricavi complessivi'!#REF!,""))</f>
        <v>#REF!</v>
      </c>
      <c r="D120" s="8" t="e">
        <f>IF('Ricavi complessivi'!#REF!="G",'Ricavi complessivi'!#REF!*LAVORO!$E$6,IF('Ricavi complessivi'!#REF!="F",'Ricavi complessivi'!#REF!,""))</f>
        <v>#REF!</v>
      </c>
      <c r="E120" s="30" t="e">
        <f>IF('Ricavi complessivi'!#REF!="G",'Ricavi complessivi'!#REF!*LAVORO!$E$6,IF('Ricavi complessivi'!#REF!="F",'Ricavi complessivi'!#REF!,""))</f>
        <v>#REF!</v>
      </c>
      <c r="F120" s="114" t="e">
        <f>IF('Ricavi complessivi'!#REF!="G",'Ricavi complessivi'!C120*LAVORO!$E$6,IF('Ricavi complessivi'!#REF!="F",'Ricavi complessivi'!C120,0))</f>
        <v>#REF!</v>
      </c>
      <c r="G120" s="44" t="e">
        <f>IF('Ricavi complessivi'!#REF!="G",'Ricavi complessivi'!#REF!*LAVORO!$E$6,IF('Ricavi complessivi'!#REF!="F",'Ricavi complessivi'!#REF!,""))</f>
        <v>#REF!</v>
      </c>
      <c r="H120" s="44" t="e">
        <f>IF('Ricavi complessivi'!#REF!="G",'Ricavi complessivi'!#REF!*LAVORO!$E$6,IF('Ricavi complessivi'!#REF!="F",'Ricavi complessivi'!#REF!,""))</f>
        <v>#REF!</v>
      </c>
      <c r="I120" s="114" t="e">
        <f>IF('Ricavi complessivi'!#REF!="G",'Ricavi complessivi'!D120*LAVORO!$E$6,IF('Ricavi complessivi'!#REF!="F",'Ricavi complessivi'!D120,""))</f>
        <v>#REF!</v>
      </c>
      <c r="J120" s="14" t="e">
        <f>IF('Ricavi complessivi'!#REF!="G",'Ricavi complessivi'!E120*LAVORO!$E$6,IF('Ricavi complessivi'!#REF!="F",'Ricavi complessivi'!E120,""))</f>
        <v>#REF!</v>
      </c>
      <c r="K120" s="14" t="e">
        <f>IF('Ricavi complessivi'!#REF!="G",'Ricavi complessivi'!F120*LAVORO!$E$6,IF('Ricavi complessivi'!#REF!="F",'Ricavi complessivi'!F120,""))</f>
        <v>#REF!</v>
      </c>
      <c r="L120" s="30" t="e">
        <f>IF('Ricavi complessivi'!#REF!="G",'Ricavi complessivi'!#REF!*LAVORO!$E$6,IF('Ricavi complessivi'!#REF!="F",'Ricavi complessivi'!#REF!,""))</f>
        <v>#REF!</v>
      </c>
      <c r="M120" s="30" t="e">
        <f>'Ricavi complessivi'!#REF!</f>
        <v>#REF!</v>
      </c>
      <c r="P120" s="42" t="e">
        <f>IF(M120="G",'Ricavi complessivi'!#REF!,IF('R Felino'!M120='R Felino'!$B$214,'Ricavi complessivi'!#REF!,0))</f>
        <v>#REF!</v>
      </c>
    </row>
    <row r="121" spans="1:16">
      <c r="A121" s="13" t="str">
        <f>IF('Ricavi complessivi'!A121="","",'Ricavi complessivi'!A121)</f>
        <v xml:space="preserve"> 58/05/742</v>
      </c>
      <c r="B121" s="62" t="str">
        <f>IF('Ricavi complessivi'!B121="","",'Ricavi complessivi'!B121)</f>
        <v>PDZ SOCIALIZZAZIONE DISABILI</v>
      </c>
      <c r="C121" s="8" t="e">
        <f>IF('Ricavi complessivi'!#REF!="G",'Ricavi complessivi'!#REF!*LAVORO!$E$6,IF('Ricavi complessivi'!#REF!="F",'Ricavi complessivi'!#REF!,""))</f>
        <v>#REF!</v>
      </c>
      <c r="D121" s="8" t="e">
        <f>IF('Ricavi complessivi'!#REF!="G",'Ricavi complessivi'!#REF!*LAVORO!$E$6,IF('Ricavi complessivi'!#REF!="F",'Ricavi complessivi'!#REF!,""))</f>
        <v>#REF!</v>
      </c>
      <c r="E121" s="30" t="e">
        <f>IF('Ricavi complessivi'!#REF!="G",'Ricavi complessivi'!#REF!*LAVORO!$E$6,IF('Ricavi complessivi'!#REF!="F",'Ricavi complessivi'!#REF!,""))</f>
        <v>#REF!</v>
      </c>
      <c r="F121" s="114" t="e">
        <f>IF('Ricavi complessivi'!#REF!="G",'Ricavi complessivi'!C121*LAVORO!$E$6,IF('Ricavi complessivi'!#REF!="F",'Ricavi complessivi'!C121,0))</f>
        <v>#REF!</v>
      </c>
      <c r="G121" s="44" t="e">
        <f>IF('Ricavi complessivi'!#REF!="G",'Ricavi complessivi'!#REF!*LAVORO!$E$6,IF('Ricavi complessivi'!#REF!="F",'Ricavi complessivi'!#REF!,""))</f>
        <v>#REF!</v>
      </c>
      <c r="H121" s="44" t="e">
        <f>IF('Ricavi complessivi'!#REF!="G",'Ricavi complessivi'!#REF!*LAVORO!$E$6,IF('Ricavi complessivi'!#REF!="F",'Ricavi complessivi'!#REF!,""))</f>
        <v>#REF!</v>
      </c>
      <c r="I121" s="114" t="e">
        <f>IF('Ricavi complessivi'!#REF!="G",'Ricavi complessivi'!D121*LAVORO!$E$6,IF('Ricavi complessivi'!#REF!="F",'Ricavi complessivi'!D121,""))</f>
        <v>#REF!</v>
      </c>
      <c r="J121" s="14" t="e">
        <f>IF('Ricavi complessivi'!#REF!="G",'Ricavi complessivi'!E121*LAVORO!$E$6,IF('Ricavi complessivi'!#REF!="F",'Ricavi complessivi'!E121,""))</f>
        <v>#REF!</v>
      </c>
      <c r="K121" s="14" t="e">
        <f>IF('Ricavi complessivi'!#REF!="G",'Ricavi complessivi'!F121*LAVORO!$E$6,IF('Ricavi complessivi'!#REF!="F",'Ricavi complessivi'!F121,""))</f>
        <v>#REF!</v>
      </c>
      <c r="L121" s="30" t="e">
        <f>IF('Ricavi complessivi'!#REF!="G",'Ricavi complessivi'!#REF!*LAVORO!$E$6,IF('Ricavi complessivi'!#REF!="F",'Ricavi complessivi'!#REF!,""))</f>
        <v>#REF!</v>
      </c>
      <c r="M121" s="30" t="e">
        <f>'Ricavi complessivi'!#REF!</f>
        <v>#REF!</v>
      </c>
      <c r="P121" s="42" t="e">
        <f>IF(M121="G",'Ricavi complessivi'!#REF!,IF('R Felino'!M121='R Felino'!$B$214,'Ricavi complessivi'!#REF!,0))</f>
        <v>#REF!</v>
      </c>
    </row>
    <row r="122" spans="1:16">
      <c r="A122" s="13" t="str">
        <f>IF('Ricavi complessivi'!A122="","",'Ricavi complessivi'!A122)</f>
        <v xml:space="preserve"> 58/05/729</v>
      </c>
      <c r="B122" s="62" t="str">
        <f>IF('Ricavi complessivi'!B122="","",'Ricavi complessivi'!B122)</f>
        <v>PROGETTI GIOVANI</v>
      </c>
      <c r="C122" s="8" t="e">
        <f>IF('Ricavi complessivi'!#REF!="G",'Ricavi complessivi'!#REF!*LAVORO!$E$6,IF('Ricavi complessivi'!#REF!="F",'Ricavi complessivi'!#REF!,""))</f>
        <v>#REF!</v>
      </c>
      <c r="D122" s="8" t="e">
        <f>IF('Ricavi complessivi'!#REF!="G",'Ricavi complessivi'!#REF!*LAVORO!$E$6,IF('Ricavi complessivi'!#REF!="F",'Ricavi complessivi'!#REF!,""))</f>
        <v>#REF!</v>
      </c>
      <c r="E122" s="30" t="e">
        <f>IF('Ricavi complessivi'!#REF!="G",'Ricavi complessivi'!#REF!*LAVORO!$E$6,IF('Ricavi complessivi'!#REF!="F",'Ricavi complessivi'!#REF!,""))</f>
        <v>#REF!</v>
      </c>
      <c r="F122" s="114" t="e">
        <f>IF('Ricavi complessivi'!#REF!="G",'Ricavi complessivi'!C122*LAVORO!$E$6,IF('Ricavi complessivi'!#REF!="F",'Ricavi complessivi'!C122,0))</f>
        <v>#REF!</v>
      </c>
      <c r="G122" s="44" t="e">
        <f>IF('Ricavi complessivi'!#REF!="G",'Ricavi complessivi'!#REF!*LAVORO!$E$6,IF('Ricavi complessivi'!#REF!="F",'Ricavi complessivi'!#REF!,""))</f>
        <v>#REF!</v>
      </c>
      <c r="H122" s="44" t="e">
        <f>IF('Ricavi complessivi'!#REF!="G",'Ricavi complessivi'!#REF!*LAVORO!$E$6,IF('Ricavi complessivi'!#REF!="F",'Ricavi complessivi'!#REF!,""))</f>
        <v>#REF!</v>
      </c>
      <c r="I122" s="114" t="e">
        <f>IF('Ricavi complessivi'!#REF!="G",'Ricavi complessivi'!D122*LAVORO!$E$6,IF('Ricavi complessivi'!#REF!="F",'Ricavi complessivi'!D122,""))</f>
        <v>#REF!</v>
      </c>
      <c r="J122" s="14" t="e">
        <f>IF('Ricavi complessivi'!#REF!="G",'Ricavi complessivi'!E122*LAVORO!$E$6,IF('Ricavi complessivi'!#REF!="F",'Ricavi complessivi'!E122,""))</f>
        <v>#REF!</v>
      </c>
      <c r="K122" s="14" t="e">
        <f>IF('Ricavi complessivi'!#REF!="G",'Ricavi complessivi'!F122*LAVORO!$E$6,IF('Ricavi complessivi'!#REF!="F",'Ricavi complessivi'!F122,""))</f>
        <v>#REF!</v>
      </c>
      <c r="L122" s="30" t="e">
        <f>IF('Ricavi complessivi'!#REF!="G",'Ricavi complessivi'!#REF!*LAVORO!$E$6,IF('Ricavi complessivi'!#REF!="F",'Ricavi complessivi'!#REF!,""))</f>
        <v>#REF!</v>
      </c>
      <c r="M122" s="30" t="e">
        <f>'Ricavi complessivi'!#REF!</f>
        <v>#REF!</v>
      </c>
      <c r="N122" s="42" t="s">
        <v>516</v>
      </c>
      <c r="P122" s="42" t="e">
        <f>IF(M122="G",'Ricavi complessivi'!#REF!,IF('R Felino'!M122='R Felino'!$B$214,'Ricavi complessivi'!#REF!,0))</f>
        <v>#REF!</v>
      </c>
    </row>
    <row r="123" spans="1:16" hidden="1">
      <c r="A123" s="13" t="str">
        <f>IF('Ricavi complessivi'!A123="","",'Ricavi complessivi'!A123)</f>
        <v/>
      </c>
      <c r="B123" s="62" t="str">
        <f>IF('Ricavi complessivi'!B123="","",'Ricavi complessivi'!B123)</f>
        <v/>
      </c>
      <c r="C123" s="8" t="e">
        <f>IF('Ricavi complessivi'!#REF!="G",'Ricavi complessivi'!#REF!*LAVORO!$E$6,IF('Ricavi complessivi'!#REF!="F",'Ricavi complessivi'!#REF!,""))</f>
        <v>#REF!</v>
      </c>
      <c r="D123" s="8" t="e">
        <f>IF('Ricavi complessivi'!#REF!="G",'Ricavi complessivi'!#REF!*LAVORO!$E$6,IF('Ricavi complessivi'!#REF!="F",'Ricavi complessivi'!#REF!,""))</f>
        <v>#REF!</v>
      </c>
      <c r="E123" s="30" t="e">
        <f>IF('Ricavi complessivi'!#REF!="G",'Ricavi complessivi'!#REF!*LAVORO!$E$6,IF('Ricavi complessivi'!#REF!="F",'Ricavi complessivi'!#REF!,""))</f>
        <v>#REF!</v>
      </c>
      <c r="F123" s="114" t="e">
        <f>IF('Ricavi complessivi'!#REF!="G",'Ricavi complessivi'!C123*LAVORO!$E$6,IF('Ricavi complessivi'!#REF!="F",'Ricavi complessivi'!C123,0))</f>
        <v>#REF!</v>
      </c>
      <c r="G123" s="44" t="e">
        <f>IF('Ricavi complessivi'!#REF!="G",'Ricavi complessivi'!#REF!*LAVORO!$E$6,IF('Ricavi complessivi'!#REF!="F",'Ricavi complessivi'!#REF!,""))</f>
        <v>#REF!</v>
      </c>
      <c r="H123" s="44" t="e">
        <f>IF('Ricavi complessivi'!#REF!="G",'Ricavi complessivi'!#REF!*LAVORO!$E$6,IF('Ricavi complessivi'!#REF!="F",'Ricavi complessivi'!#REF!,""))</f>
        <v>#REF!</v>
      </c>
      <c r="I123" s="114" t="e">
        <f>IF('Ricavi complessivi'!#REF!="G",'Ricavi complessivi'!D123*LAVORO!$E$6,IF('Ricavi complessivi'!#REF!="F",'Ricavi complessivi'!D123,""))</f>
        <v>#REF!</v>
      </c>
      <c r="J123" s="14" t="e">
        <f>IF('Ricavi complessivi'!#REF!="G",'Ricavi complessivi'!E123*LAVORO!$E$6,IF('Ricavi complessivi'!#REF!="F",'Ricavi complessivi'!E123,""))</f>
        <v>#REF!</v>
      </c>
      <c r="K123" s="14" t="e">
        <f>IF('Ricavi complessivi'!#REF!="G",'Ricavi complessivi'!F123*LAVORO!$E$6,IF('Ricavi complessivi'!#REF!="F",'Ricavi complessivi'!F123,""))</f>
        <v>#REF!</v>
      </c>
      <c r="L123" s="30" t="e">
        <f>IF('Ricavi complessivi'!#REF!="G",'Ricavi complessivi'!#REF!*LAVORO!$E$6,IF('Ricavi complessivi'!#REF!="F",'Ricavi complessivi'!#REF!,""))</f>
        <v>#REF!</v>
      </c>
      <c r="M123" s="30" t="e">
        <f>'Ricavi complessivi'!#REF!</f>
        <v>#REF!</v>
      </c>
      <c r="P123" s="42" t="e">
        <f>IF(M123="G",'Ricavi complessivi'!#REF!,IF('R Felino'!M123='R Felino'!$B$214,'Ricavi complessivi'!#REF!,0))</f>
        <v>#REF!</v>
      </c>
    </row>
    <row r="124" spans="1:16" hidden="1">
      <c r="A124" s="13" t="str">
        <f>IF('Ricavi complessivi'!A124="","",'Ricavi complessivi'!A124)</f>
        <v/>
      </c>
      <c r="B124" s="62" t="str">
        <f>IF('Ricavi complessivi'!B124="","",'Ricavi complessivi'!B124)</f>
        <v/>
      </c>
      <c r="C124" s="8" t="e">
        <f>IF('Ricavi complessivi'!#REF!="G",'Ricavi complessivi'!#REF!*LAVORO!$E$6,IF('Ricavi complessivi'!#REF!="F",'Ricavi complessivi'!#REF!,""))</f>
        <v>#REF!</v>
      </c>
      <c r="D124" s="8" t="e">
        <f>IF('Ricavi complessivi'!#REF!="G",'Ricavi complessivi'!#REF!*LAVORO!$E$6,IF('Ricavi complessivi'!#REF!="F",'Ricavi complessivi'!#REF!,""))</f>
        <v>#REF!</v>
      </c>
      <c r="E124" s="30" t="e">
        <f>IF('Ricavi complessivi'!#REF!="G",'Ricavi complessivi'!#REF!*LAVORO!$E$6,IF('Ricavi complessivi'!#REF!="F",'Ricavi complessivi'!#REF!,""))</f>
        <v>#REF!</v>
      </c>
      <c r="F124" s="114" t="e">
        <f>IF('Ricavi complessivi'!#REF!="G",'Ricavi complessivi'!C124*LAVORO!$E$6,IF('Ricavi complessivi'!#REF!="F",'Ricavi complessivi'!C124,0))</f>
        <v>#REF!</v>
      </c>
      <c r="G124" s="44" t="e">
        <f>IF('Ricavi complessivi'!#REF!="G",'Ricavi complessivi'!#REF!*LAVORO!$E$6,IF('Ricavi complessivi'!#REF!="F",'Ricavi complessivi'!#REF!,""))</f>
        <v>#REF!</v>
      </c>
      <c r="H124" s="44" t="e">
        <f>IF('Ricavi complessivi'!#REF!="G",'Ricavi complessivi'!#REF!*LAVORO!$E$6,IF('Ricavi complessivi'!#REF!="F",'Ricavi complessivi'!#REF!,""))</f>
        <v>#REF!</v>
      </c>
      <c r="I124" s="114" t="e">
        <f>IF('Ricavi complessivi'!#REF!="G",'Ricavi complessivi'!D124*LAVORO!$E$6,IF('Ricavi complessivi'!#REF!="F",'Ricavi complessivi'!D124,""))</f>
        <v>#REF!</v>
      </c>
      <c r="J124" s="14" t="e">
        <f>IF('Ricavi complessivi'!#REF!="G",'Ricavi complessivi'!E124*LAVORO!$E$6,IF('Ricavi complessivi'!#REF!="F",'Ricavi complessivi'!E124,""))</f>
        <v>#REF!</v>
      </c>
      <c r="K124" s="14" t="e">
        <f>IF('Ricavi complessivi'!#REF!="G",'Ricavi complessivi'!F124*LAVORO!$E$6,IF('Ricavi complessivi'!#REF!="F",'Ricavi complessivi'!F124,""))</f>
        <v>#REF!</v>
      </c>
      <c r="L124" s="30" t="e">
        <f>IF('Ricavi complessivi'!#REF!="G",'Ricavi complessivi'!#REF!*LAVORO!$E$6,IF('Ricavi complessivi'!#REF!="F",'Ricavi complessivi'!#REF!,""))</f>
        <v>#REF!</v>
      </c>
      <c r="M124" s="30" t="e">
        <f>'Ricavi complessivi'!#REF!</f>
        <v>#REF!</v>
      </c>
      <c r="P124" s="42" t="e">
        <f>IF(M124="G",'Ricavi complessivi'!#REF!,IF('R Felino'!M124='R Felino'!$B$214,'Ricavi complessivi'!#REF!,0))</f>
        <v>#REF!</v>
      </c>
    </row>
    <row r="125" spans="1:16" hidden="1">
      <c r="A125" s="13" t="str">
        <f>IF('Ricavi complessivi'!A125="","",'Ricavi complessivi'!A125)</f>
        <v/>
      </c>
      <c r="B125" s="62" t="str">
        <f>IF('Ricavi complessivi'!B125="","",'Ricavi complessivi'!B125)</f>
        <v/>
      </c>
      <c r="C125" s="8" t="e">
        <f>IF('Ricavi complessivi'!#REF!="G",'Ricavi complessivi'!#REF!*LAVORO!$E$6,IF('Ricavi complessivi'!#REF!="F",'Ricavi complessivi'!#REF!,""))</f>
        <v>#REF!</v>
      </c>
      <c r="D125" s="8" t="e">
        <f>IF('Ricavi complessivi'!#REF!="G",'Ricavi complessivi'!#REF!*LAVORO!$E$6,IF('Ricavi complessivi'!#REF!="F",'Ricavi complessivi'!#REF!,""))</f>
        <v>#REF!</v>
      </c>
      <c r="E125" s="30" t="e">
        <f>IF('Ricavi complessivi'!#REF!="G",'Ricavi complessivi'!#REF!*LAVORO!$E$6,IF('Ricavi complessivi'!#REF!="F",'Ricavi complessivi'!#REF!,""))</f>
        <v>#REF!</v>
      </c>
      <c r="F125" s="114" t="e">
        <f>IF('Ricavi complessivi'!#REF!="G",'Ricavi complessivi'!C125*LAVORO!$E$6,IF('Ricavi complessivi'!#REF!="F",'Ricavi complessivi'!C125,0))</f>
        <v>#REF!</v>
      </c>
      <c r="G125" s="44" t="e">
        <f>IF('Ricavi complessivi'!#REF!="G",'Ricavi complessivi'!#REF!*LAVORO!$E$6,IF('Ricavi complessivi'!#REF!="F",'Ricavi complessivi'!#REF!,""))</f>
        <v>#REF!</v>
      </c>
      <c r="H125" s="44" t="e">
        <f>IF('Ricavi complessivi'!#REF!="G",'Ricavi complessivi'!#REF!*LAVORO!$E$6,IF('Ricavi complessivi'!#REF!="F",'Ricavi complessivi'!#REF!,""))</f>
        <v>#REF!</v>
      </c>
      <c r="I125" s="114" t="e">
        <f>IF('Ricavi complessivi'!#REF!="G",'Ricavi complessivi'!D125*LAVORO!$E$6,IF('Ricavi complessivi'!#REF!="F",'Ricavi complessivi'!D125,""))</f>
        <v>#REF!</v>
      </c>
      <c r="J125" s="14" t="e">
        <f>IF('Ricavi complessivi'!#REF!="G",'Ricavi complessivi'!E125*LAVORO!$E$6,IF('Ricavi complessivi'!#REF!="F",'Ricavi complessivi'!E125,""))</f>
        <v>#REF!</v>
      </c>
      <c r="K125" s="14" t="e">
        <f>IF('Ricavi complessivi'!#REF!="G",'Ricavi complessivi'!F125*LAVORO!$E$6,IF('Ricavi complessivi'!#REF!="F",'Ricavi complessivi'!F125,""))</f>
        <v>#REF!</v>
      </c>
      <c r="L125" s="30" t="e">
        <f>IF('Ricavi complessivi'!#REF!="G",'Ricavi complessivi'!#REF!*LAVORO!$E$6,IF('Ricavi complessivi'!#REF!="F",'Ricavi complessivi'!#REF!,""))</f>
        <v>#REF!</v>
      </c>
      <c r="M125" s="30" t="e">
        <f>'Ricavi complessivi'!#REF!</f>
        <v>#REF!</v>
      </c>
      <c r="N125" s="42" t="s">
        <v>516</v>
      </c>
      <c r="O125" s="1" t="s">
        <v>512</v>
      </c>
      <c r="P125" s="42" t="e">
        <f>IF(M125="G",'Ricavi complessivi'!#REF!,IF('R Felino'!M125='R Felino'!$B$214,'Ricavi complessivi'!#REF!,0))</f>
        <v>#REF!</v>
      </c>
    </row>
    <row r="126" spans="1:16" hidden="1">
      <c r="A126" s="13" t="str">
        <f>IF('Ricavi complessivi'!A126="","",'Ricavi complessivi'!A126)</f>
        <v/>
      </c>
      <c r="B126" s="62" t="str">
        <f>IF('Ricavi complessivi'!B126="","",'Ricavi complessivi'!B126)</f>
        <v/>
      </c>
      <c r="C126" s="8" t="e">
        <f>IF('Ricavi complessivi'!#REF!="G",'Ricavi complessivi'!#REF!*LAVORO!$E$6,IF('Ricavi complessivi'!#REF!="F",'Ricavi complessivi'!#REF!,""))</f>
        <v>#REF!</v>
      </c>
      <c r="D126" s="8" t="e">
        <f>IF('Ricavi complessivi'!#REF!="G",'Ricavi complessivi'!#REF!*LAVORO!$E$6,IF('Ricavi complessivi'!#REF!="F",'Ricavi complessivi'!#REF!,""))</f>
        <v>#REF!</v>
      </c>
      <c r="E126" s="30" t="e">
        <f>IF('Ricavi complessivi'!#REF!="G",'Ricavi complessivi'!#REF!*LAVORO!$E$6,IF('Ricavi complessivi'!#REF!="F",'Ricavi complessivi'!#REF!,""))</f>
        <v>#REF!</v>
      </c>
      <c r="F126" s="114" t="e">
        <f>IF('Ricavi complessivi'!#REF!="G",'Ricavi complessivi'!C126*LAVORO!$E$6,IF('Ricavi complessivi'!#REF!="F",'Ricavi complessivi'!C126,0))</f>
        <v>#REF!</v>
      </c>
      <c r="G126" s="44" t="e">
        <f>IF('Ricavi complessivi'!#REF!="G",'Ricavi complessivi'!#REF!*LAVORO!$E$6,IF('Ricavi complessivi'!#REF!="F",'Ricavi complessivi'!#REF!,""))</f>
        <v>#REF!</v>
      </c>
      <c r="H126" s="44" t="e">
        <f>IF('Ricavi complessivi'!#REF!="G",'Ricavi complessivi'!#REF!*LAVORO!$E$6,IF('Ricavi complessivi'!#REF!="F",'Ricavi complessivi'!#REF!,""))</f>
        <v>#REF!</v>
      </c>
      <c r="I126" s="114" t="e">
        <f>IF('Ricavi complessivi'!#REF!="G",'Ricavi complessivi'!D126*LAVORO!$E$6,IF('Ricavi complessivi'!#REF!="F",'Ricavi complessivi'!D126,""))</f>
        <v>#REF!</v>
      </c>
      <c r="J126" s="14" t="e">
        <f>IF('Ricavi complessivi'!#REF!="G",'Ricavi complessivi'!E126*LAVORO!$E$6,IF('Ricavi complessivi'!#REF!="F",'Ricavi complessivi'!E126,""))</f>
        <v>#REF!</v>
      </c>
      <c r="K126" s="14" t="e">
        <f>IF('Ricavi complessivi'!#REF!="G",'Ricavi complessivi'!F126*LAVORO!$E$6,IF('Ricavi complessivi'!#REF!="F",'Ricavi complessivi'!F126,""))</f>
        <v>#REF!</v>
      </c>
      <c r="L126" s="30" t="e">
        <f>IF('Ricavi complessivi'!#REF!="G",'Ricavi complessivi'!#REF!*LAVORO!$E$6,IF('Ricavi complessivi'!#REF!="F",'Ricavi complessivi'!#REF!,""))</f>
        <v>#REF!</v>
      </c>
      <c r="M126" s="30" t="e">
        <f>'Ricavi complessivi'!#REF!</f>
        <v>#REF!</v>
      </c>
      <c r="O126" s="1"/>
      <c r="P126" s="42" t="e">
        <f>IF(M126="G",'Ricavi complessivi'!#REF!,IF('R Felino'!M126='R Felino'!$B$214,'Ricavi complessivi'!#REF!,0))</f>
        <v>#REF!</v>
      </c>
    </row>
    <row r="127" spans="1:16" hidden="1">
      <c r="A127" s="13" t="str">
        <f>IF('Ricavi complessivi'!A127="","",'Ricavi complessivi'!A127)</f>
        <v/>
      </c>
      <c r="B127" s="62" t="str">
        <f>IF('Ricavi complessivi'!B127="","",'Ricavi complessivi'!B127)</f>
        <v/>
      </c>
      <c r="C127" s="8" t="e">
        <f>IF('Ricavi complessivi'!#REF!="G",'Ricavi complessivi'!#REF!*LAVORO!$E$6,IF('Ricavi complessivi'!#REF!="F",'Ricavi complessivi'!#REF!,""))</f>
        <v>#REF!</v>
      </c>
      <c r="D127" s="8" t="e">
        <f>IF('Ricavi complessivi'!#REF!="G",'Ricavi complessivi'!#REF!*LAVORO!$E$6,IF('Ricavi complessivi'!#REF!="F",'Ricavi complessivi'!#REF!,""))</f>
        <v>#REF!</v>
      </c>
      <c r="E127" s="30" t="e">
        <f>IF('Ricavi complessivi'!#REF!="G",'Ricavi complessivi'!#REF!*LAVORO!$E$6,IF('Ricavi complessivi'!#REF!="F",'Ricavi complessivi'!#REF!,""))</f>
        <v>#REF!</v>
      </c>
      <c r="F127" s="114" t="e">
        <f>IF('Ricavi complessivi'!#REF!="G",'Ricavi complessivi'!C127*LAVORO!$E$6,IF('Ricavi complessivi'!#REF!="F",'Ricavi complessivi'!C127,0))</f>
        <v>#REF!</v>
      </c>
      <c r="G127" s="44" t="e">
        <f>IF('Ricavi complessivi'!#REF!="G",'Ricavi complessivi'!#REF!*LAVORO!$E$6,IF('Ricavi complessivi'!#REF!="F",'Ricavi complessivi'!#REF!,""))</f>
        <v>#REF!</v>
      </c>
      <c r="H127" s="44" t="e">
        <f>IF('Ricavi complessivi'!#REF!="G",'Ricavi complessivi'!#REF!*LAVORO!$E$6,IF('Ricavi complessivi'!#REF!="F",'Ricavi complessivi'!#REF!,""))</f>
        <v>#REF!</v>
      </c>
      <c r="I127" s="114" t="e">
        <f>IF('Ricavi complessivi'!#REF!="G",'Ricavi complessivi'!D127*LAVORO!$E$6,IF('Ricavi complessivi'!#REF!="F",'Ricavi complessivi'!D127,""))</f>
        <v>#REF!</v>
      </c>
      <c r="J127" s="14" t="e">
        <f>IF('Ricavi complessivi'!#REF!="G",'Ricavi complessivi'!E127*LAVORO!$E$6,IF('Ricavi complessivi'!#REF!="F",'Ricavi complessivi'!E127,""))</f>
        <v>#REF!</v>
      </c>
      <c r="K127" s="14" t="e">
        <f>IF('Ricavi complessivi'!#REF!="G",'Ricavi complessivi'!F127*LAVORO!$E$6,IF('Ricavi complessivi'!#REF!="F",'Ricavi complessivi'!F127,""))</f>
        <v>#REF!</v>
      </c>
      <c r="L127" s="30" t="e">
        <f>IF('Ricavi complessivi'!#REF!="G",'Ricavi complessivi'!#REF!*LAVORO!$E$6,IF('Ricavi complessivi'!#REF!="F",'Ricavi complessivi'!#REF!,""))</f>
        <v>#REF!</v>
      </c>
      <c r="M127" s="30" t="e">
        <f>'Ricavi complessivi'!#REF!</f>
        <v>#REF!</v>
      </c>
      <c r="O127" s="1"/>
      <c r="P127" s="42" t="e">
        <f>IF(M127="G",'Ricavi complessivi'!#REF!,IF('R Felino'!M127='R Felino'!$B$214,'Ricavi complessivi'!#REF!,0))</f>
        <v>#REF!</v>
      </c>
    </row>
    <row r="128" spans="1:16" hidden="1">
      <c r="A128" s="13" t="str">
        <f>IF('Ricavi complessivi'!A128="","",'Ricavi complessivi'!A128)</f>
        <v/>
      </c>
      <c r="B128" s="62" t="str">
        <f>IF('Ricavi complessivi'!B128="","",'Ricavi complessivi'!B128)</f>
        <v/>
      </c>
      <c r="C128" s="8" t="e">
        <f>IF('Ricavi complessivi'!#REF!="G",'Ricavi complessivi'!#REF!*LAVORO!$E$6,IF('Ricavi complessivi'!#REF!="F",'Ricavi complessivi'!#REF!,""))</f>
        <v>#REF!</v>
      </c>
      <c r="D128" s="8" t="e">
        <f>IF('Ricavi complessivi'!#REF!="G",'Ricavi complessivi'!#REF!*LAVORO!$E$6,IF('Ricavi complessivi'!#REF!="F",'Ricavi complessivi'!#REF!,""))</f>
        <v>#REF!</v>
      </c>
      <c r="E128" s="30" t="e">
        <f>IF('Ricavi complessivi'!#REF!="G",'Ricavi complessivi'!#REF!*LAVORO!$E$6,IF('Ricavi complessivi'!#REF!="F",'Ricavi complessivi'!#REF!,""))</f>
        <v>#REF!</v>
      </c>
      <c r="F128" s="114" t="e">
        <f>IF('Ricavi complessivi'!#REF!="G",'Ricavi complessivi'!C128*LAVORO!$E$6,IF('Ricavi complessivi'!#REF!="F",'Ricavi complessivi'!C128,0))</f>
        <v>#REF!</v>
      </c>
      <c r="G128" s="44" t="e">
        <f>IF('Ricavi complessivi'!#REF!="G",'Ricavi complessivi'!#REF!*LAVORO!$E$6,IF('Ricavi complessivi'!#REF!="F",'Ricavi complessivi'!#REF!,""))</f>
        <v>#REF!</v>
      </c>
      <c r="H128" s="44" t="e">
        <f>IF('Ricavi complessivi'!#REF!="G",'Ricavi complessivi'!#REF!*LAVORO!$E$6,IF('Ricavi complessivi'!#REF!="F",'Ricavi complessivi'!#REF!,""))</f>
        <v>#REF!</v>
      </c>
      <c r="I128" s="114" t="e">
        <f>IF('Ricavi complessivi'!#REF!="G",'Ricavi complessivi'!D128*LAVORO!$E$6,IF('Ricavi complessivi'!#REF!="F",'Ricavi complessivi'!D128,""))</f>
        <v>#REF!</v>
      </c>
      <c r="J128" s="14" t="e">
        <f>IF('Ricavi complessivi'!#REF!="G",'Ricavi complessivi'!E128*LAVORO!$E$6,IF('Ricavi complessivi'!#REF!="F",'Ricavi complessivi'!E128,""))</f>
        <v>#REF!</v>
      </c>
      <c r="K128" s="14" t="e">
        <f>IF('Ricavi complessivi'!#REF!="G",'Ricavi complessivi'!F128*LAVORO!$E$6,IF('Ricavi complessivi'!#REF!="F",'Ricavi complessivi'!F128,""))</f>
        <v>#REF!</v>
      </c>
      <c r="L128" s="30" t="e">
        <f>IF('Ricavi complessivi'!#REF!="G",'Ricavi complessivi'!#REF!*LAVORO!$E$6,IF('Ricavi complessivi'!#REF!="F",'Ricavi complessivi'!#REF!,""))</f>
        <v>#REF!</v>
      </c>
      <c r="M128" s="30" t="e">
        <f>'Ricavi complessivi'!#REF!</f>
        <v>#REF!</v>
      </c>
      <c r="O128" s="1"/>
      <c r="P128" s="42" t="e">
        <f>IF(M128="G",'Ricavi complessivi'!#REF!,IF('R Felino'!M128='R Felino'!$B$214,'Ricavi complessivi'!#REF!,0))</f>
        <v>#REF!</v>
      </c>
    </row>
    <row r="129" spans="1:16" hidden="1">
      <c r="A129" s="13" t="str">
        <f>IF('Ricavi complessivi'!A129="","",'Ricavi complessivi'!A129)</f>
        <v/>
      </c>
      <c r="B129" s="62" t="str">
        <f>IF('Ricavi complessivi'!B129="","",'Ricavi complessivi'!B129)</f>
        <v/>
      </c>
      <c r="C129" s="8" t="e">
        <f>IF('Ricavi complessivi'!#REF!="G",'Ricavi complessivi'!#REF!*LAVORO!$E$6,IF('Ricavi complessivi'!#REF!="F",'Ricavi complessivi'!#REF!,""))</f>
        <v>#REF!</v>
      </c>
      <c r="D129" s="8" t="e">
        <f>IF('Ricavi complessivi'!#REF!="G",'Ricavi complessivi'!#REF!*LAVORO!$E$6,IF('Ricavi complessivi'!#REF!="F",'Ricavi complessivi'!#REF!,""))</f>
        <v>#REF!</v>
      </c>
      <c r="E129" s="30" t="e">
        <f>IF('Ricavi complessivi'!#REF!="G",'Ricavi complessivi'!#REF!*LAVORO!$E$6,IF('Ricavi complessivi'!#REF!="F",'Ricavi complessivi'!#REF!,""))</f>
        <v>#REF!</v>
      </c>
      <c r="F129" s="114" t="e">
        <f>IF('Ricavi complessivi'!#REF!="G",'Ricavi complessivi'!C129*LAVORO!$E$6,IF('Ricavi complessivi'!#REF!="F",'Ricavi complessivi'!C129,0))</f>
        <v>#REF!</v>
      </c>
      <c r="G129" s="44" t="e">
        <f>IF('Ricavi complessivi'!#REF!="G",'Ricavi complessivi'!#REF!*LAVORO!$E$6,IF('Ricavi complessivi'!#REF!="F",'Ricavi complessivi'!#REF!,""))</f>
        <v>#REF!</v>
      </c>
      <c r="H129" s="44" t="e">
        <f>IF('Ricavi complessivi'!#REF!="G",'Ricavi complessivi'!#REF!*LAVORO!$E$6,IF('Ricavi complessivi'!#REF!="F",'Ricavi complessivi'!#REF!,""))</f>
        <v>#REF!</v>
      </c>
      <c r="I129" s="114" t="e">
        <f>IF('Ricavi complessivi'!#REF!="G",'Ricavi complessivi'!D129*LAVORO!$E$6,IF('Ricavi complessivi'!#REF!="F",'Ricavi complessivi'!D129,""))</f>
        <v>#REF!</v>
      </c>
      <c r="J129" s="14" t="e">
        <f>IF('Ricavi complessivi'!#REF!="G",'Ricavi complessivi'!E129*LAVORO!$E$6,IF('Ricavi complessivi'!#REF!="F",'Ricavi complessivi'!E129,""))</f>
        <v>#REF!</v>
      </c>
      <c r="K129" s="14" t="e">
        <f>IF('Ricavi complessivi'!#REF!="G",'Ricavi complessivi'!F129*LAVORO!$E$6,IF('Ricavi complessivi'!#REF!="F",'Ricavi complessivi'!F129,""))</f>
        <v>#REF!</v>
      </c>
      <c r="L129" s="30" t="e">
        <f>IF('Ricavi complessivi'!#REF!="G",'Ricavi complessivi'!#REF!*LAVORO!$E$6,IF('Ricavi complessivi'!#REF!="F",'Ricavi complessivi'!#REF!,""))</f>
        <v>#REF!</v>
      </c>
      <c r="M129" s="30" t="e">
        <f>'Ricavi complessivi'!#REF!</f>
        <v>#REF!</v>
      </c>
      <c r="O129" s="1"/>
      <c r="P129" s="42" t="e">
        <f>IF(M129="G",'Ricavi complessivi'!#REF!,IF('R Felino'!M129='R Felino'!$B$214,'Ricavi complessivi'!#REF!,0))</f>
        <v>#REF!</v>
      </c>
    </row>
    <row r="130" spans="1:16" hidden="1">
      <c r="A130" s="13" t="str">
        <f>IF('Ricavi complessivi'!A130="","",'Ricavi complessivi'!A130)</f>
        <v/>
      </c>
      <c r="B130" s="62" t="str">
        <f>IF('Ricavi complessivi'!B130="","",'Ricavi complessivi'!B130)</f>
        <v/>
      </c>
      <c r="C130" s="8" t="e">
        <f>IF('Ricavi complessivi'!#REF!="G",'Ricavi complessivi'!#REF!*LAVORO!$E$6,IF('Ricavi complessivi'!#REF!="F",'Ricavi complessivi'!#REF!,""))</f>
        <v>#REF!</v>
      </c>
      <c r="D130" s="8" t="e">
        <f>IF('Ricavi complessivi'!#REF!="G",'Ricavi complessivi'!#REF!*LAVORO!$E$6,IF('Ricavi complessivi'!#REF!="F",'Ricavi complessivi'!#REF!,""))</f>
        <v>#REF!</v>
      </c>
      <c r="E130" s="30" t="e">
        <f>IF('Ricavi complessivi'!#REF!="G",'Ricavi complessivi'!#REF!*LAVORO!$E$6,IF('Ricavi complessivi'!#REF!="F",'Ricavi complessivi'!#REF!,""))</f>
        <v>#REF!</v>
      </c>
      <c r="F130" s="114" t="e">
        <f>IF('Ricavi complessivi'!#REF!="G",'Ricavi complessivi'!C130*LAVORO!$E$6,IF('Ricavi complessivi'!#REF!="F",'Ricavi complessivi'!C130,0))</f>
        <v>#REF!</v>
      </c>
      <c r="G130" s="44" t="e">
        <f>IF('Ricavi complessivi'!#REF!="G",'Ricavi complessivi'!#REF!*LAVORO!$E$6,IF('Ricavi complessivi'!#REF!="F",'Ricavi complessivi'!#REF!,""))</f>
        <v>#REF!</v>
      </c>
      <c r="H130" s="44" t="e">
        <f>IF('Ricavi complessivi'!#REF!="G",'Ricavi complessivi'!#REF!*LAVORO!$E$6,IF('Ricavi complessivi'!#REF!="F",'Ricavi complessivi'!#REF!,""))</f>
        <v>#REF!</v>
      </c>
      <c r="I130" s="114" t="e">
        <f>IF('Ricavi complessivi'!#REF!="G",'Ricavi complessivi'!D130*LAVORO!$E$6,IF('Ricavi complessivi'!#REF!="F",'Ricavi complessivi'!D130,""))</f>
        <v>#REF!</v>
      </c>
      <c r="J130" s="14" t="e">
        <f>IF('Ricavi complessivi'!#REF!="G",'Ricavi complessivi'!E130*LAVORO!$E$6,IF('Ricavi complessivi'!#REF!="F",'Ricavi complessivi'!E130,""))</f>
        <v>#REF!</v>
      </c>
      <c r="K130" s="14" t="e">
        <f>IF('Ricavi complessivi'!#REF!="G",'Ricavi complessivi'!F130*LAVORO!$E$6,IF('Ricavi complessivi'!#REF!="F",'Ricavi complessivi'!F130,""))</f>
        <v>#REF!</v>
      </c>
      <c r="L130" s="30" t="e">
        <f>IF('Ricavi complessivi'!#REF!="G",'Ricavi complessivi'!#REF!*LAVORO!$E$6,IF('Ricavi complessivi'!#REF!="F",'Ricavi complessivi'!#REF!,""))</f>
        <v>#REF!</v>
      </c>
      <c r="M130" s="30" t="e">
        <f>'Ricavi complessivi'!#REF!</f>
        <v>#REF!</v>
      </c>
      <c r="O130" s="1"/>
      <c r="P130" s="42" t="e">
        <f>IF(M130="G",'Ricavi complessivi'!#REF!,IF('R Felino'!M130='R Felino'!$B$214,'Ricavi complessivi'!#REF!,0))</f>
        <v>#REF!</v>
      </c>
    </row>
    <row r="131" spans="1:16" hidden="1">
      <c r="A131" s="13" t="str">
        <f>IF('Ricavi complessivi'!A131="","",'Ricavi complessivi'!A131)</f>
        <v/>
      </c>
      <c r="B131" s="62" t="str">
        <f>IF('Ricavi complessivi'!B131="","",'Ricavi complessivi'!B131)</f>
        <v/>
      </c>
      <c r="C131" s="8" t="e">
        <f>IF('Ricavi complessivi'!#REF!="G",'Ricavi complessivi'!#REF!*LAVORO!$E$6,IF('Ricavi complessivi'!#REF!="F",'Ricavi complessivi'!#REF!,""))</f>
        <v>#REF!</v>
      </c>
      <c r="D131" s="8" t="e">
        <f>IF('Ricavi complessivi'!#REF!="G",'Ricavi complessivi'!#REF!*LAVORO!$E$6,IF('Ricavi complessivi'!#REF!="F",'Ricavi complessivi'!#REF!,""))</f>
        <v>#REF!</v>
      </c>
      <c r="E131" s="30" t="e">
        <f>IF('Ricavi complessivi'!#REF!="G",'Ricavi complessivi'!#REF!*LAVORO!$E$6,IF('Ricavi complessivi'!#REF!="F",'Ricavi complessivi'!#REF!,""))</f>
        <v>#REF!</v>
      </c>
      <c r="F131" s="114" t="e">
        <f>IF('Ricavi complessivi'!#REF!="G",'Ricavi complessivi'!C131*LAVORO!$E$6,IF('Ricavi complessivi'!#REF!="F",'Ricavi complessivi'!C131,0))</f>
        <v>#REF!</v>
      </c>
      <c r="G131" s="44" t="e">
        <f>IF('Ricavi complessivi'!#REF!="G",'Ricavi complessivi'!#REF!*LAVORO!$E$6,IF('Ricavi complessivi'!#REF!="F",'Ricavi complessivi'!#REF!,""))</f>
        <v>#REF!</v>
      </c>
      <c r="H131" s="44" t="e">
        <f>IF('Ricavi complessivi'!#REF!="G",'Ricavi complessivi'!#REF!*LAVORO!$E$6,IF('Ricavi complessivi'!#REF!="F",'Ricavi complessivi'!#REF!,""))</f>
        <v>#REF!</v>
      </c>
      <c r="I131" s="114" t="e">
        <f>IF('Ricavi complessivi'!#REF!="G",'Ricavi complessivi'!D131*LAVORO!$E$6,IF('Ricavi complessivi'!#REF!="F",'Ricavi complessivi'!D131,""))</f>
        <v>#REF!</v>
      </c>
      <c r="J131" s="14" t="e">
        <f>IF('Ricavi complessivi'!#REF!="G",'Ricavi complessivi'!E131*LAVORO!$E$6,IF('Ricavi complessivi'!#REF!="F",'Ricavi complessivi'!E131,""))</f>
        <v>#REF!</v>
      </c>
      <c r="K131" s="14" t="e">
        <f>IF('Ricavi complessivi'!#REF!="G",'Ricavi complessivi'!F131*LAVORO!$E$6,IF('Ricavi complessivi'!#REF!="F",'Ricavi complessivi'!F131,""))</f>
        <v>#REF!</v>
      </c>
      <c r="L131" s="30" t="e">
        <f>IF('Ricavi complessivi'!#REF!="G",'Ricavi complessivi'!#REF!*LAVORO!$E$6,IF('Ricavi complessivi'!#REF!="F",'Ricavi complessivi'!#REF!,""))</f>
        <v>#REF!</v>
      </c>
      <c r="M131" s="30" t="e">
        <f>'Ricavi complessivi'!#REF!</f>
        <v>#REF!</v>
      </c>
      <c r="O131" s="1"/>
      <c r="P131" s="42" t="e">
        <f>IF(M131="G",'Ricavi complessivi'!#REF!,IF('R Felino'!M131='R Felino'!$B$214,'Ricavi complessivi'!#REF!,0))</f>
        <v>#REF!</v>
      </c>
    </row>
    <row r="132" spans="1:16" hidden="1">
      <c r="A132" s="13" t="str">
        <f>IF('Ricavi complessivi'!A132="","",'Ricavi complessivi'!A132)</f>
        <v/>
      </c>
      <c r="B132" s="62" t="str">
        <f>IF('Ricavi complessivi'!B132="","",'Ricavi complessivi'!B132)</f>
        <v/>
      </c>
      <c r="C132" s="8" t="e">
        <f>IF('Ricavi complessivi'!#REF!="G",'Ricavi complessivi'!#REF!*LAVORO!$E$6,IF('Ricavi complessivi'!#REF!="F",'Ricavi complessivi'!#REF!,""))</f>
        <v>#REF!</v>
      </c>
      <c r="D132" s="8" t="e">
        <f>IF('Ricavi complessivi'!#REF!="G",'Ricavi complessivi'!#REF!*LAVORO!$E$6,IF('Ricavi complessivi'!#REF!="F",'Ricavi complessivi'!#REF!,""))</f>
        <v>#REF!</v>
      </c>
      <c r="E132" s="30" t="e">
        <f>IF('Ricavi complessivi'!#REF!="G",'Ricavi complessivi'!#REF!*LAVORO!$E$6,IF('Ricavi complessivi'!#REF!="F",'Ricavi complessivi'!#REF!,""))</f>
        <v>#REF!</v>
      </c>
      <c r="F132" s="114" t="e">
        <f>IF('Ricavi complessivi'!#REF!="G",'Ricavi complessivi'!C132*LAVORO!$E$6,IF('Ricavi complessivi'!#REF!="F",'Ricavi complessivi'!C132,0))</f>
        <v>#REF!</v>
      </c>
      <c r="G132" s="44" t="e">
        <f>IF('Ricavi complessivi'!#REF!="G",'Ricavi complessivi'!#REF!*LAVORO!$E$6,IF('Ricavi complessivi'!#REF!="F",'Ricavi complessivi'!#REF!,""))</f>
        <v>#REF!</v>
      </c>
      <c r="H132" s="44" t="e">
        <f>IF('Ricavi complessivi'!#REF!="G",'Ricavi complessivi'!#REF!*LAVORO!$E$6,IF('Ricavi complessivi'!#REF!="F",'Ricavi complessivi'!#REF!,""))</f>
        <v>#REF!</v>
      </c>
      <c r="I132" s="114" t="e">
        <f>IF('Ricavi complessivi'!#REF!="G",'Ricavi complessivi'!D132*LAVORO!$E$6,IF('Ricavi complessivi'!#REF!="F",'Ricavi complessivi'!D132,""))</f>
        <v>#REF!</v>
      </c>
      <c r="J132" s="14" t="e">
        <f>IF('Ricavi complessivi'!#REF!="G",'Ricavi complessivi'!E132*LAVORO!$E$6,IF('Ricavi complessivi'!#REF!="F",'Ricavi complessivi'!E132,""))</f>
        <v>#REF!</v>
      </c>
      <c r="K132" s="14" t="e">
        <f>IF('Ricavi complessivi'!#REF!="G",'Ricavi complessivi'!F132*LAVORO!$E$6,IF('Ricavi complessivi'!#REF!="F",'Ricavi complessivi'!F132,""))</f>
        <v>#REF!</v>
      </c>
      <c r="L132" s="30" t="e">
        <f>IF('Ricavi complessivi'!#REF!="G",'Ricavi complessivi'!#REF!*LAVORO!$E$6,IF('Ricavi complessivi'!#REF!="F",'Ricavi complessivi'!#REF!,""))</f>
        <v>#REF!</v>
      </c>
      <c r="M132" s="30" t="e">
        <f>'Ricavi complessivi'!#REF!</f>
        <v>#REF!</v>
      </c>
      <c r="O132" s="1"/>
      <c r="P132" s="42" t="e">
        <f>IF(M132="G",'Ricavi complessivi'!#REF!,IF('R Felino'!M132='R Felino'!$B$214,'Ricavi complessivi'!#REF!,0))</f>
        <v>#REF!</v>
      </c>
    </row>
    <row r="133" spans="1:16" hidden="1">
      <c r="A133" s="13" t="str">
        <f>IF('Ricavi complessivi'!A133="","",'Ricavi complessivi'!A133)</f>
        <v/>
      </c>
      <c r="B133" s="62" t="str">
        <f>IF('Ricavi complessivi'!B133="","",'Ricavi complessivi'!B133)</f>
        <v/>
      </c>
      <c r="C133" s="8" t="e">
        <f>IF('Ricavi complessivi'!#REF!="G",'Ricavi complessivi'!#REF!*LAVORO!$E$6,IF('Ricavi complessivi'!#REF!="F",'Ricavi complessivi'!#REF!,""))</f>
        <v>#REF!</v>
      </c>
      <c r="D133" s="8" t="e">
        <f>IF('Ricavi complessivi'!#REF!="G",'Ricavi complessivi'!#REF!*LAVORO!$E$6,IF('Ricavi complessivi'!#REF!="F",'Ricavi complessivi'!#REF!,""))</f>
        <v>#REF!</v>
      </c>
      <c r="E133" s="30" t="e">
        <f>IF('Ricavi complessivi'!#REF!="G",'Ricavi complessivi'!#REF!*LAVORO!$E$6,IF('Ricavi complessivi'!#REF!="F",'Ricavi complessivi'!#REF!,""))</f>
        <v>#REF!</v>
      </c>
      <c r="F133" s="114" t="e">
        <f>IF('Ricavi complessivi'!#REF!="G",'Ricavi complessivi'!C133*LAVORO!$E$6,IF('Ricavi complessivi'!#REF!="F",'Ricavi complessivi'!C133,0))</f>
        <v>#REF!</v>
      </c>
      <c r="G133" s="44" t="e">
        <f>IF('Ricavi complessivi'!#REF!="G",'Ricavi complessivi'!#REF!*LAVORO!$E$6,IF('Ricavi complessivi'!#REF!="F",'Ricavi complessivi'!#REF!,""))</f>
        <v>#REF!</v>
      </c>
      <c r="H133" s="44" t="e">
        <f>IF('Ricavi complessivi'!#REF!="G",'Ricavi complessivi'!#REF!*LAVORO!$E$6,IF('Ricavi complessivi'!#REF!="F",'Ricavi complessivi'!#REF!,""))</f>
        <v>#REF!</v>
      </c>
      <c r="I133" s="114" t="e">
        <f>IF('Ricavi complessivi'!#REF!="G",'Ricavi complessivi'!D133*LAVORO!$E$6,IF('Ricavi complessivi'!#REF!="F",'Ricavi complessivi'!D133,""))</f>
        <v>#REF!</v>
      </c>
      <c r="J133" s="14" t="e">
        <f>IF('Ricavi complessivi'!#REF!="G",'Ricavi complessivi'!E133*LAVORO!$E$6,IF('Ricavi complessivi'!#REF!="F",'Ricavi complessivi'!E133,""))</f>
        <v>#REF!</v>
      </c>
      <c r="K133" s="14" t="e">
        <f>IF('Ricavi complessivi'!#REF!="G",'Ricavi complessivi'!F133*LAVORO!$E$6,IF('Ricavi complessivi'!#REF!="F",'Ricavi complessivi'!F133,""))</f>
        <v>#REF!</v>
      </c>
      <c r="L133" s="30" t="e">
        <f>IF('Ricavi complessivi'!#REF!="G",'Ricavi complessivi'!#REF!*LAVORO!$E$6,IF('Ricavi complessivi'!#REF!="F",'Ricavi complessivi'!#REF!,""))</f>
        <v>#REF!</v>
      </c>
      <c r="M133" s="30" t="e">
        <f>'Ricavi complessivi'!#REF!</f>
        <v>#REF!</v>
      </c>
      <c r="O133" s="1"/>
      <c r="P133" s="42" t="e">
        <f>IF(M133="G",'Ricavi complessivi'!#REF!,IF('R Felino'!M133='R Felino'!$B$214,'Ricavi complessivi'!#REF!,0))</f>
        <v>#REF!</v>
      </c>
    </row>
    <row r="134" spans="1:16" hidden="1">
      <c r="A134" s="13" t="str">
        <f>IF('Ricavi complessivi'!A134="","",'Ricavi complessivi'!A134)</f>
        <v/>
      </c>
      <c r="B134" s="62" t="str">
        <f>IF('Ricavi complessivi'!B134="","",'Ricavi complessivi'!B134)</f>
        <v/>
      </c>
      <c r="C134" s="8" t="e">
        <f>IF('Ricavi complessivi'!#REF!="G",'Ricavi complessivi'!#REF!*LAVORO!$E$6,IF('Ricavi complessivi'!#REF!="F",'Ricavi complessivi'!#REF!,""))</f>
        <v>#REF!</v>
      </c>
      <c r="D134" s="8" t="e">
        <f>IF('Ricavi complessivi'!#REF!="G",'Ricavi complessivi'!#REF!*LAVORO!$E$6,IF('Ricavi complessivi'!#REF!="F",'Ricavi complessivi'!#REF!,""))</f>
        <v>#REF!</v>
      </c>
      <c r="E134" s="30" t="e">
        <f>IF('Ricavi complessivi'!#REF!="G",'Ricavi complessivi'!#REF!*LAVORO!$E$6,IF('Ricavi complessivi'!#REF!="F",'Ricavi complessivi'!#REF!,""))</f>
        <v>#REF!</v>
      </c>
      <c r="F134" s="114" t="e">
        <f>IF('Ricavi complessivi'!#REF!="G",'Ricavi complessivi'!C134*LAVORO!$E$6,IF('Ricavi complessivi'!#REF!="F",'Ricavi complessivi'!C134,0))</f>
        <v>#REF!</v>
      </c>
      <c r="G134" s="44" t="e">
        <f>IF('Ricavi complessivi'!#REF!="G",'Ricavi complessivi'!#REF!*LAVORO!$E$6,IF('Ricavi complessivi'!#REF!="F",'Ricavi complessivi'!#REF!,""))</f>
        <v>#REF!</v>
      </c>
      <c r="H134" s="44" t="e">
        <f>IF('Ricavi complessivi'!#REF!="G",'Ricavi complessivi'!#REF!*LAVORO!$E$6,IF('Ricavi complessivi'!#REF!="F",'Ricavi complessivi'!#REF!,""))</f>
        <v>#REF!</v>
      </c>
      <c r="I134" s="114" t="e">
        <f>IF('Ricavi complessivi'!#REF!="G",'Ricavi complessivi'!D134*LAVORO!$E$6,IF('Ricavi complessivi'!#REF!="F",'Ricavi complessivi'!D134,""))</f>
        <v>#REF!</v>
      </c>
      <c r="J134" s="14" t="e">
        <f>IF('Ricavi complessivi'!#REF!="G",'Ricavi complessivi'!E134*LAVORO!$E$6,IF('Ricavi complessivi'!#REF!="F",'Ricavi complessivi'!E134,""))</f>
        <v>#REF!</v>
      </c>
      <c r="K134" s="14" t="e">
        <f>IF('Ricavi complessivi'!#REF!="G",'Ricavi complessivi'!F134*LAVORO!$E$6,IF('Ricavi complessivi'!#REF!="F",'Ricavi complessivi'!F134,""))</f>
        <v>#REF!</v>
      </c>
      <c r="L134" s="30" t="e">
        <f>IF('Ricavi complessivi'!#REF!="G",'Ricavi complessivi'!#REF!*LAVORO!$E$6,IF('Ricavi complessivi'!#REF!="F",'Ricavi complessivi'!#REF!,""))</f>
        <v>#REF!</v>
      </c>
      <c r="M134" s="30" t="e">
        <f>'Ricavi complessivi'!#REF!</f>
        <v>#REF!</v>
      </c>
      <c r="O134" s="1"/>
      <c r="P134" s="42" t="e">
        <f>IF(M134="G",'Ricavi complessivi'!#REF!,IF('R Felino'!M134='R Felino'!$B$214,'Ricavi complessivi'!#REF!,0))</f>
        <v>#REF!</v>
      </c>
    </row>
    <row r="135" spans="1:16" hidden="1">
      <c r="A135" s="13" t="str">
        <f>IF('Ricavi complessivi'!A135="","",'Ricavi complessivi'!A135)</f>
        <v/>
      </c>
      <c r="B135" s="62" t="str">
        <f>IF('Ricavi complessivi'!B135="","",'Ricavi complessivi'!B135)</f>
        <v/>
      </c>
      <c r="C135" s="8" t="e">
        <f>IF('Ricavi complessivi'!#REF!="G",'Ricavi complessivi'!#REF!*LAVORO!$E$6,IF('Ricavi complessivi'!#REF!="F",'Ricavi complessivi'!#REF!,""))</f>
        <v>#REF!</v>
      </c>
      <c r="D135" s="8" t="e">
        <f>IF('Ricavi complessivi'!#REF!="G",'Ricavi complessivi'!#REF!*LAVORO!$E$6,IF('Ricavi complessivi'!#REF!="F",'Ricavi complessivi'!#REF!,""))</f>
        <v>#REF!</v>
      </c>
      <c r="E135" s="30" t="e">
        <f>IF('Ricavi complessivi'!#REF!="G",'Ricavi complessivi'!#REF!*LAVORO!$E$6,IF('Ricavi complessivi'!#REF!="F",'Ricavi complessivi'!#REF!,""))</f>
        <v>#REF!</v>
      </c>
      <c r="F135" s="114" t="e">
        <f>IF('Ricavi complessivi'!#REF!="G",'Ricavi complessivi'!C135*LAVORO!$E$6,IF('Ricavi complessivi'!#REF!="F",'Ricavi complessivi'!C135,0))</f>
        <v>#REF!</v>
      </c>
      <c r="G135" s="44" t="e">
        <f>IF('Ricavi complessivi'!#REF!="G",'Ricavi complessivi'!#REF!*LAVORO!$E$6,IF('Ricavi complessivi'!#REF!="F",'Ricavi complessivi'!#REF!,""))</f>
        <v>#REF!</v>
      </c>
      <c r="H135" s="44" t="e">
        <f>IF('Ricavi complessivi'!#REF!="G",'Ricavi complessivi'!#REF!*LAVORO!$E$6,IF('Ricavi complessivi'!#REF!="F",'Ricavi complessivi'!#REF!,""))</f>
        <v>#REF!</v>
      </c>
      <c r="I135" s="114" t="e">
        <f>IF('Ricavi complessivi'!#REF!="G",'Ricavi complessivi'!D135*LAVORO!$E$6,IF('Ricavi complessivi'!#REF!="F",'Ricavi complessivi'!D135,""))</f>
        <v>#REF!</v>
      </c>
      <c r="J135" s="14" t="e">
        <f>IF('Ricavi complessivi'!#REF!="G",'Ricavi complessivi'!E135*LAVORO!$E$6,IF('Ricavi complessivi'!#REF!="F",'Ricavi complessivi'!E135,""))</f>
        <v>#REF!</v>
      </c>
      <c r="K135" s="14" t="e">
        <f>IF('Ricavi complessivi'!#REF!="G",'Ricavi complessivi'!F135*LAVORO!$E$6,IF('Ricavi complessivi'!#REF!="F",'Ricavi complessivi'!F135,""))</f>
        <v>#REF!</v>
      </c>
      <c r="L135" s="30" t="e">
        <f>IF('Ricavi complessivi'!#REF!="G",'Ricavi complessivi'!#REF!*LAVORO!$E$6,IF('Ricavi complessivi'!#REF!="F",'Ricavi complessivi'!#REF!,""))</f>
        <v>#REF!</v>
      </c>
      <c r="M135" s="30" t="e">
        <f>'Ricavi complessivi'!#REF!</f>
        <v>#REF!</v>
      </c>
      <c r="O135" s="1"/>
      <c r="P135" s="42" t="e">
        <f>IF(M135="G",'Ricavi complessivi'!#REF!,IF('R Felino'!M135='R Felino'!$B$214,'Ricavi complessivi'!#REF!,0))</f>
        <v>#REF!</v>
      </c>
    </row>
    <row r="136" spans="1:16" hidden="1">
      <c r="A136" s="13" t="str">
        <f>IF('Ricavi complessivi'!A136="","",'Ricavi complessivi'!A136)</f>
        <v/>
      </c>
      <c r="B136" s="62" t="str">
        <f>IF('Ricavi complessivi'!B136="","",'Ricavi complessivi'!B136)</f>
        <v/>
      </c>
      <c r="C136" s="8" t="e">
        <f>IF('Ricavi complessivi'!#REF!="G",'Ricavi complessivi'!#REF!*LAVORO!$E$6,IF('Ricavi complessivi'!#REF!="F",'Ricavi complessivi'!#REF!,""))</f>
        <v>#REF!</v>
      </c>
      <c r="D136" s="8" t="e">
        <f>IF('Ricavi complessivi'!#REF!="G",'Ricavi complessivi'!#REF!*LAVORO!$E$6,IF('Ricavi complessivi'!#REF!="F",'Ricavi complessivi'!#REF!,""))</f>
        <v>#REF!</v>
      </c>
      <c r="E136" s="30" t="e">
        <f>IF('Ricavi complessivi'!#REF!="G",'Ricavi complessivi'!#REF!*LAVORO!$E$6,IF('Ricavi complessivi'!#REF!="F",'Ricavi complessivi'!#REF!,""))</f>
        <v>#REF!</v>
      </c>
      <c r="F136" s="114" t="e">
        <f>IF('Ricavi complessivi'!#REF!="G",'Ricavi complessivi'!C136*LAVORO!$E$6,IF('Ricavi complessivi'!#REF!="F",'Ricavi complessivi'!C136,0))</f>
        <v>#REF!</v>
      </c>
      <c r="G136" s="44" t="e">
        <f>IF('Ricavi complessivi'!#REF!="G",'Ricavi complessivi'!#REF!*LAVORO!$E$6,IF('Ricavi complessivi'!#REF!="F",'Ricavi complessivi'!#REF!,""))</f>
        <v>#REF!</v>
      </c>
      <c r="H136" s="44" t="e">
        <f>IF('Ricavi complessivi'!#REF!="G",'Ricavi complessivi'!#REF!*LAVORO!$E$6,IF('Ricavi complessivi'!#REF!="F",'Ricavi complessivi'!#REF!,""))</f>
        <v>#REF!</v>
      </c>
      <c r="I136" s="114" t="e">
        <f>IF('Ricavi complessivi'!#REF!="G",'Ricavi complessivi'!D136*LAVORO!$E$6,IF('Ricavi complessivi'!#REF!="F",'Ricavi complessivi'!D136,""))</f>
        <v>#REF!</v>
      </c>
      <c r="J136" s="14" t="e">
        <f>IF('Ricavi complessivi'!#REF!="G",'Ricavi complessivi'!E136*LAVORO!$E$6,IF('Ricavi complessivi'!#REF!="F",'Ricavi complessivi'!E136,""))</f>
        <v>#REF!</v>
      </c>
      <c r="K136" s="14" t="e">
        <f>IF('Ricavi complessivi'!#REF!="G",'Ricavi complessivi'!F136*LAVORO!$E$6,IF('Ricavi complessivi'!#REF!="F",'Ricavi complessivi'!F136,""))</f>
        <v>#REF!</v>
      </c>
      <c r="L136" s="30" t="e">
        <f>IF('Ricavi complessivi'!#REF!="G",'Ricavi complessivi'!#REF!*LAVORO!$E$6,IF('Ricavi complessivi'!#REF!="F",'Ricavi complessivi'!#REF!,""))</f>
        <v>#REF!</v>
      </c>
      <c r="M136" s="30" t="e">
        <f>'Ricavi complessivi'!#REF!</f>
        <v>#REF!</v>
      </c>
      <c r="O136" s="1"/>
      <c r="P136" s="42" t="e">
        <f>IF(M136="G",'Ricavi complessivi'!#REF!,IF('R Felino'!M136='R Felino'!$B$214,'Ricavi complessivi'!#REF!,0))</f>
        <v>#REF!</v>
      </c>
    </row>
    <row r="137" spans="1:16" hidden="1">
      <c r="A137" s="13" t="str">
        <f>IF('Ricavi complessivi'!A137="","",'Ricavi complessivi'!A137)</f>
        <v/>
      </c>
      <c r="B137" s="62" t="str">
        <f>IF('Ricavi complessivi'!B137="","",'Ricavi complessivi'!B137)</f>
        <v/>
      </c>
      <c r="C137" s="8" t="e">
        <f>IF('Ricavi complessivi'!#REF!="G",'Ricavi complessivi'!#REF!*LAVORO!$E$6,IF('Ricavi complessivi'!#REF!="F",'Ricavi complessivi'!#REF!,""))</f>
        <v>#REF!</v>
      </c>
      <c r="D137" s="8" t="e">
        <f>IF('Ricavi complessivi'!#REF!="G",'Ricavi complessivi'!#REF!*LAVORO!$E$6,IF('Ricavi complessivi'!#REF!="F",'Ricavi complessivi'!#REF!,""))</f>
        <v>#REF!</v>
      </c>
      <c r="E137" s="30" t="e">
        <f>IF('Ricavi complessivi'!#REF!="G",'Ricavi complessivi'!#REF!*LAVORO!$E$6,IF('Ricavi complessivi'!#REF!="F",'Ricavi complessivi'!#REF!,""))</f>
        <v>#REF!</v>
      </c>
      <c r="F137" s="114" t="e">
        <f>IF('Ricavi complessivi'!#REF!="G",'Ricavi complessivi'!C137*LAVORO!$E$6,IF('Ricavi complessivi'!#REF!="F",'Ricavi complessivi'!C137,0))</f>
        <v>#REF!</v>
      </c>
      <c r="G137" s="44" t="e">
        <f>IF('Ricavi complessivi'!#REF!="G",'Ricavi complessivi'!#REF!*LAVORO!$E$6,IF('Ricavi complessivi'!#REF!="F",'Ricavi complessivi'!#REF!,""))</f>
        <v>#REF!</v>
      </c>
      <c r="H137" s="44" t="e">
        <f>IF('Ricavi complessivi'!#REF!="G",'Ricavi complessivi'!#REF!*LAVORO!$E$6,IF('Ricavi complessivi'!#REF!="F",'Ricavi complessivi'!#REF!,""))</f>
        <v>#REF!</v>
      </c>
      <c r="I137" s="114" t="e">
        <f>IF('Ricavi complessivi'!#REF!="G",'Ricavi complessivi'!D137*LAVORO!$E$6,IF('Ricavi complessivi'!#REF!="F",'Ricavi complessivi'!D137,""))</f>
        <v>#REF!</v>
      </c>
      <c r="J137" s="14" t="e">
        <f>IF('Ricavi complessivi'!#REF!="G",'Ricavi complessivi'!E137*LAVORO!$E$6,IF('Ricavi complessivi'!#REF!="F",'Ricavi complessivi'!E137,""))</f>
        <v>#REF!</v>
      </c>
      <c r="K137" s="14" t="e">
        <f>IF('Ricavi complessivi'!#REF!="G",'Ricavi complessivi'!F137*LAVORO!$E$6,IF('Ricavi complessivi'!#REF!="F",'Ricavi complessivi'!F137,""))</f>
        <v>#REF!</v>
      </c>
      <c r="L137" s="30" t="e">
        <f>IF('Ricavi complessivi'!#REF!="G",'Ricavi complessivi'!#REF!*LAVORO!$E$6,IF('Ricavi complessivi'!#REF!="F",'Ricavi complessivi'!#REF!,""))</f>
        <v>#REF!</v>
      </c>
      <c r="M137" s="30" t="e">
        <f>'Ricavi complessivi'!#REF!</f>
        <v>#REF!</v>
      </c>
      <c r="O137" s="1"/>
      <c r="P137" s="42" t="e">
        <f>IF(M137="G",'Ricavi complessivi'!#REF!,IF('R Felino'!M137='R Felino'!$B$214,'Ricavi complessivi'!#REF!,0))</f>
        <v>#REF!</v>
      </c>
    </row>
    <row r="138" spans="1:16" s="6" customFormat="1">
      <c r="A138" s="19"/>
      <c r="B138" s="33" t="s">
        <v>401</v>
      </c>
      <c r="C138" s="33" t="e">
        <f t="shared" ref="C138:K138" si="6">SUM(C93:C137)</f>
        <v>#REF!</v>
      </c>
      <c r="D138" s="33" t="e">
        <f t="shared" si="6"/>
        <v>#REF!</v>
      </c>
      <c r="E138" s="33" t="e">
        <f t="shared" si="6"/>
        <v>#REF!</v>
      </c>
      <c r="F138" s="33" t="e">
        <f t="shared" si="6"/>
        <v>#REF!</v>
      </c>
      <c r="G138" s="33" t="e">
        <f t="shared" si="6"/>
        <v>#REF!</v>
      </c>
      <c r="H138" s="33" t="e">
        <f t="shared" si="6"/>
        <v>#REF!</v>
      </c>
      <c r="I138" s="33" t="e">
        <f t="shared" si="6"/>
        <v>#REF!</v>
      </c>
      <c r="J138" s="33" t="e">
        <f t="shared" si="6"/>
        <v>#REF!</v>
      </c>
      <c r="K138" s="33" t="e">
        <f t="shared" si="6"/>
        <v>#REF!</v>
      </c>
      <c r="L138" s="12"/>
      <c r="M138" s="12"/>
      <c r="P138" s="42">
        <v>1</v>
      </c>
    </row>
    <row r="139" spans="1:16" ht="23.25">
      <c r="B139" s="50" t="s">
        <v>486</v>
      </c>
      <c r="P139" s="42">
        <v>1</v>
      </c>
    </row>
    <row r="140" spans="1:16">
      <c r="A140" s="2" t="s">
        <v>3</v>
      </c>
      <c r="B140" s="2" t="s">
        <v>2</v>
      </c>
      <c r="C140" s="26" t="str">
        <f>C$2</f>
        <v>GESTIONALE</v>
      </c>
      <c r="D140" s="26" t="str">
        <f>D$2</f>
        <v>RATEI E RISCONTI</v>
      </c>
      <c r="E140" s="26" t="str">
        <f>E$2</f>
        <v>STIMA</v>
      </c>
      <c r="F140" s="26" t="str">
        <f>F92</f>
        <v>PREVENTIVO 2019</v>
      </c>
      <c r="G140" s="26" t="e">
        <f t="shared" ref="G140:L140" si="7">G92</f>
        <v>#REF!</v>
      </c>
      <c r="H140" s="26" t="e">
        <f t="shared" si="7"/>
        <v>#REF!</v>
      </c>
      <c r="I140" s="26" t="str">
        <f t="shared" si="7"/>
        <v>CONSUNTIVO 2019</v>
      </c>
      <c r="J140" s="26" t="str">
        <f t="shared" si="7"/>
        <v>INDICATORE ATTESO</v>
      </c>
      <c r="K140" s="26" t="str">
        <f t="shared" si="7"/>
        <v>INDICATORE CONS.</v>
      </c>
      <c r="L140" s="2" t="str">
        <f t="shared" si="7"/>
        <v>NOTE</v>
      </c>
      <c r="P140" s="42">
        <v>1</v>
      </c>
    </row>
    <row r="141" spans="1:16">
      <c r="A141" s="13" t="str">
        <f>IF('Ricavi complessivi'!A141="","",'Ricavi complessivi'!A141)</f>
        <v xml:space="preserve">  58/05/205  </v>
      </c>
      <c r="B141" s="62" t="str">
        <f>IF('Ricavi complessivi'!B141="","",'Ricavi complessivi'!B141)</f>
        <v xml:space="preserve">RECUPERO SPESE BOLLI           </v>
      </c>
      <c r="C141" s="8" t="e">
        <f>IF('Ricavi complessivi'!#REF!="G",'Ricavi complessivi'!#REF!*LAVORO!$E$6,IF('Ricavi complessivi'!#REF!="F",'Ricavi complessivi'!#REF!,""))</f>
        <v>#REF!</v>
      </c>
      <c r="D141" s="8" t="e">
        <f>IF('Ricavi complessivi'!#REF!="G",'Ricavi complessivi'!#REF!*LAVORO!$E$6,IF('Ricavi complessivi'!#REF!="F",'Ricavi complessivi'!#REF!,""))</f>
        <v>#REF!</v>
      </c>
      <c r="E141" s="30" t="e">
        <f>IF('Ricavi complessivi'!#REF!="G",'Ricavi complessivi'!#REF!*LAVORO!$E$6,IF('Ricavi complessivi'!#REF!="F",'Ricavi complessivi'!#REF!,""))</f>
        <v>#REF!</v>
      </c>
      <c r="F141" s="114" t="e">
        <f>IF('Ricavi complessivi'!#REF!="G",'Ricavi complessivi'!C141*LAVORO!$E$6,IF('Ricavi complessivi'!#REF!="F",'Ricavi complessivi'!C141,0))</f>
        <v>#REF!</v>
      </c>
      <c r="G141" s="44" t="e">
        <f>IF('Ricavi complessivi'!#REF!="G",'Ricavi complessivi'!#REF!*LAVORO!$E$6,IF('Ricavi complessivi'!#REF!="F",'Ricavi complessivi'!#REF!,""))</f>
        <v>#REF!</v>
      </c>
      <c r="H141" s="44" t="e">
        <f>IF('Ricavi complessivi'!#REF!="G",'Ricavi complessivi'!#REF!*LAVORO!$E$6,IF('Ricavi complessivi'!#REF!="F",'Ricavi complessivi'!#REF!,""))</f>
        <v>#REF!</v>
      </c>
      <c r="I141" s="114" t="e">
        <f>IF('Ricavi complessivi'!#REF!="G",'Ricavi complessivi'!D141*LAVORO!$E$6,IF('Ricavi complessivi'!#REF!="F",'Ricavi complessivi'!D141,""))</f>
        <v>#REF!</v>
      </c>
      <c r="J141" s="14" t="e">
        <f>IF('Ricavi complessivi'!#REF!="G",'Ricavi complessivi'!E141*LAVORO!$E$6,IF('Ricavi complessivi'!#REF!="F",'Ricavi complessivi'!E141,""))</f>
        <v>#REF!</v>
      </c>
      <c r="K141" s="14" t="e">
        <f>IF('Ricavi complessivi'!#REF!="G",'Ricavi complessivi'!F141*LAVORO!$E$6,IF('Ricavi complessivi'!#REF!="F",'Ricavi complessivi'!F141,""))</f>
        <v>#REF!</v>
      </c>
      <c r="L141" s="30" t="e">
        <f>IF('Ricavi complessivi'!#REF!="G",'Ricavi complessivi'!#REF!*LAVORO!$E$6,IF('Ricavi complessivi'!#REF!="F",'Ricavi complessivi'!#REF!,""))</f>
        <v>#REF!</v>
      </c>
      <c r="M141" s="30" t="e">
        <f>'Ricavi complessivi'!#REF!</f>
        <v>#REF!</v>
      </c>
      <c r="P141" s="42" t="e">
        <f>IF(M141="G",'Ricavi complessivi'!#REF!,IF('R Felino'!M141='R Felino'!$B$214,'Ricavi complessivi'!#REF!,0))</f>
        <v>#REF!</v>
      </c>
    </row>
    <row r="142" spans="1:16" hidden="1">
      <c r="A142" s="13" t="str">
        <f>IF('Ricavi complessivi'!A142="","",'Ricavi complessivi'!A142)</f>
        <v xml:space="preserve">  58/05/782  </v>
      </c>
      <c r="B142" s="62" t="str">
        <f>IF('Ricavi complessivi'!B142="","",'Ricavi complessivi'!B142)</f>
        <v xml:space="preserve">VARIE COLLECCHIO     </v>
      </c>
      <c r="C142" s="8" t="e">
        <f>IF('Ricavi complessivi'!#REF!="G",'Ricavi complessivi'!#REF!*LAVORO!$E$6,IF('Ricavi complessivi'!#REF!="F",'Ricavi complessivi'!#REF!,""))</f>
        <v>#REF!</v>
      </c>
      <c r="D142" s="8" t="e">
        <f>IF('Ricavi complessivi'!#REF!="G",'Ricavi complessivi'!#REF!*LAVORO!$E$6,IF('Ricavi complessivi'!#REF!="F",'Ricavi complessivi'!#REF!,""))</f>
        <v>#REF!</v>
      </c>
      <c r="E142" s="30" t="e">
        <f>IF('Ricavi complessivi'!#REF!="G",'Ricavi complessivi'!#REF!*LAVORO!$E$6,IF('Ricavi complessivi'!#REF!="F",'Ricavi complessivi'!#REF!,""))</f>
        <v>#REF!</v>
      </c>
      <c r="F142" s="114" t="e">
        <f>IF('Ricavi complessivi'!#REF!="G",'Ricavi complessivi'!C142*LAVORO!$E$6,IF('Ricavi complessivi'!#REF!="F",'Ricavi complessivi'!C142,0))</f>
        <v>#REF!</v>
      </c>
      <c r="G142" s="44" t="e">
        <f>IF('Ricavi complessivi'!#REF!="G",'Ricavi complessivi'!#REF!*LAVORO!$E$6,IF('Ricavi complessivi'!#REF!="F",'Ricavi complessivi'!#REF!,""))</f>
        <v>#REF!</v>
      </c>
      <c r="H142" s="44" t="e">
        <f>IF('Ricavi complessivi'!#REF!="G",'Ricavi complessivi'!#REF!*LAVORO!$E$6,IF('Ricavi complessivi'!#REF!="F",'Ricavi complessivi'!#REF!,""))</f>
        <v>#REF!</v>
      </c>
      <c r="I142" s="114" t="e">
        <f>IF('Ricavi complessivi'!#REF!="G",'Ricavi complessivi'!D142*LAVORO!$E$6,IF('Ricavi complessivi'!#REF!="F",'Ricavi complessivi'!D142,""))</f>
        <v>#REF!</v>
      </c>
      <c r="J142" s="14" t="e">
        <f>IF('Ricavi complessivi'!#REF!="G",'Ricavi complessivi'!E142*LAVORO!$E$6,IF('Ricavi complessivi'!#REF!="F",'Ricavi complessivi'!E142,""))</f>
        <v>#REF!</v>
      </c>
      <c r="K142" s="14" t="e">
        <f>IF('Ricavi complessivi'!#REF!="G",'Ricavi complessivi'!F142*LAVORO!$E$6,IF('Ricavi complessivi'!#REF!="F",'Ricavi complessivi'!F142,""))</f>
        <v>#REF!</v>
      </c>
      <c r="L142" s="30" t="e">
        <f>IF('Ricavi complessivi'!#REF!="G",'Ricavi complessivi'!#REF!*LAVORO!$E$6,IF('Ricavi complessivi'!#REF!="F",'Ricavi complessivi'!#REF!,""))</f>
        <v>#REF!</v>
      </c>
      <c r="M142" s="30" t="e">
        <f>'Ricavi complessivi'!#REF!</f>
        <v>#REF!</v>
      </c>
      <c r="P142" s="42" t="e">
        <f>IF(M142="G",'Ricavi complessivi'!#REF!,IF('R Felino'!M142='R Felino'!$B$214,'Ricavi complessivi'!#REF!,0))</f>
        <v>#REF!</v>
      </c>
    </row>
    <row r="143" spans="1:16">
      <c r="A143" s="13" t="str">
        <f>IF('Ricavi complessivi'!A143="","",'Ricavi complessivi'!A143)</f>
        <v xml:space="preserve"> 58/05/832</v>
      </c>
      <c r="B143" s="62" t="str">
        <f>IF('Ricavi complessivi'!B143="","",'Ricavi complessivi'!B143)</f>
        <v>VARIE FELINO</v>
      </c>
      <c r="C143" s="8" t="e">
        <f>IF('Ricavi complessivi'!#REF!="G",'Ricavi complessivi'!#REF!*LAVORO!$E$6,IF('Ricavi complessivi'!#REF!="F",'Ricavi complessivi'!#REF!,""))</f>
        <v>#REF!</v>
      </c>
      <c r="D143" s="8" t="e">
        <f>IF('Ricavi complessivi'!#REF!="G",'Ricavi complessivi'!#REF!*LAVORO!$E$6,IF('Ricavi complessivi'!#REF!="F",'Ricavi complessivi'!#REF!,""))</f>
        <v>#REF!</v>
      </c>
      <c r="E143" s="30" t="e">
        <f>IF('Ricavi complessivi'!#REF!="G",'Ricavi complessivi'!#REF!*LAVORO!$E$6,IF('Ricavi complessivi'!#REF!="F",'Ricavi complessivi'!#REF!,""))</f>
        <v>#REF!</v>
      </c>
      <c r="F143" s="114" t="e">
        <f>IF('Ricavi complessivi'!#REF!="G",'Ricavi complessivi'!C143*LAVORO!$E$6,IF('Ricavi complessivi'!#REF!="F",'Ricavi complessivi'!C143,0))</f>
        <v>#REF!</v>
      </c>
      <c r="G143" s="44" t="e">
        <f>IF('Ricavi complessivi'!#REF!="G",'Ricavi complessivi'!#REF!*LAVORO!$E$6,IF('Ricavi complessivi'!#REF!="F",'Ricavi complessivi'!#REF!,""))</f>
        <v>#REF!</v>
      </c>
      <c r="H143" s="44" t="e">
        <f>IF('Ricavi complessivi'!#REF!="G",'Ricavi complessivi'!#REF!*LAVORO!$E$6,IF('Ricavi complessivi'!#REF!="F",'Ricavi complessivi'!#REF!,""))</f>
        <v>#REF!</v>
      </c>
      <c r="I143" s="114" t="e">
        <f>IF('Ricavi complessivi'!#REF!="G",'Ricavi complessivi'!D143*LAVORO!$E$6,IF('Ricavi complessivi'!#REF!="F",'Ricavi complessivi'!D143,""))</f>
        <v>#REF!</v>
      </c>
      <c r="J143" s="14" t="e">
        <f>IF('Ricavi complessivi'!#REF!="G",'Ricavi complessivi'!E143*LAVORO!$E$6,IF('Ricavi complessivi'!#REF!="F",'Ricavi complessivi'!E143,""))</f>
        <v>#REF!</v>
      </c>
      <c r="K143" s="14" t="e">
        <f>IF('Ricavi complessivi'!#REF!="G",'Ricavi complessivi'!F143*LAVORO!$E$6,IF('Ricavi complessivi'!#REF!="F",'Ricavi complessivi'!F143,""))</f>
        <v>#REF!</v>
      </c>
      <c r="L143" s="30" t="e">
        <f>IF('Ricavi complessivi'!#REF!="G",'Ricavi complessivi'!#REF!*LAVORO!$E$6,IF('Ricavi complessivi'!#REF!="F",'Ricavi complessivi'!#REF!,""))</f>
        <v>#REF!</v>
      </c>
      <c r="M143" s="30" t="e">
        <f>'Ricavi complessivi'!#REF!</f>
        <v>#REF!</v>
      </c>
      <c r="P143" s="42" t="e">
        <f>IF(M143="G",'Ricavi complessivi'!#REF!,IF('R Felino'!M143='R Felino'!$B$214,'Ricavi complessivi'!#REF!,0))</f>
        <v>#REF!</v>
      </c>
    </row>
    <row r="144" spans="1:16" hidden="1">
      <c r="A144" s="13" t="str">
        <f>IF('Ricavi complessivi'!A144="","",'Ricavi complessivi'!A144)</f>
        <v xml:space="preserve">  58/05/784  </v>
      </c>
      <c r="B144" s="62" t="str">
        <f>IF('Ricavi complessivi'!B144="","",'Ricavi complessivi'!B144)</f>
        <v>VARIE MONTECHIARUGOLO</v>
      </c>
      <c r="C144" s="8" t="e">
        <f>IF('Ricavi complessivi'!#REF!="G",'Ricavi complessivi'!#REF!*LAVORO!$E$6,IF('Ricavi complessivi'!#REF!="F",'Ricavi complessivi'!#REF!,""))</f>
        <v>#REF!</v>
      </c>
      <c r="D144" s="8" t="e">
        <f>IF('Ricavi complessivi'!#REF!="G",'Ricavi complessivi'!#REF!*LAVORO!$E$6,IF('Ricavi complessivi'!#REF!="F",'Ricavi complessivi'!#REF!,""))</f>
        <v>#REF!</v>
      </c>
      <c r="E144" s="30" t="e">
        <f>IF('Ricavi complessivi'!#REF!="G",'Ricavi complessivi'!#REF!*LAVORO!$E$6,IF('Ricavi complessivi'!#REF!="F",'Ricavi complessivi'!#REF!,""))</f>
        <v>#REF!</v>
      </c>
      <c r="F144" s="114" t="e">
        <f>IF('Ricavi complessivi'!#REF!="G",'Ricavi complessivi'!C144*LAVORO!$E$6,IF('Ricavi complessivi'!#REF!="F",'Ricavi complessivi'!C144,0))</f>
        <v>#REF!</v>
      </c>
      <c r="G144" s="44" t="e">
        <f>IF('Ricavi complessivi'!#REF!="G",'Ricavi complessivi'!#REF!*LAVORO!$E$6,IF('Ricavi complessivi'!#REF!="F",'Ricavi complessivi'!#REF!,""))</f>
        <v>#REF!</v>
      </c>
      <c r="H144" s="44" t="e">
        <f>IF('Ricavi complessivi'!#REF!="G",'Ricavi complessivi'!#REF!*LAVORO!$E$6,IF('Ricavi complessivi'!#REF!="F",'Ricavi complessivi'!#REF!,""))</f>
        <v>#REF!</v>
      </c>
      <c r="I144" s="114" t="e">
        <f>IF('Ricavi complessivi'!#REF!="G",'Ricavi complessivi'!D144*LAVORO!$E$6,IF('Ricavi complessivi'!#REF!="F",'Ricavi complessivi'!D144,""))</f>
        <v>#REF!</v>
      </c>
      <c r="J144" s="14" t="e">
        <f>IF('Ricavi complessivi'!#REF!="G",'Ricavi complessivi'!E144*LAVORO!$E$6,IF('Ricavi complessivi'!#REF!="F",'Ricavi complessivi'!E144,""))</f>
        <v>#REF!</v>
      </c>
      <c r="K144" s="14" t="e">
        <f>IF('Ricavi complessivi'!#REF!="G",'Ricavi complessivi'!F144*LAVORO!$E$6,IF('Ricavi complessivi'!#REF!="F",'Ricavi complessivi'!F144,""))</f>
        <v>#REF!</v>
      </c>
      <c r="L144" s="30" t="e">
        <f>IF('Ricavi complessivi'!#REF!="G",'Ricavi complessivi'!#REF!*LAVORO!$E$6,IF('Ricavi complessivi'!#REF!="F",'Ricavi complessivi'!#REF!,""))</f>
        <v>#REF!</v>
      </c>
      <c r="M144" s="30" t="e">
        <f>'Ricavi complessivi'!#REF!</f>
        <v>#REF!</v>
      </c>
      <c r="P144" s="42" t="e">
        <f>IF(M144="G",'Ricavi complessivi'!#REF!,IF('R Felino'!M144='R Felino'!$B$214,'Ricavi complessivi'!#REF!,0))</f>
        <v>#REF!</v>
      </c>
    </row>
    <row r="145" spans="1:16" hidden="1">
      <c r="A145" s="13" t="str">
        <f>IF('Ricavi complessivi'!A145="","",'Ricavi complessivi'!A145)</f>
        <v xml:space="preserve">  58/05/785  </v>
      </c>
      <c r="B145" s="62" t="str">
        <f>IF('Ricavi complessivi'!B145="","",'Ricavi complessivi'!B145)</f>
        <v xml:space="preserve">VARIE SALA BAGANZA    </v>
      </c>
      <c r="C145" s="8" t="e">
        <f>IF('Ricavi complessivi'!#REF!="G",'Ricavi complessivi'!#REF!*LAVORO!$E$6,IF('Ricavi complessivi'!#REF!="F",'Ricavi complessivi'!#REF!,""))</f>
        <v>#REF!</v>
      </c>
      <c r="D145" s="8" t="e">
        <f>IF('Ricavi complessivi'!#REF!="G",'Ricavi complessivi'!#REF!*LAVORO!$E$6,IF('Ricavi complessivi'!#REF!="F",'Ricavi complessivi'!#REF!,""))</f>
        <v>#REF!</v>
      </c>
      <c r="E145" s="30" t="e">
        <f>IF('Ricavi complessivi'!#REF!="G",'Ricavi complessivi'!#REF!*LAVORO!$E$6,IF('Ricavi complessivi'!#REF!="F",'Ricavi complessivi'!#REF!,""))</f>
        <v>#REF!</v>
      </c>
      <c r="F145" s="114" t="e">
        <f>IF('Ricavi complessivi'!#REF!="G",'Ricavi complessivi'!C145*LAVORO!$E$6,IF('Ricavi complessivi'!#REF!="F",'Ricavi complessivi'!C145,0))</f>
        <v>#REF!</v>
      </c>
      <c r="G145" s="44" t="e">
        <f>IF('Ricavi complessivi'!#REF!="G",'Ricavi complessivi'!#REF!*LAVORO!$E$6,IF('Ricavi complessivi'!#REF!="F",'Ricavi complessivi'!#REF!,""))</f>
        <v>#REF!</v>
      </c>
      <c r="H145" s="44" t="e">
        <f>IF('Ricavi complessivi'!#REF!="G",'Ricavi complessivi'!#REF!*LAVORO!$E$6,IF('Ricavi complessivi'!#REF!="F",'Ricavi complessivi'!#REF!,""))</f>
        <v>#REF!</v>
      </c>
      <c r="I145" s="114" t="e">
        <f>IF('Ricavi complessivi'!#REF!="G",'Ricavi complessivi'!D145*LAVORO!$E$6,IF('Ricavi complessivi'!#REF!="F",'Ricavi complessivi'!D145,""))</f>
        <v>#REF!</v>
      </c>
      <c r="J145" s="14" t="e">
        <f>IF('Ricavi complessivi'!#REF!="G",'Ricavi complessivi'!E145*LAVORO!$E$6,IF('Ricavi complessivi'!#REF!="F",'Ricavi complessivi'!E145,""))</f>
        <v>#REF!</v>
      </c>
      <c r="K145" s="14" t="e">
        <f>IF('Ricavi complessivi'!#REF!="G",'Ricavi complessivi'!F145*LAVORO!$E$6,IF('Ricavi complessivi'!#REF!="F",'Ricavi complessivi'!F145,""))</f>
        <v>#REF!</v>
      </c>
      <c r="L145" s="30" t="e">
        <f>IF('Ricavi complessivi'!#REF!="G",'Ricavi complessivi'!#REF!*LAVORO!$E$6,IF('Ricavi complessivi'!#REF!="F",'Ricavi complessivi'!#REF!,""))</f>
        <v>#REF!</v>
      </c>
      <c r="M145" s="30" t="e">
        <f>'Ricavi complessivi'!#REF!</f>
        <v>#REF!</v>
      </c>
      <c r="P145" s="42" t="e">
        <f>IF(M145="G",'Ricavi complessivi'!#REF!,IF('R Felino'!M145='R Felino'!$B$214,'Ricavi complessivi'!#REF!,0))</f>
        <v>#REF!</v>
      </c>
    </row>
    <row r="146" spans="1:16" hidden="1">
      <c r="A146" s="13" t="str">
        <f>IF('Ricavi complessivi'!A146="","",'Ricavi complessivi'!A146)</f>
        <v xml:space="preserve"> 58/05/786</v>
      </c>
      <c r="B146" s="62" t="str">
        <f>IF('Ricavi complessivi'!B146="","",'Ricavi complessivi'!B146)</f>
        <v>VARIE TRAVERSETOLO</v>
      </c>
      <c r="C146" s="8" t="e">
        <f>IF('Ricavi complessivi'!#REF!="G",'Ricavi complessivi'!#REF!*LAVORO!$E$6,IF('Ricavi complessivi'!#REF!="F",'Ricavi complessivi'!#REF!,""))</f>
        <v>#REF!</v>
      </c>
      <c r="D146" s="8" t="e">
        <f>IF('Ricavi complessivi'!#REF!="G",'Ricavi complessivi'!#REF!*LAVORO!$E$6,IF('Ricavi complessivi'!#REF!="F",'Ricavi complessivi'!#REF!,""))</f>
        <v>#REF!</v>
      </c>
      <c r="E146" s="30" t="e">
        <f>IF('Ricavi complessivi'!#REF!="G",'Ricavi complessivi'!#REF!*LAVORO!$E$6,IF('Ricavi complessivi'!#REF!="F",'Ricavi complessivi'!#REF!,""))</f>
        <v>#REF!</v>
      </c>
      <c r="F146" s="114" t="e">
        <f>IF('Ricavi complessivi'!#REF!="G",'Ricavi complessivi'!C146*LAVORO!$E$6,IF('Ricavi complessivi'!#REF!="F",'Ricavi complessivi'!C146,0))</f>
        <v>#REF!</v>
      </c>
      <c r="G146" s="44" t="e">
        <f>IF('Ricavi complessivi'!#REF!="G",'Ricavi complessivi'!#REF!*LAVORO!$E$6,IF('Ricavi complessivi'!#REF!="F",'Ricavi complessivi'!#REF!,""))</f>
        <v>#REF!</v>
      </c>
      <c r="H146" s="44" t="e">
        <f>IF('Ricavi complessivi'!#REF!="G",'Ricavi complessivi'!#REF!*LAVORO!$E$6,IF('Ricavi complessivi'!#REF!="F",'Ricavi complessivi'!#REF!,""))</f>
        <v>#REF!</v>
      </c>
      <c r="I146" s="114" t="e">
        <f>IF('Ricavi complessivi'!#REF!="G",'Ricavi complessivi'!D146*LAVORO!$E$6,IF('Ricavi complessivi'!#REF!="F",'Ricavi complessivi'!D146,""))</f>
        <v>#REF!</v>
      </c>
      <c r="J146" s="14" t="e">
        <f>IF('Ricavi complessivi'!#REF!="G",'Ricavi complessivi'!E146*LAVORO!$E$6,IF('Ricavi complessivi'!#REF!="F",'Ricavi complessivi'!E146,""))</f>
        <v>#REF!</v>
      </c>
      <c r="K146" s="14" t="e">
        <f>IF('Ricavi complessivi'!#REF!="G",'Ricavi complessivi'!F146*LAVORO!$E$6,IF('Ricavi complessivi'!#REF!="F",'Ricavi complessivi'!F146,""))</f>
        <v>#REF!</v>
      </c>
      <c r="L146" s="30" t="e">
        <f>IF('Ricavi complessivi'!#REF!="G",'Ricavi complessivi'!#REF!*LAVORO!$E$6,IF('Ricavi complessivi'!#REF!="F",'Ricavi complessivi'!#REF!,""))</f>
        <v>#REF!</v>
      </c>
      <c r="M146" s="30" t="e">
        <f>'Ricavi complessivi'!#REF!</f>
        <v>#REF!</v>
      </c>
      <c r="P146" s="42" t="e">
        <f>IF(M146="G",'Ricavi complessivi'!#REF!,IF('R Felino'!M146='R Felino'!$B$214,'Ricavi complessivi'!#REF!,0))</f>
        <v>#REF!</v>
      </c>
    </row>
    <row r="147" spans="1:16">
      <c r="A147" s="13" t="str">
        <f>IF('Ricavi complessivi'!A147="","",'Ricavi complessivi'!A147)</f>
        <v xml:space="preserve">  58/05/785  </v>
      </c>
      <c r="B147" s="62" t="str">
        <f>IF('Ricavi complessivi'!B147="","",'Ricavi complessivi'!B147)</f>
        <v xml:space="preserve">ALTRI RICAVI DIVERSI           </v>
      </c>
      <c r="C147" s="8" t="e">
        <f>IF('Ricavi complessivi'!#REF!="G",'Ricavi complessivi'!#REF!*LAVORO!$E$6,IF('Ricavi complessivi'!#REF!="F",'Ricavi complessivi'!#REF!,""))</f>
        <v>#REF!</v>
      </c>
      <c r="D147" s="8" t="e">
        <f>IF('Ricavi complessivi'!#REF!="G",'Ricavi complessivi'!#REF!*LAVORO!$E$6,IF('Ricavi complessivi'!#REF!="F",'Ricavi complessivi'!#REF!,""))</f>
        <v>#REF!</v>
      </c>
      <c r="E147" s="30" t="e">
        <f>IF('Ricavi complessivi'!#REF!="G",'Ricavi complessivi'!#REF!*LAVORO!$E$6,IF('Ricavi complessivi'!#REF!="F",'Ricavi complessivi'!#REF!,""))</f>
        <v>#REF!</v>
      </c>
      <c r="F147" s="114" t="e">
        <f>IF('Ricavi complessivi'!#REF!="G",'Ricavi complessivi'!C147*LAVORO!$E$6,IF('Ricavi complessivi'!#REF!="F",'Ricavi complessivi'!C147,0))</f>
        <v>#REF!</v>
      </c>
      <c r="G147" s="44" t="e">
        <f>IF('Ricavi complessivi'!#REF!="G",'Ricavi complessivi'!#REF!*LAVORO!$E$6,IF('Ricavi complessivi'!#REF!="F",'Ricavi complessivi'!#REF!,""))</f>
        <v>#REF!</v>
      </c>
      <c r="H147" s="44" t="e">
        <f>IF('Ricavi complessivi'!#REF!="G",'Ricavi complessivi'!#REF!*LAVORO!$E$6,IF('Ricavi complessivi'!#REF!="F",'Ricavi complessivi'!#REF!,""))</f>
        <v>#REF!</v>
      </c>
      <c r="I147" s="114" t="e">
        <f>IF('Ricavi complessivi'!#REF!="G",'Ricavi complessivi'!D147*LAVORO!$E$6,IF('Ricavi complessivi'!#REF!="F",'Ricavi complessivi'!D147,""))</f>
        <v>#REF!</v>
      </c>
      <c r="J147" s="14" t="e">
        <f>IF('Ricavi complessivi'!#REF!="G",'Ricavi complessivi'!E147*LAVORO!$E$6,IF('Ricavi complessivi'!#REF!="F",'Ricavi complessivi'!E147,""))</f>
        <v>#REF!</v>
      </c>
      <c r="K147" s="14" t="e">
        <f>IF('Ricavi complessivi'!#REF!="G",'Ricavi complessivi'!F147*LAVORO!$E$6,IF('Ricavi complessivi'!#REF!="F",'Ricavi complessivi'!F147,""))</f>
        <v>#REF!</v>
      </c>
      <c r="L147" s="30" t="e">
        <f>IF('Ricavi complessivi'!#REF!="G",'Ricavi complessivi'!#REF!*LAVORO!$E$6,IF('Ricavi complessivi'!#REF!="F",'Ricavi complessivi'!#REF!,""))</f>
        <v>#REF!</v>
      </c>
      <c r="M147" s="30" t="e">
        <f>'Ricavi complessivi'!#REF!</f>
        <v>#REF!</v>
      </c>
      <c r="P147" s="42" t="e">
        <f>IF(M147="G",'Ricavi complessivi'!#REF!,IF('R Felino'!M147='R Felino'!$B$214,'Ricavi complessivi'!#REF!,0))</f>
        <v>#REF!</v>
      </c>
    </row>
    <row r="148" spans="1:16">
      <c r="A148" s="13" t="str">
        <f>IF('Ricavi complessivi'!A148="","",'Ricavi complessivi'!A148)</f>
        <v xml:space="preserve">  58/05/791  </v>
      </c>
      <c r="B148" s="62" t="str">
        <f>IF('Ricavi complessivi'!B148="","",'Ricavi complessivi'!B148)</f>
        <v xml:space="preserve">INTERESSI ATTIVI               </v>
      </c>
      <c r="C148" s="8" t="e">
        <f>IF('Ricavi complessivi'!#REF!="G",'Ricavi complessivi'!#REF!*LAVORO!$E$6,IF('Ricavi complessivi'!#REF!="F",'Ricavi complessivi'!#REF!,""))</f>
        <v>#REF!</v>
      </c>
      <c r="D148" s="8" t="e">
        <f>IF('Ricavi complessivi'!#REF!="G",'Ricavi complessivi'!#REF!*LAVORO!$E$6,IF('Ricavi complessivi'!#REF!="F",'Ricavi complessivi'!#REF!,""))</f>
        <v>#REF!</v>
      </c>
      <c r="E148" s="30" t="e">
        <f>IF('Ricavi complessivi'!#REF!="G",'Ricavi complessivi'!#REF!*LAVORO!$E$6,IF('Ricavi complessivi'!#REF!="F",'Ricavi complessivi'!#REF!,""))</f>
        <v>#REF!</v>
      </c>
      <c r="F148" s="114" t="e">
        <f>IF('Ricavi complessivi'!#REF!="G",'Ricavi complessivi'!C148*LAVORO!$E$6,IF('Ricavi complessivi'!#REF!="F",'Ricavi complessivi'!C148,0))</f>
        <v>#REF!</v>
      </c>
      <c r="G148" s="44" t="e">
        <f>IF('Ricavi complessivi'!#REF!="G",'Ricavi complessivi'!#REF!*LAVORO!$E$6,IF('Ricavi complessivi'!#REF!="F",'Ricavi complessivi'!#REF!,""))</f>
        <v>#REF!</v>
      </c>
      <c r="H148" s="44" t="e">
        <f>IF('Ricavi complessivi'!#REF!="G",'Ricavi complessivi'!#REF!*LAVORO!$E$6,IF('Ricavi complessivi'!#REF!="F",'Ricavi complessivi'!#REF!,""))</f>
        <v>#REF!</v>
      </c>
      <c r="I148" s="114" t="e">
        <f>IF('Ricavi complessivi'!#REF!="G",'Ricavi complessivi'!D148*LAVORO!$E$6,IF('Ricavi complessivi'!#REF!="F",'Ricavi complessivi'!D148,""))</f>
        <v>#REF!</v>
      </c>
      <c r="J148" s="14" t="e">
        <f>IF('Ricavi complessivi'!#REF!="G",'Ricavi complessivi'!E148*LAVORO!$E$6,IF('Ricavi complessivi'!#REF!="F",'Ricavi complessivi'!E148,""))</f>
        <v>#REF!</v>
      </c>
      <c r="K148" s="14" t="e">
        <f>IF('Ricavi complessivi'!#REF!="G",'Ricavi complessivi'!F148*LAVORO!$E$6,IF('Ricavi complessivi'!#REF!="F",'Ricavi complessivi'!F148,""))</f>
        <v>#REF!</v>
      </c>
      <c r="L148" s="30" t="e">
        <f>IF('Ricavi complessivi'!#REF!="G",'Ricavi complessivi'!#REF!*LAVORO!$E$6,IF('Ricavi complessivi'!#REF!="F",'Ricavi complessivi'!#REF!,""))</f>
        <v>#REF!</v>
      </c>
      <c r="M148" s="30" t="e">
        <f>'Ricavi complessivi'!#REF!</f>
        <v>#REF!</v>
      </c>
      <c r="P148" s="42" t="e">
        <f>IF(M148="G",'Ricavi complessivi'!#REF!,IF('R Felino'!M148='R Felino'!$B$214,'Ricavi complessivi'!#REF!,0))</f>
        <v>#REF!</v>
      </c>
    </row>
    <row r="149" spans="1:16">
      <c r="A149" s="13" t="str">
        <f>IF('Ricavi complessivi'!A149="","",'Ricavi complessivi'!A149)</f>
        <v xml:space="preserve">  58/05/792  </v>
      </c>
      <c r="B149" s="62" t="str">
        <f>IF('Ricavi complessivi'!B149="","",'Ricavi complessivi'!B149)</f>
        <v xml:space="preserve">VARIE GENERALI                 </v>
      </c>
      <c r="C149" s="8" t="e">
        <f>IF('Ricavi complessivi'!#REF!="G",'Ricavi complessivi'!#REF!*LAVORO!$E$6,IF('Ricavi complessivi'!#REF!="F",'Ricavi complessivi'!#REF!,""))</f>
        <v>#REF!</v>
      </c>
      <c r="D149" s="8" t="e">
        <f>IF('Ricavi complessivi'!#REF!="G",'Ricavi complessivi'!#REF!*LAVORO!$E$6,IF('Ricavi complessivi'!#REF!="F",'Ricavi complessivi'!#REF!,""))</f>
        <v>#REF!</v>
      </c>
      <c r="E149" s="30" t="e">
        <f>IF('Ricavi complessivi'!#REF!="G",'Ricavi complessivi'!#REF!*LAVORO!$E$6,IF('Ricavi complessivi'!#REF!="F",'Ricavi complessivi'!#REF!,""))</f>
        <v>#REF!</v>
      </c>
      <c r="F149" s="114" t="e">
        <f>IF('Ricavi complessivi'!#REF!="G",'Ricavi complessivi'!C149*LAVORO!$E$6,IF('Ricavi complessivi'!#REF!="F",'Ricavi complessivi'!C149,0))</f>
        <v>#REF!</v>
      </c>
      <c r="G149" s="44" t="e">
        <f>IF('Ricavi complessivi'!#REF!="G",'Ricavi complessivi'!#REF!*LAVORO!$E$6,IF('Ricavi complessivi'!#REF!="F",'Ricavi complessivi'!#REF!,""))</f>
        <v>#REF!</v>
      </c>
      <c r="H149" s="44" t="e">
        <f>IF('Ricavi complessivi'!#REF!="G",'Ricavi complessivi'!#REF!*LAVORO!$E$6,IF('Ricavi complessivi'!#REF!="F",'Ricavi complessivi'!#REF!,""))</f>
        <v>#REF!</v>
      </c>
      <c r="I149" s="114" t="e">
        <f>IF('Ricavi complessivi'!#REF!="G",'Ricavi complessivi'!D149*LAVORO!$E$6,IF('Ricavi complessivi'!#REF!="F",'Ricavi complessivi'!D149,""))</f>
        <v>#REF!</v>
      </c>
      <c r="J149" s="14" t="e">
        <f>IF('Ricavi complessivi'!#REF!="G",'Ricavi complessivi'!E149*LAVORO!$E$6,IF('Ricavi complessivi'!#REF!="F",'Ricavi complessivi'!E149,""))</f>
        <v>#REF!</v>
      </c>
      <c r="K149" s="14" t="e">
        <f>IF('Ricavi complessivi'!#REF!="G",'Ricavi complessivi'!F149*LAVORO!$E$6,IF('Ricavi complessivi'!#REF!="F",'Ricavi complessivi'!F149,""))</f>
        <v>#REF!</v>
      </c>
      <c r="L149" s="30" t="e">
        <f>IF('Ricavi complessivi'!#REF!="G",'Ricavi complessivi'!#REF!*LAVORO!$E$6,IF('Ricavi complessivi'!#REF!="F",'Ricavi complessivi'!#REF!,""))</f>
        <v>#REF!</v>
      </c>
      <c r="M149" s="30" t="e">
        <f>'Ricavi complessivi'!#REF!</f>
        <v>#REF!</v>
      </c>
      <c r="P149" s="42" t="e">
        <f>IF(M149="G",'Ricavi complessivi'!#REF!,IF('R Felino'!M149='R Felino'!$B$214,'Ricavi complessivi'!#REF!,0))</f>
        <v>#REF!</v>
      </c>
    </row>
    <row r="150" spans="1:16" hidden="1">
      <c r="A150" s="13" t="str">
        <f>IF('Ricavi complessivi'!A150="","",'Ricavi complessivi'!A150)</f>
        <v xml:space="preserve">  64/05/010  </v>
      </c>
      <c r="B150" s="62" t="str">
        <f>IF('Ricavi complessivi'!B150="","",'Ricavi complessivi'!B150)</f>
        <v xml:space="preserve">FITTI ATTIVI </v>
      </c>
      <c r="C150" s="8" t="e">
        <f>IF('Ricavi complessivi'!#REF!="G",'Ricavi complessivi'!#REF!*LAVORO!$E$6,IF('Ricavi complessivi'!#REF!="F",'Ricavi complessivi'!#REF!,""))</f>
        <v>#REF!</v>
      </c>
      <c r="D150" s="8" t="e">
        <f>IF('Ricavi complessivi'!#REF!="G",'Ricavi complessivi'!#REF!*LAVORO!$E$6,IF('Ricavi complessivi'!#REF!="F",'Ricavi complessivi'!#REF!,""))</f>
        <v>#REF!</v>
      </c>
      <c r="E150" s="30" t="e">
        <f>IF('Ricavi complessivi'!#REF!="G",'Ricavi complessivi'!#REF!*LAVORO!$E$6,IF('Ricavi complessivi'!#REF!="F",'Ricavi complessivi'!#REF!,""))</f>
        <v>#REF!</v>
      </c>
      <c r="F150" s="114" t="e">
        <f>IF('Ricavi complessivi'!#REF!="G",'Ricavi complessivi'!C150*LAVORO!$E$6,IF('Ricavi complessivi'!#REF!="F",'Ricavi complessivi'!C150,0))</f>
        <v>#REF!</v>
      </c>
      <c r="G150" s="44" t="e">
        <f>IF('Ricavi complessivi'!#REF!="G",'Ricavi complessivi'!#REF!*LAVORO!$E$6,IF('Ricavi complessivi'!#REF!="F",'Ricavi complessivi'!#REF!,""))</f>
        <v>#REF!</v>
      </c>
      <c r="H150" s="44" t="e">
        <f>IF('Ricavi complessivi'!#REF!="G",'Ricavi complessivi'!#REF!*LAVORO!$E$6,IF('Ricavi complessivi'!#REF!="F",'Ricavi complessivi'!#REF!,""))</f>
        <v>#REF!</v>
      </c>
      <c r="I150" s="114" t="e">
        <f>IF('Ricavi complessivi'!#REF!="G",'Ricavi complessivi'!D150*LAVORO!$E$6,IF('Ricavi complessivi'!#REF!="F",'Ricavi complessivi'!D150,""))</f>
        <v>#REF!</v>
      </c>
      <c r="J150" s="14" t="e">
        <f>IF('Ricavi complessivi'!#REF!="G",'Ricavi complessivi'!E150*LAVORO!$E$6,IF('Ricavi complessivi'!#REF!="F",'Ricavi complessivi'!E150,""))</f>
        <v>#REF!</v>
      </c>
      <c r="K150" s="14" t="e">
        <f>IF('Ricavi complessivi'!#REF!="G",'Ricavi complessivi'!F150*LAVORO!$E$6,IF('Ricavi complessivi'!#REF!="F",'Ricavi complessivi'!F150,""))</f>
        <v>#REF!</v>
      </c>
      <c r="L150" s="30" t="e">
        <f>IF('Ricavi complessivi'!#REF!="G",'Ricavi complessivi'!#REF!*LAVORO!$E$6,IF('Ricavi complessivi'!#REF!="F",'Ricavi complessivi'!#REF!,""))</f>
        <v>#REF!</v>
      </c>
      <c r="M150" s="30" t="e">
        <f>'Ricavi complessivi'!#REF!</f>
        <v>#REF!</v>
      </c>
      <c r="P150" s="42" t="e">
        <f>IF(M150="G",'Ricavi complessivi'!#REF!,IF('R Felino'!M150='R Felino'!$B$214,'Ricavi complessivi'!#REF!,0))</f>
        <v>#REF!</v>
      </c>
    </row>
    <row r="151" spans="1:16" hidden="1">
      <c r="A151" s="13" t="str">
        <f>IF('Ricavi complessivi'!A151="","",'Ricavi complessivi'!A151)</f>
        <v xml:space="preserve">  64/05/050  </v>
      </c>
      <c r="B151" s="62" t="str">
        <f>IF('Ricavi complessivi'!B151="","",'Ricavi complessivi'!B151)</f>
        <v xml:space="preserve">ALTRI RISARCIMENTI DANNI       </v>
      </c>
      <c r="C151" s="8" t="e">
        <f>IF('Ricavi complessivi'!#REF!="G",'Ricavi complessivi'!#REF!*LAVORO!$E$6,IF('Ricavi complessivi'!#REF!="F",'Ricavi complessivi'!#REF!,""))</f>
        <v>#REF!</v>
      </c>
      <c r="D151" s="8" t="e">
        <f>IF('Ricavi complessivi'!#REF!="G",'Ricavi complessivi'!#REF!*LAVORO!$E$6,IF('Ricavi complessivi'!#REF!="F",'Ricavi complessivi'!#REF!,""))</f>
        <v>#REF!</v>
      </c>
      <c r="E151" s="30" t="e">
        <f>IF('Ricavi complessivi'!#REF!="G",'Ricavi complessivi'!#REF!*LAVORO!$E$6,IF('Ricavi complessivi'!#REF!="F",'Ricavi complessivi'!#REF!,""))</f>
        <v>#REF!</v>
      </c>
      <c r="F151" s="114" t="e">
        <f>IF('Ricavi complessivi'!#REF!="G",'Ricavi complessivi'!C151*LAVORO!$E$6,IF('Ricavi complessivi'!#REF!="F",'Ricavi complessivi'!C151,0))</f>
        <v>#REF!</v>
      </c>
      <c r="G151" s="44" t="e">
        <f>IF('Ricavi complessivi'!#REF!="G",'Ricavi complessivi'!#REF!*LAVORO!$E$6,IF('Ricavi complessivi'!#REF!="F",'Ricavi complessivi'!#REF!,""))</f>
        <v>#REF!</v>
      </c>
      <c r="H151" s="44" t="e">
        <f>IF('Ricavi complessivi'!#REF!="G",'Ricavi complessivi'!#REF!*LAVORO!$E$6,IF('Ricavi complessivi'!#REF!="F",'Ricavi complessivi'!#REF!,""))</f>
        <v>#REF!</v>
      </c>
      <c r="I151" s="114" t="e">
        <f>IF('Ricavi complessivi'!#REF!="G",'Ricavi complessivi'!D151*LAVORO!$E$6,IF('Ricavi complessivi'!#REF!="F",'Ricavi complessivi'!D151,""))</f>
        <v>#REF!</v>
      </c>
      <c r="J151" s="14" t="e">
        <f>IF('Ricavi complessivi'!#REF!="G",'Ricavi complessivi'!E151*LAVORO!$E$6,IF('Ricavi complessivi'!#REF!="F",'Ricavi complessivi'!E151,""))</f>
        <v>#REF!</v>
      </c>
      <c r="K151" s="14" t="e">
        <f>IF('Ricavi complessivi'!#REF!="G",'Ricavi complessivi'!F151*LAVORO!$E$6,IF('Ricavi complessivi'!#REF!="F",'Ricavi complessivi'!F151,""))</f>
        <v>#REF!</v>
      </c>
      <c r="L151" s="30" t="e">
        <f>IF('Ricavi complessivi'!#REF!="G",'Ricavi complessivi'!#REF!*LAVORO!$E$6,IF('Ricavi complessivi'!#REF!="F",'Ricavi complessivi'!#REF!,""))</f>
        <v>#REF!</v>
      </c>
      <c r="M151" s="30" t="e">
        <f>'Ricavi complessivi'!#REF!</f>
        <v>#REF!</v>
      </c>
      <c r="P151" s="42" t="e">
        <f>IF(M151="G",'Ricavi complessivi'!#REF!,IF('R Felino'!M151='R Felino'!$B$214,'Ricavi complessivi'!#REF!,0))</f>
        <v>#REF!</v>
      </c>
    </row>
    <row r="152" spans="1:16">
      <c r="A152" s="13" t="str">
        <f>IF('Ricavi complessivi'!A152="","",'Ricavi complessivi'!A152)</f>
        <v xml:space="preserve">  64/05/100  </v>
      </c>
      <c r="B152" s="62" t="str">
        <f>IF('Ricavi complessivi'!B152="","",'Ricavi complessivi'!B152)</f>
        <v xml:space="preserve">ABBUONI/ARROTONDAMENTI ATTIVI  </v>
      </c>
      <c r="C152" s="8" t="e">
        <f>IF('Ricavi complessivi'!#REF!="G",'Ricavi complessivi'!#REF!*LAVORO!$E$6,IF('Ricavi complessivi'!#REF!="F",'Ricavi complessivi'!#REF!,""))</f>
        <v>#REF!</v>
      </c>
      <c r="D152" s="8" t="e">
        <f>IF('Ricavi complessivi'!#REF!="G",'Ricavi complessivi'!#REF!*LAVORO!$E$6,IF('Ricavi complessivi'!#REF!="F",'Ricavi complessivi'!#REF!,""))</f>
        <v>#REF!</v>
      </c>
      <c r="E152" s="30" t="e">
        <f>IF('Ricavi complessivi'!#REF!="G",'Ricavi complessivi'!#REF!*LAVORO!$E$6,IF('Ricavi complessivi'!#REF!="F",'Ricavi complessivi'!#REF!,""))</f>
        <v>#REF!</v>
      </c>
      <c r="F152" s="114" t="e">
        <f>IF('Ricavi complessivi'!#REF!="G",'Ricavi complessivi'!C152*LAVORO!$E$6,IF('Ricavi complessivi'!#REF!="F",'Ricavi complessivi'!C152,0))</f>
        <v>#REF!</v>
      </c>
      <c r="G152" s="44" t="e">
        <f>IF('Ricavi complessivi'!#REF!="G",'Ricavi complessivi'!#REF!*LAVORO!$E$6,IF('Ricavi complessivi'!#REF!="F",'Ricavi complessivi'!#REF!,""))</f>
        <v>#REF!</v>
      </c>
      <c r="H152" s="44" t="e">
        <f>IF('Ricavi complessivi'!#REF!="G",'Ricavi complessivi'!#REF!*LAVORO!$E$6,IF('Ricavi complessivi'!#REF!="F",'Ricavi complessivi'!#REF!,""))</f>
        <v>#REF!</v>
      </c>
      <c r="I152" s="114" t="e">
        <f>IF('Ricavi complessivi'!#REF!="G",'Ricavi complessivi'!D152*LAVORO!$E$6,IF('Ricavi complessivi'!#REF!="F",'Ricavi complessivi'!D152,""))</f>
        <v>#REF!</v>
      </c>
      <c r="J152" s="14" t="e">
        <f>IF('Ricavi complessivi'!#REF!="G",'Ricavi complessivi'!E152*LAVORO!$E$6,IF('Ricavi complessivi'!#REF!="F",'Ricavi complessivi'!E152,""))</f>
        <v>#REF!</v>
      </c>
      <c r="K152" s="14" t="e">
        <f>IF('Ricavi complessivi'!#REF!="G",'Ricavi complessivi'!F152*LAVORO!$E$6,IF('Ricavi complessivi'!#REF!="F",'Ricavi complessivi'!F152,""))</f>
        <v>#REF!</v>
      </c>
      <c r="L152" s="30" t="e">
        <f>IF('Ricavi complessivi'!#REF!="G",'Ricavi complessivi'!#REF!*LAVORO!$E$6,IF('Ricavi complessivi'!#REF!="F",'Ricavi complessivi'!#REF!,""))</f>
        <v>#REF!</v>
      </c>
      <c r="M152" s="30" t="e">
        <f>'Ricavi complessivi'!#REF!</f>
        <v>#REF!</v>
      </c>
      <c r="P152" s="42" t="e">
        <f>IF(M152="G",'Ricavi complessivi'!#REF!,IF('R Felino'!M152='R Felino'!$B$214,'Ricavi complessivi'!#REF!,0))</f>
        <v>#REF!</v>
      </c>
    </row>
    <row r="153" spans="1:16">
      <c r="A153" s="13" t="str">
        <f>IF('Ricavi complessivi'!A153="","",'Ricavi complessivi'!A153)</f>
        <v xml:space="preserve">  64/05/115  </v>
      </c>
      <c r="B153" s="62" t="str">
        <f>IF('Ricavi complessivi'!B153="","",'Ricavi complessivi'!B153)</f>
        <v>SOPRAVVENIENZE ORDINARIE ATTIVE</v>
      </c>
      <c r="C153" s="8" t="e">
        <f>IF('Ricavi complessivi'!#REF!="G",'Ricavi complessivi'!#REF!*LAVORO!$E$6,IF('Ricavi complessivi'!#REF!="F",'Ricavi complessivi'!#REF!,""))</f>
        <v>#REF!</v>
      </c>
      <c r="D153" s="8" t="e">
        <f>IF('Ricavi complessivi'!#REF!="G",'Ricavi complessivi'!#REF!*LAVORO!$E$6,IF('Ricavi complessivi'!#REF!="F",'Ricavi complessivi'!#REF!,""))</f>
        <v>#REF!</v>
      </c>
      <c r="E153" s="30" t="e">
        <f>IF('Ricavi complessivi'!#REF!="G",'Ricavi complessivi'!#REF!*LAVORO!$E$6,IF('Ricavi complessivi'!#REF!="F",'Ricavi complessivi'!#REF!,""))</f>
        <v>#REF!</v>
      </c>
      <c r="F153" s="114" t="e">
        <f>IF('Ricavi complessivi'!#REF!="G",'Ricavi complessivi'!C153*LAVORO!$E$6,IF('Ricavi complessivi'!#REF!="F",'Ricavi complessivi'!C153,0))</f>
        <v>#REF!</v>
      </c>
      <c r="G153" s="44" t="e">
        <f>IF('Ricavi complessivi'!#REF!="G",'Ricavi complessivi'!#REF!*LAVORO!$E$6,IF('Ricavi complessivi'!#REF!="F",'Ricavi complessivi'!#REF!,""))</f>
        <v>#REF!</v>
      </c>
      <c r="H153" s="44" t="e">
        <f>IF('Ricavi complessivi'!#REF!="G",'Ricavi complessivi'!#REF!*LAVORO!$E$6,IF('Ricavi complessivi'!#REF!="F",'Ricavi complessivi'!#REF!,""))</f>
        <v>#REF!</v>
      </c>
      <c r="I153" s="114" t="e">
        <f>IF('Ricavi complessivi'!#REF!="G",'Ricavi complessivi'!D153*LAVORO!$E$6,IF('Ricavi complessivi'!#REF!="F",'Ricavi complessivi'!D153,""))</f>
        <v>#REF!</v>
      </c>
      <c r="J153" s="14" t="e">
        <f>IF('Ricavi complessivi'!#REF!="G",'Ricavi complessivi'!E153*LAVORO!$E$6,IF('Ricavi complessivi'!#REF!="F",'Ricavi complessivi'!E153,""))</f>
        <v>#REF!</v>
      </c>
      <c r="K153" s="14" t="e">
        <f>IF('Ricavi complessivi'!#REF!="G",'Ricavi complessivi'!F153*LAVORO!$E$6,IF('Ricavi complessivi'!#REF!="F",'Ricavi complessivi'!F153,""))</f>
        <v>#REF!</v>
      </c>
      <c r="L153" s="30" t="e">
        <f>IF('Ricavi complessivi'!#REF!="G",'Ricavi complessivi'!#REF!*LAVORO!$E$6,IF('Ricavi complessivi'!#REF!="F",'Ricavi complessivi'!#REF!,""))</f>
        <v>#REF!</v>
      </c>
      <c r="M153" s="30" t="e">
        <f>'Ricavi complessivi'!#REF!</f>
        <v>#REF!</v>
      </c>
      <c r="P153" s="42" t="e">
        <f>IF(M153="G",'Ricavi complessivi'!#REF!,IF('R Felino'!M153='R Felino'!$B$214,'Ricavi complessivi'!#REF!,0))</f>
        <v>#REF!</v>
      </c>
    </row>
    <row r="154" spans="1:16" hidden="1">
      <c r="A154" s="13" t="str">
        <f>IF('Ricavi complessivi'!A154="","",'Ricavi complessivi'!A154)</f>
        <v xml:space="preserve"> 58/05/744</v>
      </c>
      <c r="B154" s="62" t="str">
        <f>IF('Ricavi complessivi'!B154="","",'Ricavi complessivi'!B154)</f>
        <v>RIMBORSO COLLECCHIO</v>
      </c>
      <c r="C154" s="8" t="e">
        <f>IF('Ricavi complessivi'!#REF!="G",'Ricavi complessivi'!#REF!*LAVORO!$E$6,IF('Ricavi complessivi'!#REF!="F",'Ricavi complessivi'!#REF!,""))</f>
        <v>#REF!</v>
      </c>
      <c r="D154" s="8" t="e">
        <f>IF('Ricavi complessivi'!#REF!="G",'Ricavi complessivi'!#REF!*LAVORO!$E$6,IF('Ricavi complessivi'!#REF!="F",'Ricavi complessivi'!#REF!,""))</f>
        <v>#REF!</v>
      </c>
      <c r="E154" s="30" t="e">
        <f>IF('Ricavi complessivi'!#REF!="G",'Ricavi complessivi'!#REF!*LAVORO!$E$6,IF('Ricavi complessivi'!#REF!="F",'Ricavi complessivi'!#REF!,""))</f>
        <v>#REF!</v>
      </c>
      <c r="F154" s="114" t="e">
        <f>IF('Ricavi complessivi'!#REF!="G",'Ricavi complessivi'!C154*LAVORO!$E$6,IF('Ricavi complessivi'!#REF!="F",'Ricavi complessivi'!C154,0))</f>
        <v>#REF!</v>
      </c>
      <c r="G154" s="44" t="e">
        <f>IF('Ricavi complessivi'!#REF!="G",'Ricavi complessivi'!#REF!*LAVORO!$E$6,IF('Ricavi complessivi'!#REF!="F",'Ricavi complessivi'!#REF!,""))</f>
        <v>#REF!</v>
      </c>
      <c r="H154" s="44" t="e">
        <f>IF('Ricavi complessivi'!#REF!="G",'Ricavi complessivi'!#REF!*LAVORO!$E$6,IF('Ricavi complessivi'!#REF!="F",'Ricavi complessivi'!#REF!,""))</f>
        <v>#REF!</v>
      </c>
      <c r="I154" s="114" t="e">
        <f>IF('Ricavi complessivi'!#REF!="G",'Ricavi complessivi'!D154*LAVORO!$E$6,IF('Ricavi complessivi'!#REF!="F",'Ricavi complessivi'!D154,""))</f>
        <v>#REF!</v>
      </c>
      <c r="J154" s="14" t="e">
        <f>IF('Ricavi complessivi'!#REF!="G",'Ricavi complessivi'!E154*LAVORO!$E$6,IF('Ricavi complessivi'!#REF!="F",'Ricavi complessivi'!E154,""))</f>
        <v>#REF!</v>
      </c>
      <c r="K154" s="14" t="e">
        <f>IF('Ricavi complessivi'!#REF!="G",'Ricavi complessivi'!F154*LAVORO!$E$6,IF('Ricavi complessivi'!#REF!="F",'Ricavi complessivi'!F154,""))</f>
        <v>#REF!</v>
      </c>
      <c r="L154" s="30" t="e">
        <f>IF('Ricavi complessivi'!#REF!="G",'Ricavi complessivi'!#REF!*LAVORO!$E$6,IF('Ricavi complessivi'!#REF!="F",'Ricavi complessivi'!#REF!,""))</f>
        <v>#REF!</v>
      </c>
      <c r="M154" s="30" t="e">
        <f>'Ricavi complessivi'!#REF!</f>
        <v>#REF!</v>
      </c>
      <c r="P154" s="42" t="e">
        <f>IF(M154="G",'Ricavi complessivi'!#REF!,IF('R Felino'!M154='R Felino'!$B$214,'Ricavi complessivi'!#REF!,0))</f>
        <v>#REF!</v>
      </c>
    </row>
    <row r="155" spans="1:16">
      <c r="A155" s="13" t="str">
        <f>IF('Ricavi complessivi'!A155="","",'Ricavi complessivi'!A155)</f>
        <v xml:space="preserve">  64/05/115  </v>
      </c>
      <c r="B155" s="62" t="str">
        <f>IF('Ricavi complessivi'!B155="","",'Ricavi complessivi'!B155)</f>
        <v>SOPRAVVENIENZE ORDINARIE FELINO</v>
      </c>
      <c r="C155" s="8" t="e">
        <f>IF('Ricavi complessivi'!#REF!="G",'Ricavi complessivi'!#REF!*LAVORO!$E$6,IF('Ricavi complessivi'!#REF!="F",'Ricavi complessivi'!#REF!,""))</f>
        <v>#REF!</v>
      </c>
      <c r="D155" s="8" t="e">
        <f>IF('Ricavi complessivi'!#REF!="G",'Ricavi complessivi'!#REF!*LAVORO!$E$6,IF('Ricavi complessivi'!#REF!="F",'Ricavi complessivi'!#REF!,""))</f>
        <v>#REF!</v>
      </c>
      <c r="E155" s="30" t="e">
        <f>IF('Ricavi complessivi'!#REF!="G",'Ricavi complessivi'!#REF!*LAVORO!$E$6,IF('Ricavi complessivi'!#REF!="F",'Ricavi complessivi'!#REF!,""))</f>
        <v>#REF!</v>
      </c>
      <c r="F155" s="114" t="e">
        <f>IF('Ricavi complessivi'!#REF!="G",'Ricavi complessivi'!C155*LAVORO!$E$6,IF('Ricavi complessivi'!#REF!="F",'Ricavi complessivi'!C155,0))</f>
        <v>#REF!</v>
      </c>
      <c r="G155" s="44" t="e">
        <f>IF('Ricavi complessivi'!#REF!="G",'Ricavi complessivi'!#REF!*LAVORO!$E$6,IF('Ricavi complessivi'!#REF!="F",'Ricavi complessivi'!#REF!,""))</f>
        <v>#REF!</v>
      </c>
      <c r="H155" s="44" t="e">
        <f>IF('Ricavi complessivi'!#REF!="G",'Ricavi complessivi'!#REF!*LAVORO!$E$6,IF('Ricavi complessivi'!#REF!="F",'Ricavi complessivi'!#REF!,""))</f>
        <v>#REF!</v>
      </c>
      <c r="I155" s="114" t="e">
        <f>IF('Ricavi complessivi'!#REF!="G",'Ricavi complessivi'!D155*LAVORO!$E$6,IF('Ricavi complessivi'!#REF!="F",'Ricavi complessivi'!D155,""))</f>
        <v>#REF!</v>
      </c>
      <c r="J155" s="14" t="e">
        <f>IF('Ricavi complessivi'!#REF!="G",'Ricavi complessivi'!E155*LAVORO!$E$6,IF('Ricavi complessivi'!#REF!="F",'Ricavi complessivi'!E155,""))</f>
        <v>#REF!</v>
      </c>
      <c r="K155" s="14" t="e">
        <f>IF('Ricavi complessivi'!#REF!="G",'Ricavi complessivi'!F155*LAVORO!$E$6,IF('Ricavi complessivi'!#REF!="F",'Ricavi complessivi'!F155,""))</f>
        <v>#REF!</v>
      </c>
      <c r="L155" s="30" t="e">
        <f>IF('Ricavi complessivi'!#REF!="G",'Ricavi complessivi'!#REF!*LAVORO!$E$6,IF('Ricavi complessivi'!#REF!="F",'Ricavi complessivi'!#REF!,""))</f>
        <v>#REF!</v>
      </c>
      <c r="M155" s="30" t="e">
        <f>'Ricavi complessivi'!#REF!</f>
        <v>#REF!</v>
      </c>
      <c r="P155" s="42" t="e">
        <f>IF(M155="G",'Ricavi complessivi'!#REF!,IF('R Felino'!M155='R Felino'!$B$214,'Ricavi complessivi'!#REF!,0))</f>
        <v>#REF!</v>
      </c>
    </row>
    <row r="156" spans="1:16" hidden="1">
      <c r="A156" s="13" t="str">
        <f>IF('Ricavi complessivi'!A156="","",'Ricavi complessivi'!A156)</f>
        <v xml:space="preserve">  64/05/115  </v>
      </c>
      <c r="B156" s="62" t="str">
        <f>IF('Ricavi complessivi'!B156="","",'Ricavi complessivi'!B156)</f>
        <v>SOPRAVVENIENZE ORDINARIE MONTE</v>
      </c>
      <c r="C156" s="8" t="e">
        <f>IF('Ricavi complessivi'!#REF!="G",'Ricavi complessivi'!#REF!*LAVORO!$E$6,IF('Ricavi complessivi'!#REF!="F",'Ricavi complessivi'!#REF!,""))</f>
        <v>#REF!</v>
      </c>
      <c r="D156" s="8" t="e">
        <f>IF('Ricavi complessivi'!#REF!="G",'Ricavi complessivi'!#REF!*LAVORO!$E$6,IF('Ricavi complessivi'!#REF!="F",'Ricavi complessivi'!#REF!,""))</f>
        <v>#REF!</v>
      </c>
      <c r="E156" s="30" t="e">
        <f>IF('Ricavi complessivi'!#REF!="G",'Ricavi complessivi'!#REF!*LAVORO!$E$6,IF('Ricavi complessivi'!#REF!="F",'Ricavi complessivi'!#REF!,""))</f>
        <v>#REF!</v>
      </c>
      <c r="F156" s="114" t="e">
        <f>IF('Ricavi complessivi'!#REF!="G",'Ricavi complessivi'!C156*LAVORO!$E$6,IF('Ricavi complessivi'!#REF!="F",'Ricavi complessivi'!C156,0))</f>
        <v>#REF!</v>
      </c>
      <c r="G156" s="44" t="e">
        <f>IF('Ricavi complessivi'!#REF!="G",'Ricavi complessivi'!#REF!*LAVORO!$E$6,IF('Ricavi complessivi'!#REF!="F",'Ricavi complessivi'!#REF!,""))</f>
        <v>#REF!</v>
      </c>
      <c r="H156" s="44" t="e">
        <f>IF('Ricavi complessivi'!#REF!="G",'Ricavi complessivi'!#REF!*LAVORO!$E$6,IF('Ricavi complessivi'!#REF!="F",'Ricavi complessivi'!#REF!,""))</f>
        <v>#REF!</v>
      </c>
      <c r="I156" s="114" t="e">
        <f>IF('Ricavi complessivi'!#REF!="G",'Ricavi complessivi'!D156*LAVORO!$E$6,IF('Ricavi complessivi'!#REF!="F",'Ricavi complessivi'!D156,""))</f>
        <v>#REF!</v>
      </c>
      <c r="J156" s="14" t="e">
        <f>IF('Ricavi complessivi'!#REF!="G",'Ricavi complessivi'!E156*LAVORO!$E$6,IF('Ricavi complessivi'!#REF!="F",'Ricavi complessivi'!E156,""))</f>
        <v>#REF!</v>
      </c>
      <c r="K156" s="14" t="e">
        <f>IF('Ricavi complessivi'!#REF!="G",'Ricavi complessivi'!F156*LAVORO!$E$6,IF('Ricavi complessivi'!#REF!="F",'Ricavi complessivi'!F156,""))</f>
        <v>#REF!</v>
      </c>
      <c r="L156" s="30" t="e">
        <f>IF('Ricavi complessivi'!#REF!="G",'Ricavi complessivi'!#REF!*LAVORO!$E$6,IF('Ricavi complessivi'!#REF!="F",'Ricavi complessivi'!#REF!,""))</f>
        <v>#REF!</v>
      </c>
      <c r="M156" s="30" t="e">
        <f>'Ricavi complessivi'!#REF!</f>
        <v>#REF!</v>
      </c>
      <c r="P156" s="42" t="e">
        <f>IF(M156="G",'Ricavi complessivi'!#REF!,IF('R Felino'!M156='R Felino'!$B$214,'Ricavi complessivi'!#REF!,0))</f>
        <v>#REF!</v>
      </c>
    </row>
    <row r="157" spans="1:16" hidden="1">
      <c r="A157" s="13" t="str">
        <f>IF('Ricavi complessivi'!A157="","",'Ricavi complessivi'!A157)</f>
        <v xml:space="preserve">  64/05/115  </v>
      </c>
      <c r="B157" s="62" t="str">
        <f>IF('Ricavi complessivi'!B157="","",'Ricavi complessivi'!B157)</f>
        <v>SOPRAVVENIENZE ORDINARIE SALA</v>
      </c>
      <c r="C157" s="8" t="e">
        <f>IF('Ricavi complessivi'!#REF!="G",'Ricavi complessivi'!#REF!*LAVORO!$E$6,IF('Ricavi complessivi'!#REF!="F",'Ricavi complessivi'!#REF!,""))</f>
        <v>#REF!</v>
      </c>
      <c r="D157" s="8" t="e">
        <f>IF('Ricavi complessivi'!#REF!="G",'Ricavi complessivi'!#REF!*LAVORO!$E$6,IF('Ricavi complessivi'!#REF!="F",'Ricavi complessivi'!#REF!,""))</f>
        <v>#REF!</v>
      </c>
      <c r="E157" s="30" t="e">
        <f>IF('Ricavi complessivi'!#REF!="G",'Ricavi complessivi'!#REF!*LAVORO!$E$6,IF('Ricavi complessivi'!#REF!="F",'Ricavi complessivi'!#REF!,""))</f>
        <v>#REF!</v>
      </c>
      <c r="F157" s="114" t="e">
        <f>IF('Ricavi complessivi'!#REF!="G",'Ricavi complessivi'!C157*LAVORO!$E$6,IF('Ricavi complessivi'!#REF!="F",'Ricavi complessivi'!C157,0))</f>
        <v>#REF!</v>
      </c>
      <c r="G157" s="44" t="e">
        <f>IF('Ricavi complessivi'!#REF!="G",'Ricavi complessivi'!#REF!*LAVORO!$E$6,IF('Ricavi complessivi'!#REF!="F",'Ricavi complessivi'!#REF!,""))</f>
        <v>#REF!</v>
      </c>
      <c r="H157" s="44" t="e">
        <f>IF('Ricavi complessivi'!#REF!="G",'Ricavi complessivi'!#REF!*LAVORO!$E$6,IF('Ricavi complessivi'!#REF!="F",'Ricavi complessivi'!#REF!,""))</f>
        <v>#REF!</v>
      </c>
      <c r="I157" s="114" t="e">
        <f>IF('Ricavi complessivi'!#REF!="G",'Ricavi complessivi'!D157*LAVORO!$E$6,IF('Ricavi complessivi'!#REF!="F",'Ricavi complessivi'!D157,""))</f>
        <v>#REF!</v>
      </c>
      <c r="J157" s="14" t="e">
        <f>IF('Ricavi complessivi'!#REF!="G",'Ricavi complessivi'!E157*LAVORO!$E$6,IF('Ricavi complessivi'!#REF!="F",'Ricavi complessivi'!E157,""))</f>
        <v>#REF!</v>
      </c>
      <c r="K157" s="14" t="e">
        <f>IF('Ricavi complessivi'!#REF!="G",'Ricavi complessivi'!F157*LAVORO!$E$6,IF('Ricavi complessivi'!#REF!="F",'Ricavi complessivi'!F157,""))</f>
        <v>#REF!</v>
      </c>
      <c r="L157" s="30" t="e">
        <f>IF('Ricavi complessivi'!#REF!="G",'Ricavi complessivi'!#REF!*LAVORO!$E$6,IF('Ricavi complessivi'!#REF!="F",'Ricavi complessivi'!#REF!,""))</f>
        <v>#REF!</v>
      </c>
      <c r="M157" s="30" t="e">
        <f>'Ricavi complessivi'!#REF!</f>
        <v>#REF!</v>
      </c>
      <c r="P157" s="42" t="e">
        <f>IF(M157="G",'Ricavi complessivi'!#REF!,IF('R Felino'!M157='R Felino'!$B$214,'Ricavi complessivi'!#REF!,0))</f>
        <v>#REF!</v>
      </c>
    </row>
    <row r="158" spans="1:16" hidden="1">
      <c r="A158" s="13" t="str">
        <f>IF('Ricavi complessivi'!A158="","",'Ricavi complessivi'!A158)</f>
        <v xml:space="preserve">  64/05/115  </v>
      </c>
      <c r="B158" s="62" t="str">
        <f>IF('Ricavi complessivi'!B158="","",'Ricavi complessivi'!B158)</f>
        <v>SOPRAVVENIENZE ORDINARIE TRAVE</v>
      </c>
      <c r="C158" s="8" t="e">
        <f>IF('Ricavi complessivi'!#REF!="G",'Ricavi complessivi'!#REF!*LAVORO!$E$6,IF('Ricavi complessivi'!#REF!="F",'Ricavi complessivi'!#REF!,""))</f>
        <v>#REF!</v>
      </c>
      <c r="D158" s="8" t="e">
        <f>IF('Ricavi complessivi'!#REF!="G",'Ricavi complessivi'!#REF!*LAVORO!$E$6,IF('Ricavi complessivi'!#REF!="F",'Ricavi complessivi'!#REF!,""))</f>
        <v>#REF!</v>
      </c>
      <c r="E158" s="30" t="e">
        <f>IF('Ricavi complessivi'!#REF!="G",'Ricavi complessivi'!#REF!*LAVORO!$E$6,IF('Ricavi complessivi'!#REF!="F",'Ricavi complessivi'!#REF!,""))</f>
        <v>#REF!</v>
      </c>
      <c r="F158" s="114" t="e">
        <f>IF('Ricavi complessivi'!#REF!="G",'Ricavi complessivi'!C158*LAVORO!$E$6,IF('Ricavi complessivi'!#REF!="F",'Ricavi complessivi'!C158,0))</f>
        <v>#REF!</v>
      </c>
      <c r="G158" s="44" t="e">
        <f>IF('Ricavi complessivi'!#REF!="G",'Ricavi complessivi'!#REF!*LAVORO!$E$6,IF('Ricavi complessivi'!#REF!="F",'Ricavi complessivi'!#REF!,""))</f>
        <v>#REF!</v>
      </c>
      <c r="H158" s="44" t="e">
        <f>IF('Ricavi complessivi'!#REF!="G",'Ricavi complessivi'!#REF!*LAVORO!$E$6,IF('Ricavi complessivi'!#REF!="F",'Ricavi complessivi'!#REF!,""))</f>
        <v>#REF!</v>
      </c>
      <c r="I158" s="114" t="e">
        <f>IF('Ricavi complessivi'!#REF!="G",'Ricavi complessivi'!D158*LAVORO!$E$6,IF('Ricavi complessivi'!#REF!="F",'Ricavi complessivi'!D158,""))</f>
        <v>#REF!</v>
      </c>
      <c r="J158" s="14" t="e">
        <f>IF('Ricavi complessivi'!#REF!="G",'Ricavi complessivi'!E158*LAVORO!$E$6,IF('Ricavi complessivi'!#REF!="F",'Ricavi complessivi'!E158,""))</f>
        <v>#REF!</v>
      </c>
      <c r="K158" s="14" t="e">
        <f>IF('Ricavi complessivi'!#REF!="G",'Ricavi complessivi'!F158*LAVORO!$E$6,IF('Ricavi complessivi'!#REF!="F",'Ricavi complessivi'!F158,""))</f>
        <v>#REF!</v>
      </c>
      <c r="L158" s="30" t="e">
        <f>IF('Ricavi complessivi'!#REF!="G",'Ricavi complessivi'!#REF!*LAVORO!$E$6,IF('Ricavi complessivi'!#REF!="F",'Ricavi complessivi'!#REF!,""))</f>
        <v>#REF!</v>
      </c>
      <c r="M158" s="30" t="e">
        <f>'Ricavi complessivi'!#REF!</f>
        <v>#REF!</v>
      </c>
      <c r="P158" s="42" t="e">
        <f>IF(M158="G",'Ricavi complessivi'!#REF!,IF('R Felino'!M158='R Felino'!$B$214,'Ricavi complessivi'!#REF!,0))</f>
        <v>#REF!</v>
      </c>
    </row>
    <row r="159" spans="1:16" hidden="1">
      <c r="A159" s="13" t="str">
        <f>IF('Ricavi complessivi'!A159="","",'Ricavi complessivi'!A159)</f>
        <v xml:space="preserve">  64/05/115  </v>
      </c>
      <c r="B159" s="62" t="str">
        <f>IF('Ricavi complessivi'!B159="","",'Ricavi complessivi'!B159)</f>
        <v>SOPRAVVENIENZE ORDINARIE COLLECCHIO</v>
      </c>
      <c r="C159" s="8" t="e">
        <f>IF('Ricavi complessivi'!#REF!="G",'Ricavi complessivi'!#REF!*LAVORO!$E$6,IF('Ricavi complessivi'!#REF!="F",'Ricavi complessivi'!#REF!,""))</f>
        <v>#REF!</v>
      </c>
      <c r="D159" s="8" t="e">
        <f>IF('Ricavi complessivi'!#REF!="G",'Ricavi complessivi'!#REF!*LAVORO!$E$6,IF('Ricavi complessivi'!#REF!="F",'Ricavi complessivi'!#REF!,""))</f>
        <v>#REF!</v>
      </c>
      <c r="E159" s="30" t="e">
        <f>IF('Ricavi complessivi'!#REF!="G",'Ricavi complessivi'!#REF!*LAVORO!$E$6,IF('Ricavi complessivi'!#REF!="F",'Ricavi complessivi'!#REF!,""))</f>
        <v>#REF!</v>
      </c>
      <c r="F159" s="114" t="e">
        <f>IF('Ricavi complessivi'!#REF!="G",'Ricavi complessivi'!C159*LAVORO!$E$6,IF('Ricavi complessivi'!#REF!="F",'Ricavi complessivi'!C159,0))</f>
        <v>#REF!</v>
      </c>
      <c r="G159" s="44" t="e">
        <f>IF('Ricavi complessivi'!#REF!="G",'Ricavi complessivi'!#REF!*LAVORO!$E$6,IF('Ricavi complessivi'!#REF!="F",'Ricavi complessivi'!#REF!,""))</f>
        <v>#REF!</v>
      </c>
      <c r="H159" s="44" t="e">
        <f>IF('Ricavi complessivi'!#REF!="G",'Ricavi complessivi'!#REF!*LAVORO!$E$6,IF('Ricavi complessivi'!#REF!="F",'Ricavi complessivi'!#REF!,""))</f>
        <v>#REF!</v>
      </c>
      <c r="I159" s="114" t="e">
        <f>IF('Ricavi complessivi'!#REF!="G",'Ricavi complessivi'!D159*LAVORO!$E$6,IF('Ricavi complessivi'!#REF!="F",'Ricavi complessivi'!D159,""))</f>
        <v>#REF!</v>
      </c>
      <c r="J159" s="14" t="e">
        <f>IF('Ricavi complessivi'!#REF!="G",'Ricavi complessivi'!E159*LAVORO!$E$6,IF('Ricavi complessivi'!#REF!="F",'Ricavi complessivi'!E159,""))</f>
        <v>#REF!</v>
      </c>
      <c r="K159" s="14" t="e">
        <f>IF('Ricavi complessivi'!#REF!="G",'Ricavi complessivi'!F159*LAVORO!$E$6,IF('Ricavi complessivi'!#REF!="F",'Ricavi complessivi'!F159,""))</f>
        <v>#REF!</v>
      </c>
      <c r="L159" s="30" t="e">
        <f>IF('Ricavi complessivi'!#REF!="G",'Ricavi complessivi'!#REF!*LAVORO!$E$6,IF('Ricavi complessivi'!#REF!="F",'Ricavi complessivi'!#REF!,""))</f>
        <v>#REF!</v>
      </c>
      <c r="M159" s="30" t="e">
        <f>'Ricavi complessivi'!#REF!</f>
        <v>#REF!</v>
      </c>
      <c r="P159" s="42" t="e">
        <f>IF(M159="G",'Ricavi complessivi'!#REF!,IF('R Felino'!M159='R Felino'!$B$214,'Ricavi complessivi'!#REF!,0))</f>
        <v>#REF!</v>
      </c>
    </row>
    <row r="160" spans="1:16" hidden="1">
      <c r="A160" s="13" t="str">
        <f>IF('Ricavi complessivi'!A160="","",'Ricavi complessivi'!A160)</f>
        <v/>
      </c>
      <c r="B160" s="62" t="str">
        <f>IF('Ricavi complessivi'!B160="","",'Ricavi complessivi'!B160)</f>
        <v>TRASFERIMENTO CENTRO PER LE FAMIGLIE</v>
      </c>
      <c r="C160" s="8" t="e">
        <f>IF('Ricavi complessivi'!#REF!="G",'Ricavi complessivi'!#REF!*LAVORO!$E$6,IF('Ricavi complessivi'!#REF!="F",'Ricavi complessivi'!#REF!,""))</f>
        <v>#REF!</v>
      </c>
      <c r="D160" s="8" t="e">
        <f>IF('Ricavi complessivi'!#REF!="G",'Ricavi complessivi'!#REF!*LAVORO!$E$6,IF('Ricavi complessivi'!#REF!="F",'Ricavi complessivi'!#REF!,""))</f>
        <v>#REF!</v>
      </c>
      <c r="E160" s="30" t="e">
        <f>IF('Ricavi complessivi'!#REF!="G",'Ricavi complessivi'!#REF!*LAVORO!$E$6,IF('Ricavi complessivi'!#REF!="F",'Ricavi complessivi'!#REF!,""))</f>
        <v>#REF!</v>
      </c>
      <c r="F160" s="114" t="e">
        <f>IF('Ricavi complessivi'!#REF!="G",'Ricavi complessivi'!C160*LAVORO!$E$6,IF('Ricavi complessivi'!#REF!="F",'Ricavi complessivi'!C160,0))</f>
        <v>#REF!</v>
      </c>
      <c r="G160" s="44" t="e">
        <f>IF('Ricavi complessivi'!#REF!="G",'Ricavi complessivi'!#REF!*LAVORO!$E$6,IF('Ricavi complessivi'!#REF!="F",'Ricavi complessivi'!#REF!,""))</f>
        <v>#REF!</v>
      </c>
      <c r="H160" s="44" t="e">
        <f>IF('Ricavi complessivi'!#REF!="G",'Ricavi complessivi'!#REF!*LAVORO!$E$6,IF('Ricavi complessivi'!#REF!="F",'Ricavi complessivi'!#REF!,""))</f>
        <v>#REF!</v>
      </c>
      <c r="I160" s="114" t="e">
        <f>IF('Ricavi complessivi'!#REF!="G",'Ricavi complessivi'!D160*LAVORO!$E$6,IF('Ricavi complessivi'!#REF!="F",'Ricavi complessivi'!D160,""))</f>
        <v>#REF!</v>
      </c>
      <c r="J160" s="14" t="e">
        <f>IF('Ricavi complessivi'!#REF!="G",'Ricavi complessivi'!E160*LAVORO!$E$6,IF('Ricavi complessivi'!#REF!="F",'Ricavi complessivi'!E160,""))</f>
        <v>#REF!</v>
      </c>
      <c r="K160" s="14" t="e">
        <f>IF('Ricavi complessivi'!#REF!="G",'Ricavi complessivi'!F160*LAVORO!$E$6,IF('Ricavi complessivi'!#REF!="F",'Ricavi complessivi'!F160,""))</f>
        <v>#REF!</v>
      </c>
      <c r="L160" s="30" t="e">
        <f>IF('Ricavi complessivi'!#REF!="G",'Ricavi complessivi'!#REF!*LAVORO!$E$6,IF('Ricavi complessivi'!#REF!="F",'Ricavi complessivi'!#REF!,""))</f>
        <v>#REF!</v>
      </c>
      <c r="M160" s="30" t="e">
        <f>'Ricavi complessivi'!#REF!</f>
        <v>#REF!</v>
      </c>
      <c r="P160" s="42" t="e">
        <f>IF(M160="G",'Ricavi complessivi'!#REF!,IF('R Felino'!M160='R Felino'!$B$214,'Ricavi complessivi'!#REF!,0))</f>
        <v>#REF!</v>
      </c>
    </row>
    <row r="161" spans="1:16" hidden="1">
      <c r="A161" s="13" t="str">
        <f>IF('Ricavi complessivi'!A161="","",'Ricavi complessivi'!A161)</f>
        <v/>
      </c>
      <c r="B161" s="62" t="str">
        <f>IF('Ricavi complessivi'!B161="","",'Ricavi complessivi'!B161)</f>
        <v>FITTI ATTIVI TRAVE</v>
      </c>
      <c r="C161" s="8" t="e">
        <f>IF('Ricavi complessivi'!#REF!="G",'Ricavi complessivi'!#REF!*LAVORO!$E$6,IF('Ricavi complessivi'!#REF!="F",'Ricavi complessivi'!#REF!,""))</f>
        <v>#REF!</v>
      </c>
      <c r="D161" s="8" t="e">
        <f>IF('Ricavi complessivi'!#REF!="G",'Ricavi complessivi'!#REF!*LAVORO!$E$6,IF('Ricavi complessivi'!#REF!="F",'Ricavi complessivi'!#REF!,""))</f>
        <v>#REF!</v>
      </c>
      <c r="E161" s="30" t="e">
        <f>IF('Ricavi complessivi'!#REF!="G",'Ricavi complessivi'!#REF!*LAVORO!$E$6,IF('Ricavi complessivi'!#REF!="F",'Ricavi complessivi'!#REF!,""))</f>
        <v>#REF!</v>
      </c>
      <c r="F161" s="114" t="e">
        <f>IF('Ricavi complessivi'!#REF!="G",'Ricavi complessivi'!C161*LAVORO!$E$6,IF('Ricavi complessivi'!#REF!="F",'Ricavi complessivi'!C161,0))</f>
        <v>#REF!</v>
      </c>
      <c r="G161" s="44" t="e">
        <f>IF('Ricavi complessivi'!#REF!="G",'Ricavi complessivi'!#REF!*LAVORO!$E$6,IF('Ricavi complessivi'!#REF!="F",'Ricavi complessivi'!#REF!,""))</f>
        <v>#REF!</v>
      </c>
      <c r="H161" s="44" t="e">
        <f>IF('Ricavi complessivi'!#REF!="G",'Ricavi complessivi'!#REF!*LAVORO!$E$6,IF('Ricavi complessivi'!#REF!="F",'Ricavi complessivi'!#REF!,""))</f>
        <v>#REF!</v>
      </c>
      <c r="I161" s="114" t="e">
        <f>IF('Ricavi complessivi'!#REF!="G",'Ricavi complessivi'!D161*LAVORO!$E$6,IF('Ricavi complessivi'!#REF!="F",'Ricavi complessivi'!D161,""))</f>
        <v>#REF!</v>
      </c>
      <c r="J161" s="14" t="e">
        <f>IF('Ricavi complessivi'!#REF!="G",'Ricavi complessivi'!E161*LAVORO!$E$6,IF('Ricavi complessivi'!#REF!="F",'Ricavi complessivi'!E161,""))</f>
        <v>#REF!</v>
      </c>
      <c r="K161" s="14" t="e">
        <f>IF('Ricavi complessivi'!#REF!="G",'Ricavi complessivi'!F161*LAVORO!$E$6,IF('Ricavi complessivi'!#REF!="F",'Ricavi complessivi'!F161,""))</f>
        <v>#REF!</v>
      </c>
      <c r="L161" s="30" t="e">
        <f>IF('Ricavi complessivi'!#REF!="G",'Ricavi complessivi'!#REF!*LAVORO!$E$6,IF('Ricavi complessivi'!#REF!="F",'Ricavi complessivi'!#REF!,""))</f>
        <v>#REF!</v>
      </c>
      <c r="M161" s="30" t="e">
        <f>'Ricavi complessivi'!#REF!</f>
        <v>#REF!</v>
      </c>
      <c r="P161" s="42" t="e">
        <f>IF(M161="G",'Ricavi complessivi'!#REF!,IF('R Felino'!M161='R Felino'!$B$214,'Ricavi complessivi'!#REF!,0))</f>
        <v>#REF!</v>
      </c>
    </row>
    <row r="162" spans="1:16" hidden="1">
      <c r="A162" s="13" t="str">
        <f>IF('Ricavi complessivi'!A162="","",'Ricavi complessivi'!A162)</f>
        <v/>
      </c>
      <c r="B162" s="62" t="str">
        <f>IF('Ricavi complessivi'!B162="","",'Ricavi complessivi'!B162)</f>
        <v>FITTI ATTIVI MONTCHIARUGOLO</v>
      </c>
      <c r="C162" s="8" t="e">
        <f>IF('Ricavi complessivi'!#REF!="G",'Ricavi complessivi'!#REF!*LAVORO!$E$6,IF('Ricavi complessivi'!#REF!="F",'Ricavi complessivi'!#REF!,""))</f>
        <v>#REF!</v>
      </c>
      <c r="D162" s="8" t="e">
        <f>IF('Ricavi complessivi'!#REF!="G",'Ricavi complessivi'!#REF!*LAVORO!$E$6,IF('Ricavi complessivi'!#REF!="F",'Ricavi complessivi'!#REF!,""))</f>
        <v>#REF!</v>
      </c>
      <c r="E162" s="30" t="e">
        <f>IF('Ricavi complessivi'!#REF!="G",'Ricavi complessivi'!#REF!*LAVORO!$E$6,IF('Ricavi complessivi'!#REF!="F",'Ricavi complessivi'!#REF!,""))</f>
        <v>#REF!</v>
      </c>
      <c r="F162" s="114" t="e">
        <f>IF('Ricavi complessivi'!#REF!="G",'Ricavi complessivi'!C162*LAVORO!$E$6,IF('Ricavi complessivi'!#REF!="F",'Ricavi complessivi'!C162,0))</f>
        <v>#REF!</v>
      </c>
      <c r="G162" s="44" t="e">
        <f>IF('Ricavi complessivi'!#REF!="G",'Ricavi complessivi'!#REF!*LAVORO!$E$6,IF('Ricavi complessivi'!#REF!="F",'Ricavi complessivi'!#REF!,""))</f>
        <v>#REF!</v>
      </c>
      <c r="H162" s="44" t="e">
        <f>IF('Ricavi complessivi'!#REF!="G",'Ricavi complessivi'!#REF!*LAVORO!$E$6,IF('Ricavi complessivi'!#REF!="F",'Ricavi complessivi'!#REF!,""))</f>
        <v>#REF!</v>
      </c>
      <c r="I162" s="114" t="e">
        <f>IF('Ricavi complessivi'!#REF!="G",'Ricavi complessivi'!D162*LAVORO!$E$6,IF('Ricavi complessivi'!#REF!="F",'Ricavi complessivi'!D162,""))</f>
        <v>#REF!</v>
      </c>
      <c r="J162" s="14" t="e">
        <f>IF('Ricavi complessivi'!#REF!="G",'Ricavi complessivi'!E162*LAVORO!$E$6,IF('Ricavi complessivi'!#REF!="F",'Ricavi complessivi'!E162,""))</f>
        <v>#REF!</v>
      </c>
      <c r="K162" s="14" t="e">
        <f>IF('Ricavi complessivi'!#REF!="G",'Ricavi complessivi'!F162*LAVORO!$E$6,IF('Ricavi complessivi'!#REF!="F",'Ricavi complessivi'!F162,""))</f>
        <v>#REF!</v>
      </c>
      <c r="L162" s="30" t="e">
        <f>IF('Ricavi complessivi'!#REF!="G",'Ricavi complessivi'!#REF!*LAVORO!$E$6,IF('Ricavi complessivi'!#REF!="F",'Ricavi complessivi'!#REF!,""))</f>
        <v>#REF!</v>
      </c>
      <c r="M162" s="30" t="e">
        <f>'Ricavi complessivi'!#REF!</f>
        <v>#REF!</v>
      </c>
      <c r="P162" s="42" t="e">
        <f>IF(M162="G",'Ricavi complessivi'!#REF!,IF('R Felino'!M162='R Felino'!$B$214,'Ricavi complessivi'!#REF!,0))</f>
        <v>#REF!</v>
      </c>
    </row>
    <row r="163" spans="1:16" hidden="1">
      <c r="A163" s="13" t="str">
        <f>IF('Ricavi complessivi'!A163="","",'Ricavi complessivi'!A163)</f>
        <v/>
      </c>
      <c r="B163" s="62" t="str">
        <f>IF('Ricavi complessivi'!B163="","",'Ricavi complessivi'!B163)</f>
        <v>CONTRIBUTO BARRIERE ARCHITETTONICHE M</v>
      </c>
      <c r="C163" s="8" t="e">
        <f>IF('Ricavi complessivi'!#REF!="G",'Ricavi complessivi'!#REF!*LAVORO!$E$6,IF('Ricavi complessivi'!#REF!="F",'Ricavi complessivi'!#REF!,""))</f>
        <v>#REF!</v>
      </c>
      <c r="D163" s="8" t="e">
        <f>IF('Ricavi complessivi'!#REF!="G",'Ricavi complessivi'!#REF!*LAVORO!$E$6,IF('Ricavi complessivi'!#REF!="F",'Ricavi complessivi'!#REF!,""))</f>
        <v>#REF!</v>
      </c>
      <c r="E163" s="30" t="e">
        <f>IF('Ricavi complessivi'!#REF!="G",'Ricavi complessivi'!#REF!*LAVORO!$E$6,IF('Ricavi complessivi'!#REF!="F",'Ricavi complessivi'!#REF!,""))</f>
        <v>#REF!</v>
      </c>
      <c r="F163" s="114" t="e">
        <f>IF('Ricavi complessivi'!#REF!="G",'Ricavi complessivi'!C163*LAVORO!$E$6,IF('Ricavi complessivi'!#REF!="F",'Ricavi complessivi'!C163,0))</f>
        <v>#REF!</v>
      </c>
      <c r="G163" s="44" t="e">
        <f>IF('Ricavi complessivi'!#REF!="G",'Ricavi complessivi'!#REF!*LAVORO!$E$6,IF('Ricavi complessivi'!#REF!="F",'Ricavi complessivi'!#REF!,""))</f>
        <v>#REF!</v>
      </c>
      <c r="H163" s="44" t="e">
        <f>IF('Ricavi complessivi'!#REF!="G",'Ricavi complessivi'!#REF!*LAVORO!$E$6,IF('Ricavi complessivi'!#REF!="F",'Ricavi complessivi'!#REF!,""))</f>
        <v>#REF!</v>
      </c>
      <c r="I163" s="114" t="e">
        <f>IF('Ricavi complessivi'!#REF!="G",'Ricavi complessivi'!D163*LAVORO!$E$6,IF('Ricavi complessivi'!#REF!="F",'Ricavi complessivi'!D163,""))</f>
        <v>#REF!</v>
      </c>
      <c r="J163" s="14" t="e">
        <f>IF('Ricavi complessivi'!#REF!="G",'Ricavi complessivi'!E163*LAVORO!$E$6,IF('Ricavi complessivi'!#REF!="F",'Ricavi complessivi'!E163,""))</f>
        <v>#REF!</v>
      </c>
      <c r="K163" s="14" t="e">
        <f>IF('Ricavi complessivi'!#REF!="G",'Ricavi complessivi'!F163*LAVORO!$E$6,IF('Ricavi complessivi'!#REF!="F",'Ricavi complessivi'!F163,""))</f>
        <v>#REF!</v>
      </c>
      <c r="L163" s="30" t="e">
        <f>IF('Ricavi complessivi'!#REF!="G",'Ricavi complessivi'!#REF!*LAVORO!$E$6,IF('Ricavi complessivi'!#REF!="F",'Ricavi complessivi'!#REF!,""))</f>
        <v>#REF!</v>
      </c>
      <c r="M163" s="30" t="e">
        <f>'Ricavi complessivi'!#REF!</f>
        <v>#REF!</v>
      </c>
      <c r="P163" s="42" t="e">
        <f>IF(M163="G",'Ricavi complessivi'!#REF!,IF('R Felino'!M163='R Felino'!$B$214,'Ricavi complessivi'!#REF!,0))</f>
        <v>#REF!</v>
      </c>
    </row>
    <row r="164" spans="1:16" hidden="1">
      <c r="A164" s="13" t="str">
        <f>IF('Ricavi complessivi'!A164="","",'Ricavi complessivi'!A164)</f>
        <v/>
      </c>
      <c r="B164" s="62" t="str">
        <f>IF('Ricavi complessivi'!B164="","",'Ricavi complessivi'!B164)</f>
        <v/>
      </c>
      <c r="C164" s="8" t="e">
        <f>IF('Ricavi complessivi'!#REF!="G",'Ricavi complessivi'!#REF!*LAVORO!$E$6,IF('Ricavi complessivi'!#REF!="F",'Ricavi complessivi'!#REF!,""))</f>
        <v>#REF!</v>
      </c>
      <c r="D164" s="8" t="e">
        <f>IF('Ricavi complessivi'!#REF!="G",'Ricavi complessivi'!#REF!*LAVORO!$E$6,IF('Ricavi complessivi'!#REF!="F",'Ricavi complessivi'!#REF!,""))</f>
        <v>#REF!</v>
      </c>
      <c r="E164" s="30" t="e">
        <f>IF('Ricavi complessivi'!#REF!="G",'Ricavi complessivi'!#REF!*LAVORO!$E$6,IF('Ricavi complessivi'!#REF!="F",'Ricavi complessivi'!#REF!,""))</f>
        <v>#REF!</v>
      </c>
      <c r="F164" s="114" t="e">
        <f>IF('Ricavi complessivi'!#REF!="G",'Ricavi complessivi'!C164*LAVORO!$E$6,IF('Ricavi complessivi'!#REF!="F",'Ricavi complessivi'!C164,0))</f>
        <v>#REF!</v>
      </c>
      <c r="G164" s="44" t="e">
        <f>IF('Ricavi complessivi'!#REF!="G",'Ricavi complessivi'!#REF!*LAVORO!$E$6,IF('Ricavi complessivi'!#REF!="F",'Ricavi complessivi'!#REF!,""))</f>
        <v>#REF!</v>
      </c>
      <c r="H164" s="44" t="e">
        <f>IF('Ricavi complessivi'!#REF!="G",'Ricavi complessivi'!#REF!*LAVORO!$E$6,IF('Ricavi complessivi'!#REF!="F",'Ricavi complessivi'!#REF!,""))</f>
        <v>#REF!</v>
      </c>
      <c r="I164" s="114" t="e">
        <f>IF('Ricavi complessivi'!#REF!="G",'Ricavi complessivi'!D164*LAVORO!$E$6,IF('Ricavi complessivi'!#REF!="F",'Ricavi complessivi'!D164,""))</f>
        <v>#REF!</v>
      </c>
      <c r="J164" s="14" t="e">
        <f>IF('Ricavi complessivi'!#REF!="G",'Ricavi complessivi'!E164*LAVORO!$E$6,IF('Ricavi complessivi'!#REF!="F",'Ricavi complessivi'!E164,""))</f>
        <v>#REF!</v>
      </c>
      <c r="K164" s="14" t="e">
        <f>IF('Ricavi complessivi'!#REF!="G",'Ricavi complessivi'!F164*LAVORO!$E$6,IF('Ricavi complessivi'!#REF!="F",'Ricavi complessivi'!F164,""))</f>
        <v>#REF!</v>
      </c>
      <c r="L164" s="30" t="e">
        <f>IF('Ricavi complessivi'!#REF!="G",'Ricavi complessivi'!#REF!*LAVORO!$E$6,IF('Ricavi complessivi'!#REF!="F",'Ricavi complessivi'!#REF!,""))</f>
        <v>#REF!</v>
      </c>
      <c r="M164" s="30" t="e">
        <f>'Ricavi complessivi'!#REF!</f>
        <v>#REF!</v>
      </c>
      <c r="P164" s="42" t="e">
        <f>IF(M164="G",'Ricavi complessivi'!#REF!,IF('R Felino'!M164='R Felino'!$B$214,'Ricavi complessivi'!#REF!,0))</f>
        <v>#REF!</v>
      </c>
    </row>
    <row r="165" spans="1:16" hidden="1">
      <c r="A165" s="13" t="str">
        <f>IF('Ricavi complessivi'!A165="","",'Ricavi complessivi'!A165)</f>
        <v/>
      </c>
      <c r="B165" s="62" t="str">
        <f>IF('Ricavi complessivi'!B165="","",'Ricavi complessivi'!B165)</f>
        <v/>
      </c>
      <c r="C165" s="8" t="e">
        <f>IF('Ricavi complessivi'!#REF!="G",'Ricavi complessivi'!#REF!*LAVORO!$E$6,IF('Ricavi complessivi'!#REF!="F",'Ricavi complessivi'!#REF!,""))</f>
        <v>#REF!</v>
      </c>
      <c r="D165" s="8" t="e">
        <f>IF('Ricavi complessivi'!#REF!="G",'Ricavi complessivi'!#REF!*LAVORO!$E$6,IF('Ricavi complessivi'!#REF!="F",'Ricavi complessivi'!#REF!,""))</f>
        <v>#REF!</v>
      </c>
      <c r="E165" s="30" t="e">
        <f>IF('Ricavi complessivi'!#REF!="G",'Ricavi complessivi'!#REF!*LAVORO!$E$6,IF('Ricavi complessivi'!#REF!="F",'Ricavi complessivi'!#REF!,""))</f>
        <v>#REF!</v>
      </c>
      <c r="F165" s="114" t="e">
        <f>IF('Ricavi complessivi'!#REF!="G",'Ricavi complessivi'!C165*LAVORO!$E$6,IF('Ricavi complessivi'!#REF!="F",'Ricavi complessivi'!C165,0))</f>
        <v>#REF!</v>
      </c>
      <c r="G165" s="44" t="e">
        <f>IF('Ricavi complessivi'!#REF!="G",'Ricavi complessivi'!#REF!*LAVORO!$E$6,IF('Ricavi complessivi'!#REF!="F",'Ricavi complessivi'!#REF!,""))</f>
        <v>#REF!</v>
      </c>
      <c r="H165" s="44" t="e">
        <f>IF('Ricavi complessivi'!#REF!="G",'Ricavi complessivi'!#REF!*LAVORO!$E$6,IF('Ricavi complessivi'!#REF!="F",'Ricavi complessivi'!#REF!,""))</f>
        <v>#REF!</v>
      </c>
      <c r="I165" s="114" t="e">
        <f>IF('Ricavi complessivi'!#REF!="G",'Ricavi complessivi'!D165*LAVORO!$E$6,IF('Ricavi complessivi'!#REF!="F",'Ricavi complessivi'!D165,""))</f>
        <v>#REF!</v>
      </c>
      <c r="J165" s="14" t="e">
        <f>IF('Ricavi complessivi'!#REF!="G",'Ricavi complessivi'!E165*LAVORO!$E$6,IF('Ricavi complessivi'!#REF!="F",'Ricavi complessivi'!E165,""))</f>
        <v>#REF!</v>
      </c>
      <c r="K165" s="14" t="e">
        <f>IF('Ricavi complessivi'!#REF!="G",'Ricavi complessivi'!F165*LAVORO!$E$6,IF('Ricavi complessivi'!#REF!="F",'Ricavi complessivi'!F165,""))</f>
        <v>#REF!</v>
      </c>
      <c r="L165" s="30" t="e">
        <f>IF('Ricavi complessivi'!#REF!="G",'Ricavi complessivi'!#REF!*LAVORO!$E$6,IF('Ricavi complessivi'!#REF!="F",'Ricavi complessivi'!#REF!,""))</f>
        <v>#REF!</v>
      </c>
      <c r="M165" s="30" t="e">
        <f>'Ricavi complessivi'!#REF!</f>
        <v>#REF!</v>
      </c>
      <c r="P165" s="42" t="e">
        <f>IF(M165="G",'Ricavi complessivi'!#REF!,IF('R Felino'!M165='R Felino'!$B$214,'Ricavi complessivi'!#REF!,0))</f>
        <v>#REF!</v>
      </c>
    </row>
    <row r="166" spans="1:16" hidden="1">
      <c r="A166" s="13" t="str">
        <f>IF('Ricavi complessivi'!A166="","",'Ricavi complessivi'!A166)</f>
        <v/>
      </c>
      <c r="B166" s="62" t="str">
        <f>IF('Ricavi complessivi'!B166="","",'Ricavi complessivi'!B166)</f>
        <v/>
      </c>
      <c r="C166" s="8" t="e">
        <f>IF('Ricavi complessivi'!#REF!="G",'Ricavi complessivi'!#REF!*LAVORO!$E$6,IF('Ricavi complessivi'!#REF!="F",'Ricavi complessivi'!#REF!,""))</f>
        <v>#REF!</v>
      </c>
      <c r="D166" s="8" t="e">
        <f>IF('Ricavi complessivi'!#REF!="G",'Ricavi complessivi'!#REF!*LAVORO!$E$6,IF('Ricavi complessivi'!#REF!="F",'Ricavi complessivi'!#REF!,""))</f>
        <v>#REF!</v>
      </c>
      <c r="E166" s="30" t="e">
        <f>IF('Ricavi complessivi'!#REF!="G",'Ricavi complessivi'!#REF!*LAVORO!$E$6,IF('Ricavi complessivi'!#REF!="F",'Ricavi complessivi'!#REF!,""))</f>
        <v>#REF!</v>
      </c>
      <c r="F166" s="114" t="e">
        <f>IF('Ricavi complessivi'!#REF!="G",'Ricavi complessivi'!C166*LAVORO!$E$6,IF('Ricavi complessivi'!#REF!="F",'Ricavi complessivi'!C166,0))</f>
        <v>#REF!</v>
      </c>
      <c r="G166" s="44" t="e">
        <f>IF('Ricavi complessivi'!#REF!="G",'Ricavi complessivi'!#REF!*LAVORO!$E$6,IF('Ricavi complessivi'!#REF!="F",'Ricavi complessivi'!#REF!,""))</f>
        <v>#REF!</v>
      </c>
      <c r="H166" s="44" t="e">
        <f>IF('Ricavi complessivi'!#REF!="G",'Ricavi complessivi'!#REF!*LAVORO!$E$6,IF('Ricavi complessivi'!#REF!="F",'Ricavi complessivi'!#REF!,""))</f>
        <v>#REF!</v>
      </c>
      <c r="I166" s="114" t="e">
        <f>IF('Ricavi complessivi'!#REF!="G",'Ricavi complessivi'!D166*LAVORO!$E$6,IF('Ricavi complessivi'!#REF!="F",'Ricavi complessivi'!D166,""))</f>
        <v>#REF!</v>
      </c>
      <c r="J166" s="14" t="e">
        <f>IF('Ricavi complessivi'!#REF!="G",'Ricavi complessivi'!E166*LAVORO!$E$6,IF('Ricavi complessivi'!#REF!="F",'Ricavi complessivi'!E166,""))</f>
        <v>#REF!</v>
      </c>
      <c r="K166" s="14" t="e">
        <f>IF('Ricavi complessivi'!#REF!="G",'Ricavi complessivi'!F166*LAVORO!$E$6,IF('Ricavi complessivi'!#REF!="F",'Ricavi complessivi'!F166,""))</f>
        <v>#REF!</v>
      </c>
      <c r="L166" s="30" t="e">
        <f>IF('Ricavi complessivi'!#REF!="G",'Ricavi complessivi'!#REF!*LAVORO!$E$6,IF('Ricavi complessivi'!#REF!="F",'Ricavi complessivi'!#REF!,""))</f>
        <v>#REF!</v>
      </c>
      <c r="M166" s="30" t="e">
        <f>'Ricavi complessivi'!#REF!</f>
        <v>#REF!</v>
      </c>
      <c r="P166" s="42" t="e">
        <f>IF(M166="G",'Ricavi complessivi'!#REF!,IF('R Felino'!M166='R Felino'!$B$214,'Ricavi complessivi'!#REF!,0))</f>
        <v>#REF!</v>
      </c>
    </row>
    <row r="167" spans="1:16" hidden="1">
      <c r="A167" s="13" t="str">
        <f>IF('Ricavi complessivi'!A167="","",'Ricavi complessivi'!A167)</f>
        <v/>
      </c>
      <c r="B167" s="62" t="str">
        <f>IF('Ricavi complessivi'!B167="","",'Ricavi complessivi'!B167)</f>
        <v/>
      </c>
      <c r="C167" s="8" t="e">
        <f>IF('Ricavi complessivi'!#REF!="G",'Ricavi complessivi'!#REF!*LAVORO!$E$6,IF('Ricavi complessivi'!#REF!="F",'Ricavi complessivi'!#REF!,""))</f>
        <v>#REF!</v>
      </c>
      <c r="D167" s="8" t="e">
        <f>IF('Ricavi complessivi'!#REF!="G",'Ricavi complessivi'!#REF!*LAVORO!$E$6,IF('Ricavi complessivi'!#REF!="F",'Ricavi complessivi'!#REF!,""))</f>
        <v>#REF!</v>
      </c>
      <c r="E167" s="30" t="e">
        <f>IF('Ricavi complessivi'!#REF!="G",'Ricavi complessivi'!#REF!*LAVORO!$E$6,IF('Ricavi complessivi'!#REF!="F",'Ricavi complessivi'!#REF!,""))</f>
        <v>#REF!</v>
      </c>
      <c r="F167" s="114" t="e">
        <f>IF('Ricavi complessivi'!#REF!="G",'Ricavi complessivi'!C167*LAVORO!$E$6,IF('Ricavi complessivi'!#REF!="F",'Ricavi complessivi'!C167,0))</f>
        <v>#REF!</v>
      </c>
      <c r="G167" s="44" t="e">
        <f>IF('Ricavi complessivi'!#REF!="G",'Ricavi complessivi'!#REF!*LAVORO!$E$6,IF('Ricavi complessivi'!#REF!="F",'Ricavi complessivi'!#REF!,""))</f>
        <v>#REF!</v>
      </c>
      <c r="H167" s="44" t="e">
        <f>IF('Ricavi complessivi'!#REF!="G",'Ricavi complessivi'!#REF!*LAVORO!$E$6,IF('Ricavi complessivi'!#REF!="F",'Ricavi complessivi'!#REF!,""))</f>
        <v>#REF!</v>
      </c>
      <c r="I167" s="114" t="e">
        <f>IF('Ricavi complessivi'!#REF!="G",'Ricavi complessivi'!D167*LAVORO!$E$6,IF('Ricavi complessivi'!#REF!="F",'Ricavi complessivi'!D167,""))</f>
        <v>#REF!</v>
      </c>
      <c r="J167" s="14" t="e">
        <f>IF('Ricavi complessivi'!#REF!="G",'Ricavi complessivi'!E167*LAVORO!$E$6,IF('Ricavi complessivi'!#REF!="F",'Ricavi complessivi'!E167,""))</f>
        <v>#REF!</v>
      </c>
      <c r="K167" s="14" t="e">
        <f>IF('Ricavi complessivi'!#REF!="G",'Ricavi complessivi'!F167*LAVORO!$E$6,IF('Ricavi complessivi'!#REF!="F",'Ricavi complessivi'!F167,""))</f>
        <v>#REF!</v>
      </c>
      <c r="L167" s="30" t="e">
        <f>IF('Ricavi complessivi'!#REF!="G",'Ricavi complessivi'!#REF!*LAVORO!$E$6,IF('Ricavi complessivi'!#REF!="F",'Ricavi complessivi'!#REF!,""))</f>
        <v>#REF!</v>
      </c>
      <c r="M167" s="30" t="e">
        <f>'Ricavi complessivi'!#REF!</f>
        <v>#REF!</v>
      </c>
      <c r="P167" s="42" t="e">
        <f>IF(M167="G",'Ricavi complessivi'!#REF!,IF('R Felino'!M167='R Felino'!$B$214,'Ricavi complessivi'!#REF!,0))</f>
        <v>#REF!</v>
      </c>
    </row>
    <row r="168" spans="1:16" hidden="1">
      <c r="A168" s="13" t="str">
        <f>IF('Ricavi complessivi'!A168="","",'Ricavi complessivi'!A168)</f>
        <v/>
      </c>
      <c r="B168" s="62" t="str">
        <f>IF('Ricavi complessivi'!B168="","",'Ricavi complessivi'!B168)</f>
        <v/>
      </c>
      <c r="C168" s="8" t="e">
        <f>IF('Ricavi complessivi'!#REF!="G",'Ricavi complessivi'!#REF!*LAVORO!$E$6,IF('Ricavi complessivi'!#REF!="F",'Ricavi complessivi'!#REF!,""))</f>
        <v>#REF!</v>
      </c>
      <c r="D168" s="8" t="e">
        <f>IF('Ricavi complessivi'!#REF!="G",'Ricavi complessivi'!#REF!*LAVORO!$E$6,IF('Ricavi complessivi'!#REF!="F",'Ricavi complessivi'!#REF!,""))</f>
        <v>#REF!</v>
      </c>
      <c r="E168" s="30" t="e">
        <f>IF('Ricavi complessivi'!#REF!="G",'Ricavi complessivi'!#REF!*LAVORO!$E$6,IF('Ricavi complessivi'!#REF!="F",'Ricavi complessivi'!#REF!,""))</f>
        <v>#REF!</v>
      </c>
      <c r="F168" s="114" t="e">
        <f>IF('Ricavi complessivi'!#REF!="G",'Ricavi complessivi'!C168*LAVORO!$E$6,IF('Ricavi complessivi'!#REF!="F",'Ricavi complessivi'!C168,0))</f>
        <v>#REF!</v>
      </c>
      <c r="G168" s="44" t="e">
        <f>IF('Ricavi complessivi'!#REF!="G",'Ricavi complessivi'!#REF!*LAVORO!$E$6,IF('Ricavi complessivi'!#REF!="F",'Ricavi complessivi'!#REF!,""))</f>
        <v>#REF!</v>
      </c>
      <c r="H168" s="44" t="e">
        <f>IF('Ricavi complessivi'!#REF!="G",'Ricavi complessivi'!#REF!*LAVORO!$E$6,IF('Ricavi complessivi'!#REF!="F",'Ricavi complessivi'!#REF!,""))</f>
        <v>#REF!</v>
      </c>
      <c r="I168" s="114" t="e">
        <f>IF('Ricavi complessivi'!#REF!="G",'Ricavi complessivi'!D168*LAVORO!$E$6,IF('Ricavi complessivi'!#REF!="F",'Ricavi complessivi'!D168,""))</f>
        <v>#REF!</v>
      </c>
      <c r="J168" s="14" t="e">
        <f>IF('Ricavi complessivi'!#REF!="G",'Ricavi complessivi'!E168*LAVORO!$E$6,IF('Ricavi complessivi'!#REF!="F",'Ricavi complessivi'!E168,""))</f>
        <v>#REF!</v>
      </c>
      <c r="K168" s="14" t="e">
        <f>IF('Ricavi complessivi'!#REF!="G",'Ricavi complessivi'!F168*LAVORO!$E$6,IF('Ricavi complessivi'!#REF!="F",'Ricavi complessivi'!F168,""))</f>
        <v>#REF!</v>
      </c>
      <c r="L168" s="30" t="e">
        <f>IF('Ricavi complessivi'!#REF!="G",'Ricavi complessivi'!#REF!*LAVORO!$E$6,IF('Ricavi complessivi'!#REF!="F",'Ricavi complessivi'!#REF!,""))</f>
        <v>#REF!</v>
      </c>
      <c r="M168" s="30" t="e">
        <f>'Ricavi complessivi'!#REF!</f>
        <v>#REF!</v>
      </c>
      <c r="P168" s="42" t="e">
        <f>IF(M168="G",'Ricavi complessivi'!#REF!,IF('R Felino'!M168='R Felino'!$B$214,'Ricavi complessivi'!#REF!,0))</f>
        <v>#REF!</v>
      </c>
    </row>
    <row r="169" spans="1:16" s="6" customFormat="1">
      <c r="A169" s="19"/>
      <c r="B169" s="33" t="s">
        <v>402</v>
      </c>
      <c r="C169" s="34" t="e">
        <f t="shared" ref="C169:K169" si="8">SUM(C141:C168)</f>
        <v>#REF!</v>
      </c>
      <c r="D169" s="34" t="e">
        <f t="shared" si="8"/>
        <v>#REF!</v>
      </c>
      <c r="E169" s="34" t="e">
        <f t="shared" si="8"/>
        <v>#REF!</v>
      </c>
      <c r="F169" s="34" t="e">
        <f>SUM(F141:F168)</f>
        <v>#REF!</v>
      </c>
      <c r="G169" s="34" t="e">
        <f t="shared" si="8"/>
        <v>#REF!</v>
      </c>
      <c r="H169" s="34" t="e">
        <f t="shared" si="8"/>
        <v>#REF!</v>
      </c>
      <c r="I169" s="34" t="e">
        <f t="shared" si="8"/>
        <v>#REF!</v>
      </c>
      <c r="J169" s="34" t="e">
        <f t="shared" si="8"/>
        <v>#REF!</v>
      </c>
      <c r="K169" s="34" t="e">
        <f t="shared" si="8"/>
        <v>#REF!</v>
      </c>
      <c r="L169" s="12"/>
      <c r="M169" s="12"/>
      <c r="P169" s="42">
        <v>1</v>
      </c>
    </row>
    <row r="170" spans="1:16" ht="23.25">
      <c r="B170" s="50" t="s">
        <v>400</v>
      </c>
      <c r="E170" s="25" t="e">
        <f>IF((#REF!+#REF!+#REF!+#REF!+#REF!-E169)=0,"",(#REF!+#REF!+#REF!+#REF!+#REF!))</f>
        <v>#REF!</v>
      </c>
      <c r="P170" s="42">
        <v>1</v>
      </c>
    </row>
    <row r="171" spans="1:16">
      <c r="A171" s="2" t="s">
        <v>3</v>
      </c>
      <c r="B171" s="2" t="s">
        <v>2</v>
      </c>
      <c r="C171" s="26" t="str">
        <f>C$2</f>
        <v>GESTIONALE</v>
      </c>
      <c r="D171" s="26" t="str">
        <f>D$2</f>
        <v>RATEI E RISCONTI</v>
      </c>
      <c r="E171" s="26" t="str">
        <f>E$2</f>
        <v>STIMA</v>
      </c>
      <c r="F171" s="26" t="str">
        <f>F92</f>
        <v>PREVENTIVO 2019</v>
      </c>
      <c r="G171" s="26" t="s">
        <v>802</v>
      </c>
      <c r="H171" s="26" t="s">
        <v>803</v>
      </c>
      <c r="I171" s="26" t="s">
        <v>798</v>
      </c>
      <c r="J171" s="26" t="str">
        <f>J92</f>
        <v>INDICATORE ATTESO</v>
      </c>
      <c r="K171" s="26" t="str">
        <f>K92</f>
        <v>INDICATORE CONS.</v>
      </c>
      <c r="L171" s="2" t="str">
        <f>L140</f>
        <v>NOTE</v>
      </c>
      <c r="P171" s="42">
        <v>1</v>
      </c>
    </row>
    <row r="172" spans="1:16">
      <c r="A172" s="13" t="str">
        <f>IF('Ricavi complessivi'!A172="","",'Ricavi complessivi'!A172)</f>
        <v/>
      </c>
      <c r="B172" s="62" t="str">
        <f>IF('Ricavi complessivi'!B172="","",'Ricavi complessivi'!B172)</f>
        <v>CENTRO PER LE FAMIGLIE AVVIAMENTO</v>
      </c>
      <c r="C172" s="8" t="e">
        <f>IF('Ricavi complessivi'!#REF!="G",'Ricavi complessivi'!#REF!*LAVORO!$E$6,IF('Ricavi complessivi'!#REF!="F",'Ricavi complessivi'!#REF!,""))</f>
        <v>#REF!</v>
      </c>
      <c r="D172" s="8" t="e">
        <f>IF('Ricavi complessivi'!#REF!="G",'Ricavi complessivi'!#REF!*LAVORO!$E$6,IF('Ricavi complessivi'!#REF!="F",'Ricavi complessivi'!#REF!,""))</f>
        <v>#REF!</v>
      </c>
      <c r="E172" s="30" t="e">
        <f>IF('Ricavi complessivi'!#REF!="G",'Ricavi complessivi'!#REF!*LAVORO!$E$6,IF('Ricavi complessivi'!#REF!="F",'Ricavi complessivi'!#REF!,""))</f>
        <v>#REF!</v>
      </c>
      <c r="F172" s="114" t="e">
        <f>IF('Ricavi complessivi'!#REF!="G",'Ricavi complessivi'!C172*LAVORO!$E$6,IF('Ricavi complessivi'!#REF!="F",'Ricavi complessivi'!C172,0))</f>
        <v>#REF!</v>
      </c>
      <c r="G172" s="44" t="e">
        <f>IF('Ricavi complessivi'!#REF!="G",'Ricavi complessivi'!#REF!*LAVORO!$E$6,IF('Ricavi complessivi'!#REF!="F",'Ricavi complessivi'!#REF!,""))</f>
        <v>#REF!</v>
      </c>
      <c r="H172" s="44" t="e">
        <f>IF('Ricavi complessivi'!#REF!="G",'Ricavi complessivi'!#REF!*LAVORO!$E$6,IF('Ricavi complessivi'!#REF!="F",'Ricavi complessivi'!#REF!,""))</f>
        <v>#REF!</v>
      </c>
      <c r="I172" s="114" t="e">
        <f>IF('Ricavi complessivi'!#REF!="G",'Ricavi complessivi'!D172*LAVORO!$E$6,IF('Ricavi complessivi'!#REF!="F",'Ricavi complessivi'!D172,""))</f>
        <v>#REF!</v>
      </c>
      <c r="J172" s="14" t="e">
        <f>IF('Ricavi complessivi'!#REF!="G",'Ricavi complessivi'!E172*LAVORO!$E$6,IF('Ricavi complessivi'!#REF!="F",'Ricavi complessivi'!E172,""))</f>
        <v>#REF!</v>
      </c>
      <c r="K172" s="14" t="e">
        <f>IF('Ricavi complessivi'!#REF!="G",'Ricavi complessivi'!F172*LAVORO!$E$6,IF('Ricavi complessivi'!#REF!="F",'Ricavi complessivi'!F172,""))</f>
        <v>#REF!</v>
      </c>
      <c r="L172" s="30" t="e">
        <f>IF('Ricavi complessivi'!#REF!="G",'Ricavi complessivi'!#REF!*LAVORO!$E$6,IF('Ricavi complessivi'!#REF!="F",'Ricavi complessivi'!#REF!,""))</f>
        <v>#REF!</v>
      </c>
      <c r="M172" s="30" t="e">
        <f>'Ricavi complessivi'!#REF!</f>
        <v>#REF!</v>
      </c>
      <c r="P172" s="42" t="e">
        <f>IF(M172="G",'Ricavi complessivi'!#REF!,IF('R Felino'!M172='R Felino'!$B$214,'Ricavi complessivi'!#REF!,0))</f>
        <v>#REF!</v>
      </c>
    </row>
    <row r="173" spans="1:16">
      <c r="A173" s="13" t="str">
        <f>IF('Ricavi complessivi'!A173="","",'Ricavi complessivi'!A173)</f>
        <v/>
      </c>
      <c r="B173" s="62" t="str">
        <f>IF('Ricavi complessivi'!B173="","",'Ricavi complessivi'!B173)</f>
        <v>STAFF</v>
      </c>
      <c r="C173" s="8" t="e">
        <f>IF('Ricavi complessivi'!#REF!="G",'Ricavi complessivi'!#REF!*LAVORO!$E$6,IF('Ricavi complessivi'!#REF!="F",'Ricavi complessivi'!#REF!,""))</f>
        <v>#REF!</v>
      </c>
      <c r="D173" s="8" t="e">
        <f>IF('Ricavi complessivi'!#REF!="G",'Ricavi complessivi'!#REF!*LAVORO!$E$6,IF('Ricavi complessivi'!#REF!="F",'Ricavi complessivi'!#REF!,""))</f>
        <v>#REF!</v>
      </c>
      <c r="E173" s="30" t="e">
        <f>IF('Ricavi complessivi'!#REF!="G",'Ricavi complessivi'!#REF!*LAVORO!$E$6,IF('Ricavi complessivi'!#REF!="F",'Ricavi complessivi'!#REF!,""))</f>
        <v>#REF!</v>
      </c>
      <c r="F173" s="114" t="e">
        <f>IF('Ricavi complessivi'!#REF!="G",'Ricavi complessivi'!C173*LAVORO!$E$6,IF('Ricavi complessivi'!#REF!="F",'Ricavi complessivi'!C173,0))</f>
        <v>#REF!</v>
      </c>
      <c r="G173" s="44" t="e">
        <f>IF('Ricavi complessivi'!#REF!="G",'Ricavi complessivi'!#REF!*LAVORO!$E$6,IF('Ricavi complessivi'!#REF!="F",'Ricavi complessivi'!#REF!,""))</f>
        <v>#REF!</v>
      </c>
      <c r="H173" s="44" t="e">
        <f>IF('Ricavi complessivi'!#REF!="G",'Ricavi complessivi'!#REF!*LAVORO!$E$6,IF('Ricavi complessivi'!#REF!="F",'Ricavi complessivi'!#REF!,""))</f>
        <v>#REF!</v>
      </c>
      <c r="I173" s="114" t="e">
        <f>IF('Ricavi complessivi'!#REF!="G",'Ricavi complessivi'!D173*LAVORO!$E$6,IF('Ricavi complessivi'!#REF!="F",'Ricavi complessivi'!D173,""))</f>
        <v>#REF!</v>
      </c>
      <c r="J173" s="14" t="e">
        <f>IF('Ricavi complessivi'!#REF!="G",'Ricavi complessivi'!E173*LAVORO!$E$6,IF('Ricavi complessivi'!#REF!="F",'Ricavi complessivi'!E173,""))</f>
        <v>#REF!</v>
      </c>
      <c r="K173" s="14" t="e">
        <f>IF('Ricavi complessivi'!#REF!="G",'Ricavi complessivi'!F173*LAVORO!$E$6,IF('Ricavi complessivi'!#REF!="F",'Ricavi complessivi'!F173,""))</f>
        <v>#REF!</v>
      </c>
      <c r="L173" s="30" t="e">
        <f>IF('Ricavi complessivi'!#REF!="G",'Ricavi complessivi'!#REF!*LAVORO!$E$6,IF('Ricavi complessivi'!#REF!="F",'Ricavi complessivi'!#REF!,""))</f>
        <v>#REF!</v>
      </c>
      <c r="M173" s="30" t="e">
        <f>'Ricavi complessivi'!#REF!</f>
        <v>#REF!</v>
      </c>
      <c r="P173" s="42" t="e">
        <f>IF(M173="G",'Ricavi complessivi'!#REF!,IF('R Felino'!M173='R Felino'!$B$214,'Ricavi complessivi'!#REF!,0))</f>
        <v>#REF!</v>
      </c>
    </row>
    <row r="174" spans="1:16" hidden="1">
      <c r="A174" s="13" t="str">
        <f>IF('Ricavi complessivi'!A174="","",'Ricavi complessivi'!A174)</f>
        <v>58/05/852</v>
      </c>
      <c r="B174" s="62" t="str">
        <f>IF('Ricavi complessivi'!B174="","",'Ricavi complessivi'!B174)</f>
        <v>QUOTA GAS E IDRICO FELINO</v>
      </c>
      <c r="C174" s="8" t="e">
        <f>IF('Ricavi complessivi'!#REF!="G",'Ricavi complessivi'!#REF!*LAVORO!$E$6,IF('Ricavi complessivi'!#REF!="F",'Ricavi complessivi'!#REF!,""))</f>
        <v>#REF!</v>
      </c>
      <c r="D174" s="8" t="e">
        <f>IF('Ricavi complessivi'!#REF!="G",'Ricavi complessivi'!#REF!*LAVORO!$E$6,IF('Ricavi complessivi'!#REF!="F",'Ricavi complessivi'!#REF!,""))</f>
        <v>#REF!</v>
      </c>
      <c r="E174" s="30" t="e">
        <f>IF('Ricavi complessivi'!#REF!="G",'Ricavi complessivi'!#REF!*LAVORO!$E$6,IF('Ricavi complessivi'!#REF!="F",'Ricavi complessivi'!#REF!,""))</f>
        <v>#REF!</v>
      </c>
      <c r="F174" s="114" t="e">
        <f>IF('Ricavi complessivi'!#REF!="G",'Ricavi complessivi'!C174*LAVORO!$E$6,IF('Ricavi complessivi'!#REF!="F",'Ricavi complessivi'!C174,0))</f>
        <v>#REF!</v>
      </c>
      <c r="G174" s="44" t="e">
        <f>IF('Ricavi complessivi'!#REF!="G",'Ricavi complessivi'!#REF!*LAVORO!$E$6,IF('Ricavi complessivi'!#REF!="F",'Ricavi complessivi'!#REF!,""))</f>
        <v>#REF!</v>
      </c>
      <c r="H174" s="44" t="e">
        <f>IF('Ricavi complessivi'!#REF!="G",'Ricavi complessivi'!#REF!*LAVORO!$E$6,IF('Ricavi complessivi'!#REF!="F",'Ricavi complessivi'!#REF!,""))</f>
        <v>#REF!</v>
      </c>
      <c r="I174" s="114" t="e">
        <f>IF('Ricavi complessivi'!#REF!="G",'Ricavi complessivi'!D174*LAVORO!$E$6,IF('Ricavi complessivi'!#REF!="F",'Ricavi complessivi'!D174,""))</f>
        <v>#REF!</v>
      </c>
      <c r="J174" s="14" t="e">
        <f>IF('Ricavi complessivi'!#REF!="G",'Ricavi complessivi'!E174*LAVORO!$E$6,IF('Ricavi complessivi'!#REF!="F",'Ricavi complessivi'!E174,""))</f>
        <v>#REF!</v>
      </c>
      <c r="K174" s="14" t="e">
        <f>IF('Ricavi complessivi'!#REF!="G",'Ricavi complessivi'!F174*LAVORO!$E$6,IF('Ricavi complessivi'!#REF!="F",'Ricavi complessivi'!F174,""))</f>
        <v>#REF!</v>
      </c>
      <c r="L174" s="30" t="e">
        <f>IF('Ricavi complessivi'!#REF!="G",'Ricavi complessivi'!#REF!*LAVORO!$E$6,IF('Ricavi complessivi'!#REF!="F",'Ricavi complessivi'!#REF!,""))</f>
        <v>#REF!</v>
      </c>
      <c r="M174" s="30" t="e">
        <f>'Ricavi complessivi'!#REF!</f>
        <v>#REF!</v>
      </c>
      <c r="P174" s="42" t="e">
        <f>IF(M174="G",'Ricavi complessivi'!#REF!,IF('R Felino'!M174='R Felino'!$B$214,'Ricavi complessivi'!#REF!,0))</f>
        <v>#REF!</v>
      </c>
    </row>
    <row r="175" spans="1:16" hidden="1">
      <c r="A175" s="13" t="str">
        <f>IF('Ricavi complessivi'!A175="","",'Ricavi complessivi'!A175)</f>
        <v>58/05/853</v>
      </c>
      <c r="B175" s="62" t="str">
        <f>IF('Ricavi complessivi'!B175="","",'Ricavi complessivi'!B175)</f>
        <v>EDUCATIVA MONTECHIARUGOLO</v>
      </c>
      <c r="C175" s="8" t="e">
        <f>IF('Ricavi complessivi'!#REF!="G",'Ricavi complessivi'!#REF!*LAVORO!$E$6,IF('Ricavi complessivi'!#REF!="F",'Ricavi complessivi'!#REF!,""))</f>
        <v>#REF!</v>
      </c>
      <c r="D175" s="8" t="e">
        <f>IF('Ricavi complessivi'!#REF!="G",'Ricavi complessivi'!#REF!*LAVORO!$E$6,IF('Ricavi complessivi'!#REF!="F",'Ricavi complessivi'!#REF!,""))</f>
        <v>#REF!</v>
      </c>
      <c r="E175" s="30" t="e">
        <f>IF('Ricavi complessivi'!#REF!="G",'Ricavi complessivi'!#REF!*LAVORO!$E$6,IF('Ricavi complessivi'!#REF!="F",'Ricavi complessivi'!#REF!,""))</f>
        <v>#REF!</v>
      </c>
      <c r="F175" s="114" t="e">
        <f>IF('Ricavi complessivi'!#REF!="G",'Ricavi complessivi'!C175*LAVORO!$E$6,IF('Ricavi complessivi'!#REF!="F",'Ricavi complessivi'!C175,0))</f>
        <v>#REF!</v>
      </c>
      <c r="G175" s="44" t="e">
        <f>IF('Ricavi complessivi'!#REF!="G",'Ricavi complessivi'!#REF!*LAVORO!$E$6,IF('Ricavi complessivi'!#REF!="F",'Ricavi complessivi'!#REF!,""))</f>
        <v>#REF!</v>
      </c>
      <c r="H175" s="44" t="e">
        <f>IF('Ricavi complessivi'!#REF!="G",'Ricavi complessivi'!#REF!*LAVORO!$E$6,IF('Ricavi complessivi'!#REF!="F",'Ricavi complessivi'!#REF!,""))</f>
        <v>#REF!</v>
      </c>
      <c r="I175" s="114" t="e">
        <f>IF('Ricavi complessivi'!#REF!="G",'Ricavi complessivi'!D175*LAVORO!$E$6,IF('Ricavi complessivi'!#REF!="F",'Ricavi complessivi'!D175,""))</f>
        <v>#REF!</v>
      </c>
      <c r="J175" s="14" t="e">
        <f>IF('Ricavi complessivi'!#REF!="G",'Ricavi complessivi'!E175*LAVORO!$E$6,IF('Ricavi complessivi'!#REF!="F",'Ricavi complessivi'!E175,""))</f>
        <v>#REF!</v>
      </c>
      <c r="K175" s="14" t="e">
        <f>IF('Ricavi complessivi'!#REF!="G",'Ricavi complessivi'!F175*LAVORO!$E$6,IF('Ricavi complessivi'!#REF!="F",'Ricavi complessivi'!F175,""))</f>
        <v>#REF!</v>
      </c>
      <c r="L175" s="30" t="e">
        <f>IF('Ricavi complessivi'!#REF!="G",'Ricavi complessivi'!#REF!*LAVORO!$E$6,IF('Ricavi complessivi'!#REF!="F",'Ricavi complessivi'!#REF!,""))</f>
        <v>#REF!</v>
      </c>
      <c r="M175" s="30" t="e">
        <f>'Ricavi complessivi'!#REF!</f>
        <v>#REF!</v>
      </c>
      <c r="P175" s="42" t="e">
        <f>IF(M175="G",'Ricavi complessivi'!#REF!,IF('R Felino'!M175='R Felino'!$B$214,'Ricavi complessivi'!#REF!,0))</f>
        <v>#REF!</v>
      </c>
    </row>
    <row r="176" spans="1:16" hidden="1">
      <c r="A176" s="13" t="str">
        <f>IF('Ricavi complessivi'!A176="","",'Ricavi complessivi'!A176)</f>
        <v>58/05/854</v>
      </c>
      <c r="B176" s="62" t="str">
        <f>IF('Ricavi complessivi'!B176="","",'Ricavi complessivi'!B176)</f>
        <v>PROGETTO DOTE SALA BAGANZA</v>
      </c>
      <c r="C176" s="8" t="e">
        <f>IF('Ricavi complessivi'!#REF!="G",'Ricavi complessivi'!#REF!*LAVORO!$E$6,IF('Ricavi complessivi'!#REF!="F",'Ricavi complessivi'!#REF!,""))</f>
        <v>#REF!</v>
      </c>
      <c r="D176" s="8" t="e">
        <f>IF('Ricavi complessivi'!#REF!="G",'Ricavi complessivi'!#REF!*LAVORO!$E$6,IF('Ricavi complessivi'!#REF!="F",'Ricavi complessivi'!#REF!,""))</f>
        <v>#REF!</v>
      </c>
      <c r="E176" s="30" t="e">
        <f>IF('Ricavi complessivi'!#REF!="G",'Ricavi complessivi'!#REF!*LAVORO!$E$6,IF('Ricavi complessivi'!#REF!="F",'Ricavi complessivi'!#REF!,""))</f>
        <v>#REF!</v>
      </c>
      <c r="F176" s="114" t="e">
        <f>IF('Ricavi complessivi'!#REF!="G",'Ricavi complessivi'!C176*LAVORO!$E$6,IF('Ricavi complessivi'!#REF!="F",'Ricavi complessivi'!C176,0))</f>
        <v>#REF!</v>
      </c>
      <c r="G176" s="44" t="e">
        <f>IF('Ricavi complessivi'!#REF!="G",'Ricavi complessivi'!#REF!*LAVORO!$E$6,IF('Ricavi complessivi'!#REF!="F",'Ricavi complessivi'!#REF!,""))</f>
        <v>#REF!</v>
      </c>
      <c r="H176" s="44" t="e">
        <f>IF('Ricavi complessivi'!#REF!="G",'Ricavi complessivi'!#REF!*LAVORO!$E$6,IF('Ricavi complessivi'!#REF!="F",'Ricavi complessivi'!#REF!,""))</f>
        <v>#REF!</v>
      </c>
      <c r="I176" s="114" t="e">
        <f>IF('Ricavi complessivi'!#REF!="G",'Ricavi complessivi'!D176*LAVORO!$E$6,IF('Ricavi complessivi'!#REF!="F",'Ricavi complessivi'!D176,""))</f>
        <v>#REF!</v>
      </c>
      <c r="J176" s="14" t="e">
        <f>IF('Ricavi complessivi'!#REF!="G",'Ricavi complessivi'!E176*LAVORO!$E$6,IF('Ricavi complessivi'!#REF!="F",'Ricavi complessivi'!E176,""))</f>
        <v>#REF!</v>
      </c>
      <c r="K176" s="14" t="e">
        <f>IF('Ricavi complessivi'!#REF!="G",'Ricavi complessivi'!F176*LAVORO!$E$6,IF('Ricavi complessivi'!#REF!="F",'Ricavi complessivi'!F176,""))</f>
        <v>#REF!</v>
      </c>
      <c r="L176" s="30" t="e">
        <f>IF('Ricavi complessivi'!#REF!="G",'Ricavi complessivi'!#REF!*LAVORO!$E$6,IF('Ricavi complessivi'!#REF!="F",'Ricavi complessivi'!#REF!,""))</f>
        <v>#REF!</v>
      </c>
      <c r="M176" s="30" t="e">
        <f>'Ricavi complessivi'!#REF!</f>
        <v>#REF!</v>
      </c>
      <c r="P176" s="42" t="e">
        <f>IF(M176="G",'Ricavi complessivi'!#REF!,IF('R Felino'!M176='R Felino'!$B$214,'Ricavi complessivi'!#REF!,0))</f>
        <v>#REF!</v>
      </c>
    </row>
    <row r="177" spans="1:16" hidden="1">
      <c r="A177" s="13" t="str">
        <f>IF('Ricavi complessivi'!A177="","",'Ricavi complessivi'!A177)</f>
        <v xml:space="preserve">  58/10/501  </v>
      </c>
      <c r="B177" s="62" t="str">
        <f>IF('Ricavi complessivi'!B177="","",'Ricavi complessivi'!B177)</f>
        <v>TR.TO REG. F.DO AFF. COLLECCHIO</v>
      </c>
      <c r="C177" s="8" t="e">
        <f>IF('Ricavi complessivi'!#REF!="G",'Ricavi complessivi'!#REF!*LAVORO!$E$6,IF('Ricavi complessivi'!#REF!="F",'Ricavi complessivi'!#REF!,""))</f>
        <v>#REF!</v>
      </c>
      <c r="D177" s="8" t="e">
        <f>IF('Ricavi complessivi'!#REF!="G",'Ricavi complessivi'!#REF!*LAVORO!$E$6,IF('Ricavi complessivi'!#REF!="F",'Ricavi complessivi'!#REF!,""))</f>
        <v>#REF!</v>
      </c>
      <c r="E177" s="30" t="e">
        <f>IF('Ricavi complessivi'!#REF!="G",'Ricavi complessivi'!#REF!*LAVORO!$E$6,IF('Ricavi complessivi'!#REF!="F",'Ricavi complessivi'!#REF!,""))</f>
        <v>#REF!</v>
      </c>
      <c r="F177" s="114" t="e">
        <f>IF('Ricavi complessivi'!#REF!="G",'Ricavi complessivi'!C177*LAVORO!$E$6,IF('Ricavi complessivi'!#REF!="F",'Ricavi complessivi'!C177,0))</f>
        <v>#REF!</v>
      </c>
      <c r="G177" s="44" t="e">
        <f>IF('Ricavi complessivi'!#REF!="G",'Ricavi complessivi'!#REF!*LAVORO!$E$6,IF('Ricavi complessivi'!#REF!="F",'Ricavi complessivi'!#REF!,""))</f>
        <v>#REF!</v>
      </c>
      <c r="H177" s="44" t="e">
        <f>IF('Ricavi complessivi'!#REF!="G",'Ricavi complessivi'!#REF!*LAVORO!$E$6,IF('Ricavi complessivi'!#REF!="F",'Ricavi complessivi'!#REF!,""))</f>
        <v>#REF!</v>
      </c>
      <c r="I177" s="114" t="e">
        <f>IF('Ricavi complessivi'!#REF!="G",'Ricavi complessivi'!D177*LAVORO!$E$6,IF('Ricavi complessivi'!#REF!="F",'Ricavi complessivi'!D177,""))</f>
        <v>#REF!</v>
      </c>
      <c r="J177" s="14" t="e">
        <f>IF('Ricavi complessivi'!#REF!="G",'Ricavi complessivi'!E177*LAVORO!$E$6,IF('Ricavi complessivi'!#REF!="F",'Ricavi complessivi'!E177,""))</f>
        <v>#REF!</v>
      </c>
      <c r="K177" s="14" t="e">
        <f>IF('Ricavi complessivi'!#REF!="G",'Ricavi complessivi'!F177*LAVORO!$E$6,IF('Ricavi complessivi'!#REF!="F",'Ricavi complessivi'!F177,""))</f>
        <v>#REF!</v>
      </c>
      <c r="L177" s="30" t="e">
        <f>IF('Ricavi complessivi'!#REF!="G",'Ricavi complessivi'!#REF!*LAVORO!$E$6,IF('Ricavi complessivi'!#REF!="F",'Ricavi complessivi'!#REF!,""))</f>
        <v>#REF!</v>
      </c>
      <c r="M177" s="30" t="e">
        <f>'Ricavi complessivi'!#REF!</f>
        <v>#REF!</v>
      </c>
      <c r="P177" s="42" t="e">
        <f>IF(M177="G",'Ricavi complessivi'!#REF!,IF('R Felino'!M177='R Felino'!$B$214,'Ricavi complessivi'!#REF!,0))</f>
        <v>#REF!</v>
      </c>
    </row>
    <row r="178" spans="1:16" hidden="1">
      <c r="A178" s="13" t="str">
        <f>IF('Ricavi complessivi'!A178="","",'Ricavi complessivi'!A178)</f>
        <v xml:space="preserve">  58/10/507  </v>
      </c>
      <c r="B178" s="62" t="str">
        <f>IF('Ricavi complessivi'!B178="","",'Ricavi complessivi'!B178)</f>
        <v>TR. REG.LE FONDO AFFITTO FELINO</v>
      </c>
      <c r="C178" s="8" t="e">
        <f>IF('Ricavi complessivi'!#REF!="G",'Ricavi complessivi'!#REF!*LAVORO!$E$6,IF('Ricavi complessivi'!#REF!="F",'Ricavi complessivi'!#REF!,""))</f>
        <v>#REF!</v>
      </c>
      <c r="D178" s="8" t="e">
        <f>IF('Ricavi complessivi'!#REF!="G",'Ricavi complessivi'!#REF!*LAVORO!$E$6,IF('Ricavi complessivi'!#REF!="F",'Ricavi complessivi'!#REF!,""))</f>
        <v>#REF!</v>
      </c>
      <c r="E178" s="30" t="e">
        <f>IF('Ricavi complessivi'!#REF!="G",'Ricavi complessivi'!#REF!*LAVORO!$E$6,IF('Ricavi complessivi'!#REF!="F",'Ricavi complessivi'!#REF!,""))</f>
        <v>#REF!</v>
      </c>
      <c r="F178" s="114" t="e">
        <f>IF('Ricavi complessivi'!#REF!="G",'Ricavi complessivi'!C178*LAVORO!$E$6,IF('Ricavi complessivi'!#REF!="F",'Ricavi complessivi'!C178,0))</f>
        <v>#REF!</v>
      </c>
      <c r="G178" s="44" t="e">
        <f>IF('Ricavi complessivi'!#REF!="G",'Ricavi complessivi'!#REF!*LAVORO!$E$6,IF('Ricavi complessivi'!#REF!="F",'Ricavi complessivi'!#REF!,""))</f>
        <v>#REF!</v>
      </c>
      <c r="H178" s="44" t="e">
        <f>IF('Ricavi complessivi'!#REF!="G",'Ricavi complessivi'!#REF!*LAVORO!$E$6,IF('Ricavi complessivi'!#REF!="F",'Ricavi complessivi'!#REF!,""))</f>
        <v>#REF!</v>
      </c>
      <c r="I178" s="114" t="e">
        <f>IF('Ricavi complessivi'!#REF!="G",'Ricavi complessivi'!D178*LAVORO!$E$6,IF('Ricavi complessivi'!#REF!="F",'Ricavi complessivi'!D178,""))</f>
        <v>#REF!</v>
      </c>
      <c r="J178" s="14" t="e">
        <f>IF('Ricavi complessivi'!#REF!="G",'Ricavi complessivi'!E178*LAVORO!$E$6,IF('Ricavi complessivi'!#REF!="F",'Ricavi complessivi'!E178,""))</f>
        <v>#REF!</v>
      </c>
      <c r="K178" s="14" t="e">
        <f>IF('Ricavi complessivi'!#REF!="G",'Ricavi complessivi'!F178*LAVORO!$E$6,IF('Ricavi complessivi'!#REF!="F",'Ricavi complessivi'!F178,""))</f>
        <v>#REF!</v>
      </c>
      <c r="L178" s="30" t="e">
        <f>IF('Ricavi complessivi'!#REF!="G",'Ricavi complessivi'!#REF!*LAVORO!$E$6,IF('Ricavi complessivi'!#REF!="F",'Ricavi complessivi'!#REF!,""))</f>
        <v>#REF!</v>
      </c>
      <c r="M178" s="30" t="e">
        <f>'Ricavi complessivi'!#REF!</f>
        <v>#REF!</v>
      </c>
      <c r="P178" s="42" t="e">
        <f>IF(M178="G",'Ricavi complessivi'!#REF!,IF('R Felino'!M178='R Felino'!$B$214,'Ricavi complessivi'!#REF!,0))</f>
        <v>#REF!</v>
      </c>
    </row>
    <row r="179" spans="1:16" hidden="1">
      <c r="A179" s="13" t="str">
        <f>IF('Ricavi complessivi'!A179="","",'Ricavi complessivi'!A179)</f>
        <v xml:space="preserve">  58/10/502  </v>
      </c>
      <c r="B179" s="62" t="str">
        <f>IF('Ricavi complessivi'!B179="","",'Ricavi complessivi'!B179)</f>
        <v>BARRIERE ARCHITETTONICHE MONTE Lex 24</v>
      </c>
      <c r="C179" s="8" t="e">
        <f>IF('Ricavi complessivi'!#REF!="G",'Ricavi complessivi'!#REF!*LAVORO!$E$6,IF('Ricavi complessivi'!#REF!="F",'Ricavi complessivi'!#REF!,""))</f>
        <v>#REF!</v>
      </c>
      <c r="D179" s="8" t="e">
        <f>IF('Ricavi complessivi'!#REF!="G",'Ricavi complessivi'!#REF!*LAVORO!$E$6,IF('Ricavi complessivi'!#REF!="F",'Ricavi complessivi'!#REF!,""))</f>
        <v>#REF!</v>
      </c>
      <c r="E179" s="30" t="e">
        <f>IF('Ricavi complessivi'!#REF!="G",'Ricavi complessivi'!#REF!*LAVORO!$E$6,IF('Ricavi complessivi'!#REF!="F",'Ricavi complessivi'!#REF!,""))</f>
        <v>#REF!</v>
      </c>
      <c r="F179" s="114" t="e">
        <f>IF('Ricavi complessivi'!#REF!="G",'Ricavi complessivi'!C179*LAVORO!$E$6,IF('Ricavi complessivi'!#REF!="F",'Ricavi complessivi'!C179,0))</f>
        <v>#REF!</v>
      </c>
      <c r="G179" s="44" t="e">
        <f>IF('Ricavi complessivi'!#REF!="G",'Ricavi complessivi'!#REF!*LAVORO!$E$6,IF('Ricavi complessivi'!#REF!="F",'Ricavi complessivi'!#REF!,""))</f>
        <v>#REF!</v>
      </c>
      <c r="H179" s="44" t="e">
        <f>IF('Ricavi complessivi'!#REF!="G",'Ricavi complessivi'!#REF!*LAVORO!$E$6,IF('Ricavi complessivi'!#REF!="F",'Ricavi complessivi'!#REF!,""))</f>
        <v>#REF!</v>
      </c>
      <c r="I179" s="114" t="e">
        <f>IF('Ricavi complessivi'!#REF!="G",'Ricavi complessivi'!D179*LAVORO!$E$6,IF('Ricavi complessivi'!#REF!="F",'Ricavi complessivi'!D179,""))</f>
        <v>#REF!</v>
      </c>
      <c r="J179" s="14" t="e">
        <f>IF('Ricavi complessivi'!#REF!="G",'Ricavi complessivi'!E179*LAVORO!$E$6,IF('Ricavi complessivi'!#REF!="F",'Ricavi complessivi'!E179,""))</f>
        <v>#REF!</v>
      </c>
      <c r="K179" s="14" t="e">
        <f>IF('Ricavi complessivi'!#REF!="G",'Ricavi complessivi'!F179*LAVORO!$E$6,IF('Ricavi complessivi'!#REF!="F",'Ricavi complessivi'!F179,""))</f>
        <v>#REF!</v>
      </c>
      <c r="L179" s="30" t="e">
        <f>IF('Ricavi complessivi'!#REF!="G",'Ricavi complessivi'!#REF!*LAVORO!$E$6,IF('Ricavi complessivi'!#REF!="F",'Ricavi complessivi'!#REF!,""))</f>
        <v>#REF!</v>
      </c>
      <c r="M179" s="30" t="e">
        <f>'Ricavi complessivi'!#REF!</f>
        <v>#REF!</v>
      </c>
      <c r="P179" s="42" t="e">
        <f>IF(M179="G",'Ricavi complessivi'!#REF!,IF('R Felino'!M179='R Felino'!$B$214,'Ricavi complessivi'!#REF!,0))</f>
        <v>#REF!</v>
      </c>
    </row>
    <row r="180" spans="1:16" hidden="1">
      <c r="A180" s="13" t="str">
        <f>IF('Ricavi complessivi'!A180="","",'Ricavi complessivi'!A180)</f>
        <v xml:space="preserve">  58/10/506  </v>
      </c>
      <c r="B180" s="62" t="str">
        <f>IF('Ricavi complessivi'!B180="","",'Ricavi complessivi'!B180)</f>
        <v>TR. REG.LE FONDO AFFITTO SALA B</v>
      </c>
      <c r="C180" s="8" t="e">
        <f>IF('Ricavi complessivi'!#REF!="G",'Ricavi complessivi'!#REF!*LAVORO!$E$6,IF('Ricavi complessivi'!#REF!="F",'Ricavi complessivi'!#REF!,""))</f>
        <v>#REF!</v>
      </c>
      <c r="D180" s="8" t="e">
        <f>IF('Ricavi complessivi'!#REF!="G",'Ricavi complessivi'!#REF!*LAVORO!$E$6,IF('Ricavi complessivi'!#REF!="F",'Ricavi complessivi'!#REF!,""))</f>
        <v>#REF!</v>
      </c>
      <c r="E180" s="30" t="e">
        <f>IF('Ricavi complessivi'!#REF!="G",'Ricavi complessivi'!#REF!*LAVORO!$E$6,IF('Ricavi complessivi'!#REF!="F",'Ricavi complessivi'!#REF!,""))</f>
        <v>#REF!</v>
      </c>
      <c r="F180" s="114" t="e">
        <f>IF('Ricavi complessivi'!#REF!="G",'Ricavi complessivi'!C180*LAVORO!$E$6,IF('Ricavi complessivi'!#REF!="F",'Ricavi complessivi'!C180,0))</f>
        <v>#REF!</v>
      </c>
      <c r="G180" s="44" t="e">
        <f>IF('Ricavi complessivi'!#REF!="G",'Ricavi complessivi'!#REF!*LAVORO!$E$6,IF('Ricavi complessivi'!#REF!="F",'Ricavi complessivi'!#REF!,""))</f>
        <v>#REF!</v>
      </c>
      <c r="H180" s="44" t="e">
        <f>IF('Ricavi complessivi'!#REF!="G",'Ricavi complessivi'!#REF!*LAVORO!$E$6,IF('Ricavi complessivi'!#REF!="F",'Ricavi complessivi'!#REF!,""))</f>
        <v>#REF!</v>
      </c>
      <c r="I180" s="114" t="e">
        <f>IF('Ricavi complessivi'!#REF!="G",'Ricavi complessivi'!D180*LAVORO!$E$6,IF('Ricavi complessivi'!#REF!="F",'Ricavi complessivi'!D180,""))</f>
        <v>#REF!</v>
      </c>
      <c r="J180" s="14" t="e">
        <f>IF('Ricavi complessivi'!#REF!="G",'Ricavi complessivi'!E180*LAVORO!$E$6,IF('Ricavi complessivi'!#REF!="F",'Ricavi complessivi'!E180,""))</f>
        <v>#REF!</v>
      </c>
      <c r="K180" s="14" t="e">
        <f>IF('Ricavi complessivi'!#REF!="G",'Ricavi complessivi'!F180*LAVORO!$E$6,IF('Ricavi complessivi'!#REF!="F",'Ricavi complessivi'!F180,""))</f>
        <v>#REF!</v>
      </c>
      <c r="L180" s="30" t="e">
        <f>IF('Ricavi complessivi'!#REF!="G",'Ricavi complessivi'!#REF!*LAVORO!$E$6,IF('Ricavi complessivi'!#REF!="F",'Ricavi complessivi'!#REF!,""))</f>
        <v>#REF!</v>
      </c>
      <c r="M180" s="30" t="e">
        <f>'Ricavi complessivi'!#REF!</f>
        <v>#REF!</v>
      </c>
      <c r="P180" s="42" t="e">
        <f>IF(M180="G",'Ricavi complessivi'!#REF!,IF('R Felino'!M180='R Felino'!$B$214,'Ricavi complessivi'!#REF!,0))</f>
        <v>#REF!</v>
      </c>
    </row>
    <row r="181" spans="1:16" hidden="1">
      <c r="A181" s="13" t="str">
        <f>IF('Ricavi complessivi'!A181="","",'Ricavi complessivi'!A181)</f>
        <v xml:space="preserve">  58/10/503  </v>
      </c>
      <c r="B181" s="62" t="str">
        <f>IF('Ricavi complessivi'!B181="","",'Ricavi complessivi'!B181)</f>
        <v xml:space="preserve">TR.TO F.AFFITTO TRAVERSETOLO   </v>
      </c>
      <c r="C181" s="8" t="e">
        <f>IF('Ricavi complessivi'!#REF!="G",'Ricavi complessivi'!#REF!*LAVORO!$E$6,IF('Ricavi complessivi'!#REF!="F",'Ricavi complessivi'!#REF!,""))</f>
        <v>#REF!</v>
      </c>
      <c r="D181" s="8" t="e">
        <f>IF('Ricavi complessivi'!#REF!="G",'Ricavi complessivi'!#REF!*LAVORO!$E$6,IF('Ricavi complessivi'!#REF!="F",'Ricavi complessivi'!#REF!,""))</f>
        <v>#REF!</v>
      </c>
      <c r="E181" s="30" t="e">
        <f>IF('Ricavi complessivi'!#REF!="G",'Ricavi complessivi'!#REF!*LAVORO!$E$6,IF('Ricavi complessivi'!#REF!="F",'Ricavi complessivi'!#REF!,""))</f>
        <v>#REF!</v>
      </c>
      <c r="F181" s="114" t="e">
        <f>IF('Ricavi complessivi'!#REF!="G",'Ricavi complessivi'!C181*LAVORO!$E$6,IF('Ricavi complessivi'!#REF!="F",'Ricavi complessivi'!C181,0))</f>
        <v>#REF!</v>
      </c>
      <c r="G181" s="44" t="e">
        <f>IF('Ricavi complessivi'!#REF!="G",'Ricavi complessivi'!#REF!*LAVORO!$E$6,IF('Ricavi complessivi'!#REF!="F",'Ricavi complessivi'!#REF!,""))</f>
        <v>#REF!</v>
      </c>
      <c r="H181" s="44" t="e">
        <f>IF('Ricavi complessivi'!#REF!="G",'Ricavi complessivi'!#REF!*LAVORO!$E$6,IF('Ricavi complessivi'!#REF!="F",'Ricavi complessivi'!#REF!,""))</f>
        <v>#REF!</v>
      </c>
      <c r="I181" s="114" t="e">
        <f>IF('Ricavi complessivi'!#REF!="G",'Ricavi complessivi'!D181*LAVORO!$E$6,IF('Ricavi complessivi'!#REF!="F",'Ricavi complessivi'!D181,""))</f>
        <v>#REF!</v>
      </c>
      <c r="J181" s="14" t="e">
        <f>IF('Ricavi complessivi'!#REF!="G",'Ricavi complessivi'!E181*LAVORO!$E$6,IF('Ricavi complessivi'!#REF!="F",'Ricavi complessivi'!E181,""))</f>
        <v>#REF!</v>
      </c>
      <c r="K181" s="14" t="e">
        <f>IF('Ricavi complessivi'!#REF!="G",'Ricavi complessivi'!F181*LAVORO!$E$6,IF('Ricavi complessivi'!#REF!="F",'Ricavi complessivi'!F181,""))</f>
        <v>#REF!</v>
      </c>
      <c r="L181" s="30" t="e">
        <f>IF('Ricavi complessivi'!#REF!="G",'Ricavi complessivi'!#REF!*LAVORO!$E$6,IF('Ricavi complessivi'!#REF!="F",'Ricavi complessivi'!#REF!,""))</f>
        <v>#REF!</v>
      </c>
      <c r="M181" s="30" t="e">
        <f>'Ricavi complessivi'!#REF!</f>
        <v>#REF!</v>
      </c>
      <c r="P181" s="42" t="e">
        <f>IF(M181="G",'Ricavi complessivi'!#REF!,IF('R Felino'!M181='R Felino'!$B$214,'Ricavi complessivi'!#REF!,0))</f>
        <v>#REF!</v>
      </c>
    </row>
    <row r="182" spans="1:16">
      <c r="A182" s="13" t="str">
        <f>IF('Ricavi complessivi'!A182="","",'Ricavi complessivi'!A182)</f>
        <v xml:space="preserve"> 58/05/810</v>
      </c>
      <c r="B182" s="62" t="str">
        <f>IF('Ricavi complessivi'!B182="","",'Ricavi complessivi'!B182)</f>
        <v>SPONSORIZZAZIONI</v>
      </c>
      <c r="C182" s="8" t="e">
        <f>IF('Ricavi complessivi'!#REF!="G",'Ricavi complessivi'!#REF!*LAVORO!$E$6,IF('Ricavi complessivi'!#REF!="F",'Ricavi complessivi'!#REF!,""))</f>
        <v>#REF!</v>
      </c>
      <c r="D182" s="8" t="e">
        <f>IF('Ricavi complessivi'!#REF!="G",'Ricavi complessivi'!#REF!*LAVORO!$E$6,IF('Ricavi complessivi'!#REF!="F",'Ricavi complessivi'!#REF!,""))</f>
        <v>#REF!</v>
      </c>
      <c r="E182" s="30" t="e">
        <f>IF('Ricavi complessivi'!#REF!="G",'Ricavi complessivi'!#REF!*LAVORO!$E$6,IF('Ricavi complessivi'!#REF!="F",'Ricavi complessivi'!#REF!,""))</f>
        <v>#REF!</v>
      </c>
      <c r="F182" s="114" t="e">
        <f>IF('Ricavi complessivi'!#REF!="G",'Ricavi complessivi'!C182*LAVORO!$E$6,IF('Ricavi complessivi'!#REF!="F",'Ricavi complessivi'!C182,0))</f>
        <v>#REF!</v>
      </c>
      <c r="G182" s="44" t="e">
        <f>IF('Ricavi complessivi'!#REF!="G",'Ricavi complessivi'!#REF!*LAVORO!$E$6,IF('Ricavi complessivi'!#REF!="F",'Ricavi complessivi'!#REF!,""))</f>
        <v>#REF!</v>
      </c>
      <c r="H182" s="44" t="e">
        <f>IF('Ricavi complessivi'!#REF!="G",'Ricavi complessivi'!#REF!*LAVORO!$E$6,IF('Ricavi complessivi'!#REF!="F",'Ricavi complessivi'!#REF!,""))</f>
        <v>#REF!</v>
      </c>
      <c r="I182" s="114" t="e">
        <f>IF('Ricavi complessivi'!#REF!="G",'Ricavi complessivi'!D182*LAVORO!$E$6,IF('Ricavi complessivi'!#REF!="F",'Ricavi complessivi'!D182,""))</f>
        <v>#REF!</v>
      </c>
      <c r="J182" s="14" t="e">
        <f>IF('Ricavi complessivi'!#REF!="G",'Ricavi complessivi'!E182*LAVORO!$E$6,IF('Ricavi complessivi'!#REF!="F",'Ricavi complessivi'!E182,""))</f>
        <v>#REF!</v>
      </c>
      <c r="K182" s="14" t="e">
        <f>IF('Ricavi complessivi'!#REF!="G",'Ricavi complessivi'!F182*LAVORO!$E$6,IF('Ricavi complessivi'!#REF!="F",'Ricavi complessivi'!F182,""))</f>
        <v>#REF!</v>
      </c>
      <c r="L182" s="30" t="e">
        <f>IF('Ricavi complessivi'!#REF!="G",'Ricavi complessivi'!#REF!*LAVORO!$E$6,IF('Ricavi complessivi'!#REF!="F",'Ricavi complessivi'!#REF!,""))</f>
        <v>#REF!</v>
      </c>
      <c r="M182" s="30" t="e">
        <f>'Ricavi complessivi'!#REF!</f>
        <v>#REF!</v>
      </c>
      <c r="P182" s="42" t="e">
        <f>IF(M182="G",'Ricavi complessivi'!#REF!,IF('R Felino'!M182='R Felino'!$B$214,'Ricavi complessivi'!#REF!,0))</f>
        <v>#REF!</v>
      </c>
    </row>
    <row r="183" spans="1:16">
      <c r="A183" s="13" t="str">
        <f>IF('Ricavi complessivi'!A183="","",'Ricavi complessivi'!A183)</f>
        <v xml:space="preserve"> 58/05/744</v>
      </c>
      <c r="B183" s="62" t="str">
        <f>IF('Ricavi complessivi'!B183="","",'Ricavi complessivi'!B183)</f>
        <v>SCUOLA AUTONOMIA</v>
      </c>
      <c r="C183" s="8" t="e">
        <f>IF('Ricavi complessivi'!#REF!="G",'Ricavi complessivi'!#REF!*LAVORO!$E$6,IF('Ricavi complessivi'!#REF!="F",'Ricavi complessivi'!#REF!,""))</f>
        <v>#REF!</v>
      </c>
      <c r="D183" s="8" t="e">
        <f>IF('Ricavi complessivi'!#REF!="G",'Ricavi complessivi'!#REF!*LAVORO!$E$6,IF('Ricavi complessivi'!#REF!="F",'Ricavi complessivi'!#REF!,""))</f>
        <v>#REF!</v>
      </c>
      <c r="E183" s="30" t="e">
        <f>IF('Ricavi complessivi'!#REF!="G",'Ricavi complessivi'!#REF!*LAVORO!$E$6,IF('Ricavi complessivi'!#REF!="F",'Ricavi complessivi'!#REF!,""))</f>
        <v>#REF!</v>
      </c>
      <c r="F183" s="114" t="e">
        <f>IF('Ricavi complessivi'!#REF!="G",'Ricavi complessivi'!C183*LAVORO!$E$6,IF('Ricavi complessivi'!#REF!="F",'Ricavi complessivi'!C183,0))</f>
        <v>#REF!</v>
      </c>
      <c r="G183" s="44" t="e">
        <f>IF('Ricavi complessivi'!#REF!="G",'Ricavi complessivi'!#REF!*LAVORO!$E$6,IF('Ricavi complessivi'!#REF!="F",'Ricavi complessivi'!#REF!,""))</f>
        <v>#REF!</v>
      </c>
      <c r="H183" s="44" t="e">
        <f>IF('Ricavi complessivi'!#REF!="G",'Ricavi complessivi'!#REF!*LAVORO!$E$6,IF('Ricavi complessivi'!#REF!="F",'Ricavi complessivi'!#REF!,""))</f>
        <v>#REF!</v>
      </c>
      <c r="I183" s="114" t="e">
        <f>IF('Ricavi complessivi'!#REF!="G",'Ricavi complessivi'!D183*LAVORO!$E$6,IF('Ricavi complessivi'!#REF!="F",'Ricavi complessivi'!D183,""))</f>
        <v>#REF!</v>
      </c>
      <c r="J183" s="14" t="e">
        <f>IF('Ricavi complessivi'!#REF!="G",'Ricavi complessivi'!E183*LAVORO!$E$6,IF('Ricavi complessivi'!#REF!="F",'Ricavi complessivi'!E183,""))</f>
        <v>#REF!</v>
      </c>
      <c r="K183" s="14" t="e">
        <f>IF('Ricavi complessivi'!#REF!="G",'Ricavi complessivi'!F183*LAVORO!$E$6,IF('Ricavi complessivi'!#REF!="F",'Ricavi complessivi'!F183,""))</f>
        <v>#REF!</v>
      </c>
      <c r="L183" s="30" t="e">
        <f>IF('Ricavi complessivi'!#REF!="G",'Ricavi complessivi'!#REF!*LAVORO!$E$6,IF('Ricavi complessivi'!#REF!="F",'Ricavi complessivi'!#REF!,""))</f>
        <v>#REF!</v>
      </c>
      <c r="M183" s="30" t="e">
        <f>'Ricavi complessivi'!#REF!</f>
        <v>#REF!</v>
      </c>
      <c r="P183" s="42" t="e">
        <f>IF(M183="G",'Ricavi complessivi'!#REF!,IF('R Felino'!M183='R Felino'!$B$214,'Ricavi complessivi'!#REF!,0))</f>
        <v>#REF!</v>
      </c>
    </row>
    <row r="184" spans="1:16" hidden="1">
      <c r="A184" s="13" t="str">
        <f>IF('Ricavi complessivi'!A184="","",'Ricavi complessivi'!A184)</f>
        <v/>
      </c>
      <c r="B184" s="62" t="str">
        <f>IF('Ricavi complessivi'!B184="","",'Ricavi complessivi'!B184)</f>
        <v>INTESA SAN PAOLO WELFARE DI COMUNITA'</v>
      </c>
      <c r="C184" s="8" t="e">
        <f>IF('Ricavi complessivi'!#REF!="G",'Ricavi complessivi'!#REF!*LAVORO!$E$6,IF('Ricavi complessivi'!#REF!="F",'Ricavi complessivi'!#REF!,""))</f>
        <v>#REF!</v>
      </c>
      <c r="D184" s="8" t="e">
        <f>IF('Ricavi complessivi'!#REF!="G",'Ricavi complessivi'!#REF!*LAVORO!$E$6,IF('Ricavi complessivi'!#REF!="F",'Ricavi complessivi'!#REF!,""))</f>
        <v>#REF!</v>
      </c>
      <c r="E184" s="30" t="e">
        <f>IF('Ricavi complessivi'!#REF!="G",'Ricavi complessivi'!#REF!*LAVORO!$E$6,IF('Ricavi complessivi'!#REF!="F",'Ricavi complessivi'!#REF!,""))</f>
        <v>#REF!</v>
      </c>
      <c r="F184" s="114" t="e">
        <f>IF('Ricavi complessivi'!#REF!="G",'Ricavi complessivi'!C184*LAVORO!$E$6,IF('Ricavi complessivi'!#REF!="F",'Ricavi complessivi'!C184,0))</f>
        <v>#REF!</v>
      </c>
      <c r="G184" s="44" t="e">
        <f>IF('Ricavi complessivi'!#REF!="G",'Ricavi complessivi'!#REF!*LAVORO!$E$6,IF('Ricavi complessivi'!#REF!="F",'Ricavi complessivi'!#REF!,""))</f>
        <v>#REF!</v>
      </c>
      <c r="H184" s="44" t="e">
        <f>IF('Ricavi complessivi'!#REF!="G",'Ricavi complessivi'!#REF!*LAVORO!$E$6,IF('Ricavi complessivi'!#REF!="F",'Ricavi complessivi'!#REF!,""))</f>
        <v>#REF!</v>
      </c>
      <c r="I184" s="114" t="e">
        <f>IF('Ricavi complessivi'!#REF!="G",'Ricavi complessivi'!D184*LAVORO!$E$6,IF('Ricavi complessivi'!#REF!="F",'Ricavi complessivi'!D184,""))</f>
        <v>#REF!</v>
      </c>
      <c r="J184" s="14" t="e">
        <f>IF('Ricavi complessivi'!#REF!="G",'Ricavi complessivi'!E184*LAVORO!$E$6,IF('Ricavi complessivi'!#REF!="F",'Ricavi complessivi'!E184,""))</f>
        <v>#REF!</v>
      </c>
      <c r="K184" s="14" t="e">
        <f>IF('Ricavi complessivi'!#REF!="G",'Ricavi complessivi'!F184*LAVORO!$E$6,IF('Ricavi complessivi'!#REF!="F",'Ricavi complessivi'!F184,""))</f>
        <v>#REF!</v>
      </c>
      <c r="L184" s="30" t="e">
        <f>IF('Ricavi complessivi'!#REF!="G",'Ricavi complessivi'!#REF!*LAVORO!$E$6,IF('Ricavi complessivi'!#REF!="F",'Ricavi complessivi'!#REF!,""))</f>
        <v>#REF!</v>
      </c>
      <c r="M184" s="30" t="e">
        <f>'Ricavi complessivi'!#REF!</f>
        <v>#REF!</v>
      </c>
      <c r="P184" s="42" t="e">
        <f>IF(M184="G",'Ricavi complessivi'!#REF!,IF('R Felino'!M184='R Felino'!$B$214,'Ricavi complessivi'!#REF!,0))</f>
        <v>#REF!</v>
      </c>
    </row>
    <row r="185" spans="1:16">
      <c r="A185" s="13" t="str">
        <f>IF('Ricavi complessivi'!A185="","",'Ricavi complessivi'!A185)</f>
        <v xml:space="preserve"> 58/05/533</v>
      </c>
      <c r="B185" s="62" t="str">
        <f>IF('Ricavi complessivi'!B185="","",'Ricavi complessivi'!B185)</f>
        <v>FONDAZIONE CARIPARMA UNA FAM X UNA FAM</v>
      </c>
      <c r="C185" s="8" t="e">
        <f>IF('Ricavi complessivi'!#REF!="G",'Ricavi complessivi'!#REF!*LAVORO!$E$6,IF('Ricavi complessivi'!#REF!="F",'Ricavi complessivi'!#REF!,""))</f>
        <v>#REF!</v>
      </c>
      <c r="D185" s="8" t="e">
        <f>IF('Ricavi complessivi'!#REF!="G",'Ricavi complessivi'!#REF!*LAVORO!$E$6,IF('Ricavi complessivi'!#REF!="F",'Ricavi complessivi'!#REF!,""))</f>
        <v>#REF!</v>
      </c>
      <c r="E185" s="30" t="e">
        <f>IF('Ricavi complessivi'!#REF!="G",'Ricavi complessivi'!#REF!*LAVORO!$E$6,IF('Ricavi complessivi'!#REF!="F",'Ricavi complessivi'!#REF!,""))</f>
        <v>#REF!</v>
      </c>
      <c r="F185" s="114" t="e">
        <f>IF('Ricavi complessivi'!#REF!="G",'Ricavi complessivi'!C185*LAVORO!$E$6,IF('Ricavi complessivi'!#REF!="F",'Ricavi complessivi'!C185,0))</f>
        <v>#REF!</v>
      </c>
      <c r="G185" s="44" t="e">
        <f>IF('Ricavi complessivi'!#REF!="G",'Ricavi complessivi'!#REF!*LAVORO!$E$6,IF('Ricavi complessivi'!#REF!="F",'Ricavi complessivi'!#REF!,""))</f>
        <v>#REF!</v>
      </c>
      <c r="H185" s="44" t="e">
        <f>IF('Ricavi complessivi'!#REF!="G",'Ricavi complessivi'!#REF!*LAVORO!$E$6,IF('Ricavi complessivi'!#REF!="F",'Ricavi complessivi'!#REF!,""))</f>
        <v>#REF!</v>
      </c>
      <c r="I185" s="114" t="e">
        <f>IF('Ricavi complessivi'!#REF!="G",'Ricavi complessivi'!D185*LAVORO!$E$6,IF('Ricavi complessivi'!#REF!="F",'Ricavi complessivi'!D185,""))</f>
        <v>#REF!</v>
      </c>
      <c r="J185" s="14" t="e">
        <f>IF('Ricavi complessivi'!#REF!="G",'Ricavi complessivi'!E185*LAVORO!$E$6,IF('Ricavi complessivi'!#REF!="F",'Ricavi complessivi'!E185,""))</f>
        <v>#REF!</v>
      </c>
      <c r="K185" s="14" t="e">
        <f>IF('Ricavi complessivi'!#REF!="G",'Ricavi complessivi'!F185*LAVORO!$E$6,IF('Ricavi complessivi'!#REF!="F",'Ricavi complessivi'!F185,""))</f>
        <v>#REF!</v>
      </c>
      <c r="L185" s="30" t="e">
        <f>IF('Ricavi complessivi'!#REF!="G",'Ricavi complessivi'!#REF!*LAVORO!$E$6,IF('Ricavi complessivi'!#REF!="F",'Ricavi complessivi'!#REF!,""))</f>
        <v>#REF!</v>
      </c>
      <c r="M185" s="30" t="e">
        <f>'Ricavi complessivi'!#REF!</f>
        <v>#REF!</v>
      </c>
      <c r="P185" s="42" t="e">
        <f>IF(M185="G",'Ricavi complessivi'!#REF!,IF('R Felino'!M185='R Felino'!$B$214,'Ricavi complessivi'!#REF!,0))</f>
        <v>#REF!</v>
      </c>
    </row>
    <row r="186" spans="1:16" hidden="1">
      <c r="A186" s="13" t="str">
        <f>IF('Ricavi complessivi'!A186="","",'Ricavi complessivi'!A186)</f>
        <v xml:space="preserve"> 58/05/880</v>
      </c>
      <c r="B186" s="62" t="str">
        <f>IF('Ricavi complessivi'!B186="","",'Ricavi complessivi'!B186)</f>
        <v>INFERMIERA COLLECCHIO</v>
      </c>
      <c r="C186" s="8" t="e">
        <f>IF('Ricavi complessivi'!#REF!="G",'Ricavi complessivi'!#REF!*LAVORO!$E$6,IF('Ricavi complessivi'!#REF!="F",'Ricavi complessivi'!#REF!,""))</f>
        <v>#REF!</v>
      </c>
      <c r="D186" s="8" t="e">
        <f>IF('Ricavi complessivi'!#REF!="G",'Ricavi complessivi'!#REF!*LAVORO!$E$6,IF('Ricavi complessivi'!#REF!="F",'Ricavi complessivi'!#REF!,""))</f>
        <v>#REF!</v>
      </c>
      <c r="E186" s="30" t="e">
        <f>IF('Ricavi complessivi'!#REF!="G",'Ricavi complessivi'!#REF!*LAVORO!$E$6,IF('Ricavi complessivi'!#REF!="F",'Ricavi complessivi'!#REF!,""))</f>
        <v>#REF!</v>
      </c>
      <c r="F186" s="114" t="e">
        <f>IF('Ricavi complessivi'!#REF!="G",'Ricavi complessivi'!C186*LAVORO!$E$6,IF('Ricavi complessivi'!#REF!="F",'Ricavi complessivi'!C186,0))</f>
        <v>#REF!</v>
      </c>
      <c r="G186" s="44" t="e">
        <f>IF('Ricavi complessivi'!#REF!="G",'Ricavi complessivi'!#REF!*LAVORO!$E$6,IF('Ricavi complessivi'!#REF!="F",'Ricavi complessivi'!#REF!,""))</f>
        <v>#REF!</v>
      </c>
      <c r="H186" s="44" t="e">
        <f>IF('Ricavi complessivi'!#REF!="G",'Ricavi complessivi'!#REF!*LAVORO!$E$6,IF('Ricavi complessivi'!#REF!="F",'Ricavi complessivi'!#REF!,""))</f>
        <v>#REF!</v>
      </c>
      <c r="I186" s="114" t="e">
        <f>IF('Ricavi complessivi'!#REF!="G",'Ricavi complessivi'!D186*LAVORO!$E$6,IF('Ricavi complessivi'!#REF!="F",'Ricavi complessivi'!D186,""))</f>
        <v>#REF!</v>
      </c>
      <c r="J186" s="14" t="e">
        <f>IF('Ricavi complessivi'!#REF!="G",'Ricavi complessivi'!E186*LAVORO!$E$6,IF('Ricavi complessivi'!#REF!="F",'Ricavi complessivi'!E186,""))</f>
        <v>#REF!</v>
      </c>
      <c r="K186" s="14" t="e">
        <f>IF('Ricavi complessivi'!#REF!="G",'Ricavi complessivi'!F186*LAVORO!$E$6,IF('Ricavi complessivi'!#REF!="F",'Ricavi complessivi'!F186,""))</f>
        <v>#REF!</v>
      </c>
      <c r="L186" s="30" t="e">
        <f>IF('Ricavi complessivi'!#REF!="G",'Ricavi complessivi'!#REF!*LAVORO!$E$6,IF('Ricavi complessivi'!#REF!="F",'Ricavi complessivi'!#REF!,""))</f>
        <v>#REF!</v>
      </c>
      <c r="M186" s="30" t="e">
        <f>'Ricavi complessivi'!#REF!</f>
        <v>#REF!</v>
      </c>
      <c r="P186" s="42" t="e">
        <f>IF(M186="G",'Ricavi complessivi'!#REF!,IF('R Felino'!M186='R Felino'!$B$214,'Ricavi complessivi'!#REF!,0))</f>
        <v>#REF!</v>
      </c>
    </row>
    <row r="187" spans="1:16" hidden="1">
      <c r="A187" s="13" t="str">
        <f>IF('Ricavi complessivi'!A187="","",'Ricavi complessivi'!A187)</f>
        <v/>
      </c>
      <c r="B187" s="62" t="str">
        <f>IF('Ricavi complessivi'!B187="","",'Ricavi complessivi'!B187)</f>
        <v>SGATE Felino</v>
      </c>
      <c r="C187" s="8" t="e">
        <f>IF('Ricavi complessivi'!#REF!="G",'Ricavi complessivi'!#REF!*LAVORO!$E$6,IF('Ricavi complessivi'!#REF!="F",'Ricavi complessivi'!#REF!,""))</f>
        <v>#REF!</v>
      </c>
      <c r="D187" s="8" t="e">
        <f>IF('Ricavi complessivi'!#REF!="G",'Ricavi complessivi'!#REF!*LAVORO!$E$6,IF('Ricavi complessivi'!#REF!="F",'Ricavi complessivi'!#REF!,""))</f>
        <v>#REF!</v>
      </c>
      <c r="E187" s="30" t="e">
        <f>IF('Ricavi complessivi'!#REF!="G",'Ricavi complessivi'!#REF!*LAVORO!$E$6,IF('Ricavi complessivi'!#REF!="F",'Ricavi complessivi'!#REF!,""))</f>
        <v>#REF!</v>
      </c>
      <c r="F187" s="114" t="e">
        <f>IF('Ricavi complessivi'!#REF!="G",'Ricavi complessivi'!C187*LAVORO!$E$6,IF('Ricavi complessivi'!#REF!="F",'Ricavi complessivi'!C187,0))</f>
        <v>#REF!</v>
      </c>
      <c r="G187" s="44" t="e">
        <f>IF('Ricavi complessivi'!#REF!="G",'Ricavi complessivi'!#REF!*LAVORO!$E$6,IF('Ricavi complessivi'!#REF!="F",'Ricavi complessivi'!#REF!,""))</f>
        <v>#REF!</v>
      </c>
      <c r="H187" s="44" t="e">
        <f>IF('Ricavi complessivi'!#REF!="G",'Ricavi complessivi'!#REF!*LAVORO!$E$6,IF('Ricavi complessivi'!#REF!="F",'Ricavi complessivi'!#REF!,""))</f>
        <v>#REF!</v>
      </c>
      <c r="I187" s="114" t="e">
        <f>IF('Ricavi complessivi'!#REF!="G",'Ricavi complessivi'!D187*LAVORO!$E$6,IF('Ricavi complessivi'!#REF!="F",'Ricavi complessivi'!D187,""))</f>
        <v>#REF!</v>
      </c>
      <c r="J187" s="14" t="e">
        <f>IF('Ricavi complessivi'!#REF!="G",'Ricavi complessivi'!E187*LAVORO!$E$6,IF('Ricavi complessivi'!#REF!="F",'Ricavi complessivi'!E187,""))</f>
        <v>#REF!</v>
      </c>
      <c r="K187" s="14" t="e">
        <f>IF('Ricavi complessivi'!#REF!="G",'Ricavi complessivi'!F187*LAVORO!$E$6,IF('Ricavi complessivi'!#REF!="F",'Ricavi complessivi'!F187,""))</f>
        <v>#REF!</v>
      </c>
      <c r="L187" s="30" t="e">
        <f>IF('Ricavi complessivi'!#REF!="G",'Ricavi complessivi'!#REF!*LAVORO!$E$6,IF('Ricavi complessivi'!#REF!="F",'Ricavi complessivi'!#REF!,""))</f>
        <v>#REF!</v>
      </c>
      <c r="M187" s="30" t="e">
        <f>'Ricavi complessivi'!#REF!</f>
        <v>#REF!</v>
      </c>
      <c r="P187" s="42" t="e">
        <f>IF(M187="G",'Ricavi complessivi'!#REF!,IF('R Felino'!M187='R Felino'!$B$214,'Ricavi complessivi'!#REF!,0))</f>
        <v>#REF!</v>
      </c>
    </row>
    <row r="188" spans="1:16" hidden="1">
      <c r="A188" s="13" t="str">
        <f>IF('Ricavi complessivi'!A188="","",'Ricavi complessivi'!A188)</f>
        <v xml:space="preserve"> 58/05/880</v>
      </c>
      <c r="B188" s="62" t="str">
        <f>IF('Ricavi complessivi'!B188="","",'Ricavi complessivi'!B188)</f>
        <v>INFERMIERA MONTECHIARUGOLO</v>
      </c>
      <c r="C188" s="8" t="e">
        <f>IF('Ricavi complessivi'!#REF!="G",'Ricavi complessivi'!#REF!*LAVORO!$E$6,IF('Ricavi complessivi'!#REF!="F",'Ricavi complessivi'!#REF!,""))</f>
        <v>#REF!</v>
      </c>
      <c r="D188" s="8" t="e">
        <f>IF('Ricavi complessivi'!#REF!="G",'Ricavi complessivi'!#REF!*LAVORO!$E$6,IF('Ricavi complessivi'!#REF!="F",'Ricavi complessivi'!#REF!,""))</f>
        <v>#REF!</v>
      </c>
      <c r="E188" s="30" t="e">
        <f>IF('Ricavi complessivi'!#REF!="G",'Ricavi complessivi'!#REF!*LAVORO!$E$6,IF('Ricavi complessivi'!#REF!="F",'Ricavi complessivi'!#REF!,""))</f>
        <v>#REF!</v>
      </c>
      <c r="F188" s="114" t="e">
        <f>IF('Ricavi complessivi'!#REF!="G",'Ricavi complessivi'!C188*LAVORO!$E$6,IF('Ricavi complessivi'!#REF!="F",'Ricavi complessivi'!C188,0))</f>
        <v>#REF!</v>
      </c>
      <c r="G188" s="44" t="e">
        <f>IF('Ricavi complessivi'!#REF!="G",'Ricavi complessivi'!#REF!*LAVORO!$E$6,IF('Ricavi complessivi'!#REF!="F",'Ricavi complessivi'!#REF!,""))</f>
        <v>#REF!</v>
      </c>
      <c r="H188" s="44" t="e">
        <f>IF('Ricavi complessivi'!#REF!="G",'Ricavi complessivi'!#REF!*LAVORO!$E$6,IF('Ricavi complessivi'!#REF!="F",'Ricavi complessivi'!#REF!,""))</f>
        <v>#REF!</v>
      </c>
      <c r="I188" s="114" t="e">
        <f>IF('Ricavi complessivi'!#REF!="G",'Ricavi complessivi'!D188*LAVORO!$E$6,IF('Ricavi complessivi'!#REF!="F",'Ricavi complessivi'!D188,""))</f>
        <v>#REF!</v>
      </c>
      <c r="J188" s="14" t="e">
        <f>IF('Ricavi complessivi'!#REF!="G",'Ricavi complessivi'!E188*LAVORO!$E$6,IF('Ricavi complessivi'!#REF!="F",'Ricavi complessivi'!E188,""))</f>
        <v>#REF!</v>
      </c>
      <c r="K188" s="14" t="e">
        <f>IF('Ricavi complessivi'!#REF!="G",'Ricavi complessivi'!F188*LAVORO!$E$6,IF('Ricavi complessivi'!#REF!="F",'Ricavi complessivi'!F188,""))</f>
        <v>#REF!</v>
      </c>
      <c r="L188" s="30" t="e">
        <f>IF('Ricavi complessivi'!#REF!="G",'Ricavi complessivi'!#REF!*LAVORO!$E$6,IF('Ricavi complessivi'!#REF!="F",'Ricavi complessivi'!#REF!,""))</f>
        <v>#REF!</v>
      </c>
      <c r="M188" s="30" t="e">
        <f>'Ricavi complessivi'!#REF!</f>
        <v>#REF!</v>
      </c>
      <c r="P188" s="42" t="e">
        <f>IF(M188="G",'Ricavi complessivi'!#REF!,IF('R Felino'!M188='R Felino'!$B$214,'Ricavi complessivi'!#REF!,0))</f>
        <v>#REF!</v>
      </c>
    </row>
    <row r="189" spans="1:16" hidden="1">
      <c r="A189" s="13" t="str">
        <f>IF('Ricavi complessivi'!A189="","",'Ricavi complessivi'!A189)</f>
        <v/>
      </c>
      <c r="B189" s="62" t="str">
        <f>IF('Ricavi complessivi'!B189="","",'Ricavi complessivi'!B189)</f>
        <v>ENTRATE CENTRO GIOVANI SALA</v>
      </c>
      <c r="C189" s="8" t="e">
        <f>IF('Ricavi complessivi'!#REF!="G",'Ricavi complessivi'!#REF!*LAVORO!$E$6,IF('Ricavi complessivi'!#REF!="F",'Ricavi complessivi'!#REF!,""))</f>
        <v>#REF!</v>
      </c>
      <c r="D189" s="8" t="e">
        <f>IF('Ricavi complessivi'!#REF!="G",'Ricavi complessivi'!#REF!*LAVORO!$E$6,IF('Ricavi complessivi'!#REF!="F",'Ricavi complessivi'!#REF!,""))</f>
        <v>#REF!</v>
      </c>
      <c r="E189" s="30" t="e">
        <f>IF('Ricavi complessivi'!#REF!="G",'Ricavi complessivi'!#REF!*LAVORO!$E$6,IF('Ricavi complessivi'!#REF!="F",'Ricavi complessivi'!#REF!,""))</f>
        <v>#REF!</v>
      </c>
      <c r="F189" s="114" t="e">
        <f>IF('Ricavi complessivi'!#REF!="G",'Ricavi complessivi'!C189*LAVORO!$E$6,IF('Ricavi complessivi'!#REF!="F",'Ricavi complessivi'!C189,0))</f>
        <v>#REF!</v>
      </c>
      <c r="G189" s="44" t="e">
        <f>IF('Ricavi complessivi'!#REF!="G",'Ricavi complessivi'!#REF!*LAVORO!$E$6,IF('Ricavi complessivi'!#REF!="F",'Ricavi complessivi'!#REF!,""))</f>
        <v>#REF!</v>
      </c>
      <c r="H189" s="44" t="e">
        <f>IF('Ricavi complessivi'!#REF!="G",'Ricavi complessivi'!#REF!*LAVORO!$E$6,IF('Ricavi complessivi'!#REF!="F",'Ricavi complessivi'!#REF!,""))</f>
        <v>#REF!</v>
      </c>
      <c r="I189" s="114" t="e">
        <f>IF('Ricavi complessivi'!#REF!="G",'Ricavi complessivi'!D189*LAVORO!$E$6,IF('Ricavi complessivi'!#REF!="F",'Ricavi complessivi'!D189,""))</f>
        <v>#REF!</v>
      </c>
      <c r="J189" s="14" t="e">
        <f>IF('Ricavi complessivi'!#REF!="G",'Ricavi complessivi'!E189*LAVORO!$E$6,IF('Ricavi complessivi'!#REF!="F",'Ricavi complessivi'!E189,""))</f>
        <v>#REF!</v>
      </c>
      <c r="K189" s="14" t="e">
        <f>IF('Ricavi complessivi'!#REF!="G",'Ricavi complessivi'!F189*LAVORO!$E$6,IF('Ricavi complessivi'!#REF!="F",'Ricavi complessivi'!F189,""))</f>
        <v>#REF!</v>
      </c>
      <c r="L189" s="30" t="e">
        <f>IF('Ricavi complessivi'!#REF!="G",'Ricavi complessivi'!#REF!*LAVORO!$E$6,IF('Ricavi complessivi'!#REF!="F",'Ricavi complessivi'!#REF!,""))</f>
        <v>#REF!</v>
      </c>
      <c r="M189" s="30" t="e">
        <f>'Ricavi complessivi'!#REF!</f>
        <v>#REF!</v>
      </c>
      <c r="P189" s="42" t="e">
        <f>IF(M189="G",'Ricavi complessivi'!#REF!,IF('R Felino'!M189='R Felino'!$B$214,'Ricavi complessivi'!#REF!,0))</f>
        <v>#REF!</v>
      </c>
    </row>
    <row r="190" spans="1:16" hidden="1">
      <c r="A190" s="13" t="str">
        <f>IF('Ricavi complessivi'!A190="","",'Ricavi complessivi'!A190)</f>
        <v xml:space="preserve"> 58/05/880</v>
      </c>
      <c r="B190" s="62" t="str">
        <f>IF('Ricavi complessivi'!B190="","",'Ricavi complessivi'!B190)</f>
        <v>INFERMIERA TRAVERSETOLO</v>
      </c>
      <c r="C190" s="8" t="e">
        <f>IF('Ricavi complessivi'!#REF!="G",'Ricavi complessivi'!#REF!*LAVORO!$E$6,IF('Ricavi complessivi'!#REF!="F",'Ricavi complessivi'!#REF!,""))</f>
        <v>#REF!</v>
      </c>
      <c r="D190" s="8" t="e">
        <f>IF('Ricavi complessivi'!#REF!="G",'Ricavi complessivi'!#REF!*LAVORO!$E$6,IF('Ricavi complessivi'!#REF!="F",'Ricavi complessivi'!#REF!,""))</f>
        <v>#REF!</v>
      </c>
      <c r="E190" s="30" t="e">
        <f>IF('Ricavi complessivi'!#REF!="G",'Ricavi complessivi'!#REF!*LAVORO!$E$6,IF('Ricavi complessivi'!#REF!="F",'Ricavi complessivi'!#REF!,""))</f>
        <v>#REF!</v>
      </c>
      <c r="F190" s="114" t="e">
        <f>IF('Ricavi complessivi'!#REF!="G",'Ricavi complessivi'!C190*LAVORO!$E$6,IF('Ricavi complessivi'!#REF!="F",'Ricavi complessivi'!C190,0))</f>
        <v>#REF!</v>
      </c>
      <c r="G190" s="44" t="e">
        <f>IF('Ricavi complessivi'!#REF!="G",'Ricavi complessivi'!#REF!*LAVORO!$E$6,IF('Ricavi complessivi'!#REF!="F",'Ricavi complessivi'!#REF!,""))</f>
        <v>#REF!</v>
      </c>
      <c r="H190" s="44" t="e">
        <f>IF('Ricavi complessivi'!#REF!="G",'Ricavi complessivi'!#REF!*LAVORO!$E$6,IF('Ricavi complessivi'!#REF!="F",'Ricavi complessivi'!#REF!,""))</f>
        <v>#REF!</v>
      </c>
      <c r="I190" s="114" t="e">
        <f>IF('Ricavi complessivi'!#REF!="G",'Ricavi complessivi'!D190*LAVORO!$E$6,IF('Ricavi complessivi'!#REF!="F",'Ricavi complessivi'!D190,""))</f>
        <v>#REF!</v>
      </c>
      <c r="J190" s="14" t="e">
        <f>IF('Ricavi complessivi'!#REF!="G",'Ricavi complessivi'!E190*LAVORO!$E$6,IF('Ricavi complessivi'!#REF!="F",'Ricavi complessivi'!E190,""))</f>
        <v>#REF!</v>
      </c>
      <c r="K190" s="14" t="e">
        <f>IF('Ricavi complessivi'!#REF!="G",'Ricavi complessivi'!F190*LAVORO!$E$6,IF('Ricavi complessivi'!#REF!="F",'Ricavi complessivi'!F190,""))</f>
        <v>#REF!</v>
      </c>
      <c r="L190" s="30" t="e">
        <f>IF('Ricavi complessivi'!#REF!="G",'Ricavi complessivi'!#REF!*LAVORO!$E$6,IF('Ricavi complessivi'!#REF!="F",'Ricavi complessivi'!#REF!,""))</f>
        <v>#REF!</v>
      </c>
      <c r="M190" s="30" t="e">
        <f>'Ricavi complessivi'!#REF!</f>
        <v>#REF!</v>
      </c>
      <c r="P190" s="42" t="e">
        <f>IF(M190="G",'Ricavi complessivi'!#REF!,IF('R Felino'!M190='R Felino'!$B$214,'Ricavi complessivi'!#REF!,0))</f>
        <v>#REF!</v>
      </c>
    </row>
    <row r="191" spans="1:16">
      <c r="A191" s="13" t="str">
        <f>IF('Ricavi complessivi'!A191="","",'Ricavi complessivi'!A191)</f>
        <v/>
      </c>
      <c r="B191" s="62" t="str">
        <f>IF('Ricavi complessivi'!B191="","",'Ricavi complessivi'!B191)</f>
        <v>Rimborsi UdP</v>
      </c>
      <c r="C191" s="8" t="e">
        <f>IF('Ricavi complessivi'!#REF!="G",'Ricavi complessivi'!#REF!*LAVORO!$E$6,IF('Ricavi complessivi'!#REF!="F",'Ricavi complessivi'!#REF!,""))</f>
        <v>#REF!</v>
      </c>
      <c r="D191" s="8" t="e">
        <f>IF('Ricavi complessivi'!#REF!="G",'Ricavi complessivi'!#REF!*LAVORO!$E$6,IF('Ricavi complessivi'!#REF!="F",'Ricavi complessivi'!#REF!,""))</f>
        <v>#REF!</v>
      </c>
      <c r="E191" s="30" t="e">
        <f>IF('Ricavi complessivi'!#REF!="G",'Ricavi complessivi'!#REF!*LAVORO!$E$6,IF('Ricavi complessivi'!#REF!="F",'Ricavi complessivi'!#REF!,""))</f>
        <v>#REF!</v>
      </c>
      <c r="F191" s="114" t="e">
        <f>IF('Ricavi complessivi'!#REF!="G",'Ricavi complessivi'!C191*LAVORO!$E$6,IF('Ricavi complessivi'!#REF!="F",'Ricavi complessivi'!C191,0))</f>
        <v>#REF!</v>
      </c>
      <c r="G191" s="44" t="e">
        <f>IF('Ricavi complessivi'!#REF!="G",'Ricavi complessivi'!#REF!*LAVORO!$E$6,IF('Ricavi complessivi'!#REF!="F",'Ricavi complessivi'!#REF!,""))</f>
        <v>#REF!</v>
      </c>
      <c r="H191" s="44" t="e">
        <f>IF('Ricavi complessivi'!#REF!="G",'Ricavi complessivi'!#REF!*LAVORO!$E$6,IF('Ricavi complessivi'!#REF!="F",'Ricavi complessivi'!#REF!,""))</f>
        <v>#REF!</v>
      </c>
      <c r="I191" s="114" t="e">
        <f>IF('Ricavi complessivi'!#REF!="G",'Ricavi complessivi'!D191*LAVORO!$E$6,IF('Ricavi complessivi'!#REF!="F",'Ricavi complessivi'!D191,""))</f>
        <v>#REF!</v>
      </c>
      <c r="J191" s="14" t="e">
        <f>IF('Ricavi complessivi'!#REF!="G",'Ricavi complessivi'!E191*LAVORO!$E$6,IF('Ricavi complessivi'!#REF!="F",'Ricavi complessivi'!E191,""))</f>
        <v>#REF!</v>
      </c>
      <c r="K191" s="14" t="e">
        <f>IF('Ricavi complessivi'!#REF!="G",'Ricavi complessivi'!F191*LAVORO!$E$6,IF('Ricavi complessivi'!#REF!="F",'Ricavi complessivi'!F191,""))</f>
        <v>#REF!</v>
      </c>
      <c r="L191" s="30" t="e">
        <f>IF('Ricavi complessivi'!#REF!="G",'Ricavi complessivi'!#REF!*LAVORO!$E$6,IF('Ricavi complessivi'!#REF!="F",'Ricavi complessivi'!#REF!,""))</f>
        <v>#REF!</v>
      </c>
      <c r="M191" s="30" t="e">
        <f>'Ricavi complessivi'!#REF!</f>
        <v>#REF!</v>
      </c>
      <c r="P191" s="42" t="e">
        <f>IF(M191="G",'Ricavi complessivi'!#REF!,IF('R Felino'!M191='R Felino'!$B$214,'Ricavi complessivi'!#REF!,0))</f>
        <v>#REF!</v>
      </c>
    </row>
    <row r="192" spans="1:16" s="6" customFormat="1">
      <c r="A192" s="19"/>
      <c r="B192" s="33" t="s">
        <v>403</v>
      </c>
      <c r="C192" s="35" t="e">
        <f t="shared" ref="C192:K192" si="9">SUM(C172:C191)</f>
        <v>#REF!</v>
      </c>
      <c r="D192" s="35" t="e">
        <f t="shared" si="9"/>
        <v>#REF!</v>
      </c>
      <c r="E192" s="35" t="e">
        <f t="shared" si="9"/>
        <v>#REF!</v>
      </c>
      <c r="F192" s="35" t="e">
        <f>SUM(F172:F191)</f>
        <v>#REF!</v>
      </c>
      <c r="G192" s="35" t="e">
        <f t="shared" si="9"/>
        <v>#REF!</v>
      </c>
      <c r="H192" s="35" t="e">
        <f t="shared" si="9"/>
        <v>#REF!</v>
      </c>
      <c r="I192" s="35" t="e">
        <f t="shared" si="9"/>
        <v>#REF!</v>
      </c>
      <c r="J192" s="35" t="e">
        <f t="shared" si="9"/>
        <v>#REF!</v>
      </c>
      <c r="K192" s="35" t="e">
        <f t="shared" si="9"/>
        <v>#REF!</v>
      </c>
      <c r="L192" s="12"/>
      <c r="M192" s="12"/>
      <c r="P192" s="42">
        <v>1</v>
      </c>
    </row>
    <row r="193" spans="1:16">
      <c r="E193" s="25" t="e">
        <f>IF((#REF!+#REF!+#REF!+#REF!+#REF!-E192)=0,"",(#REF!+#REF!+#REF!+#REF!+#REF!))</f>
        <v>#REF!</v>
      </c>
      <c r="P193" s="42">
        <v>1</v>
      </c>
    </row>
    <row r="194" spans="1:16">
      <c r="A194" s="2" t="s">
        <v>3</v>
      </c>
      <c r="B194" s="2" t="s">
        <v>2</v>
      </c>
      <c r="C194" s="26" t="str">
        <f>C$2</f>
        <v>GESTIONALE</v>
      </c>
      <c r="D194" s="26" t="str">
        <f>D$2</f>
        <v>RATEI E RISCONTI</v>
      </c>
      <c r="E194" s="26" t="str">
        <f>E$2</f>
        <v>STIMA</v>
      </c>
      <c r="F194" s="26" t="str">
        <f>F171</f>
        <v>PREVENTIVO 2019</v>
      </c>
      <c r="G194" s="26" t="str">
        <f t="shared" ref="G194:L194" si="10">G171</f>
        <v>Revisione maggio</v>
      </c>
      <c r="H194" s="26" t="str">
        <f t="shared" si="10"/>
        <v>Revisione settembre</v>
      </c>
      <c r="I194" s="26" t="str">
        <f t="shared" si="10"/>
        <v>PREVENTIVO 2018</v>
      </c>
      <c r="J194" s="26" t="str">
        <f t="shared" si="10"/>
        <v>INDICATORE ATTESO</v>
      </c>
      <c r="K194" s="26" t="str">
        <f t="shared" si="10"/>
        <v>INDICATORE CONS.</v>
      </c>
      <c r="L194" s="2" t="str">
        <f t="shared" si="10"/>
        <v>NOTE</v>
      </c>
      <c r="P194" s="42">
        <v>1</v>
      </c>
    </row>
    <row r="195" spans="1:16" hidden="1">
      <c r="A195" s="13" t="str">
        <f>IF('Ricavi complessivi'!A195="","",'Ricavi complessivi'!A195)</f>
        <v xml:space="preserve">  58/10/025  </v>
      </c>
      <c r="B195" s="62" t="str">
        <f>IF('Ricavi complessivi'!B195="","",'Ricavi complessivi'!B195)</f>
        <v xml:space="preserve">TRASFERIMENTI COM.COLLECCHIO   </v>
      </c>
      <c r="C195" s="8" t="e">
        <f>IF('Ricavi complessivi'!#REF!="G",'Ricavi complessivi'!#REF!*LAVORO!$E$6,IF('Ricavi complessivi'!#REF!="F",'Ricavi complessivi'!#REF!,""))</f>
        <v>#REF!</v>
      </c>
      <c r="D195" s="8" t="e">
        <f>IF('Ricavi complessivi'!#REF!="G",'Ricavi complessivi'!#REF!*LAVORO!$E$6,IF('Ricavi complessivi'!#REF!="F",'Ricavi complessivi'!#REF!,""))</f>
        <v>#REF!</v>
      </c>
      <c r="E195" s="30" t="e">
        <f>IF('Ricavi complessivi'!#REF!="G",'Ricavi complessivi'!#REF!*LAVORO!$E$6,IF('Ricavi complessivi'!#REF!="F",'Ricavi complessivi'!#REF!,""))</f>
        <v>#REF!</v>
      </c>
      <c r="F195" s="114" t="e">
        <f>IF('Ricavi complessivi'!#REF!="G",'Ricavi complessivi'!C195*LAVORO!$E$6,IF('Ricavi complessivi'!#REF!="F",'Ricavi complessivi'!C195,0))</f>
        <v>#REF!</v>
      </c>
      <c r="G195" s="44" t="e">
        <f>IF('Ricavi complessivi'!#REF!="G",'Ricavi complessivi'!#REF!*LAVORO!$E$6,IF('Ricavi complessivi'!#REF!="F",'Ricavi complessivi'!#REF!,""))</f>
        <v>#REF!</v>
      </c>
      <c r="H195" s="44" t="e">
        <f>IF('Ricavi complessivi'!#REF!="G",'Ricavi complessivi'!#REF!*LAVORO!$E$6,IF('Ricavi complessivi'!#REF!="F",'Ricavi complessivi'!#REF!,""))</f>
        <v>#REF!</v>
      </c>
      <c r="I195" s="114" t="e">
        <f>IF('Ricavi complessivi'!#REF!="G",'Ricavi complessivi'!D195*LAVORO!$E$6,IF('Ricavi complessivi'!#REF!="F",'Ricavi complessivi'!D195,""))</f>
        <v>#REF!</v>
      </c>
      <c r="J195" s="14" t="e">
        <f>IF('Ricavi complessivi'!#REF!="G",'Ricavi complessivi'!E195*LAVORO!$E$6,IF('Ricavi complessivi'!#REF!="F",'Ricavi complessivi'!E195,""))</f>
        <v>#REF!</v>
      </c>
      <c r="K195" s="14" t="e">
        <f>IF('Ricavi complessivi'!#REF!="G",'Ricavi complessivi'!F195*LAVORO!$E$6,IF('Ricavi complessivi'!#REF!="F",'Ricavi complessivi'!F195,""))</f>
        <v>#REF!</v>
      </c>
      <c r="L195" s="30" t="e">
        <f>IF('Ricavi complessivi'!#REF!="G",'Ricavi complessivi'!#REF!*LAVORO!$E$6,IF('Ricavi complessivi'!#REF!="F",'Ricavi complessivi'!#REF!,""))</f>
        <v>#REF!</v>
      </c>
      <c r="M195" s="30" t="e">
        <f>'Ricavi complessivi'!#REF!</f>
        <v>#REF!</v>
      </c>
      <c r="P195" s="42" t="e">
        <f>IF(M195="G",'Ricavi complessivi'!#REF!,IF('R Felino'!M195='R Felino'!$B$214,'Ricavi complessivi'!#REF!,0))</f>
        <v>#REF!</v>
      </c>
    </row>
    <row r="196" spans="1:16">
      <c r="A196" s="13" t="str">
        <f>IF('Ricavi complessivi'!A196="","",'Ricavi complessivi'!A196)</f>
        <v xml:space="preserve">  58/10/100  </v>
      </c>
      <c r="B196" s="62" t="str">
        <f>IF('Ricavi complessivi'!B196="","",'Ricavi complessivi'!B196)</f>
        <v xml:space="preserve">TRASFERIMENTI COM.FELINO       </v>
      </c>
      <c r="C196" s="8" t="e">
        <f>IF('Ricavi complessivi'!#REF!="G",'Ricavi complessivi'!#REF!*LAVORO!$E$6,IF('Ricavi complessivi'!#REF!="F",'Ricavi complessivi'!#REF!,""))</f>
        <v>#REF!</v>
      </c>
      <c r="D196" s="8" t="e">
        <f>IF('Ricavi complessivi'!#REF!="G",'Ricavi complessivi'!#REF!*LAVORO!$E$6,IF('Ricavi complessivi'!#REF!="F",'Ricavi complessivi'!#REF!,""))</f>
        <v>#REF!</v>
      </c>
      <c r="E196" s="30" t="e">
        <f>IF('Ricavi complessivi'!#REF!="G",'Ricavi complessivi'!#REF!*LAVORO!$E$6,IF('Ricavi complessivi'!#REF!="F",'Ricavi complessivi'!#REF!,""))</f>
        <v>#REF!</v>
      </c>
      <c r="F196" s="114" t="e">
        <f>IF('Ricavi complessivi'!#REF!="G",'Ricavi complessivi'!C196*LAVORO!$E$6,IF('Ricavi complessivi'!#REF!="F",'Ricavi complessivi'!C196,0))</f>
        <v>#REF!</v>
      </c>
      <c r="G196" s="44" t="e">
        <f>IF('Ricavi complessivi'!#REF!="G",'Ricavi complessivi'!#REF!*LAVORO!$E$6,IF('Ricavi complessivi'!#REF!="F",'Ricavi complessivi'!#REF!,""))</f>
        <v>#REF!</v>
      </c>
      <c r="H196" s="44" t="e">
        <f>F196</f>
        <v>#REF!</v>
      </c>
      <c r="I196" s="114" t="e">
        <f>IF('Ricavi complessivi'!#REF!="G",'Ricavi complessivi'!D196*LAVORO!$E$6,IF('Ricavi complessivi'!#REF!="F",'Ricavi complessivi'!D196,""))</f>
        <v>#REF!</v>
      </c>
      <c r="J196" s="14" t="e">
        <f>IF('Ricavi complessivi'!#REF!="G",'Ricavi complessivi'!E196*LAVORO!$E$6,IF('Ricavi complessivi'!#REF!="F",'Ricavi complessivi'!E196,""))</f>
        <v>#REF!</v>
      </c>
      <c r="K196" s="14" t="e">
        <f>IF('Ricavi complessivi'!#REF!="G",'Ricavi complessivi'!F196*LAVORO!$E$6,IF('Ricavi complessivi'!#REF!="F",'Ricavi complessivi'!F196,""))</f>
        <v>#REF!</v>
      </c>
      <c r="L196" s="30" t="e">
        <f>IF('Ricavi complessivi'!#REF!="G",'Ricavi complessivi'!#REF!*LAVORO!$E$6,IF('Ricavi complessivi'!#REF!="F",'Ricavi complessivi'!#REF!,""))</f>
        <v>#REF!</v>
      </c>
      <c r="M196" s="30" t="e">
        <f>'Ricavi complessivi'!#REF!</f>
        <v>#REF!</v>
      </c>
      <c r="P196" s="42" t="e">
        <f>IF(M196="G",'Ricavi complessivi'!#REF!,IF('R Felino'!M196='R Felino'!$B$214,'Ricavi complessivi'!#REF!,0))</f>
        <v>#REF!</v>
      </c>
    </row>
    <row r="197" spans="1:16" hidden="1">
      <c r="A197" s="13" t="str">
        <f>IF('Ricavi complessivi'!A197="","",'Ricavi complessivi'!A197)</f>
        <v xml:space="preserve">  58/10/200  </v>
      </c>
      <c r="B197" s="62" t="str">
        <f>IF('Ricavi complessivi'!B197="","",'Ricavi complessivi'!B197)</f>
        <v xml:space="preserve">TRASFERIM. COM. MONTECHIARUGOL </v>
      </c>
      <c r="C197" s="8" t="e">
        <f>IF('Ricavi complessivi'!#REF!="G",'Ricavi complessivi'!#REF!*LAVORO!$E$6,IF('Ricavi complessivi'!#REF!="F",'Ricavi complessivi'!#REF!,""))</f>
        <v>#REF!</v>
      </c>
      <c r="D197" s="8" t="e">
        <f>IF('Ricavi complessivi'!#REF!="G",'Ricavi complessivi'!#REF!*LAVORO!$E$6,IF('Ricavi complessivi'!#REF!="F",'Ricavi complessivi'!#REF!,""))</f>
        <v>#REF!</v>
      </c>
      <c r="E197" s="30" t="e">
        <f>IF('Ricavi complessivi'!#REF!="G",'Ricavi complessivi'!#REF!*LAVORO!$E$6,IF('Ricavi complessivi'!#REF!="F",'Ricavi complessivi'!#REF!,""))</f>
        <v>#REF!</v>
      </c>
      <c r="F197" s="114" t="e">
        <f>IF('Ricavi complessivi'!#REF!="G",'Ricavi complessivi'!C197*LAVORO!$E$6,IF('Ricavi complessivi'!#REF!="F",'Ricavi complessivi'!C197,0))</f>
        <v>#REF!</v>
      </c>
      <c r="G197" s="44" t="e">
        <f>IF('Ricavi complessivi'!#REF!="G",'Ricavi complessivi'!#REF!*LAVORO!$E$6,IF('Ricavi complessivi'!#REF!="F",'Ricavi complessivi'!#REF!,""))</f>
        <v>#REF!</v>
      </c>
      <c r="H197" s="44" t="e">
        <f>IF('Ricavi complessivi'!#REF!="G",'Ricavi complessivi'!#REF!*LAVORO!$E$6,IF('Ricavi complessivi'!#REF!="F",'Ricavi complessivi'!#REF!,""))</f>
        <v>#REF!</v>
      </c>
      <c r="I197" s="114" t="e">
        <f>IF('Ricavi complessivi'!#REF!="G",'Ricavi complessivi'!D197*LAVORO!$E$6,IF('Ricavi complessivi'!#REF!="F",'Ricavi complessivi'!D197,""))</f>
        <v>#REF!</v>
      </c>
      <c r="J197" s="14" t="e">
        <f>IF('Ricavi complessivi'!#REF!="G",'Ricavi complessivi'!E197*LAVORO!$E$6,IF('Ricavi complessivi'!#REF!="F",'Ricavi complessivi'!E197,""))</f>
        <v>#REF!</v>
      </c>
      <c r="K197" s="14" t="e">
        <f>IF('Ricavi complessivi'!#REF!="G",'Ricavi complessivi'!F197*LAVORO!$E$6,IF('Ricavi complessivi'!#REF!="F",'Ricavi complessivi'!F197,""))</f>
        <v>#REF!</v>
      </c>
      <c r="L197" s="30" t="e">
        <f>IF('Ricavi complessivi'!#REF!="G",'Ricavi complessivi'!#REF!*LAVORO!$E$6,IF('Ricavi complessivi'!#REF!="F",'Ricavi complessivi'!#REF!,""))</f>
        <v>#REF!</v>
      </c>
      <c r="M197" s="30" t="e">
        <f>'Ricavi complessivi'!#REF!</f>
        <v>#REF!</v>
      </c>
      <c r="P197" s="42" t="e">
        <f>IF(M197="G",'Ricavi complessivi'!#REF!,IF('R Felino'!M197='R Felino'!$B$214,'Ricavi complessivi'!#REF!,0))</f>
        <v>#REF!</v>
      </c>
    </row>
    <row r="198" spans="1:16" hidden="1">
      <c r="A198" s="13" t="str">
        <f>IF('Ricavi complessivi'!A198="","",'Ricavi complessivi'!A198)</f>
        <v xml:space="preserve">  58/10/210  </v>
      </c>
      <c r="B198" s="62" t="str">
        <f>IF('Ricavi complessivi'!B198="","",'Ricavi complessivi'!B198)</f>
        <v xml:space="preserve">TRASFERIMENTO COM.SALA BAGANZA </v>
      </c>
      <c r="C198" s="8" t="e">
        <f>IF('Ricavi complessivi'!#REF!="G",'Ricavi complessivi'!#REF!*LAVORO!$E$6,IF('Ricavi complessivi'!#REF!="F",'Ricavi complessivi'!#REF!,""))</f>
        <v>#REF!</v>
      </c>
      <c r="D198" s="8" t="e">
        <f>IF('Ricavi complessivi'!#REF!="G",'Ricavi complessivi'!#REF!*LAVORO!$E$6,IF('Ricavi complessivi'!#REF!="F",'Ricavi complessivi'!#REF!,""))</f>
        <v>#REF!</v>
      </c>
      <c r="E198" s="30" t="e">
        <f>IF('Ricavi complessivi'!#REF!="G",'Ricavi complessivi'!#REF!*LAVORO!$E$6,IF('Ricavi complessivi'!#REF!="F",'Ricavi complessivi'!#REF!,""))</f>
        <v>#REF!</v>
      </c>
      <c r="F198" s="114" t="e">
        <f>IF('Ricavi complessivi'!#REF!="G",'Ricavi complessivi'!C198*LAVORO!$E$6,IF('Ricavi complessivi'!#REF!="F",'Ricavi complessivi'!C198,0))</f>
        <v>#REF!</v>
      </c>
      <c r="G198" s="44" t="e">
        <f>IF('Ricavi complessivi'!#REF!="G",'Ricavi complessivi'!#REF!*LAVORO!$E$6,IF('Ricavi complessivi'!#REF!="F",'Ricavi complessivi'!#REF!,""))</f>
        <v>#REF!</v>
      </c>
      <c r="H198" s="44" t="e">
        <f>IF('Ricavi complessivi'!#REF!="G",'Ricavi complessivi'!#REF!*LAVORO!$E$6,IF('Ricavi complessivi'!#REF!="F",'Ricavi complessivi'!#REF!,""))</f>
        <v>#REF!</v>
      </c>
      <c r="I198" s="114" t="e">
        <f>IF('Ricavi complessivi'!#REF!="G",'Ricavi complessivi'!D198*LAVORO!$E$6,IF('Ricavi complessivi'!#REF!="F",'Ricavi complessivi'!D198,""))</f>
        <v>#REF!</v>
      </c>
      <c r="J198" s="14" t="e">
        <f>IF('Ricavi complessivi'!#REF!="G",'Ricavi complessivi'!E198*LAVORO!$E$6,IF('Ricavi complessivi'!#REF!="F",'Ricavi complessivi'!E198,""))</f>
        <v>#REF!</v>
      </c>
      <c r="K198" s="14" t="e">
        <f>IF('Ricavi complessivi'!#REF!="G",'Ricavi complessivi'!F198*LAVORO!$E$6,IF('Ricavi complessivi'!#REF!="F",'Ricavi complessivi'!F198,""))</f>
        <v>#REF!</v>
      </c>
      <c r="L198" s="30" t="e">
        <f>IF('Ricavi complessivi'!#REF!="G",'Ricavi complessivi'!#REF!*LAVORO!$E$6,IF('Ricavi complessivi'!#REF!="F",'Ricavi complessivi'!#REF!,""))</f>
        <v>#REF!</v>
      </c>
      <c r="M198" s="30" t="e">
        <f>'Ricavi complessivi'!#REF!</f>
        <v>#REF!</v>
      </c>
      <c r="P198" s="42" t="e">
        <f>IF(M198="G",'Ricavi complessivi'!#REF!,IF('R Felino'!M198='R Felino'!$B$214,'Ricavi complessivi'!#REF!,0))</f>
        <v>#REF!</v>
      </c>
    </row>
    <row r="199" spans="1:16" hidden="1">
      <c r="A199" s="13" t="str">
        <f>IF('Ricavi complessivi'!A199="","",'Ricavi complessivi'!A199)</f>
        <v xml:space="preserve">  58/10/211  </v>
      </c>
      <c r="B199" s="62" t="str">
        <f>IF('Ricavi complessivi'!B199="","",'Ricavi complessivi'!B199)</f>
        <v xml:space="preserve">TRASFERIM. COM. TRAVERSETOLO   </v>
      </c>
      <c r="C199" s="8" t="e">
        <f>IF('Ricavi complessivi'!#REF!="G",'Ricavi complessivi'!#REF!*LAVORO!$E$6,IF('Ricavi complessivi'!#REF!="F",'Ricavi complessivi'!#REF!,""))</f>
        <v>#REF!</v>
      </c>
      <c r="D199" s="8" t="e">
        <f>IF('Ricavi complessivi'!#REF!="G",'Ricavi complessivi'!#REF!*LAVORO!$E$6,IF('Ricavi complessivi'!#REF!="F",'Ricavi complessivi'!#REF!,""))</f>
        <v>#REF!</v>
      </c>
      <c r="E199" s="30" t="e">
        <f>IF('Ricavi complessivi'!#REF!="G",'Ricavi complessivi'!#REF!*LAVORO!$E$6,IF('Ricavi complessivi'!#REF!="F",'Ricavi complessivi'!#REF!,""))</f>
        <v>#REF!</v>
      </c>
      <c r="F199" s="114" t="e">
        <f>IF('Ricavi complessivi'!#REF!="G",'Ricavi complessivi'!C199*LAVORO!$E$6,IF('Ricavi complessivi'!#REF!="F",'Ricavi complessivi'!C199,0))</f>
        <v>#REF!</v>
      </c>
      <c r="G199" s="44" t="e">
        <f>IF('Ricavi complessivi'!#REF!="G",'Ricavi complessivi'!#REF!*LAVORO!$E$6,IF('Ricavi complessivi'!#REF!="F",'Ricavi complessivi'!#REF!,""))</f>
        <v>#REF!</v>
      </c>
      <c r="H199" s="44" t="e">
        <f>IF('Ricavi complessivi'!#REF!="G",'Ricavi complessivi'!#REF!*LAVORO!$E$6,IF('Ricavi complessivi'!#REF!="F",'Ricavi complessivi'!#REF!,""))</f>
        <v>#REF!</v>
      </c>
      <c r="I199" s="114" t="e">
        <f>IF('Ricavi complessivi'!#REF!="G",'Ricavi complessivi'!D199*LAVORO!$E$6,IF('Ricavi complessivi'!#REF!="F",'Ricavi complessivi'!D199,""))</f>
        <v>#REF!</v>
      </c>
      <c r="J199" s="14" t="e">
        <f>IF('Ricavi complessivi'!#REF!="G",'Ricavi complessivi'!E199*LAVORO!$E$6,IF('Ricavi complessivi'!#REF!="F",'Ricavi complessivi'!E199,""))</f>
        <v>#REF!</v>
      </c>
      <c r="K199" s="14" t="e">
        <f>IF('Ricavi complessivi'!#REF!="G",'Ricavi complessivi'!F199*LAVORO!$E$6,IF('Ricavi complessivi'!#REF!="F",'Ricavi complessivi'!F199,""))</f>
        <v>#REF!</v>
      </c>
      <c r="L199" s="30" t="e">
        <f>IF('Ricavi complessivi'!#REF!="G",'Ricavi complessivi'!#REF!*LAVORO!$E$6,IF('Ricavi complessivi'!#REF!="F",'Ricavi complessivi'!#REF!,""))</f>
        <v>#REF!</v>
      </c>
      <c r="M199" s="30" t="e">
        <f>'Ricavi complessivi'!#REF!</f>
        <v>#REF!</v>
      </c>
      <c r="P199" s="42" t="e">
        <f>IF(M199="G",'Ricavi complessivi'!#REF!,IF('R Felino'!M199='R Felino'!$B$214,'Ricavi complessivi'!#REF!,0))</f>
        <v>#REF!</v>
      </c>
    </row>
    <row r="200" spans="1:16" hidden="1">
      <c r="A200" s="13" t="str">
        <f>IF('Ricavi complessivi'!A200="","",'Ricavi complessivi'!A200)</f>
        <v xml:space="preserve">  58/10/025  </v>
      </c>
      <c r="B200" s="62" t="str">
        <f>IF('Ricavi complessivi'!B200="","",'Ricavi complessivi'!B200)</f>
        <v>TRASFERIMENTO UNIONE COLLECCHIO</v>
      </c>
      <c r="C200" s="8" t="e">
        <f>IF('Ricavi complessivi'!#REF!="G",'Ricavi complessivi'!#REF!*LAVORO!$E$6,IF('Ricavi complessivi'!#REF!="F",'Ricavi complessivi'!#REF!,""))</f>
        <v>#REF!</v>
      </c>
      <c r="D200" s="8" t="e">
        <f>IF('Ricavi complessivi'!#REF!="G",'Ricavi complessivi'!#REF!*LAVORO!$E$6,IF('Ricavi complessivi'!#REF!="F",'Ricavi complessivi'!#REF!,""))</f>
        <v>#REF!</v>
      </c>
      <c r="E200" s="30" t="e">
        <f>IF('Ricavi complessivi'!#REF!="G",'Ricavi complessivi'!#REF!*LAVORO!$E$6,IF('Ricavi complessivi'!#REF!="F",'Ricavi complessivi'!#REF!,""))</f>
        <v>#REF!</v>
      </c>
      <c r="F200" s="114" t="e">
        <f>IF('Ricavi complessivi'!#REF!="G",'Ricavi complessivi'!C200*LAVORO!$E$6,IF('Ricavi complessivi'!#REF!="F",'Ricavi complessivi'!C200,0))</f>
        <v>#REF!</v>
      </c>
      <c r="G200" s="44" t="e">
        <f>IF('Ricavi complessivi'!#REF!="G",'Ricavi complessivi'!#REF!*LAVORO!$E$6,IF('Ricavi complessivi'!#REF!="F",'Ricavi complessivi'!#REF!,""))</f>
        <v>#REF!</v>
      </c>
      <c r="H200" s="44" t="e">
        <f>IF('Ricavi complessivi'!#REF!="G",'Ricavi complessivi'!#REF!*LAVORO!$E$6,IF('Ricavi complessivi'!#REF!="F",'Ricavi complessivi'!#REF!,""))</f>
        <v>#REF!</v>
      </c>
      <c r="I200" s="114" t="e">
        <f>IF('Ricavi complessivi'!#REF!="G",'Ricavi complessivi'!D200*LAVORO!$E$6,IF('Ricavi complessivi'!#REF!="F",'Ricavi complessivi'!D200,""))</f>
        <v>#REF!</v>
      </c>
      <c r="J200" s="14" t="e">
        <f>IF('Ricavi complessivi'!#REF!="G",'Ricavi complessivi'!E200*LAVORO!$E$6,IF('Ricavi complessivi'!#REF!="F",'Ricavi complessivi'!E200,""))</f>
        <v>#REF!</v>
      </c>
      <c r="K200" s="14" t="e">
        <f>IF('Ricavi complessivi'!#REF!="G",'Ricavi complessivi'!F200*LAVORO!$E$6,IF('Ricavi complessivi'!#REF!="F",'Ricavi complessivi'!F200,""))</f>
        <v>#REF!</v>
      </c>
      <c r="L200" s="30" t="e">
        <f>IF('Ricavi complessivi'!#REF!="G",'Ricavi complessivi'!#REF!*LAVORO!$E$6,IF('Ricavi complessivi'!#REF!="F",'Ricavi complessivi'!#REF!,""))</f>
        <v>#REF!</v>
      </c>
      <c r="M200" s="30" t="e">
        <f>'Ricavi complessivi'!#REF!</f>
        <v>#REF!</v>
      </c>
      <c r="P200" s="42" t="e">
        <f>IF(M200="G",'Ricavi complessivi'!#REF!,IF('R Felino'!M200='R Felino'!$B$214,'Ricavi complessivi'!#REF!,0))</f>
        <v>#REF!</v>
      </c>
    </row>
    <row r="201" spans="1:16">
      <c r="A201" s="13" t="str">
        <f>IF('Ricavi complessivi'!A201="","",'Ricavi complessivi'!A201)</f>
        <v xml:space="preserve">  58/10/100  </v>
      </c>
      <c r="B201" s="62" t="str">
        <f>IF('Ricavi complessivi'!B201="","",'Ricavi complessivi'!B201)</f>
        <v>TRASFERIMENTO UNIONE FELINO</v>
      </c>
      <c r="C201" s="8" t="e">
        <f>IF('Ricavi complessivi'!#REF!="G",'Ricavi complessivi'!#REF!*LAVORO!$E$6,IF('Ricavi complessivi'!#REF!="F",'Ricavi complessivi'!#REF!,""))</f>
        <v>#REF!</v>
      </c>
      <c r="D201" s="8" t="e">
        <f>IF('Ricavi complessivi'!#REF!="G",'Ricavi complessivi'!#REF!*LAVORO!$E$6,IF('Ricavi complessivi'!#REF!="F",'Ricavi complessivi'!#REF!,""))</f>
        <v>#REF!</v>
      </c>
      <c r="E201" s="30" t="e">
        <f>IF('Ricavi complessivi'!#REF!="G",'Ricavi complessivi'!#REF!*LAVORO!$E$6,IF('Ricavi complessivi'!#REF!="F",'Ricavi complessivi'!#REF!,""))</f>
        <v>#REF!</v>
      </c>
      <c r="F201" s="114" t="e">
        <f>IF('Ricavi complessivi'!#REF!="G",'Ricavi complessivi'!C201*LAVORO!$E$6,IF('Ricavi complessivi'!#REF!="F",'Ricavi complessivi'!C201,0))</f>
        <v>#REF!</v>
      </c>
      <c r="G201" s="44" t="e">
        <f>IF('Ricavi complessivi'!#REF!="G",'Ricavi complessivi'!#REF!*LAVORO!$E$6,IF('Ricavi complessivi'!#REF!="F",'Ricavi complessivi'!#REF!,""))</f>
        <v>#REF!</v>
      </c>
      <c r="H201" s="44" t="e">
        <f>F201</f>
        <v>#REF!</v>
      </c>
      <c r="I201" s="114" t="e">
        <f>IF('Ricavi complessivi'!#REF!="G",'Ricavi complessivi'!D201*LAVORO!$E$6,IF('Ricavi complessivi'!#REF!="F",'Ricavi complessivi'!D201,""))</f>
        <v>#REF!</v>
      </c>
      <c r="J201" s="14" t="e">
        <f>IF('Ricavi complessivi'!#REF!="G",'Ricavi complessivi'!E201*LAVORO!$E$6,IF('Ricavi complessivi'!#REF!="F",'Ricavi complessivi'!E201,""))</f>
        <v>#REF!</v>
      </c>
      <c r="K201" s="14" t="e">
        <f>IF('Ricavi complessivi'!#REF!="G",'Ricavi complessivi'!F201*LAVORO!$E$6,IF('Ricavi complessivi'!#REF!="F",'Ricavi complessivi'!F201,""))</f>
        <v>#REF!</v>
      </c>
      <c r="L201" s="30" t="e">
        <f>IF('Ricavi complessivi'!#REF!="G",'Ricavi complessivi'!#REF!*LAVORO!$E$6,IF('Ricavi complessivi'!#REF!="F",'Ricavi complessivi'!#REF!,""))</f>
        <v>#REF!</v>
      </c>
      <c r="M201" s="30" t="e">
        <f>'Ricavi complessivi'!#REF!</f>
        <v>#REF!</v>
      </c>
      <c r="P201" s="42" t="e">
        <f>IF(M201="G",'Ricavi complessivi'!#REF!,IF('R Felino'!M201='R Felino'!$B$214,'Ricavi complessivi'!#REF!,0))</f>
        <v>#REF!</v>
      </c>
    </row>
    <row r="202" spans="1:16" hidden="1">
      <c r="A202" s="13" t="str">
        <f>IF('Ricavi complessivi'!A202="","",'Ricavi complessivi'!A202)</f>
        <v xml:space="preserve">  58/10/200  </v>
      </c>
      <c r="B202" s="62" t="str">
        <f>IF('Ricavi complessivi'!B202="","",'Ricavi complessivi'!B202)</f>
        <v>TRASFERIMENTO UNIONE MONTECHIARUGOLO</v>
      </c>
      <c r="C202" s="8" t="e">
        <f>IF('Ricavi complessivi'!#REF!="G",'Ricavi complessivi'!#REF!*LAVORO!$E$6,IF('Ricavi complessivi'!#REF!="F",'Ricavi complessivi'!#REF!,""))</f>
        <v>#REF!</v>
      </c>
      <c r="D202" s="8" t="e">
        <f>IF('Ricavi complessivi'!#REF!="G",'Ricavi complessivi'!#REF!*LAVORO!$E$6,IF('Ricavi complessivi'!#REF!="F",'Ricavi complessivi'!#REF!,""))</f>
        <v>#REF!</v>
      </c>
      <c r="E202" s="30" t="e">
        <f>IF('Ricavi complessivi'!#REF!="G",'Ricavi complessivi'!#REF!*LAVORO!$E$6,IF('Ricavi complessivi'!#REF!="F",'Ricavi complessivi'!#REF!,""))</f>
        <v>#REF!</v>
      </c>
      <c r="F202" s="114" t="e">
        <f>IF('Ricavi complessivi'!#REF!="G",'Ricavi complessivi'!C202*LAVORO!$E$6,IF('Ricavi complessivi'!#REF!="F",'Ricavi complessivi'!C202,0))</f>
        <v>#REF!</v>
      </c>
      <c r="G202" s="44" t="e">
        <f>IF('Ricavi complessivi'!#REF!="G",'Ricavi complessivi'!#REF!*LAVORO!$E$6,IF('Ricavi complessivi'!#REF!="F",'Ricavi complessivi'!#REF!,""))</f>
        <v>#REF!</v>
      </c>
      <c r="H202" s="44" t="e">
        <f>IF('Ricavi complessivi'!#REF!="G",'Ricavi complessivi'!#REF!*LAVORO!$E$6,IF('Ricavi complessivi'!#REF!="F",'Ricavi complessivi'!#REF!,""))</f>
        <v>#REF!</v>
      </c>
      <c r="I202" s="114" t="e">
        <f>IF('Ricavi complessivi'!#REF!="G",'Ricavi complessivi'!D202*LAVORO!$E$6,IF('Ricavi complessivi'!#REF!="F",'Ricavi complessivi'!D202,""))</f>
        <v>#REF!</v>
      </c>
      <c r="J202" s="14" t="e">
        <f>IF('Ricavi complessivi'!#REF!="G",'Ricavi complessivi'!E202*LAVORO!$E$6,IF('Ricavi complessivi'!#REF!="F",'Ricavi complessivi'!E202,""))</f>
        <v>#REF!</v>
      </c>
      <c r="K202" s="14" t="e">
        <f>IF('Ricavi complessivi'!#REF!="G",'Ricavi complessivi'!F202*LAVORO!$E$6,IF('Ricavi complessivi'!#REF!="F",'Ricavi complessivi'!F202,""))</f>
        <v>#REF!</v>
      </c>
      <c r="L202" s="30" t="e">
        <f>IF('Ricavi complessivi'!#REF!="G",'Ricavi complessivi'!#REF!*LAVORO!$E$6,IF('Ricavi complessivi'!#REF!="F",'Ricavi complessivi'!#REF!,""))</f>
        <v>#REF!</v>
      </c>
      <c r="M202" s="30" t="e">
        <f>'Ricavi complessivi'!#REF!</f>
        <v>#REF!</v>
      </c>
      <c r="P202" s="42" t="e">
        <f>IF(M202="G",'Ricavi complessivi'!#REF!,IF('R Felino'!M202='R Felino'!$B$214,'Ricavi complessivi'!#REF!,0))</f>
        <v>#REF!</v>
      </c>
    </row>
    <row r="203" spans="1:16" hidden="1">
      <c r="A203" s="13" t="str">
        <f>IF('Ricavi complessivi'!A203="","",'Ricavi complessivi'!A203)</f>
        <v xml:space="preserve">  58/10/210  </v>
      </c>
      <c r="B203" s="62" t="str">
        <f>IF('Ricavi complessivi'!B203="","",'Ricavi complessivi'!B203)</f>
        <v>TRASFERIMENTO UNIONE SALA BAGANZA</v>
      </c>
      <c r="C203" s="8" t="e">
        <f>IF('Ricavi complessivi'!#REF!="G",'Ricavi complessivi'!#REF!*LAVORO!$E$6,IF('Ricavi complessivi'!#REF!="F",'Ricavi complessivi'!#REF!,""))</f>
        <v>#REF!</v>
      </c>
      <c r="D203" s="8" t="e">
        <f>IF('Ricavi complessivi'!#REF!="G",'Ricavi complessivi'!#REF!*LAVORO!$E$6,IF('Ricavi complessivi'!#REF!="F",'Ricavi complessivi'!#REF!,""))</f>
        <v>#REF!</v>
      </c>
      <c r="E203" s="30" t="e">
        <f>IF('Ricavi complessivi'!#REF!="G",'Ricavi complessivi'!#REF!*LAVORO!$E$6,IF('Ricavi complessivi'!#REF!="F",'Ricavi complessivi'!#REF!,""))</f>
        <v>#REF!</v>
      </c>
      <c r="F203" s="114" t="e">
        <f>IF('Ricavi complessivi'!#REF!="G",'Ricavi complessivi'!C203*LAVORO!$E$6,IF('Ricavi complessivi'!#REF!="F",'Ricavi complessivi'!C203,0))</f>
        <v>#REF!</v>
      </c>
      <c r="G203" s="44" t="e">
        <f>IF('Ricavi complessivi'!#REF!="G",'Ricavi complessivi'!#REF!*LAVORO!$E$6,IF('Ricavi complessivi'!#REF!="F",'Ricavi complessivi'!#REF!,""))</f>
        <v>#REF!</v>
      </c>
      <c r="H203" s="44" t="e">
        <f>IF('Ricavi complessivi'!#REF!="G",'Ricavi complessivi'!#REF!*LAVORO!$E$6,IF('Ricavi complessivi'!#REF!="F",'Ricavi complessivi'!#REF!,""))</f>
        <v>#REF!</v>
      </c>
      <c r="I203" s="114" t="e">
        <f>IF('Ricavi complessivi'!#REF!="G",'Ricavi complessivi'!D203*LAVORO!$E$6,IF('Ricavi complessivi'!#REF!="F",'Ricavi complessivi'!D203,""))</f>
        <v>#REF!</v>
      </c>
      <c r="J203" s="14" t="e">
        <f>IF('Ricavi complessivi'!#REF!="G",'Ricavi complessivi'!E203*LAVORO!$E$6,IF('Ricavi complessivi'!#REF!="F",'Ricavi complessivi'!E203,""))</f>
        <v>#REF!</v>
      </c>
      <c r="K203" s="14" t="e">
        <f>IF('Ricavi complessivi'!#REF!="G",'Ricavi complessivi'!F203*LAVORO!$E$6,IF('Ricavi complessivi'!#REF!="F",'Ricavi complessivi'!F203,""))</f>
        <v>#REF!</v>
      </c>
      <c r="L203" s="30" t="e">
        <f>IF('Ricavi complessivi'!#REF!="G",'Ricavi complessivi'!#REF!*LAVORO!$E$6,IF('Ricavi complessivi'!#REF!="F",'Ricavi complessivi'!#REF!,""))</f>
        <v>#REF!</v>
      </c>
      <c r="M203" s="30" t="e">
        <f>'Ricavi complessivi'!#REF!</f>
        <v>#REF!</v>
      </c>
      <c r="P203" s="42" t="e">
        <f>IF(M203="G",'Ricavi complessivi'!#REF!,IF('R Felino'!M203='R Felino'!$B$214,'Ricavi complessivi'!#REF!,0))</f>
        <v>#REF!</v>
      </c>
    </row>
    <row r="204" spans="1:16" hidden="1">
      <c r="A204" s="13" t="str">
        <f>IF('Ricavi complessivi'!A204="","",'Ricavi complessivi'!A204)</f>
        <v xml:space="preserve">  58/10/211  </v>
      </c>
      <c r="B204" s="62" t="str">
        <f>IF('Ricavi complessivi'!B204="","",'Ricavi complessivi'!B204)</f>
        <v>TRASFERIMENTO UNIONE TRAVERSETOLO</v>
      </c>
      <c r="C204" s="8" t="e">
        <f>IF('Ricavi complessivi'!#REF!="G",'Ricavi complessivi'!#REF!*LAVORO!$E$6,IF('Ricavi complessivi'!#REF!="F",'Ricavi complessivi'!#REF!,""))</f>
        <v>#REF!</v>
      </c>
      <c r="D204" s="8" t="e">
        <f>IF('Ricavi complessivi'!#REF!="G",'Ricavi complessivi'!#REF!*LAVORO!$E$6,IF('Ricavi complessivi'!#REF!="F",'Ricavi complessivi'!#REF!,""))</f>
        <v>#REF!</v>
      </c>
      <c r="E204" s="30" t="e">
        <f>IF('Ricavi complessivi'!#REF!="G",'Ricavi complessivi'!#REF!*LAVORO!$E$6,IF('Ricavi complessivi'!#REF!="F",'Ricavi complessivi'!#REF!,""))</f>
        <v>#REF!</v>
      </c>
      <c r="F204" s="114" t="e">
        <f>IF('Ricavi complessivi'!#REF!="G",'Ricavi complessivi'!C204*LAVORO!$E$6,IF('Ricavi complessivi'!#REF!="F",'Ricavi complessivi'!C204,0))</f>
        <v>#REF!</v>
      </c>
      <c r="G204" s="44" t="e">
        <f>IF('Ricavi complessivi'!#REF!="G",'Ricavi complessivi'!#REF!*LAVORO!$E$6,IF('Ricavi complessivi'!#REF!="F",'Ricavi complessivi'!#REF!,""))</f>
        <v>#REF!</v>
      </c>
      <c r="H204" s="44" t="e">
        <f>IF('Ricavi complessivi'!#REF!="G",'Ricavi complessivi'!#REF!*LAVORO!$E$6,IF('Ricavi complessivi'!#REF!="F",'Ricavi complessivi'!#REF!,""))</f>
        <v>#REF!</v>
      </c>
      <c r="I204" s="114" t="e">
        <f>IF('Ricavi complessivi'!#REF!="G",'Ricavi complessivi'!D204*LAVORO!$E$6,IF('Ricavi complessivi'!#REF!="F",'Ricavi complessivi'!D204,""))</f>
        <v>#REF!</v>
      </c>
      <c r="J204" s="14" t="e">
        <f>IF('Ricavi complessivi'!#REF!="G",'Ricavi complessivi'!E204*LAVORO!$E$6,IF('Ricavi complessivi'!#REF!="F",'Ricavi complessivi'!E204,""))</f>
        <v>#REF!</v>
      </c>
      <c r="K204" s="14" t="e">
        <f>IF('Ricavi complessivi'!#REF!="G",'Ricavi complessivi'!F204*LAVORO!$E$6,IF('Ricavi complessivi'!#REF!="F",'Ricavi complessivi'!F204,""))</f>
        <v>#REF!</v>
      </c>
      <c r="L204" s="30" t="e">
        <f>IF('Ricavi complessivi'!#REF!="G",'Ricavi complessivi'!#REF!*LAVORO!$E$6,IF('Ricavi complessivi'!#REF!="F",'Ricavi complessivi'!#REF!,""))</f>
        <v>#REF!</v>
      </c>
      <c r="M204" s="30" t="e">
        <f>'Ricavi complessivi'!#REF!</f>
        <v>#REF!</v>
      </c>
      <c r="P204" s="42" t="e">
        <f>IF(M204="G",'Ricavi complessivi'!#REF!,IF('R Felino'!M204='R Felino'!$B$214,'Ricavi complessivi'!#REF!,0))</f>
        <v>#REF!</v>
      </c>
    </row>
    <row r="205" spans="1:16" hidden="1">
      <c r="A205" s="13" t="str">
        <f>IF('Ricavi complessivi'!A205="","",'Ricavi complessivi'!A205)</f>
        <v xml:space="preserve">  58/10/025  </v>
      </c>
      <c r="B205" s="62" t="str">
        <f>IF('Ricavi complessivi'!B205="","",'Ricavi complessivi'!B205)</f>
        <v>TRASFERIMENTO Collecchio figurativo</v>
      </c>
      <c r="C205" s="8" t="e">
        <f>IF('Ricavi complessivi'!#REF!="G",'Ricavi complessivi'!#REF!*LAVORO!$E$6,IF('Ricavi complessivi'!#REF!="F",'Ricavi complessivi'!#REF!,""))</f>
        <v>#REF!</v>
      </c>
      <c r="D205" s="8" t="e">
        <f>IF('Ricavi complessivi'!#REF!="G",'Ricavi complessivi'!#REF!*LAVORO!$E$6,IF('Ricavi complessivi'!#REF!="F",'Ricavi complessivi'!#REF!,""))</f>
        <v>#REF!</v>
      </c>
      <c r="E205" s="30" t="e">
        <f>IF('Ricavi complessivi'!#REF!="G",'Ricavi complessivi'!#REF!*LAVORO!$E$6,IF('Ricavi complessivi'!#REF!="F",'Ricavi complessivi'!#REF!,""))</f>
        <v>#REF!</v>
      </c>
      <c r="F205" s="114" t="e">
        <f>IF('Ricavi complessivi'!#REF!="G",'Ricavi complessivi'!C205*LAVORO!$E$6,IF('Ricavi complessivi'!#REF!="F",'Ricavi complessivi'!C205,0))</f>
        <v>#REF!</v>
      </c>
      <c r="G205" s="44" t="e">
        <f>IF('Ricavi complessivi'!#REF!="G",'Ricavi complessivi'!#REF!*LAVORO!$E$6,IF('Ricavi complessivi'!#REF!="F",'Ricavi complessivi'!#REF!,""))</f>
        <v>#REF!</v>
      </c>
      <c r="H205" s="44" t="e">
        <f>IF('Ricavi complessivi'!#REF!="G",'Ricavi complessivi'!#REF!*LAVORO!$E$6,IF('Ricavi complessivi'!#REF!="F",'Ricavi complessivi'!#REF!,""))</f>
        <v>#REF!</v>
      </c>
      <c r="I205" s="114" t="e">
        <f>IF('Ricavi complessivi'!#REF!="G",'Ricavi complessivi'!D205*LAVORO!$E$6,IF('Ricavi complessivi'!#REF!="F",'Ricavi complessivi'!D205,""))</f>
        <v>#REF!</v>
      </c>
      <c r="J205" s="14" t="e">
        <f>IF('Ricavi complessivi'!#REF!="G",'Ricavi complessivi'!E205*LAVORO!$E$6,IF('Ricavi complessivi'!#REF!="F",'Ricavi complessivi'!E205,""))</f>
        <v>#REF!</v>
      </c>
      <c r="K205" s="14" t="e">
        <f>IF('Ricavi complessivi'!#REF!="G",'Ricavi complessivi'!F205*LAVORO!$E$6,IF('Ricavi complessivi'!#REF!="F",'Ricavi complessivi'!F205,""))</f>
        <v>#REF!</v>
      </c>
      <c r="L205" s="30" t="e">
        <f>IF('Ricavi complessivi'!#REF!="G",'Ricavi complessivi'!#REF!*LAVORO!$E$6,IF('Ricavi complessivi'!#REF!="F",'Ricavi complessivi'!#REF!,""))</f>
        <v>#REF!</v>
      </c>
      <c r="M205" s="30" t="e">
        <f>'Ricavi complessivi'!#REF!</f>
        <v>#REF!</v>
      </c>
      <c r="P205" s="42" t="e">
        <f>IF(M205="G",'Ricavi complessivi'!#REF!,IF('R Felino'!M205='R Felino'!$B$214,'Ricavi complessivi'!#REF!,0))</f>
        <v>#REF!</v>
      </c>
    </row>
    <row r="206" spans="1:16">
      <c r="A206" s="13" t="str">
        <f>IF('Ricavi complessivi'!A206="","",'Ricavi complessivi'!A206)</f>
        <v xml:space="preserve">  58/10/100  </v>
      </c>
      <c r="B206" s="62" t="str">
        <f>IF('Ricavi complessivi'!B206="","",'Ricavi complessivi'!B206)</f>
        <v>TRASFERIMENTO Felino figurativo</v>
      </c>
      <c r="C206" s="8" t="e">
        <f>IF('Ricavi complessivi'!#REF!="G",'Ricavi complessivi'!#REF!*LAVORO!$E$6,IF('Ricavi complessivi'!#REF!="F",'Ricavi complessivi'!#REF!,""))</f>
        <v>#REF!</v>
      </c>
      <c r="D206" s="8" t="e">
        <f>IF('Ricavi complessivi'!#REF!="G",'Ricavi complessivi'!#REF!*LAVORO!$E$6,IF('Ricavi complessivi'!#REF!="F",'Ricavi complessivi'!#REF!,""))</f>
        <v>#REF!</v>
      </c>
      <c r="E206" s="30" t="e">
        <f>IF('Ricavi complessivi'!#REF!="G",'Ricavi complessivi'!#REF!*LAVORO!$E$6,IF('Ricavi complessivi'!#REF!="F",'Ricavi complessivi'!#REF!,""))</f>
        <v>#REF!</v>
      </c>
      <c r="F206" s="114" t="e">
        <f>IF('Ricavi complessivi'!#REF!="G",'Ricavi complessivi'!C206*LAVORO!$E$6,IF('Ricavi complessivi'!#REF!="F",'Ricavi complessivi'!C206,0))</f>
        <v>#REF!</v>
      </c>
      <c r="G206" s="44" t="e">
        <f>IF('Ricavi complessivi'!#REF!="G",'Ricavi complessivi'!#REF!*LAVORO!$E$6,IF('Ricavi complessivi'!#REF!="F",'Ricavi complessivi'!#REF!,""))</f>
        <v>#REF!</v>
      </c>
      <c r="H206" s="44" t="e">
        <f>IF('Ricavi complessivi'!#REF!="G",'Ricavi complessivi'!#REF!*LAVORO!$E$6,IF('Ricavi complessivi'!#REF!="F",'Ricavi complessivi'!#REF!,""))</f>
        <v>#REF!</v>
      </c>
      <c r="I206" s="114" t="e">
        <f>IF('Ricavi complessivi'!#REF!="G",'Ricavi complessivi'!D206*LAVORO!$E$6,IF('Ricavi complessivi'!#REF!="F",'Ricavi complessivi'!D206,""))</f>
        <v>#REF!</v>
      </c>
      <c r="J206" s="14" t="e">
        <f>IF('Ricavi complessivi'!#REF!="G",'Ricavi complessivi'!E206*LAVORO!$E$6,IF('Ricavi complessivi'!#REF!="F",'Ricavi complessivi'!E206,""))</f>
        <v>#REF!</v>
      </c>
      <c r="K206" s="14" t="e">
        <f>IF('Ricavi complessivi'!#REF!="G",'Ricavi complessivi'!F206*LAVORO!$E$6,IF('Ricavi complessivi'!#REF!="F",'Ricavi complessivi'!F206,""))</f>
        <v>#REF!</v>
      </c>
      <c r="L206" s="30" t="e">
        <f>IF('Ricavi complessivi'!#REF!="G",'Ricavi complessivi'!#REF!*LAVORO!$E$6,IF('Ricavi complessivi'!#REF!="F",'Ricavi complessivi'!#REF!,""))</f>
        <v>#REF!</v>
      </c>
      <c r="M206" s="30" t="e">
        <f>'Ricavi complessivi'!#REF!</f>
        <v>#REF!</v>
      </c>
      <c r="P206" s="42">
        <v>1</v>
      </c>
    </row>
    <row r="207" spans="1:16" ht="28.5" hidden="1">
      <c r="A207" s="13" t="str">
        <f>IF('Ricavi complessivi'!A207="","",'Ricavi complessivi'!A207)</f>
        <v xml:space="preserve">  58/10/200  </v>
      </c>
      <c r="B207" s="62" t="str">
        <f>IF('Ricavi complessivi'!B207="","",'Ricavi complessivi'!B207)</f>
        <v>TRASFERIMENTO Montechiarugolo figurativo</v>
      </c>
      <c r="C207" s="8" t="e">
        <f>IF('Ricavi complessivi'!#REF!="G",'Ricavi complessivi'!#REF!*LAVORO!$E$6,IF('Ricavi complessivi'!#REF!="F",'Ricavi complessivi'!#REF!,""))</f>
        <v>#REF!</v>
      </c>
      <c r="D207" s="8" t="e">
        <f>IF('Ricavi complessivi'!#REF!="G",'Ricavi complessivi'!#REF!*LAVORO!$E$6,IF('Ricavi complessivi'!#REF!="F",'Ricavi complessivi'!#REF!,""))</f>
        <v>#REF!</v>
      </c>
      <c r="E207" s="30" t="e">
        <f>IF('Ricavi complessivi'!#REF!="G",'Ricavi complessivi'!#REF!*LAVORO!$E$6,IF('Ricavi complessivi'!#REF!="F",'Ricavi complessivi'!#REF!,""))</f>
        <v>#REF!</v>
      </c>
      <c r="F207" s="114" t="e">
        <f>IF('Ricavi complessivi'!#REF!="G",'Ricavi complessivi'!C207*LAVORO!$E$6,IF('Ricavi complessivi'!#REF!="F",'Ricavi complessivi'!C207,0))</f>
        <v>#REF!</v>
      </c>
      <c r="G207" s="44" t="e">
        <f>IF('Ricavi complessivi'!#REF!="G",'Ricavi complessivi'!#REF!*LAVORO!$E$6,IF('Ricavi complessivi'!#REF!="F",'Ricavi complessivi'!#REF!,""))</f>
        <v>#REF!</v>
      </c>
      <c r="H207" s="44" t="e">
        <f>IF('Ricavi complessivi'!#REF!="G",'Ricavi complessivi'!#REF!*LAVORO!$E$6,IF('Ricavi complessivi'!#REF!="F",'Ricavi complessivi'!#REF!,""))</f>
        <v>#REF!</v>
      </c>
      <c r="I207" s="114" t="e">
        <f>IF('Ricavi complessivi'!#REF!="G",'Ricavi complessivi'!D207*LAVORO!$E$6,IF('Ricavi complessivi'!#REF!="F",'Ricavi complessivi'!D207,""))</f>
        <v>#REF!</v>
      </c>
      <c r="J207" s="14" t="e">
        <f>IF('Ricavi complessivi'!#REF!="G",'Ricavi complessivi'!E207*LAVORO!$E$6,IF('Ricavi complessivi'!#REF!="F",'Ricavi complessivi'!E207,""))</f>
        <v>#REF!</v>
      </c>
      <c r="K207" s="14" t="e">
        <f>IF('Ricavi complessivi'!#REF!="G",'Ricavi complessivi'!F207*LAVORO!$E$6,IF('Ricavi complessivi'!#REF!="F",'Ricavi complessivi'!F207,""))</f>
        <v>#REF!</v>
      </c>
      <c r="L207" s="30" t="e">
        <f>IF('Ricavi complessivi'!#REF!="G",'Ricavi complessivi'!#REF!*LAVORO!$E$6,IF('Ricavi complessivi'!#REF!="F",'Ricavi complessivi'!#REF!,""))</f>
        <v>#REF!</v>
      </c>
      <c r="M207" s="30" t="e">
        <f>'Ricavi complessivi'!#REF!</f>
        <v>#REF!</v>
      </c>
      <c r="P207" s="42" t="e">
        <f>IF(M207="G",'Ricavi complessivi'!#REF!,IF('R Felino'!M207='R Felino'!$B$214,'Ricavi complessivi'!#REF!,0))</f>
        <v>#REF!</v>
      </c>
    </row>
    <row r="208" spans="1:16" hidden="1">
      <c r="A208" s="13" t="str">
        <f>IF('Ricavi complessivi'!A208="","",'Ricavi complessivi'!A208)</f>
        <v xml:space="preserve">  58/10/210  </v>
      </c>
      <c r="B208" s="62" t="str">
        <f>IF('Ricavi complessivi'!B208="","",'Ricavi complessivi'!B208)</f>
        <v>TRASFERIMENTO Sala Baganza figurativo</v>
      </c>
      <c r="C208" s="8" t="e">
        <f>IF('Ricavi complessivi'!#REF!="G",'Ricavi complessivi'!#REF!*LAVORO!$E$6,IF('Ricavi complessivi'!#REF!="F",'Ricavi complessivi'!#REF!,""))</f>
        <v>#REF!</v>
      </c>
      <c r="D208" s="8" t="e">
        <f>IF('Ricavi complessivi'!#REF!="G",'Ricavi complessivi'!#REF!*LAVORO!$E$6,IF('Ricavi complessivi'!#REF!="F",'Ricavi complessivi'!#REF!,""))</f>
        <v>#REF!</v>
      </c>
      <c r="E208" s="30" t="e">
        <f>IF('Ricavi complessivi'!#REF!="G",'Ricavi complessivi'!#REF!*LAVORO!$E$6,IF('Ricavi complessivi'!#REF!="F",'Ricavi complessivi'!#REF!,""))</f>
        <v>#REF!</v>
      </c>
      <c r="F208" s="114" t="e">
        <f>IF('Ricavi complessivi'!#REF!="G",'Ricavi complessivi'!C208*LAVORO!$E$6,IF('Ricavi complessivi'!#REF!="F",'Ricavi complessivi'!C208,0))</f>
        <v>#REF!</v>
      </c>
      <c r="G208" s="44" t="e">
        <f>IF('Ricavi complessivi'!#REF!="G",'Ricavi complessivi'!#REF!*LAVORO!$E$6,IF('Ricavi complessivi'!#REF!="F",'Ricavi complessivi'!#REF!,""))</f>
        <v>#REF!</v>
      </c>
      <c r="H208" s="44" t="e">
        <f>IF('Ricavi complessivi'!#REF!="G",'Ricavi complessivi'!#REF!*LAVORO!$E$6,IF('Ricavi complessivi'!#REF!="F",'Ricavi complessivi'!#REF!,""))</f>
        <v>#REF!</v>
      </c>
      <c r="I208" s="114" t="e">
        <f>IF('Ricavi complessivi'!#REF!="G",'Ricavi complessivi'!D208*LAVORO!$E$6,IF('Ricavi complessivi'!#REF!="F",'Ricavi complessivi'!D208,""))</f>
        <v>#REF!</v>
      </c>
      <c r="J208" s="14" t="e">
        <f>IF('Ricavi complessivi'!#REF!="G",'Ricavi complessivi'!E208*LAVORO!$E$6,IF('Ricavi complessivi'!#REF!="F",'Ricavi complessivi'!E208,""))</f>
        <v>#REF!</v>
      </c>
      <c r="K208" s="14" t="e">
        <f>IF('Ricavi complessivi'!#REF!="G",'Ricavi complessivi'!F208*LAVORO!$E$6,IF('Ricavi complessivi'!#REF!="F",'Ricavi complessivi'!F208,""))</f>
        <v>#REF!</v>
      </c>
      <c r="L208" s="30" t="e">
        <f>IF('Ricavi complessivi'!#REF!="G",'Ricavi complessivi'!#REF!*LAVORO!$E$6,IF('Ricavi complessivi'!#REF!="F",'Ricavi complessivi'!#REF!,""))</f>
        <v>#REF!</v>
      </c>
      <c r="M208" s="30" t="e">
        <f>'Ricavi complessivi'!#REF!</f>
        <v>#REF!</v>
      </c>
      <c r="P208" s="42" t="e">
        <f>IF(M208="G",'Ricavi complessivi'!#REF!,IF('R Felino'!M208='R Felino'!$B$214,'Ricavi complessivi'!#REF!,0))</f>
        <v>#REF!</v>
      </c>
    </row>
    <row r="209" spans="1:16" hidden="1">
      <c r="A209" s="13" t="str">
        <f>IF('Ricavi complessivi'!A209="","",'Ricavi complessivi'!A209)</f>
        <v xml:space="preserve">  58/10/211  </v>
      </c>
      <c r="B209" s="62" t="str">
        <f>IF('Ricavi complessivi'!B209="","",'Ricavi complessivi'!B209)</f>
        <v>TRASFERIMENTO Traversetolo figurativo</v>
      </c>
      <c r="C209" s="8" t="e">
        <f>IF('Ricavi complessivi'!#REF!="G",'Ricavi complessivi'!#REF!*LAVORO!$E$6,IF('Ricavi complessivi'!#REF!="F",'Ricavi complessivi'!#REF!,""))</f>
        <v>#REF!</v>
      </c>
      <c r="D209" s="8" t="e">
        <f>IF('Ricavi complessivi'!#REF!="G",'Ricavi complessivi'!#REF!*LAVORO!$E$6,IF('Ricavi complessivi'!#REF!="F",'Ricavi complessivi'!#REF!,""))</f>
        <v>#REF!</v>
      </c>
      <c r="E209" s="30" t="e">
        <f>IF('Ricavi complessivi'!#REF!="G",'Ricavi complessivi'!#REF!*LAVORO!$E$6,IF('Ricavi complessivi'!#REF!="F",'Ricavi complessivi'!#REF!,""))</f>
        <v>#REF!</v>
      </c>
      <c r="F209" s="114" t="e">
        <f>IF('Ricavi complessivi'!#REF!="G",'Ricavi complessivi'!C209*LAVORO!$E$6,IF('Ricavi complessivi'!#REF!="F",'Ricavi complessivi'!C209,0))</f>
        <v>#REF!</v>
      </c>
      <c r="G209" s="44" t="e">
        <f>IF('Ricavi complessivi'!#REF!="G",'Ricavi complessivi'!#REF!*LAVORO!$E$6,IF('Ricavi complessivi'!#REF!="F",'Ricavi complessivi'!#REF!,""))</f>
        <v>#REF!</v>
      </c>
      <c r="H209" s="44" t="e">
        <f>IF('Ricavi complessivi'!#REF!="G",'Ricavi complessivi'!#REF!*LAVORO!$E$6,IF('Ricavi complessivi'!#REF!="F",'Ricavi complessivi'!#REF!,""))</f>
        <v>#REF!</v>
      </c>
      <c r="I209" s="114" t="e">
        <f>IF('Ricavi complessivi'!#REF!="G",'Ricavi complessivi'!D209*LAVORO!$E$6,IF('Ricavi complessivi'!#REF!="F",'Ricavi complessivi'!D209,""))</f>
        <v>#REF!</v>
      </c>
      <c r="J209" s="14" t="e">
        <f>IF('Ricavi complessivi'!#REF!="G",'Ricavi complessivi'!E209*LAVORO!$E$6,IF('Ricavi complessivi'!#REF!="F",'Ricavi complessivi'!E209,""))</f>
        <v>#REF!</v>
      </c>
      <c r="K209" s="14" t="e">
        <f>IF('Ricavi complessivi'!#REF!="G",'Ricavi complessivi'!F209*LAVORO!$E$6,IF('Ricavi complessivi'!#REF!="F",'Ricavi complessivi'!F209,""))</f>
        <v>#REF!</v>
      </c>
      <c r="L209" s="30" t="e">
        <f>IF('Ricavi complessivi'!#REF!="G",'Ricavi complessivi'!#REF!*LAVORO!$E$6,IF('Ricavi complessivi'!#REF!="F",'Ricavi complessivi'!#REF!,""))</f>
        <v>#REF!</v>
      </c>
      <c r="M209" s="30" t="e">
        <f>'Ricavi complessivi'!#REF!</f>
        <v>#REF!</v>
      </c>
      <c r="P209" s="42" t="e">
        <f>IF(M209="G",'Ricavi complessivi'!#REF!,IF('R Felino'!M209='R Felino'!$B$214,'Ricavi complessivi'!#REF!,0))</f>
        <v>#REF!</v>
      </c>
    </row>
    <row r="210" spans="1:16">
      <c r="A210" s="20" t="s">
        <v>1</v>
      </c>
      <c r="B210" s="36" t="s">
        <v>404</v>
      </c>
      <c r="C210" s="37"/>
      <c r="D210" s="37"/>
      <c r="E210" s="37" t="e">
        <f>SUM(E195:E199)</f>
        <v>#REF!</v>
      </c>
      <c r="F210" s="37" t="e">
        <f t="shared" ref="F210:K210" si="11">SUM(F195:F204)</f>
        <v>#REF!</v>
      </c>
      <c r="G210" s="37" t="e">
        <f t="shared" si="11"/>
        <v>#REF!</v>
      </c>
      <c r="H210" s="37" t="e">
        <f t="shared" si="11"/>
        <v>#REF!</v>
      </c>
      <c r="I210" s="37" t="e">
        <f t="shared" si="11"/>
        <v>#REF!</v>
      </c>
      <c r="J210" s="37" t="e">
        <f t="shared" si="11"/>
        <v>#REF!</v>
      </c>
      <c r="K210" s="37" t="e">
        <f t="shared" si="11"/>
        <v>#REF!</v>
      </c>
      <c r="L210" s="5"/>
      <c r="M210" s="4"/>
      <c r="P210" s="42">
        <v>1</v>
      </c>
    </row>
    <row r="211" spans="1:16">
      <c r="A211" s="20" t="s">
        <v>1</v>
      </c>
      <c r="B211" s="38" t="s">
        <v>411</v>
      </c>
      <c r="C211" s="39"/>
      <c r="D211" s="39"/>
      <c r="E211" s="39" t="e">
        <f>E210+E192+E169+E138+E90+E47+E17</f>
        <v>#REF!</v>
      </c>
      <c r="F211" s="39" t="e">
        <f t="shared" ref="F211:K211" si="12">F210+F169+F138+F90+F47+F17+F192</f>
        <v>#REF!</v>
      </c>
      <c r="G211" s="39" t="e">
        <f t="shared" si="12"/>
        <v>#REF!</v>
      </c>
      <c r="H211" s="39" t="e">
        <f t="shared" si="12"/>
        <v>#REF!</v>
      </c>
      <c r="I211" s="39" t="e">
        <f t="shared" si="12"/>
        <v>#REF!</v>
      </c>
      <c r="J211" s="39" t="e">
        <f t="shared" si="12"/>
        <v>#REF!</v>
      </c>
      <c r="K211" s="39" t="e">
        <f t="shared" si="12"/>
        <v>#REF!</v>
      </c>
      <c r="L211" s="5"/>
      <c r="M211" s="4"/>
      <c r="P211" s="42">
        <v>1</v>
      </c>
    </row>
    <row r="213" spans="1:16">
      <c r="F213" s="1"/>
      <c r="G213" s="1"/>
      <c r="H213" s="1"/>
      <c r="I213" s="1"/>
      <c r="J213" s="1">
        <f>'R Collecchio'!L211+'R Felino'!L211+'R Montechiarugolo'!L211+'R Sala'!L211+'R Traversetolo'!L211</f>
        <v>0</v>
      </c>
      <c r="K213" s="1" t="e">
        <f>'R Collecchio'!M211+'R Felino'!M211+'R Montechiarugolo'!M211+'R Sala'!M211+'R Traversetolo'!M211</f>
        <v>#VALUE!</v>
      </c>
    </row>
    <row r="214" spans="1:16">
      <c r="B214" s="32" t="s">
        <v>5</v>
      </c>
      <c r="H214" s="42" t="s">
        <v>1594</v>
      </c>
      <c r="I214" s="1" t="e">
        <f>'C Felino'!I445</f>
        <v>#REF!</v>
      </c>
    </row>
    <row r="215" spans="1:16">
      <c r="F215" s="1"/>
      <c r="G215" s="1"/>
      <c r="H215" s="1"/>
      <c r="I215" s="1" t="e">
        <f>I196-I214</f>
        <v>#REF!</v>
      </c>
      <c r="J215" s="1" t="e">
        <f>J211-J210</f>
        <v>#REF!</v>
      </c>
      <c r="K215" s="1" t="e">
        <f>K211-K210</f>
        <v>#REF!</v>
      </c>
    </row>
    <row r="218" spans="1:16">
      <c r="F218" s="1"/>
      <c r="G218" s="1"/>
      <c r="H218" s="1"/>
    </row>
    <row r="219" spans="1:16">
      <c r="F219" s="1"/>
      <c r="G219" s="1"/>
      <c r="H219" s="1"/>
    </row>
    <row r="221" spans="1:16">
      <c r="J221" s="1"/>
      <c r="K221" s="1"/>
    </row>
    <row r="222" spans="1:16">
      <c r="J222" s="1"/>
      <c r="K222" s="1"/>
    </row>
    <row r="223" spans="1:16">
      <c r="J223" s="1"/>
      <c r="K223" s="1"/>
    </row>
    <row r="224" spans="1:16">
      <c r="J224" s="1"/>
      <c r="K224" s="1"/>
    </row>
    <row r="225" spans="10:11">
      <c r="J225" s="1"/>
      <c r="K225" s="1"/>
    </row>
    <row r="229" spans="10:11">
      <c r="K229" s="1"/>
    </row>
    <row r="230" spans="10:11">
      <c r="K230" s="1"/>
    </row>
    <row r="231" spans="10:11">
      <c r="K231" s="1"/>
    </row>
    <row r="232" spans="10:11">
      <c r="K232" s="1"/>
    </row>
    <row r="233" spans="10:11">
      <c r="K233" s="1"/>
    </row>
  </sheetData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Felino</oddHeader>
  </headerFooter>
  <rowBreaks count="1" manualBreakCount="1">
    <brk id="1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6">
    <pageSetUpPr fitToPage="1"/>
  </sheetPr>
  <dimension ref="A1:Z233"/>
  <sheetViews>
    <sheetView topLeftCell="A182" zoomScale="70" zoomScaleNormal="70" workbookViewId="0">
      <selection activeCell="F182" sqref="F1:H65536"/>
    </sheetView>
  </sheetViews>
  <sheetFormatPr defaultRowHeight="15"/>
  <cols>
    <col min="1" max="1" width="16.7109375" style="18" customWidth="1"/>
    <col min="2" max="2" width="47.42578125" style="42" customWidth="1"/>
    <col min="3" max="3" width="16.85546875" style="25" hidden="1" customWidth="1"/>
    <col min="4" max="4" width="18.42578125" style="25" hidden="1" customWidth="1"/>
    <col min="5" max="5" width="19.28515625" style="25" hidden="1" customWidth="1"/>
    <col min="6" max="7" width="18.85546875" style="42" customWidth="1"/>
    <col min="8" max="8" width="21" style="42" customWidth="1"/>
    <col min="9" max="9" width="18.85546875" style="42" customWidth="1"/>
    <col min="10" max="10" width="26.42578125" style="42" customWidth="1"/>
    <col min="11" max="11" width="26.85546875" style="42" customWidth="1"/>
    <col min="12" max="12" width="61.42578125" style="42" customWidth="1"/>
    <col min="13" max="13" width="11.5703125" style="42" bestFit="1" customWidth="1"/>
    <col min="14" max="15" width="9.140625" style="42"/>
    <col min="16" max="16" width="10.5703125" style="42" bestFit="1" customWidth="1"/>
    <col min="17" max="18" width="9.140625" style="42"/>
    <col min="19" max="19" width="10.7109375" style="42" bestFit="1" customWidth="1"/>
    <col min="20" max="21" width="9.140625" style="42"/>
    <col min="22" max="23" width="10" style="42" bestFit="1" customWidth="1"/>
    <col min="24" max="25" width="9.140625" style="42"/>
    <col min="26" max="26" width="10" style="42" bestFit="1" customWidth="1"/>
    <col min="27" max="16384" width="9.140625" style="42"/>
  </cols>
  <sheetData>
    <row r="1" spans="1:16" ht="23.25">
      <c r="B1" s="50" t="s">
        <v>482</v>
      </c>
      <c r="P1" s="42">
        <v>1</v>
      </c>
    </row>
    <row r="2" spans="1:16">
      <c r="A2" s="2" t="s">
        <v>3</v>
      </c>
      <c r="B2" s="2" t="s">
        <v>2</v>
      </c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 t="s">
        <v>421</v>
      </c>
      <c r="P2" s="42">
        <v>1</v>
      </c>
    </row>
    <row r="3" spans="1:16" hidden="1">
      <c r="A3" s="13" t="str">
        <f>IF('Ricavi complessivi'!A3="","",'Ricavi complessivi'!A3)</f>
        <v xml:space="preserve">  58/05/005  </v>
      </c>
      <c r="B3" s="62" t="str">
        <f>IF('Ricavi complessivi'!B3="","",'Ricavi complessivi'!B3)</f>
        <v xml:space="preserve">RIMB ONERI FRNA SAD COLLECCHIO </v>
      </c>
      <c r="C3" s="8" t="e">
        <f>IF('Ricavi complessivi'!#REF!="G",'Ricavi complessivi'!#REF!*LAVORO!$E$7,IF('Ricavi complessivi'!#REF!="M",'Ricavi complessivi'!#REF!,""))</f>
        <v>#REF!</v>
      </c>
      <c r="D3" s="8" t="e">
        <f>IF('Ricavi complessivi'!#REF!="G",'Ricavi complessivi'!#REF!*LAVORO!$E$7,IF('Ricavi complessivi'!#REF!="M",'Ricavi complessivi'!#REF!,""))</f>
        <v>#REF!</v>
      </c>
      <c r="E3" s="30" t="e">
        <f>IF('Ricavi complessivi'!#REF!="G",'Ricavi complessivi'!#REF!*LAVORO!$E$7,IF('Ricavi complessivi'!#REF!="M",'Ricavi complessivi'!#REF!,""))</f>
        <v>#REF!</v>
      </c>
      <c r="F3" s="114" t="e">
        <f>IF('Ricavi complessivi'!#REF!="G",'Ricavi complessivi'!C3*LAVORO!$E$7,IF('Ricavi complessivi'!#REF!="M",'Ricavi complessivi'!C3,0))</f>
        <v>#REF!</v>
      </c>
      <c r="G3" s="44" t="e">
        <f>IF('Ricavi complessivi'!#REF!="G",'Ricavi complessivi'!#REF!*LAVORO!$E$7,IF('Ricavi complessivi'!#REF!="M",'Ricavi complessivi'!#REF!,""))</f>
        <v>#REF!</v>
      </c>
      <c r="H3" s="44" t="e">
        <f>IF('Ricavi complessivi'!#REF!="G",'Ricavi complessivi'!#REF!*LAVORO!$E$7,IF('Ricavi complessivi'!#REF!="M",'Ricavi complessivi'!#REF!,""))</f>
        <v>#REF!</v>
      </c>
      <c r="I3" s="114" t="e">
        <f>IF('Ricavi complessivi'!#REF!="G",'Ricavi complessivi'!D3*LAVORO!$E$7,IF('Ricavi complessivi'!#REF!="M",'Ricavi complessivi'!D3,""))</f>
        <v>#REF!</v>
      </c>
      <c r="J3" s="14" t="e">
        <f>IF('Ricavi complessivi'!#REF!="G",'Ricavi complessivi'!E3*LAVORO!$E$7,IF('Ricavi complessivi'!#REF!="M",'Ricavi complessivi'!E3,""))</f>
        <v>#REF!</v>
      </c>
      <c r="K3" s="14" t="e">
        <f>IF('Ricavi complessivi'!#REF!="G",'Ricavi complessivi'!F3*LAVORO!$E$7,IF('Ricavi complessivi'!#REF!="M",'Ricavi complessivi'!F3,""))</f>
        <v>#REF!</v>
      </c>
      <c r="L3" s="30" t="e">
        <f>IF('Ricavi complessivi'!#REF!="G",'Ricavi complessivi'!#REF!*LAVORO!$E$7,IF('Ricavi complessivi'!#REF!="M",'Ricavi complessivi'!#REF!,""))</f>
        <v>#REF!</v>
      </c>
      <c r="M3" s="30" t="e">
        <f>'Ricavi complessivi'!#REF!</f>
        <v>#REF!</v>
      </c>
      <c r="P3" s="42" t="e">
        <f>IF(M3="G",'Ricavi complessivi'!#REF!,IF('R Montechiarugolo'!M3='R Montechiarugolo'!$B$214,'Ricavi complessivi'!#REF!,0))</f>
        <v>#REF!</v>
      </c>
    </row>
    <row r="4" spans="1:16" hidden="1">
      <c r="A4" s="13" t="str">
        <f>IF('Ricavi complessivi'!A4="","",'Ricavi complessivi'!A4)</f>
        <v xml:space="preserve">  58/05/010  </v>
      </c>
      <c r="B4" s="62" t="str">
        <f>IF('Ricavi complessivi'!B4="","",'Ricavi complessivi'!B4)</f>
        <v xml:space="preserve">RIMB ONERI FRNA SAD FELINO     </v>
      </c>
      <c r="C4" s="8" t="e">
        <f>IF('Ricavi complessivi'!#REF!="G",'Ricavi complessivi'!#REF!*LAVORO!$E$7,IF('Ricavi complessivi'!#REF!="M",'Ricavi complessivi'!#REF!,""))</f>
        <v>#REF!</v>
      </c>
      <c r="D4" s="8" t="e">
        <f>IF('Ricavi complessivi'!#REF!="G",'Ricavi complessivi'!#REF!*LAVORO!$E$7,IF('Ricavi complessivi'!#REF!="M",'Ricavi complessivi'!#REF!,""))</f>
        <v>#REF!</v>
      </c>
      <c r="E4" s="30" t="e">
        <f>IF('Ricavi complessivi'!#REF!="G",'Ricavi complessivi'!#REF!*LAVORO!$E$7,IF('Ricavi complessivi'!#REF!="M",'Ricavi complessivi'!#REF!,""))</f>
        <v>#REF!</v>
      </c>
      <c r="F4" s="114" t="e">
        <f>IF('Ricavi complessivi'!#REF!="G",'Ricavi complessivi'!C4*LAVORO!$E$7,IF('Ricavi complessivi'!#REF!="M",'Ricavi complessivi'!C4,0))</f>
        <v>#REF!</v>
      </c>
      <c r="G4" s="44" t="e">
        <f>IF('Ricavi complessivi'!#REF!="G",'Ricavi complessivi'!#REF!*LAVORO!$E$7,IF('Ricavi complessivi'!#REF!="M",'Ricavi complessivi'!#REF!,""))</f>
        <v>#REF!</v>
      </c>
      <c r="H4" s="44" t="e">
        <f>IF('Ricavi complessivi'!#REF!="G",'Ricavi complessivi'!#REF!*LAVORO!$E$7,IF('Ricavi complessivi'!#REF!="M",'Ricavi complessivi'!#REF!,""))</f>
        <v>#REF!</v>
      </c>
      <c r="I4" s="114" t="e">
        <f>IF('Ricavi complessivi'!#REF!="G",'Ricavi complessivi'!D4*LAVORO!$E$7,IF('Ricavi complessivi'!#REF!="M",'Ricavi complessivi'!D4,""))</f>
        <v>#REF!</v>
      </c>
      <c r="J4" s="14" t="e">
        <f>IF('Ricavi complessivi'!#REF!="G",'Ricavi complessivi'!E4*LAVORO!$E$7,IF('Ricavi complessivi'!#REF!="M",'Ricavi complessivi'!E4,""))</f>
        <v>#REF!</v>
      </c>
      <c r="K4" s="14" t="e">
        <f>IF('Ricavi complessivi'!#REF!="G",'Ricavi complessivi'!F4*LAVORO!$E$7,IF('Ricavi complessivi'!#REF!="M",'Ricavi complessivi'!F4,""))</f>
        <v>#REF!</v>
      </c>
      <c r="L4" s="30" t="e">
        <f>IF('Ricavi complessivi'!#REF!="G",'Ricavi complessivi'!#REF!*LAVORO!$E$7,IF('Ricavi complessivi'!#REF!="M",'Ricavi complessivi'!#REF!,""))</f>
        <v>#REF!</v>
      </c>
      <c r="M4" s="30" t="e">
        <f>'Ricavi complessivi'!#REF!</f>
        <v>#REF!</v>
      </c>
      <c r="P4" s="42" t="e">
        <f>IF(M4="G",'Ricavi complessivi'!#REF!,IF('R Montechiarugolo'!M4='R Montechiarugolo'!$B$214,'Ricavi complessivi'!#REF!,0))</f>
        <v>#REF!</v>
      </c>
    </row>
    <row r="5" spans="1:16" hidden="1">
      <c r="A5" s="13" t="str">
        <f>IF('Ricavi complessivi'!A5="","",'Ricavi complessivi'!A5)</f>
        <v xml:space="preserve">  58/05/015  </v>
      </c>
      <c r="B5" s="62" t="str">
        <f>IF('Ricavi complessivi'!B5="","",'Ricavi complessivi'!B5)</f>
        <v xml:space="preserve">RIMB ONERI FRNA SAD MONT.LO    </v>
      </c>
      <c r="C5" s="8" t="e">
        <f>IF('Ricavi complessivi'!#REF!="G",'Ricavi complessivi'!#REF!*LAVORO!$E$7,IF('Ricavi complessivi'!#REF!="M",'Ricavi complessivi'!#REF!,""))</f>
        <v>#REF!</v>
      </c>
      <c r="D5" s="8" t="e">
        <f>IF('Ricavi complessivi'!#REF!="G",'Ricavi complessivi'!#REF!*LAVORO!$E$7,IF('Ricavi complessivi'!#REF!="M",'Ricavi complessivi'!#REF!,""))</f>
        <v>#REF!</v>
      </c>
      <c r="E5" s="30" t="e">
        <f>IF('Ricavi complessivi'!#REF!="G",'Ricavi complessivi'!#REF!*LAVORO!$E$7,IF('Ricavi complessivi'!#REF!="M",'Ricavi complessivi'!#REF!,""))</f>
        <v>#REF!</v>
      </c>
      <c r="F5" s="114" t="e">
        <f>IF('Ricavi complessivi'!#REF!="G",'Ricavi complessivi'!C5*LAVORO!$E$7,IF('Ricavi complessivi'!#REF!="M",'Ricavi complessivi'!C5,0))</f>
        <v>#REF!</v>
      </c>
      <c r="G5" s="44" t="e">
        <f>IF('Ricavi complessivi'!#REF!="G",'Ricavi complessivi'!#REF!*LAVORO!$E$7,IF('Ricavi complessivi'!#REF!="M",'Ricavi complessivi'!#REF!,""))</f>
        <v>#REF!</v>
      </c>
      <c r="H5" s="44" t="e">
        <f>IF('Ricavi complessivi'!#REF!="G",'Ricavi complessivi'!#REF!*LAVORO!$E$7,IF('Ricavi complessivi'!#REF!="M",'Ricavi complessivi'!#REF!,""))</f>
        <v>#REF!</v>
      </c>
      <c r="I5" s="114" t="e">
        <f>IF('Ricavi complessivi'!#REF!="G",'Ricavi complessivi'!D5*LAVORO!$E$7,IF('Ricavi complessivi'!#REF!="M",'Ricavi complessivi'!D5,""))</f>
        <v>#REF!</v>
      </c>
      <c r="J5" s="14" t="e">
        <f>IF('Ricavi complessivi'!#REF!="G",'Ricavi complessivi'!E5*LAVORO!$E$7,IF('Ricavi complessivi'!#REF!="M",'Ricavi complessivi'!E5,""))</f>
        <v>#REF!</v>
      </c>
      <c r="K5" s="14" t="e">
        <f>IF('Ricavi complessivi'!#REF!="G",'Ricavi complessivi'!F5*LAVORO!$E$7,IF('Ricavi complessivi'!#REF!="M",'Ricavi complessivi'!F5,""))</f>
        <v>#REF!</v>
      </c>
      <c r="L5" s="30" t="e">
        <f>IF('Ricavi complessivi'!#REF!="G",'Ricavi complessivi'!#REF!*LAVORO!$E$7,IF('Ricavi complessivi'!#REF!="M",'Ricavi complessivi'!#REF!,""))</f>
        <v>#REF!</v>
      </c>
      <c r="M5" s="30" t="e">
        <f>'Ricavi complessivi'!#REF!</f>
        <v>#REF!</v>
      </c>
      <c r="P5" s="42" t="e">
        <f>IF(M5="G",'Ricavi complessivi'!#REF!,IF('R Montechiarugolo'!M5='R Montechiarugolo'!$B$214,'Ricavi complessivi'!#REF!,0))</f>
        <v>#REF!</v>
      </c>
    </row>
    <row r="6" spans="1:16" hidden="1">
      <c r="A6" s="13" t="str">
        <f>IF('Ricavi complessivi'!A6="","",'Ricavi complessivi'!A6)</f>
        <v xml:space="preserve">  58/05/100  </v>
      </c>
      <c r="B6" s="62" t="str">
        <f>IF('Ricavi complessivi'!B6="","",'Ricavi complessivi'!B6)</f>
        <v xml:space="preserve">RIMB ONERI FRNA SAD SALA B.    </v>
      </c>
      <c r="C6" s="8" t="e">
        <f>IF('Ricavi complessivi'!#REF!="G",'Ricavi complessivi'!#REF!*LAVORO!$E$7,IF('Ricavi complessivi'!#REF!="M",'Ricavi complessivi'!#REF!,""))</f>
        <v>#REF!</v>
      </c>
      <c r="D6" s="8" t="e">
        <f>IF('Ricavi complessivi'!#REF!="G",'Ricavi complessivi'!#REF!*LAVORO!$E$7,IF('Ricavi complessivi'!#REF!="M",'Ricavi complessivi'!#REF!,""))</f>
        <v>#REF!</v>
      </c>
      <c r="E6" s="30" t="e">
        <f>IF('Ricavi complessivi'!#REF!="G",'Ricavi complessivi'!#REF!*LAVORO!$E$7,IF('Ricavi complessivi'!#REF!="M",'Ricavi complessivi'!#REF!,""))</f>
        <v>#REF!</v>
      </c>
      <c r="F6" s="114" t="e">
        <f>IF('Ricavi complessivi'!#REF!="G",'Ricavi complessivi'!C6*LAVORO!$E$7,IF('Ricavi complessivi'!#REF!="M",'Ricavi complessivi'!C6,0))</f>
        <v>#REF!</v>
      </c>
      <c r="G6" s="44" t="e">
        <f>IF('Ricavi complessivi'!#REF!="G",'Ricavi complessivi'!#REF!*LAVORO!$E$7,IF('Ricavi complessivi'!#REF!="M",'Ricavi complessivi'!#REF!,""))</f>
        <v>#REF!</v>
      </c>
      <c r="H6" s="44" t="e">
        <f>IF('Ricavi complessivi'!#REF!="G",'Ricavi complessivi'!#REF!*LAVORO!$E$7,IF('Ricavi complessivi'!#REF!="M",'Ricavi complessivi'!#REF!,""))</f>
        <v>#REF!</v>
      </c>
      <c r="I6" s="114" t="e">
        <f>IF('Ricavi complessivi'!#REF!="G",'Ricavi complessivi'!D6*LAVORO!$E$7,IF('Ricavi complessivi'!#REF!="M",'Ricavi complessivi'!D6,""))</f>
        <v>#REF!</v>
      </c>
      <c r="J6" s="14" t="e">
        <f>IF('Ricavi complessivi'!#REF!="G",'Ricavi complessivi'!E6*LAVORO!$E$7,IF('Ricavi complessivi'!#REF!="M",'Ricavi complessivi'!E6,""))</f>
        <v>#REF!</v>
      </c>
      <c r="K6" s="14" t="e">
        <f>IF('Ricavi complessivi'!#REF!="G",'Ricavi complessivi'!F6*LAVORO!$E$7,IF('Ricavi complessivi'!#REF!="M",'Ricavi complessivi'!F6,""))</f>
        <v>#REF!</v>
      </c>
      <c r="L6" s="30" t="e">
        <f>IF('Ricavi complessivi'!#REF!="G",'Ricavi complessivi'!#REF!*LAVORO!$E$7,IF('Ricavi complessivi'!#REF!="M",'Ricavi complessivi'!#REF!,""))</f>
        <v>#REF!</v>
      </c>
      <c r="M6" s="30" t="e">
        <f>'Ricavi complessivi'!#REF!</f>
        <v>#REF!</v>
      </c>
      <c r="P6" s="42" t="e">
        <f>IF(M6="G",'Ricavi complessivi'!#REF!,IF('R Montechiarugolo'!M6='R Montechiarugolo'!$B$214,'Ricavi complessivi'!#REF!,0))</f>
        <v>#REF!</v>
      </c>
    </row>
    <row r="7" spans="1:16" hidden="1">
      <c r="A7" s="13" t="str">
        <f>IF('Ricavi complessivi'!A7="","",'Ricavi complessivi'!A7)</f>
        <v xml:space="preserve">  58/05/105  </v>
      </c>
      <c r="B7" s="62" t="str">
        <f>IF('Ricavi complessivi'!B7="","",'Ricavi complessivi'!B7)</f>
        <v xml:space="preserve">RIMB ONERI FRNA SAD TRAV.LO    </v>
      </c>
      <c r="C7" s="8" t="e">
        <f>IF('Ricavi complessivi'!#REF!="G",'Ricavi complessivi'!#REF!*LAVORO!$E$7,IF('Ricavi complessivi'!#REF!="M",'Ricavi complessivi'!#REF!,""))</f>
        <v>#REF!</v>
      </c>
      <c r="D7" s="8" t="e">
        <f>IF('Ricavi complessivi'!#REF!="G",'Ricavi complessivi'!#REF!*LAVORO!$E$7,IF('Ricavi complessivi'!#REF!="M",'Ricavi complessivi'!#REF!,""))</f>
        <v>#REF!</v>
      </c>
      <c r="E7" s="30" t="e">
        <f>IF('Ricavi complessivi'!#REF!="G",'Ricavi complessivi'!#REF!*LAVORO!$E$7,IF('Ricavi complessivi'!#REF!="M",'Ricavi complessivi'!#REF!,""))</f>
        <v>#REF!</v>
      </c>
      <c r="F7" s="114" t="e">
        <f>IF('Ricavi complessivi'!#REF!="G",'Ricavi complessivi'!C7*LAVORO!$E$7,IF('Ricavi complessivi'!#REF!="M",'Ricavi complessivi'!C7,0))</f>
        <v>#REF!</v>
      </c>
      <c r="G7" s="44" t="e">
        <f>IF('Ricavi complessivi'!#REF!="G",'Ricavi complessivi'!#REF!*LAVORO!$E$7,IF('Ricavi complessivi'!#REF!="M",'Ricavi complessivi'!#REF!,""))</f>
        <v>#REF!</v>
      </c>
      <c r="H7" s="44" t="e">
        <f>IF('Ricavi complessivi'!#REF!="G",'Ricavi complessivi'!#REF!*LAVORO!$E$7,IF('Ricavi complessivi'!#REF!="M",'Ricavi complessivi'!#REF!,""))</f>
        <v>#REF!</v>
      </c>
      <c r="I7" s="114" t="e">
        <f>IF('Ricavi complessivi'!#REF!="G",'Ricavi complessivi'!D7*LAVORO!$E$7,IF('Ricavi complessivi'!#REF!="M",'Ricavi complessivi'!D7,""))</f>
        <v>#REF!</v>
      </c>
      <c r="J7" s="14" t="e">
        <f>IF('Ricavi complessivi'!#REF!="G",'Ricavi complessivi'!E7*LAVORO!$E$7,IF('Ricavi complessivi'!#REF!="M",'Ricavi complessivi'!E7,""))</f>
        <v>#REF!</v>
      </c>
      <c r="K7" s="14" t="e">
        <f>IF('Ricavi complessivi'!#REF!="G",'Ricavi complessivi'!F7*LAVORO!$E$7,IF('Ricavi complessivi'!#REF!="M",'Ricavi complessivi'!F7,""))</f>
        <v>#REF!</v>
      </c>
      <c r="L7" s="30" t="e">
        <f>IF('Ricavi complessivi'!#REF!="G",'Ricavi complessivi'!#REF!*LAVORO!$E$7,IF('Ricavi complessivi'!#REF!="M",'Ricavi complessivi'!#REF!,""))</f>
        <v>#REF!</v>
      </c>
      <c r="M7" s="30" t="e">
        <f>'Ricavi complessivi'!#REF!</f>
        <v>#REF!</v>
      </c>
      <c r="P7" s="42" t="e">
        <f>IF(M7="G",'Ricavi complessivi'!#REF!,IF('R Montechiarugolo'!M7='R Montechiarugolo'!$B$214,'Ricavi complessivi'!#REF!,0))</f>
        <v>#REF!</v>
      </c>
    </row>
    <row r="8" spans="1:16" hidden="1">
      <c r="A8" s="13" t="str">
        <f>IF('Ricavi complessivi'!A8="","",'Ricavi complessivi'!A8)</f>
        <v xml:space="preserve">  58/05/107  </v>
      </c>
      <c r="B8" s="62" t="str">
        <f>IF('Ricavi complessivi'!B8="","",'Ricavi complessivi'!B8)</f>
        <v xml:space="preserve">RIMB ONERI CD COLLECCHIO       </v>
      </c>
      <c r="C8" s="8" t="e">
        <f>IF('Ricavi complessivi'!#REF!="G",'Ricavi complessivi'!#REF!*LAVORO!$E$7,IF('Ricavi complessivi'!#REF!="M",'Ricavi complessivi'!#REF!,""))</f>
        <v>#REF!</v>
      </c>
      <c r="D8" s="8" t="e">
        <f>IF('Ricavi complessivi'!#REF!="G",'Ricavi complessivi'!#REF!*LAVORO!$E$7,IF('Ricavi complessivi'!#REF!="M",'Ricavi complessivi'!#REF!,""))</f>
        <v>#REF!</v>
      </c>
      <c r="E8" s="30" t="e">
        <f>IF('Ricavi complessivi'!#REF!="G",'Ricavi complessivi'!#REF!*LAVORO!$E$7,IF('Ricavi complessivi'!#REF!="M",'Ricavi complessivi'!#REF!,""))</f>
        <v>#REF!</v>
      </c>
      <c r="F8" s="114" t="e">
        <f>IF('Ricavi complessivi'!#REF!="G",'Ricavi complessivi'!C8*LAVORO!$E$7,IF('Ricavi complessivi'!#REF!="M",'Ricavi complessivi'!C8,0))</f>
        <v>#REF!</v>
      </c>
      <c r="G8" s="44" t="e">
        <f>IF('Ricavi complessivi'!#REF!="G",'Ricavi complessivi'!#REF!*LAVORO!$E$7,IF('Ricavi complessivi'!#REF!="M",'Ricavi complessivi'!#REF!,""))</f>
        <v>#REF!</v>
      </c>
      <c r="H8" s="44" t="e">
        <f>IF('Ricavi complessivi'!#REF!="G",'Ricavi complessivi'!#REF!*LAVORO!$E$7,IF('Ricavi complessivi'!#REF!="M",'Ricavi complessivi'!#REF!,""))</f>
        <v>#REF!</v>
      </c>
      <c r="I8" s="114" t="e">
        <f>IF('Ricavi complessivi'!#REF!="G",'Ricavi complessivi'!D8*LAVORO!$E$7,IF('Ricavi complessivi'!#REF!="M",'Ricavi complessivi'!D8,""))</f>
        <v>#REF!</v>
      </c>
      <c r="J8" s="14" t="e">
        <f>IF('Ricavi complessivi'!#REF!="G",'Ricavi complessivi'!E8*LAVORO!$E$7,IF('Ricavi complessivi'!#REF!="M",'Ricavi complessivi'!E8,""))</f>
        <v>#REF!</v>
      </c>
      <c r="K8" s="14" t="e">
        <f>IF('Ricavi complessivi'!#REF!="G",'Ricavi complessivi'!F8*LAVORO!$E$7,IF('Ricavi complessivi'!#REF!="M",'Ricavi complessivi'!F8,""))</f>
        <v>#REF!</v>
      </c>
      <c r="L8" s="30" t="e">
        <f>IF('Ricavi complessivi'!#REF!="G",'Ricavi complessivi'!#REF!*LAVORO!$E$7,IF('Ricavi complessivi'!#REF!="M",'Ricavi complessivi'!#REF!,""))</f>
        <v>#REF!</v>
      </c>
      <c r="M8" s="30" t="e">
        <f>'Ricavi complessivi'!#REF!</f>
        <v>#REF!</v>
      </c>
      <c r="P8" s="42" t="e">
        <f>IF(M8="G",'Ricavi complessivi'!#REF!,IF('R Montechiarugolo'!M8='R Montechiarugolo'!$B$214,'Ricavi complessivi'!#REF!,0))</f>
        <v>#REF!</v>
      </c>
    </row>
    <row r="9" spans="1:16">
      <c r="A9" s="13" t="str">
        <f>IF('Ricavi complessivi'!A9="","",'Ricavi complessivi'!A9)</f>
        <v xml:space="preserve">  58/05/110  </v>
      </c>
      <c r="B9" s="62" t="str">
        <f>IF('Ricavi complessivi'!B9="","",'Ricavi complessivi'!B9)</f>
        <v xml:space="preserve">RIMB ONERI CD MONTECHIARUGOLO  </v>
      </c>
      <c r="C9" s="8" t="e">
        <f>IF('Ricavi complessivi'!#REF!="G",'Ricavi complessivi'!#REF!*LAVORO!$E$7,IF('Ricavi complessivi'!#REF!="M",'Ricavi complessivi'!#REF!,""))</f>
        <v>#REF!</v>
      </c>
      <c r="D9" s="8" t="e">
        <f>IF('Ricavi complessivi'!#REF!="G",'Ricavi complessivi'!#REF!*LAVORO!$E$7,IF('Ricavi complessivi'!#REF!="M",'Ricavi complessivi'!#REF!,""))</f>
        <v>#REF!</v>
      </c>
      <c r="E9" s="30" t="e">
        <f>IF('Ricavi complessivi'!#REF!="G",'Ricavi complessivi'!#REF!*LAVORO!$E$7,IF('Ricavi complessivi'!#REF!="M",'Ricavi complessivi'!#REF!,""))</f>
        <v>#REF!</v>
      </c>
      <c r="F9" s="114" t="e">
        <f>IF('Ricavi complessivi'!#REF!="G",'Ricavi complessivi'!C9*LAVORO!$E$7,IF('Ricavi complessivi'!#REF!="M",'Ricavi complessivi'!C9,0))</f>
        <v>#REF!</v>
      </c>
      <c r="G9" s="44" t="e">
        <f>IF('Ricavi complessivi'!#REF!="G",'Ricavi complessivi'!#REF!*LAVORO!$E$7,IF('Ricavi complessivi'!#REF!="M",'Ricavi complessivi'!#REF!,""))</f>
        <v>#REF!</v>
      </c>
      <c r="H9" s="44" t="e">
        <f>IF('Ricavi complessivi'!#REF!="G",'Ricavi complessivi'!#REF!*LAVORO!$E$7,IF('Ricavi complessivi'!#REF!="M",'Ricavi complessivi'!#REF!,""))</f>
        <v>#REF!</v>
      </c>
      <c r="I9" s="114" t="e">
        <f>IF('Ricavi complessivi'!#REF!="G",'Ricavi complessivi'!D9*LAVORO!$E$7,IF('Ricavi complessivi'!#REF!="M",'Ricavi complessivi'!D9,""))</f>
        <v>#REF!</v>
      </c>
      <c r="J9" s="14" t="e">
        <f>IF('Ricavi complessivi'!#REF!="G",'Ricavi complessivi'!E9*LAVORO!$E$7,IF('Ricavi complessivi'!#REF!="M",'Ricavi complessivi'!E9,""))</f>
        <v>#REF!</v>
      </c>
      <c r="K9" s="14" t="e">
        <f>IF('Ricavi complessivi'!#REF!="G",'Ricavi complessivi'!F9*LAVORO!$E$7,IF('Ricavi complessivi'!#REF!="M",'Ricavi complessivi'!F9,""))</f>
        <v>#REF!</v>
      </c>
      <c r="L9" s="30" t="e">
        <f>IF('Ricavi complessivi'!#REF!="G",'Ricavi complessivi'!#REF!*LAVORO!$E$7,IF('Ricavi complessivi'!#REF!="M",'Ricavi complessivi'!#REF!,""))</f>
        <v>#REF!</v>
      </c>
      <c r="M9" s="30" t="e">
        <f>'Ricavi complessivi'!#REF!</f>
        <v>#REF!</v>
      </c>
      <c r="P9" s="42" t="e">
        <f>IF(M9="G",'Ricavi complessivi'!#REF!,IF('R Montechiarugolo'!M9='R Montechiarugolo'!$B$214,'Ricavi complessivi'!#REF!,0))</f>
        <v>#REF!</v>
      </c>
    </row>
    <row r="10" spans="1:16" hidden="1">
      <c r="A10" s="13" t="str">
        <f>IF('Ricavi complessivi'!A10="","",'Ricavi complessivi'!A10)</f>
        <v xml:space="preserve">  58/05/111  </v>
      </c>
      <c r="B10" s="62" t="str">
        <f>IF('Ricavi complessivi'!B10="","",'Ricavi complessivi'!B10)</f>
        <v xml:space="preserve">RIMB ONERI CD TRAVERSETOLO     </v>
      </c>
      <c r="C10" s="8" t="e">
        <f>IF('Ricavi complessivi'!#REF!="G",'Ricavi complessivi'!#REF!*LAVORO!$E$7,IF('Ricavi complessivi'!#REF!="M",'Ricavi complessivi'!#REF!,""))</f>
        <v>#REF!</v>
      </c>
      <c r="D10" s="8" t="e">
        <f>IF('Ricavi complessivi'!#REF!="G",'Ricavi complessivi'!#REF!*LAVORO!$E$7,IF('Ricavi complessivi'!#REF!="M",'Ricavi complessivi'!#REF!,""))</f>
        <v>#REF!</v>
      </c>
      <c r="E10" s="30" t="e">
        <f>IF('Ricavi complessivi'!#REF!="G",'Ricavi complessivi'!#REF!*LAVORO!$E$7,IF('Ricavi complessivi'!#REF!="M",'Ricavi complessivi'!#REF!,""))</f>
        <v>#REF!</v>
      </c>
      <c r="F10" s="114" t="e">
        <f>IF('Ricavi complessivi'!#REF!="G",'Ricavi complessivi'!C10*LAVORO!$E$7,IF('Ricavi complessivi'!#REF!="M",'Ricavi complessivi'!C10,0))</f>
        <v>#REF!</v>
      </c>
      <c r="G10" s="44" t="e">
        <f>IF('Ricavi complessivi'!#REF!="G",'Ricavi complessivi'!#REF!*LAVORO!$E$7,IF('Ricavi complessivi'!#REF!="M",'Ricavi complessivi'!#REF!,""))</f>
        <v>#REF!</v>
      </c>
      <c r="H10" s="44" t="e">
        <f>IF('Ricavi complessivi'!#REF!="G",'Ricavi complessivi'!#REF!*LAVORO!$E$7,IF('Ricavi complessivi'!#REF!="M",'Ricavi complessivi'!#REF!,""))</f>
        <v>#REF!</v>
      </c>
      <c r="I10" s="114" t="e">
        <f>IF('Ricavi complessivi'!#REF!="G",'Ricavi complessivi'!D10*LAVORO!$E$7,IF('Ricavi complessivi'!#REF!="M",'Ricavi complessivi'!D10,""))</f>
        <v>#REF!</v>
      </c>
      <c r="J10" s="14" t="e">
        <f>IF('Ricavi complessivi'!#REF!="G",'Ricavi complessivi'!E10*LAVORO!$E$7,IF('Ricavi complessivi'!#REF!="M",'Ricavi complessivi'!E10,""))</f>
        <v>#REF!</v>
      </c>
      <c r="K10" s="14" t="e">
        <f>IF('Ricavi complessivi'!#REF!="G",'Ricavi complessivi'!F10*LAVORO!$E$7,IF('Ricavi complessivi'!#REF!="M",'Ricavi complessivi'!F10,""))</f>
        <v>#REF!</v>
      </c>
      <c r="L10" s="30" t="e">
        <f>IF('Ricavi complessivi'!#REF!="G",'Ricavi complessivi'!#REF!*LAVORO!$E$7,IF('Ricavi complessivi'!#REF!="M",'Ricavi complessivi'!#REF!,""))</f>
        <v>#REF!</v>
      </c>
      <c r="M10" s="30" t="e">
        <f>'Ricavi complessivi'!#REF!</f>
        <v>#REF!</v>
      </c>
      <c r="P10" s="42" t="e">
        <f>IF(M10="G",'Ricavi complessivi'!#REF!,IF('R Montechiarugolo'!M10='R Montechiarugolo'!$B$214,'Ricavi complessivi'!#REF!,0))</f>
        <v>#REF!</v>
      </c>
    </row>
    <row r="11" spans="1:16" hidden="1">
      <c r="A11" s="13" t="str">
        <f>IF('Ricavi complessivi'!A11="","",'Ricavi complessivi'!A11)</f>
        <v/>
      </c>
      <c r="B11" s="62" t="str">
        <f>IF('Ricavi complessivi'!B11="","",'Ricavi complessivi'!B11)</f>
        <v/>
      </c>
      <c r="C11" s="8" t="e">
        <f>IF('Ricavi complessivi'!#REF!="G",'Ricavi complessivi'!#REF!*LAVORO!$E$7,IF('Ricavi complessivi'!#REF!="M",'Ricavi complessivi'!#REF!,""))</f>
        <v>#REF!</v>
      </c>
      <c r="D11" s="8" t="e">
        <f>IF('Ricavi complessivi'!#REF!="G",'Ricavi complessivi'!#REF!*LAVORO!$E$7,IF('Ricavi complessivi'!#REF!="M",'Ricavi complessivi'!#REF!,""))</f>
        <v>#REF!</v>
      </c>
      <c r="E11" s="30" t="e">
        <f>IF('Ricavi complessivi'!#REF!="G",'Ricavi complessivi'!#REF!*LAVORO!$E$7,IF('Ricavi complessivi'!#REF!="M",'Ricavi complessivi'!#REF!,""))</f>
        <v>#REF!</v>
      </c>
      <c r="F11" s="114" t="e">
        <f>IF('Ricavi complessivi'!#REF!="G",'Ricavi complessivi'!C11*LAVORO!$E$7,IF('Ricavi complessivi'!#REF!="M",'Ricavi complessivi'!C11,0))</f>
        <v>#REF!</v>
      </c>
      <c r="G11" s="44" t="e">
        <f>IF('Ricavi complessivi'!#REF!="G",'Ricavi complessivi'!#REF!*LAVORO!$E$7,IF('Ricavi complessivi'!#REF!="M",'Ricavi complessivi'!#REF!,""))</f>
        <v>#REF!</v>
      </c>
      <c r="H11" s="44" t="e">
        <f>IF('Ricavi complessivi'!#REF!="G",'Ricavi complessivi'!#REF!*LAVORO!$E$7,IF('Ricavi complessivi'!#REF!="M",'Ricavi complessivi'!#REF!,""))</f>
        <v>#REF!</v>
      </c>
      <c r="I11" s="114" t="e">
        <f>IF('Ricavi complessivi'!#REF!="G",'Ricavi complessivi'!D11*LAVORO!$E$7,IF('Ricavi complessivi'!#REF!="M",'Ricavi complessivi'!D11,""))</f>
        <v>#REF!</v>
      </c>
      <c r="J11" s="14" t="e">
        <f>IF('Ricavi complessivi'!#REF!="G",'Ricavi complessivi'!E11*LAVORO!$E$7,IF('Ricavi complessivi'!#REF!="M",'Ricavi complessivi'!E11,""))</f>
        <v>#REF!</v>
      </c>
      <c r="K11" s="14" t="e">
        <f>IF('Ricavi complessivi'!#REF!="G",'Ricavi complessivi'!F11*LAVORO!$E$7,IF('Ricavi complessivi'!#REF!="M",'Ricavi complessivi'!F11,""))</f>
        <v>#REF!</v>
      </c>
      <c r="L11" s="30" t="e">
        <f>IF('Ricavi complessivi'!#REF!="G",'Ricavi complessivi'!#REF!*LAVORO!$E$7,IF('Ricavi complessivi'!#REF!="M",'Ricavi complessivi'!#REF!,""))</f>
        <v>#REF!</v>
      </c>
      <c r="M11" s="30" t="e">
        <f>'Ricavi complessivi'!#REF!</f>
        <v>#REF!</v>
      </c>
      <c r="P11" s="42" t="e">
        <f>IF(M11="G",'Ricavi complessivi'!#REF!,IF('R Montechiarugolo'!M11='R Montechiarugolo'!$B$214,'Ricavi complessivi'!#REF!,0))</f>
        <v>#REF!</v>
      </c>
    </row>
    <row r="12" spans="1:16" hidden="1">
      <c r="A12" s="13" t="str">
        <f>IF('Ricavi complessivi'!A12="","",'Ricavi complessivi'!A12)</f>
        <v/>
      </c>
      <c r="B12" s="62" t="str">
        <f>IF('Ricavi complessivi'!B12="","",'Ricavi complessivi'!B12)</f>
        <v/>
      </c>
      <c r="C12" s="8" t="e">
        <f>IF('Ricavi complessivi'!#REF!="G",'Ricavi complessivi'!#REF!*LAVORO!$E$7,IF('Ricavi complessivi'!#REF!="M",'Ricavi complessivi'!#REF!,""))</f>
        <v>#REF!</v>
      </c>
      <c r="D12" s="8" t="e">
        <f>IF('Ricavi complessivi'!#REF!="G",'Ricavi complessivi'!#REF!*LAVORO!$E$7,IF('Ricavi complessivi'!#REF!="M",'Ricavi complessivi'!#REF!,""))</f>
        <v>#REF!</v>
      </c>
      <c r="E12" s="30" t="e">
        <f>IF('Ricavi complessivi'!#REF!="G",'Ricavi complessivi'!#REF!*LAVORO!$E$7,IF('Ricavi complessivi'!#REF!="M",'Ricavi complessivi'!#REF!,""))</f>
        <v>#REF!</v>
      </c>
      <c r="F12" s="114" t="e">
        <f>IF('Ricavi complessivi'!#REF!="G",'Ricavi complessivi'!C12*LAVORO!$E$7,IF('Ricavi complessivi'!#REF!="M",'Ricavi complessivi'!C12,0))</f>
        <v>#REF!</v>
      </c>
      <c r="G12" s="44" t="e">
        <f>IF('Ricavi complessivi'!#REF!="G",'Ricavi complessivi'!#REF!*LAVORO!$E$7,IF('Ricavi complessivi'!#REF!="M",'Ricavi complessivi'!#REF!,""))</f>
        <v>#REF!</v>
      </c>
      <c r="H12" s="44" t="e">
        <f>IF('Ricavi complessivi'!#REF!="G",'Ricavi complessivi'!#REF!*LAVORO!$E$7,IF('Ricavi complessivi'!#REF!="M",'Ricavi complessivi'!#REF!,""))</f>
        <v>#REF!</v>
      </c>
      <c r="I12" s="114" t="e">
        <f>IF('Ricavi complessivi'!#REF!="G",'Ricavi complessivi'!D12*LAVORO!$E$7,IF('Ricavi complessivi'!#REF!="M",'Ricavi complessivi'!D12,""))</f>
        <v>#REF!</v>
      </c>
      <c r="J12" s="14" t="e">
        <f>IF('Ricavi complessivi'!#REF!="G",'Ricavi complessivi'!E12*LAVORO!$E$7,IF('Ricavi complessivi'!#REF!="M",'Ricavi complessivi'!E12,""))</f>
        <v>#REF!</v>
      </c>
      <c r="K12" s="14" t="e">
        <f>IF('Ricavi complessivi'!#REF!="G",'Ricavi complessivi'!F12*LAVORO!$E$7,IF('Ricavi complessivi'!#REF!="M",'Ricavi complessivi'!F12,""))</f>
        <v>#REF!</v>
      </c>
      <c r="L12" s="30" t="e">
        <f>IF('Ricavi complessivi'!#REF!="G",'Ricavi complessivi'!#REF!*LAVORO!$E$7,IF('Ricavi complessivi'!#REF!="M",'Ricavi complessivi'!#REF!,""))</f>
        <v>#REF!</v>
      </c>
      <c r="M12" s="30" t="e">
        <f>'Ricavi complessivi'!#REF!</f>
        <v>#REF!</v>
      </c>
      <c r="P12" s="42" t="e">
        <f>IF(M12="G",'Ricavi complessivi'!#REF!,IF('R Montechiarugolo'!M12='R Montechiarugolo'!$B$214,'Ricavi complessivi'!#REF!,0))</f>
        <v>#REF!</v>
      </c>
    </row>
    <row r="13" spans="1:16" hidden="1">
      <c r="A13" s="13" t="str">
        <f>IF('Ricavi complessivi'!A13="","",'Ricavi complessivi'!A13)</f>
        <v/>
      </c>
      <c r="B13" s="62" t="str">
        <f>IF('Ricavi complessivi'!B13="","",'Ricavi complessivi'!B13)</f>
        <v/>
      </c>
      <c r="C13" s="8" t="e">
        <f>IF('Ricavi complessivi'!#REF!="G",'Ricavi complessivi'!#REF!*LAVORO!$E$7,IF('Ricavi complessivi'!#REF!="M",'Ricavi complessivi'!#REF!,""))</f>
        <v>#REF!</v>
      </c>
      <c r="D13" s="8" t="e">
        <f>IF('Ricavi complessivi'!#REF!="G",'Ricavi complessivi'!#REF!*LAVORO!$E$7,IF('Ricavi complessivi'!#REF!="M",'Ricavi complessivi'!#REF!,""))</f>
        <v>#REF!</v>
      </c>
      <c r="E13" s="30" t="e">
        <f>IF('Ricavi complessivi'!#REF!="G",'Ricavi complessivi'!#REF!*LAVORO!$E$7,IF('Ricavi complessivi'!#REF!="M",'Ricavi complessivi'!#REF!,""))</f>
        <v>#REF!</v>
      </c>
      <c r="F13" s="114" t="e">
        <f>IF('Ricavi complessivi'!#REF!="G",'Ricavi complessivi'!C13*LAVORO!$E$7,IF('Ricavi complessivi'!#REF!="M",'Ricavi complessivi'!C13,0))</f>
        <v>#REF!</v>
      </c>
      <c r="G13" s="44" t="e">
        <f>IF('Ricavi complessivi'!#REF!="G",'Ricavi complessivi'!#REF!*LAVORO!$E$7,IF('Ricavi complessivi'!#REF!="M",'Ricavi complessivi'!#REF!,""))</f>
        <v>#REF!</v>
      </c>
      <c r="H13" s="44" t="e">
        <f>IF('Ricavi complessivi'!#REF!="G",'Ricavi complessivi'!#REF!*LAVORO!$E$7,IF('Ricavi complessivi'!#REF!="M",'Ricavi complessivi'!#REF!,""))</f>
        <v>#REF!</v>
      </c>
      <c r="I13" s="114" t="e">
        <f>IF('Ricavi complessivi'!#REF!="G",'Ricavi complessivi'!D13*LAVORO!$E$7,IF('Ricavi complessivi'!#REF!="M",'Ricavi complessivi'!D13,""))</f>
        <v>#REF!</v>
      </c>
      <c r="J13" s="14" t="e">
        <f>IF('Ricavi complessivi'!#REF!="G",'Ricavi complessivi'!E13*LAVORO!$E$7,IF('Ricavi complessivi'!#REF!="M",'Ricavi complessivi'!E13,""))</f>
        <v>#REF!</v>
      </c>
      <c r="K13" s="14" t="e">
        <f>IF('Ricavi complessivi'!#REF!="G",'Ricavi complessivi'!F13*LAVORO!$E$7,IF('Ricavi complessivi'!#REF!="M",'Ricavi complessivi'!F13,""))</f>
        <v>#REF!</v>
      </c>
      <c r="L13" s="30" t="e">
        <f>IF('Ricavi complessivi'!#REF!="G",'Ricavi complessivi'!#REF!*LAVORO!$E$7,IF('Ricavi complessivi'!#REF!="M",'Ricavi complessivi'!#REF!,""))</f>
        <v>#REF!</v>
      </c>
      <c r="M13" s="30" t="e">
        <f>'Ricavi complessivi'!#REF!</f>
        <v>#REF!</v>
      </c>
      <c r="P13" s="42" t="e">
        <f>IF(M13="G",'Ricavi complessivi'!#REF!,IF('R Montechiarugolo'!M13='R Montechiarugolo'!$B$214,'Ricavi complessivi'!#REF!,0))</f>
        <v>#REF!</v>
      </c>
    </row>
    <row r="14" spans="1:16" hidden="1">
      <c r="A14" s="13" t="str">
        <f>IF('Ricavi complessivi'!A14="","",'Ricavi complessivi'!A14)</f>
        <v/>
      </c>
      <c r="B14" s="62" t="str">
        <f>IF('Ricavi complessivi'!B14="","",'Ricavi complessivi'!B14)</f>
        <v/>
      </c>
      <c r="C14" s="8" t="e">
        <f>IF('Ricavi complessivi'!#REF!="G",'Ricavi complessivi'!#REF!*LAVORO!$E$7,IF('Ricavi complessivi'!#REF!="M",'Ricavi complessivi'!#REF!,""))</f>
        <v>#REF!</v>
      </c>
      <c r="D14" s="8" t="e">
        <f>IF('Ricavi complessivi'!#REF!="G",'Ricavi complessivi'!#REF!*LAVORO!$E$7,IF('Ricavi complessivi'!#REF!="M",'Ricavi complessivi'!#REF!,""))</f>
        <v>#REF!</v>
      </c>
      <c r="E14" s="30" t="e">
        <f>IF('Ricavi complessivi'!#REF!="G",'Ricavi complessivi'!#REF!*LAVORO!$E$7,IF('Ricavi complessivi'!#REF!="M",'Ricavi complessivi'!#REF!,""))</f>
        <v>#REF!</v>
      </c>
      <c r="F14" s="114" t="e">
        <f>IF('Ricavi complessivi'!#REF!="G",'Ricavi complessivi'!C14*LAVORO!$E$7,IF('Ricavi complessivi'!#REF!="M",'Ricavi complessivi'!C14,0))</f>
        <v>#REF!</v>
      </c>
      <c r="G14" s="44" t="e">
        <f>IF('Ricavi complessivi'!#REF!="G",'Ricavi complessivi'!#REF!*LAVORO!$E$7,IF('Ricavi complessivi'!#REF!="M",'Ricavi complessivi'!#REF!,""))</f>
        <v>#REF!</v>
      </c>
      <c r="H14" s="44" t="e">
        <f>IF('Ricavi complessivi'!#REF!="G",'Ricavi complessivi'!#REF!*LAVORO!$E$7,IF('Ricavi complessivi'!#REF!="M",'Ricavi complessivi'!#REF!,""))</f>
        <v>#REF!</v>
      </c>
      <c r="I14" s="114" t="e">
        <f>IF('Ricavi complessivi'!#REF!="G",'Ricavi complessivi'!D14*LAVORO!$E$7,IF('Ricavi complessivi'!#REF!="M",'Ricavi complessivi'!D14,""))</f>
        <v>#REF!</v>
      </c>
      <c r="J14" s="14" t="e">
        <f>IF('Ricavi complessivi'!#REF!="G",'Ricavi complessivi'!E14*LAVORO!$E$7,IF('Ricavi complessivi'!#REF!="M",'Ricavi complessivi'!E14,""))</f>
        <v>#REF!</v>
      </c>
      <c r="K14" s="14" t="e">
        <f>IF('Ricavi complessivi'!#REF!="G",'Ricavi complessivi'!F14*LAVORO!$E$7,IF('Ricavi complessivi'!#REF!="M",'Ricavi complessivi'!F14,""))</f>
        <v>#REF!</v>
      </c>
      <c r="L14" s="30" t="e">
        <f>IF('Ricavi complessivi'!#REF!="G",'Ricavi complessivi'!#REF!*LAVORO!$E$7,IF('Ricavi complessivi'!#REF!="M",'Ricavi complessivi'!#REF!,""))</f>
        <v>#REF!</v>
      </c>
      <c r="M14" s="30" t="e">
        <f>'Ricavi complessivi'!#REF!</f>
        <v>#REF!</v>
      </c>
      <c r="P14" s="42" t="e">
        <f>IF(M14="G",'Ricavi complessivi'!#REF!,IF('R Montechiarugolo'!M14='R Montechiarugolo'!$B$214,'Ricavi complessivi'!#REF!,0))</f>
        <v>#REF!</v>
      </c>
    </row>
    <row r="15" spans="1:16" hidden="1">
      <c r="A15" s="13" t="str">
        <f>IF('Ricavi complessivi'!A15="","",'Ricavi complessivi'!A15)</f>
        <v/>
      </c>
      <c r="B15" s="62" t="str">
        <f>IF('Ricavi complessivi'!B15="","",'Ricavi complessivi'!B15)</f>
        <v/>
      </c>
      <c r="C15" s="8" t="e">
        <f>IF('Ricavi complessivi'!#REF!="G",'Ricavi complessivi'!#REF!*LAVORO!$E$7,IF('Ricavi complessivi'!#REF!="M",'Ricavi complessivi'!#REF!,""))</f>
        <v>#REF!</v>
      </c>
      <c r="D15" s="8" t="e">
        <f>IF('Ricavi complessivi'!#REF!="G",'Ricavi complessivi'!#REF!*LAVORO!$E$7,IF('Ricavi complessivi'!#REF!="M",'Ricavi complessivi'!#REF!,""))</f>
        <v>#REF!</v>
      </c>
      <c r="E15" s="30" t="e">
        <f>IF('Ricavi complessivi'!#REF!="G",'Ricavi complessivi'!#REF!*LAVORO!$E$7,IF('Ricavi complessivi'!#REF!="M",'Ricavi complessivi'!#REF!,""))</f>
        <v>#REF!</v>
      </c>
      <c r="F15" s="114" t="e">
        <f>IF('Ricavi complessivi'!#REF!="G",'Ricavi complessivi'!C15*LAVORO!$E$7,IF('Ricavi complessivi'!#REF!="M",'Ricavi complessivi'!C15,0))</f>
        <v>#REF!</v>
      </c>
      <c r="G15" s="44" t="e">
        <f>IF('Ricavi complessivi'!#REF!="G",'Ricavi complessivi'!#REF!*LAVORO!$E$7,IF('Ricavi complessivi'!#REF!="M",'Ricavi complessivi'!#REF!,""))</f>
        <v>#REF!</v>
      </c>
      <c r="H15" s="44" t="e">
        <f>IF('Ricavi complessivi'!#REF!="G",'Ricavi complessivi'!#REF!*LAVORO!$E$7,IF('Ricavi complessivi'!#REF!="M",'Ricavi complessivi'!#REF!,""))</f>
        <v>#REF!</v>
      </c>
      <c r="I15" s="114" t="e">
        <f>IF('Ricavi complessivi'!#REF!="G",'Ricavi complessivi'!D15*LAVORO!$E$7,IF('Ricavi complessivi'!#REF!="M",'Ricavi complessivi'!D15,""))</f>
        <v>#REF!</v>
      </c>
      <c r="J15" s="14" t="e">
        <f>IF('Ricavi complessivi'!#REF!="G",'Ricavi complessivi'!E15*LAVORO!$E$7,IF('Ricavi complessivi'!#REF!="M",'Ricavi complessivi'!E15,""))</f>
        <v>#REF!</v>
      </c>
      <c r="K15" s="14" t="e">
        <f>IF('Ricavi complessivi'!#REF!="G",'Ricavi complessivi'!F15*LAVORO!$E$7,IF('Ricavi complessivi'!#REF!="M",'Ricavi complessivi'!F15,""))</f>
        <v>#REF!</v>
      </c>
      <c r="L15" s="30" t="e">
        <f>IF('Ricavi complessivi'!#REF!="G",'Ricavi complessivi'!#REF!*LAVORO!$E$7,IF('Ricavi complessivi'!#REF!="M",'Ricavi complessivi'!#REF!,""))</f>
        <v>#REF!</v>
      </c>
      <c r="M15" s="30" t="e">
        <f>'Ricavi complessivi'!#REF!</f>
        <v>#REF!</v>
      </c>
      <c r="P15" s="42" t="e">
        <f>IF(M15="G",'Ricavi complessivi'!#REF!,IF('R Montechiarugolo'!M15='R Montechiarugolo'!$B$214,'Ricavi complessivi'!#REF!,0))</f>
        <v>#REF!</v>
      </c>
    </row>
    <row r="16" spans="1:16" hidden="1">
      <c r="A16" s="13" t="str">
        <f>IF('Ricavi complessivi'!A16="","",'Ricavi complessivi'!A16)</f>
        <v/>
      </c>
      <c r="B16" s="62" t="str">
        <f>IF('Ricavi complessivi'!B16="","",'Ricavi complessivi'!B16)</f>
        <v/>
      </c>
      <c r="C16" s="8" t="e">
        <f>IF('Ricavi complessivi'!#REF!="G",'Ricavi complessivi'!#REF!*LAVORO!$E$7,IF('Ricavi complessivi'!#REF!="M",'Ricavi complessivi'!#REF!,""))</f>
        <v>#REF!</v>
      </c>
      <c r="D16" s="8" t="e">
        <f>IF('Ricavi complessivi'!#REF!="G",'Ricavi complessivi'!#REF!*LAVORO!$E$7,IF('Ricavi complessivi'!#REF!="M",'Ricavi complessivi'!#REF!,""))</f>
        <v>#REF!</v>
      </c>
      <c r="E16" s="30" t="e">
        <f>IF('Ricavi complessivi'!#REF!="G",'Ricavi complessivi'!#REF!*LAVORO!$E$7,IF('Ricavi complessivi'!#REF!="M",'Ricavi complessivi'!#REF!,""))</f>
        <v>#REF!</v>
      </c>
      <c r="F16" s="114" t="e">
        <f>IF('Ricavi complessivi'!#REF!="G",'Ricavi complessivi'!C16*LAVORO!$E$7,IF('Ricavi complessivi'!#REF!="M",'Ricavi complessivi'!C16,0))</f>
        <v>#REF!</v>
      </c>
      <c r="G16" s="44" t="e">
        <f>IF('Ricavi complessivi'!#REF!="G",'Ricavi complessivi'!#REF!*LAVORO!$E$7,IF('Ricavi complessivi'!#REF!="M",'Ricavi complessivi'!#REF!,""))</f>
        <v>#REF!</v>
      </c>
      <c r="H16" s="44" t="e">
        <f>IF('Ricavi complessivi'!#REF!="G",'Ricavi complessivi'!#REF!*LAVORO!$E$7,IF('Ricavi complessivi'!#REF!="M",'Ricavi complessivi'!#REF!,""))</f>
        <v>#REF!</v>
      </c>
      <c r="I16" s="114" t="e">
        <f>IF('Ricavi complessivi'!#REF!="G",'Ricavi complessivi'!D16*LAVORO!$E$7,IF('Ricavi complessivi'!#REF!="M",'Ricavi complessivi'!D16,""))</f>
        <v>#REF!</v>
      </c>
      <c r="J16" s="14" t="e">
        <f>IF('Ricavi complessivi'!#REF!="G",'Ricavi complessivi'!E16*LAVORO!$E$7,IF('Ricavi complessivi'!#REF!="M",'Ricavi complessivi'!E16,""))</f>
        <v>#REF!</v>
      </c>
      <c r="K16" s="14" t="e">
        <f>IF('Ricavi complessivi'!#REF!="G",'Ricavi complessivi'!F16*LAVORO!$E$7,IF('Ricavi complessivi'!#REF!="M",'Ricavi complessivi'!F16,""))</f>
        <v>#REF!</v>
      </c>
      <c r="L16" s="30" t="e">
        <f>IF('Ricavi complessivi'!#REF!="G",'Ricavi complessivi'!#REF!*LAVORO!$E$7,IF('Ricavi complessivi'!#REF!="M",'Ricavi complessivi'!#REF!,""))</f>
        <v>#REF!</v>
      </c>
      <c r="M16" s="30" t="e">
        <f>'Ricavi complessivi'!#REF!</f>
        <v>#REF!</v>
      </c>
      <c r="P16" s="42" t="e">
        <f>IF(M16="G",'Ricavi complessivi'!#REF!,IF('R Montechiarugolo'!M16='R Montechiarugolo'!$B$214,'Ricavi complessivi'!#REF!,0))</f>
        <v>#REF!</v>
      </c>
    </row>
    <row r="17" spans="1:16">
      <c r="A17" s="13"/>
      <c r="B17" s="17" t="str">
        <f>'[2]Ricavi complessivi'!B11</f>
        <v>TOTALE RIMBORSI FRNA ASS. ANZ.</v>
      </c>
      <c r="C17" s="8"/>
      <c r="D17" s="8"/>
      <c r="E17" s="17" t="e">
        <f t="shared" ref="E17:K17" si="0">SUM(E3:E11)</f>
        <v>#REF!</v>
      </c>
      <c r="F17" s="17" t="e">
        <f>SUM(F3:F11)</f>
        <v>#REF!</v>
      </c>
      <c r="G17" s="17" t="e">
        <f t="shared" si="0"/>
        <v>#REF!</v>
      </c>
      <c r="H17" s="17" t="e">
        <f t="shared" si="0"/>
        <v>#REF!</v>
      </c>
      <c r="I17" s="17" t="e">
        <f t="shared" si="0"/>
        <v>#REF!</v>
      </c>
      <c r="J17" s="17" t="e">
        <f t="shared" si="0"/>
        <v>#REF!</v>
      </c>
      <c r="K17" s="17" t="e">
        <f t="shared" si="0"/>
        <v>#REF!</v>
      </c>
      <c r="L17" s="8"/>
      <c r="M17" s="8"/>
      <c r="P17" s="42">
        <v>1</v>
      </c>
    </row>
    <row r="18" spans="1:16" ht="23.25">
      <c r="B18" s="50" t="s">
        <v>483</v>
      </c>
      <c r="P18" s="42">
        <v>1</v>
      </c>
    </row>
    <row r="19" spans="1:16">
      <c r="A19" s="2" t="s">
        <v>3</v>
      </c>
      <c r="B19" s="2" t="s">
        <v>2</v>
      </c>
      <c r="C19" s="26" t="str">
        <f>C$2</f>
        <v>GESTIONALE</v>
      </c>
      <c r="D19" s="26" t="str">
        <f>D$2</f>
        <v>RATEI E RISCONTI</v>
      </c>
      <c r="E19" s="26" t="str">
        <f>E$2</f>
        <v>STIMA</v>
      </c>
      <c r="F19" s="26" t="str">
        <f>F2</f>
        <v>PREVENTIVO 2019</v>
      </c>
      <c r="G19" s="26" t="e">
        <f t="shared" ref="G19:L19" si="1">G2</f>
        <v>#REF!</v>
      </c>
      <c r="H19" s="26" t="e">
        <f t="shared" si="1"/>
        <v>#REF!</v>
      </c>
      <c r="I19" s="26" t="str">
        <f t="shared" si="1"/>
        <v>CONSUNTIVO 2019</v>
      </c>
      <c r="J19" s="26" t="str">
        <f t="shared" si="1"/>
        <v>INDICATORE ATTESO</v>
      </c>
      <c r="K19" s="26" t="str">
        <f t="shared" si="1"/>
        <v>INDICATORE CONS.</v>
      </c>
      <c r="L19" s="2" t="str">
        <f t="shared" si="1"/>
        <v>NOTE</v>
      </c>
      <c r="P19" s="42">
        <v>1</v>
      </c>
    </row>
    <row r="20" spans="1:16" hidden="1">
      <c r="A20" s="13" t="str">
        <f>IF('Ricavi complessivi'!A20="","",'Ricavi complessivi'!A20)</f>
        <v xml:space="preserve">  58/05/501  </v>
      </c>
      <c r="B20" s="62" t="str">
        <f>IF('Ricavi complessivi'!B20="","",'Ricavi complessivi'!B20)</f>
        <v xml:space="preserve">SERVIZI ASSIST.DOM. COLLECCHIO </v>
      </c>
      <c r="C20" s="8" t="e">
        <f>IF('Ricavi complessivi'!#REF!="G",'Ricavi complessivi'!#REF!*LAVORO!$E$7,IF('Ricavi complessivi'!#REF!="M",'Ricavi complessivi'!#REF!,""))</f>
        <v>#REF!</v>
      </c>
      <c r="D20" s="8" t="e">
        <f>IF('Ricavi complessivi'!#REF!="G",'Ricavi complessivi'!#REF!*LAVORO!$E$7,IF('Ricavi complessivi'!#REF!="M",'Ricavi complessivi'!#REF!,""))</f>
        <v>#REF!</v>
      </c>
      <c r="E20" s="30" t="e">
        <f>IF('Ricavi complessivi'!#REF!="G",'Ricavi complessivi'!#REF!*LAVORO!$E$7,IF('Ricavi complessivi'!#REF!="M",'Ricavi complessivi'!#REF!,""))</f>
        <v>#REF!</v>
      </c>
      <c r="F20" s="114" t="e">
        <f>IF('Ricavi complessivi'!#REF!="G",'Ricavi complessivi'!C20*LAVORO!$E$7,IF('Ricavi complessivi'!#REF!="M",'Ricavi complessivi'!C20,0))</f>
        <v>#REF!</v>
      </c>
      <c r="G20" s="44" t="e">
        <f>IF('Ricavi complessivi'!#REF!="G",'Ricavi complessivi'!#REF!*LAVORO!$E$7,IF('Ricavi complessivi'!#REF!="M",'Ricavi complessivi'!#REF!,""))</f>
        <v>#REF!</v>
      </c>
      <c r="H20" s="44" t="e">
        <f>IF('Ricavi complessivi'!#REF!="G",'Ricavi complessivi'!#REF!*LAVORO!$E$7,IF('Ricavi complessivi'!#REF!="M",'Ricavi complessivi'!#REF!,""))</f>
        <v>#REF!</v>
      </c>
      <c r="I20" s="114" t="e">
        <f>IF('Ricavi complessivi'!#REF!="G",'Ricavi complessivi'!D20*LAVORO!$E$7,IF('Ricavi complessivi'!#REF!="M",'Ricavi complessivi'!D20,""))</f>
        <v>#REF!</v>
      </c>
      <c r="J20" s="14" t="e">
        <f>IF('Ricavi complessivi'!#REF!="G",'Ricavi complessivi'!E20*LAVORO!$E$7,IF('Ricavi complessivi'!#REF!="M",'Ricavi complessivi'!E20,""))</f>
        <v>#REF!</v>
      </c>
      <c r="K20" s="14" t="e">
        <f>IF('Ricavi complessivi'!#REF!="G",'Ricavi complessivi'!F20*LAVORO!$E$7,IF('Ricavi complessivi'!#REF!="M",'Ricavi complessivi'!F20,""))</f>
        <v>#REF!</v>
      </c>
      <c r="L20" s="30" t="e">
        <f>IF('Ricavi complessivi'!#REF!="G",'Ricavi complessivi'!#REF!*LAVORO!$E$7,IF('Ricavi complessivi'!#REF!="M",'Ricavi complessivi'!#REF!,""))</f>
        <v>#REF!</v>
      </c>
      <c r="M20" s="30" t="e">
        <f>'Ricavi complessivi'!#REF!</f>
        <v>#REF!</v>
      </c>
      <c r="P20" s="42" t="e">
        <f>IF(M20="G",'Ricavi complessivi'!#REF!,IF('R Montechiarugolo'!M20='R Montechiarugolo'!$B$214,'Ricavi complessivi'!#REF!,0))</f>
        <v>#REF!</v>
      </c>
    </row>
    <row r="21" spans="1:16" hidden="1">
      <c r="A21" s="13" t="str">
        <f>IF('Ricavi complessivi'!A21="","",'Ricavi complessivi'!A21)</f>
        <v xml:space="preserve">  58/05/502  </v>
      </c>
      <c r="B21" s="62" t="str">
        <f>IF('Ricavi complessivi'!B21="","",'Ricavi complessivi'!B21)</f>
        <v xml:space="preserve">SERV. CENTRO DIURNO COLLECCHIO </v>
      </c>
      <c r="C21" s="8" t="e">
        <f>IF('Ricavi complessivi'!#REF!="G",'Ricavi complessivi'!#REF!*LAVORO!$E$7,IF('Ricavi complessivi'!#REF!="M",'Ricavi complessivi'!#REF!,""))</f>
        <v>#REF!</v>
      </c>
      <c r="D21" s="8" t="e">
        <f>IF('Ricavi complessivi'!#REF!="G",'Ricavi complessivi'!#REF!*LAVORO!$E$7,IF('Ricavi complessivi'!#REF!="M",'Ricavi complessivi'!#REF!,""))</f>
        <v>#REF!</v>
      </c>
      <c r="E21" s="30" t="e">
        <f>IF('Ricavi complessivi'!#REF!="G",'Ricavi complessivi'!#REF!*LAVORO!$E$7,IF('Ricavi complessivi'!#REF!="M",'Ricavi complessivi'!#REF!,""))</f>
        <v>#REF!</v>
      </c>
      <c r="F21" s="114" t="e">
        <f>IF('Ricavi complessivi'!#REF!="G",'Ricavi complessivi'!C21*LAVORO!$E$7,IF('Ricavi complessivi'!#REF!="M",'Ricavi complessivi'!C21,0))</f>
        <v>#REF!</v>
      </c>
      <c r="G21" s="44" t="e">
        <f>IF('Ricavi complessivi'!#REF!="G",'Ricavi complessivi'!#REF!*LAVORO!$E$7,IF('Ricavi complessivi'!#REF!="M",'Ricavi complessivi'!#REF!,""))</f>
        <v>#REF!</v>
      </c>
      <c r="H21" s="44" t="e">
        <f>IF('Ricavi complessivi'!#REF!="G",'Ricavi complessivi'!#REF!*LAVORO!$E$7,IF('Ricavi complessivi'!#REF!="M",'Ricavi complessivi'!#REF!,""))</f>
        <v>#REF!</v>
      </c>
      <c r="I21" s="114" t="e">
        <f>IF('Ricavi complessivi'!#REF!="G",'Ricavi complessivi'!D21*LAVORO!$E$7,IF('Ricavi complessivi'!#REF!="M",'Ricavi complessivi'!D21,""))</f>
        <v>#REF!</v>
      </c>
      <c r="J21" s="14" t="e">
        <f>IF('Ricavi complessivi'!#REF!="G",'Ricavi complessivi'!E21*LAVORO!$E$7,IF('Ricavi complessivi'!#REF!="M",'Ricavi complessivi'!E21,""))</f>
        <v>#REF!</v>
      </c>
      <c r="K21" s="14" t="e">
        <f>IF('Ricavi complessivi'!#REF!="G",'Ricavi complessivi'!F21*LAVORO!$E$7,IF('Ricavi complessivi'!#REF!="M",'Ricavi complessivi'!F21,""))</f>
        <v>#REF!</v>
      </c>
      <c r="L21" s="30" t="e">
        <f>IF('Ricavi complessivi'!#REF!="G",'Ricavi complessivi'!#REF!*LAVORO!$E$7,IF('Ricavi complessivi'!#REF!="M",'Ricavi complessivi'!#REF!,""))</f>
        <v>#REF!</v>
      </c>
      <c r="M21" s="30" t="e">
        <f>'Ricavi complessivi'!#REF!</f>
        <v>#REF!</v>
      </c>
      <c r="P21" s="42" t="e">
        <f>IF(M21="G",'Ricavi complessivi'!#REF!,IF('R Montechiarugolo'!M21='R Montechiarugolo'!$B$214,'Ricavi complessivi'!#REF!,0))</f>
        <v>#REF!</v>
      </c>
    </row>
    <row r="22" spans="1:16" hidden="1">
      <c r="A22" s="13" t="str">
        <f>IF('Ricavi complessivi'!A22="","",'Ricavi complessivi'!A22)</f>
        <v xml:space="preserve">  58/05/503  </v>
      </c>
      <c r="B22" s="62" t="str">
        <f>IF('Ricavi complessivi'!B22="","",'Ricavi complessivi'!B22)</f>
        <v xml:space="preserve">SERV. TAXI SOCIALE COLLECCHIO  </v>
      </c>
      <c r="C22" s="8" t="e">
        <f>IF('Ricavi complessivi'!#REF!="G",'Ricavi complessivi'!#REF!*LAVORO!$E$7,IF('Ricavi complessivi'!#REF!="M",'Ricavi complessivi'!#REF!,""))</f>
        <v>#REF!</v>
      </c>
      <c r="D22" s="8" t="e">
        <f>IF('Ricavi complessivi'!#REF!="G",'Ricavi complessivi'!#REF!*LAVORO!$E$7,IF('Ricavi complessivi'!#REF!="M",'Ricavi complessivi'!#REF!,""))</f>
        <v>#REF!</v>
      </c>
      <c r="E22" s="30" t="e">
        <f>IF('Ricavi complessivi'!#REF!="G",'Ricavi complessivi'!#REF!*LAVORO!$E$7,IF('Ricavi complessivi'!#REF!="M",'Ricavi complessivi'!#REF!,""))</f>
        <v>#REF!</v>
      </c>
      <c r="F22" s="114" t="e">
        <f>IF('Ricavi complessivi'!#REF!="G",'Ricavi complessivi'!C22*LAVORO!$E$7,IF('Ricavi complessivi'!#REF!="M",'Ricavi complessivi'!C22,0))</f>
        <v>#REF!</v>
      </c>
      <c r="G22" s="44" t="e">
        <f>IF('Ricavi complessivi'!#REF!="G",'Ricavi complessivi'!#REF!*LAVORO!$E$7,IF('Ricavi complessivi'!#REF!="M",'Ricavi complessivi'!#REF!,""))</f>
        <v>#REF!</v>
      </c>
      <c r="H22" s="44" t="e">
        <f>IF('Ricavi complessivi'!#REF!="G",'Ricavi complessivi'!#REF!*LAVORO!$E$7,IF('Ricavi complessivi'!#REF!="M",'Ricavi complessivi'!#REF!,""))</f>
        <v>#REF!</v>
      </c>
      <c r="I22" s="114" t="e">
        <f>IF('Ricavi complessivi'!#REF!="G",'Ricavi complessivi'!D22*LAVORO!$E$7,IF('Ricavi complessivi'!#REF!="M",'Ricavi complessivi'!D22,""))</f>
        <v>#REF!</v>
      </c>
      <c r="J22" s="14" t="e">
        <f>IF('Ricavi complessivi'!#REF!="G",'Ricavi complessivi'!E22*LAVORO!$E$7,IF('Ricavi complessivi'!#REF!="M",'Ricavi complessivi'!E22,""))</f>
        <v>#REF!</v>
      </c>
      <c r="K22" s="14" t="e">
        <f>IF('Ricavi complessivi'!#REF!="G",'Ricavi complessivi'!F22*LAVORO!$E$7,IF('Ricavi complessivi'!#REF!="M",'Ricavi complessivi'!F22,""))</f>
        <v>#REF!</v>
      </c>
      <c r="L22" s="30" t="e">
        <f>IF('Ricavi complessivi'!#REF!="G",'Ricavi complessivi'!#REF!*LAVORO!$E$7,IF('Ricavi complessivi'!#REF!="M",'Ricavi complessivi'!#REF!,""))</f>
        <v>#REF!</v>
      </c>
      <c r="M22" s="30" t="e">
        <f>'Ricavi complessivi'!#REF!</f>
        <v>#REF!</v>
      </c>
      <c r="P22" s="42" t="e">
        <f>IF(M22="G",'Ricavi complessivi'!#REF!,IF('R Montechiarugolo'!M22='R Montechiarugolo'!$B$214,'Ricavi complessivi'!#REF!,0))</f>
        <v>#REF!</v>
      </c>
    </row>
    <row r="23" spans="1:16" hidden="1">
      <c r="A23" s="13" t="str">
        <f>IF('Ricavi complessivi'!A23="","",'Ricavi complessivi'!A23)</f>
        <v xml:space="preserve">  58/05/504  </v>
      </c>
      <c r="B23" s="62" t="str">
        <f>IF('Ricavi complessivi'!B23="","",'Ricavi complessivi'!B23)</f>
        <v xml:space="preserve">ALTRI SERVIZI COLLECCHIO       </v>
      </c>
      <c r="C23" s="8" t="e">
        <f>IF('Ricavi complessivi'!#REF!="G",'Ricavi complessivi'!#REF!*LAVORO!$E$7,IF('Ricavi complessivi'!#REF!="M",'Ricavi complessivi'!#REF!,""))</f>
        <v>#REF!</v>
      </c>
      <c r="D23" s="8" t="e">
        <f>IF('Ricavi complessivi'!#REF!="G",'Ricavi complessivi'!#REF!*LAVORO!$E$7,IF('Ricavi complessivi'!#REF!="M",'Ricavi complessivi'!#REF!,""))</f>
        <v>#REF!</v>
      </c>
      <c r="E23" s="30" t="e">
        <f>IF('Ricavi complessivi'!#REF!="G",'Ricavi complessivi'!#REF!*LAVORO!$E$7,IF('Ricavi complessivi'!#REF!="M",'Ricavi complessivi'!#REF!,""))</f>
        <v>#REF!</v>
      </c>
      <c r="F23" s="114" t="e">
        <f>IF('Ricavi complessivi'!#REF!="G",'Ricavi complessivi'!C23*LAVORO!$E$7,IF('Ricavi complessivi'!#REF!="M",'Ricavi complessivi'!C23,0))</f>
        <v>#REF!</v>
      </c>
      <c r="G23" s="44" t="e">
        <f>IF('Ricavi complessivi'!#REF!="G",'Ricavi complessivi'!#REF!*LAVORO!$E$7,IF('Ricavi complessivi'!#REF!="M",'Ricavi complessivi'!#REF!,""))</f>
        <v>#REF!</v>
      </c>
      <c r="H23" s="44" t="e">
        <f>IF('Ricavi complessivi'!#REF!="G",'Ricavi complessivi'!#REF!*LAVORO!$E$7,IF('Ricavi complessivi'!#REF!="M",'Ricavi complessivi'!#REF!,""))</f>
        <v>#REF!</v>
      </c>
      <c r="I23" s="114" t="e">
        <f>IF('Ricavi complessivi'!#REF!="G",'Ricavi complessivi'!D23*LAVORO!$E$7,IF('Ricavi complessivi'!#REF!="M",'Ricavi complessivi'!D23,""))</f>
        <v>#REF!</v>
      </c>
      <c r="J23" s="14" t="e">
        <f>IF('Ricavi complessivi'!#REF!="G",'Ricavi complessivi'!E23*LAVORO!$E$7,IF('Ricavi complessivi'!#REF!="M",'Ricavi complessivi'!E23,""))</f>
        <v>#REF!</v>
      </c>
      <c r="K23" s="14" t="e">
        <f>IF('Ricavi complessivi'!#REF!="G",'Ricavi complessivi'!F23*LAVORO!$E$7,IF('Ricavi complessivi'!#REF!="M",'Ricavi complessivi'!F23,""))</f>
        <v>#REF!</v>
      </c>
      <c r="L23" s="30" t="e">
        <f>IF('Ricavi complessivi'!#REF!="G",'Ricavi complessivi'!#REF!*LAVORO!$E$7,IF('Ricavi complessivi'!#REF!="M",'Ricavi complessivi'!#REF!,""))</f>
        <v>#REF!</v>
      </c>
      <c r="M23" s="30" t="e">
        <f>'Ricavi complessivi'!#REF!</f>
        <v>#REF!</v>
      </c>
      <c r="P23" s="42" t="e">
        <f>IF(M23="G",'Ricavi complessivi'!#REF!,IF('R Montechiarugolo'!M23='R Montechiarugolo'!$B$214,'Ricavi complessivi'!#REF!,0))</f>
        <v>#REF!</v>
      </c>
    </row>
    <row r="24" spans="1:16" hidden="1">
      <c r="A24" s="13" t="str">
        <f>IF('Ricavi complessivi'!A24="","",'Ricavi complessivi'!A24)</f>
        <v xml:space="preserve">  58/05/505  </v>
      </c>
      <c r="B24" s="62" t="str">
        <f>IF('Ricavi complessivi'!B24="","",'Ricavi complessivi'!B24)</f>
        <v xml:space="preserve">SERVIZI ASSIST. DOM. FELINO    </v>
      </c>
      <c r="C24" s="8" t="e">
        <f>IF('Ricavi complessivi'!#REF!="G",'Ricavi complessivi'!#REF!*LAVORO!$E$7,IF('Ricavi complessivi'!#REF!="M",'Ricavi complessivi'!#REF!,""))</f>
        <v>#REF!</v>
      </c>
      <c r="D24" s="8" t="e">
        <f>IF('Ricavi complessivi'!#REF!="G",'Ricavi complessivi'!#REF!*LAVORO!$E$7,IF('Ricavi complessivi'!#REF!="M",'Ricavi complessivi'!#REF!,""))</f>
        <v>#REF!</v>
      </c>
      <c r="E24" s="30" t="e">
        <f>IF('Ricavi complessivi'!#REF!="G",'Ricavi complessivi'!#REF!*LAVORO!$E$7,IF('Ricavi complessivi'!#REF!="M",'Ricavi complessivi'!#REF!,""))</f>
        <v>#REF!</v>
      </c>
      <c r="F24" s="114" t="e">
        <f>IF('Ricavi complessivi'!#REF!="G",'Ricavi complessivi'!C24*LAVORO!$E$7,IF('Ricavi complessivi'!#REF!="M",'Ricavi complessivi'!C24,0))</f>
        <v>#REF!</v>
      </c>
      <c r="G24" s="44" t="e">
        <f>IF('Ricavi complessivi'!#REF!="G",'Ricavi complessivi'!#REF!*LAVORO!$E$7,IF('Ricavi complessivi'!#REF!="M",'Ricavi complessivi'!#REF!,""))</f>
        <v>#REF!</v>
      </c>
      <c r="H24" s="44" t="e">
        <f>IF('Ricavi complessivi'!#REF!="G",'Ricavi complessivi'!#REF!*LAVORO!$E$7,IF('Ricavi complessivi'!#REF!="M",'Ricavi complessivi'!#REF!,""))</f>
        <v>#REF!</v>
      </c>
      <c r="I24" s="114" t="e">
        <f>IF('Ricavi complessivi'!#REF!="G",'Ricavi complessivi'!D24*LAVORO!$E$7,IF('Ricavi complessivi'!#REF!="M",'Ricavi complessivi'!D24,""))</f>
        <v>#REF!</v>
      </c>
      <c r="J24" s="14" t="e">
        <f>IF('Ricavi complessivi'!#REF!="G",'Ricavi complessivi'!E24*LAVORO!$E$7,IF('Ricavi complessivi'!#REF!="M",'Ricavi complessivi'!E24,""))</f>
        <v>#REF!</v>
      </c>
      <c r="K24" s="14" t="e">
        <f>IF('Ricavi complessivi'!#REF!="G",'Ricavi complessivi'!F24*LAVORO!$E$7,IF('Ricavi complessivi'!#REF!="M",'Ricavi complessivi'!F24,""))</f>
        <v>#REF!</v>
      </c>
      <c r="L24" s="30" t="e">
        <f>IF('Ricavi complessivi'!#REF!="G",'Ricavi complessivi'!#REF!*LAVORO!$E$7,IF('Ricavi complessivi'!#REF!="M",'Ricavi complessivi'!#REF!,""))</f>
        <v>#REF!</v>
      </c>
      <c r="M24" s="30" t="e">
        <f>'Ricavi complessivi'!#REF!</f>
        <v>#REF!</v>
      </c>
      <c r="P24" s="42" t="e">
        <f>IF(M24="G",'Ricavi complessivi'!#REF!,IF('R Montechiarugolo'!M24='R Montechiarugolo'!$B$214,'Ricavi complessivi'!#REF!,0))</f>
        <v>#REF!</v>
      </c>
    </row>
    <row r="25" spans="1:16" hidden="1">
      <c r="A25" s="13" t="str">
        <f>IF('Ricavi complessivi'!A25="","",'Ricavi complessivi'!A25)</f>
        <v xml:space="preserve">  58/05/532  </v>
      </c>
      <c r="B25" s="62" t="str">
        <f>IF('Ricavi complessivi'!B25="","",'Ricavi complessivi'!B25)</f>
        <v xml:space="preserve">CENTRO DIURNO FELINO           </v>
      </c>
      <c r="C25" s="8" t="e">
        <f>IF('Ricavi complessivi'!#REF!="G",'Ricavi complessivi'!#REF!*LAVORO!$E$7,IF('Ricavi complessivi'!#REF!="M",'Ricavi complessivi'!#REF!,""))</f>
        <v>#REF!</v>
      </c>
      <c r="D25" s="8" t="e">
        <f>IF('Ricavi complessivi'!#REF!="G",'Ricavi complessivi'!#REF!*LAVORO!$E$7,IF('Ricavi complessivi'!#REF!="M",'Ricavi complessivi'!#REF!,""))</f>
        <v>#REF!</v>
      </c>
      <c r="E25" s="30" t="e">
        <f>IF('Ricavi complessivi'!#REF!="G",'Ricavi complessivi'!#REF!*LAVORO!$E$7,IF('Ricavi complessivi'!#REF!="M",'Ricavi complessivi'!#REF!,""))</f>
        <v>#REF!</v>
      </c>
      <c r="F25" s="114" t="e">
        <f>IF('Ricavi complessivi'!#REF!="G",'Ricavi complessivi'!C25*LAVORO!$E$7,IF('Ricavi complessivi'!#REF!="M",'Ricavi complessivi'!C25,0))</f>
        <v>#REF!</v>
      </c>
      <c r="G25" s="44" t="e">
        <f>IF('Ricavi complessivi'!#REF!="G",'Ricavi complessivi'!#REF!*LAVORO!$E$7,IF('Ricavi complessivi'!#REF!="M",'Ricavi complessivi'!#REF!,""))</f>
        <v>#REF!</v>
      </c>
      <c r="H25" s="44" t="e">
        <f>IF('Ricavi complessivi'!#REF!="G",'Ricavi complessivi'!#REF!*LAVORO!$E$7,IF('Ricavi complessivi'!#REF!="M",'Ricavi complessivi'!#REF!,""))</f>
        <v>#REF!</v>
      </c>
      <c r="I25" s="114" t="e">
        <f>IF('Ricavi complessivi'!#REF!="G",'Ricavi complessivi'!D25*LAVORO!$E$7,IF('Ricavi complessivi'!#REF!="M",'Ricavi complessivi'!D25,""))</f>
        <v>#REF!</v>
      </c>
      <c r="J25" s="14" t="e">
        <f>IF('Ricavi complessivi'!#REF!="G",'Ricavi complessivi'!E25*LAVORO!$E$7,IF('Ricavi complessivi'!#REF!="M",'Ricavi complessivi'!E25,""))</f>
        <v>#REF!</v>
      </c>
      <c r="K25" s="14" t="e">
        <f>IF('Ricavi complessivi'!#REF!="G",'Ricavi complessivi'!F25*LAVORO!$E$7,IF('Ricavi complessivi'!#REF!="M",'Ricavi complessivi'!F25,""))</f>
        <v>#REF!</v>
      </c>
      <c r="L25" s="30" t="e">
        <f>IF('Ricavi complessivi'!#REF!="G",'Ricavi complessivi'!#REF!*LAVORO!$E$7,IF('Ricavi complessivi'!#REF!="M",'Ricavi complessivi'!#REF!,""))</f>
        <v>#REF!</v>
      </c>
      <c r="M25" s="30" t="e">
        <f>'Ricavi complessivi'!#REF!</f>
        <v>#REF!</v>
      </c>
      <c r="P25" s="42" t="e">
        <f>IF(M25="G",'Ricavi complessivi'!#REF!,IF('R Montechiarugolo'!M25='R Montechiarugolo'!$B$214,'Ricavi complessivi'!#REF!,0))</f>
        <v>#REF!</v>
      </c>
    </row>
    <row r="26" spans="1:16" hidden="1">
      <c r="A26" s="13" t="str">
        <f>IF('Ricavi complessivi'!A26="","",'Ricavi complessivi'!A26)</f>
        <v xml:space="preserve">  58/05/506  </v>
      </c>
      <c r="B26" s="62" t="str">
        <f>IF('Ricavi complessivi'!B26="","",'Ricavi complessivi'!B26)</f>
        <v xml:space="preserve">ATTIVITA' MOTORIA FELINO       </v>
      </c>
      <c r="C26" s="8" t="e">
        <f>IF('Ricavi complessivi'!#REF!="G",'Ricavi complessivi'!#REF!*LAVORO!$E$7,IF('Ricavi complessivi'!#REF!="M",'Ricavi complessivi'!#REF!,""))</f>
        <v>#REF!</v>
      </c>
      <c r="D26" s="8" t="e">
        <f>IF('Ricavi complessivi'!#REF!="G",'Ricavi complessivi'!#REF!*LAVORO!$E$7,IF('Ricavi complessivi'!#REF!="M",'Ricavi complessivi'!#REF!,""))</f>
        <v>#REF!</v>
      </c>
      <c r="E26" s="30" t="e">
        <f>IF('Ricavi complessivi'!#REF!="G",'Ricavi complessivi'!#REF!*LAVORO!$E$7,IF('Ricavi complessivi'!#REF!="M",'Ricavi complessivi'!#REF!,""))</f>
        <v>#REF!</v>
      </c>
      <c r="F26" s="114" t="e">
        <f>IF('Ricavi complessivi'!#REF!="G",'Ricavi complessivi'!C26*LAVORO!$E$7,IF('Ricavi complessivi'!#REF!="M",'Ricavi complessivi'!C26,0))</f>
        <v>#REF!</v>
      </c>
      <c r="G26" s="44" t="e">
        <f>IF('Ricavi complessivi'!#REF!="G",'Ricavi complessivi'!#REF!*LAVORO!$E$7,IF('Ricavi complessivi'!#REF!="M",'Ricavi complessivi'!#REF!,""))</f>
        <v>#REF!</v>
      </c>
      <c r="H26" s="44" t="e">
        <f>IF('Ricavi complessivi'!#REF!="G",'Ricavi complessivi'!#REF!*LAVORO!$E$7,IF('Ricavi complessivi'!#REF!="M",'Ricavi complessivi'!#REF!,""))</f>
        <v>#REF!</v>
      </c>
      <c r="I26" s="114" t="e">
        <f>IF('Ricavi complessivi'!#REF!="G",'Ricavi complessivi'!D26*LAVORO!$E$7,IF('Ricavi complessivi'!#REF!="M",'Ricavi complessivi'!D26,""))</f>
        <v>#REF!</v>
      </c>
      <c r="J26" s="14" t="e">
        <f>IF('Ricavi complessivi'!#REF!="G",'Ricavi complessivi'!E26*LAVORO!$E$7,IF('Ricavi complessivi'!#REF!="M",'Ricavi complessivi'!E26,""))</f>
        <v>#REF!</v>
      </c>
      <c r="K26" s="14" t="e">
        <f>IF('Ricavi complessivi'!#REF!="G",'Ricavi complessivi'!F26*LAVORO!$E$7,IF('Ricavi complessivi'!#REF!="M",'Ricavi complessivi'!F26,""))</f>
        <v>#REF!</v>
      </c>
      <c r="L26" s="30" t="e">
        <f>IF('Ricavi complessivi'!#REF!="G",'Ricavi complessivi'!#REF!*LAVORO!$E$7,IF('Ricavi complessivi'!#REF!="M",'Ricavi complessivi'!#REF!,""))</f>
        <v>#REF!</v>
      </c>
      <c r="M26" s="30" t="e">
        <f>'Ricavi complessivi'!#REF!</f>
        <v>#REF!</v>
      </c>
      <c r="P26" s="42" t="e">
        <f>IF(M26="G",'Ricavi complessivi'!#REF!,IF('R Montechiarugolo'!M26='R Montechiarugolo'!$B$214,'Ricavi complessivi'!#REF!,0))</f>
        <v>#REF!</v>
      </c>
    </row>
    <row r="27" spans="1:16" hidden="1">
      <c r="A27" s="13" t="str">
        <f>IF('Ricavi complessivi'!A27="","",'Ricavi complessivi'!A27)</f>
        <v xml:space="preserve">  58/05/507  </v>
      </c>
      <c r="B27" s="62" t="str">
        <f>IF('Ricavi complessivi'!B27="","",'Ricavi complessivi'!B27)</f>
        <v xml:space="preserve">SERV. TAXI SOCIALE FELINO      </v>
      </c>
      <c r="C27" s="8" t="e">
        <f>IF('Ricavi complessivi'!#REF!="G",'Ricavi complessivi'!#REF!*LAVORO!$E$7,IF('Ricavi complessivi'!#REF!="M",'Ricavi complessivi'!#REF!,""))</f>
        <v>#REF!</v>
      </c>
      <c r="D27" s="8" t="e">
        <f>IF('Ricavi complessivi'!#REF!="G",'Ricavi complessivi'!#REF!*LAVORO!$E$7,IF('Ricavi complessivi'!#REF!="M",'Ricavi complessivi'!#REF!,""))</f>
        <v>#REF!</v>
      </c>
      <c r="E27" s="30" t="e">
        <f>IF('Ricavi complessivi'!#REF!="G",'Ricavi complessivi'!#REF!*LAVORO!$E$7,IF('Ricavi complessivi'!#REF!="M",'Ricavi complessivi'!#REF!,""))</f>
        <v>#REF!</v>
      </c>
      <c r="F27" s="114" t="e">
        <f>IF('Ricavi complessivi'!#REF!="G",'Ricavi complessivi'!C27*LAVORO!$E$7,IF('Ricavi complessivi'!#REF!="M",'Ricavi complessivi'!C27,0))</f>
        <v>#REF!</v>
      </c>
      <c r="G27" s="44" t="e">
        <f>IF('Ricavi complessivi'!#REF!="G",'Ricavi complessivi'!#REF!*LAVORO!$E$7,IF('Ricavi complessivi'!#REF!="M",'Ricavi complessivi'!#REF!,""))</f>
        <v>#REF!</v>
      </c>
      <c r="H27" s="44" t="e">
        <f>IF('Ricavi complessivi'!#REF!="G",'Ricavi complessivi'!#REF!*LAVORO!$E$7,IF('Ricavi complessivi'!#REF!="M",'Ricavi complessivi'!#REF!,""))</f>
        <v>#REF!</v>
      </c>
      <c r="I27" s="114" t="e">
        <f>IF('Ricavi complessivi'!#REF!="G",'Ricavi complessivi'!D27*LAVORO!$E$7,IF('Ricavi complessivi'!#REF!="M",'Ricavi complessivi'!D27,""))</f>
        <v>#REF!</v>
      </c>
      <c r="J27" s="14" t="e">
        <f>IF('Ricavi complessivi'!#REF!="G",'Ricavi complessivi'!E27*LAVORO!$E$7,IF('Ricavi complessivi'!#REF!="M",'Ricavi complessivi'!E27,""))</f>
        <v>#REF!</v>
      </c>
      <c r="K27" s="14" t="e">
        <f>IF('Ricavi complessivi'!#REF!="G",'Ricavi complessivi'!F27*LAVORO!$E$7,IF('Ricavi complessivi'!#REF!="M",'Ricavi complessivi'!F27,""))</f>
        <v>#REF!</v>
      </c>
      <c r="L27" s="30" t="e">
        <f>IF('Ricavi complessivi'!#REF!="G",'Ricavi complessivi'!#REF!*LAVORO!$E$7,IF('Ricavi complessivi'!#REF!="M",'Ricavi complessivi'!#REF!,""))</f>
        <v>#REF!</v>
      </c>
      <c r="M27" s="30" t="e">
        <f>'Ricavi complessivi'!#REF!</f>
        <v>#REF!</v>
      </c>
      <c r="P27" s="42" t="e">
        <f>IF(M27="G",'Ricavi complessivi'!#REF!,IF('R Montechiarugolo'!M27='R Montechiarugolo'!$B$214,'Ricavi complessivi'!#REF!,0))</f>
        <v>#REF!</v>
      </c>
    </row>
    <row r="28" spans="1:16" hidden="1">
      <c r="A28" s="13" t="str">
        <f>IF('Ricavi complessivi'!A28="","",'Ricavi complessivi'!A28)</f>
        <v xml:space="preserve">  58/05/509  </v>
      </c>
      <c r="B28" s="62" t="str">
        <f>IF('Ricavi complessivi'!B28="","",'Ricavi complessivi'!B28)</f>
        <v xml:space="preserve">ATTIVITA' MOTORIA COLLECCHIO   </v>
      </c>
      <c r="C28" s="8" t="e">
        <f>IF('Ricavi complessivi'!#REF!="G",'Ricavi complessivi'!#REF!*LAVORO!$E$7,IF('Ricavi complessivi'!#REF!="M",'Ricavi complessivi'!#REF!,""))</f>
        <v>#REF!</v>
      </c>
      <c r="D28" s="8" t="e">
        <f>IF('Ricavi complessivi'!#REF!="G",'Ricavi complessivi'!#REF!*LAVORO!$E$7,IF('Ricavi complessivi'!#REF!="M",'Ricavi complessivi'!#REF!,""))</f>
        <v>#REF!</v>
      </c>
      <c r="E28" s="30" t="e">
        <f>IF('Ricavi complessivi'!#REF!="G",'Ricavi complessivi'!#REF!*LAVORO!$E$7,IF('Ricavi complessivi'!#REF!="M",'Ricavi complessivi'!#REF!,""))</f>
        <v>#REF!</v>
      </c>
      <c r="F28" s="114" t="e">
        <f>IF('Ricavi complessivi'!#REF!="G",'Ricavi complessivi'!C28*LAVORO!$E$7,IF('Ricavi complessivi'!#REF!="M",'Ricavi complessivi'!C28,0))</f>
        <v>#REF!</v>
      </c>
      <c r="G28" s="44" t="e">
        <f>IF('Ricavi complessivi'!#REF!="G",'Ricavi complessivi'!#REF!*LAVORO!$E$7,IF('Ricavi complessivi'!#REF!="M",'Ricavi complessivi'!#REF!,""))</f>
        <v>#REF!</v>
      </c>
      <c r="H28" s="44" t="e">
        <f>IF('Ricavi complessivi'!#REF!="G",'Ricavi complessivi'!#REF!*LAVORO!$E$7,IF('Ricavi complessivi'!#REF!="M",'Ricavi complessivi'!#REF!,""))</f>
        <v>#REF!</v>
      </c>
      <c r="I28" s="114" t="e">
        <f>IF('Ricavi complessivi'!#REF!="G",'Ricavi complessivi'!D28*LAVORO!$E$7,IF('Ricavi complessivi'!#REF!="M",'Ricavi complessivi'!D28,""))</f>
        <v>#REF!</v>
      </c>
      <c r="J28" s="14" t="e">
        <f>IF('Ricavi complessivi'!#REF!="G",'Ricavi complessivi'!E28*LAVORO!$E$7,IF('Ricavi complessivi'!#REF!="M",'Ricavi complessivi'!E28,""))</f>
        <v>#REF!</v>
      </c>
      <c r="K28" s="14" t="e">
        <f>IF('Ricavi complessivi'!#REF!="G",'Ricavi complessivi'!F28*LAVORO!$E$7,IF('Ricavi complessivi'!#REF!="M",'Ricavi complessivi'!F28,""))</f>
        <v>#REF!</v>
      </c>
      <c r="L28" s="30" t="e">
        <f>IF('Ricavi complessivi'!#REF!="G",'Ricavi complessivi'!#REF!*LAVORO!$E$7,IF('Ricavi complessivi'!#REF!="M",'Ricavi complessivi'!#REF!,""))</f>
        <v>#REF!</v>
      </c>
      <c r="M28" s="30" t="e">
        <f>'Ricavi complessivi'!#REF!</f>
        <v>#REF!</v>
      </c>
      <c r="P28" s="42" t="e">
        <f>IF(M28="G",'Ricavi complessivi'!#REF!,IF('R Montechiarugolo'!M28='R Montechiarugolo'!$B$214,'Ricavi complessivi'!#REF!,0))</f>
        <v>#REF!</v>
      </c>
    </row>
    <row r="29" spans="1:16">
      <c r="A29" s="13" t="str">
        <f>IF('Ricavi complessivi'!A29="","",'Ricavi complessivi'!A29)</f>
        <v xml:space="preserve">  58/05/510  </v>
      </c>
      <c r="B29" s="62" t="str">
        <f>IF('Ricavi complessivi'!B29="","",'Ricavi complessivi'!B29)</f>
        <v xml:space="preserve">SERV.ASSI.DOM. MONTECHIARUGOLO </v>
      </c>
      <c r="C29" s="8" t="e">
        <f>IF('Ricavi complessivi'!#REF!="G",'Ricavi complessivi'!#REF!*LAVORO!$E$7,IF('Ricavi complessivi'!#REF!="M",'Ricavi complessivi'!#REF!,""))</f>
        <v>#REF!</v>
      </c>
      <c r="D29" s="8" t="e">
        <f>IF('Ricavi complessivi'!#REF!="G",'Ricavi complessivi'!#REF!*LAVORO!$E$7,IF('Ricavi complessivi'!#REF!="M",'Ricavi complessivi'!#REF!,""))</f>
        <v>#REF!</v>
      </c>
      <c r="E29" s="30" t="e">
        <f>IF('Ricavi complessivi'!#REF!="G",'Ricavi complessivi'!#REF!*LAVORO!$E$7,IF('Ricavi complessivi'!#REF!="M",'Ricavi complessivi'!#REF!,""))</f>
        <v>#REF!</v>
      </c>
      <c r="F29" s="114" t="e">
        <f>IF('Ricavi complessivi'!#REF!="G",'Ricavi complessivi'!C29*LAVORO!$E$7,IF('Ricavi complessivi'!#REF!="M",'Ricavi complessivi'!C29,0))</f>
        <v>#REF!</v>
      </c>
      <c r="G29" s="44" t="e">
        <f>IF('Ricavi complessivi'!#REF!="G",'Ricavi complessivi'!#REF!*LAVORO!$E$7,IF('Ricavi complessivi'!#REF!="M",'Ricavi complessivi'!#REF!,""))</f>
        <v>#REF!</v>
      </c>
      <c r="H29" s="44" t="e">
        <f>IF('Ricavi complessivi'!#REF!="G",'Ricavi complessivi'!#REF!*LAVORO!$E$7,IF('Ricavi complessivi'!#REF!="M",'Ricavi complessivi'!#REF!,""))</f>
        <v>#REF!</v>
      </c>
      <c r="I29" s="114" t="e">
        <f>IF('Ricavi complessivi'!#REF!="G",'Ricavi complessivi'!D29*LAVORO!$E$7,IF('Ricavi complessivi'!#REF!="M",'Ricavi complessivi'!D29,""))</f>
        <v>#REF!</v>
      </c>
      <c r="J29" s="14" t="e">
        <f>IF('Ricavi complessivi'!#REF!="G",'Ricavi complessivi'!E29*LAVORO!$E$7,IF('Ricavi complessivi'!#REF!="M",'Ricavi complessivi'!E29,""))</f>
        <v>#REF!</v>
      </c>
      <c r="K29" s="14" t="e">
        <f>IF('Ricavi complessivi'!#REF!="G",'Ricavi complessivi'!F29*LAVORO!$E$7,IF('Ricavi complessivi'!#REF!="M",'Ricavi complessivi'!F29,""))</f>
        <v>#REF!</v>
      </c>
      <c r="L29" s="30" t="e">
        <f>IF('Ricavi complessivi'!#REF!="G",'Ricavi complessivi'!#REF!*LAVORO!$E$7,IF('Ricavi complessivi'!#REF!="M",'Ricavi complessivi'!#REF!,""))</f>
        <v>#REF!</v>
      </c>
      <c r="M29" s="30" t="e">
        <f>'Ricavi complessivi'!#REF!</f>
        <v>#REF!</v>
      </c>
      <c r="P29" s="42" t="e">
        <f>IF(M29="G",'Ricavi complessivi'!#REF!,IF('R Montechiarugolo'!M29='R Montechiarugolo'!$B$214,'Ricavi complessivi'!#REF!,0))</f>
        <v>#REF!</v>
      </c>
    </row>
    <row r="30" spans="1:16">
      <c r="A30" s="13" t="str">
        <f>IF('Ricavi complessivi'!A30="","",'Ricavi complessivi'!A30)</f>
        <v xml:space="preserve">  58/05/511  </v>
      </c>
      <c r="B30" s="62" t="str">
        <f>IF('Ricavi complessivi'!B30="","",'Ricavi complessivi'!B30)</f>
        <v xml:space="preserve">CENTRO DIURNO MONTECHIARUGOLO  </v>
      </c>
      <c r="C30" s="8" t="e">
        <f>IF('Ricavi complessivi'!#REF!="G",'Ricavi complessivi'!#REF!*LAVORO!$E$7,IF('Ricavi complessivi'!#REF!="M",'Ricavi complessivi'!#REF!,""))</f>
        <v>#REF!</v>
      </c>
      <c r="D30" s="8" t="e">
        <f>IF('Ricavi complessivi'!#REF!="G",'Ricavi complessivi'!#REF!*LAVORO!$E$7,IF('Ricavi complessivi'!#REF!="M",'Ricavi complessivi'!#REF!,""))</f>
        <v>#REF!</v>
      </c>
      <c r="E30" s="30" t="e">
        <f>IF('Ricavi complessivi'!#REF!="G",'Ricavi complessivi'!#REF!*LAVORO!$E$7,IF('Ricavi complessivi'!#REF!="M",'Ricavi complessivi'!#REF!,""))</f>
        <v>#REF!</v>
      </c>
      <c r="F30" s="114" t="e">
        <f>IF('Ricavi complessivi'!#REF!="G",'Ricavi complessivi'!C30*LAVORO!$E$7,IF('Ricavi complessivi'!#REF!="M",'Ricavi complessivi'!C30,0))</f>
        <v>#REF!</v>
      </c>
      <c r="G30" s="44" t="e">
        <f>IF('Ricavi complessivi'!#REF!="G",'Ricavi complessivi'!#REF!*LAVORO!$E$7,IF('Ricavi complessivi'!#REF!="M",'Ricavi complessivi'!#REF!,""))</f>
        <v>#REF!</v>
      </c>
      <c r="H30" s="44" t="e">
        <f>IF('Ricavi complessivi'!#REF!="G",'Ricavi complessivi'!#REF!*LAVORO!$E$7,IF('Ricavi complessivi'!#REF!="M",'Ricavi complessivi'!#REF!,""))</f>
        <v>#REF!</v>
      </c>
      <c r="I30" s="114" t="e">
        <f>IF('Ricavi complessivi'!#REF!="G",'Ricavi complessivi'!D30*LAVORO!$E$7,IF('Ricavi complessivi'!#REF!="M",'Ricavi complessivi'!D30,""))</f>
        <v>#REF!</v>
      </c>
      <c r="J30" s="14" t="e">
        <f>IF('Ricavi complessivi'!#REF!="G",'Ricavi complessivi'!E30*LAVORO!$E$7,IF('Ricavi complessivi'!#REF!="M",'Ricavi complessivi'!E30,""))</f>
        <v>#REF!</v>
      </c>
      <c r="K30" s="14" t="e">
        <f>IF('Ricavi complessivi'!#REF!="G",'Ricavi complessivi'!F30*LAVORO!$E$7,IF('Ricavi complessivi'!#REF!="M",'Ricavi complessivi'!F30,""))</f>
        <v>#REF!</v>
      </c>
      <c r="L30" s="30" t="e">
        <f>IF('Ricavi complessivi'!#REF!="G",'Ricavi complessivi'!#REF!*LAVORO!$E$7,IF('Ricavi complessivi'!#REF!="M",'Ricavi complessivi'!#REF!,""))</f>
        <v>#REF!</v>
      </c>
      <c r="M30" s="30" t="e">
        <f>'Ricavi complessivi'!#REF!</f>
        <v>#REF!</v>
      </c>
      <c r="P30" s="42" t="e">
        <f>IF(M30="G",'Ricavi complessivi'!#REF!,IF('R Montechiarugolo'!M30='R Montechiarugolo'!$B$214,'Ricavi complessivi'!#REF!,0))</f>
        <v>#REF!</v>
      </c>
    </row>
    <row r="31" spans="1:16">
      <c r="A31" s="13" t="str">
        <f>IF('Ricavi complessivi'!A31="","",'Ricavi complessivi'!A31)</f>
        <v xml:space="preserve">  58/05/512  </v>
      </c>
      <c r="B31" s="62" t="str">
        <f>IF('Ricavi complessivi'!B31="","",'Ricavi complessivi'!B31)</f>
        <v xml:space="preserve">TAXI SOCIALE MONTECHIARUGOLO   </v>
      </c>
      <c r="C31" s="8" t="e">
        <f>IF('Ricavi complessivi'!#REF!="G",'Ricavi complessivi'!#REF!*LAVORO!$E$7,IF('Ricavi complessivi'!#REF!="M",'Ricavi complessivi'!#REF!,""))</f>
        <v>#REF!</v>
      </c>
      <c r="D31" s="8" t="e">
        <f>IF('Ricavi complessivi'!#REF!="G",'Ricavi complessivi'!#REF!*LAVORO!$E$7,IF('Ricavi complessivi'!#REF!="M",'Ricavi complessivi'!#REF!,""))</f>
        <v>#REF!</v>
      </c>
      <c r="E31" s="30" t="e">
        <f>IF('Ricavi complessivi'!#REF!="G",'Ricavi complessivi'!#REF!*LAVORO!$E$7,IF('Ricavi complessivi'!#REF!="M",'Ricavi complessivi'!#REF!,""))</f>
        <v>#REF!</v>
      </c>
      <c r="F31" s="114" t="e">
        <f>IF('Ricavi complessivi'!#REF!="G",'Ricavi complessivi'!C31*LAVORO!$E$7,IF('Ricavi complessivi'!#REF!="M",'Ricavi complessivi'!C31,0))</f>
        <v>#REF!</v>
      </c>
      <c r="G31" s="44" t="e">
        <f>IF('Ricavi complessivi'!#REF!="G",'Ricavi complessivi'!#REF!*LAVORO!$E$7,IF('Ricavi complessivi'!#REF!="M",'Ricavi complessivi'!#REF!,""))</f>
        <v>#REF!</v>
      </c>
      <c r="H31" s="44" t="e">
        <f>IF('Ricavi complessivi'!#REF!="G",'Ricavi complessivi'!#REF!*LAVORO!$E$7,IF('Ricavi complessivi'!#REF!="M",'Ricavi complessivi'!#REF!,""))</f>
        <v>#REF!</v>
      </c>
      <c r="I31" s="114" t="e">
        <f>IF('Ricavi complessivi'!#REF!="G",'Ricavi complessivi'!D31*LAVORO!$E$7,IF('Ricavi complessivi'!#REF!="M",'Ricavi complessivi'!D31,""))</f>
        <v>#REF!</v>
      </c>
      <c r="J31" s="14" t="e">
        <f>IF('Ricavi complessivi'!#REF!="G",'Ricavi complessivi'!E31*LAVORO!$E$7,IF('Ricavi complessivi'!#REF!="M",'Ricavi complessivi'!E31,""))</f>
        <v>#REF!</v>
      </c>
      <c r="K31" s="14" t="e">
        <f>IF('Ricavi complessivi'!#REF!="G",'Ricavi complessivi'!F31*LAVORO!$E$7,IF('Ricavi complessivi'!#REF!="M",'Ricavi complessivi'!F31,""))</f>
        <v>#REF!</v>
      </c>
      <c r="L31" s="30" t="e">
        <f>IF('Ricavi complessivi'!#REF!="G",'Ricavi complessivi'!#REF!*LAVORO!$E$7,IF('Ricavi complessivi'!#REF!="M",'Ricavi complessivi'!#REF!,""))</f>
        <v>#REF!</v>
      </c>
      <c r="M31" s="30" t="e">
        <f>'Ricavi complessivi'!#REF!</f>
        <v>#REF!</v>
      </c>
      <c r="P31" s="42" t="e">
        <f>IF(M31="G",'Ricavi complessivi'!#REF!,IF('R Montechiarugolo'!M31='R Montechiarugolo'!$B$214,'Ricavi complessivi'!#REF!,0))</f>
        <v>#REF!</v>
      </c>
    </row>
    <row r="32" spans="1:16" hidden="1">
      <c r="A32" s="13" t="str">
        <f>IF('Ricavi complessivi'!A32="","",'Ricavi complessivi'!A32)</f>
        <v xml:space="preserve">  58/05/513  </v>
      </c>
      <c r="B32" s="62" t="str">
        <f>IF('Ricavi complessivi'!B32="","",'Ricavi complessivi'!B32)</f>
        <v xml:space="preserve">ALTRI SERVIZI MONTECHIARUGOLO  </v>
      </c>
      <c r="C32" s="8" t="e">
        <f>IF('Ricavi complessivi'!#REF!="G",'Ricavi complessivi'!#REF!*LAVORO!$E$7,IF('Ricavi complessivi'!#REF!="M",'Ricavi complessivi'!#REF!,""))</f>
        <v>#REF!</v>
      </c>
      <c r="D32" s="8" t="e">
        <f>IF('Ricavi complessivi'!#REF!="G",'Ricavi complessivi'!#REF!*LAVORO!$E$7,IF('Ricavi complessivi'!#REF!="M",'Ricavi complessivi'!#REF!,""))</f>
        <v>#REF!</v>
      </c>
      <c r="E32" s="30" t="e">
        <f>IF('Ricavi complessivi'!#REF!="G",'Ricavi complessivi'!#REF!*LAVORO!$E$7,IF('Ricavi complessivi'!#REF!="M",'Ricavi complessivi'!#REF!,""))</f>
        <v>#REF!</v>
      </c>
      <c r="F32" s="114" t="e">
        <f>IF('Ricavi complessivi'!#REF!="G",'Ricavi complessivi'!C32*LAVORO!$E$7,IF('Ricavi complessivi'!#REF!="M",'Ricavi complessivi'!C32,0))</f>
        <v>#REF!</v>
      </c>
      <c r="G32" s="44" t="e">
        <f>IF('Ricavi complessivi'!#REF!="G",'Ricavi complessivi'!#REF!*LAVORO!$E$7,IF('Ricavi complessivi'!#REF!="M",'Ricavi complessivi'!#REF!,""))</f>
        <v>#REF!</v>
      </c>
      <c r="H32" s="44" t="e">
        <f>IF('Ricavi complessivi'!#REF!="G",'Ricavi complessivi'!#REF!*LAVORO!$E$7,IF('Ricavi complessivi'!#REF!="M",'Ricavi complessivi'!#REF!,""))</f>
        <v>#REF!</v>
      </c>
      <c r="I32" s="114" t="e">
        <f>IF('Ricavi complessivi'!#REF!="G",'Ricavi complessivi'!D32*LAVORO!$E$7,IF('Ricavi complessivi'!#REF!="M",'Ricavi complessivi'!D32,""))</f>
        <v>#REF!</v>
      </c>
      <c r="J32" s="14" t="e">
        <f>IF('Ricavi complessivi'!#REF!="G",'Ricavi complessivi'!E32*LAVORO!$E$7,IF('Ricavi complessivi'!#REF!="M",'Ricavi complessivi'!E32,""))</f>
        <v>#REF!</v>
      </c>
      <c r="K32" s="14" t="e">
        <f>IF('Ricavi complessivi'!#REF!="G",'Ricavi complessivi'!F32*LAVORO!$E$7,IF('Ricavi complessivi'!#REF!="M",'Ricavi complessivi'!F32,""))</f>
        <v>#REF!</v>
      </c>
      <c r="L32" s="30" t="e">
        <f>IF('Ricavi complessivi'!#REF!="G",'Ricavi complessivi'!#REF!*LAVORO!$E$7,IF('Ricavi complessivi'!#REF!="M",'Ricavi complessivi'!#REF!,""))</f>
        <v>#REF!</v>
      </c>
      <c r="M32" s="30" t="e">
        <f>'Ricavi complessivi'!#REF!</f>
        <v>#REF!</v>
      </c>
      <c r="P32" s="42" t="e">
        <f>IF(M32="G",'Ricavi complessivi'!#REF!,IF('R Montechiarugolo'!M32='R Montechiarugolo'!$B$214,'Ricavi complessivi'!#REF!,0))</f>
        <v>#REF!</v>
      </c>
    </row>
    <row r="33" spans="1:16" hidden="1">
      <c r="A33" s="13" t="str">
        <f>IF('Ricavi complessivi'!A33="","",'Ricavi complessivi'!A33)</f>
        <v xml:space="preserve">  58/05/514  </v>
      </c>
      <c r="B33" s="62" t="str">
        <f>IF('Ricavi complessivi'!B33="","",'Ricavi complessivi'!B33)</f>
        <v xml:space="preserve">SERV.ASSIST.DOM.SALA BAGANZA   </v>
      </c>
      <c r="C33" s="8" t="e">
        <f>IF('Ricavi complessivi'!#REF!="G",'Ricavi complessivi'!#REF!*LAVORO!$E$7,IF('Ricavi complessivi'!#REF!="M",'Ricavi complessivi'!#REF!,""))</f>
        <v>#REF!</v>
      </c>
      <c r="D33" s="8" t="e">
        <f>IF('Ricavi complessivi'!#REF!="G",'Ricavi complessivi'!#REF!*LAVORO!$E$7,IF('Ricavi complessivi'!#REF!="M",'Ricavi complessivi'!#REF!,""))</f>
        <v>#REF!</v>
      </c>
      <c r="E33" s="30" t="e">
        <f>IF('Ricavi complessivi'!#REF!="G",'Ricavi complessivi'!#REF!*LAVORO!$E$7,IF('Ricavi complessivi'!#REF!="M",'Ricavi complessivi'!#REF!,""))</f>
        <v>#REF!</v>
      </c>
      <c r="F33" s="114" t="e">
        <f>IF('Ricavi complessivi'!#REF!="G",'Ricavi complessivi'!C33*LAVORO!$E$7,IF('Ricavi complessivi'!#REF!="M",'Ricavi complessivi'!C33,0))</f>
        <v>#REF!</v>
      </c>
      <c r="G33" s="44" t="e">
        <f>IF('Ricavi complessivi'!#REF!="G",'Ricavi complessivi'!#REF!*LAVORO!$E$7,IF('Ricavi complessivi'!#REF!="M",'Ricavi complessivi'!#REF!,""))</f>
        <v>#REF!</v>
      </c>
      <c r="H33" s="44" t="e">
        <f>IF('Ricavi complessivi'!#REF!="G",'Ricavi complessivi'!#REF!*LAVORO!$E$7,IF('Ricavi complessivi'!#REF!="M",'Ricavi complessivi'!#REF!,""))</f>
        <v>#REF!</v>
      </c>
      <c r="I33" s="114" t="e">
        <f>IF('Ricavi complessivi'!#REF!="G",'Ricavi complessivi'!D33*LAVORO!$E$7,IF('Ricavi complessivi'!#REF!="M",'Ricavi complessivi'!D33,""))</f>
        <v>#REF!</v>
      </c>
      <c r="J33" s="14" t="e">
        <f>IF('Ricavi complessivi'!#REF!="G",'Ricavi complessivi'!E33*LAVORO!$E$7,IF('Ricavi complessivi'!#REF!="M",'Ricavi complessivi'!E33,""))</f>
        <v>#REF!</v>
      </c>
      <c r="K33" s="14" t="e">
        <f>IF('Ricavi complessivi'!#REF!="G",'Ricavi complessivi'!F33*LAVORO!$E$7,IF('Ricavi complessivi'!#REF!="M",'Ricavi complessivi'!F33,""))</f>
        <v>#REF!</v>
      </c>
      <c r="L33" s="30" t="e">
        <f>IF('Ricavi complessivi'!#REF!="G",'Ricavi complessivi'!#REF!*LAVORO!$E$7,IF('Ricavi complessivi'!#REF!="M",'Ricavi complessivi'!#REF!,""))</f>
        <v>#REF!</v>
      </c>
      <c r="M33" s="30" t="e">
        <f>'Ricavi complessivi'!#REF!</f>
        <v>#REF!</v>
      </c>
      <c r="P33" s="42" t="e">
        <f>IF(M33="G",'Ricavi complessivi'!#REF!,IF('R Montechiarugolo'!M33='R Montechiarugolo'!$B$214,'Ricavi complessivi'!#REF!,0))</f>
        <v>#REF!</v>
      </c>
    </row>
    <row r="34" spans="1:16" hidden="1">
      <c r="A34" s="13" t="str">
        <f>IF('Ricavi complessivi'!A34="","",'Ricavi complessivi'!A34)</f>
        <v xml:space="preserve">  58/05/516  </v>
      </c>
      <c r="B34" s="62" t="str">
        <f>IF('Ricavi complessivi'!B34="","",'Ricavi complessivi'!B34)</f>
        <v xml:space="preserve">CENTRO DIURNO SALA BAGANZA     </v>
      </c>
      <c r="C34" s="8" t="e">
        <f>IF('Ricavi complessivi'!#REF!="G",'Ricavi complessivi'!#REF!*LAVORO!$E$7,IF('Ricavi complessivi'!#REF!="M",'Ricavi complessivi'!#REF!,""))</f>
        <v>#REF!</v>
      </c>
      <c r="D34" s="8" t="e">
        <f>IF('Ricavi complessivi'!#REF!="G",'Ricavi complessivi'!#REF!*LAVORO!$E$7,IF('Ricavi complessivi'!#REF!="M",'Ricavi complessivi'!#REF!,""))</f>
        <v>#REF!</v>
      </c>
      <c r="E34" s="30" t="e">
        <f>IF('Ricavi complessivi'!#REF!="G",'Ricavi complessivi'!#REF!*LAVORO!$E$7,IF('Ricavi complessivi'!#REF!="M",'Ricavi complessivi'!#REF!,""))</f>
        <v>#REF!</v>
      </c>
      <c r="F34" s="114" t="e">
        <f>IF('Ricavi complessivi'!#REF!="G",'Ricavi complessivi'!C34*LAVORO!$E$7,IF('Ricavi complessivi'!#REF!="M",'Ricavi complessivi'!C34,0))</f>
        <v>#REF!</v>
      </c>
      <c r="G34" s="44" t="e">
        <f>IF('Ricavi complessivi'!#REF!="G",'Ricavi complessivi'!#REF!*LAVORO!$E$7,IF('Ricavi complessivi'!#REF!="M",'Ricavi complessivi'!#REF!,""))</f>
        <v>#REF!</v>
      </c>
      <c r="H34" s="44" t="e">
        <f>IF('Ricavi complessivi'!#REF!="G",'Ricavi complessivi'!#REF!*LAVORO!$E$7,IF('Ricavi complessivi'!#REF!="M",'Ricavi complessivi'!#REF!,""))</f>
        <v>#REF!</v>
      </c>
      <c r="I34" s="114" t="e">
        <f>IF('Ricavi complessivi'!#REF!="G",'Ricavi complessivi'!D34*LAVORO!$E$7,IF('Ricavi complessivi'!#REF!="M",'Ricavi complessivi'!D34,""))</f>
        <v>#REF!</v>
      </c>
      <c r="J34" s="14" t="e">
        <f>IF('Ricavi complessivi'!#REF!="G",'Ricavi complessivi'!E34*LAVORO!$E$7,IF('Ricavi complessivi'!#REF!="M",'Ricavi complessivi'!E34,""))</f>
        <v>#REF!</v>
      </c>
      <c r="K34" s="14" t="e">
        <f>IF('Ricavi complessivi'!#REF!="G",'Ricavi complessivi'!F34*LAVORO!$E$7,IF('Ricavi complessivi'!#REF!="M",'Ricavi complessivi'!F34,""))</f>
        <v>#REF!</v>
      </c>
      <c r="L34" s="30" t="e">
        <f>IF('Ricavi complessivi'!#REF!="G",'Ricavi complessivi'!#REF!*LAVORO!$E$7,IF('Ricavi complessivi'!#REF!="M",'Ricavi complessivi'!#REF!,""))</f>
        <v>#REF!</v>
      </c>
      <c r="M34" s="30" t="e">
        <f>'Ricavi complessivi'!#REF!</f>
        <v>#REF!</v>
      </c>
      <c r="P34" s="42" t="e">
        <f>IF(M34="G",'Ricavi complessivi'!#REF!,IF('R Montechiarugolo'!M34='R Montechiarugolo'!$B$214,'Ricavi complessivi'!#REF!,0))</f>
        <v>#REF!</v>
      </c>
    </row>
    <row r="35" spans="1:16" hidden="1">
      <c r="A35" s="13" t="str">
        <f>IF('Ricavi complessivi'!A35="","",'Ricavi complessivi'!A35)</f>
        <v>58/05/806</v>
      </c>
      <c r="B35" s="62" t="str">
        <f>IF('Ricavi complessivi'!B35="","",'Ricavi complessivi'!B35)</f>
        <v xml:space="preserve">SERV.TAXI SOCIALE SALA BAGANZA </v>
      </c>
      <c r="C35" s="8" t="e">
        <f>IF('Ricavi complessivi'!#REF!="G",'Ricavi complessivi'!#REF!*LAVORO!$E$7,IF('Ricavi complessivi'!#REF!="M",'Ricavi complessivi'!#REF!,""))</f>
        <v>#REF!</v>
      </c>
      <c r="D35" s="8" t="e">
        <f>IF('Ricavi complessivi'!#REF!="G",'Ricavi complessivi'!#REF!*LAVORO!$E$7,IF('Ricavi complessivi'!#REF!="M",'Ricavi complessivi'!#REF!,""))</f>
        <v>#REF!</v>
      </c>
      <c r="E35" s="30" t="e">
        <f>IF('Ricavi complessivi'!#REF!="G",'Ricavi complessivi'!#REF!*LAVORO!$E$7,IF('Ricavi complessivi'!#REF!="M",'Ricavi complessivi'!#REF!,""))</f>
        <v>#REF!</v>
      </c>
      <c r="F35" s="114" t="e">
        <f>IF('Ricavi complessivi'!#REF!="G",'Ricavi complessivi'!C35*LAVORO!$E$7,IF('Ricavi complessivi'!#REF!="M",'Ricavi complessivi'!C35,0))</f>
        <v>#REF!</v>
      </c>
      <c r="G35" s="44" t="e">
        <f>IF('Ricavi complessivi'!#REF!="G",'Ricavi complessivi'!#REF!*LAVORO!$E$7,IF('Ricavi complessivi'!#REF!="M",'Ricavi complessivi'!#REF!,""))</f>
        <v>#REF!</v>
      </c>
      <c r="H35" s="44" t="e">
        <f>IF('Ricavi complessivi'!#REF!="G",'Ricavi complessivi'!#REF!*LAVORO!$E$7,IF('Ricavi complessivi'!#REF!="M",'Ricavi complessivi'!#REF!,""))</f>
        <v>#REF!</v>
      </c>
      <c r="I35" s="114" t="e">
        <f>IF('Ricavi complessivi'!#REF!="G",'Ricavi complessivi'!D35*LAVORO!$E$7,IF('Ricavi complessivi'!#REF!="M",'Ricavi complessivi'!D35,""))</f>
        <v>#REF!</v>
      </c>
      <c r="J35" s="14" t="e">
        <f>IF('Ricavi complessivi'!#REF!="G",'Ricavi complessivi'!E35*LAVORO!$E$7,IF('Ricavi complessivi'!#REF!="M",'Ricavi complessivi'!E35,""))</f>
        <v>#REF!</v>
      </c>
      <c r="K35" s="14" t="e">
        <f>IF('Ricavi complessivi'!#REF!="G",'Ricavi complessivi'!F35*LAVORO!$E$7,IF('Ricavi complessivi'!#REF!="M",'Ricavi complessivi'!F35,""))</f>
        <v>#REF!</v>
      </c>
      <c r="L35" s="30" t="e">
        <f>IF('Ricavi complessivi'!#REF!="G",'Ricavi complessivi'!#REF!*LAVORO!$E$7,IF('Ricavi complessivi'!#REF!="M",'Ricavi complessivi'!#REF!,""))</f>
        <v>#REF!</v>
      </c>
      <c r="M35" s="30" t="e">
        <f>'Ricavi complessivi'!#REF!</f>
        <v>#REF!</v>
      </c>
      <c r="P35" s="42" t="e">
        <f>IF(M35="G",'Ricavi complessivi'!#REF!,IF('R Montechiarugolo'!M35='R Montechiarugolo'!$B$214,'Ricavi complessivi'!#REF!,0))</f>
        <v>#REF!</v>
      </c>
    </row>
    <row r="36" spans="1:16" hidden="1">
      <c r="A36" s="13" t="str">
        <f>IF('Ricavi complessivi'!A36="","",'Ricavi complessivi'!A36)</f>
        <v xml:space="preserve">  58/05/518  </v>
      </c>
      <c r="B36" s="62" t="str">
        <f>IF('Ricavi complessivi'!B36="","",'Ricavi complessivi'!B36)</f>
        <v xml:space="preserve">SERV.ASSIST.DOM. TRAVERSETOLO  </v>
      </c>
      <c r="C36" s="8" t="e">
        <f>IF('Ricavi complessivi'!#REF!="G",'Ricavi complessivi'!#REF!*LAVORO!$E$7,IF('Ricavi complessivi'!#REF!="M",'Ricavi complessivi'!#REF!,""))</f>
        <v>#REF!</v>
      </c>
      <c r="D36" s="8" t="e">
        <f>IF('Ricavi complessivi'!#REF!="G",'Ricavi complessivi'!#REF!*LAVORO!$E$7,IF('Ricavi complessivi'!#REF!="M",'Ricavi complessivi'!#REF!,""))</f>
        <v>#REF!</v>
      </c>
      <c r="E36" s="30" t="e">
        <f>IF('Ricavi complessivi'!#REF!="G",'Ricavi complessivi'!#REF!*LAVORO!$E$7,IF('Ricavi complessivi'!#REF!="M",'Ricavi complessivi'!#REF!,""))</f>
        <v>#REF!</v>
      </c>
      <c r="F36" s="114" t="e">
        <f>IF('Ricavi complessivi'!#REF!="G",'Ricavi complessivi'!C36*LAVORO!$E$7,IF('Ricavi complessivi'!#REF!="M",'Ricavi complessivi'!C36,0))</f>
        <v>#REF!</v>
      </c>
      <c r="G36" s="44" t="e">
        <f>IF('Ricavi complessivi'!#REF!="G",'Ricavi complessivi'!#REF!*LAVORO!$E$7,IF('Ricavi complessivi'!#REF!="M",'Ricavi complessivi'!#REF!,""))</f>
        <v>#REF!</v>
      </c>
      <c r="H36" s="44" t="e">
        <f>IF('Ricavi complessivi'!#REF!="G",'Ricavi complessivi'!#REF!*LAVORO!$E$7,IF('Ricavi complessivi'!#REF!="M",'Ricavi complessivi'!#REF!,""))</f>
        <v>#REF!</v>
      </c>
      <c r="I36" s="114" t="e">
        <f>IF('Ricavi complessivi'!#REF!="G",'Ricavi complessivi'!D36*LAVORO!$E$7,IF('Ricavi complessivi'!#REF!="M",'Ricavi complessivi'!D36,""))</f>
        <v>#REF!</v>
      </c>
      <c r="J36" s="14" t="e">
        <f>IF('Ricavi complessivi'!#REF!="G",'Ricavi complessivi'!E36*LAVORO!$E$7,IF('Ricavi complessivi'!#REF!="M",'Ricavi complessivi'!E36,""))</f>
        <v>#REF!</v>
      </c>
      <c r="K36" s="14" t="e">
        <f>IF('Ricavi complessivi'!#REF!="G",'Ricavi complessivi'!F36*LAVORO!$E$7,IF('Ricavi complessivi'!#REF!="M",'Ricavi complessivi'!F36,""))</f>
        <v>#REF!</v>
      </c>
      <c r="L36" s="30" t="e">
        <f>IF('Ricavi complessivi'!#REF!="G",'Ricavi complessivi'!#REF!*LAVORO!$E$7,IF('Ricavi complessivi'!#REF!="M",'Ricavi complessivi'!#REF!,""))</f>
        <v>#REF!</v>
      </c>
      <c r="M36" s="30" t="e">
        <f>'Ricavi complessivi'!#REF!</f>
        <v>#REF!</v>
      </c>
      <c r="P36" s="42" t="e">
        <f>IF(M36="G",'Ricavi complessivi'!#REF!,IF('R Montechiarugolo'!M36='R Montechiarugolo'!$B$214,'Ricavi complessivi'!#REF!,0))</f>
        <v>#REF!</v>
      </c>
    </row>
    <row r="37" spans="1:16" hidden="1">
      <c r="A37" s="13" t="str">
        <f>IF('Ricavi complessivi'!A37="","",'Ricavi complessivi'!A37)</f>
        <v xml:space="preserve">  58/05/519  </v>
      </c>
      <c r="B37" s="62" t="str">
        <f>IF('Ricavi complessivi'!B37="","",'Ricavi complessivi'!B37)</f>
        <v xml:space="preserve">SER.CENTRO DIURNO TRAVERSETOLO </v>
      </c>
      <c r="C37" s="8" t="e">
        <f>IF('Ricavi complessivi'!#REF!="G",'Ricavi complessivi'!#REF!*LAVORO!$E$7,IF('Ricavi complessivi'!#REF!="M",'Ricavi complessivi'!#REF!,""))</f>
        <v>#REF!</v>
      </c>
      <c r="D37" s="8" t="e">
        <f>IF('Ricavi complessivi'!#REF!="G",'Ricavi complessivi'!#REF!*LAVORO!$E$7,IF('Ricavi complessivi'!#REF!="M",'Ricavi complessivi'!#REF!,""))</f>
        <v>#REF!</v>
      </c>
      <c r="E37" s="30" t="e">
        <f>IF('Ricavi complessivi'!#REF!="G",'Ricavi complessivi'!#REF!*LAVORO!$E$7,IF('Ricavi complessivi'!#REF!="M",'Ricavi complessivi'!#REF!,""))</f>
        <v>#REF!</v>
      </c>
      <c r="F37" s="114" t="e">
        <f>IF('Ricavi complessivi'!#REF!="G",'Ricavi complessivi'!C37*LAVORO!$E$7,IF('Ricavi complessivi'!#REF!="M",'Ricavi complessivi'!C37,0))</f>
        <v>#REF!</v>
      </c>
      <c r="G37" s="44" t="e">
        <f>IF('Ricavi complessivi'!#REF!="G",'Ricavi complessivi'!#REF!*LAVORO!$E$7,IF('Ricavi complessivi'!#REF!="M",'Ricavi complessivi'!#REF!,""))</f>
        <v>#REF!</v>
      </c>
      <c r="H37" s="44" t="e">
        <f>IF('Ricavi complessivi'!#REF!="G",'Ricavi complessivi'!#REF!*LAVORO!$E$7,IF('Ricavi complessivi'!#REF!="M",'Ricavi complessivi'!#REF!,""))</f>
        <v>#REF!</v>
      </c>
      <c r="I37" s="114" t="e">
        <f>IF('Ricavi complessivi'!#REF!="G",'Ricavi complessivi'!D37*LAVORO!$E$7,IF('Ricavi complessivi'!#REF!="M",'Ricavi complessivi'!D37,""))</f>
        <v>#REF!</v>
      </c>
      <c r="J37" s="14" t="e">
        <f>IF('Ricavi complessivi'!#REF!="G",'Ricavi complessivi'!E37*LAVORO!$E$7,IF('Ricavi complessivi'!#REF!="M",'Ricavi complessivi'!E37,""))</f>
        <v>#REF!</v>
      </c>
      <c r="K37" s="14" t="e">
        <f>IF('Ricavi complessivi'!#REF!="G",'Ricavi complessivi'!F37*LAVORO!$E$7,IF('Ricavi complessivi'!#REF!="M",'Ricavi complessivi'!F37,""))</f>
        <v>#REF!</v>
      </c>
      <c r="L37" s="30" t="e">
        <f>IF('Ricavi complessivi'!#REF!="G",'Ricavi complessivi'!#REF!*LAVORO!$E$7,IF('Ricavi complessivi'!#REF!="M",'Ricavi complessivi'!#REF!,""))</f>
        <v>#REF!</v>
      </c>
      <c r="M37" s="30" t="e">
        <f>'Ricavi complessivi'!#REF!</f>
        <v>#REF!</v>
      </c>
      <c r="P37" s="42" t="e">
        <f>IF(M37="G",'Ricavi complessivi'!#REF!,IF('R Montechiarugolo'!M37='R Montechiarugolo'!$B$214,'Ricavi complessivi'!#REF!,0))</f>
        <v>#REF!</v>
      </c>
    </row>
    <row r="38" spans="1:16" hidden="1">
      <c r="A38" s="13" t="str">
        <f>IF('Ricavi complessivi'!A38="","",'Ricavi complessivi'!A38)</f>
        <v xml:space="preserve">  58/05/520  </v>
      </c>
      <c r="B38" s="62" t="str">
        <f>IF('Ricavi complessivi'!B38="","",'Ricavi complessivi'!B38)</f>
        <v xml:space="preserve">SERV.TAXI SOCIALE TRAVERSETOLO </v>
      </c>
      <c r="C38" s="8" t="e">
        <f>IF('Ricavi complessivi'!#REF!="G",'Ricavi complessivi'!#REF!*LAVORO!$E$7,IF('Ricavi complessivi'!#REF!="M",'Ricavi complessivi'!#REF!,""))</f>
        <v>#REF!</v>
      </c>
      <c r="D38" s="8" t="e">
        <f>IF('Ricavi complessivi'!#REF!="G",'Ricavi complessivi'!#REF!*LAVORO!$E$7,IF('Ricavi complessivi'!#REF!="M",'Ricavi complessivi'!#REF!,""))</f>
        <v>#REF!</v>
      </c>
      <c r="E38" s="30" t="e">
        <f>IF('Ricavi complessivi'!#REF!="G",'Ricavi complessivi'!#REF!*LAVORO!$E$7,IF('Ricavi complessivi'!#REF!="M",'Ricavi complessivi'!#REF!,""))</f>
        <v>#REF!</v>
      </c>
      <c r="F38" s="114" t="e">
        <f>IF('Ricavi complessivi'!#REF!="G",'Ricavi complessivi'!C38*LAVORO!$E$7,IF('Ricavi complessivi'!#REF!="M",'Ricavi complessivi'!C38,0))</f>
        <v>#REF!</v>
      </c>
      <c r="G38" s="44" t="e">
        <f>IF('Ricavi complessivi'!#REF!="G",'Ricavi complessivi'!#REF!*LAVORO!$E$7,IF('Ricavi complessivi'!#REF!="M",'Ricavi complessivi'!#REF!,""))</f>
        <v>#REF!</v>
      </c>
      <c r="H38" s="44" t="e">
        <f>IF('Ricavi complessivi'!#REF!="G",'Ricavi complessivi'!#REF!*LAVORO!$E$7,IF('Ricavi complessivi'!#REF!="M",'Ricavi complessivi'!#REF!,""))</f>
        <v>#REF!</v>
      </c>
      <c r="I38" s="114" t="e">
        <f>IF('Ricavi complessivi'!#REF!="G",'Ricavi complessivi'!D38*LAVORO!$E$7,IF('Ricavi complessivi'!#REF!="M",'Ricavi complessivi'!D38,""))</f>
        <v>#REF!</v>
      </c>
      <c r="J38" s="14" t="e">
        <f>IF('Ricavi complessivi'!#REF!="G",'Ricavi complessivi'!E38*LAVORO!$E$7,IF('Ricavi complessivi'!#REF!="M",'Ricavi complessivi'!E38,""))</f>
        <v>#REF!</v>
      </c>
      <c r="K38" s="14" t="e">
        <f>IF('Ricavi complessivi'!#REF!="G",'Ricavi complessivi'!F38*LAVORO!$E$7,IF('Ricavi complessivi'!#REF!="M",'Ricavi complessivi'!F38,""))</f>
        <v>#REF!</v>
      </c>
      <c r="L38" s="30" t="e">
        <f>IF('Ricavi complessivi'!#REF!="G",'Ricavi complessivi'!#REF!*LAVORO!$E$7,IF('Ricavi complessivi'!#REF!="M",'Ricavi complessivi'!#REF!,""))</f>
        <v>#REF!</v>
      </c>
      <c r="M38" s="30" t="e">
        <f>'Ricavi complessivi'!#REF!</f>
        <v>#REF!</v>
      </c>
      <c r="P38" s="42" t="e">
        <f>IF(M38="G",'Ricavi complessivi'!#REF!,IF('R Montechiarugolo'!M38='R Montechiarugolo'!$B$214,'Ricavi complessivi'!#REF!,0))</f>
        <v>#REF!</v>
      </c>
    </row>
    <row r="39" spans="1:16" hidden="1">
      <c r="A39" s="13" t="str">
        <f>IF('Ricavi complessivi'!A39="","",'Ricavi complessivi'!A39)</f>
        <v xml:space="preserve">  58/05/523  </v>
      </c>
      <c r="B39" s="62" t="str">
        <f>IF('Ricavi complessivi'!B39="","",'Ricavi complessivi'!B39)</f>
        <v>CD COLLECCHIO STIMOLAZ. COGNITI</v>
      </c>
      <c r="C39" s="8" t="e">
        <f>IF('Ricavi complessivi'!#REF!="G",'Ricavi complessivi'!#REF!*LAVORO!$E$7,IF('Ricavi complessivi'!#REF!="M",'Ricavi complessivi'!#REF!,""))</f>
        <v>#REF!</v>
      </c>
      <c r="D39" s="8" t="e">
        <f>IF('Ricavi complessivi'!#REF!="G",'Ricavi complessivi'!#REF!*LAVORO!$E$7,IF('Ricavi complessivi'!#REF!="M",'Ricavi complessivi'!#REF!,""))</f>
        <v>#REF!</v>
      </c>
      <c r="E39" s="30" t="e">
        <f>IF('Ricavi complessivi'!#REF!="G",'Ricavi complessivi'!#REF!*LAVORO!$E$7,IF('Ricavi complessivi'!#REF!="M",'Ricavi complessivi'!#REF!,""))</f>
        <v>#REF!</v>
      </c>
      <c r="F39" s="114" t="e">
        <f>IF('Ricavi complessivi'!#REF!="G",'Ricavi complessivi'!C39*LAVORO!$E$7,IF('Ricavi complessivi'!#REF!="M",'Ricavi complessivi'!C39,0))</f>
        <v>#REF!</v>
      </c>
      <c r="G39" s="44" t="e">
        <f>IF('Ricavi complessivi'!#REF!="G",'Ricavi complessivi'!#REF!*LAVORO!$E$7,IF('Ricavi complessivi'!#REF!="M",'Ricavi complessivi'!#REF!,""))</f>
        <v>#REF!</v>
      </c>
      <c r="H39" s="44" t="e">
        <f>IF('Ricavi complessivi'!#REF!="G",'Ricavi complessivi'!#REF!*LAVORO!$E$7,IF('Ricavi complessivi'!#REF!="M",'Ricavi complessivi'!#REF!,""))</f>
        <v>#REF!</v>
      </c>
      <c r="I39" s="114" t="e">
        <f>IF('Ricavi complessivi'!#REF!="G",'Ricavi complessivi'!D39*LAVORO!$E$7,IF('Ricavi complessivi'!#REF!="M",'Ricavi complessivi'!D39,""))</f>
        <v>#REF!</v>
      </c>
      <c r="J39" s="14" t="e">
        <f>IF('Ricavi complessivi'!#REF!="G",'Ricavi complessivi'!E39*LAVORO!$E$7,IF('Ricavi complessivi'!#REF!="M",'Ricavi complessivi'!E39,""))</f>
        <v>#REF!</v>
      </c>
      <c r="K39" s="14" t="e">
        <f>IF('Ricavi complessivi'!#REF!="G",'Ricavi complessivi'!F39*LAVORO!$E$7,IF('Ricavi complessivi'!#REF!="M",'Ricavi complessivi'!F39,""))</f>
        <v>#REF!</v>
      </c>
      <c r="L39" s="30" t="e">
        <f>IF('Ricavi complessivi'!#REF!="G",'Ricavi complessivi'!#REF!*LAVORO!$E$7,IF('Ricavi complessivi'!#REF!="M",'Ricavi complessivi'!#REF!,""))</f>
        <v>#REF!</v>
      </c>
      <c r="M39" s="30" t="e">
        <f>'Ricavi complessivi'!#REF!</f>
        <v>#REF!</v>
      </c>
      <c r="P39" s="42" t="e">
        <f>IF(M39="G",'Ricavi complessivi'!#REF!,IF('R Montechiarugolo'!M39='R Montechiarugolo'!$B$214,'Ricavi complessivi'!#REF!,0))</f>
        <v>#REF!</v>
      </c>
    </row>
    <row r="40" spans="1:16" hidden="1">
      <c r="A40" s="13" t="str">
        <f>IF('Ricavi complessivi'!A40="","",'Ricavi complessivi'!A40)</f>
        <v xml:space="preserve">  58/05/524  </v>
      </c>
      <c r="B40" s="62" t="str">
        <f>IF('Ricavi complessivi'!B40="","",'Ricavi complessivi'!B40)</f>
        <v>CD MONTECH. STIMOLAZ. COGNITIVA</v>
      </c>
      <c r="C40" s="8" t="e">
        <f>IF('Ricavi complessivi'!#REF!="G",'Ricavi complessivi'!#REF!*LAVORO!$E$7,IF('Ricavi complessivi'!#REF!="M",'Ricavi complessivi'!#REF!,""))</f>
        <v>#REF!</v>
      </c>
      <c r="D40" s="8" t="e">
        <f>IF('Ricavi complessivi'!#REF!="G",'Ricavi complessivi'!#REF!*LAVORO!$E$7,IF('Ricavi complessivi'!#REF!="M",'Ricavi complessivi'!#REF!,""))</f>
        <v>#REF!</v>
      </c>
      <c r="E40" s="30" t="e">
        <f>IF('Ricavi complessivi'!#REF!="G",'Ricavi complessivi'!#REF!*LAVORO!$E$7,IF('Ricavi complessivi'!#REF!="M",'Ricavi complessivi'!#REF!,""))</f>
        <v>#REF!</v>
      </c>
      <c r="F40" s="114" t="e">
        <f>IF('Ricavi complessivi'!#REF!="G",'Ricavi complessivi'!C40*LAVORO!$E$7,IF('Ricavi complessivi'!#REF!="M",'Ricavi complessivi'!C40,0))</f>
        <v>#REF!</v>
      </c>
      <c r="G40" s="44" t="e">
        <f>IF('Ricavi complessivi'!#REF!="G",'Ricavi complessivi'!#REF!*LAVORO!$E$7,IF('Ricavi complessivi'!#REF!="M",'Ricavi complessivi'!#REF!,""))</f>
        <v>#REF!</v>
      </c>
      <c r="H40" s="44" t="e">
        <f>IF('Ricavi complessivi'!#REF!="G",'Ricavi complessivi'!#REF!*LAVORO!$E$7,IF('Ricavi complessivi'!#REF!="M",'Ricavi complessivi'!#REF!,""))</f>
        <v>#REF!</v>
      </c>
      <c r="I40" s="114" t="e">
        <f>IF('Ricavi complessivi'!#REF!="G",'Ricavi complessivi'!D40*LAVORO!$E$7,IF('Ricavi complessivi'!#REF!="M",'Ricavi complessivi'!D40,""))</f>
        <v>#REF!</v>
      </c>
      <c r="J40" s="14" t="e">
        <f>IF('Ricavi complessivi'!#REF!="G",'Ricavi complessivi'!E40*LAVORO!$E$7,IF('Ricavi complessivi'!#REF!="M",'Ricavi complessivi'!E40,""))</f>
        <v>#REF!</v>
      </c>
      <c r="K40" s="14" t="e">
        <f>IF('Ricavi complessivi'!#REF!="G",'Ricavi complessivi'!F40*LAVORO!$E$7,IF('Ricavi complessivi'!#REF!="M",'Ricavi complessivi'!F40,""))</f>
        <v>#REF!</v>
      </c>
      <c r="L40" s="30" t="e">
        <f>IF('Ricavi complessivi'!#REF!="G",'Ricavi complessivi'!#REF!*LAVORO!$E$7,IF('Ricavi complessivi'!#REF!="M",'Ricavi complessivi'!#REF!,""))</f>
        <v>#REF!</v>
      </c>
      <c r="M40" s="30" t="e">
        <f>'Ricavi complessivi'!#REF!</f>
        <v>#REF!</v>
      </c>
      <c r="P40" s="42" t="e">
        <f>IF(M40="G",'Ricavi complessivi'!#REF!,IF('R Montechiarugolo'!M40='R Montechiarugolo'!$B$214,'Ricavi complessivi'!#REF!,0))</f>
        <v>#REF!</v>
      </c>
    </row>
    <row r="41" spans="1:16" hidden="1">
      <c r="A41" s="13" t="str">
        <f>IF('Ricavi complessivi'!A41="","",'Ricavi complessivi'!A41)</f>
        <v xml:space="preserve">  58/05/525  </v>
      </c>
      <c r="B41" s="62" t="str">
        <f>IF('Ricavi complessivi'!B41="","",'Ricavi complessivi'!B41)</f>
        <v xml:space="preserve">STIM.NE COGNITIVA TRAVERSETOLO </v>
      </c>
      <c r="C41" s="8" t="e">
        <f>IF('Ricavi complessivi'!#REF!="G",'Ricavi complessivi'!#REF!*LAVORO!$E$7,IF('Ricavi complessivi'!#REF!="M",'Ricavi complessivi'!#REF!,""))</f>
        <v>#REF!</v>
      </c>
      <c r="D41" s="8" t="e">
        <f>IF('Ricavi complessivi'!#REF!="G",'Ricavi complessivi'!#REF!*LAVORO!$E$7,IF('Ricavi complessivi'!#REF!="M",'Ricavi complessivi'!#REF!,""))</f>
        <v>#REF!</v>
      </c>
      <c r="E41" s="30" t="e">
        <f>IF('Ricavi complessivi'!#REF!="G",'Ricavi complessivi'!#REF!*LAVORO!$E$7,IF('Ricavi complessivi'!#REF!="M",'Ricavi complessivi'!#REF!,""))</f>
        <v>#REF!</v>
      </c>
      <c r="F41" s="114" t="e">
        <f>IF('Ricavi complessivi'!#REF!="G",'Ricavi complessivi'!C41*LAVORO!$E$7,IF('Ricavi complessivi'!#REF!="M",'Ricavi complessivi'!C41,0))</f>
        <v>#REF!</v>
      </c>
      <c r="G41" s="44" t="e">
        <f>IF('Ricavi complessivi'!#REF!="G",'Ricavi complessivi'!#REF!*LAVORO!$E$7,IF('Ricavi complessivi'!#REF!="M",'Ricavi complessivi'!#REF!,""))</f>
        <v>#REF!</v>
      </c>
      <c r="H41" s="44" t="e">
        <f>IF('Ricavi complessivi'!#REF!="G",'Ricavi complessivi'!#REF!*LAVORO!$E$7,IF('Ricavi complessivi'!#REF!="M",'Ricavi complessivi'!#REF!,""))</f>
        <v>#REF!</v>
      </c>
      <c r="I41" s="114" t="e">
        <f>IF('Ricavi complessivi'!#REF!="G",'Ricavi complessivi'!D41*LAVORO!$E$7,IF('Ricavi complessivi'!#REF!="M",'Ricavi complessivi'!D41,""))</f>
        <v>#REF!</v>
      </c>
      <c r="J41" s="14" t="e">
        <f>IF('Ricavi complessivi'!#REF!="G",'Ricavi complessivi'!E41*LAVORO!$E$7,IF('Ricavi complessivi'!#REF!="M",'Ricavi complessivi'!E41,""))</f>
        <v>#REF!</v>
      </c>
      <c r="K41" s="14" t="e">
        <f>IF('Ricavi complessivi'!#REF!="G",'Ricavi complessivi'!F41*LAVORO!$E$7,IF('Ricavi complessivi'!#REF!="M",'Ricavi complessivi'!F41,""))</f>
        <v>#REF!</v>
      </c>
      <c r="L41" s="30" t="e">
        <f>IF('Ricavi complessivi'!#REF!="G",'Ricavi complessivi'!#REF!*LAVORO!$E$7,IF('Ricavi complessivi'!#REF!="M",'Ricavi complessivi'!#REF!,""))</f>
        <v>#REF!</v>
      </c>
      <c r="M41" s="30" t="e">
        <f>'Ricavi complessivi'!#REF!</f>
        <v>#REF!</v>
      </c>
      <c r="P41" s="42" t="e">
        <f>IF(M41="G",'Ricavi complessivi'!#REF!,IF('R Montechiarugolo'!M41='R Montechiarugolo'!$B$214,'Ricavi complessivi'!#REF!,0))</f>
        <v>#REF!</v>
      </c>
    </row>
    <row r="42" spans="1:16" hidden="1">
      <c r="A42" s="13" t="str">
        <f>IF('Ricavi complessivi'!A42="","",'Ricavi complessivi'!A42)</f>
        <v/>
      </c>
      <c r="B42" s="62" t="str">
        <f>IF('Ricavi complessivi'!B42="","",'Ricavi complessivi'!B42)</f>
        <v/>
      </c>
      <c r="C42" s="8" t="e">
        <f>IF('Ricavi complessivi'!#REF!="G",'Ricavi complessivi'!#REF!*LAVORO!$E$7,IF('Ricavi complessivi'!#REF!="M",'Ricavi complessivi'!#REF!,""))</f>
        <v>#REF!</v>
      </c>
      <c r="D42" s="8" t="e">
        <f>IF('Ricavi complessivi'!#REF!="G",'Ricavi complessivi'!#REF!*LAVORO!$E$7,IF('Ricavi complessivi'!#REF!="M",'Ricavi complessivi'!#REF!,""))</f>
        <v>#REF!</v>
      </c>
      <c r="E42" s="30" t="e">
        <f>IF('Ricavi complessivi'!#REF!="G",'Ricavi complessivi'!#REF!*LAVORO!$E$7,IF('Ricavi complessivi'!#REF!="M",'Ricavi complessivi'!#REF!,""))</f>
        <v>#REF!</v>
      </c>
      <c r="F42" s="114" t="e">
        <f>IF('Ricavi complessivi'!#REF!="G",'Ricavi complessivi'!C42*LAVORO!$E$7,IF('Ricavi complessivi'!#REF!="M",'Ricavi complessivi'!C42,0))</f>
        <v>#REF!</v>
      </c>
      <c r="G42" s="44" t="e">
        <f>IF('Ricavi complessivi'!#REF!="G",'Ricavi complessivi'!#REF!*LAVORO!$E$7,IF('Ricavi complessivi'!#REF!="M",'Ricavi complessivi'!#REF!,""))</f>
        <v>#REF!</v>
      </c>
      <c r="H42" s="44" t="e">
        <f>IF('Ricavi complessivi'!#REF!="G",'Ricavi complessivi'!#REF!*LAVORO!$E$7,IF('Ricavi complessivi'!#REF!="M",'Ricavi complessivi'!#REF!,""))</f>
        <v>#REF!</v>
      </c>
      <c r="I42" s="114" t="e">
        <f>IF('Ricavi complessivi'!#REF!="G",'Ricavi complessivi'!D42*LAVORO!$E$7,IF('Ricavi complessivi'!#REF!="M",'Ricavi complessivi'!D42,""))</f>
        <v>#REF!</v>
      </c>
      <c r="J42" s="14" t="e">
        <f>IF('Ricavi complessivi'!#REF!="G",'Ricavi complessivi'!E42*LAVORO!$E$7,IF('Ricavi complessivi'!#REF!="M",'Ricavi complessivi'!E42,""))</f>
        <v>#REF!</v>
      </c>
      <c r="K42" s="14" t="e">
        <f>IF('Ricavi complessivi'!#REF!="G",'Ricavi complessivi'!F42*LAVORO!$E$7,IF('Ricavi complessivi'!#REF!="M",'Ricavi complessivi'!F42,""))</f>
        <v>#REF!</v>
      </c>
      <c r="L42" s="30" t="e">
        <f>IF('Ricavi complessivi'!#REF!="G",'Ricavi complessivi'!#REF!*LAVORO!$E$7,IF('Ricavi complessivi'!#REF!="M",'Ricavi complessivi'!#REF!,""))</f>
        <v>#REF!</v>
      </c>
      <c r="M42" s="30" t="e">
        <f>'Ricavi complessivi'!#REF!</f>
        <v>#REF!</v>
      </c>
      <c r="P42" s="42" t="e">
        <f>IF(M42="G",'Ricavi complessivi'!#REF!,IF('R Montechiarugolo'!M42='R Montechiarugolo'!$B$214,'Ricavi complessivi'!#REF!,0))</f>
        <v>#REF!</v>
      </c>
    </row>
    <row r="43" spans="1:16" hidden="1">
      <c r="A43" s="13" t="str">
        <f>IF('Ricavi complessivi'!A43="","",'Ricavi complessivi'!A43)</f>
        <v/>
      </c>
      <c r="B43" s="62" t="str">
        <f>IF('Ricavi complessivi'!B43="","",'Ricavi complessivi'!B43)</f>
        <v/>
      </c>
      <c r="C43" s="8" t="e">
        <f>IF('Ricavi complessivi'!#REF!="G",'Ricavi complessivi'!#REF!*LAVORO!$E$7,IF('Ricavi complessivi'!#REF!="M",'Ricavi complessivi'!#REF!,""))</f>
        <v>#REF!</v>
      </c>
      <c r="D43" s="8" t="e">
        <f>IF('Ricavi complessivi'!#REF!="G",'Ricavi complessivi'!#REF!*LAVORO!$E$7,IF('Ricavi complessivi'!#REF!="M",'Ricavi complessivi'!#REF!,""))</f>
        <v>#REF!</v>
      </c>
      <c r="E43" s="30" t="e">
        <f>IF('Ricavi complessivi'!#REF!="G",'Ricavi complessivi'!#REF!*LAVORO!$E$7,IF('Ricavi complessivi'!#REF!="M",'Ricavi complessivi'!#REF!,""))</f>
        <v>#REF!</v>
      </c>
      <c r="F43" s="114" t="e">
        <f>IF('Ricavi complessivi'!#REF!="G",'Ricavi complessivi'!C43*LAVORO!$E$7,IF('Ricavi complessivi'!#REF!="M",'Ricavi complessivi'!C43,0))</f>
        <v>#REF!</v>
      </c>
      <c r="G43" s="44" t="e">
        <f>IF('Ricavi complessivi'!#REF!="G",'Ricavi complessivi'!#REF!*LAVORO!$E$7,IF('Ricavi complessivi'!#REF!="M",'Ricavi complessivi'!#REF!,""))</f>
        <v>#REF!</v>
      </c>
      <c r="H43" s="44" t="e">
        <f>IF('Ricavi complessivi'!#REF!="G",'Ricavi complessivi'!#REF!*LAVORO!$E$7,IF('Ricavi complessivi'!#REF!="M",'Ricavi complessivi'!#REF!,""))</f>
        <v>#REF!</v>
      </c>
      <c r="I43" s="114" t="e">
        <f>IF('Ricavi complessivi'!#REF!="G",'Ricavi complessivi'!D43*LAVORO!$E$7,IF('Ricavi complessivi'!#REF!="M",'Ricavi complessivi'!D43,""))</f>
        <v>#REF!</v>
      </c>
      <c r="J43" s="14" t="e">
        <f>IF('Ricavi complessivi'!#REF!="G",'Ricavi complessivi'!E43*LAVORO!$E$7,IF('Ricavi complessivi'!#REF!="M",'Ricavi complessivi'!E43,""))</f>
        <v>#REF!</v>
      </c>
      <c r="K43" s="14" t="e">
        <f>IF('Ricavi complessivi'!#REF!="G",'Ricavi complessivi'!F43*LAVORO!$E$7,IF('Ricavi complessivi'!#REF!="M",'Ricavi complessivi'!F43,""))</f>
        <v>#REF!</v>
      </c>
      <c r="L43" s="30" t="e">
        <f>IF('Ricavi complessivi'!#REF!="G",'Ricavi complessivi'!#REF!*LAVORO!$E$7,IF('Ricavi complessivi'!#REF!="M",'Ricavi complessivi'!#REF!,""))</f>
        <v>#REF!</v>
      </c>
      <c r="M43" s="30" t="e">
        <f>'Ricavi complessivi'!#REF!</f>
        <v>#REF!</v>
      </c>
      <c r="P43" s="42" t="e">
        <f>IF(M43="G",'Ricavi complessivi'!#REF!,IF('R Montechiarugolo'!M43='R Montechiarugolo'!$B$214,'Ricavi complessivi'!#REF!,0))</f>
        <v>#REF!</v>
      </c>
    </row>
    <row r="44" spans="1:16" hidden="1">
      <c r="A44" s="13" t="str">
        <f>IF('Ricavi complessivi'!A44="","",'Ricavi complessivi'!A44)</f>
        <v/>
      </c>
      <c r="B44" s="62" t="str">
        <f>IF('Ricavi complessivi'!B44="","",'Ricavi complessivi'!B44)</f>
        <v/>
      </c>
      <c r="C44" s="8" t="e">
        <f>IF('Ricavi complessivi'!#REF!="G",'Ricavi complessivi'!#REF!*LAVORO!$E$7,IF('Ricavi complessivi'!#REF!="M",'Ricavi complessivi'!#REF!,""))</f>
        <v>#REF!</v>
      </c>
      <c r="D44" s="8" t="e">
        <f>IF('Ricavi complessivi'!#REF!="G",'Ricavi complessivi'!#REF!*LAVORO!$E$7,IF('Ricavi complessivi'!#REF!="M",'Ricavi complessivi'!#REF!,""))</f>
        <v>#REF!</v>
      </c>
      <c r="E44" s="30" t="e">
        <f>IF('Ricavi complessivi'!#REF!="G",'Ricavi complessivi'!#REF!*LAVORO!$E$7,IF('Ricavi complessivi'!#REF!="M",'Ricavi complessivi'!#REF!,""))</f>
        <v>#REF!</v>
      </c>
      <c r="F44" s="114" t="e">
        <f>IF('Ricavi complessivi'!#REF!="G",'Ricavi complessivi'!C44*LAVORO!$E$7,IF('Ricavi complessivi'!#REF!="M",'Ricavi complessivi'!C44,0))</f>
        <v>#REF!</v>
      </c>
      <c r="G44" s="44" t="e">
        <f>IF('Ricavi complessivi'!#REF!="G",'Ricavi complessivi'!#REF!*LAVORO!$E$7,IF('Ricavi complessivi'!#REF!="M",'Ricavi complessivi'!#REF!,""))</f>
        <v>#REF!</v>
      </c>
      <c r="H44" s="44" t="e">
        <f>IF('Ricavi complessivi'!#REF!="G",'Ricavi complessivi'!#REF!*LAVORO!$E$7,IF('Ricavi complessivi'!#REF!="M",'Ricavi complessivi'!#REF!,""))</f>
        <v>#REF!</v>
      </c>
      <c r="I44" s="114" t="e">
        <f>IF('Ricavi complessivi'!#REF!="G",'Ricavi complessivi'!D44*LAVORO!$E$7,IF('Ricavi complessivi'!#REF!="M",'Ricavi complessivi'!D44,""))</f>
        <v>#REF!</v>
      </c>
      <c r="J44" s="14" t="e">
        <f>IF('Ricavi complessivi'!#REF!="G",'Ricavi complessivi'!E44*LAVORO!$E$7,IF('Ricavi complessivi'!#REF!="M",'Ricavi complessivi'!E44,""))</f>
        <v>#REF!</v>
      </c>
      <c r="K44" s="14" t="e">
        <f>IF('Ricavi complessivi'!#REF!="G",'Ricavi complessivi'!F44*LAVORO!$E$7,IF('Ricavi complessivi'!#REF!="M",'Ricavi complessivi'!F44,""))</f>
        <v>#REF!</v>
      </c>
      <c r="L44" s="30" t="e">
        <f>IF('Ricavi complessivi'!#REF!="G",'Ricavi complessivi'!#REF!*LAVORO!$E$7,IF('Ricavi complessivi'!#REF!="M",'Ricavi complessivi'!#REF!,""))</f>
        <v>#REF!</v>
      </c>
      <c r="M44" s="30" t="e">
        <f>'Ricavi complessivi'!#REF!</f>
        <v>#REF!</v>
      </c>
      <c r="P44" s="42" t="e">
        <f>IF(M44="G",'Ricavi complessivi'!#REF!,IF('R Montechiarugolo'!M44='R Montechiarugolo'!$B$214,'Ricavi complessivi'!#REF!,0))</f>
        <v>#REF!</v>
      </c>
    </row>
    <row r="45" spans="1:16" hidden="1">
      <c r="A45" s="13" t="str">
        <f>IF('Ricavi complessivi'!A45="","",'Ricavi complessivi'!A45)</f>
        <v/>
      </c>
      <c r="B45" s="62" t="str">
        <f>IF('Ricavi complessivi'!B45="","",'Ricavi complessivi'!B45)</f>
        <v/>
      </c>
      <c r="C45" s="8" t="e">
        <f>IF('Ricavi complessivi'!#REF!="G",'Ricavi complessivi'!#REF!*LAVORO!$E$7,IF('Ricavi complessivi'!#REF!="M",'Ricavi complessivi'!#REF!,""))</f>
        <v>#REF!</v>
      </c>
      <c r="D45" s="8" t="e">
        <f>IF('Ricavi complessivi'!#REF!="G",'Ricavi complessivi'!#REF!*LAVORO!$E$7,IF('Ricavi complessivi'!#REF!="M",'Ricavi complessivi'!#REF!,""))</f>
        <v>#REF!</v>
      </c>
      <c r="E45" s="30" t="e">
        <f>IF('Ricavi complessivi'!#REF!="G",'Ricavi complessivi'!#REF!*LAVORO!$E$7,IF('Ricavi complessivi'!#REF!="M",'Ricavi complessivi'!#REF!,""))</f>
        <v>#REF!</v>
      </c>
      <c r="F45" s="114" t="e">
        <f>IF('Ricavi complessivi'!#REF!="G",'Ricavi complessivi'!C45*LAVORO!$E$7,IF('Ricavi complessivi'!#REF!="M",'Ricavi complessivi'!C45,0))</f>
        <v>#REF!</v>
      </c>
      <c r="G45" s="44" t="e">
        <f>IF('Ricavi complessivi'!#REF!="G",'Ricavi complessivi'!#REF!*LAVORO!$E$7,IF('Ricavi complessivi'!#REF!="M",'Ricavi complessivi'!#REF!,""))</f>
        <v>#REF!</v>
      </c>
      <c r="H45" s="44" t="e">
        <f>IF('Ricavi complessivi'!#REF!="G",'Ricavi complessivi'!#REF!*LAVORO!$E$7,IF('Ricavi complessivi'!#REF!="M",'Ricavi complessivi'!#REF!,""))</f>
        <v>#REF!</v>
      </c>
      <c r="I45" s="114" t="e">
        <f>IF('Ricavi complessivi'!#REF!="G",'Ricavi complessivi'!D45*LAVORO!$E$7,IF('Ricavi complessivi'!#REF!="M",'Ricavi complessivi'!D45,""))</f>
        <v>#REF!</v>
      </c>
      <c r="J45" s="14" t="e">
        <f>IF('Ricavi complessivi'!#REF!="G",'Ricavi complessivi'!E45*LAVORO!$E$7,IF('Ricavi complessivi'!#REF!="M",'Ricavi complessivi'!E45,""))</f>
        <v>#REF!</v>
      </c>
      <c r="K45" s="14" t="e">
        <f>IF('Ricavi complessivi'!#REF!="G",'Ricavi complessivi'!F45*LAVORO!$E$7,IF('Ricavi complessivi'!#REF!="M",'Ricavi complessivi'!F45,""))</f>
        <v>#REF!</v>
      </c>
      <c r="L45" s="30" t="e">
        <f>IF('Ricavi complessivi'!#REF!="G",'Ricavi complessivi'!#REF!*LAVORO!$E$7,IF('Ricavi complessivi'!#REF!="M",'Ricavi complessivi'!#REF!,""))</f>
        <v>#REF!</v>
      </c>
      <c r="M45" s="30" t="e">
        <f>'Ricavi complessivi'!#REF!</f>
        <v>#REF!</v>
      </c>
      <c r="P45" s="42" t="e">
        <f>IF(M45="G",'Ricavi complessivi'!#REF!,IF('R Montechiarugolo'!M45='R Montechiarugolo'!$B$214,'Ricavi complessivi'!#REF!,0))</f>
        <v>#REF!</v>
      </c>
    </row>
    <row r="46" spans="1:16" hidden="1">
      <c r="A46" s="13" t="str">
        <f>IF('Ricavi complessivi'!A46="","",'Ricavi complessivi'!A46)</f>
        <v/>
      </c>
      <c r="B46" s="62" t="str">
        <f>IF('Ricavi complessivi'!B46="","",'Ricavi complessivi'!B46)</f>
        <v/>
      </c>
      <c r="C46" s="8" t="e">
        <f>IF('Ricavi complessivi'!#REF!="G",'Ricavi complessivi'!#REF!*LAVORO!$E$7,IF('Ricavi complessivi'!#REF!="M",'Ricavi complessivi'!#REF!,""))</f>
        <v>#REF!</v>
      </c>
      <c r="D46" s="8" t="e">
        <f>IF('Ricavi complessivi'!#REF!="G",'Ricavi complessivi'!#REF!*LAVORO!$E$7,IF('Ricavi complessivi'!#REF!="M",'Ricavi complessivi'!#REF!,""))</f>
        <v>#REF!</v>
      </c>
      <c r="E46" s="30" t="e">
        <f>IF('Ricavi complessivi'!#REF!="G",'Ricavi complessivi'!#REF!*LAVORO!$E$7,IF('Ricavi complessivi'!#REF!="M",'Ricavi complessivi'!#REF!,""))</f>
        <v>#REF!</v>
      </c>
      <c r="F46" s="114" t="e">
        <f>IF('Ricavi complessivi'!#REF!="G",'Ricavi complessivi'!C46*LAVORO!$E$7,IF('Ricavi complessivi'!#REF!="M",'Ricavi complessivi'!C46,0))</f>
        <v>#REF!</v>
      </c>
      <c r="G46" s="44" t="e">
        <f>IF('Ricavi complessivi'!#REF!="G",'Ricavi complessivi'!#REF!*LAVORO!$E$7,IF('Ricavi complessivi'!#REF!="M",'Ricavi complessivi'!#REF!,""))</f>
        <v>#REF!</v>
      </c>
      <c r="H46" s="44" t="e">
        <f>IF('Ricavi complessivi'!#REF!="G",'Ricavi complessivi'!#REF!*LAVORO!$E$7,IF('Ricavi complessivi'!#REF!="M",'Ricavi complessivi'!#REF!,""))</f>
        <v>#REF!</v>
      </c>
      <c r="I46" s="114" t="e">
        <f>IF('Ricavi complessivi'!#REF!="G",'Ricavi complessivi'!D46*LAVORO!$E$7,IF('Ricavi complessivi'!#REF!="M",'Ricavi complessivi'!D46,""))</f>
        <v>#REF!</v>
      </c>
      <c r="J46" s="14" t="e">
        <f>IF('Ricavi complessivi'!#REF!="G",'Ricavi complessivi'!E46*LAVORO!$E$7,IF('Ricavi complessivi'!#REF!="M",'Ricavi complessivi'!E46,""))</f>
        <v>#REF!</v>
      </c>
      <c r="K46" s="14" t="e">
        <f>IF('Ricavi complessivi'!#REF!="G",'Ricavi complessivi'!F46*LAVORO!$E$7,IF('Ricavi complessivi'!#REF!="M",'Ricavi complessivi'!F46,""))</f>
        <v>#REF!</v>
      </c>
      <c r="L46" s="30" t="e">
        <f>IF('Ricavi complessivi'!#REF!="G",'Ricavi complessivi'!#REF!*LAVORO!$E$7,IF('Ricavi complessivi'!#REF!="M",'Ricavi complessivi'!#REF!,""))</f>
        <v>#REF!</v>
      </c>
      <c r="M46" s="30" t="e">
        <f>'Ricavi complessivi'!#REF!</f>
        <v>#REF!</v>
      </c>
      <c r="P46" s="42" t="e">
        <f>IF(M46="G",'Ricavi complessivi'!#REF!,IF('R Montechiarugolo'!M46='R Montechiarugolo'!$B$214,'Ricavi complessivi'!#REF!,0))</f>
        <v>#REF!</v>
      </c>
    </row>
    <row r="47" spans="1:16">
      <c r="A47" s="13"/>
      <c r="B47" s="17" t="str">
        <f>'[2]Ricavi complessivi'!B37</f>
        <v>TOTALE COMPARTECIP. UT. ASS. ANZ.</v>
      </c>
      <c r="C47" s="17" t="e">
        <f t="shared" ref="C47:K47" si="2">SUM(C20:C46)</f>
        <v>#REF!</v>
      </c>
      <c r="D47" s="17" t="e">
        <f t="shared" si="2"/>
        <v>#REF!</v>
      </c>
      <c r="E47" s="17" t="e">
        <f t="shared" si="2"/>
        <v>#REF!</v>
      </c>
      <c r="F47" s="17" t="e">
        <f>SUM(F20:F46)</f>
        <v>#REF!</v>
      </c>
      <c r="G47" s="17" t="e">
        <f t="shared" si="2"/>
        <v>#REF!</v>
      </c>
      <c r="H47" s="17" t="e">
        <f t="shared" si="2"/>
        <v>#REF!</v>
      </c>
      <c r="I47" s="17" t="e">
        <f t="shared" si="2"/>
        <v>#REF!</v>
      </c>
      <c r="J47" s="17" t="e">
        <f t="shared" si="2"/>
        <v>#REF!</v>
      </c>
      <c r="K47" s="17" t="e">
        <f t="shared" si="2"/>
        <v>#REF!</v>
      </c>
      <c r="L47" s="8"/>
      <c r="M47" s="8"/>
      <c r="P47" s="42">
        <v>1</v>
      </c>
    </row>
    <row r="48" spans="1:16" ht="23.25">
      <c r="B48" s="50" t="s">
        <v>484</v>
      </c>
      <c r="F48" s="1"/>
      <c r="G48" s="1"/>
      <c r="H48" s="1"/>
      <c r="P48" s="42">
        <v>1</v>
      </c>
    </row>
    <row r="49" spans="1:16">
      <c r="A49" s="2" t="s">
        <v>3</v>
      </c>
      <c r="B49" s="2" t="s">
        <v>2</v>
      </c>
      <c r="C49" s="26" t="str">
        <f>C$2</f>
        <v>GESTIONALE</v>
      </c>
      <c r="D49" s="26" t="str">
        <f>D$2</f>
        <v>RATEI E RISCONTI</v>
      </c>
      <c r="E49" s="26" t="str">
        <f>E$2</f>
        <v>STIMA</v>
      </c>
      <c r="F49" s="26" t="str">
        <f>F19</f>
        <v>PREVENTIVO 2019</v>
      </c>
      <c r="G49" s="26" t="e">
        <f t="shared" ref="G49:L49" si="3">G19</f>
        <v>#REF!</v>
      </c>
      <c r="H49" s="26" t="e">
        <f t="shared" si="3"/>
        <v>#REF!</v>
      </c>
      <c r="I49" s="26" t="str">
        <f t="shared" si="3"/>
        <v>CONSUNTIVO 2019</v>
      </c>
      <c r="J49" s="26" t="str">
        <f t="shared" si="3"/>
        <v>INDICATORE ATTESO</v>
      </c>
      <c r="K49" s="26" t="str">
        <f t="shared" si="3"/>
        <v>INDICATORE CONS.</v>
      </c>
      <c r="L49" s="2" t="str">
        <f t="shared" si="3"/>
        <v>NOTE</v>
      </c>
      <c r="P49" s="42">
        <v>1</v>
      </c>
    </row>
    <row r="50" spans="1:16" ht="18" hidden="1" customHeight="1">
      <c r="A50" s="13" t="str">
        <f>IF('Ricavi complessivi'!A50="","",'Ricavi complessivi'!A50)</f>
        <v xml:space="preserve">  58/05/541  </v>
      </c>
      <c r="B50" s="62" t="str">
        <f>IF('Ricavi complessivi'!B50="","",'Ricavi complessivi'!B50)</f>
        <v>RIMBORSO EDUC. DIS. COLLECCHI</v>
      </c>
      <c r="C50" s="8" t="e">
        <f>IF('Ricavi complessivi'!#REF!="G",'Ricavi complessivi'!#REF!*LAVORO!$E$7,IF('Ricavi complessivi'!#REF!="M",'Ricavi complessivi'!#REF!,""))</f>
        <v>#REF!</v>
      </c>
      <c r="D50" s="8" t="e">
        <f>IF('Ricavi complessivi'!#REF!="G",'Ricavi complessivi'!#REF!*LAVORO!$E$7,IF('Ricavi complessivi'!#REF!="M",'Ricavi complessivi'!#REF!,""))</f>
        <v>#REF!</v>
      </c>
      <c r="E50" s="30" t="e">
        <f>IF('Ricavi complessivi'!#REF!="G",'Ricavi complessivi'!#REF!*LAVORO!$E$7,IF('Ricavi complessivi'!#REF!="M",'Ricavi complessivi'!#REF!,""))</f>
        <v>#REF!</v>
      </c>
      <c r="F50" s="114" t="e">
        <f>IF('Ricavi complessivi'!#REF!="G",'Ricavi complessivi'!C50*LAVORO!$E$7,IF('Ricavi complessivi'!#REF!="M",'Ricavi complessivi'!C50,0))</f>
        <v>#REF!</v>
      </c>
      <c r="G50" s="44" t="e">
        <f>IF('Ricavi complessivi'!#REF!="G",'Ricavi complessivi'!#REF!*LAVORO!$E$7,IF('Ricavi complessivi'!#REF!="M",'Ricavi complessivi'!#REF!,""))</f>
        <v>#REF!</v>
      </c>
      <c r="H50" s="44" t="e">
        <f>IF('Ricavi complessivi'!#REF!="G",'Ricavi complessivi'!#REF!*LAVORO!$E$7,IF('Ricavi complessivi'!#REF!="M",'Ricavi complessivi'!#REF!,""))</f>
        <v>#REF!</v>
      </c>
      <c r="I50" s="114" t="e">
        <f>IF('Ricavi complessivi'!#REF!="G",'Ricavi complessivi'!D50*LAVORO!$E$7,IF('Ricavi complessivi'!#REF!="M",'Ricavi complessivi'!D50,""))</f>
        <v>#REF!</v>
      </c>
      <c r="J50" s="14" t="e">
        <f>IF('Ricavi complessivi'!#REF!="G",'Ricavi complessivi'!E50*LAVORO!$E$7,IF('Ricavi complessivi'!#REF!="M",'Ricavi complessivi'!E50,""))</f>
        <v>#REF!</v>
      </c>
      <c r="K50" s="14" t="e">
        <f>IF('Ricavi complessivi'!#REF!="G",'Ricavi complessivi'!F50*LAVORO!$E$7,IF('Ricavi complessivi'!#REF!="M",'Ricavi complessivi'!F50,""))</f>
        <v>#REF!</v>
      </c>
      <c r="L50" s="30" t="e">
        <f>IF('Ricavi complessivi'!#REF!="G",'Ricavi complessivi'!#REF!*LAVORO!$E$7,IF('Ricavi complessivi'!#REF!="M",'Ricavi complessivi'!#REF!,""))</f>
        <v>#REF!</v>
      </c>
      <c r="M50" s="30" t="e">
        <f>'Ricavi complessivi'!#REF!</f>
        <v>#REF!</v>
      </c>
      <c r="P50" s="42" t="e">
        <f>IF(M50="G",'Ricavi complessivi'!#REF!,IF('R Montechiarugolo'!M50='R Montechiarugolo'!$B$214,'Ricavi complessivi'!#REF!,0))</f>
        <v>#REF!</v>
      </c>
    </row>
    <row r="51" spans="1:16" ht="18" hidden="1" customHeight="1">
      <c r="A51" s="13" t="str">
        <f>IF('Ricavi complessivi'!A51="","",'Ricavi complessivi'!A51)</f>
        <v xml:space="preserve">  58/05/542  </v>
      </c>
      <c r="B51" s="62" t="str">
        <f>IF('Ricavi complessivi'!B51="","",'Ricavi complessivi'!B51)</f>
        <v xml:space="preserve">RIMBORSO EDUC.DIS. FELINO     </v>
      </c>
      <c r="C51" s="8" t="e">
        <f>IF('Ricavi complessivi'!#REF!="G",'Ricavi complessivi'!#REF!*LAVORO!$E$7,IF('Ricavi complessivi'!#REF!="M",'Ricavi complessivi'!#REF!,""))</f>
        <v>#REF!</v>
      </c>
      <c r="D51" s="8" t="e">
        <f>IF('Ricavi complessivi'!#REF!="G",'Ricavi complessivi'!#REF!*LAVORO!$E$7,IF('Ricavi complessivi'!#REF!="M",'Ricavi complessivi'!#REF!,""))</f>
        <v>#REF!</v>
      </c>
      <c r="E51" s="30" t="e">
        <f>IF('Ricavi complessivi'!#REF!="G",'Ricavi complessivi'!#REF!*LAVORO!$E$7,IF('Ricavi complessivi'!#REF!="M",'Ricavi complessivi'!#REF!,""))</f>
        <v>#REF!</v>
      </c>
      <c r="F51" s="114" t="e">
        <f>IF('Ricavi complessivi'!#REF!="G",'Ricavi complessivi'!C51*LAVORO!$E$7,IF('Ricavi complessivi'!#REF!="M",'Ricavi complessivi'!C51,0))</f>
        <v>#REF!</v>
      </c>
      <c r="G51" s="44" t="e">
        <f>IF('Ricavi complessivi'!#REF!="G",'Ricavi complessivi'!#REF!*LAVORO!$E$7,IF('Ricavi complessivi'!#REF!="M",'Ricavi complessivi'!#REF!,""))</f>
        <v>#REF!</v>
      </c>
      <c r="H51" s="44" t="e">
        <f>IF('Ricavi complessivi'!#REF!="G",'Ricavi complessivi'!#REF!*LAVORO!$E$7,IF('Ricavi complessivi'!#REF!="M",'Ricavi complessivi'!#REF!,""))</f>
        <v>#REF!</v>
      </c>
      <c r="I51" s="114" t="e">
        <f>IF('Ricavi complessivi'!#REF!="G",'Ricavi complessivi'!D51*LAVORO!$E$7,IF('Ricavi complessivi'!#REF!="M",'Ricavi complessivi'!D51,""))</f>
        <v>#REF!</v>
      </c>
      <c r="J51" s="14" t="e">
        <f>IF('Ricavi complessivi'!#REF!="G",'Ricavi complessivi'!E51*LAVORO!$E$7,IF('Ricavi complessivi'!#REF!="M",'Ricavi complessivi'!E51,""))</f>
        <v>#REF!</v>
      </c>
      <c r="K51" s="14" t="e">
        <f>IF('Ricavi complessivi'!#REF!="G",'Ricavi complessivi'!F51*LAVORO!$E$7,IF('Ricavi complessivi'!#REF!="M",'Ricavi complessivi'!F51,""))</f>
        <v>#REF!</v>
      </c>
      <c r="L51" s="30" t="e">
        <f>IF('Ricavi complessivi'!#REF!="G",'Ricavi complessivi'!#REF!*LAVORO!$E$7,IF('Ricavi complessivi'!#REF!="M",'Ricavi complessivi'!#REF!,""))</f>
        <v>#REF!</v>
      </c>
      <c r="M51" s="30" t="e">
        <f>'Ricavi complessivi'!#REF!</f>
        <v>#REF!</v>
      </c>
      <c r="P51" s="42" t="e">
        <f>IF(M51="G",'Ricavi complessivi'!#REF!,IF('R Montechiarugolo'!M51='R Montechiarugolo'!$B$214,'Ricavi complessivi'!#REF!,0))</f>
        <v>#REF!</v>
      </c>
    </row>
    <row r="52" spans="1:16" ht="18" hidden="1" customHeight="1">
      <c r="A52" s="13" t="str">
        <f>IF('Ricavi complessivi'!A52="","",'Ricavi complessivi'!A52)</f>
        <v xml:space="preserve">  58/05/543  </v>
      </c>
      <c r="B52" s="62" t="str">
        <f>IF('Ricavi complessivi'!B52="","",'Ricavi complessivi'!B52)</f>
        <v>RIMBORSO EDUC. MONTECHIARUGO</v>
      </c>
      <c r="C52" s="8" t="e">
        <f>IF('Ricavi complessivi'!#REF!="G",'Ricavi complessivi'!#REF!*LAVORO!$E$7,IF('Ricavi complessivi'!#REF!="M",'Ricavi complessivi'!#REF!,""))</f>
        <v>#REF!</v>
      </c>
      <c r="D52" s="8" t="e">
        <f>IF('Ricavi complessivi'!#REF!="G",'Ricavi complessivi'!#REF!*LAVORO!$E$7,IF('Ricavi complessivi'!#REF!="M",'Ricavi complessivi'!#REF!,""))</f>
        <v>#REF!</v>
      </c>
      <c r="E52" s="30" t="e">
        <f>IF('Ricavi complessivi'!#REF!="G",'Ricavi complessivi'!#REF!*LAVORO!$E$7,IF('Ricavi complessivi'!#REF!="M",'Ricavi complessivi'!#REF!,""))</f>
        <v>#REF!</v>
      </c>
      <c r="F52" s="114" t="e">
        <f>IF('Ricavi complessivi'!#REF!="G",'Ricavi complessivi'!C52*LAVORO!$E$7,IF('Ricavi complessivi'!#REF!="M",'Ricavi complessivi'!C52,0))</f>
        <v>#REF!</v>
      </c>
      <c r="G52" s="44" t="e">
        <f>IF('Ricavi complessivi'!#REF!="G",'Ricavi complessivi'!#REF!*LAVORO!$E$7,IF('Ricavi complessivi'!#REF!="M",'Ricavi complessivi'!#REF!,""))</f>
        <v>#REF!</v>
      </c>
      <c r="H52" s="44" t="e">
        <f>IF('Ricavi complessivi'!#REF!="G",'Ricavi complessivi'!#REF!*LAVORO!$E$7,IF('Ricavi complessivi'!#REF!="M",'Ricavi complessivi'!#REF!,""))</f>
        <v>#REF!</v>
      </c>
      <c r="I52" s="114" t="e">
        <f>IF('Ricavi complessivi'!#REF!="G",'Ricavi complessivi'!D52*LAVORO!$E$7,IF('Ricavi complessivi'!#REF!="M",'Ricavi complessivi'!D52,""))</f>
        <v>#REF!</v>
      </c>
      <c r="J52" s="14" t="e">
        <f>IF('Ricavi complessivi'!#REF!="G",'Ricavi complessivi'!E52*LAVORO!$E$7,IF('Ricavi complessivi'!#REF!="M",'Ricavi complessivi'!E52,""))</f>
        <v>#REF!</v>
      </c>
      <c r="K52" s="14" t="e">
        <f>IF('Ricavi complessivi'!#REF!="G",'Ricavi complessivi'!F52*LAVORO!$E$7,IF('Ricavi complessivi'!#REF!="M",'Ricavi complessivi'!F52,""))</f>
        <v>#REF!</v>
      </c>
      <c r="L52" s="30" t="e">
        <f>IF('Ricavi complessivi'!#REF!="G",'Ricavi complessivi'!#REF!*LAVORO!$E$7,IF('Ricavi complessivi'!#REF!="M",'Ricavi complessivi'!#REF!,""))</f>
        <v>#REF!</v>
      </c>
      <c r="M52" s="30" t="e">
        <f>'Ricavi complessivi'!#REF!</f>
        <v>#REF!</v>
      </c>
      <c r="P52" s="42" t="e">
        <f>IF(M52="G",'Ricavi complessivi'!#REF!,IF('R Montechiarugolo'!M52='R Montechiarugolo'!$B$214,'Ricavi complessivi'!#REF!,0))</f>
        <v>#REF!</v>
      </c>
    </row>
    <row r="53" spans="1:16" ht="18" hidden="1" customHeight="1">
      <c r="A53" s="13" t="str">
        <f>IF('Ricavi complessivi'!A53="","",'Ricavi complessivi'!A53)</f>
        <v xml:space="preserve">  58/05/544  </v>
      </c>
      <c r="B53" s="62" t="str">
        <f>IF('Ricavi complessivi'!B53="","",'Ricavi complessivi'!B53)</f>
        <v xml:space="preserve">RIMBORSO EDUC. SALA BAGANZA </v>
      </c>
      <c r="C53" s="8" t="e">
        <f>IF('Ricavi complessivi'!#REF!="G",'Ricavi complessivi'!#REF!*LAVORO!$E$7,IF('Ricavi complessivi'!#REF!="M",'Ricavi complessivi'!#REF!,""))</f>
        <v>#REF!</v>
      </c>
      <c r="D53" s="8" t="e">
        <f>IF('Ricavi complessivi'!#REF!="G",'Ricavi complessivi'!#REF!*LAVORO!$E$7,IF('Ricavi complessivi'!#REF!="M",'Ricavi complessivi'!#REF!,""))</f>
        <v>#REF!</v>
      </c>
      <c r="E53" s="30" t="e">
        <f>IF('Ricavi complessivi'!#REF!="G",'Ricavi complessivi'!#REF!*LAVORO!$E$7,IF('Ricavi complessivi'!#REF!="M",'Ricavi complessivi'!#REF!,""))</f>
        <v>#REF!</v>
      </c>
      <c r="F53" s="114" t="e">
        <f>IF('Ricavi complessivi'!#REF!="G",'Ricavi complessivi'!C53*LAVORO!$E$7,IF('Ricavi complessivi'!#REF!="M",'Ricavi complessivi'!C53,0))</f>
        <v>#REF!</v>
      </c>
      <c r="G53" s="44" t="e">
        <f>IF('Ricavi complessivi'!#REF!="G",'Ricavi complessivi'!#REF!*LAVORO!$E$7,IF('Ricavi complessivi'!#REF!="M",'Ricavi complessivi'!#REF!,""))</f>
        <v>#REF!</v>
      </c>
      <c r="H53" s="44" t="e">
        <f>IF('Ricavi complessivi'!#REF!="G",'Ricavi complessivi'!#REF!*LAVORO!$E$7,IF('Ricavi complessivi'!#REF!="M",'Ricavi complessivi'!#REF!,""))</f>
        <v>#REF!</v>
      </c>
      <c r="I53" s="114" t="e">
        <f>IF('Ricavi complessivi'!#REF!="G",'Ricavi complessivi'!D53*LAVORO!$E$7,IF('Ricavi complessivi'!#REF!="M",'Ricavi complessivi'!D53,""))</f>
        <v>#REF!</v>
      </c>
      <c r="J53" s="14" t="e">
        <f>IF('Ricavi complessivi'!#REF!="G",'Ricavi complessivi'!E53*LAVORO!$E$7,IF('Ricavi complessivi'!#REF!="M",'Ricavi complessivi'!E53,""))</f>
        <v>#REF!</v>
      </c>
      <c r="K53" s="14" t="e">
        <f>IF('Ricavi complessivi'!#REF!="G",'Ricavi complessivi'!F53*LAVORO!$E$7,IF('Ricavi complessivi'!#REF!="M",'Ricavi complessivi'!F53,""))</f>
        <v>#REF!</v>
      </c>
      <c r="L53" s="30" t="e">
        <f>IF('Ricavi complessivi'!#REF!="G",'Ricavi complessivi'!#REF!*LAVORO!$E$7,IF('Ricavi complessivi'!#REF!="M",'Ricavi complessivi'!#REF!,""))</f>
        <v>#REF!</v>
      </c>
      <c r="M53" s="30" t="e">
        <f>'Ricavi complessivi'!#REF!</f>
        <v>#REF!</v>
      </c>
      <c r="P53" s="42" t="e">
        <f>IF(M53="G",'Ricavi complessivi'!#REF!,IF('R Montechiarugolo'!M53='R Montechiarugolo'!$B$214,'Ricavi complessivi'!#REF!,0))</f>
        <v>#REF!</v>
      </c>
    </row>
    <row r="54" spans="1:16" ht="18" hidden="1" customHeight="1">
      <c r="A54" s="13" t="str">
        <f>IF('Ricavi complessivi'!A54="","",'Ricavi complessivi'!A54)</f>
        <v xml:space="preserve">  58/05/545  </v>
      </c>
      <c r="B54" s="62" t="str">
        <f>IF('Ricavi complessivi'!B54="","",'Ricavi complessivi'!B54)</f>
        <v xml:space="preserve">RIMBORSO EDUC. TRAVERSETOLO  </v>
      </c>
      <c r="C54" s="8" t="e">
        <f>IF('Ricavi complessivi'!#REF!="G",'Ricavi complessivi'!#REF!*LAVORO!$E$7,IF('Ricavi complessivi'!#REF!="M",'Ricavi complessivi'!#REF!,""))</f>
        <v>#REF!</v>
      </c>
      <c r="D54" s="8" t="e">
        <f>IF('Ricavi complessivi'!#REF!="G",'Ricavi complessivi'!#REF!*LAVORO!$E$7,IF('Ricavi complessivi'!#REF!="M",'Ricavi complessivi'!#REF!,""))</f>
        <v>#REF!</v>
      </c>
      <c r="E54" s="30" t="e">
        <f>IF('Ricavi complessivi'!#REF!="G",'Ricavi complessivi'!#REF!*LAVORO!$E$7,IF('Ricavi complessivi'!#REF!="M",'Ricavi complessivi'!#REF!,""))</f>
        <v>#REF!</v>
      </c>
      <c r="F54" s="114" t="e">
        <f>IF('Ricavi complessivi'!#REF!="G",'Ricavi complessivi'!C54*LAVORO!$E$7,IF('Ricavi complessivi'!#REF!="M",'Ricavi complessivi'!C54,0))</f>
        <v>#REF!</v>
      </c>
      <c r="G54" s="44" t="e">
        <f>IF('Ricavi complessivi'!#REF!="G",'Ricavi complessivi'!#REF!*LAVORO!$E$7,IF('Ricavi complessivi'!#REF!="M",'Ricavi complessivi'!#REF!,""))</f>
        <v>#REF!</v>
      </c>
      <c r="H54" s="44" t="e">
        <f>IF('Ricavi complessivi'!#REF!="G",'Ricavi complessivi'!#REF!*LAVORO!$E$7,IF('Ricavi complessivi'!#REF!="M",'Ricavi complessivi'!#REF!,""))</f>
        <v>#REF!</v>
      </c>
      <c r="I54" s="114" t="e">
        <f>IF('Ricavi complessivi'!#REF!="G",'Ricavi complessivi'!D54*LAVORO!$E$7,IF('Ricavi complessivi'!#REF!="M",'Ricavi complessivi'!D54,""))</f>
        <v>#REF!</v>
      </c>
      <c r="J54" s="14" t="e">
        <f>IF('Ricavi complessivi'!#REF!="G",'Ricavi complessivi'!E54*LAVORO!$E$7,IF('Ricavi complessivi'!#REF!="M",'Ricavi complessivi'!E54,""))</f>
        <v>#REF!</v>
      </c>
      <c r="K54" s="14" t="e">
        <f>IF('Ricavi complessivi'!#REF!="G",'Ricavi complessivi'!F54*LAVORO!$E$7,IF('Ricavi complessivi'!#REF!="M",'Ricavi complessivi'!F54,""))</f>
        <v>#REF!</v>
      </c>
      <c r="L54" s="30" t="e">
        <f>IF('Ricavi complessivi'!#REF!="G",'Ricavi complessivi'!#REF!*LAVORO!$E$7,IF('Ricavi complessivi'!#REF!="M",'Ricavi complessivi'!#REF!,""))</f>
        <v>#REF!</v>
      </c>
      <c r="M54" s="30" t="e">
        <f>'Ricavi complessivi'!#REF!</f>
        <v>#REF!</v>
      </c>
      <c r="P54" s="42" t="e">
        <f>IF(M54="G",'Ricavi complessivi'!#REF!,IF('R Montechiarugolo'!M54='R Montechiarugolo'!$B$214,'Ricavi complessivi'!#REF!,0))</f>
        <v>#REF!</v>
      </c>
    </row>
    <row r="55" spans="1:16" ht="15.75" hidden="1" customHeight="1">
      <c r="A55" s="13" t="str">
        <f>IF('Ricavi complessivi'!A55="","",'Ricavi complessivi'!A55)</f>
        <v xml:space="preserve">  58/05/582  </v>
      </c>
      <c r="B55" s="62" t="str">
        <f>IF('Ricavi complessivi'!B55="","",'Ricavi complessivi'!B55)</f>
        <v>RIMB.ASS.DOM.DISABILI COLLECCHI</v>
      </c>
      <c r="C55" s="8" t="e">
        <f>IF('Ricavi complessivi'!#REF!="G",'Ricavi complessivi'!#REF!*LAVORO!$E$7,IF('Ricavi complessivi'!#REF!="M",'Ricavi complessivi'!#REF!,""))</f>
        <v>#REF!</v>
      </c>
      <c r="D55" s="8" t="e">
        <f>IF('Ricavi complessivi'!#REF!="G",'Ricavi complessivi'!#REF!*LAVORO!$E$7,IF('Ricavi complessivi'!#REF!="M",'Ricavi complessivi'!#REF!,""))</f>
        <v>#REF!</v>
      </c>
      <c r="E55" s="30" t="e">
        <f>IF('Ricavi complessivi'!#REF!="G",'Ricavi complessivi'!#REF!*LAVORO!$E$7,IF('Ricavi complessivi'!#REF!="M",'Ricavi complessivi'!#REF!,""))</f>
        <v>#REF!</v>
      </c>
      <c r="F55" s="114" t="e">
        <f>IF('Ricavi complessivi'!#REF!="G",'Ricavi complessivi'!C55*LAVORO!$E$7,IF('Ricavi complessivi'!#REF!="M",'Ricavi complessivi'!C55,0))</f>
        <v>#REF!</v>
      </c>
      <c r="G55" s="44" t="e">
        <f>IF('Ricavi complessivi'!#REF!="G",'Ricavi complessivi'!#REF!*LAVORO!$E$7,IF('Ricavi complessivi'!#REF!="M",'Ricavi complessivi'!#REF!,""))</f>
        <v>#REF!</v>
      </c>
      <c r="H55" s="44" t="e">
        <f>IF('Ricavi complessivi'!#REF!="G",'Ricavi complessivi'!#REF!*LAVORO!$E$7,IF('Ricavi complessivi'!#REF!="M",'Ricavi complessivi'!#REF!,""))</f>
        <v>#REF!</v>
      </c>
      <c r="I55" s="114" t="e">
        <f>IF('Ricavi complessivi'!#REF!="G",'Ricavi complessivi'!D55*LAVORO!$E$7,IF('Ricavi complessivi'!#REF!="M",'Ricavi complessivi'!D55,""))</f>
        <v>#REF!</v>
      </c>
      <c r="J55" s="14" t="e">
        <f>IF('Ricavi complessivi'!#REF!="G",'Ricavi complessivi'!E55*LAVORO!$E$7,IF('Ricavi complessivi'!#REF!="M",'Ricavi complessivi'!E55,""))</f>
        <v>#REF!</v>
      </c>
      <c r="K55" s="14" t="e">
        <f>IF('Ricavi complessivi'!#REF!="G",'Ricavi complessivi'!F55*LAVORO!$E$7,IF('Ricavi complessivi'!#REF!="M",'Ricavi complessivi'!F55,""))</f>
        <v>#REF!</v>
      </c>
      <c r="L55" s="30" t="e">
        <f>IF('Ricavi complessivi'!#REF!="G",'Ricavi complessivi'!#REF!*LAVORO!$E$7,IF('Ricavi complessivi'!#REF!="M",'Ricavi complessivi'!#REF!,""))</f>
        <v>#REF!</v>
      </c>
      <c r="M55" s="30" t="e">
        <f>'Ricavi complessivi'!#REF!</f>
        <v>#REF!</v>
      </c>
      <c r="P55" s="42" t="e">
        <f>IF(M55="G",'Ricavi complessivi'!#REF!,IF('R Montechiarugolo'!M55='R Montechiarugolo'!$B$214,'Ricavi complessivi'!#REF!,0))</f>
        <v>#REF!</v>
      </c>
    </row>
    <row r="56" spans="1:16" ht="15.75" hidden="1" customHeight="1">
      <c r="A56" s="13" t="str">
        <f>IF('Ricavi complessivi'!A56="","",'Ricavi complessivi'!A56)</f>
        <v xml:space="preserve">  58/05/583  </v>
      </c>
      <c r="B56" s="62" t="str">
        <f>IF('Ricavi complessivi'!B56="","",'Ricavi complessivi'!B56)</f>
        <v xml:space="preserve">RIMB.ASS.DOM.DISABILI FELINO   </v>
      </c>
      <c r="C56" s="8" t="e">
        <f>IF('Ricavi complessivi'!#REF!="G",'Ricavi complessivi'!#REF!*LAVORO!$E$7,IF('Ricavi complessivi'!#REF!="M",'Ricavi complessivi'!#REF!,""))</f>
        <v>#REF!</v>
      </c>
      <c r="D56" s="8" t="e">
        <f>IF('Ricavi complessivi'!#REF!="G",'Ricavi complessivi'!#REF!*LAVORO!$E$7,IF('Ricavi complessivi'!#REF!="M",'Ricavi complessivi'!#REF!,""))</f>
        <v>#REF!</v>
      </c>
      <c r="E56" s="30" t="e">
        <f>IF('Ricavi complessivi'!#REF!="G",'Ricavi complessivi'!#REF!*LAVORO!$E$7,IF('Ricavi complessivi'!#REF!="M",'Ricavi complessivi'!#REF!,""))</f>
        <v>#REF!</v>
      </c>
      <c r="F56" s="114" t="e">
        <f>IF('Ricavi complessivi'!#REF!="G",'Ricavi complessivi'!C56*LAVORO!$E$7,IF('Ricavi complessivi'!#REF!="M",'Ricavi complessivi'!C56,0))</f>
        <v>#REF!</v>
      </c>
      <c r="G56" s="44" t="e">
        <f>IF('Ricavi complessivi'!#REF!="G",'Ricavi complessivi'!#REF!*LAVORO!$E$7,IF('Ricavi complessivi'!#REF!="M",'Ricavi complessivi'!#REF!,""))</f>
        <v>#REF!</v>
      </c>
      <c r="H56" s="44" t="e">
        <f>IF('Ricavi complessivi'!#REF!="G",'Ricavi complessivi'!#REF!*LAVORO!$E$7,IF('Ricavi complessivi'!#REF!="M",'Ricavi complessivi'!#REF!,""))</f>
        <v>#REF!</v>
      </c>
      <c r="I56" s="114" t="e">
        <f>IF('Ricavi complessivi'!#REF!="G",'Ricavi complessivi'!D56*LAVORO!$E$7,IF('Ricavi complessivi'!#REF!="M",'Ricavi complessivi'!D56,""))</f>
        <v>#REF!</v>
      </c>
      <c r="J56" s="14" t="e">
        <f>IF('Ricavi complessivi'!#REF!="G",'Ricavi complessivi'!E56*LAVORO!$E$7,IF('Ricavi complessivi'!#REF!="M",'Ricavi complessivi'!E56,""))</f>
        <v>#REF!</v>
      </c>
      <c r="K56" s="14" t="e">
        <f>IF('Ricavi complessivi'!#REF!="G",'Ricavi complessivi'!F56*LAVORO!$E$7,IF('Ricavi complessivi'!#REF!="M",'Ricavi complessivi'!F56,""))</f>
        <v>#REF!</v>
      </c>
      <c r="L56" s="30" t="e">
        <f>IF('Ricavi complessivi'!#REF!="G",'Ricavi complessivi'!#REF!*LAVORO!$E$7,IF('Ricavi complessivi'!#REF!="M",'Ricavi complessivi'!#REF!,""))</f>
        <v>#REF!</v>
      </c>
      <c r="M56" s="30" t="e">
        <f>'Ricavi complessivi'!#REF!</f>
        <v>#REF!</v>
      </c>
      <c r="P56" s="42" t="e">
        <f>IF(M56="G",'Ricavi complessivi'!#REF!,IF('R Montechiarugolo'!M56='R Montechiarugolo'!$B$214,'Ricavi complessivi'!#REF!,0))</f>
        <v>#REF!</v>
      </c>
    </row>
    <row r="57" spans="1:16" ht="15.75" hidden="1" customHeight="1">
      <c r="A57" s="13" t="str">
        <f>IF('Ricavi complessivi'!A57="","",'Ricavi complessivi'!A57)</f>
        <v xml:space="preserve">  58/05/584  </v>
      </c>
      <c r="B57" s="62" t="str">
        <f>IF('Ricavi complessivi'!B57="","",'Ricavi complessivi'!B57)</f>
        <v>RIMB.ASS.DOM.DIS.LI MONTECHIARU</v>
      </c>
      <c r="C57" s="8" t="e">
        <f>IF('Ricavi complessivi'!#REF!="G",'Ricavi complessivi'!#REF!*LAVORO!$E$7,IF('Ricavi complessivi'!#REF!="M",'Ricavi complessivi'!#REF!,""))</f>
        <v>#REF!</v>
      </c>
      <c r="D57" s="8" t="e">
        <f>IF('Ricavi complessivi'!#REF!="G",'Ricavi complessivi'!#REF!*LAVORO!$E$7,IF('Ricavi complessivi'!#REF!="M",'Ricavi complessivi'!#REF!,""))</f>
        <v>#REF!</v>
      </c>
      <c r="E57" s="30" t="e">
        <f>IF('Ricavi complessivi'!#REF!="G",'Ricavi complessivi'!#REF!*LAVORO!$E$7,IF('Ricavi complessivi'!#REF!="M",'Ricavi complessivi'!#REF!,""))</f>
        <v>#REF!</v>
      </c>
      <c r="F57" s="114" t="e">
        <f>IF('Ricavi complessivi'!#REF!="G",'Ricavi complessivi'!C57*LAVORO!$E$7,IF('Ricavi complessivi'!#REF!="M",'Ricavi complessivi'!C57,0))</f>
        <v>#REF!</v>
      </c>
      <c r="G57" s="44" t="e">
        <f>IF('Ricavi complessivi'!#REF!="G",'Ricavi complessivi'!#REF!*LAVORO!$E$7,IF('Ricavi complessivi'!#REF!="M",'Ricavi complessivi'!#REF!,""))</f>
        <v>#REF!</v>
      </c>
      <c r="H57" s="44" t="e">
        <f>IF('Ricavi complessivi'!#REF!="G",'Ricavi complessivi'!#REF!*LAVORO!$E$7,IF('Ricavi complessivi'!#REF!="M",'Ricavi complessivi'!#REF!,""))</f>
        <v>#REF!</v>
      </c>
      <c r="I57" s="114" t="e">
        <f>IF('Ricavi complessivi'!#REF!="G",'Ricavi complessivi'!D57*LAVORO!$E$7,IF('Ricavi complessivi'!#REF!="M",'Ricavi complessivi'!D57,""))</f>
        <v>#REF!</v>
      </c>
      <c r="J57" s="14" t="e">
        <f>IF('Ricavi complessivi'!#REF!="G",'Ricavi complessivi'!E57*LAVORO!$E$7,IF('Ricavi complessivi'!#REF!="M",'Ricavi complessivi'!E57,""))</f>
        <v>#REF!</v>
      </c>
      <c r="K57" s="14" t="e">
        <f>IF('Ricavi complessivi'!#REF!="G",'Ricavi complessivi'!F57*LAVORO!$E$7,IF('Ricavi complessivi'!#REF!="M",'Ricavi complessivi'!F57,""))</f>
        <v>#REF!</v>
      </c>
      <c r="L57" s="30" t="e">
        <f>IF('Ricavi complessivi'!#REF!="G",'Ricavi complessivi'!#REF!*LAVORO!$E$7,IF('Ricavi complessivi'!#REF!="M",'Ricavi complessivi'!#REF!,""))</f>
        <v>#REF!</v>
      </c>
      <c r="M57" s="30" t="e">
        <f>'Ricavi complessivi'!#REF!</f>
        <v>#REF!</v>
      </c>
      <c r="P57" s="42" t="e">
        <f>IF(M57="G",'Ricavi complessivi'!#REF!,IF('R Montechiarugolo'!M57='R Montechiarugolo'!$B$214,'Ricavi complessivi'!#REF!,0))</f>
        <v>#REF!</v>
      </c>
    </row>
    <row r="58" spans="1:16" ht="15.75" hidden="1" customHeight="1">
      <c r="A58" s="13" t="str">
        <f>IF('Ricavi complessivi'!A58="","",'Ricavi complessivi'!A58)</f>
        <v xml:space="preserve">  58/05/585  </v>
      </c>
      <c r="B58" s="62" t="str">
        <f>IF('Ricavi complessivi'!B58="","",'Ricavi complessivi'!B58)</f>
        <v>RIMB.ASS.DOM.DISABILI SALA B.ZA</v>
      </c>
      <c r="C58" s="8" t="e">
        <f>IF('Ricavi complessivi'!#REF!="G",'Ricavi complessivi'!#REF!*LAVORO!$E$7,IF('Ricavi complessivi'!#REF!="M",'Ricavi complessivi'!#REF!,""))</f>
        <v>#REF!</v>
      </c>
      <c r="D58" s="8" t="e">
        <f>IF('Ricavi complessivi'!#REF!="G",'Ricavi complessivi'!#REF!*LAVORO!$E$7,IF('Ricavi complessivi'!#REF!="M",'Ricavi complessivi'!#REF!,""))</f>
        <v>#REF!</v>
      </c>
      <c r="E58" s="30" t="e">
        <f>IF('Ricavi complessivi'!#REF!="G",'Ricavi complessivi'!#REF!*LAVORO!$E$7,IF('Ricavi complessivi'!#REF!="M",'Ricavi complessivi'!#REF!,""))</f>
        <v>#REF!</v>
      </c>
      <c r="F58" s="114" t="e">
        <f>IF('Ricavi complessivi'!#REF!="G",'Ricavi complessivi'!C58*LAVORO!$E$7,IF('Ricavi complessivi'!#REF!="M",'Ricavi complessivi'!C58,0))</f>
        <v>#REF!</v>
      </c>
      <c r="G58" s="44" t="e">
        <f>IF('Ricavi complessivi'!#REF!="G",'Ricavi complessivi'!#REF!*LAVORO!$E$7,IF('Ricavi complessivi'!#REF!="M",'Ricavi complessivi'!#REF!,""))</f>
        <v>#REF!</v>
      </c>
      <c r="H58" s="44" t="e">
        <f>IF('Ricavi complessivi'!#REF!="G",'Ricavi complessivi'!#REF!*LAVORO!$E$7,IF('Ricavi complessivi'!#REF!="M",'Ricavi complessivi'!#REF!,""))</f>
        <v>#REF!</v>
      </c>
      <c r="I58" s="114" t="e">
        <f>IF('Ricavi complessivi'!#REF!="G",'Ricavi complessivi'!D58*LAVORO!$E$7,IF('Ricavi complessivi'!#REF!="M",'Ricavi complessivi'!D58,""))</f>
        <v>#REF!</v>
      </c>
      <c r="J58" s="14" t="e">
        <f>IF('Ricavi complessivi'!#REF!="G",'Ricavi complessivi'!E58*LAVORO!$E$7,IF('Ricavi complessivi'!#REF!="M",'Ricavi complessivi'!E58,""))</f>
        <v>#REF!</v>
      </c>
      <c r="K58" s="14" t="e">
        <f>IF('Ricavi complessivi'!#REF!="G",'Ricavi complessivi'!F58*LAVORO!$E$7,IF('Ricavi complessivi'!#REF!="M",'Ricavi complessivi'!F58,""))</f>
        <v>#REF!</v>
      </c>
      <c r="L58" s="30" t="e">
        <f>IF('Ricavi complessivi'!#REF!="G",'Ricavi complessivi'!#REF!*LAVORO!$E$7,IF('Ricavi complessivi'!#REF!="M",'Ricavi complessivi'!#REF!,""))</f>
        <v>#REF!</v>
      </c>
      <c r="M58" s="30" t="e">
        <f>'Ricavi complessivi'!#REF!</f>
        <v>#REF!</v>
      </c>
      <c r="P58" s="42" t="e">
        <f>IF(M58="G",'Ricavi complessivi'!#REF!,IF('R Montechiarugolo'!M58='R Montechiarugolo'!$B$214,'Ricavi complessivi'!#REF!,0))</f>
        <v>#REF!</v>
      </c>
    </row>
    <row r="59" spans="1:16" ht="15.75" hidden="1" customHeight="1">
      <c r="A59" s="13" t="str">
        <f>IF('Ricavi complessivi'!A59="","",'Ricavi complessivi'!A59)</f>
        <v xml:space="preserve">  58/05/586  </v>
      </c>
      <c r="B59" s="62" t="str">
        <f>IF('Ricavi complessivi'!B59="","",'Ricavi complessivi'!B59)</f>
        <v>RIMB.ASS.DOM.DIS.LI TRAVERSETOL</v>
      </c>
      <c r="C59" s="8" t="e">
        <f>IF('Ricavi complessivi'!#REF!="G",'Ricavi complessivi'!#REF!*LAVORO!$E$7,IF('Ricavi complessivi'!#REF!="M",'Ricavi complessivi'!#REF!,""))</f>
        <v>#REF!</v>
      </c>
      <c r="D59" s="8" t="e">
        <f>IF('Ricavi complessivi'!#REF!="G",'Ricavi complessivi'!#REF!*LAVORO!$E$7,IF('Ricavi complessivi'!#REF!="M",'Ricavi complessivi'!#REF!,""))</f>
        <v>#REF!</v>
      </c>
      <c r="E59" s="30" t="e">
        <f>IF('Ricavi complessivi'!#REF!="G",'Ricavi complessivi'!#REF!*LAVORO!$E$7,IF('Ricavi complessivi'!#REF!="M",'Ricavi complessivi'!#REF!,""))</f>
        <v>#REF!</v>
      </c>
      <c r="F59" s="114" t="e">
        <f>IF('Ricavi complessivi'!#REF!="G",'Ricavi complessivi'!C59*LAVORO!$E$7,IF('Ricavi complessivi'!#REF!="M",'Ricavi complessivi'!C59,0))</f>
        <v>#REF!</v>
      </c>
      <c r="G59" s="44" t="e">
        <f>IF('Ricavi complessivi'!#REF!="G",'Ricavi complessivi'!#REF!*LAVORO!$E$7,IF('Ricavi complessivi'!#REF!="M",'Ricavi complessivi'!#REF!,""))</f>
        <v>#REF!</v>
      </c>
      <c r="H59" s="44" t="e">
        <f>IF('Ricavi complessivi'!#REF!="G",'Ricavi complessivi'!#REF!*LAVORO!$E$7,IF('Ricavi complessivi'!#REF!="M",'Ricavi complessivi'!#REF!,""))</f>
        <v>#REF!</v>
      </c>
      <c r="I59" s="114" t="e">
        <f>IF('Ricavi complessivi'!#REF!="G",'Ricavi complessivi'!D59*LAVORO!$E$7,IF('Ricavi complessivi'!#REF!="M",'Ricavi complessivi'!D59,""))</f>
        <v>#REF!</v>
      </c>
      <c r="J59" s="14" t="e">
        <f>IF('Ricavi complessivi'!#REF!="G",'Ricavi complessivi'!E59*LAVORO!$E$7,IF('Ricavi complessivi'!#REF!="M",'Ricavi complessivi'!E59,""))</f>
        <v>#REF!</v>
      </c>
      <c r="K59" s="14" t="e">
        <f>IF('Ricavi complessivi'!#REF!="G",'Ricavi complessivi'!F59*LAVORO!$E$7,IF('Ricavi complessivi'!#REF!="M",'Ricavi complessivi'!F59,""))</f>
        <v>#REF!</v>
      </c>
      <c r="L59" s="30" t="e">
        <f>IF('Ricavi complessivi'!#REF!="G",'Ricavi complessivi'!#REF!*LAVORO!$E$7,IF('Ricavi complessivi'!#REF!="M",'Ricavi complessivi'!#REF!,""))</f>
        <v>#REF!</v>
      </c>
      <c r="M59" s="30" t="e">
        <f>'Ricavi complessivi'!#REF!</f>
        <v>#REF!</v>
      </c>
      <c r="P59" s="42" t="e">
        <f>IF(M59="G",'Ricavi complessivi'!#REF!,IF('R Montechiarugolo'!M59='R Montechiarugolo'!$B$214,'Ricavi complessivi'!#REF!,0))</f>
        <v>#REF!</v>
      </c>
    </row>
    <row r="60" spans="1:16" hidden="1">
      <c r="A60" s="13" t="str">
        <f>IF('Ricavi complessivi'!A60="","",'Ricavi complessivi'!A60)</f>
        <v xml:space="preserve">  58/05/587  </v>
      </c>
      <c r="B60" s="62" t="str">
        <f>IF('Ricavi complessivi'!B60="","",'Ricavi complessivi'!B60)</f>
        <v xml:space="preserve">RIMB. TAXI DISABILI COLLECCHIO </v>
      </c>
      <c r="C60" s="8" t="e">
        <f>IF('Ricavi complessivi'!#REF!="G",'Ricavi complessivi'!#REF!*LAVORO!$E$7,IF('Ricavi complessivi'!#REF!="M",'Ricavi complessivi'!#REF!,""))</f>
        <v>#REF!</v>
      </c>
      <c r="D60" s="8" t="e">
        <f>IF('Ricavi complessivi'!#REF!="G",'Ricavi complessivi'!#REF!*LAVORO!$E$7,IF('Ricavi complessivi'!#REF!="M",'Ricavi complessivi'!#REF!,""))</f>
        <v>#REF!</v>
      </c>
      <c r="E60" s="30" t="e">
        <f>IF('Ricavi complessivi'!#REF!="G",'Ricavi complessivi'!#REF!*LAVORO!$E$7,IF('Ricavi complessivi'!#REF!="M",'Ricavi complessivi'!#REF!,""))</f>
        <v>#REF!</v>
      </c>
      <c r="F60" s="114" t="e">
        <f>IF('Ricavi complessivi'!#REF!="G",'Ricavi complessivi'!C60*LAVORO!$E$7,IF('Ricavi complessivi'!#REF!="M",'Ricavi complessivi'!C60,0))</f>
        <v>#REF!</v>
      </c>
      <c r="G60" s="44" t="e">
        <f>IF('Ricavi complessivi'!#REF!="G",'Ricavi complessivi'!#REF!*LAVORO!$E$7,IF('Ricavi complessivi'!#REF!="M",'Ricavi complessivi'!#REF!,""))</f>
        <v>#REF!</v>
      </c>
      <c r="H60" s="44" t="e">
        <f>IF('Ricavi complessivi'!#REF!="G",'Ricavi complessivi'!#REF!*LAVORO!$E$7,IF('Ricavi complessivi'!#REF!="M",'Ricavi complessivi'!#REF!,""))</f>
        <v>#REF!</v>
      </c>
      <c r="I60" s="114" t="e">
        <f>IF('Ricavi complessivi'!#REF!="G",'Ricavi complessivi'!D60*LAVORO!$E$7,IF('Ricavi complessivi'!#REF!="M",'Ricavi complessivi'!D60,""))</f>
        <v>#REF!</v>
      </c>
      <c r="J60" s="14" t="e">
        <f>IF('Ricavi complessivi'!#REF!="G",'Ricavi complessivi'!E60*LAVORO!$E$7,IF('Ricavi complessivi'!#REF!="M",'Ricavi complessivi'!E60,""))</f>
        <v>#REF!</v>
      </c>
      <c r="K60" s="14" t="e">
        <f>IF('Ricavi complessivi'!#REF!="G",'Ricavi complessivi'!F60*LAVORO!$E$7,IF('Ricavi complessivi'!#REF!="M",'Ricavi complessivi'!F60,""))</f>
        <v>#REF!</v>
      </c>
      <c r="L60" s="30" t="e">
        <f>IF('Ricavi complessivi'!#REF!="G",'Ricavi complessivi'!#REF!*LAVORO!$E$7,IF('Ricavi complessivi'!#REF!="M",'Ricavi complessivi'!#REF!,""))</f>
        <v>#REF!</v>
      </c>
      <c r="M60" s="30" t="e">
        <f>'Ricavi complessivi'!#REF!</f>
        <v>#REF!</v>
      </c>
      <c r="P60" s="42" t="e">
        <f>IF(M60="G",'Ricavi complessivi'!#REF!,IF('R Montechiarugolo'!M60='R Montechiarugolo'!$B$214,'Ricavi complessivi'!#REF!,0))</f>
        <v>#REF!</v>
      </c>
    </row>
    <row r="61" spans="1:16" hidden="1">
      <c r="A61" s="13" t="str">
        <f>IF('Ricavi complessivi'!A61="","",'Ricavi complessivi'!A61)</f>
        <v xml:space="preserve">  58/05/588  </v>
      </c>
      <c r="B61" s="62" t="str">
        <f>IF('Ricavi complessivi'!B61="","",'Ricavi complessivi'!B61)</f>
        <v xml:space="preserve">RIMB. TAXI DISABILI FELINO     </v>
      </c>
      <c r="C61" s="8" t="e">
        <f>IF('Ricavi complessivi'!#REF!="G",'Ricavi complessivi'!#REF!*LAVORO!$E$7,IF('Ricavi complessivi'!#REF!="M",'Ricavi complessivi'!#REF!,""))</f>
        <v>#REF!</v>
      </c>
      <c r="D61" s="8" t="e">
        <f>IF('Ricavi complessivi'!#REF!="G",'Ricavi complessivi'!#REF!*LAVORO!$E$7,IF('Ricavi complessivi'!#REF!="M",'Ricavi complessivi'!#REF!,""))</f>
        <v>#REF!</v>
      </c>
      <c r="E61" s="30" t="e">
        <f>IF('Ricavi complessivi'!#REF!="G",'Ricavi complessivi'!#REF!*LAVORO!$E$7,IF('Ricavi complessivi'!#REF!="M",'Ricavi complessivi'!#REF!,""))</f>
        <v>#REF!</v>
      </c>
      <c r="F61" s="114" t="e">
        <f>IF('Ricavi complessivi'!#REF!="G",'Ricavi complessivi'!C61*LAVORO!$E$7,IF('Ricavi complessivi'!#REF!="M",'Ricavi complessivi'!C61,0))</f>
        <v>#REF!</v>
      </c>
      <c r="G61" s="44" t="e">
        <f>IF('Ricavi complessivi'!#REF!="G",'Ricavi complessivi'!#REF!*LAVORO!$E$7,IF('Ricavi complessivi'!#REF!="M",'Ricavi complessivi'!#REF!,""))</f>
        <v>#REF!</v>
      </c>
      <c r="H61" s="44" t="e">
        <f>IF('Ricavi complessivi'!#REF!="G",'Ricavi complessivi'!#REF!*LAVORO!$E$7,IF('Ricavi complessivi'!#REF!="M",'Ricavi complessivi'!#REF!,""))</f>
        <v>#REF!</v>
      </c>
      <c r="I61" s="114" t="e">
        <f>IF('Ricavi complessivi'!#REF!="G",'Ricavi complessivi'!D61*LAVORO!$E$7,IF('Ricavi complessivi'!#REF!="M",'Ricavi complessivi'!D61,""))</f>
        <v>#REF!</v>
      </c>
      <c r="J61" s="14" t="e">
        <f>IF('Ricavi complessivi'!#REF!="G",'Ricavi complessivi'!E61*LAVORO!$E$7,IF('Ricavi complessivi'!#REF!="M",'Ricavi complessivi'!E61,""))</f>
        <v>#REF!</v>
      </c>
      <c r="K61" s="14" t="e">
        <f>IF('Ricavi complessivi'!#REF!="G",'Ricavi complessivi'!F61*LAVORO!$E$7,IF('Ricavi complessivi'!#REF!="M",'Ricavi complessivi'!F61,""))</f>
        <v>#REF!</v>
      </c>
      <c r="L61" s="30" t="e">
        <f>IF('Ricavi complessivi'!#REF!="G",'Ricavi complessivi'!#REF!*LAVORO!$E$7,IF('Ricavi complessivi'!#REF!="M",'Ricavi complessivi'!#REF!,""))</f>
        <v>#REF!</v>
      </c>
      <c r="M61" s="30" t="e">
        <f>'Ricavi complessivi'!#REF!</f>
        <v>#REF!</v>
      </c>
      <c r="P61" s="42" t="e">
        <f>IF(M61="G",'Ricavi complessivi'!#REF!,IF('R Montechiarugolo'!M61='R Montechiarugolo'!$B$214,'Ricavi complessivi'!#REF!,0))</f>
        <v>#REF!</v>
      </c>
    </row>
    <row r="62" spans="1:16">
      <c r="A62" s="13" t="str">
        <f>IF('Ricavi complessivi'!A62="","",'Ricavi complessivi'!A62)</f>
        <v xml:space="preserve">  58/05/589  </v>
      </c>
      <c r="B62" s="62" t="str">
        <f>IF('Ricavi complessivi'!B62="","",'Ricavi complessivi'!B62)</f>
        <v>RIMB. TAXI DIS.LI MOTECHIARUGOL</v>
      </c>
      <c r="C62" s="8" t="e">
        <f>IF('Ricavi complessivi'!#REF!="G",'Ricavi complessivi'!#REF!*LAVORO!$E$7,IF('Ricavi complessivi'!#REF!="M",'Ricavi complessivi'!#REF!,""))</f>
        <v>#REF!</v>
      </c>
      <c r="D62" s="8" t="e">
        <f>IF('Ricavi complessivi'!#REF!="G",'Ricavi complessivi'!#REF!*LAVORO!$E$7,IF('Ricavi complessivi'!#REF!="M",'Ricavi complessivi'!#REF!,""))</f>
        <v>#REF!</v>
      </c>
      <c r="E62" s="30" t="e">
        <f>IF('Ricavi complessivi'!#REF!="G",'Ricavi complessivi'!#REF!*LAVORO!$E$7,IF('Ricavi complessivi'!#REF!="M",'Ricavi complessivi'!#REF!,""))</f>
        <v>#REF!</v>
      </c>
      <c r="F62" s="114" t="e">
        <f>IF('Ricavi complessivi'!#REF!="G",'Ricavi complessivi'!C62*LAVORO!$E$7,IF('Ricavi complessivi'!#REF!="M",'Ricavi complessivi'!C62,0))</f>
        <v>#REF!</v>
      </c>
      <c r="G62" s="44" t="e">
        <f>IF('Ricavi complessivi'!#REF!="G",'Ricavi complessivi'!#REF!*LAVORO!$E$7,IF('Ricavi complessivi'!#REF!="M",'Ricavi complessivi'!#REF!,""))</f>
        <v>#REF!</v>
      </c>
      <c r="H62" s="44" t="e">
        <f>IF('Ricavi complessivi'!#REF!="G",'Ricavi complessivi'!#REF!*LAVORO!$E$7,IF('Ricavi complessivi'!#REF!="M",'Ricavi complessivi'!#REF!,""))</f>
        <v>#REF!</v>
      </c>
      <c r="I62" s="114" t="e">
        <f>IF('Ricavi complessivi'!#REF!="G",'Ricavi complessivi'!D62*LAVORO!$E$7,IF('Ricavi complessivi'!#REF!="M",'Ricavi complessivi'!D62,""))</f>
        <v>#REF!</v>
      </c>
      <c r="J62" s="14" t="e">
        <f>IF('Ricavi complessivi'!#REF!="G",'Ricavi complessivi'!E62*LAVORO!$E$7,IF('Ricavi complessivi'!#REF!="M",'Ricavi complessivi'!E62,""))</f>
        <v>#REF!</v>
      </c>
      <c r="K62" s="14" t="e">
        <f>IF('Ricavi complessivi'!#REF!="G",'Ricavi complessivi'!F62*LAVORO!$E$7,IF('Ricavi complessivi'!#REF!="M",'Ricavi complessivi'!F62,""))</f>
        <v>#REF!</v>
      </c>
      <c r="L62" s="30" t="e">
        <f>IF('Ricavi complessivi'!#REF!="G",'Ricavi complessivi'!#REF!*LAVORO!$E$7,IF('Ricavi complessivi'!#REF!="M",'Ricavi complessivi'!#REF!,""))</f>
        <v>#REF!</v>
      </c>
      <c r="M62" s="30" t="e">
        <f>'Ricavi complessivi'!#REF!</f>
        <v>#REF!</v>
      </c>
      <c r="P62" s="42" t="e">
        <f>IF(M62="G",'Ricavi complessivi'!#REF!,IF('R Montechiarugolo'!M62='R Montechiarugolo'!$B$214,'Ricavi complessivi'!#REF!,0))</f>
        <v>#REF!</v>
      </c>
    </row>
    <row r="63" spans="1:16" hidden="1">
      <c r="A63" s="13" t="str">
        <f>IF('Ricavi complessivi'!A63="","",'Ricavi complessivi'!A63)</f>
        <v xml:space="preserve">  58/05/590  </v>
      </c>
      <c r="B63" s="62" t="str">
        <f>IF('Ricavi complessivi'!B63="","",'Ricavi complessivi'!B63)</f>
        <v xml:space="preserve">RIMB. TAXI DISABILI SALA B.ZA  </v>
      </c>
      <c r="C63" s="8" t="e">
        <f>IF('Ricavi complessivi'!#REF!="G",'Ricavi complessivi'!#REF!*LAVORO!$E$7,IF('Ricavi complessivi'!#REF!="M",'Ricavi complessivi'!#REF!,""))</f>
        <v>#REF!</v>
      </c>
      <c r="D63" s="8" t="e">
        <f>IF('Ricavi complessivi'!#REF!="G",'Ricavi complessivi'!#REF!*LAVORO!$E$7,IF('Ricavi complessivi'!#REF!="M",'Ricavi complessivi'!#REF!,""))</f>
        <v>#REF!</v>
      </c>
      <c r="E63" s="30" t="e">
        <f>IF('Ricavi complessivi'!#REF!="G",'Ricavi complessivi'!#REF!*LAVORO!$E$7,IF('Ricavi complessivi'!#REF!="M",'Ricavi complessivi'!#REF!,""))</f>
        <v>#REF!</v>
      </c>
      <c r="F63" s="114" t="e">
        <f>IF('Ricavi complessivi'!#REF!="G",'Ricavi complessivi'!C63*LAVORO!$E$7,IF('Ricavi complessivi'!#REF!="M",'Ricavi complessivi'!C63,0))</f>
        <v>#REF!</v>
      </c>
      <c r="G63" s="44" t="e">
        <f>IF('Ricavi complessivi'!#REF!="G",'Ricavi complessivi'!#REF!*LAVORO!$E$7,IF('Ricavi complessivi'!#REF!="M",'Ricavi complessivi'!#REF!,""))</f>
        <v>#REF!</v>
      </c>
      <c r="H63" s="44" t="e">
        <f>IF('Ricavi complessivi'!#REF!="G",'Ricavi complessivi'!#REF!*LAVORO!$E$7,IF('Ricavi complessivi'!#REF!="M",'Ricavi complessivi'!#REF!,""))</f>
        <v>#REF!</v>
      </c>
      <c r="I63" s="114" t="e">
        <f>IF('Ricavi complessivi'!#REF!="G",'Ricavi complessivi'!D63*LAVORO!$E$7,IF('Ricavi complessivi'!#REF!="M",'Ricavi complessivi'!D63,""))</f>
        <v>#REF!</v>
      </c>
      <c r="J63" s="14" t="e">
        <f>IF('Ricavi complessivi'!#REF!="G",'Ricavi complessivi'!E63*LAVORO!$E$7,IF('Ricavi complessivi'!#REF!="M",'Ricavi complessivi'!E63,""))</f>
        <v>#REF!</v>
      </c>
      <c r="K63" s="14" t="e">
        <f>IF('Ricavi complessivi'!#REF!="G",'Ricavi complessivi'!F63*LAVORO!$E$7,IF('Ricavi complessivi'!#REF!="M",'Ricavi complessivi'!F63,""))</f>
        <v>#REF!</v>
      </c>
      <c r="L63" s="30" t="e">
        <f>IF('Ricavi complessivi'!#REF!="G",'Ricavi complessivi'!#REF!*LAVORO!$E$7,IF('Ricavi complessivi'!#REF!="M",'Ricavi complessivi'!#REF!,""))</f>
        <v>#REF!</v>
      </c>
      <c r="M63" s="30" t="e">
        <f>'Ricavi complessivi'!#REF!</f>
        <v>#REF!</v>
      </c>
      <c r="P63" s="42" t="e">
        <f>IF(M63="G",'Ricavi complessivi'!#REF!,IF('R Montechiarugolo'!M63='R Montechiarugolo'!$B$214,'Ricavi complessivi'!#REF!,0))</f>
        <v>#REF!</v>
      </c>
    </row>
    <row r="64" spans="1:16" hidden="1">
      <c r="A64" s="13" t="str">
        <f>IF('Ricavi complessivi'!A64="","",'Ricavi complessivi'!A64)</f>
        <v xml:space="preserve">  58/05/591  </v>
      </c>
      <c r="B64" s="62" t="str">
        <f>IF('Ricavi complessivi'!B64="","",'Ricavi complessivi'!B64)</f>
        <v xml:space="preserve">RIMB. TAXI DIS.LI TRAVERSETOLO </v>
      </c>
      <c r="C64" s="8" t="e">
        <f>IF('Ricavi complessivi'!#REF!="G",'Ricavi complessivi'!#REF!*LAVORO!$E$7,IF('Ricavi complessivi'!#REF!="M",'Ricavi complessivi'!#REF!,""))</f>
        <v>#REF!</v>
      </c>
      <c r="D64" s="8" t="e">
        <f>IF('Ricavi complessivi'!#REF!="G",'Ricavi complessivi'!#REF!*LAVORO!$E$7,IF('Ricavi complessivi'!#REF!="M",'Ricavi complessivi'!#REF!,""))</f>
        <v>#REF!</v>
      </c>
      <c r="E64" s="30" t="e">
        <f>IF('Ricavi complessivi'!#REF!="G",'Ricavi complessivi'!#REF!*LAVORO!$E$7,IF('Ricavi complessivi'!#REF!="M",'Ricavi complessivi'!#REF!,""))</f>
        <v>#REF!</v>
      </c>
      <c r="F64" s="114" t="e">
        <f>IF('Ricavi complessivi'!#REF!="G",'Ricavi complessivi'!C64*LAVORO!$E$7,IF('Ricavi complessivi'!#REF!="M",'Ricavi complessivi'!C64,0))</f>
        <v>#REF!</v>
      </c>
      <c r="G64" s="44" t="e">
        <f>IF('Ricavi complessivi'!#REF!="G",'Ricavi complessivi'!#REF!*LAVORO!$E$7,IF('Ricavi complessivi'!#REF!="M",'Ricavi complessivi'!#REF!,""))</f>
        <v>#REF!</v>
      </c>
      <c r="H64" s="44" t="e">
        <f>IF('Ricavi complessivi'!#REF!="G",'Ricavi complessivi'!#REF!*LAVORO!$E$7,IF('Ricavi complessivi'!#REF!="M",'Ricavi complessivi'!#REF!,""))</f>
        <v>#REF!</v>
      </c>
      <c r="I64" s="114" t="e">
        <f>IF('Ricavi complessivi'!#REF!="G",'Ricavi complessivi'!D64*LAVORO!$E$7,IF('Ricavi complessivi'!#REF!="M",'Ricavi complessivi'!D64,""))</f>
        <v>#REF!</v>
      </c>
      <c r="J64" s="14" t="e">
        <f>IF('Ricavi complessivi'!#REF!="G",'Ricavi complessivi'!E64*LAVORO!$E$7,IF('Ricavi complessivi'!#REF!="M",'Ricavi complessivi'!E64,""))</f>
        <v>#REF!</v>
      </c>
      <c r="K64" s="14" t="e">
        <f>IF('Ricavi complessivi'!#REF!="G",'Ricavi complessivi'!F64*LAVORO!$E$7,IF('Ricavi complessivi'!#REF!="M",'Ricavi complessivi'!F64,""))</f>
        <v>#REF!</v>
      </c>
      <c r="L64" s="30" t="e">
        <f>IF('Ricavi complessivi'!#REF!="G",'Ricavi complessivi'!#REF!*LAVORO!$E$7,IF('Ricavi complessivi'!#REF!="M",'Ricavi complessivi'!#REF!,""))</f>
        <v>#REF!</v>
      </c>
      <c r="M64" s="30" t="e">
        <f>'Ricavi complessivi'!#REF!</f>
        <v>#REF!</v>
      </c>
      <c r="P64" s="42" t="e">
        <f>IF(M64="G",'Ricavi complessivi'!#REF!,IF('R Montechiarugolo'!M64='R Montechiarugolo'!$B$214,'Ricavi complessivi'!#REF!,0))</f>
        <v>#REF!</v>
      </c>
    </row>
    <row r="65" spans="1:16" hidden="1">
      <c r="A65" s="13" t="str">
        <f>IF('Ricavi complessivi'!A65="","",'Ricavi complessivi'!A65)</f>
        <v xml:space="preserve">  58/05/592  </v>
      </c>
      <c r="B65" s="62" t="str">
        <f>IF('Ricavi complessivi'!B65="","",'Ricavi complessivi'!B65)</f>
        <v>RIMB. PASTI DISABILI COLLECCHIO</v>
      </c>
      <c r="C65" s="8" t="e">
        <f>IF('Ricavi complessivi'!#REF!="G",'Ricavi complessivi'!#REF!*LAVORO!$E$7,IF('Ricavi complessivi'!#REF!="M",'Ricavi complessivi'!#REF!,""))</f>
        <v>#REF!</v>
      </c>
      <c r="D65" s="8" t="e">
        <f>IF('Ricavi complessivi'!#REF!="G",'Ricavi complessivi'!#REF!*LAVORO!$E$7,IF('Ricavi complessivi'!#REF!="M",'Ricavi complessivi'!#REF!,""))</f>
        <v>#REF!</v>
      </c>
      <c r="E65" s="30" t="e">
        <f>IF('Ricavi complessivi'!#REF!="G",'Ricavi complessivi'!#REF!*LAVORO!$E$7,IF('Ricavi complessivi'!#REF!="M",'Ricavi complessivi'!#REF!,""))</f>
        <v>#REF!</v>
      </c>
      <c r="F65" s="114" t="e">
        <f>IF('Ricavi complessivi'!#REF!="G",'Ricavi complessivi'!C65*LAVORO!$E$7,IF('Ricavi complessivi'!#REF!="M",'Ricavi complessivi'!C65,0))</f>
        <v>#REF!</v>
      </c>
      <c r="G65" s="44" t="e">
        <f>IF('Ricavi complessivi'!#REF!="G",'Ricavi complessivi'!#REF!*LAVORO!$E$7,IF('Ricavi complessivi'!#REF!="M",'Ricavi complessivi'!#REF!,""))</f>
        <v>#REF!</v>
      </c>
      <c r="H65" s="44" t="e">
        <f>IF('Ricavi complessivi'!#REF!="G",'Ricavi complessivi'!#REF!*LAVORO!$E$7,IF('Ricavi complessivi'!#REF!="M",'Ricavi complessivi'!#REF!,""))</f>
        <v>#REF!</v>
      </c>
      <c r="I65" s="114" t="e">
        <f>IF('Ricavi complessivi'!#REF!="G",'Ricavi complessivi'!D65*LAVORO!$E$7,IF('Ricavi complessivi'!#REF!="M",'Ricavi complessivi'!D65,""))</f>
        <v>#REF!</v>
      </c>
      <c r="J65" s="14" t="e">
        <f>IF('Ricavi complessivi'!#REF!="G",'Ricavi complessivi'!E65*LAVORO!$E$7,IF('Ricavi complessivi'!#REF!="M",'Ricavi complessivi'!E65,""))</f>
        <v>#REF!</v>
      </c>
      <c r="K65" s="14" t="e">
        <f>IF('Ricavi complessivi'!#REF!="G",'Ricavi complessivi'!F65*LAVORO!$E$7,IF('Ricavi complessivi'!#REF!="M",'Ricavi complessivi'!F65,""))</f>
        <v>#REF!</v>
      </c>
      <c r="L65" s="30" t="e">
        <f>IF('Ricavi complessivi'!#REF!="G",'Ricavi complessivi'!#REF!*LAVORO!$E$7,IF('Ricavi complessivi'!#REF!="M",'Ricavi complessivi'!#REF!,""))</f>
        <v>#REF!</v>
      </c>
      <c r="M65" s="30" t="e">
        <f>'Ricavi complessivi'!#REF!</f>
        <v>#REF!</v>
      </c>
      <c r="P65" s="42" t="e">
        <f>IF(M65="G",'Ricavi complessivi'!#REF!,IF('R Montechiarugolo'!M65='R Montechiarugolo'!$B$214,'Ricavi complessivi'!#REF!,0))</f>
        <v>#REF!</v>
      </c>
    </row>
    <row r="66" spans="1:16" hidden="1">
      <c r="A66" s="13" t="str">
        <f>IF('Ricavi complessivi'!A66="","",'Ricavi complessivi'!A66)</f>
        <v xml:space="preserve">  58/05/593  </v>
      </c>
      <c r="B66" s="62" t="str">
        <f>IF('Ricavi complessivi'!B66="","",'Ricavi complessivi'!B66)</f>
        <v xml:space="preserve">RIMB. PASTI DISABILI FELINO    </v>
      </c>
      <c r="C66" s="8" t="e">
        <f>IF('Ricavi complessivi'!#REF!="G",'Ricavi complessivi'!#REF!*LAVORO!$E$7,IF('Ricavi complessivi'!#REF!="M",'Ricavi complessivi'!#REF!,""))</f>
        <v>#REF!</v>
      </c>
      <c r="D66" s="8" t="e">
        <f>IF('Ricavi complessivi'!#REF!="G",'Ricavi complessivi'!#REF!*LAVORO!$E$7,IF('Ricavi complessivi'!#REF!="M",'Ricavi complessivi'!#REF!,""))</f>
        <v>#REF!</v>
      </c>
      <c r="E66" s="30" t="e">
        <f>IF('Ricavi complessivi'!#REF!="G",'Ricavi complessivi'!#REF!*LAVORO!$E$7,IF('Ricavi complessivi'!#REF!="M",'Ricavi complessivi'!#REF!,""))</f>
        <v>#REF!</v>
      </c>
      <c r="F66" s="114" t="e">
        <f>IF('Ricavi complessivi'!#REF!="G",'Ricavi complessivi'!C66*LAVORO!$E$7,IF('Ricavi complessivi'!#REF!="M",'Ricavi complessivi'!C66,0))</f>
        <v>#REF!</v>
      </c>
      <c r="G66" s="44" t="e">
        <f>IF('Ricavi complessivi'!#REF!="G",'Ricavi complessivi'!#REF!*LAVORO!$E$7,IF('Ricavi complessivi'!#REF!="M",'Ricavi complessivi'!#REF!,""))</f>
        <v>#REF!</v>
      </c>
      <c r="H66" s="44" t="e">
        <f>IF('Ricavi complessivi'!#REF!="G",'Ricavi complessivi'!#REF!*LAVORO!$E$7,IF('Ricavi complessivi'!#REF!="M",'Ricavi complessivi'!#REF!,""))</f>
        <v>#REF!</v>
      </c>
      <c r="I66" s="114" t="e">
        <f>IF('Ricavi complessivi'!#REF!="G",'Ricavi complessivi'!D66*LAVORO!$E$7,IF('Ricavi complessivi'!#REF!="M",'Ricavi complessivi'!D66,""))</f>
        <v>#REF!</v>
      </c>
      <c r="J66" s="14" t="e">
        <f>IF('Ricavi complessivi'!#REF!="G",'Ricavi complessivi'!E66*LAVORO!$E$7,IF('Ricavi complessivi'!#REF!="M",'Ricavi complessivi'!E66,""))</f>
        <v>#REF!</v>
      </c>
      <c r="K66" s="14" t="e">
        <f>IF('Ricavi complessivi'!#REF!="G",'Ricavi complessivi'!F66*LAVORO!$E$7,IF('Ricavi complessivi'!#REF!="M",'Ricavi complessivi'!F66,""))</f>
        <v>#REF!</v>
      </c>
      <c r="L66" s="30" t="e">
        <f>IF('Ricavi complessivi'!#REF!="G",'Ricavi complessivi'!#REF!*LAVORO!$E$7,IF('Ricavi complessivi'!#REF!="M",'Ricavi complessivi'!#REF!,""))</f>
        <v>#REF!</v>
      </c>
      <c r="M66" s="30" t="e">
        <f>'Ricavi complessivi'!#REF!</f>
        <v>#REF!</v>
      </c>
      <c r="P66" s="42" t="e">
        <f>IF(M66="G",'Ricavi complessivi'!#REF!,IF('R Montechiarugolo'!M66='R Montechiarugolo'!$B$214,'Ricavi complessivi'!#REF!,0))</f>
        <v>#REF!</v>
      </c>
    </row>
    <row r="67" spans="1:16" hidden="1">
      <c r="A67" s="13" t="str">
        <f>IF('Ricavi complessivi'!A67="","",'Ricavi complessivi'!A67)</f>
        <v>58/05/594</v>
      </c>
      <c r="B67" s="62" t="str">
        <f>IF('Ricavi complessivi'!B67="","",'Ricavi complessivi'!B67)</f>
        <v xml:space="preserve">RIMB. PASTI DISABILI MONTECHIARUGOLO  </v>
      </c>
      <c r="C67" s="8" t="e">
        <f>IF('Ricavi complessivi'!#REF!="G",'Ricavi complessivi'!#REF!*LAVORO!$E$7,IF('Ricavi complessivi'!#REF!="M",'Ricavi complessivi'!#REF!,""))</f>
        <v>#REF!</v>
      </c>
      <c r="D67" s="8" t="e">
        <f>IF('Ricavi complessivi'!#REF!="G",'Ricavi complessivi'!#REF!*LAVORO!$E$7,IF('Ricavi complessivi'!#REF!="M",'Ricavi complessivi'!#REF!,""))</f>
        <v>#REF!</v>
      </c>
      <c r="E67" s="30" t="e">
        <f>IF('Ricavi complessivi'!#REF!="G",'Ricavi complessivi'!#REF!*LAVORO!$E$7,IF('Ricavi complessivi'!#REF!="M",'Ricavi complessivi'!#REF!,""))</f>
        <v>#REF!</v>
      </c>
      <c r="F67" s="114" t="e">
        <f>IF('Ricavi complessivi'!#REF!="G",'Ricavi complessivi'!C67*LAVORO!$E$7,IF('Ricavi complessivi'!#REF!="M",'Ricavi complessivi'!C67,0))</f>
        <v>#REF!</v>
      </c>
      <c r="G67" s="44" t="e">
        <f>IF('Ricavi complessivi'!#REF!="G",'Ricavi complessivi'!#REF!*LAVORO!$E$7,IF('Ricavi complessivi'!#REF!="M",'Ricavi complessivi'!#REF!,""))</f>
        <v>#REF!</v>
      </c>
      <c r="H67" s="44" t="e">
        <f>IF('Ricavi complessivi'!#REF!="G",'Ricavi complessivi'!#REF!*LAVORO!$E$7,IF('Ricavi complessivi'!#REF!="M",'Ricavi complessivi'!#REF!,""))</f>
        <v>#REF!</v>
      </c>
      <c r="I67" s="114" t="e">
        <f>IF('Ricavi complessivi'!#REF!="G",'Ricavi complessivi'!D67*LAVORO!$E$7,IF('Ricavi complessivi'!#REF!="M",'Ricavi complessivi'!D67,""))</f>
        <v>#REF!</v>
      </c>
      <c r="J67" s="14" t="e">
        <f>IF('Ricavi complessivi'!#REF!="G",'Ricavi complessivi'!E67*LAVORO!$E$7,IF('Ricavi complessivi'!#REF!="M",'Ricavi complessivi'!E67,""))</f>
        <v>#REF!</v>
      </c>
      <c r="K67" s="14" t="e">
        <f>IF('Ricavi complessivi'!#REF!="G",'Ricavi complessivi'!F67*LAVORO!$E$7,IF('Ricavi complessivi'!#REF!="M",'Ricavi complessivi'!F67,""))</f>
        <v>#REF!</v>
      </c>
      <c r="L67" s="30" t="e">
        <f>IF('Ricavi complessivi'!#REF!="G",'Ricavi complessivi'!#REF!*LAVORO!$E$7,IF('Ricavi complessivi'!#REF!="M",'Ricavi complessivi'!#REF!,""))</f>
        <v>#REF!</v>
      </c>
      <c r="M67" s="30" t="e">
        <f>'Ricavi complessivi'!#REF!</f>
        <v>#REF!</v>
      </c>
      <c r="P67" s="42" t="e">
        <f>IF(M67="G",'Ricavi complessivi'!#REF!,IF('R Montechiarugolo'!M67='R Montechiarugolo'!$B$214,'Ricavi complessivi'!#REF!,0))</f>
        <v>#REF!</v>
      </c>
    </row>
    <row r="68" spans="1:16" hidden="1">
      <c r="A68" s="13" t="str">
        <f>IF('Ricavi complessivi'!A68="","",'Ricavi complessivi'!A68)</f>
        <v xml:space="preserve">  58/05/595  </v>
      </c>
      <c r="B68" s="62" t="str">
        <f>IF('Ricavi complessivi'!B68="","",'Ricavi complessivi'!B68)</f>
        <v xml:space="preserve">RIMB. PASTI DISABILI SALA B.   </v>
      </c>
      <c r="C68" s="8" t="e">
        <f>IF('Ricavi complessivi'!#REF!="G",'Ricavi complessivi'!#REF!*LAVORO!$E$7,IF('Ricavi complessivi'!#REF!="M",'Ricavi complessivi'!#REF!,""))</f>
        <v>#REF!</v>
      </c>
      <c r="D68" s="8" t="e">
        <f>IF('Ricavi complessivi'!#REF!="G",'Ricavi complessivi'!#REF!*LAVORO!$E$7,IF('Ricavi complessivi'!#REF!="M",'Ricavi complessivi'!#REF!,""))</f>
        <v>#REF!</v>
      </c>
      <c r="E68" s="30" t="e">
        <f>IF('Ricavi complessivi'!#REF!="G",'Ricavi complessivi'!#REF!*LAVORO!$E$7,IF('Ricavi complessivi'!#REF!="M",'Ricavi complessivi'!#REF!,""))</f>
        <v>#REF!</v>
      </c>
      <c r="F68" s="114" t="e">
        <f>IF('Ricavi complessivi'!#REF!="G",'Ricavi complessivi'!C68*LAVORO!$E$7,IF('Ricavi complessivi'!#REF!="M",'Ricavi complessivi'!C68,0))</f>
        <v>#REF!</v>
      </c>
      <c r="G68" s="44" t="e">
        <f>IF('Ricavi complessivi'!#REF!="G",'Ricavi complessivi'!#REF!*LAVORO!$E$7,IF('Ricavi complessivi'!#REF!="M",'Ricavi complessivi'!#REF!,""))</f>
        <v>#REF!</v>
      </c>
      <c r="H68" s="44" t="e">
        <f>IF('Ricavi complessivi'!#REF!="G",'Ricavi complessivi'!#REF!*LAVORO!$E$7,IF('Ricavi complessivi'!#REF!="M",'Ricavi complessivi'!#REF!,""))</f>
        <v>#REF!</v>
      </c>
      <c r="I68" s="114" t="e">
        <f>IF('Ricavi complessivi'!#REF!="G",'Ricavi complessivi'!D68*LAVORO!$E$7,IF('Ricavi complessivi'!#REF!="M",'Ricavi complessivi'!D68,""))</f>
        <v>#REF!</v>
      </c>
      <c r="J68" s="14" t="e">
        <f>IF('Ricavi complessivi'!#REF!="G",'Ricavi complessivi'!E68*LAVORO!$E$7,IF('Ricavi complessivi'!#REF!="M",'Ricavi complessivi'!E68,""))</f>
        <v>#REF!</v>
      </c>
      <c r="K68" s="14" t="e">
        <f>IF('Ricavi complessivi'!#REF!="G",'Ricavi complessivi'!F68*LAVORO!$E$7,IF('Ricavi complessivi'!#REF!="M",'Ricavi complessivi'!F68,""))</f>
        <v>#REF!</v>
      </c>
      <c r="L68" s="30" t="e">
        <f>IF('Ricavi complessivi'!#REF!="G",'Ricavi complessivi'!#REF!*LAVORO!$E$7,IF('Ricavi complessivi'!#REF!="M",'Ricavi complessivi'!#REF!,""))</f>
        <v>#REF!</v>
      </c>
      <c r="M68" s="30" t="e">
        <f>'Ricavi complessivi'!#REF!</f>
        <v>#REF!</v>
      </c>
      <c r="P68" s="42" t="e">
        <f>IF(M68="G",'Ricavi complessivi'!#REF!,IF('R Montechiarugolo'!M68='R Montechiarugolo'!$B$214,'Ricavi complessivi'!#REF!,0))</f>
        <v>#REF!</v>
      </c>
    </row>
    <row r="69" spans="1:16" hidden="1">
      <c r="A69" s="13" t="str">
        <f>IF('Ricavi complessivi'!A69="","",'Ricavi complessivi'!A69)</f>
        <v xml:space="preserve">  58/05/596  </v>
      </c>
      <c r="B69" s="62" t="str">
        <f>IF('Ricavi complessivi'!B69="","",'Ricavi complessivi'!B69)</f>
        <v>RIMB. PASTI DIS.LI TRAVERSETOLO</v>
      </c>
      <c r="C69" s="8" t="e">
        <f>IF('Ricavi complessivi'!#REF!="G",'Ricavi complessivi'!#REF!*LAVORO!$E$7,IF('Ricavi complessivi'!#REF!="M",'Ricavi complessivi'!#REF!,""))</f>
        <v>#REF!</v>
      </c>
      <c r="D69" s="8" t="e">
        <f>IF('Ricavi complessivi'!#REF!="G",'Ricavi complessivi'!#REF!*LAVORO!$E$7,IF('Ricavi complessivi'!#REF!="M",'Ricavi complessivi'!#REF!,""))</f>
        <v>#REF!</v>
      </c>
      <c r="E69" s="30" t="e">
        <f>IF('Ricavi complessivi'!#REF!="G",'Ricavi complessivi'!#REF!*LAVORO!$E$7,IF('Ricavi complessivi'!#REF!="M",'Ricavi complessivi'!#REF!,""))</f>
        <v>#REF!</v>
      </c>
      <c r="F69" s="114" t="e">
        <f>IF('Ricavi complessivi'!#REF!="G",'Ricavi complessivi'!C69*LAVORO!$E$7,IF('Ricavi complessivi'!#REF!="M",'Ricavi complessivi'!C69,0))</f>
        <v>#REF!</v>
      </c>
      <c r="G69" s="44" t="e">
        <f>IF('Ricavi complessivi'!#REF!="G",'Ricavi complessivi'!#REF!*LAVORO!$E$7,IF('Ricavi complessivi'!#REF!="M",'Ricavi complessivi'!#REF!,""))</f>
        <v>#REF!</v>
      </c>
      <c r="H69" s="44" t="e">
        <f>IF('Ricavi complessivi'!#REF!="G",'Ricavi complessivi'!#REF!*LAVORO!$E$7,IF('Ricavi complessivi'!#REF!="M",'Ricavi complessivi'!#REF!,""))</f>
        <v>#REF!</v>
      </c>
      <c r="I69" s="114" t="e">
        <f>IF('Ricavi complessivi'!#REF!="G",'Ricavi complessivi'!D69*LAVORO!$E$7,IF('Ricavi complessivi'!#REF!="M",'Ricavi complessivi'!D69,""))</f>
        <v>#REF!</v>
      </c>
      <c r="J69" s="14" t="e">
        <f>IF('Ricavi complessivi'!#REF!="G",'Ricavi complessivi'!E69*LAVORO!$E$7,IF('Ricavi complessivi'!#REF!="M",'Ricavi complessivi'!E69,""))</f>
        <v>#REF!</v>
      </c>
      <c r="K69" s="14" t="e">
        <f>IF('Ricavi complessivi'!#REF!="G",'Ricavi complessivi'!F69*LAVORO!$E$7,IF('Ricavi complessivi'!#REF!="M",'Ricavi complessivi'!F69,""))</f>
        <v>#REF!</v>
      </c>
      <c r="L69" s="30" t="e">
        <f>IF('Ricavi complessivi'!#REF!="G",'Ricavi complessivi'!#REF!*LAVORO!$E$7,IF('Ricavi complessivi'!#REF!="M",'Ricavi complessivi'!#REF!,""))</f>
        <v>#REF!</v>
      </c>
      <c r="M69" s="30" t="e">
        <f>'Ricavi complessivi'!#REF!</f>
        <v>#REF!</v>
      </c>
      <c r="P69" s="42" t="e">
        <f>IF(M69="G",'Ricavi complessivi'!#REF!,IF('R Montechiarugolo'!M69='R Montechiarugolo'!$B$214,'Ricavi complessivi'!#REF!,0))</f>
        <v>#REF!</v>
      </c>
    </row>
    <row r="70" spans="1:16" hidden="1">
      <c r="A70" s="13" t="str">
        <f>IF('Ricavi complessivi'!A70="","",'Ricavi complessivi'!A70)</f>
        <v>58/05/751</v>
      </c>
      <c r="B70" s="62" t="str">
        <f>IF('Ricavi complessivi'!B70="","",'Ricavi complessivi'!B70)</f>
        <v xml:space="preserve">FRNA DISABILI RIMB. CD COLLECCHIO  </v>
      </c>
      <c r="C70" s="8" t="e">
        <f>IF('Ricavi complessivi'!#REF!="G",'Ricavi complessivi'!#REF!*LAVORO!$E$7,IF('Ricavi complessivi'!#REF!="M",'Ricavi complessivi'!#REF!,""))</f>
        <v>#REF!</v>
      </c>
      <c r="D70" s="8" t="e">
        <f>IF('Ricavi complessivi'!#REF!="G",'Ricavi complessivi'!#REF!*LAVORO!$E$7,IF('Ricavi complessivi'!#REF!="M",'Ricavi complessivi'!#REF!,""))</f>
        <v>#REF!</v>
      </c>
      <c r="E70" s="30" t="e">
        <f>IF('Ricavi complessivi'!#REF!="G",'Ricavi complessivi'!#REF!*LAVORO!$E$7,IF('Ricavi complessivi'!#REF!="M",'Ricavi complessivi'!#REF!,""))</f>
        <v>#REF!</v>
      </c>
      <c r="F70" s="114" t="e">
        <f>IF('Ricavi complessivi'!#REF!="G",'Ricavi complessivi'!C70*LAVORO!$E$7,IF('Ricavi complessivi'!#REF!="M",'Ricavi complessivi'!C70,0))</f>
        <v>#REF!</v>
      </c>
      <c r="G70" s="44" t="e">
        <f>IF('Ricavi complessivi'!#REF!="G",'Ricavi complessivi'!#REF!*LAVORO!$E$7,IF('Ricavi complessivi'!#REF!="M",'Ricavi complessivi'!#REF!,""))</f>
        <v>#REF!</v>
      </c>
      <c r="H70" s="44" t="e">
        <f>IF('Ricavi complessivi'!#REF!="G",'Ricavi complessivi'!#REF!*LAVORO!$E$7,IF('Ricavi complessivi'!#REF!="M",'Ricavi complessivi'!#REF!,""))</f>
        <v>#REF!</v>
      </c>
      <c r="I70" s="114" t="e">
        <f>IF('Ricavi complessivi'!#REF!="G",'Ricavi complessivi'!D70*LAVORO!$E$7,IF('Ricavi complessivi'!#REF!="M",'Ricavi complessivi'!D70,""))</f>
        <v>#REF!</v>
      </c>
      <c r="J70" s="14" t="e">
        <f>IF('Ricavi complessivi'!#REF!="G",'Ricavi complessivi'!E70*LAVORO!$E$7,IF('Ricavi complessivi'!#REF!="M",'Ricavi complessivi'!E70,""))</f>
        <v>#REF!</v>
      </c>
      <c r="K70" s="14" t="e">
        <f>IF('Ricavi complessivi'!#REF!="G",'Ricavi complessivi'!F70*LAVORO!$E$7,IF('Ricavi complessivi'!#REF!="M",'Ricavi complessivi'!F70,""))</f>
        <v>#REF!</v>
      </c>
      <c r="L70" s="30" t="e">
        <f>IF('Ricavi complessivi'!#REF!="G",'Ricavi complessivi'!#REF!*LAVORO!$E$7,IF('Ricavi complessivi'!#REF!="M",'Ricavi complessivi'!#REF!,""))</f>
        <v>#REF!</v>
      </c>
      <c r="M70" s="30" t="e">
        <f>'Ricavi complessivi'!#REF!</f>
        <v>#REF!</v>
      </c>
      <c r="P70" s="42" t="e">
        <f>IF(M70="G",'Ricavi complessivi'!#REF!,IF('R Montechiarugolo'!M70='R Montechiarugolo'!$B$214,'Ricavi complessivi'!#REF!,0))</f>
        <v>#REF!</v>
      </c>
    </row>
    <row r="71" spans="1:16" hidden="1">
      <c r="A71" s="13" t="str">
        <f>IF('Ricavi complessivi'!A71="","",'Ricavi complessivi'!A71)</f>
        <v xml:space="preserve">  58/05/752  </v>
      </c>
      <c r="B71" s="62" t="str">
        <f>IF('Ricavi complessivi'!B71="","",'Ricavi complessivi'!B71)</f>
        <v xml:space="preserve">FRNA DISABILI RIMB. CD FELINO  </v>
      </c>
      <c r="C71" s="8" t="e">
        <f>IF('Ricavi complessivi'!#REF!="G",'Ricavi complessivi'!#REF!*LAVORO!$E$7,IF('Ricavi complessivi'!#REF!="M",'Ricavi complessivi'!#REF!,""))</f>
        <v>#REF!</v>
      </c>
      <c r="D71" s="8" t="e">
        <f>IF('Ricavi complessivi'!#REF!="G",'Ricavi complessivi'!#REF!*LAVORO!$E$7,IF('Ricavi complessivi'!#REF!="M",'Ricavi complessivi'!#REF!,""))</f>
        <v>#REF!</v>
      </c>
      <c r="E71" s="30" t="e">
        <f>IF('Ricavi complessivi'!#REF!="G",'Ricavi complessivi'!#REF!*LAVORO!$E$7,IF('Ricavi complessivi'!#REF!="M",'Ricavi complessivi'!#REF!,""))</f>
        <v>#REF!</v>
      </c>
      <c r="F71" s="114" t="e">
        <f>IF('Ricavi complessivi'!#REF!="G",'Ricavi complessivi'!C71*LAVORO!$E$7,IF('Ricavi complessivi'!#REF!="M",'Ricavi complessivi'!C71,0))</f>
        <v>#REF!</v>
      </c>
      <c r="G71" s="44" t="e">
        <f>IF('Ricavi complessivi'!#REF!="G",'Ricavi complessivi'!#REF!*LAVORO!$E$7,IF('Ricavi complessivi'!#REF!="M",'Ricavi complessivi'!#REF!,""))</f>
        <v>#REF!</v>
      </c>
      <c r="H71" s="44" t="e">
        <f>IF('Ricavi complessivi'!#REF!="G",'Ricavi complessivi'!#REF!*LAVORO!$E$7,IF('Ricavi complessivi'!#REF!="M",'Ricavi complessivi'!#REF!,""))</f>
        <v>#REF!</v>
      </c>
      <c r="I71" s="114" t="e">
        <f>IF('Ricavi complessivi'!#REF!="G",'Ricavi complessivi'!D71*LAVORO!$E$7,IF('Ricavi complessivi'!#REF!="M",'Ricavi complessivi'!D71,""))</f>
        <v>#REF!</v>
      </c>
      <c r="J71" s="14" t="e">
        <f>IF('Ricavi complessivi'!#REF!="G",'Ricavi complessivi'!E71*LAVORO!$E$7,IF('Ricavi complessivi'!#REF!="M",'Ricavi complessivi'!E71,""))</f>
        <v>#REF!</v>
      </c>
      <c r="K71" s="14" t="e">
        <f>IF('Ricavi complessivi'!#REF!="G",'Ricavi complessivi'!F71*LAVORO!$E$7,IF('Ricavi complessivi'!#REF!="M",'Ricavi complessivi'!F71,""))</f>
        <v>#REF!</v>
      </c>
      <c r="L71" s="30" t="e">
        <f>IF('Ricavi complessivi'!#REF!="G",'Ricavi complessivi'!#REF!*LAVORO!$E$7,IF('Ricavi complessivi'!#REF!="M",'Ricavi complessivi'!#REF!,""))</f>
        <v>#REF!</v>
      </c>
      <c r="M71" s="30" t="e">
        <f>'Ricavi complessivi'!#REF!</f>
        <v>#REF!</v>
      </c>
      <c r="P71" s="42" t="e">
        <f>IF(M71="G",'Ricavi complessivi'!#REF!,IF('R Montechiarugolo'!M71='R Montechiarugolo'!$B$214,'Ricavi complessivi'!#REF!,0))</f>
        <v>#REF!</v>
      </c>
    </row>
    <row r="72" spans="1:16">
      <c r="A72" s="13" t="str">
        <f>IF('Ricavi complessivi'!A72="","",'Ricavi complessivi'!A72)</f>
        <v>58/05/753</v>
      </c>
      <c r="B72" s="62" t="str">
        <f>IF('Ricavi complessivi'!B72="","",'Ricavi complessivi'!B72)</f>
        <v xml:space="preserve">FRNA DISABILI RIMB. CD MONTECH  </v>
      </c>
      <c r="C72" s="8" t="e">
        <f>IF('Ricavi complessivi'!#REF!="G",'Ricavi complessivi'!#REF!*LAVORO!$E$7,IF('Ricavi complessivi'!#REF!="M",'Ricavi complessivi'!#REF!,""))</f>
        <v>#REF!</v>
      </c>
      <c r="D72" s="8" t="e">
        <f>IF('Ricavi complessivi'!#REF!="G",'Ricavi complessivi'!#REF!*LAVORO!$E$7,IF('Ricavi complessivi'!#REF!="M",'Ricavi complessivi'!#REF!,""))</f>
        <v>#REF!</v>
      </c>
      <c r="E72" s="30" t="e">
        <f>IF('Ricavi complessivi'!#REF!="G",'Ricavi complessivi'!#REF!*LAVORO!$E$7,IF('Ricavi complessivi'!#REF!="M",'Ricavi complessivi'!#REF!,""))</f>
        <v>#REF!</v>
      </c>
      <c r="F72" s="114" t="e">
        <f>IF('Ricavi complessivi'!#REF!="G",'Ricavi complessivi'!C72*LAVORO!$E$7,IF('Ricavi complessivi'!#REF!="M",'Ricavi complessivi'!C72,0))</f>
        <v>#REF!</v>
      </c>
      <c r="G72" s="44" t="e">
        <f>IF('Ricavi complessivi'!#REF!="G",'Ricavi complessivi'!#REF!*LAVORO!$E$7,IF('Ricavi complessivi'!#REF!="M",'Ricavi complessivi'!#REF!,""))</f>
        <v>#REF!</v>
      </c>
      <c r="H72" s="44" t="e">
        <f>IF('Ricavi complessivi'!#REF!="G",'Ricavi complessivi'!#REF!*LAVORO!$E$7,IF('Ricavi complessivi'!#REF!="M",'Ricavi complessivi'!#REF!,""))</f>
        <v>#REF!</v>
      </c>
      <c r="I72" s="114" t="e">
        <f>IF('Ricavi complessivi'!#REF!="G",'Ricavi complessivi'!D72*LAVORO!$E$7,IF('Ricavi complessivi'!#REF!="M",'Ricavi complessivi'!D72,""))</f>
        <v>#REF!</v>
      </c>
      <c r="J72" s="14" t="e">
        <f>IF('Ricavi complessivi'!#REF!="G",'Ricavi complessivi'!E72*LAVORO!$E$7,IF('Ricavi complessivi'!#REF!="M",'Ricavi complessivi'!E72,""))</f>
        <v>#REF!</v>
      </c>
      <c r="K72" s="14" t="e">
        <f>IF('Ricavi complessivi'!#REF!="G",'Ricavi complessivi'!F72*LAVORO!$E$7,IF('Ricavi complessivi'!#REF!="M",'Ricavi complessivi'!F72,""))</f>
        <v>#REF!</v>
      </c>
      <c r="L72" s="30" t="e">
        <f>IF('Ricavi complessivi'!#REF!="G",'Ricavi complessivi'!#REF!*LAVORO!$E$7,IF('Ricavi complessivi'!#REF!="M",'Ricavi complessivi'!#REF!,""))</f>
        <v>#REF!</v>
      </c>
      <c r="M72" s="30" t="e">
        <f>'Ricavi complessivi'!#REF!</f>
        <v>#REF!</v>
      </c>
      <c r="P72" s="42" t="e">
        <f>IF(M72="G",'Ricavi complessivi'!#REF!,IF('R Montechiarugolo'!M72='R Montechiarugolo'!$B$214,'Ricavi complessivi'!#REF!,0))</f>
        <v>#REF!</v>
      </c>
    </row>
    <row r="73" spans="1:16" hidden="1">
      <c r="A73" s="13" t="str">
        <f>IF('Ricavi complessivi'!A73="","",'Ricavi complessivi'!A73)</f>
        <v xml:space="preserve">  58/05/754  </v>
      </c>
      <c r="B73" s="62" t="str">
        <f>IF('Ricavi complessivi'!B73="","",'Ricavi complessivi'!B73)</f>
        <v>FRNA DISABILI RIMB. CD SALA BAG</v>
      </c>
      <c r="C73" s="8" t="e">
        <f>IF('Ricavi complessivi'!#REF!="G",'Ricavi complessivi'!#REF!*LAVORO!$E$7,IF('Ricavi complessivi'!#REF!="M",'Ricavi complessivi'!#REF!,""))</f>
        <v>#REF!</v>
      </c>
      <c r="D73" s="8" t="e">
        <f>IF('Ricavi complessivi'!#REF!="G",'Ricavi complessivi'!#REF!*LAVORO!$E$7,IF('Ricavi complessivi'!#REF!="M",'Ricavi complessivi'!#REF!,""))</f>
        <v>#REF!</v>
      </c>
      <c r="E73" s="30" t="e">
        <f>IF('Ricavi complessivi'!#REF!="G",'Ricavi complessivi'!#REF!*LAVORO!$E$7,IF('Ricavi complessivi'!#REF!="M",'Ricavi complessivi'!#REF!,""))</f>
        <v>#REF!</v>
      </c>
      <c r="F73" s="114" t="e">
        <f>IF('Ricavi complessivi'!#REF!="G",'Ricavi complessivi'!C73*LAVORO!$E$7,IF('Ricavi complessivi'!#REF!="M",'Ricavi complessivi'!C73,0))</f>
        <v>#REF!</v>
      </c>
      <c r="G73" s="44" t="e">
        <f>IF('Ricavi complessivi'!#REF!="G",'Ricavi complessivi'!#REF!*LAVORO!$E$7,IF('Ricavi complessivi'!#REF!="M",'Ricavi complessivi'!#REF!,""))</f>
        <v>#REF!</v>
      </c>
      <c r="H73" s="44" t="e">
        <f>IF('Ricavi complessivi'!#REF!="G",'Ricavi complessivi'!#REF!*LAVORO!$E$7,IF('Ricavi complessivi'!#REF!="M",'Ricavi complessivi'!#REF!,""))</f>
        <v>#REF!</v>
      </c>
      <c r="I73" s="114" t="e">
        <f>IF('Ricavi complessivi'!#REF!="G",'Ricavi complessivi'!D73*LAVORO!$E$7,IF('Ricavi complessivi'!#REF!="M",'Ricavi complessivi'!D73,""))</f>
        <v>#REF!</v>
      </c>
      <c r="J73" s="14" t="e">
        <f>IF('Ricavi complessivi'!#REF!="G",'Ricavi complessivi'!E73*LAVORO!$E$7,IF('Ricavi complessivi'!#REF!="M",'Ricavi complessivi'!E73,""))</f>
        <v>#REF!</v>
      </c>
      <c r="K73" s="14" t="e">
        <f>IF('Ricavi complessivi'!#REF!="G",'Ricavi complessivi'!F73*LAVORO!$E$7,IF('Ricavi complessivi'!#REF!="M",'Ricavi complessivi'!F73,""))</f>
        <v>#REF!</v>
      </c>
      <c r="L73" s="30" t="e">
        <f>IF('Ricavi complessivi'!#REF!="G",'Ricavi complessivi'!#REF!*LAVORO!$E$7,IF('Ricavi complessivi'!#REF!="M",'Ricavi complessivi'!#REF!,""))</f>
        <v>#REF!</v>
      </c>
      <c r="M73" s="30" t="e">
        <f>'Ricavi complessivi'!#REF!</f>
        <v>#REF!</v>
      </c>
      <c r="P73" s="42" t="e">
        <f>IF(M73="G",'Ricavi complessivi'!#REF!,IF('R Montechiarugolo'!M73='R Montechiarugolo'!$B$214,'Ricavi complessivi'!#REF!,0))</f>
        <v>#REF!</v>
      </c>
    </row>
    <row r="74" spans="1:16" hidden="1">
      <c r="A74" s="13" t="str">
        <f>IF('Ricavi complessivi'!A74="","",'Ricavi complessivi'!A74)</f>
        <v xml:space="preserve">  58/05/755  </v>
      </c>
      <c r="B74" s="62" t="str">
        <f>IF('Ricavi complessivi'!B74="","",'Ricavi complessivi'!B74)</f>
        <v>FRNA DISABILI RIMB. CD TRAVERSE</v>
      </c>
      <c r="C74" s="8" t="e">
        <f>IF('Ricavi complessivi'!#REF!="G",'Ricavi complessivi'!#REF!*LAVORO!$E$7,IF('Ricavi complessivi'!#REF!="M",'Ricavi complessivi'!#REF!,""))</f>
        <v>#REF!</v>
      </c>
      <c r="D74" s="8" t="e">
        <f>IF('Ricavi complessivi'!#REF!="G",'Ricavi complessivi'!#REF!*LAVORO!$E$7,IF('Ricavi complessivi'!#REF!="M",'Ricavi complessivi'!#REF!,""))</f>
        <v>#REF!</v>
      </c>
      <c r="E74" s="30" t="e">
        <f>IF('Ricavi complessivi'!#REF!="G",'Ricavi complessivi'!#REF!*LAVORO!$E$7,IF('Ricavi complessivi'!#REF!="M",'Ricavi complessivi'!#REF!,""))</f>
        <v>#REF!</v>
      </c>
      <c r="F74" s="114" t="e">
        <f>IF('Ricavi complessivi'!#REF!="G",'Ricavi complessivi'!C74*LAVORO!$E$7,IF('Ricavi complessivi'!#REF!="M",'Ricavi complessivi'!C74,0))</f>
        <v>#REF!</v>
      </c>
      <c r="G74" s="44" t="e">
        <f>IF('Ricavi complessivi'!#REF!="G",'Ricavi complessivi'!#REF!*LAVORO!$E$7,IF('Ricavi complessivi'!#REF!="M",'Ricavi complessivi'!#REF!,""))</f>
        <v>#REF!</v>
      </c>
      <c r="H74" s="44" t="e">
        <f>IF('Ricavi complessivi'!#REF!="G",'Ricavi complessivi'!#REF!*LAVORO!$E$7,IF('Ricavi complessivi'!#REF!="M",'Ricavi complessivi'!#REF!,""))</f>
        <v>#REF!</v>
      </c>
      <c r="I74" s="114" t="e">
        <f>IF('Ricavi complessivi'!#REF!="G",'Ricavi complessivi'!D74*LAVORO!$E$7,IF('Ricavi complessivi'!#REF!="M",'Ricavi complessivi'!D74,""))</f>
        <v>#REF!</v>
      </c>
      <c r="J74" s="14" t="e">
        <f>IF('Ricavi complessivi'!#REF!="G",'Ricavi complessivi'!E74*LAVORO!$E$7,IF('Ricavi complessivi'!#REF!="M",'Ricavi complessivi'!E74,""))</f>
        <v>#REF!</v>
      </c>
      <c r="K74" s="14" t="e">
        <f>IF('Ricavi complessivi'!#REF!="G",'Ricavi complessivi'!F74*LAVORO!$E$7,IF('Ricavi complessivi'!#REF!="M",'Ricavi complessivi'!F74,""))</f>
        <v>#REF!</v>
      </c>
      <c r="L74" s="30" t="e">
        <f>IF('Ricavi complessivi'!#REF!="G",'Ricavi complessivi'!#REF!*LAVORO!$E$7,IF('Ricavi complessivi'!#REF!="M",'Ricavi complessivi'!#REF!,""))</f>
        <v>#REF!</v>
      </c>
      <c r="M74" s="30" t="e">
        <f>'Ricavi complessivi'!#REF!</f>
        <v>#REF!</v>
      </c>
      <c r="P74" s="42" t="e">
        <f>IF(M74="G",'Ricavi complessivi'!#REF!,IF('R Montechiarugolo'!M74='R Montechiarugolo'!$B$214,'Ricavi complessivi'!#REF!,0))</f>
        <v>#REF!</v>
      </c>
    </row>
    <row r="75" spans="1:16" hidden="1">
      <c r="A75" s="13" t="str">
        <f>IF('Ricavi complessivi'!A75="","",'Ricavi complessivi'!A75)</f>
        <v/>
      </c>
      <c r="B75" s="62" t="str">
        <f>IF('Ricavi complessivi'!B75="","",'Ricavi complessivi'!B75)</f>
        <v>FRNA STRUT.LIV. MED. COLLECCHIO</v>
      </c>
      <c r="C75" s="8" t="e">
        <f>IF('Ricavi complessivi'!#REF!="G",'Ricavi complessivi'!#REF!*LAVORO!$E$7,IF('Ricavi complessivi'!#REF!="M",'Ricavi complessivi'!#REF!,""))</f>
        <v>#REF!</v>
      </c>
      <c r="D75" s="8" t="e">
        <f>IF('Ricavi complessivi'!#REF!="G",'Ricavi complessivi'!#REF!*LAVORO!$E$7,IF('Ricavi complessivi'!#REF!="M",'Ricavi complessivi'!#REF!,""))</f>
        <v>#REF!</v>
      </c>
      <c r="E75" s="30" t="e">
        <f>IF('Ricavi complessivi'!#REF!="G",'Ricavi complessivi'!#REF!*LAVORO!$E$7,IF('Ricavi complessivi'!#REF!="M",'Ricavi complessivi'!#REF!,""))</f>
        <v>#REF!</v>
      </c>
      <c r="F75" s="114" t="e">
        <f>IF('Ricavi complessivi'!#REF!="G",'Ricavi complessivi'!C75*LAVORO!$E$7,IF('Ricavi complessivi'!#REF!="M",'Ricavi complessivi'!C75,0))</f>
        <v>#REF!</v>
      </c>
      <c r="G75" s="44" t="e">
        <f>IF('Ricavi complessivi'!#REF!="G",'Ricavi complessivi'!#REF!*LAVORO!$E$7,IF('Ricavi complessivi'!#REF!="M",'Ricavi complessivi'!#REF!,""))</f>
        <v>#REF!</v>
      </c>
      <c r="H75" s="44" t="e">
        <f>IF('Ricavi complessivi'!#REF!="G",'Ricavi complessivi'!#REF!*LAVORO!$E$7,IF('Ricavi complessivi'!#REF!="M",'Ricavi complessivi'!#REF!,""))</f>
        <v>#REF!</v>
      </c>
      <c r="I75" s="114" t="e">
        <f>IF('Ricavi complessivi'!#REF!="G",'Ricavi complessivi'!D75*LAVORO!$E$7,IF('Ricavi complessivi'!#REF!="M",'Ricavi complessivi'!D75,""))</f>
        <v>#REF!</v>
      </c>
      <c r="J75" s="14" t="e">
        <f>IF('Ricavi complessivi'!#REF!="G",'Ricavi complessivi'!E75*LAVORO!$E$7,IF('Ricavi complessivi'!#REF!="M",'Ricavi complessivi'!E75,""))</f>
        <v>#REF!</v>
      </c>
      <c r="K75" s="14" t="e">
        <f>IF('Ricavi complessivi'!#REF!="G",'Ricavi complessivi'!F75*LAVORO!$E$7,IF('Ricavi complessivi'!#REF!="M",'Ricavi complessivi'!F75,""))</f>
        <v>#REF!</v>
      </c>
      <c r="L75" s="30" t="e">
        <f>IF('Ricavi complessivi'!#REF!="G",'Ricavi complessivi'!#REF!*LAVORO!$E$7,IF('Ricavi complessivi'!#REF!="M",'Ricavi complessivi'!#REF!,""))</f>
        <v>#REF!</v>
      </c>
      <c r="M75" s="30" t="e">
        <f>'Ricavi complessivi'!#REF!</f>
        <v>#REF!</v>
      </c>
      <c r="P75" s="42" t="e">
        <f>IF(M75="G",'Ricavi complessivi'!#REF!,IF('R Montechiarugolo'!M75='R Montechiarugolo'!$B$214,'Ricavi complessivi'!#REF!,0))</f>
        <v>#REF!</v>
      </c>
    </row>
    <row r="76" spans="1:16" hidden="1">
      <c r="A76" s="13" t="str">
        <f>IF('Ricavi complessivi'!A76="","",'Ricavi complessivi'!A76)</f>
        <v/>
      </c>
      <c r="B76" s="62" t="str">
        <f>IF('Ricavi complessivi'!B76="","",'Ricavi complessivi'!B76)</f>
        <v>FRNA STRUT.LIV. MED. FELINO</v>
      </c>
      <c r="C76" s="8" t="e">
        <f>IF('Ricavi complessivi'!#REF!="G",'Ricavi complessivi'!#REF!*LAVORO!$E$7,IF('Ricavi complessivi'!#REF!="M",'Ricavi complessivi'!#REF!,""))</f>
        <v>#REF!</v>
      </c>
      <c r="D76" s="8" t="e">
        <f>IF('Ricavi complessivi'!#REF!="G",'Ricavi complessivi'!#REF!*LAVORO!$E$7,IF('Ricavi complessivi'!#REF!="M",'Ricavi complessivi'!#REF!,""))</f>
        <v>#REF!</v>
      </c>
      <c r="E76" s="30" t="e">
        <f>IF('Ricavi complessivi'!#REF!="G",'Ricavi complessivi'!#REF!*LAVORO!$E$7,IF('Ricavi complessivi'!#REF!="M",'Ricavi complessivi'!#REF!,""))</f>
        <v>#REF!</v>
      </c>
      <c r="F76" s="114" t="e">
        <f>IF('Ricavi complessivi'!#REF!="G",'Ricavi complessivi'!C76*LAVORO!$E$7,IF('Ricavi complessivi'!#REF!="M",'Ricavi complessivi'!C76,0))</f>
        <v>#REF!</v>
      </c>
      <c r="G76" s="44" t="e">
        <f>IF('Ricavi complessivi'!#REF!="G",'Ricavi complessivi'!#REF!*LAVORO!$E$7,IF('Ricavi complessivi'!#REF!="M",'Ricavi complessivi'!#REF!,""))</f>
        <v>#REF!</v>
      </c>
      <c r="H76" s="44" t="e">
        <f>IF('Ricavi complessivi'!#REF!="G",'Ricavi complessivi'!#REF!*LAVORO!$E$7,IF('Ricavi complessivi'!#REF!="M",'Ricavi complessivi'!#REF!,""))</f>
        <v>#REF!</v>
      </c>
      <c r="I76" s="114" t="e">
        <f>IF('Ricavi complessivi'!#REF!="G",'Ricavi complessivi'!D76*LAVORO!$E$7,IF('Ricavi complessivi'!#REF!="M",'Ricavi complessivi'!D76,""))</f>
        <v>#REF!</v>
      </c>
      <c r="J76" s="14" t="e">
        <f>IF('Ricavi complessivi'!#REF!="G",'Ricavi complessivi'!E76*LAVORO!$E$7,IF('Ricavi complessivi'!#REF!="M",'Ricavi complessivi'!E76,""))</f>
        <v>#REF!</v>
      </c>
      <c r="K76" s="14" t="e">
        <f>IF('Ricavi complessivi'!#REF!="G",'Ricavi complessivi'!F76*LAVORO!$E$7,IF('Ricavi complessivi'!#REF!="M",'Ricavi complessivi'!F76,""))</f>
        <v>#REF!</v>
      </c>
      <c r="L76" s="30" t="e">
        <f>IF('Ricavi complessivi'!#REF!="G",'Ricavi complessivi'!#REF!*LAVORO!$E$7,IF('Ricavi complessivi'!#REF!="M",'Ricavi complessivi'!#REF!,""))</f>
        <v>#REF!</v>
      </c>
      <c r="M76" s="30" t="e">
        <f>'Ricavi complessivi'!#REF!</f>
        <v>#REF!</v>
      </c>
      <c r="P76" s="42" t="e">
        <f>IF(M76="G",'Ricavi complessivi'!#REF!,IF('R Montechiarugolo'!M76='R Montechiarugolo'!$B$214,'Ricavi complessivi'!#REF!,0))</f>
        <v>#REF!</v>
      </c>
    </row>
    <row r="77" spans="1:16">
      <c r="A77" s="13" t="str">
        <f>IF('Ricavi complessivi'!A77="","",'Ricavi complessivi'!A77)</f>
        <v xml:space="preserve">  58/05/763  </v>
      </c>
      <c r="B77" s="62" t="str">
        <f>IF('Ricavi complessivi'!B77="","",'Ricavi complessivi'!B77)</f>
        <v>FRNA STRUT.LIV. MED. MONTECHIRU</v>
      </c>
      <c r="C77" s="8" t="e">
        <f>IF('Ricavi complessivi'!#REF!="G",'Ricavi complessivi'!#REF!*LAVORO!$E$7,IF('Ricavi complessivi'!#REF!="M",'Ricavi complessivi'!#REF!,""))</f>
        <v>#REF!</v>
      </c>
      <c r="D77" s="8" t="e">
        <f>IF('Ricavi complessivi'!#REF!="G",'Ricavi complessivi'!#REF!*LAVORO!$E$7,IF('Ricavi complessivi'!#REF!="M",'Ricavi complessivi'!#REF!,""))</f>
        <v>#REF!</v>
      </c>
      <c r="E77" s="30" t="e">
        <f>IF('Ricavi complessivi'!#REF!="G",'Ricavi complessivi'!#REF!*LAVORO!$E$7,IF('Ricavi complessivi'!#REF!="M",'Ricavi complessivi'!#REF!,""))</f>
        <v>#REF!</v>
      </c>
      <c r="F77" s="114" t="e">
        <f>IF('Ricavi complessivi'!#REF!="G",'Ricavi complessivi'!C77*LAVORO!$E$7,IF('Ricavi complessivi'!#REF!="M",'Ricavi complessivi'!C77,0))</f>
        <v>#REF!</v>
      </c>
      <c r="G77" s="44" t="e">
        <f>IF('Ricavi complessivi'!#REF!="G",'Ricavi complessivi'!#REF!*LAVORO!$E$7,IF('Ricavi complessivi'!#REF!="M",'Ricavi complessivi'!#REF!,""))</f>
        <v>#REF!</v>
      </c>
      <c r="H77" s="44" t="e">
        <f>IF('Ricavi complessivi'!#REF!="G",'Ricavi complessivi'!#REF!*LAVORO!$E$7,IF('Ricavi complessivi'!#REF!="M",'Ricavi complessivi'!#REF!,""))</f>
        <v>#REF!</v>
      </c>
      <c r="I77" s="114" t="e">
        <f>IF('Ricavi complessivi'!#REF!="G",'Ricavi complessivi'!D77*LAVORO!$E$7,IF('Ricavi complessivi'!#REF!="M",'Ricavi complessivi'!D77,""))</f>
        <v>#REF!</v>
      </c>
      <c r="J77" s="14" t="e">
        <f>IF('Ricavi complessivi'!#REF!="G",'Ricavi complessivi'!E77*LAVORO!$E$7,IF('Ricavi complessivi'!#REF!="M",'Ricavi complessivi'!E77,""))</f>
        <v>#REF!</v>
      </c>
      <c r="K77" s="14" t="e">
        <f>IF('Ricavi complessivi'!#REF!="G",'Ricavi complessivi'!F77*LAVORO!$E$7,IF('Ricavi complessivi'!#REF!="M",'Ricavi complessivi'!F77,""))</f>
        <v>#REF!</v>
      </c>
      <c r="L77" s="30" t="e">
        <f>IF('Ricavi complessivi'!#REF!="G",'Ricavi complessivi'!#REF!*LAVORO!$E$7,IF('Ricavi complessivi'!#REF!="M",'Ricavi complessivi'!#REF!,""))</f>
        <v>#REF!</v>
      </c>
      <c r="M77" s="30" t="e">
        <f>'Ricavi complessivi'!#REF!</f>
        <v>#REF!</v>
      </c>
      <c r="P77" s="42" t="e">
        <f>IF(M77="G",'Ricavi complessivi'!#REF!,IF('R Montechiarugolo'!M77='R Montechiarugolo'!$B$214,'Ricavi complessivi'!#REF!,0))</f>
        <v>#REF!</v>
      </c>
    </row>
    <row r="78" spans="1:16" hidden="1">
      <c r="A78" s="13" t="str">
        <f>IF('Ricavi complessivi'!A78="","",'Ricavi complessivi'!A78)</f>
        <v/>
      </c>
      <c r="B78" s="62" t="str">
        <f>IF('Ricavi complessivi'!B78="","",'Ricavi complessivi'!B78)</f>
        <v>FRNA STRUT.LIV. MED. SALA</v>
      </c>
      <c r="C78" s="8" t="e">
        <f>IF('Ricavi complessivi'!#REF!="G",'Ricavi complessivi'!#REF!*LAVORO!$E$7,IF('Ricavi complessivi'!#REF!="M",'Ricavi complessivi'!#REF!,""))</f>
        <v>#REF!</v>
      </c>
      <c r="D78" s="8" t="e">
        <f>IF('Ricavi complessivi'!#REF!="G",'Ricavi complessivi'!#REF!*LAVORO!$E$7,IF('Ricavi complessivi'!#REF!="M",'Ricavi complessivi'!#REF!,""))</f>
        <v>#REF!</v>
      </c>
      <c r="E78" s="30" t="e">
        <f>IF('Ricavi complessivi'!#REF!="G",'Ricavi complessivi'!#REF!*LAVORO!$E$7,IF('Ricavi complessivi'!#REF!="M",'Ricavi complessivi'!#REF!,""))</f>
        <v>#REF!</v>
      </c>
      <c r="F78" s="114" t="e">
        <f>IF('Ricavi complessivi'!#REF!="G",'Ricavi complessivi'!C78*LAVORO!$E$7,IF('Ricavi complessivi'!#REF!="M",'Ricavi complessivi'!C78,0))</f>
        <v>#REF!</v>
      </c>
      <c r="G78" s="44" t="e">
        <f>IF('Ricavi complessivi'!#REF!="G",'Ricavi complessivi'!#REF!*LAVORO!$E$7,IF('Ricavi complessivi'!#REF!="M",'Ricavi complessivi'!#REF!,""))</f>
        <v>#REF!</v>
      </c>
      <c r="H78" s="44" t="e">
        <f>IF('Ricavi complessivi'!#REF!="G",'Ricavi complessivi'!#REF!*LAVORO!$E$7,IF('Ricavi complessivi'!#REF!="M",'Ricavi complessivi'!#REF!,""))</f>
        <v>#REF!</v>
      </c>
      <c r="I78" s="114" t="e">
        <f>IF('Ricavi complessivi'!#REF!="G",'Ricavi complessivi'!D78*LAVORO!$E$7,IF('Ricavi complessivi'!#REF!="M",'Ricavi complessivi'!D78,""))</f>
        <v>#REF!</v>
      </c>
      <c r="J78" s="14" t="e">
        <f>IF('Ricavi complessivi'!#REF!="G",'Ricavi complessivi'!E78*LAVORO!$E$7,IF('Ricavi complessivi'!#REF!="M",'Ricavi complessivi'!E78,""))</f>
        <v>#REF!</v>
      </c>
      <c r="K78" s="14" t="e">
        <f>IF('Ricavi complessivi'!#REF!="G",'Ricavi complessivi'!F78*LAVORO!$E$7,IF('Ricavi complessivi'!#REF!="M",'Ricavi complessivi'!F78,""))</f>
        <v>#REF!</v>
      </c>
      <c r="L78" s="30" t="e">
        <f>IF('Ricavi complessivi'!#REF!="G",'Ricavi complessivi'!#REF!*LAVORO!$E$7,IF('Ricavi complessivi'!#REF!="M",'Ricavi complessivi'!#REF!,""))</f>
        <v>#REF!</v>
      </c>
      <c r="M78" s="30" t="e">
        <f>'Ricavi complessivi'!#REF!</f>
        <v>#REF!</v>
      </c>
      <c r="P78" s="42" t="e">
        <f>IF(M78="G",'Ricavi complessivi'!#REF!,IF('R Montechiarugolo'!M78='R Montechiarugolo'!$B$214,'Ricavi complessivi'!#REF!,0))</f>
        <v>#REF!</v>
      </c>
    </row>
    <row r="79" spans="1:16" hidden="1">
      <c r="A79" s="13" t="str">
        <f>IF('Ricavi complessivi'!A79="","",'Ricavi complessivi'!A79)</f>
        <v xml:space="preserve">  58/05/765  </v>
      </c>
      <c r="B79" s="62" t="str">
        <f>IF('Ricavi complessivi'!B79="","",'Ricavi complessivi'!B79)</f>
        <v>FRNA STR. LIV. MED. TRAVERSETOL</v>
      </c>
      <c r="C79" s="8" t="e">
        <f>IF('Ricavi complessivi'!#REF!="G",'Ricavi complessivi'!#REF!*LAVORO!$E$7,IF('Ricavi complessivi'!#REF!="M",'Ricavi complessivi'!#REF!,""))</f>
        <v>#REF!</v>
      </c>
      <c r="D79" s="8" t="e">
        <f>IF('Ricavi complessivi'!#REF!="G",'Ricavi complessivi'!#REF!*LAVORO!$E$7,IF('Ricavi complessivi'!#REF!="M",'Ricavi complessivi'!#REF!,""))</f>
        <v>#REF!</v>
      </c>
      <c r="E79" s="30" t="e">
        <f>IF('Ricavi complessivi'!#REF!="G",'Ricavi complessivi'!#REF!*LAVORO!$E$7,IF('Ricavi complessivi'!#REF!="M",'Ricavi complessivi'!#REF!,""))</f>
        <v>#REF!</v>
      </c>
      <c r="F79" s="114" t="e">
        <f>IF('Ricavi complessivi'!#REF!="G",'Ricavi complessivi'!C79*LAVORO!$E$7,IF('Ricavi complessivi'!#REF!="M",'Ricavi complessivi'!C79,0))</f>
        <v>#REF!</v>
      </c>
      <c r="G79" s="44" t="e">
        <f>IF('Ricavi complessivi'!#REF!="G",'Ricavi complessivi'!#REF!*LAVORO!$E$7,IF('Ricavi complessivi'!#REF!="M",'Ricavi complessivi'!#REF!,""))</f>
        <v>#REF!</v>
      </c>
      <c r="H79" s="44" t="e">
        <f>IF('Ricavi complessivi'!#REF!="G",'Ricavi complessivi'!#REF!*LAVORO!$E$7,IF('Ricavi complessivi'!#REF!="M",'Ricavi complessivi'!#REF!,""))</f>
        <v>#REF!</v>
      </c>
      <c r="I79" s="114" t="e">
        <f>IF('Ricavi complessivi'!#REF!="G",'Ricavi complessivi'!D79*LAVORO!$E$7,IF('Ricavi complessivi'!#REF!="M",'Ricavi complessivi'!D79,""))</f>
        <v>#REF!</v>
      </c>
      <c r="J79" s="14" t="e">
        <f>IF('Ricavi complessivi'!#REF!="G",'Ricavi complessivi'!E79*LAVORO!$E$7,IF('Ricavi complessivi'!#REF!="M",'Ricavi complessivi'!E79,""))</f>
        <v>#REF!</v>
      </c>
      <c r="K79" s="14" t="e">
        <f>IF('Ricavi complessivi'!#REF!="G",'Ricavi complessivi'!F79*LAVORO!$E$7,IF('Ricavi complessivi'!#REF!="M",'Ricavi complessivi'!F79,""))</f>
        <v>#REF!</v>
      </c>
      <c r="L79" s="30" t="e">
        <f>IF('Ricavi complessivi'!#REF!="G",'Ricavi complessivi'!#REF!*LAVORO!$E$7,IF('Ricavi complessivi'!#REF!="M",'Ricavi complessivi'!#REF!,""))</f>
        <v>#REF!</v>
      </c>
      <c r="M79" s="30" t="e">
        <f>'Ricavi complessivi'!#REF!</f>
        <v>#REF!</v>
      </c>
      <c r="P79" s="42" t="e">
        <f>IF(M79="G",'Ricavi complessivi'!#REF!,IF('R Montechiarugolo'!M79='R Montechiarugolo'!$B$214,'Ricavi complessivi'!#REF!,0))</f>
        <v>#REF!</v>
      </c>
    </row>
    <row r="80" spans="1:16" hidden="1">
      <c r="A80" s="13" t="str">
        <f>IF('Ricavi complessivi'!A80="","",'Ricavi complessivi'!A80)</f>
        <v xml:space="preserve">  58/05/776  </v>
      </c>
      <c r="B80" s="62" t="str">
        <f>IF('Ricavi complessivi'!B80="","",'Ricavi complessivi'!B80)</f>
        <v xml:space="preserve">VARIE DISABILI COLLECCHIO      </v>
      </c>
      <c r="C80" s="8" t="e">
        <f>IF('Ricavi complessivi'!#REF!="G",'Ricavi complessivi'!#REF!*LAVORO!$E$7,IF('Ricavi complessivi'!#REF!="M",'Ricavi complessivi'!#REF!,""))</f>
        <v>#REF!</v>
      </c>
      <c r="D80" s="8" t="e">
        <f>IF('Ricavi complessivi'!#REF!="G",'Ricavi complessivi'!#REF!*LAVORO!$E$7,IF('Ricavi complessivi'!#REF!="M",'Ricavi complessivi'!#REF!,""))</f>
        <v>#REF!</v>
      </c>
      <c r="E80" s="30" t="e">
        <f>IF('Ricavi complessivi'!#REF!="G",'Ricavi complessivi'!#REF!*LAVORO!$E$7,IF('Ricavi complessivi'!#REF!="M",'Ricavi complessivi'!#REF!,""))</f>
        <v>#REF!</v>
      </c>
      <c r="F80" s="114" t="e">
        <f>IF('Ricavi complessivi'!#REF!="G",'Ricavi complessivi'!C80*LAVORO!$E$7,IF('Ricavi complessivi'!#REF!="M",'Ricavi complessivi'!C80,0))</f>
        <v>#REF!</v>
      </c>
      <c r="G80" s="44" t="e">
        <f>IF('Ricavi complessivi'!#REF!="G",'Ricavi complessivi'!#REF!*LAVORO!$E$7,IF('Ricavi complessivi'!#REF!="M",'Ricavi complessivi'!#REF!,""))</f>
        <v>#REF!</v>
      </c>
      <c r="H80" s="44" t="e">
        <f>IF('Ricavi complessivi'!#REF!="G",'Ricavi complessivi'!#REF!*LAVORO!$E$7,IF('Ricavi complessivi'!#REF!="M",'Ricavi complessivi'!#REF!,""))</f>
        <v>#REF!</v>
      </c>
      <c r="I80" s="114" t="e">
        <f>IF('Ricavi complessivi'!#REF!="G",'Ricavi complessivi'!D80*LAVORO!$E$7,IF('Ricavi complessivi'!#REF!="M",'Ricavi complessivi'!D80,""))</f>
        <v>#REF!</v>
      </c>
      <c r="J80" s="14" t="e">
        <f>IF('Ricavi complessivi'!#REF!="G",'Ricavi complessivi'!E80*LAVORO!$E$7,IF('Ricavi complessivi'!#REF!="M",'Ricavi complessivi'!E80,""))</f>
        <v>#REF!</v>
      </c>
      <c r="K80" s="14" t="e">
        <f>IF('Ricavi complessivi'!#REF!="G",'Ricavi complessivi'!F80*LAVORO!$E$7,IF('Ricavi complessivi'!#REF!="M",'Ricavi complessivi'!F80,""))</f>
        <v>#REF!</v>
      </c>
      <c r="L80" s="30" t="e">
        <f>IF('Ricavi complessivi'!#REF!="G",'Ricavi complessivi'!#REF!*LAVORO!$E$7,IF('Ricavi complessivi'!#REF!="M",'Ricavi complessivi'!#REF!,""))</f>
        <v>#REF!</v>
      </c>
      <c r="M80" s="30" t="e">
        <f>'Ricavi complessivi'!#REF!</f>
        <v>#REF!</v>
      </c>
      <c r="P80" s="42" t="e">
        <f>IF(M80="G",'Ricavi complessivi'!#REF!,IF('R Montechiarugolo'!M80='R Montechiarugolo'!$B$214,'Ricavi complessivi'!#REF!,0))</f>
        <v>#REF!</v>
      </c>
    </row>
    <row r="81" spans="1:22" hidden="1">
      <c r="A81" s="13" t="str">
        <f>IF('Ricavi complessivi'!A81="","",'Ricavi complessivi'!A81)</f>
        <v xml:space="preserve">  58/05/777  </v>
      </c>
      <c r="B81" s="62" t="str">
        <f>IF('Ricavi complessivi'!B81="","",'Ricavi complessivi'!B81)</f>
        <v xml:space="preserve">VARIE DISABILI FELINO          </v>
      </c>
      <c r="C81" s="8" t="e">
        <f>IF('Ricavi complessivi'!#REF!="G",'Ricavi complessivi'!#REF!*LAVORO!$E$7,IF('Ricavi complessivi'!#REF!="M",'Ricavi complessivi'!#REF!,""))</f>
        <v>#REF!</v>
      </c>
      <c r="D81" s="8" t="e">
        <f>IF('Ricavi complessivi'!#REF!="G",'Ricavi complessivi'!#REF!*LAVORO!$E$7,IF('Ricavi complessivi'!#REF!="M",'Ricavi complessivi'!#REF!,""))</f>
        <v>#REF!</v>
      </c>
      <c r="E81" s="30" t="e">
        <f>IF('Ricavi complessivi'!#REF!="G",'Ricavi complessivi'!#REF!*LAVORO!$E$7,IF('Ricavi complessivi'!#REF!="M",'Ricavi complessivi'!#REF!,""))</f>
        <v>#REF!</v>
      </c>
      <c r="F81" s="114" t="e">
        <f>IF('Ricavi complessivi'!#REF!="G",'Ricavi complessivi'!C81*LAVORO!$E$7,IF('Ricavi complessivi'!#REF!="M",'Ricavi complessivi'!C81,0))</f>
        <v>#REF!</v>
      </c>
      <c r="G81" s="44" t="e">
        <f>IF('Ricavi complessivi'!#REF!="G",'Ricavi complessivi'!#REF!*LAVORO!$E$7,IF('Ricavi complessivi'!#REF!="M",'Ricavi complessivi'!#REF!,""))</f>
        <v>#REF!</v>
      </c>
      <c r="H81" s="44" t="e">
        <f>IF('Ricavi complessivi'!#REF!="G",'Ricavi complessivi'!#REF!*LAVORO!$E$7,IF('Ricavi complessivi'!#REF!="M",'Ricavi complessivi'!#REF!,""))</f>
        <v>#REF!</v>
      </c>
      <c r="I81" s="114" t="e">
        <f>IF('Ricavi complessivi'!#REF!="G",'Ricavi complessivi'!D81*LAVORO!$E$7,IF('Ricavi complessivi'!#REF!="M",'Ricavi complessivi'!D81,""))</f>
        <v>#REF!</v>
      </c>
      <c r="J81" s="14" t="e">
        <f>IF('Ricavi complessivi'!#REF!="G",'Ricavi complessivi'!E81*LAVORO!$E$7,IF('Ricavi complessivi'!#REF!="M",'Ricavi complessivi'!E81,""))</f>
        <v>#REF!</v>
      </c>
      <c r="K81" s="14" t="e">
        <f>IF('Ricavi complessivi'!#REF!="G",'Ricavi complessivi'!F81*LAVORO!$E$7,IF('Ricavi complessivi'!#REF!="M",'Ricavi complessivi'!F81,""))</f>
        <v>#REF!</v>
      </c>
      <c r="L81" s="30" t="e">
        <f>IF('Ricavi complessivi'!#REF!="G",'Ricavi complessivi'!#REF!*LAVORO!$E$7,IF('Ricavi complessivi'!#REF!="M",'Ricavi complessivi'!#REF!,""))</f>
        <v>#REF!</v>
      </c>
      <c r="M81" s="30" t="e">
        <f>'Ricavi complessivi'!#REF!</f>
        <v>#REF!</v>
      </c>
      <c r="P81" s="42" t="e">
        <f>IF(M81="G",'Ricavi complessivi'!#REF!,IF('R Montechiarugolo'!M81='R Montechiarugolo'!$B$214,'Ricavi complessivi'!#REF!,0))</f>
        <v>#REF!</v>
      </c>
    </row>
    <row r="82" spans="1:22">
      <c r="A82" s="13" t="str">
        <f>IF('Ricavi complessivi'!A82="","",'Ricavi complessivi'!A82)</f>
        <v xml:space="preserve">  58/05/778  </v>
      </c>
      <c r="B82" s="62" t="str">
        <f>IF('Ricavi complessivi'!B82="","",'Ricavi complessivi'!B82)</f>
        <v xml:space="preserve">VARIE DISABILI MONTECHIARUGOLO </v>
      </c>
      <c r="C82" s="8" t="e">
        <f>IF('Ricavi complessivi'!#REF!="G",'Ricavi complessivi'!#REF!*LAVORO!$E$7,IF('Ricavi complessivi'!#REF!="M",'Ricavi complessivi'!#REF!,""))</f>
        <v>#REF!</v>
      </c>
      <c r="D82" s="8" t="e">
        <f>IF('Ricavi complessivi'!#REF!="G",'Ricavi complessivi'!#REF!*LAVORO!$E$7,IF('Ricavi complessivi'!#REF!="M",'Ricavi complessivi'!#REF!,""))</f>
        <v>#REF!</v>
      </c>
      <c r="E82" s="30" t="e">
        <f>IF('Ricavi complessivi'!#REF!="G",'Ricavi complessivi'!#REF!*LAVORO!$E$7,IF('Ricavi complessivi'!#REF!="M",'Ricavi complessivi'!#REF!,""))</f>
        <v>#REF!</v>
      </c>
      <c r="F82" s="114" t="e">
        <f>IF('Ricavi complessivi'!#REF!="G",'Ricavi complessivi'!C82*LAVORO!$E$7,IF('Ricavi complessivi'!#REF!="M",'Ricavi complessivi'!C82,0))</f>
        <v>#REF!</v>
      </c>
      <c r="G82" s="44" t="e">
        <f>IF('Ricavi complessivi'!#REF!="G",'Ricavi complessivi'!#REF!*LAVORO!$E$7,IF('Ricavi complessivi'!#REF!="M",'Ricavi complessivi'!#REF!,""))</f>
        <v>#REF!</v>
      </c>
      <c r="H82" s="44" t="e">
        <f>IF('Ricavi complessivi'!#REF!="G",'Ricavi complessivi'!#REF!*LAVORO!$E$7,IF('Ricavi complessivi'!#REF!="M",'Ricavi complessivi'!#REF!,""))</f>
        <v>#REF!</v>
      </c>
      <c r="I82" s="114" t="e">
        <f>IF('Ricavi complessivi'!#REF!="G",'Ricavi complessivi'!D82*LAVORO!$E$7,IF('Ricavi complessivi'!#REF!="M",'Ricavi complessivi'!D82,""))</f>
        <v>#REF!</v>
      </c>
      <c r="J82" s="14" t="e">
        <f>IF('Ricavi complessivi'!#REF!="G",'Ricavi complessivi'!E82*LAVORO!$E$7,IF('Ricavi complessivi'!#REF!="M",'Ricavi complessivi'!E82,""))</f>
        <v>#REF!</v>
      </c>
      <c r="K82" s="14" t="e">
        <f>IF('Ricavi complessivi'!#REF!="G",'Ricavi complessivi'!F82*LAVORO!$E$7,IF('Ricavi complessivi'!#REF!="M",'Ricavi complessivi'!F82,""))</f>
        <v>#REF!</v>
      </c>
      <c r="L82" s="30" t="e">
        <f>IF('Ricavi complessivi'!#REF!="G",'Ricavi complessivi'!#REF!*LAVORO!$E$7,IF('Ricavi complessivi'!#REF!="M",'Ricavi complessivi'!#REF!,""))</f>
        <v>#REF!</v>
      </c>
      <c r="M82" s="30" t="e">
        <f>'Ricavi complessivi'!#REF!</f>
        <v>#REF!</v>
      </c>
      <c r="P82" s="42" t="e">
        <f>IF(M82="G",'Ricavi complessivi'!#REF!,IF('R Montechiarugolo'!M82='R Montechiarugolo'!$B$214,'Ricavi complessivi'!#REF!,0))</f>
        <v>#REF!</v>
      </c>
    </row>
    <row r="83" spans="1:22" hidden="1">
      <c r="A83" s="13" t="str">
        <f>IF('Ricavi complessivi'!A83="","",'Ricavi complessivi'!A83)</f>
        <v xml:space="preserve">  58/05/779  </v>
      </c>
      <c r="B83" s="62" t="str">
        <f>IF('Ricavi complessivi'!B83="","",'Ricavi complessivi'!B83)</f>
        <v xml:space="preserve">VARIE DISABILI SALA BAGANZA    </v>
      </c>
      <c r="C83" s="8" t="e">
        <f>IF('Ricavi complessivi'!#REF!="G",'Ricavi complessivi'!#REF!*LAVORO!$E$7,IF('Ricavi complessivi'!#REF!="M",'Ricavi complessivi'!#REF!,""))</f>
        <v>#REF!</v>
      </c>
      <c r="D83" s="8" t="e">
        <f>IF('Ricavi complessivi'!#REF!="G",'Ricavi complessivi'!#REF!*LAVORO!$E$7,IF('Ricavi complessivi'!#REF!="M",'Ricavi complessivi'!#REF!,""))</f>
        <v>#REF!</v>
      </c>
      <c r="E83" s="30" t="e">
        <f>IF('Ricavi complessivi'!#REF!="G",'Ricavi complessivi'!#REF!*LAVORO!$E$7,IF('Ricavi complessivi'!#REF!="M",'Ricavi complessivi'!#REF!,""))</f>
        <v>#REF!</v>
      </c>
      <c r="F83" s="114" t="e">
        <f>IF('Ricavi complessivi'!#REF!="G",'Ricavi complessivi'!C83*LAVORO!$E$7,IF('Ricavi complessivi'!#REF!="M",'Ricavi complessivi'!C83,0))</f>
        <v>#REF!</v>
      </c>
      <c r="G83" s="44" t="e">
        <f>IF('Ricavi complessivi'!#REF!="G",'Ricavi complessivi'!#REF!*LAVORO!$E$7,IF('Ricavi complessivi'!#REF!="M",'Ricavi complessivi'!#REF!,""))</f>
        <v>#REF!</v>
      </c>
      <c r="H83" s="44" t="e">
        <f>IF('Ricavi complessivi'!#REF!="G",'Ricavi complessivi'!#REF!*LAVORO!$E$7,IF('Ricavi complessivi'!#REF!="M",'Ricavi complessivi'!#REF!,""))</f>
        <v>#REF!</v>
      </c>
      <c r="I83" s="114" t="e">
        <f>IF('Ricavi complessivi'!#REF!="G",'Ricavi complessivi'!D83*LAVORO!$E$7,IF('Ricavi complessivi'!#REF!="M",'Ricavi complessivi'!D83,""))</f>
        <v>#REF!</v>
      </c>
      <c r="J83" s="14" t="e">
        <f>IF('Ricavi complessivi'!#REF!="G",'Ricavi complessivi'!E83*LAVORO!$E$7,IF('Ricavi complessivi'!#REF!="M",'Ricavi complessivi'!E83,""))</f>
        <v>#REF!</v>
      </c>
      <c r="K83" s="14" t="e">
        <f>IF('Ricavi complessivi'!#REF!="G",'Ricavi complessivi'!F83*LAVORO!$E$7,IF('Ricavi complessivi'!#REF!="M",'Ricavi complessivi'!F83,""))</f>
        <v>#REF!</v>
      </c>
      <c r="L83" s="30" t="e">
        <f>IF('Ricavi complessivi'!#REF!="G",'Ricavi complessivi'!#REF!*LAVORO!$E$7,IF('Ricavi complessivi'!#REF!="M",'Ricavi complessivi'!#REF!,""))</f>
        <v>#REF!</v>
      </c>
      <c r="M83" s="30" t="e">
        <f>'Ricavi complessivi'!#REF!</f>
        <v>#REF!</v>
      </c>
      <c r="P83" s="42" t="e">
        <f>IF(M83="G",'Ricavi complessivi'!#REF!,IF('R Montechiarugolo'!M83='R Montechiarugolo'!$B$214,'Ricavi complessivi'!#REF!,0))</f>
        <v>#REF!</v>
      </c>
    </row>
    <row r="84" spans="1:22" hidden="1">
      <c r="A84" s="13" t="str">
        <f>IF('Ricavi complessivi'!A84="","",'Ricavi complessivi'!A84)</f>
        <v xml:space="preserve">  58/05/781  </v>
      </c>
      <c r="B84" s="62" t="str">
        <f>IF('Ricavi complessivi'!B84="","",'Ricavi complessivi'!B84)</f>
        <v xml:space="preserve">VARIE DISABILI TRAVERSETOLO    </v>
      </c>
      <c r="C84" s="8" t="e">
        <f>IF('Ricavi complessivi'!#REF!="G",'Ricavi complessivi'!#REF!*LAVORO!$E$7,IF('Ricavi complessivi'!#REF!="M",'Ricavi complessivi'!#REF!,""))</f>
        <v>#REF!</v>
      </c>
      <c r="D84" s="8" t="e">
        <f>IF('Ricavi complessivi'!#REF!="G",'Ricavi complessivi'!#REF!*LAVORO!$E$7,IF('Ricavi complessivi'!#REF!="M",'Ricavi complessivi'!#REF!,""))</f>
        <v>#REF!</v>
      </c>
      <c r="E84" s="30" t="e">
        <f>IF('Ricavi complessivi'!#REF!="G",'Ricavi complessivi'!#REF!*LAVORO!$E$7,IF('Ricavi complessivi'!#REF!="M",'Ricavi complessivi'!#REF!,""))</f>
        <v>#REF!</v>
      </c>
      <c r="F84" s="114" t="e">
        <f>IF('Ricavi complessivi'!#REF!="G",'Ricavi complessivi'!C84*LAVORO!$E$7,IF('Ricavi complessivi'!#REF!="M",'Ricavi complessivi'!C84,0))</f>
        <v>#REF!</v>
      </c>
      <c r="G84" s="44" t="e">
        <f>IF('Ricavi complessivi'!#REF!="G",'Ricavi complessivi'!#REF!*LAVORO!$E$7,IF('Ricavi complessivi'!#REF!="M",'Ricavi complessivi'!#REF!,""))</f>
        <v>#REF!</v>
      </c>
      <c r="H84" s="44" t="e">
        <f>IF('Ricavi complessivi'!#REF!="G",'Ricavi complessivi'!#REF!*LAVORO!$E$7,IF('Ricavi complessivi'!#REF!="M",'Ricavi complessivi'!#REF!,""))</f>
        <v>#REF!</v>
      </c>
      <c r="I84" s="114" t="e">
        <f>IF('Ricavi complessivi'!#REF!="G",'Ricavi complessivi'!D84*LAVORO!$E$7,IF('Ricavi complessivi'!#REF!="M",'Ricavi complessivi'!D84,""))</f>
        <v>#REF!</v>
      </c>
      <c r="J84" s="14" t="e">
        <f>IF('Ricavi complessivi'!#REF!="G",'Ricavi complessivi'!E84*LAVORO!$E$7,IF('Ricavi complessivi'!#REF!="M",'Ricavi complessivi'!E84,""))</f>
        <v>#REF!</v>
      </c>
      <c r="K84" s="14" t="e">
        <f>IF('Ricavi complessivi'!#REF!="G",'Ricavi complessivi'!F84*LAVORO!$E$7,IF('Ricavi complessivi'!#REF!="M",'Ricavi complessivi'!F84,""))</f>
        <v>#REF!</v>
      </c>
      <c r="L84" s="30" t="e">
        <f>IF('Ricavi complessivi'!#REF!="G",'Ricavi complessivi'!#REF!*LAVORO!$E$7,IF('Ricavi complessivi'!#REF!="M",'Ricavi complessivi'!#REF!,""))</f>
        <v>#REF!</v>
      </c>
      <c r="M84" s="30" t="e">
        <f>'Ricavi complessivi'!#REF!</f>
        <v>#REF!</v>
      </c>
      <c r="P84" s="42" t="e">
        <f>IF(M84="G",'Ricavi complessivi'!#REF!,IF('R Montechiarugolo'!M84='R Montechiarugolo'!$B$214,'Ricavi complessivi'!#REF!,0))</f>
        <v>#REF!</v>
      </c>
    </row>
    <row r="85" spans="1:22" hidden="1">
      <c r="A85" s="13" t="str">
        <f>IF('Ricavi complessivi'!A85="","",'Ricavi complessivi'!A85)</f>
        <v/>
      </c>
      <c r="B85" s="62" t="str">
        <f>IF('Ricavi complessivi'!B85="","",'Ricavi complessivi'!B85)</f>
        <v/>
      </c>
      <c r="C85" s="8" t="e">
        <f>IF('Ricavi complessivi'!#REF!="G",'Ricavi complessivi'!#REF!*LAVORO!$E$7,IF('Ricavi complessivi'!#REF!="M",'Ricavi complessivi'!#REF!,""))</f>
        <v>#REF!</v>
      </c>
      <c r="D85" s="8" t="e">
        <f>IF('Ricavi complessivi'!#REF!="G",'Ricavi complessivi'!#REF!*LAVORO!$E$7,IF('Ricavi complessivi'!#REF!="M",'Ricavi complessivi'!#REF!,""))</f>
        <v>#REF!</v>
      </c>
      <c r="E85" s="30" t="e">
        <f>IF('Ricavi complessivi'!#REF!="G",'Ricavi complessivi'!#REF!*LAVORO!$E$7,IF('Ricavi complessivi'!#REF!="M",'Ricavi complessivi'!#REF!,""))</f>
        <v>#REF!</v>
      </c>
      <c r="F85" s="114" t="e">
        <f>IF('Ricavi complessivi'!#REF!="G",'Ricavi complessivi'!C85*LAVORO!$E$7,IF('Ricavi complessivi'!#REF!="M",'Ricavi complessivi'!C85,0))</f>
        <v>#REF!</v>
      </c>
      <c r="G85" s="44" t="e">
        <f>IF('Ricavi complessivi'!#REF!="G",'Ricavi complessivi'!#REF!*LAVORO!$E$7,IF('Ricavi complessivi'!#REF!="M",'Ricavi complessivi'!#REF!,""))</f>
        <v>#REF!</v>
      </c>
      <c r="H85" s="44" t="e">
        <f>IF('Ricavi complessivi'!#REF!="G",'Ricavi complessivi'!#REF!*LAVORO!$E$7,IF('Ricavi complessivi'!#REF!="M",'Ricavi complessivi'!#REF!,""))</f>
        <v>#REF!</v>
      </c>
      <c r="I85" s="114" t="e">
        <f>IF('Ricavi complessivi'!#REF!="G",'Ricavi complessivi'!D85*LAVORO!$E$7,IF('Ricavi complessivi'!#REF!="M",'Ricavi complessivi'!D85,""))</f>
        <v>#REF!</v>
      </c>
      <c r="J85" s="14" t="e">
        <f>IF('Ricavi complessivi'!#REF!="G",'Ricavi complessivi'!E85*LAVORO!$E$7,IF('Ricavi complessivi'!#REF!="M",'Ricavi complessivi'!E85,""))</f>
        <v>#REF!</v>
      </c>
      <c r="K85" s="14" t="e">
        <f>IF('Ricavi complessivi'!#REF!="G",'Ricavi complessivi'!F85*LAVORO!$E$7,IF('Ricavi complessivi'!#REF!="M",'Ricavi complessivi'!F85,""))</f>
        <v>#REF!</v>
      </c>
      <c r="L85" s="30" t="e">
        <f>IF('Ricavi complessivi'!#REF!="G",'Ricavi complessivi'!#REF!*LAVORO!$E$7,IF('Ricavi complessivi'!#REF!="M",'Ricavi complessivi'!#REF!,""))</f>
        <v>#REF!</v>
      </c>
      <c r="M85" s="30" t="e">
        <f>'Ricavi complessivi'!#REF!</f>
        <v>#REF!</v>
      </c>
      <c r="P85" s="42" t="e">
        <f>IF(M85="G",'Ricavi complessivi'!#REF!,IF('R Montechiarugolo'!M85='R Montechiarugolo'!$B$214,'Ricavi complessivi'!#REF!,0))</f>
        <v>#REF!</v>
      </c>
    </row>
    <row r="86" spans="1:22" hidden="1">
      <c r="A86" s="13" t="str">
        <f>IF('Ricavi complessivi'!A86="","",'Ricavi complessivi'!A86)</f>
        <v/>
      </c>
      <c r="B86" s="62" t="str">
        <f>IF('Ricavi complessivi'!B86="","",'Ricavi complessivi'!B86)</f>
        <v/>
      </c>
      <c r="C86" s="8" t="e">
        <f>IF('Ricavi complessivi'!#REF!="G",'Ricavi complessivi'!#REF!*LAVORO!$E$7,IF('Ricavi complessivi'!#REF!="M",'Ricavi complessivi'!#REF!,""))</f>
        <v>#REF!</v>
      </c>
      <c r="D86" s="8" t="e">
        <f>IF('Ricavi complessivi'!#REF!="G",'Ricavi complessivi'!#REF!*LAVORO!$E$7,IF('Ricavi complessivi'!#REF!="M",'Ricavi complessivi'!#REF!,""))</f>
        <v>#REF!</v>
      </c>
      <c r="E86" s="30" t="e">
        <f>IF('Ricavi complessivi'!#REF!="G",'Ricavi complessivi'!#REF!*LAVORO!$E$7,IF('Ricavi complessivi'!#REF!="M",'Ricavi complessivi'!#REF!,""))</f>
        <v>#REF!</v>
      </c>
      <c r="F86" s="114" t="e">
        <f>IF('Ricavi complessivi'!#REF!="G",'Ricavi complessivi'!C86*LAVORO!$E$7,IF('Ricavi complessivi'!#REF!="M",'Ricavi complessivi'!C86,0))</f>
        <v>#REF!</v>
      </c>
      <c r="G86" s="44" t="e">
        <f>IF('Ricavi complessivi'!#REF!="G",'Ricavi complessivi'!#REF!*LAVORO!$E$7,IF('Ricavi complessivi'!#REF!="M",'Ricavi complessivi'!#REF!,""))</f>
        <v>#REF!</v>
      </c>
      <c r="H86" s="44" t="e">
        <f>IF('Ricavi complessivi'!#REF!="G",'Ricavi complessivi'!#REF!*LAVORO!$E$7,IF('Ricavi complessivi'!#REF!="M",'Ricavi complessivi'!#REF!,""))</f>
        <v>#REF!</v>
      </c>
      <c r="I86" s="114" t="e">
        <f>IF('Ricavi complessivi'!#REF!="G",'Ricavi complessivi'!D86*LAVORO!$E$7,IF('Ricavi complessivi'!#REF!="M",'Ricavi complessivi'!D86,""))</f>
        <v>#REF!</v>
      </c>
      <c r="J86" s="14" t="e">
        <f>IF('Ricavi complessivi'!#REF!="G",'Ricavi complessivi'!E86*LAVORO!$E$7,IF('Ricavi complessivi'!#REF!="M",'Ricavi complessivi'!E86,""))</f>
        <v>#REF!</v>
      </c>
      <c r="K86" s="14" t="e">
        <f>IF('Ricavi complessivi'!#REF!="G",'Ricavi complessivi'!F86*LAVORO!$E$7,IF('Ricavi complessivi'!#REF!="M",'Ricavi complessivi'!F86,""))</f>
        <v>#REF!</v>
      </c>
      <c r="L86" s="30" t="e">
        <f>IF('Ricavi complessivi'!#REF!="G",'Ricavi complessivi'!#REF!*LAVORO!$E$7,IF('Ricavi complessivi'!#REF!="M",'Ricavi complessivi'!#REF!,""))</f>
        <v>#REF!</v>
      </c>
      <c r="M86" s="30" t="e">
        <f>'Ricavi complessivi'!#REF!</f>
        <v>#REF!</v>
      </c>
      <c r="P86" s="42" t="e">
        <f>IF(M86="G",'Ricavi complessivi'!#REF!,IF('R Montechiarugolo'!M86='R Montechiarugolo'!$B$214,'Ricavi complessivi'!#REF!,0))</f>
        <v>#REF!</v>
      </c>
    </row>
    <row r="87" spans="1:22" hidden="1">
      <c r="A87" s="13" t="str">
        <f>IF('Ricavi complessivi'!A87="","",'Ricavi complessivi'!A87)</f>
        <v/>
      </c>
      <c r="B87" s="62" t="str">
        <f>IF('Ricavi complessivi'!B87="","",'Ricavi complessivi'!B87)</f>
        <v/>
      </c>
      <c r="C87" s="8" t="e">
        <f>IF('Ricavi complessivi'!#REF!="G",'Ricavi complessivi'!#REF!*LAVORO!$E$7,IF('Ricavi complessivi'!#REF!="M",'Ricavi complessivi'!#REF!,""))</f>
        <v>#REF!</v>
      </c>
      <c r="D87" s="8" t="e">
        <f>IF('Ricavi complessivi'!#REF!="G",'Ricavi complessivi'!#REF!*LAVORO!$E$7,IF('Ricavi complessivi'!#REF!="M",'Ricavi complessivi'!#REF!,""))</f>
        <v>#REF!</v>
      </c>
      <c r="E87" s="30" t="e">
        <f>IF('Ricavi complessivi'!#REF!="G",'Ricavi complessivi'!#REF!*LAVORO!$E$7,IF('Ricavi complessivi'!#REF!="M",'Ricavi complessivi'!#REF!,""))</f>
        <v>#REF!</v>
      </c>
      <c r="F87" s="114" t="e">
        <f>IF('Ricavi complessivi'!#REF!="G",'Ricavi complessivi'!C87*LAVORO!$E$7,IF('Ricavi complessivi'!#REF!="M",'Ricavi complessivi'!C87,0))</f>
        <v>#REF!</v>
      </c>
      <c r="G87" s="44" t="e">
        <f>IF('Ricavi complessivi'!#REF!="G",'Ricavi complessivi'!#REF!*LAVORO!$E$7,IF('Ricavi complessivi'!#REF!="M",'Ricavi complessivi'!#REF!,""))</f>
        <v>#REF!</v>
      </c>
      <c r="H87" s="44" t="e">
        <f>IF('Ricavi complessivi'!#REF!="G",'Ricavi complessivi'!#REF!*LAVORO!$E$7,IF('Ricavi complessivi'!#REF!="M",'Ricavi complessivi'!#REF!,""))</f>
        <v>#REF!</v>
      </c>
      <c r="I87" s="114" t="e">
        <f>IF('Ricavi complessivi'!#REF!="G",'Ricavi complessivi'!D87*LAVORO!$E$7,IF('Ricavi complessivi'!#REF!="M",'Ricavi complessivi'!D87,""))</f>
        <v>#REF!</v>
      </c>
      <c r="J87" s="14" t="e">
        <f>IF('Ricavi complessivi'!#REF!="G",'Ricavi complessivi'!E87*LAVORO!$E$7,IF('Ricavi complessivi'!#REF!="M",'Ricavi complessivi'!E87,""))</f>
        <v>#REF!</v>
      </c>
      <c r="K87" s="14" t="e">
        <f>IF('Ricavi complessivi'!#REF!="G",'Ricavi complessivi'!F87*LAVORO!$E$7,IF('Ricavi complessivi'!#REF!="M",'Ricavi complessivi'!F87,""))</f>
        <v>#REF!</v>
      </c>
      <c r="L87" s="30" t="e">
        <f>IF('Ricavi complessivi'!#REF!="G",'Ricavi complessivi'!#REF!*LAVORO!$E$7,IF('Ricavi complessivi'!#REF!="M",'Ricavi complessivi'!#REF!,""))</f>
        <v>#REF!</v>
      </c>
      <c r="M87" s="30" t="e">
        <f>'Ricavi complessivi'!#REF!</f>
        <v>#REF!</v>
      </c>
      <c r="P87" s="42" t="e">
        <f>IF(M87="G",'Ricavi complessivi'!#REF!,IF('R Montechiarugolo'!M87='R Montechiarugolo'!$B$214,'Ricavi complessivi'!#REF!,0))</f>
        <v>#REF!</v>
      </c>
    </row>
    <row r="88" spans="1:22" hidden="1">
      <c r="A88" s="13" t="str">
        <f>IF('Ricavi complessivi'!A88="","",'Ricavi complessivi'!A88)</f>
        <v/>
      </c>
      <c r="B88" s="62" t="str">
        <f>IF('Ricavi complessivi'!B88="","",'Ricavi complessivi'!B88)</f>
        <v/>
      </c>
      <c r="C88" s="8" t="e">
        <f>IF('Ricavi complessivi'!#REF!="G",'Ricavi complessivi'!#REF!*LAVORO!$E$7,IF('Ricavi complessivi'!#REF!="M",'Ricavi complessivi'!#REF!,""))</f>
        <v>#REF!</v>
      </c>
      <c r="D88" s="8" t="e">
        <f>IF('Ricavi complessivi'!#REF!="G",'Ricavi complessivi'!#REF!*LAVORO!$E$7,IF('Ricavi complessivi'!#REF!="M",'Ricavi complessivi'!#REF!,""))</f>
        <v>#REF!</v>
      </c>
      <c r="E88" s="30" t="e">
        <f>IF('Ricavi complessivi'!#REF!="G",'Ricavi complessivi'!#REF!*LAVORO!$E$7,IF('Ricavi complessivi'!#REF!="M",'Ricavi complessivi'!#REF!,""))</f>
        <v>#REF!</v>
      </c>
      <c r="F88" s="114" t="e">
        <f>IF('Ricavi complessivi'!#REF!="G",'Ricavi complessivi'!C88*LAVORO!$E$7,IF('Ricavi complessivi'!#REF!="M",'Ricavi complessivi'!C88,0))</f>
        <v>#REF!</v>
      </c>
      <c r="G88" s="44" t="e">
        <f>IF('Ricavi complessivi'!#REF!="G",'Ricavi complessivi'!#REF!*LAVORO!$E$7,IF('Ricavi complessivi'!#REF!="M",'Ricavi complessivi'!#REF!,""))</f>
        <v>#REF!</v>
      </c>
      <c r="H88" s="44" t="e">
        <f>IF('Ricavi complessivi'!#REF!="G",'Ricavi complessivi'!#REF!*LAVORO!$E$7,IF('Ricavi complessivi'!#REF!="M",'Ricavi complessivi'!#REF!,""))</f>
        <v>#REF!</v>
      </c>
      <c r="I88" s="114" t="e">
        <f>IF('Ricavi complessivi'!#REF!="G",'Ricavi complessivi'!D88*LAVORO!$E$7,IF('Ricavi complessivi'!#REF!="M",'Ricavi complessivi'!D88,""))</f>
        <v>#REF!</v>
      </c>
      <c r="J88" s="14" t="e">
        <f>IF('Ricavi complessivi'!#REF!="G",'Ricavi complessivi'!E88*LAVORO!$E$7,IF('Ricavi complessivi'!#REF!="M",'Ricavi complessivi'!E88,""))</f>
        <v>#REF!</v>
      </c>
      <c r="K88" s="14" t="e">
        <f>IF('Ricavi complessivi'!#REF!="G",'Ricavi complessivi'!F88*LAVORO!$E$7,IF('Ricavi complessivi'!#REF!="M",'Ricavi complessivi'!F88,""))</f>
        <v>#REF!</v>
      </c>
      <c r="L88" s="30" t="e">
        <f>IF('Ricavi complessivi'!#REF!="G",'Ricavi complessivi'!#REF!*LAVORO!$E$7,IF('Ricavi complessivi'!#REF!="M",'Ricavi complessivi'!#REF!,""))</f>
        <v>#REF!</v>
      </c>
      <c r="M88" s="30" t="e">
        <f>'Ricavi complessivi'!#REF!</f>
        <v>#REF!</v>
      </c>
      <c r="P88" s="42" t="e">
        <f>IF(M88="G",'Ricavi complessivi'!#REF!,IF('R Montechiarugolo'!M88='R Montechiarugolo'!$B$214,'Ricavi complessivi'!#REF!,0))</f>
        <v>#REF!</v>
      </c>
    </row>
    <row r="89" spans="1:22" hidden="1">
      <c r="A89" s="13" t="str">
        <f>IF('Ricavi complessivi'!A89="","",'Ricavi complessivi'!A89)</f>
        <v/>
      </c>
      <c r="B89" s="62" t="str">
        <f>IF('Ricavi complessivi'!B89="","",'Ricavi complessivi'!B89)</f>
        <v/>
      </c>
      <c r="C89" s="8" t="e">
        <f>IF('Ricavi complessivi'!#REF!="G",'Ricavi complessivi'!#REF!*LAVORO!$E$7,IF('Ricavi complessivi'!#REF!="M",'Ricavi complessivi'!#REF!,""))</f>
        <v>#REF!</v>
      </c>
      <c r="D89" s="8" t="e">
        <f>IF('Ricavi complessivi'!#REF!="G",'Ricavi complessivi'!#REF!*LAVORO!$E$7,IF('Ricavi complessivi'!#REF!="M",'Ricavi complessivi'!#REF!,""))</f>
        <v>#REF!</v>
      </c>
      <c r="E89" s="30" t="e">
        <f>IF('Ricavi complessivi'!#REF!="G",'Ricavi complessivi'!#REF!*LAVORO!$E$7,IF('Ricavi complessivi'!#REF!="M",'Ricavi complessivi'!#REF!,""))</f>
        <v>#REF!</v>
      </c>
      <c r="F89" s="44" t="e">
        <f>IF('Ricavi complessivi'!#REF!="G",'Ricavi complessivi'!C89*LAVORO!$E$7,IF('Ricavi complessivi'!#REF!="M",'Ricavi complessivi'!C89,0))</f>
        <v>#REF!</v>
      </c>
      <c r="G89" s="44" t="e">
        <f>IF('Ricavi complessivi'!#REF!="G",'Ricavi complessivi'!#REF!*LAVORO!$E$7,IF('Ricavi complessivi'!#REF!="M",'Ricavi complessivi'!#REF!,""))</f>
        <v>#REF!</v>
      </c>
      <c r="H89" s="44" t="e">
        <f>IF('Ricavi complessivi'!#REF!="G",'Ricavi complessivi'!#REF!*LAVORO!$E$7,IF('Ricavi complessivi'!#REF!="M",'Ricavi complessivi'!#REF!,""))</f>
        <v>#REF!</v>
      </c>
      <c r="I89" s="114" t="e">
        <f>IF('Ricavi complessivi'!#REF!="G",'Ricavi complessivi'!D89*LAVORO!$E$7,IF('Ricavi complessivi'!#REF!="M",'Ricavi complessivi'!D89,""))</f>
        <v>#REF!</v>
      </c>
      <c r="J89" s="14" t="e">
        <f>IF('Ricavi complessivi'!#REF!="G",'Ricavi complessivi'!E89*LAVORO!$E$7,IF('Ricavi complessivi'!#REF!="M",'Ricavi complessivi'!E89,""))</f>
        <v>#REF!</v>
      </c>
      <c r="K89" s="14" t="e">
        <f>IF('Ricavi complessivi'!#REF!="G",'Ricavi complessivi'!F89*LAVORO!$E$7,IF('Ricavi complessivi'!#REF!="M",'Ricavi complessivi'!F89,""))</f>
        <v>#REF!</v>
      </c>
      <c r="L89" s="30" t="e">
        <f>IF('Ricavi complessivi'!#REF!="G",'Ricavi complessivi'!#REF!*LAVORO!$E$7,IF('Ricavi complessivi'!#REF!="M",'Ricavi complessivi'!#REF!,""))</f>
        <v>#REF!</v>
      </c>
      <c r="M89" s="30" t="e">
        <f>'Ricavi complessivi'!#REF!</f>
        <v>#REF!</v>
      </c>
      <c r="P89" s="42" t="e">
        <f>IF(M89="G",'Ricavi complessivi'!#REF!,IF('R Montechiarugolo'!M89='R Montechiarugolo'!$B$214,'Ricavi complessivi'!#REF!,0))</f>
        <v>#REF!</v>
      </c>
    </row>
    <row r="90" spans="1:22">
      <c r="A90" s="13"/>
      <c r="B90" s="17" t="str">
        <f>'[2]Ricavi complessivi'!B72</f>
        <v>TOTALE RIMBORSI ASS. DIS.</v>
      </c>
      <c r="C90" s="17" t="e">
        <f t="shared" ref="C90:K90" si="4">SUM(C50:C89)</f>
        <v>#REF!</v>
      </c>
      <c r="D90" s="17" t="e">
        <f t="shared" si="4"/>
        <v>#REF!</v>
      </c>
      <c r="E90" s="17" t="e">
        <f t="shared" si="4"/>
        <v>#REF!</v>
      </c>
      <c r="F90" s="17" t="e">
        <f>SUM(F50:F89)</f>
        <v>#REF!</v>
      </c>
      <c r="G90" s="17" t="e">
        <f t="shared" si="4"/>
        <v>#REF!</v>
      </c>
      <c r="H90" s="17" t="e">
        <f t="shared" si="4"/>
        <v>#REF!</v>
      </c>
      <c r="I90" s="17" t="e">
        <f t="shared" si="4"/>
        <v>#REF!</v>
      </c>
      <c r="J90" s="17" t="e">
        <f t="shared" si="4"/>
        <v>#REF!</v>
      </c>
      <c r="K90" s="17" t="e">
        <f t="shared" si="4"/>
        <v>#REF!</v>
      </c>
      <c r="L90" s="8"/>
      <c r="M90" s="8"/>
      <c r="P90" s="42">
        <v>1</v>
      </c>
    </row>
    <row r="91" spans="1:22" ht="23.25">
      <c r="B91" s="50" t="s">
        <v>485</v>
      </c>
      <c r="E91" s="25" t="e">
        <f>IF((#REF!+#REF!+#REF!+#REF!+#REF!-E90)=0,"",(#REF!+#REF!+#REF!+#REF!+#REF!))</f>
        <v>#REF!</v>
      </c>
      <c r="P91" s="42">
        <v>1</v>
      </c>
    </row>
    <row r="92" spans="1:22">
      <c r="A92" s="2" t="s">
        <v>3</v>
      </c>
      <c r="B92" s="2" t="s">
        <v>2</v>
      </c>
      <c r="C92" s="26" t="str">
        <f>C$2</f>
        <v>GESTIONALE</v>
      </c>
      <c r="D92" s="26" t="str">
        <f>D$2</f>
        <v>RATEI E RISCONTI</v>
      </c>
      <c r="E92" s="26" t="str">
        <f>E$2</f>
        <v>STIMA</v>
      </c>
      <c r="F92" s="26" t="str">
        <f>F49</f>
        <v>PREVENTIVO 2019</v>
      </c>
      <c r="G92" s="26" t="e">
        <f t="shared" ref="G92:L92" si="5">G49</f>
        <v>#REF!</v>
      </c>
      <c r="H92" s="26" t="e">
        <f t="shared" si="5"/>
        <v>#REF!</v>
      </c>
      <c r="I92" s="26" t="str">
        <f t="shared" si="5"/>
        <v>CONSUNTIVO 2019</v>
      </c>
      <c r="J92" s="26" t="str">
        <f t="shared" si="5"/>
        <v>INDICATORE ATTESO</v>
      </c>
      <c r="K92" s="26" t="str">
        <f t="shared" si="5"/>
        <v>INDICATORE CONS.</v>
      </c>
      <c r="L92" s="2" t="str">
        <f t="shared" si="5"/>
        <v>NOTE</v>
      </c>
      <c r="P92" s="42">
        <v>1</v>
      </c>
    </row>
    <row r="93" spans="1:22" hidden="1">
      <c r="A93" s="13" t="str">
        <f>IF('Ricavi complessivi'!A93="","",'Ricavi complessivi'!A93)</f>
        <v xml:space="preserve">  58/05/701  </v>
      </c>
      <c r="B93" s="62" t="str">
        <f>IF('Ricavi complessivi'!B93="","",'Ricavi complessivi'!B93)</f>
        <v>PDZ COMUNITA' EDUC.VA COLLECCHI</v>
      </c>
      <c r="C93" s="8" t="e">
        <f>IF('Ricavi complessivi'!#REF!="G",'Ricavi complessivi'!#REF!*LAVORO!$E$7,IF('Ricavi complessivi'!#REF!="M",'Ricavi complessivi'!#REF!,""))</f>
        <v>#REF!</v>
      </c>
      <c r="D93" s="8" t="e">
        <f>IF('Ricavi complessivi'!#REF!="G",'Ricavi complessivi'!#REF!*LAVORO!$E$7,IF('Ricavi complessivi'!#REF!="M",'Ricavi complessivi'!#REF!,""))</f>
        <v>#REF!</v>
      </c>
      <c r="E93" s="30" t="e">
        <f>IF('Ricavi complessivi'!#REF!="G",'Ricavi complessivi'!#REF!*LAVORO!$E$7,IF('Ricavi complessivi'!#REF!="M",'Ricavi complessivi'!#REF!,""))</f>
        <v>#REF!</v>
      </c>
      <c r="F93" s="114" t="e">
        <f>IF('Ricavi complessivi'!#REF!="G",'Ricavi complessivi'!C93*LAVORO!$E$7,IF('Ricavi complessivi'!#REF!="M",'Ricavi complessivi'!C93,0))</f>
        <v>#REF!</v>
      </c>
      <c r="G93" s="44" t="e">
        <f>IF('Ricavi complessivi'!#REF!="G",'Ricavi complessivi'!#REF!*LAVORO!$E$7,IF('Ricavi complessivi'!#REF!="M",'Ricavi complessivi'!#REF!,""))</f>
        <v>#REF!</v>
      </c>
      <c r="H93" s="44" t="e">
        <f>IF('Ricavi complessivi'!#REF!="G",'Ricavi complessivi'!#REF!*LAVORO!$E$7,IF('Ricavi complessivi'!#REF!="M",'Ricavi complessivi'!#REF!,""))</f>
        <v>#REF!</v>
      </c>
      <c r="I93" s="114" t="e">
        <f>IF('Ricavi complessivi'!#REF!="G",'Ricavi complessivi'!D93*LAVORO!$E$7,IF('Ricavi complessivi'!#REF!="M",'Ricavi complessivi'!D93,""))</f>
        <v>#REF!</v>
      </c>
      <c r="J93" s="14" t="e">
        <f>IF('Ricavi complessivi'!#REF!="G",'Ricavi complessivi'!E93*LAVORO!$E$7,IF('Ricavi complessivi'!#REF!="M",'Ricavi complessivi'!E93,""))</f>
        <v>#REF!</v>
      </c>
      <c r="K93" s="14" t="e">
        <f>IF('Ricavi complessivi'!#REF!="G",'Ricavi complessivi'!F93*LAVORO!$E$7,IF('Ricavi complessivi'!#REF!="M",'Ricavi complessivi'!F93,""))</f>
        <v>#REF!</v>
      </c>
      <c r="L93" s="30" t="e">
        <f>IF('Ricavi complessivi'!#REF!="G",'Ricavi complessivi'!#REF!*LAVORO!$E$7,IF('Ricavi complessivi'!#REF!="M",'Ricavi complessivi'!#REF!,""))</f>
        <v>#REF!</v>
      </c>
      <c r="M93" s="30" t="e">
        <f>'Ricavi complessivi'!#REF!</f>
        <v>#REF!</v>
      </c>
      <c r="P93" s="42" t="e">
        <f>IF(M93="G",'Ricavi complessivi'!#REF!,IF('R Montechiarugolo'!M93='R Montechiarugolo'!$B$214,'Ricavi complessivi'!#REF!,0))</f>
        <v>#REF!</v>
      </c>
      <c r="Q93" s="42" t="s">
        <v>513</v>
      </c>
      <c r="S93" s="1">
        <v>25874.28</v>
      </c>
      <c r="T93" s="42" t="s">
        <v>513</v>
      </c>
      <c r="V93" s="1">
        <v>11432.15</v>
      </c>
    </row>
    <row r="94" spans="1:22" hidden="1">
      <c r="A94" s="13" t="str">
        <f>IF('Ricavi complessivi'!A94="","",'Ricavi complessivi'!A94)</f>
        <v xml:space="preserve">  58/05/702  </v>
      </c>
      <c r="B94" s="62" t="str">
        <f>IF('Ricavi complessivi'!B94="","",'Ricavi complessivi'!B94)</f>
        <v xml:space="preserve">PDZ COMUNITA' EDUC.VA FELINO   </v>
      </c>
      <c r="C94" s="8" t="e">
        <f>IF('Ricavi complessivi'!#REF!="G",'Ricavi complessivi'!#REF!*LAVORO!$E$7,IF('Ricavi complessivi'!#REF!="M",'Ricavi complessivi'!#REF!,""))</f>
        <v>#REF!</v>
      </c>
      <c r="D94" s="8" t="e">
        <f>IF('Ricavi complessivi'!#REF!="G",'Ricavi complessivi'!#REF!*LAVORO!$E$7,IF('Ricavi complessivi'!#REF!="M",'Ricavi complessivi'!#REF!,""))</f>
        <v>#REF!</v>
      </c>
      <c r="E94" s="30" t="e">
        <f>IF('Ricavi complessivi'!#REF!="G",'Ricavi complessivi'!#REF!*LAVORO!$E$7,IF('Ricavi complessivi'!#REF!="M",'Ricavi complessivi'!#REF!,""))</f>
        <v>#REF!</v>
      </c>
      <c r="F94" s="114" t="e">
        <f>IF('Ricavi complessivi'!#REF!="G",'Ricavi complessivi'!C94*LAVORO!$E$7,IF('Ricavi complessivi'!#REF!="M",'Ricavi complessivi'!C94,0))</f>
        <v>#REF!</v>
      </c>
      <c r="G94" s="44" t="e">
        <f>IF('Ricavi complessivi'!#REF!="G",'Ricavi complessivi'!#REF!*LAVORO!$E$7,IF('Ricavi complessivi'!#REF!="M",'Ricavi complessivi'!#REF!,""))</f>
        <v>#REF!</v>
      </c>
      <c r="H94" s="44" t="e">
        <f>IF('Ricavi complessivi'!#REF!="G",'Ricavi complessivi'!#REF!*LAVORO!$E$7,IF('Ricavi complessivi'!#REF!="M",'Ricavi complessivi'!#REF!,""))</f>
        <v>#REF!</v>
      </c>
      <c r="I94" s="114" t="e">
        <f>IF('Ricavi complessivi'!#REF!="G",'Ricavi complessivi'!D94*LAVORO!$E$7,IF('Ricavi complessivi'!#REF!="M",'Ricavi complessivi'!D94,""))</f>
        <v>#REF!</v>
      </c>
      <c r="J94" s="14" t="e">
        <f>IF('Ricavi complessivi'!#REF!="G",'Ricavi complessivi'!E94*LAVORO!$E$7,IF('Ricavi complessivi'!#REF!="M",'Ricavi complessivi'!E94,""))</f>
        <v>#REF!</v>
      </c>
      <c r="K94" s="14" t="e">
        <f>IF('Ricavi complessivi'!#REF!="G",'Ricavi complessivi'!F94*LAVORO!$E$7,IF('Ricavi complessivi'!#REF!="M",'Ricavi complessivi'!F94,""))</f>
        <v>#REF!</v>
      </c>
      <c r="L94" s="30" t="e">
        <f>IF('Ricavi complessivi'!#REF!="G",'Ricavi complessivi'!#REF!*LAVORO!$E$7,IF('Ricavi complessivi'!#REF!="M",'Ricavi complessivi'!#REF!,""))</f>
        <v>#REF!</v>
      </c>
      <c r="M94" s="30" t="e">
        <f>'Ricavi complessivi'!#REF!</f>
        <v>#REF!</v>
      </c>
      <c r="P94" s="42" t="e">
        <f>IF(M94="G",'Ricavi complessivi'!#REF!,IF('R Montechiarugolo'!M94='R Montechiarugolo'!$B$214,'Ricavi complessivi'!#REF!,0))</f>
        <v>#REF!</v>
      </c>
      <c r="S94" s="1"/>
      <c r="V94" s="1">
        <v>5718.69</v>
      </c>
    </row>
    <row r="95" spans="1:22" hidden="1">
      <c r="A95" s="13" t="str">
        <f>IF('Ricavi complessivi'!A95="","",'Ricavi complessivi'!A95)</f>
        <v xml:space="preserve">  58/05/705  </v>
      </c>
      <c r="B95" s="62" t="str">
        <f>IF('Ricavi complessivi'!B95="","",'Ricavi complessivi'!B95)</f>
        <v>PDZ COMUNITA' ED.VA TRAVERSETOL</v>
      </c>
      <c r="C95" s="8" t="e">
        <f>IF('Ricavi complessivi'!#REF!="G",'Ricavi complessivi'!#REF!*LAVORO!$E$7,IF('Ricavi complessivi'!#REF!="M",'Ricavi complessivi'!#REF!,""))</f>
        <v>#REF!</v>
      </c>
      <c r="D95" s="8" t="e">
        <f>IF('Ricavi complessivi'!#REF!="G",'Ricavi complessivi'!#REF!*LAVORO!$E$7,IF('Ricavi complessivi'!#REF!="M",'Ricavi complessivi'!#REF!,""))</f>
        <v>#REF!</v>
      </c>
      <c r="E95" s="30" t="e">
        <f>IF('Ricavi complessivi'!#REF!="G",'Ricavi complessivi'!#REF!*LAVORO!$E$7,IF('Ricavi complessivi'!#REF!="M",'Ricavi complessivi'!#REF!,""))</f>
        <v>#REF!</v>
      </c>
      <c r="F95" s="114" t="e">
        <f>IF('Ricavi complessivi'!#REF!="G",'Ricavi complessivi'!C95*LAVORO!$E$7,IF('Ricavi complessivi'!#REF!="M",'Ricavi complessivi'!C95,0))</f>
        <v>#REF!</v>
      </c>
      <c r="G95" s="44" t="e">
        <f>IF('Ricavi complessivi'!#REF!="G",'Ricavi complessivi'!#REF!*LAVORO!$E$7,IF('Ricavi complessivi'!#REF!="M",'Ricavi complessivi'!#REF!,""))</f>
        <v>#REF!</v>
      </c>
      <c r="H95" s="44" t="e">
        <f>IF('Ricavi complessivi'!#REF!="G",'Ricavi complessivi'!#REF!*LAVORO!$E$7,IF('Ricavi complessivi'!#REF!="M",'Ricavi complessivi'!#REF!,""))</f>
        <v>#REF!</v>
      </c>
      <c r="I95" s="114" t="e">
        <f>IF('Ricavi complessivi'!#REF!="G",'Ricavi complessivi'!D95*LAVORO!$E$7,IF('Ricavi complessivi'!#REF!="M",'Ricavi complessivi'!D95,""))</f>
        <v>#REF!</v>
      </c>
      <c r="J95" s="14" t="e">
        <f>IF('Ricavi complessivi'!#REF!="G",'Ricavi complessivi'!E95*LAVORO!$E$7,IF('Ricavi complessivi'!#REF!="M",'Ricavi complessivi'!E95,""))</f>
        <v>#REF!</v>
      </c>
      <c r="K95" s="14" t="e">
        <f>IF('Ricavi complessivi'!#REF!="G",'Ricavi complessivi'!F95*LAVORO!$E$7,IF('Ricavi complessivi'!#REF!="M",'Ricavi complessivi'!F95,""))</f>
        <v>#REF!</v>
      </c>
      <c r="L95" s="30" t="e">
        <f>IF('Ricavi complessivi'!#REF!="G",'Ricavi complessivi'!#REF!*LAVORO!$E$7,IF('Ricavi complessivi'!#REF!="M",'Ricavi complessivi'!#REF!,""))</f>
        <v>#REF!</v>
      </c>
      <c r="M95" s="30" t="e">
        <f>'Ricavi complessivi'!#REF!</f>
        <v>#REF!</v>
      </c>
      <c r="P95" s="42" t="e">
        <f>IF(M95="G",'Ricavi complessivi'!#REF!,IF('R Montechiarugolo'!M95='R Montechiarugolo'!$B$214,'Ricavi complessivi'!#REF!,0))</f>
        <v>#REF!</v>
      </c>
      <c r="S95" s="1"/>
      <c r="V95" s="1">
        <v>8723.44</v>
      </c>
    </row>
    <row r="96" spans="1:22" hidden="1">
      <c r="A96" s="13" t="str">
        <f>IF('Ricavi complessivi'!A96="","",'Ricavi complessivi'!A96)</f>
        <v xml:space="preserve">  58/05/706  </v>
      </c>
      <c r="B96" s="62" t="str">
        <f>IF('Ricavi complessivi'!B96="","",'Ricavi complessivi'!B96)</f>
        <v>PDZ ACCOGLIENZA A NUOVA COMUNIT</v>
      </c>
      <c r="C96" s="8" t="e">
        <f>IF('Ricavi complessivi'!#REF!="G",'Ricavi complessivi'!#REF!*LAVORO!$E$7,IF('Ricavi complessivi'!#REF!="M",'Ricavi complessivi'!#REF!,""))</f>
        <v>#REF!</v>
      </c>
      <c r="D96" s="8" t="e">
        <f>IF('Ricavi complessivi'!#REF!="G",'Ricavi complessivi'!#REF!*LAVORO!$E$7,IF('Ricavi complessivi'!#REF!="M",'Ricavi complessivi'!#REF!,""))</f>
        <v>#REF!</v>
      </c>
      <c r="E96" s="30" t="e">
        <f>IF('Ricavi complessivi'!#REF!="G",'Ricavi complessivi'!#REF!*LAVORO!$E$7,IF('Ricavi complessivi'!#REF!="M",'Ricavi complessivi'!#REF!,""))</f>
        <v>#REF!</v>
      </c>
      <c r="F96" s="114" t="e">
        <f>IF('Ricavi complessivi'!#REF!="G",'Ricavi complessivi'!C96*LAVORO!$E$7,IF('Ricavi complessivi'!#REF!="M",'Ricavi complessivi'!C96,0))</f>
        <v>#REF!</v>
      </c>
      <c r="G96" s="44" t="e">
        <f>IF('Ricavi complessivi'!#REF!="G",'Ricavi complessivi'!#REF!*LAVORO!$E$7,IF('Ricavi complessivi'!#REF!="M",'Ricavi complessivi'!#REF!,""))</f>
        <v>#REF!</v>
      </c>
      <c r="H96" s="44" t="e">
        <f>IF('Ricavi complessivi'!#REF!="G",'Ricavi complessivi'!#REF!*LAVORO!$E$7,IF('Ricavi complessivi'!#REF!="M",'Ricavi complessivi'!#REF!,""))</f>
        <v>#REF!</v>
      </c>
      <c r="I96" s="114" t="e">
        <f>IF('Ricavi complessivi'!#REF!="G",'Ricavi complessivi'!D96*LAVORO!$E$7,IF('Ricavi complessivi'!#REF!="M",'Ricavi complessivi'!D96,""))</f>
        <v>#REF!</v>
      </c>
      <c r="J96" s="14" t="e">
        <f>IF('Ricavi complessivi'!#REF!="G",'Ricavi complessivi'!E96*LAVORO!$E$7,IF('Ricavi complessivi'!#REF!="M",'Ricavi complessivi'!E96,""))</f>
        <v>#REF!</v>
      </c>
      <c r="K96" s="14" t="e">
        <f>IF('Ricavi complessivi'!#REF!="G",'Ricavi complessivi'!F96*LAVORO!$E$7,IF('Ricavi complessivi'!#REF!="M",'Ricavi complessivi'!F96,""))</f>
        <v>#REF!</v>
      </c>
      <c r="L96" s="30" t="e">
        <f>IF('Ricavi complessivi'!#REF!="G",'Ricavi complessivi'!#REF!*LAVORO!$E$7,IF('Ricavi complessivi'!#REF!="M",'Ricavi complessivi'!#REF!,""))</f>
        <v>#REF!</v>
      </c>
      <c r="M96" s="30" t="e">
        <f>'Ricavi complessivi'!#REF!</f>
        <v>#REF!</v>
      </c>
      <c r="P96" s="42" t="e">
        <f>IF(M96="G",'Ricavi complessivi'!#REF!,IF('R Montechiarugolo'!M96='R Montechiarugolo'!$B$214,'Ricavi complessivi'!#REF!,0))</f>
        <v>#REF!</v>
      </c>
    </row>
    <row r="97" spans="1:26">
      <c r="A97" s="13" t="str">
        <f>IF('Ricavi complessivi'!A97="","",'Ricavi complessivi'!A97)</f>
        <v xml:space="preserve">  58/05/707  </v>
      </c>
      <c r="B97" s="62" t="str">
        <f>IF('Ricavi complessivi'!B97="","",'Ricavi complessivi'!B97)</f>
        <v>PDZ PERCORSI PERSONALIZZATI  E BORSE L</v>
      </c>
      <c r="C97" s="8" t="e">
        <f>IF('Ricavi complessivi'!#REF!="G",'Ricavi complessivi'!#REF!*LAVORO!$E$7,IF('Ricavi complessivi'!#REF!="M",'Ricavi complessivi'!#REF!,""))</f>
        <v>#REF!</v>
      </c>
      <c r="D97" s="8" t="e">
        <f>IF('Ricavi complessivi'!#REF!="G",'Ricavi complessivi'!#REF!*LAVORO!$E$7,IF('Ricavi complessivi'!#REF!="M",'Ricavi complessivi'!#REF!,""))</f>
        <v>#REF!</v>
      </c>
      <c r="E97" s="30" t="e">
        <f>IF('Ricavi complessivi'!#REF!="G",'Ricavi complessivi'!#REF!*LAVORO!$E$7,IF('Ricavi complessivi'!#REF!="M",'Ricavi complessivi'!#REF!,""))</f>
        <v>#REF!</v>
      </c>
      <c r="F97" s="114" t="e">
        <f>IF('Ricavi complessivi'!#REF!="G",'Ricavi complessivi'!C97*LAVORO!$E$7,IF('Ricavi complessivi'!#REF!="M",'Ricavi complessivi'!C97,0))</f>
        <v>#REF!</v>
      </c>
      <c r="G97" s="44" t="e">
        <f>IF('Ricavi complessivi'!#REF!="G",'Ricavi complessivi'!#REF!*LAVORO!$E$7,IF('Ricavi complessivi'!#REF!="M",'Ricavi complessivi'!#REF!,""))</f>
        <v>#REF!</v>
      </c>
      <c r="H97" s="44" t="e">
        <f>IF('Ricavi complessivi'!#REF!="G",'Ricavi complessivi'!#REF!*LAVORO!$E$7,IF('Ricavi complessivi'!#REF!="M",'Ricavi complessivi'!#REF!,""))</f>
        <v>#REF!</v>
      </c>
      <c r="I97" s="114" t="e">
        <f>IF('Ricavi complessivi'!#REF!="G",'Ricavi complessivi'!D97*LAVORO!$E$7,IF('Ricavi complessivi'!#REF!="M",'Ricavi complessivi'!D97,""))</f>
        <v>#REF!</v>
      </c>
      <c r="J97" s="14" t="e">
        <f>IF('Ricavi complessivi'!#REF!="G",'Ricavi complessivi'!E97*LAVORO!$E$7,IF('Ricavi complessivi'!#REF!="M",'Ricavi complessivi'!E97,""))</f>
        <v>#REF!</v>
      </c>
      <c r="K97" s="14" t="e">
        <f>IF('Ricavi complessivi'!#REF!="G",'Ricavi complessivi'!F97*LAVORO!$E$7,IF('Ricavi complessivi'!#REF!="M",'Ricavi complessivi'!F97,""))</f>
        <v>#REF!</v>
      </c>
      <c r="L97" s="30" t="e">
        <f>IF('Ricavi complessivi'!#REF!="G",'Ricavi complessivi'!#REF!*LAVORO!$E$7,IF('Ricavi complessivi'!#REF!="M",'Ricavi complessivi'!#REF!,""))</f>
        <v>#REF!</v>
      </c>
      <c r="M97" s="30" t="e">
        <f>'Ricavi complessivi'!#REF!</f>
        <v>#REF!</v>
      </c>
      <c r="N97" s="42">
        <v>6217</v>
      </c>
      <c r="O97" s="42" t="s">
        <v>514</v>
      </c>
      <c r="P97" s="42" t="e">
        <f>IF(M97="G",'Ricavi complessivi'!#REF!,IF('R Montechiarugolo'!M97='R Montechiarugolo'!$B$214,'Ricavi complessivi'!#REF!,0))</f>
        <v>#REF!</v>
      </c>
    </row>
    <row r="98" spans="1:26" hidden="1">
      <c r="A98" s="13" t="str">
        <f>IF('Ricavi complessivi'!A98="","",'Ricavi complessivi'!A98)</f>
        <v/>
      </c>
      <c r="B98" s="62" t="str">
        <f>IF('Ricavi complessivi'!B98="","",'Ricavi complessivi'!B98)</f>
        <v>PDZ BORSE LAVORO</v>
      </c>
      <c r="C98" s="8" t="e">
        <f>IF('Ricavi complessivi'!#REF!="G",'Ricavi complessivi'!#REF!*LAVORO!$E$7,IF('Ricavi complessivi'!#REF!="M",'Ricavi complessivi'!#REF!,""))</f>
        <v>#REF!</v>
      </c>
      <c r="D98" s="8" t="e">
        <f>IF('Ricavi complessivi'!#REF!="G",'Ricavi complessivi'!#REF!*LAVORO!$E$7,IF('Ricavi complessivi'!#REF!="M",'Ricavi complessivi'!#REF!,""))</f>
        <v>#REF!</v>
      </c>
      <c r="E98" s="30" t="e">
        <f>IF('Ricavi complessivi'!#REF!="G",'Ricavi complessivi'!#REF!*LAVORO!$E$7,IF('Ricavi complessivi'!#REF!="M",'Ricavi complessivi'!#REF!,""))</f>
        <v>#REF!</v>
      </c>
      <c r="F98" s="114" t="e">
        <f>IF('Ricavi complessivi'!#REF!="G",'Ricavi complessivi'!C98*LAVORO!$E$7,IF('Ricavi complessivi'!#REF!="M",'Ricavi complessivi'!C98,0))</f>
        <v>#REF!</v>
      </c>
      <c r="G98" s="44" t="e">
        <f>IF('Ricavi complessivi'!#REF!="G",'Ricavi complessivi'!#REF!*LAVORO!$E$7,IF('Ricavi complessivi'!#REF!="M",'Ricavi complessivi'!#REF!,""))</f>
        <v>#REF!</v>
      </c>
      <c r="H98" s="44" t="e">
        <f>IF('Ricavi complessivi'!#REF!="G",'Ricavi complessivi'!#REF!*LAVORO!$E$7,IF('Ricavi complessivi'!#REF!="M",'Ricavi complessivi'!#REF!,""))</f>
        <v>#REF!</v>
      </c>
      <c r="I98" s="114" t="e">
        <f>IF('Ricavi complessivi'!#REF!="G",'Ricavi complessivi'!D98*LAVORO!$E$7,IF('Ricavi complessivi'!#REF!="M",'Ricavi complessivi'!D98,""))</f>
        <v>#REF!</v>
      </c>
      <c r="J98" s="14" t="e">
        <f>IF('Ricavi complessivi'!#REF!="G",'Ricavi complessivi'!E98*LAVORO!$E$7,IF('Ricavi complessivi'!#REF!="M",'Ricavi complessivi'!E98,""))</f>
        <v>#REF!</v>
      </c>
      <c r="K98" s="14" t="e">
        <f>IF('Ricavi complessivi'!#REF!="G",'Ricavi complessivi'!F98*LAVORO!$E$7,IF('Ricavi complessivi'!#REF!="M",'Ricavi complessivi'!F98,""))</f>
        <v>#REF!</v>
      </c>
      <c r="L98" s="30" t="e">
        <f>IF('Ricavi complessivi'!#REF!="G",'Ricavi complessivi'!#REF!*LAVORO!$E$7,IF('Ricavi complessivi'!#REF!="M",'Ricavi complessivi'!#REF!,""))</f>
        <v>#REF!</v>
      </c>
      <c r="M98" s="30" t="e">
        <f>'Ricavi complessivi'!#REF!</f>
        <v>#REF!</v>
      </c>
      <c r="P98" s="42" t="e">
        <f>IF(M98="G",'Ricavi complessivi'!#REF!,IF('R Montechiarugolo'!M98='R Montechiarugolo'!$B$214,'Ricavi complessivi'!#REF!,0))</f>
        <v>#REF!</v>
      </c>
    </row>
    <row r="99" spans="1:26">
      <c r="A99" s="13" t="str">
        <f>IF('Ricavi complessivi'!A99="","",'Ricavi complessivi'!A99)</f>
        <v xml:space="preserve">  58/05/708  </v>
      </c>
      <c r="B99" s="62" t="str">
        <f>IF('Ricavi complessivi'!B99="","",'Ricavi complessivi'!B99)</f>
        <v xml:space="preserve">PDZ SOCIAL MARKET       </v>
      </c>
      <c r="C99" s="8" t="e">
        <f>IF('Ricavi complessivi'!#REF!="G",'Ricavi complessivi'!#REF!*LAVORO!$E$7,IF('Ricavi complessivi'!#REF!="M",'Ricavi complessivi'!#REF!,""))</f>
        <v>#REF!</v>
      </c>
      <c r="D99" s="8" t="e">
        <f>IF('Ricavi complessivi'!#REF!="G",'Ricavi complessivi'!#REF!*LAVORO!$E$7,IF('Ricavi complessivi'!#REF!="M",'Ricavi complessivi'!#REF!,""))</f>
        <v>#REF!</v>
      </c>
      <c r="E99" s="30" t="e">
        <f>IF('Ricavi complessivi'!#REF!="G",'Ricavi complessivi'!#REF!*LAVORO!$E$7,IF('Ricavi complessivi'!#REF!="M",'Ricavi complessivi'!#REF!,""))</f>
        <v>#REF!</v>
      </c>
      <c r="F99" s="114" t="e">
        <f>IF('Ricavi complessivi'!#REF!="G",'Ricavi complessivi'!C99*LAVORO!$E$7,IF('Ricavi complessivi'!#REF!="M",'Ricavi complessivi'!C99,0))</f>
        <v>#REF!</v>
      </c>
      <c r="G99" s="44" t="e">
        <f>IF('Ricavi complessivi'!#REF!="G",'Ricavi complessivi'!#REF!*LAVORO!$E$7,IF('Ricavi complessivi'!#REF!="M",'Ricavi complessivi'!#REF!,""))</f>
        <v>#REF!</v>
      </c>
      <c r="H99" s="44" t="e">
        <f>IF('Ricavi complessivi'!#REF!="G",'Ricavi complessivi'!#REF!*LAVORO!$E$7,IF('Ricavi complessivi'!#REF!="M",'Ricavi complessivi'!#REF!,""))</f>
        <v>#REF!</v>
      </c>
      <c r="I99" s="114" t="e">
        <f>IF('Ricavi complessivi'!#REF!="G",'Ricavi complessivi'!D99*LAVORO!$E$7,IF('Ricavi complessivi'!#REF!="M",'Ricavi complessivi'!D99,""))</f>
        <v>#REF!</v>
      </c>
      <c r="J99" s="14" t="e">
        <f>IF('Ricavi complessivi'!#REF!="G",'Ricavi complessivi'!E99*LAVORO!$E$7,IF('Ricavi complessivi'!#REF!="M",'Ricavi complessivi'!E99,""))</f>
        <v>#REF!</v>
      </c>
      <c r="K99" s="14" t="e">
        <f>IF('Ricavi complessivi'!#REF!="G",'Ricavi complessivi'!F99*LAVORO!$E$7,IF('Ricavi complessivi'!#REF!="M",'Ricavi complessivi'!F99,""))</f>
        <v>#REF!</v>
      </c>
      <c r="L99" s="30" t="e">
        <f>IF('Ricavi complessivi'!#REF!="G",'Ricavi complessivi'!#REF!*LAVORO!$E$7,IF('Ricavi complessivi'!#REF!="M",'Ricavi complessivi'!#REF!,""))</f>
        <v>#REF!</v>
      </c>
      <c r="M99" s="30" t="e">
        <f>'Ricavi complessivi'!#REF!</f>
        <v>#REF!</v>
      </c>
      <c r="P99" s="42" t="e">
        <f>IF(M99="G",'Ricavi complessivi'!#REF!,IF('R Montechiarugolo'!M99='R Montechiarugolo'!$B$214,'Ricavi complessivi'!#REF!,0))</f>
        <v>#REF!</v>
      </c>
      <c r="Y99" s="42">
        <v>3480.33</v>
      </c>
      <c r="Z99" s="1">
        <v>3734.32</v>
      </c>
    </row>
    <row r="100" spans="1:26" hidden="1">
      <c r="A100" s="13" t="str">
        <f>IF('Ricavi complessivi'!A100="","",'Ricavi complessivi'!A100)</f>
        <v xml:space="preserve">  58/05/709  </v>
      </c>
      <c r="B100" s="62" t="str">
        <f>IF('Ricavi complessivi'!B100="","",'Ricavi complessivi'!B100)</f>
        <v xml:space="preserve">PDZ RETE PER AFFIDO COLLECCHIO </v>
      </c>
      <c r="C100" s="8" t="e">
        <f>IF('Ricavi complessivi'!#REF!="G",'Ricavi complessivi'!#REF!*LAVORO!$E$7,IF('Ricavi complessivi'!#REF!="M",'Ricavi complessivi'!#REF!,""))</f>
        <v>#REF!</v>
      </c>
      <c r="D100" s="8" t="e">
        <f>IF('Ricavi complessivi'!#REF!="G",'Ricavi complessivi'!#REF!*LAVORO!$E$7,IF('Ricavi complessivi'!#REF!="M",'Ricavi complessivi'!#REF!,""))</f>
        <v>#REF!</v>
      </c>
      <c r="E100" s="30" t="e">
        <f>IF('Ricavi complessivi'!#REF!="G",'Ricavi complessivi'!#REF!*LAVORO!$E$7,IF('Ricavi complessivi'!#REF!="M",'Ricavi complessivi'!#REF!,""))</f>
        <v>#REF!</v>
      </c>
      <c r="F100" s="114" t="e">
        <f>IF('Ricavi complessivi'!#REF!="G",'Ricavi complessivi'!C100*LAVORO!$E$7,IF('Ricavi complessivi'!#REF!="M",'Ricavi complessivi'!C100,0))</f>
        <v>#REF!</v>
      </c>
      <c r="G100" s="44" t="e">
        <f>IF('Ricavi complessivi'!#REF!="G",'Ricavi complessivi'!#REF!*LAVORO!$E$7,IF('Ricavi complessivi'!#REF!="M",'Ricavi complessivi'!#REF!,""))</f>
        <v>#REF!</v>
      </c>
      <c r="H100" s="44" t="e">
        <f>IF('Ricavi complessivi'!#REF!="G",'Ricavi complessivi'!#REF!*LAVORO!$E$7,IF('Ricavi complessivi'!#REF!="M",'Ricavi complessivi'!#REF!,""))</f>
        <v>#REF!</v>
      </c>
      <c r="I100" s="114" t="e">
        <f>IF('Ricavi complessivi'!#REF!="G",'Ricavi complessivi'!D100*LAVORO!$E$7,IF('Ricavi complessivi'!#REF!="M",'Ricavi complessivi'!D100,""))</f>
        <v>#REF!</v>
      </c>
      <c r="J100" s="14" t="e">
        <f>IF('Ricavi complessivi'!#REF!="G",'Ricavi complessivi'!E100*LAVORO!$E$7,IF('Ricavi complessivi'!#REF!="M",'Ricavi complessivi'!E100,""))</f>
        <v>#REF!</v>
      </c>
      <c r="K100" s="14" t="e">
        <f>IF('Ricavi complessivi'!#REF!="G",'Ricavi complessivi'!F100*LAVORO!$E$7,IF('Ricavi complessivi'!#REF!="M",'Ricavi complessivi'!F100,""))</f>
        <v>#REF!</v>
      </c>
      <c r="L100" s="30" t="e">
        <f>IF('Ricavi complessivi'!#REF!="G",'Ricavi complessivi'!#REF!*LAVORO!$E$7,IF('Ricavi complessivi'!#REF!="M",'Ricavi complessivi'!#REF!,""))</f>
        <v>#REF!</v>
      </c>
      <c r="M100" s="30" t="e">
        <f>'Ricavi complessivi'!#REF!</f>
        <v>#REF!</v>
      </c>
      <c r="P100" s="42" t="e">
        <f>IF(M100="G",'Ricavi complessivi'!#REF!,IF('R Montechiarugolo'!M100='R Montechiarugolo'!$B$214,'Ricavi complessivi'!#REF!,0))</f>
        <v>#REF!</v>
      </c>
      <c r="W100" s="1"/>
      <c r="Y100" s="42">
        <v>2191.54</v>
      </c>
      <c r="Z100" s="1">
        <v>2351.4699999999998</v>
      </c>
    </row>
    <row r="101" spans="1:26" hidden="1">
      <c r="A101" s="13" t="str">
        <f>IF('Ricavi complessivi'!A101="","",'Ricavi complessivi'!A101)</f>
        <v xml:space="preserve"> 58/05/710</v>
      </c>
      <c r="B101" s="62" t="str">
        <f>IF('Ricavi complessivi'!B101="","",'Ricavi complessivi'!B101)</f>
        <v>PDZ RETE PER AFFIDO FELINO</v>
      </c>
      <c r="C101" s="8" t="e">
        <f>IF('Ricavi complessivi'!#REF!="G",'Ricavi complessivi'!#REF!*LAVORO!$E$7,IF('Ricavi complessivi'!#REF!="M",'Ricavi complessivi'!#REF!,""))</f>
        <v>#REF!</v>
      </c>
      <c r="D101" s="8" t="e">
        <f>IF('Ricavi complessivi'!#REF!="G",'Ricavi complessivi'!#REF!*LAVORO!$E$7,IF('Ricavi complessivi'!#REF!="M",'Ricavi complessivi'!#REF!,""))</f>
        <v>#REF!</v>
      </c>
      <c r="E101" s="30" t="e">
        <f>IF('Ricavi complessivi'!#REF!="G",'Ricavi complessivi'!#REF!*LAVORO!$E$7,IF('Ricavi complessivi'!#REF!="M",'Ricavi complessivi'!#REF!,""))</f>
        <v>#REF!</v>
      </c>
      <c r="F101" s="114" t="e">
        <f>IF('Ricavi complessivi'!#REF!="G",'Ricavi complessivi'!C101*LAVORO!$E$7,IF('Ricavi complessivi'!#REF!="M",'Ricavi complessivi'!C101,0))</f>
        <v>#REF!</v>
      </c>
      <c r="G101" s="44" t="e">
        <f>IF('Ricavi complessivi'!#REF!="G",'Ricavi complessivi'!#REF!*LAVORO!$E$7,IF('Ricavi complessivi'!#REF!="M",'Ricavi complessivi'!#REF!,""))</f>
        <v>#REF!</v>
      </c>
      <c r="H101" s="44" t="e">
        <f>IF('Ricavi complessivi'!#REF!="G",'Ricavi complessivi'!#REF!*LAVORO!$E$7,IF('Ricavi complessivi'!#REF!="M",'Ricavi complessivi'!#REF!,""))</f>
        <v>#REF!</v>
      </c>
      <c r="I101" s="114" t="e">
        <f>IF('Ricavi complessivi'!#REF!="G",'Ricavi complessivi'!D101*LAVORO!$E$7,IF('Ricavi complessivi'!#REF!="M",'Ricavi complessivi'!D101,""))</f>
        <v>#REF!</v>
      </c>
      <c r="J101" s="14" t="e">
        <f>IF('Ricavi complessivi'!#REF!="G",'Ricavi complessivi'!E101*LAVORO!$E$7,IF('Ricavi complessivi'!#REF!="M",'Ricavi complessivi'!E101,""))</f>
        <v>#REF!</v>
      </c>
      <c r="K101" s="14" t="e">
        <f>IF('Ricavi complessivi'!#REF!="G",'Ricavi complessivi'!F101*LAVORO!$E$7,IF('Ricavi complessivi'!#REF!="M",'Ricavi complessivi'!F101,""))</f>
        <v>#REF!</v>
      </c>
      <c r="L101" s="30" t="e">
        <f>IF('Ricavi complessivi'!#REF!="G",'Ricavi complessivi'!#REF!*LAVORO!$E$7,IF('Ricavi complessivi'!#REF!="M",'Ricavi complessivi'!#REF!,""))</f>
        <v>#REF!</v>
      </c>
      <c r="M101" s="30" t="e">
        <f>'Ricavi complessivi'!#REF!</f>
        <v>#REF!</v>
      </c>
      <c r="P101" s="42" t="e">
        <f>IF(M101="G",'Ricavi complessivi'!#REF!,IF('R Montechiarugolo'!M101='R Montechiarugolo'!$B$214,'Ricavi complessivi'!#REF!,0))</f>
        <v>#REF!</v>
      </c>
      <c r="W101" s="1"/>
      <c r="Y101" s="42">
        <v>2608.7600000000002</v>
      </c>
      <c r="Z101" s="1">
        <v>2799.14</v>
      </c>
    </row>
    <row r="102" spans="1:26">
      <c r="A102" s="13" t="str">
        <f>IF('Ricavi complessivi'!A102="","",'Ricavi complessivi'!A102)</f>
        <v xml:space="preserve">  58/05/711  </v>
      </c>
      <c r="B102" s="62" t="str">
        <f>IF('Ricavi complessivi'!B102="","",'Ricavi complessivi'!B102)</f>
        <v>PDZ RETE PER AFFIDO MONTECHIARU</v>
      </c>
      <c r="C102" s="8" t="e">
        <f>IF('Ricavi complessivi'!#REF!="G",'Ricavi complessivi'!#REF!*LAVORO!$E$7,IF('Ricavi complessivi'!#REF!="M",'Ricavi complessivi'!#REF!,""))</f>
        <v>#REF!</v>
      </c>
      <c r="D102" s="8" t="e">
        <f>IF('Ricavi complessivi'!#REF!="G",'Ricavi complessivi'!#REF!*LAVORO!$E$7,IF('Ricavi complessivi'!#REF!="M",'Ricavi complessivi'!#REF!,""))</f>
        <v>#REF!</v>
      </c>
      <c r="E102" s="30" t="e">
        <f>IF('Ricavi complessivi'!#REF!="G",'Ricavi complessivi'!#REF!*LAVORO!$E$7,IF('Ricavi complessivi'!#REF!="M",'Ricavi complessivi'!#REF!,""))</f>
        <v>#REF!</v>
      </c>
      <c r="F102" s="114" t="e">
        <f>IF('Ricavi complessivi'!#REF!="G",'Ricavi complessivi'!C102*LAVORO!$E$7,IF('Ricavi complessivi'!#REF!="M",'Ricavi complessivi'!C102,0))</f>
        <v>#REF!</v>
      </c>
      <c r="G102" s="44" t="e">
        <f>IF('Ricavi complessivi'!#REF!="G",'Ricavi complessivi'!#REF!*LAVORO!$E$7,IF('Ricavi complessivi'!#REF!="M",'Ricavi complessivi'!#REF!,""))</f>
        <v>#REF!</v>
      </c>
      <c r="H102" s="44" t="e">
        <f>IF('Ricavi complessivi'!#REF!="G",'Ricavi complessivi'!#REF!*LAVORO!$E$7,IF('Ricavi complessivi'!#REF!="M",'Ricavi complessivi'!#REF!,""))</f>
        <v>#REF!</v>
      </c>
      <c r="I102" s="114" t="e">
        <f>IF('Ricavi complessivi'!#REF!="G",'Ricavi complessivi'!D102*LAVORO!$E$7,IF('Ricavi complessivi'!#REF!="M",'Ricavi complessivi'!D102,""))</f>
        <v>#REF!</v>
      </c>
      <c r="J102" s="14" t="e">
        <f>IF('Ricavi complessivi'!#REF!="G",'Ricavi complessivi'!E102*LAVORO!$E$7,IF('Ricavi complessivi'!#REF!="M",'Ricavi complessivi'!E102,""))</f>
        <v>#REF!</v>
      </c>
      <c r="K102" s="14" t="e">
        <f>IF('Ricavi complessivi'!#REF!="G",'Ricavi complessivi'!F102*LAVORO!$E$7,IF('Ricavi complessivi'!#REF!="M",'Ricavi complessivi'!F102,""))</f>
        <v>#REF!</v>
      </c>
      <c r="L102" s="30" t="e">
        <f>IF('Ricavi complessivi'!#REF!="G",'Ricavi complessivi'!#REF!*LAVORO!$E$7,IF('Ricavi complessivi'!#REF!="M",'Ricavi complessivi'!#REF!,""))</f>
        <v>#REF!</v>
      </c>
      <c r="M102" s="30" t="e">
        <f>'Ricavi complessivi'!#REF!</f>
        <v>#REF!</v>
      </c>
      <c r="P102" s="42" t="e">
        <f>IF(M102="G",'Ricavi complessivi'!#REF!,IF('R Montechiarugolo'!M102='R Montechiarugolo'!$B$214,'Ricavi complessivi'!#REF!,0))</f>
        <v>#REF!</v>
      </c>
      <c r="W102" s="1"/>
      <c r="Y102" s="42">
        <v>1392.72</v>
      </c>
      <c r="Z102" s="1">
        <v>1494.36</v>
      </c>
    </row>
    <row r="103" spans="1:26" hidden="1">
      <c r="A103" s="13" t="str">
        <f>IF('Ricavi complessivi'!A103="","",'Ricavi complessivi'!A103)</f>
        <v xml:space="preserve">  58/05/712  </v>
      </c>
      <c r="B103" s="62" t="str">
        <f>IF('Ricavi complessivi'!B103="","",'Ricavi complessivi'!B103)</f>
        <v>PDZ RETE PER AFFIDO SALA BAGANZ</v>
      </c>
      <c r="C103" s="8" t="e">
        <f>IF('Ricavi complessivi'!#REF!="G",'Ricavi complessivi'!#REF!*LAVORO!$E$7,IF('Ricavi complessivi'!#REF!="M",'Ricavi complessivi'!#REF!,""))</f>
        <v>#REF!</v>
      </c>
      <c r="D103" s="8" t="e">
        <f>IF('Ricavi complessivi'!#REF!="G",'Ricavi complessivi'!#REF!*LAVORO!$E$7,IF('Ricavi complessivi'!#REF!="M",'Ricavi complessivi'!#REF!,""))</f>
        <v>#REF!</v>
      </c>
      <c r="E103" s="30" t="e">
        <f>IF('Ricavi complessivi'!#REF!="G",'Ricavi complessivi'!#REF!*LAVORO!$E$7,IF('Ricavi complessivi'!#REF!="M",'Ricavi complessivi'!#REF!,""))</f>
        <v>#REF!</v>
      </c>
      <c r="F103" s="114" t="e">
        <f>IF('Ricavi complessivi'!#REF!="G",'Ricavi complessivi'!C103*LAVORO!$E$7,IF('Ricavi complessivi'!#REF!="M",'Ricavi complessivi'!C103,0))</f>
        <v>#REF!</v>
      </c>
      <c r="G103" s="44" t="e">
        <f>IF('Ricavi complessivi'!#REF!="G",'Ricavi complessivi'!#REF!*LAVORO!$E$7,IF('Ricavi complessivi'!#REF!="M",'Ricavi complessivi'!#REF!,""))</f>
        <v>#REF!</v>
      </c>
      <c r="H103" s="44" t="e">
        <f>IF('Ricavi complessivi'!#REF!="G",'Ricavi complessivi'!#REF!*LAVORO!$E$7,IF('Ricavi complessivi'!#REF!="M",'Ricavi complessivi'!#REF!,""))</f>
        <v>#REF!</v>
      </c>
      <c r="I103" s="114" t="e">
        <f>IF('Ricavi complessivi'!#REF!="G",'Ricavi complessivi'!D103*LAVORO!$E$7,IF('Ricavi complessivi'!#REF!="M",'Ricavi complessivi'!D103,""))</f>
        <v>#REF!</v>
      </c>
      <c r="J103" s="14" t="e">
        <f>IF('Ricavi complessivi'!#REF!="G",'Ricavi complessivi'!E103*LAVORO!$E$7,IF('Ricavi complessivi'!#REF!="M",'Ricavi complessivi'!E103,""))</f>
        <v>#REF!</v>
      </c>
      <c r="K103" s="14" t="e">
        <f>IF('Ricavi complessivi'!#REF!="G",'Ricavi complessivi'!F103*LAVORO!$E$7,IF('Ricavi complessivi'!#REF!="M",'Ricavi complessivi'!F103,""))</f>
        <v>#REF!</v>
      </c>
      <c r="L103" s="30" t="e">
        <f>IF('Ricavi complessivi'!#REF!="G",'Ricavi complessivi'!#REF!*LAVORO!$E$7,IF('Ricavi complessivi'!#REF!="M",'Ricavi complessivi'!#REF!,""))</f>
        <v>#REF!</v>
      </c>
      <c r="M103" s="30" t="e">
        <f>'Ricavi complessivi'!#REF!</f>
        <v>#REF!</v>
      </c>
      <c r="P103" s="42" t="e">
        <f>IF(M103="G",'Ricavi complessivi'!#REF!,IF('R Montechiarugolo'!M103='R Montechiarugolo'!$B$214,'Ricavi complessivi'!#REF!,0))</f>
        <v>#REF!</v>
      </c>
      <c r="S103" s="42" t="s">
        <v>515</v>
      </c>
      <c r="W103" s="1"/>
      <c r="Y103" s="42">
        <v>2442.46</v>
      </c>
      <c r="Z103" s="1">
        <v>2620.71</v>
      </c>
    </row>
    <row r="104" spans="1:26" hidden="1">
      <c r="A104" s="13" t="str">
        <f>IF('Ricavi complessivi'!A104="","",'Ricavi complessivi'!A104)</f>
        <v xml:space="preserve">  58/05/713  </v>
      </c>
      <c r="B104" s="62" t="str">
        <f>IF('Ricavi complessivi'!B104="","",'Ricavi complessivi'!B104)</f>
        <v>PDZ RETE PER AFFIDO TRAVERSETOL</v>
      </c>
      <c r="C104" s="8" t="e">
        <f>IF('Ricavi complessivi'!#REF!="G",'Ricavi complessivi'!#REF!*LAVORO!$E$7,IF('Ricavi complessivi'!#REF!="M",'Ricavi complessivi'!#REF!,""))</f>
        <v>#REF!</v>
      </c>
      <c r="D104" s="8" t="e">
        <f>IF('Ricavi complessivi'!#REF!="G",'Ricavi complessivi'!#REF!*LAVORO!$E$7,IF('Ricavi complessivi'!#REF!="M",'Ricavi complessivi'!#REF!,""))</f>
        <v>#REF!</v>
      </c>
      <c r="E104" s="30" t="e">
        <f>IF('Ricavi complessivi'!#REF!="G",'Ricavi complessivi'!#REF!*LAVORO!$E$7,IF('Ricavi complessivi'!#REF!="M",'Ricavi complessivi'!#REF!,""))</f>
        <v>#REF!</v>
      </c>
      <c r="F104" s="114" t="e">
        <f>IF('Ricavi complessivi'!#REF!="G",'Ricavi complessivi'!C104*LAVORO!$E$7,IF('Ricavi complessivi'!#REF!="M",'Ricavi complessivi'!C104,0))</f>
        <v>#REF!</v>
      </c>
      <c r="G104" s="44" t="e">
        <f>IF('Ricavi complessivi'!#REF!="G",'Ricavi complessivi'!#REF!*LAVORO!$E$7,IF('Ricavi complessivi'!#REF!="M",'Ricavi complessivi'!#REF!,""))</f>
        <v>#REF!</v>
      </c>
      <c r="H104" s="44" t="e">
        <f>IF('Ricavi complessivi'!#REF!="G",'Ricavi complessivi'!#REF!*LAVORO!$E$7,IF('Ricavi complessivi'!#REF!="M",'Ricavi complessivi'!#REF!,""))</f>
        <v>#REF!</v>
      </c>
      <c r="I104" s="114" t="e">
        <f>IF('Ricavi complessivi'!#REF!="G",'Ricavi complessivi'!D104*LAVORO!$E$7,IF('Ricavi complessivi'!#REF!="M",'Ricavi complessivi'!D104,""))</f>
        <v>#REF!</v>
      </c>
      <c r="J104" s="14" t="e">
        <f>IF('Ricavi complessivi'!#REF!="G",'Ricavi complessivi'!E104*LAVORO!$E$7,IF('Ricavi complessivi'!#REF!="M",'Ricavi complessivi'!E104,""))</f>
        <v>#REF!</v>
      </c>
      <c r="K104" s="14" t="e">
        <f>IF('Ricavi complessivi'!#REF!="G",'Ricavi complessivi'!F104*LAVORO!$E$7,IF('Ricavi complessivi'!#REF!="M",'Ricavi complessivi'!F104,""))</f>
        <v>#REF!</v>
      </c>
      <c r="L104" s="30" t="e">
        <f>IF('Ricavi complessivi'!#REF!="G",'Ricavi complessivi'!#REF!*LAVORO!$E$7,IF('Ricavi complessivi'!#REF!="M",'Ricavi complessivi'!#REF!,""))</f>
        <v>#REF!</v>
      </c>
      <c r="M104" s="30" t="e">
        <f>'Ricavi complessivi'!#REF!</f>
        <v>#REF!</v>
      </c>
      <c r="P104" s="42" t="e">
        <f>IF(M104="G",'Ricavi complessivi'!#REF!,IF('R Montechiarugolo'!M104='R Montechiarugolo'!$B$214,'Ricavi complessivi'!#REF!,0))</f>
        <v>#REF!</v>
      </c>
      <c r="V104" s="42">
        <v>2442.46</v>
      </c>
      <c r="W104" s="1" t="e">
        <f>I104-V104</f>
        <v>#REF!</v>
      </c>
    </row>
    <row r="105" spans="1:26">
      <c r="A105" s="13" t="str">
        <f>IF('Ricavi complessivi'!A105="","",'Ricavi complessivi'!A105)</f>
        <v xml:space="preserve">  58/05/742  </v>
      </c>
      <c r="B105" s="62" t="str">
        <f>IF('Ricavi complessivi'!B105="","",'Ricavi complessivi'!B105)</f>
        <v>PDZ PUZZLE</v>
      </c>
      <c r="C105" s="8" t="e">
        <f>IF('Ricavi complessivi'!#REF!="G",'Ricavi complessivi'!#REF!*LAVORO!$E$7,IF('Ricavi complessivi'!#REF!="M",'Ricavi complessivi'!#REF!,""))</f>
        <v>#REF!</v>
      </c>
      <c r="D105" s="8" t="e">
        <f>IF('Ricavi complessivi'!#REF!="G",'Ricavi complessivi'!#REF!*LAVORO!$E$7,IF('Ricavi complessivi'!#REF!="M",'Ricavi complessivi'!#REF!,""))</f>
        <v>#REF!</v>
      </c>
      <c r="E105" s="30" t="e">
        <f>IF('Ricavi complessivi'!#REF!="G",'Ricavi complessivi'!#REF!*LAVORO!$E$7,IF('Ricavi complessivi'!#REF!="M",'Ricavi complessivi'!#REF!,""))</f>
        <v>#REF!</v>
      </c>
      <c r="F105" s="114" t="e">
        <f>IF('Ricavi complessivi'!#REF!="G",'Ricavi complessivi'!C105*LAVORO!$E$7,IF('Ricavi complessivi'!#REF!="M",'Ricavi complessivi'!C105,0))</f>
        <v>#REF!</v>
      </c>
      <c r="G105" s="44" t="e">
        <f>IF('Ricavi complessivi'!#REF!="G",'Ricavi complessivi'!#REF!*LAVORO!$E$7,IF('Ricavi complessivi'!#REF!="M",'Ricavi complessivi'!#REF!,""))</f>
        <v>#REF!</v>
      </c>
      <c r="H105" s="44" t="e">
        <f>IF('Ricavi complessivi'!#REF!="G",'Ricavi complessivi'!#REF!*LAVORO!$E$7,IF('Ricavi complessivi'!#REF!="M",'Ricavi complessivi'!#REF!,""))</f>
        <v>#REF!</v>
      </c>
      <c r="I105" s="114" t="e">
        <f>IF('Ricavi complessivi'!#REF!="G",'Ricavi complessivi'!D105*LAVORO!$E$7,IF('Ricavi complessivi'!#REF!="M",'Ricavi complessivi'!D105,""))</f>
        <v>#REF!</v>
      </c>
      <c r="J105" s="14" t="e">
        <f>IF('Ricavi complessivi'!#REF!="G",'Ricavi complessivi'!E105*LAVORO!$E$7,IF('Ricavi complessivi'!#REF!="M",'Ricavi complessivi'!E105,""))</f>
        <v>#REF!</v>
      </c>
      <c r="K105" s="14" t="e">
        <f>IF('Ricavi complessivi'!#REF!="G",'Ricavi complessivi'!F105*LAVORO!$E$7,IF('Ricavi complessivi'!#REF!="M",'Ricavi complessivi'!F105,""))</f>
        <v>#REF!</v>
      </c>
      <c r="L105" s="30" t="e">
        <f>IF('Ricavi complessivi'!#REF!="G",'Ricavi complessivi'!#REF!*LAVORO!$E$7,IF('Ricavi complessivi'!#REF!="M",'Ricavi complessivi'!#REF!,""))</f>
        <v>#REF!</v>
      </c>
      <c r="M105" s="30" t="e">
        <f>'Ricavi complessivi'!#REF!</f>
        <v>#REF!</v>
      </c>
      <c r="O105" s="42" t="s">
        <v>511</v>
      </c>
      <c r="P105" s="42" t="e">
        <f>IF(M105="G",'Ricavi complessivi'!#REF!,IF('R Montechiarugolo'!M105='R Montechiarugolo'!$B$214,'Ricavi complessivi'!#REF!,0))</f>
        <v>#REF!</v>
      </c>
    </row>
    <row r="106" spans="1:26" hidden="1">
      <c r="A106" s="13" t="str">
        <f>IF('Ricavi complessivi'!A106="","",'Ricavi complessivi'!A106)</f>
        <v/>
      </c>
      <c r="B106" s="62" t="str">
        <f>IF('Ricavi complessivi'!B106="","",'Ricavi complessivi'!B106)</f>
        <v>PDZ SCUOLA AUTONOMIA</v>
      </c>
      <c r="C106" s="8" t="e">
        <f>IF('Ricavi complessivi'!#REF!="G",'Ricavi complessivi'!#REF!*LAVORO!$E$7,IF('Ricavi complessivi'!#REF!="M",'Ricavi complessivi'!#REF!,""))</f>
        <v>#REF!</v>
      </c>
      <c r="D106" s="8" t="e">
        <f>IF('Ricavi complessivi'!#REF!="G",'Ricavi complessivi'!#REF!*LAVORO!$E$7,IF('Ricavi complessivi'!#REF!="M",'Ricavi complessivi'!#REF!,""))</f>
        <v>#REF!</v>
      </c>
      <c r="E106" s="30" t="e">
        <f>IF('Ricavi complessivi'!#REF!="G",'Ricavi complessivi'!#REF!*LAVORO!$E$7,IF('Ricavi complessivi'!#REF!="M",'Ricavi complessivi'!#REF!,""))</f>
        <v>#REF!</v>
      </c>
      <c r="F106" s="114" t="e">
        <f>IF('Ricavi complessivi'!#REF!="G",'Ricavi complessivi'!C106*LAVORO!$E$7,IF('Ricavi complessivi'!#REF!="M",'Ricavi complessivi'!C106,0))</f>
        <v>#REF!</v>
      </c>
      <c r="G106" s="44" t="e">
        <f>IF('Ricavi complessivi'!#REF!="G",'Ricavi complessivi'!#REF!*LAVORO!$E$7,IF('Ricavi complessivi'!#REF!="M",'Ricavi complessivi'!#REF!,""))</f>
        <v>#REF!</v>
      </c>
      <c r="H106" s="44" t="e">
        <f>IF('Ricavi complessivi'!#REF!="G",'Ricavi complessivi'!#REF!*LAVORO!$E$7,IF('Ricavi complessivi'!#REF!="M",'Ricavi complessivi'!#REF!,""))</f>
        <v>#REF!</v>
      </c>
      <c r="I106" s="114" t="e">
        <f>IF('Ricavi complessivi'!#REF!="G",'Ricavi complessivi'!D106*LAVORO!$E$7,IF('Ricavi complessivi'!#REF!="M",'Ricavi complessivi'!D106,""))</f>
        <v>#REF!</v>
      </c>
      <c r="J106" s="14" t="e">
        <f>IF('Ricavi complessivi'!#REF!="G",'Ricavi complessivi'!E106*LAVORO!$E$7,IF('Ricavi complessivi'!#REF!="M",'Ricavi complessivi'!E106,""))</f>
        <v>#REF!</v>
      </c>
      <c r="K106" s="14" t="e">
        <f>IF('Ricavi complessivi'!#REF!="G",'Ricavi complessivi'!F106*LAVORO!$E$7,IF('Ricavi complessivi'!#REF!="M",'Ricavi complessivi'!F106,""))</f>
        <v>#REF!</v>
      </c>
      <c r="L106" s="30" t="e">
        <f>IF('Ricavi complessivi'!#REF!="G",'Ricavi complessivi'!#REF!*LAVORO!$E$7,IF('Ricavi complessivi'!#REF!="M",'Ricavi complessivi'!#REF!,""))</f>
        <v>#REF!</v>
      </c>
      <c r="M106" s="30" t="e">
        <f>'Ricavi complessivi'!#REF!</f>
        <v>#REF!</v>
      </c>
      <c r="P106" s="42" t="e">
        <f>IF(M106="G",'Ricavi complessivi'!#REF!,IF('R Montechiarugolo'!M106='R Montechiarugolo'!$B$214,'Ricavi complessivi'!#REF!,0))</f>
        <v>#REF!</v>
      </c>
    </row>
    <row r="107" spans="1:26" hidden="1">
      <c r="A107" s="13" t="str">
        <f>IF('Ricavi complessivi'!A107="","",'Ricavi complessivi'!A107)</f>
        <v xml:space="preserve">  58/05/716  </v>
      </c>
      <c r="B107" s="62" t="str">
        <f>IF('Ricavi complessivi'!B107="","",'Ricavi complessivi'!B107)</f>
        <v>PDZ F.DO STRUT.MINORI COLLECCHI</v>
      </c>
      <c r="C107" s="8" t="e">
        <f>IF('Ricavi complessivi'!#REF!="G",'Ricavi complessivi'!#REF!*LAVORO!$E$7,IF('Ricavi complessivi'!#REF!="M",'Ricavi complessivi'!#REF!,""))</f>
        <v>#REF!</v>
      </c>
      <c r="D107" s="8" t="e">
        <f>IF('Ricavi complessivi'!#REF!="G",'Ricavi complessivi'!#REF!*LAVORO!$E$7,IF('Ricavi complessivi'!#REF!="M",'Ricavi complessivi'!#REF!,""))</f>
        <v>#REF!</v>
      </c>
      <c r="E107" s="30" t="e">
        <f>IF('Ricavi complessivi'!#REF!="G",'Ricavi complessivi'!#REF!*LAVORO!$E$7,IF('Ricavi complessivi'!#REF!="M",'Ricavi complessivi'!#REF!,""))</f>
        <v>#REF!</v>
      </c>
      <c r="F107" s="114" t="e">
        <f>IF('Ricavi complessivi'!#REF!="G",'Ricavi complessivi'!C107*LAVORO!$E$7,IF('Ricavi complessivi'!#REF!="M",'Ricavi complessivi'!C107,0))</f>
        <v>#REF!</v>
      </c>
      <c r="G107" s="44" t="e">
        <f>IF('Ricavi complessivi'!#REF!="G",'Ricavi complessivi'!#REF!*LAVORO!$E$7,IF('Ricavi complessivi'!#REF!="M",'Ricavi complessivi'!#REF!,""))</f>
        <v>#REF!</v>
      </c>
      <c r="H107" s="44" t="e">
        <f>IF('Ricavi complessivi'!#REF!="G",'Ricavi complessivi'!#REF!*LAVORO!$E$7,IF('Ricavi complessivi'!#REF!="M",'Ricavi complessivi'!#REF!,""))</f>
        <v>#REF!</v>
      </c>
      <c r="I107" s="114" t="e">
        <f>IF('Ricavi complessivi'!#REF!="G",'Ricavi complessivi'!D107*LAVORO!$E$7,IF('Ricavi complessivi'!#REF!="M",'Ricavi complessivi'!D107,""))</f>
        <v>#REF!</v>
      </c>
      <c r="J107" s="14" t="e">
        <f>IF('Ricavi complessivi'!#REF!="G",'Ricavi complessivi'!E107*LAVORO!$E$7,IF('Ricavi complessivi'!#REF!="M",'Ricavi complessivi'!E107,""))</f>
        <v>#REF!</v>
      </c>
      <c r="K107" s="14" t="e">
        <f>IF('Ricavi complessivi'!#REF!="G",'Ricavi complessivi'!F107*LAVORO!$E$7,IF('Ricavi complessivi'!#REF!="M",'Ricavi complessivi'!F107,""))</f>
        <v>#REF!</v>
      </c>
      <c r="L107" s="30" t="e">
        <f>IF('Ricavi complessivi'!#REF!="G",'Ricavi complessivi'!#REF!*LAVORO!$E$7,IF('Ricavi complessivi'!#REF!="M",'Ricavi complessivi'!#REF!,""))</f>
        <v>#REF!</v>
      </c>
      <c r="M107" s="30" t="e">
        <f>'Ricavi complessivi'!#REF!</f>
        <v>#REF!</v>
      </c>
      <c r="P107" s="42" t="e">
        <f>IF(M107="G",'Ricavi complessivi'!#REF!,IF('R Montechiarugolo'!M107='R Montechiarugolo'!$B$214,'Ricavi complessivi'!#REF!,0))</f>
        <v>#REF!</v>
      </c>
    </row>
    <row r="108" spans="1:26" hidden="1">
      <c r="A108" s="13" t="str">
        <f>IF('Ricavi complessivi'!A108="","",'Ricavi complessivi'!A108)</f>
        <v xml:space="preserve"> 58/05/710</v>
      </c>
      <c r="B108" s="62" t="str">
        <f>IF('Ricavi complessivi'!B108="","",'Ricavi complessivi'!B108)</f>
        <v>PDZ F.DO STRUT.MINORI FELINO</v>
      </c>
      <c r="C108" s="8" t="e">
        <f>IF('Ricavi complessivi'!#REF!="G",'Ricavi complessivi'!#REF!*LAVORO!$E$7,IF('Ricavi complessivi'!#REF!="M",'Ricavi complessivi'!#REF!,""))</f>
        <v>#REF!</v>
      </c>
      <c r="D108" s="8" t="e">
        <f>IF('Ricavi complessivi'!#REF!="G",'Ricavi complessivi'!#REF!*LAVORO!$E$7,IF('Ricavi complessivi'!#REF!="M",'Ricavi complessivi'!#REF!,""))</f>
        <v>#REF!</v>
      </c>
      <c r="E108" s="30" t="e">
        <f>IF('Ricavi complessivi'!#REF!="G",'Ricavi complessivi'!#REF!*LAVORO!$E$7,IF('Ricavi complessivi'!#REF!="M",'Ricavi complessivi'!#REF!,""))</f>
        <v>#REF!</v>
      </c>
      <c r="F108" s="114" t="e">
        <f>IF('Ricavi complessivi'!#REF!="G",'Ricavi complessivi'!C108*LAVORO!$E$7,IF('Ricavi complessivi'!#REF!="M",'Ricavi complessivi'!C108,0))</f>
        <v>#REF!</v>
      </c>
      <c r="G108" s="44" t="e">
        <f>IF('Ricavi complessivi'!#REF!="G",'Ricavi complessivi'!#REF!*LAVORO!$E$7,IF('Ricavi complessivi'!#REF!="M",'Ricavi complessivi'!#REF!,""))</f>
        <v>#REF!</v>
      </c>
      <c r="H108" s="44" t="e">
        <f>IF('Ricavi complessivi'!#REF!="G",'Ricavi complessivi'!#REF!*LAVORO!$E$7,IF('Ricavi complessivi'!#REF!="M",'Ricavi complessivi'!#REF!,""))</f>
        <v>#REF!</v>
      </c>
      <c r="I108" s="114" t="e">
        <f>IF('Ricavi complessivi'!#REF!="G",'Ricavi complessivi'!D108*LAVORO!$E$7,IF('Ricavi complessivi'!#REF!="M",'Ricavi complessivi'!D108,""))</f>
        <v>#REF!</v>
      </c>
      <c r="J108" s="14" t="e">
        <f>IF('Ricavi complessivi'!#REF!="G",'Ricavi complessivi'!E108*LAVORO!$E$7,IF('Ricavi complessivi'!#REF!="M",'Ricavi complessivi'!E108,""))</f>
        <v>#REF!</v>
      </c>
      <c r="K108" s="14" t="e">
        <f>IF('Ricavi complessivi'!#REF!="G",'Ricavi complessivi'!F108*LAVORO!$E$7,IF('Ricavi complessivi'!#REF!="M",'Ricavi complessivi'!F108,""))</f>
        <v>#REF!</v>
      </c>
      <c r="L108" s="30" t="e">
        <f>IF('Ricavi complessivi'!#REF!="G",'Ricavi complessivi'!#REF!*LAVORO!$E$7,IF('Ricavi complessivi'!#REF!="M",'Ricavi complessivi'!#REF!,""))</f>
        <v>#REF!</v>
      </c>
      <c r="M108" s="30" t="e">
        <f>'Ricavi complessivi'!#REF!</f>
        <v>#REF!</v>
      </c>
      <c r="P108" s="42" t="e">
        <f>IF(M108="G",'Ricavi complessivi'!#REF!,IF('R Montechiarugolo'!M108='R Montechiarugolo'!$B$214,'Ricavi complessivi'!#REF!,0))</f>
        <v>#REF!</v>
      </c>
    </row>
    <row r="109" spans="1:26">
      <c r="A109" s="13" t="str">
        <f>IF('Ricavi complessivi'!A109="","",'Ricavi complessivi'!A109)</f>
        <v xml:space="preserve">  58/05/718  </v>
      </c>
      <c r="B109" s="62" t="str">
        <f>IF('Ricavi complessivi'!B109="","",'Ricavi complessivi'!B109)</f>
        <v>PDZ F.DO STRUT.MINORI MONTECHIA</v>
      </c>
      <c r="C109" s="8" t="e">
        <f>IF('Ricavi complessivi'!#REF!="G",'Ricavi complessivi'!#REF!*LAVORO!$E$7,IF('Ricavi complessivi'!#REF!="M",'Ricavi complessivi'!#REF!,""))</f>
        <v>#REF!</v>
      </c>
      <c r="D109" s="8" t="e">
        <f>IF('Ricavi complessivi'!#REF!="G",'Ricavi complessivi'!#REF!*LAVORO!$E$7,IF('Ricavi complessivi'!#REF!="M",'Ricavi complessivi'!#REF!,""))</f>
        <v>#REF!</v>
      </c>
      <c r="E109" s="30" t="e">
        <f>IF('Ricavi complessivi'!#REF!="G",'Ricavi complessivi'!#REF!*LAVORO!$E$7,IF('Ricavi complessivi'!#REF!="M",'Ricavi complessivi'!#REF!,""))</f>
        <v>#REF!</v>
      </c>
      <c r="F109" s="114" t="e">
        <f>IF('Ricavi complessivi'!#REF!="G",'Ricavi complessivi'!C109*LAVORO!$E$7,IF('Ricavi complessivi'!#REF!="M",'Ricavi complessivi'!C109,0))</f>
        <v>#REF!</v>
      </c>
      <c r="G109" s="44" t="e">
        <f>IF('Ricavi complessivi'!#REF!="G",'Ricavi complessivi'!#REF!*LAVORO!$E$7,IF('Ricavi complessivi'!#REF!="M",'Ricavi complessivi'!#REF!,""))</f>
        <v>#REF!</v>
      </c>
      <c r="H109" s="44" t="e">
        <f>IF('Ricavi complessivi'!#REF!="G",'Ricavi complessivi'!#REF!*LAVORO!$E$7,IF('Ricavi complessivi'!#REF!="M",'Ricavi complessivi'!#REF!,""))</f>
        <v>#REF!</v>
      </c>
      <c r="I109" s="114" t="e">
        <f>IF('Ricavi complessivi'!#REF!="G",'Ricavi complessivi'!D109*LAVORO!$E$7,IF('Ricavi complessivi'!#REF!="M",'Ricavi complessivi'!D109,""))</f>
        <v>#REF!</v>
      </c>
      <c r="J109" s="14" t="e">
        <f>IF('Ricavi complessivi'!#REF!="G",'Ricavi complessivi'!E109*LAVORO!$E$7,IF('Ricavi complessivi'!#REF!="M",'Ricavi complessivi'!E109,""))</f>
        <v>#REF!</v>
      </c>
      <c r="K109" s="14" t="e">
        <f>IF('Ricavi complessivi'!#REF!="G",'Ricavi complessivi'!F109*LAVORO!$E$7,IF('Ricavi complessivi'!#REF!="M",'Ricavi complessivi'!F109,""))</f>
        <v>#REF!</v>
      </c>
      <c r="L109" s="30" t="e">
        <f>IF('Ricavi complessivi'!#REF!="G",'Ricavi complessivi'!#REF!*LAVORO!$E$7,IF('Ricavi complessivi'!#REF!="M",'Ricavi complessivi'!#REF!,""))</f>
        <v>#REF!</v>
      </c>
      <c r="M109" s="30" t="e">
        <f>'Ricavi complessivi'!#REF!</f>
        <v>#REF!</v>
      </c>
      <c r="P109" s="42" t="e">
        <f>IF(M109="G",'Ricavi complessivi'!#REF!,IF('R Montechiarugolo'!M109='R Montechiarugolo'!$B$214,'Ricavi complessivi'!#REF!,0))</f>
        <v>#REF!</v>
      </c>
    </row>
    <row r="110" spans="1:26" hidden="1">
      <c r="A110" s="13" t="str">
        <f>IF('Ricavi complessivi'!A110="","",'Ricavi complessivi'!A110)</f>
        <v xml:space="preserve">  58/05/719  </v>
      </c>
      <c r="B110" s="62" t="str">
        <f>IF('Ricavi complessivi'!B110="","",'Ricavi complessivi'!B110)</f>
        <v>PDZ F.DO STRUT.MINORI SALA BAGA</v>
      </c>
      <c r="C110" s="8" t="e">
        <f>IF('Ricavi complessivi'!#REF!="G",'Ricavi complessivi'!#REF!*LAVORO!$E$7,IF('Ricavi complessivi'!#REF!="M",'Ricavi complessivi'!#REF!,""))</f>
        <v>#REF!</v>
      </c>
      <c r="D110" s="8" t="e">
        <f>IF('Ricavi complessivi'!#REF!="G",'Ricavi complessivi'!#REF!*LAVORO!$E$7,IF('Ricavi complessivi'!#REF!="M",'Ricavi complessivi'!#REF!,""))</f>
        <v>#REF!</v>
      </c>
      <c r="E110" s="30" t="e">
        <f>IF('Ricavi complessivi'!#REF!="G",'Ricavi complessivi'!#REF!*LAVORO!$E$7,IF('Ricavi complessivi'!#REF!="M",'Ricavi complessivi'!#REF!,""))</f>
        <v>#REF!</v>
      </c>
      <c r="F110" s="114" t="e">
        <f>IF('Ricavi complessivi'!#REF!="G",'Ricavi complessivi'!C110*LAVORO!$E$7,IF('Ricavi complessivi'!#REF!="M",'Ricavi complessivi'!C110,0))</f>
        <v>#REF!</v>
      </c>
      <c r="G110" s="44" t="e">
        <f>IF('Ricavi complessivi'!#REF!="G",'Ricavi complessivi'!#REF!*LAVORO!$E$7,IF('Ricavi complessivi'!#REF!="M",'Ricavi complessivi'!#REF!,""))</f>
        <v>#REF!</v>
      </c>
      <c r="H110" s="44" t="e">
        <f>IF('Ricavi complessivi'!#REF!="G",'Ricavi complessivi'!#REF!*LAVORO!$E$7,IF('Ricavi complessivi'!#REF!="M",'Ricavi complessivi'!#REF!,""))</f>
        <v>#REF!</v>
      </c>
      <c r="I110" s="114" t="e">
        <f>IF('Ricavi complessivi'!#REF!="G",'Ricavi complessivi'!D110*LAVORO!$E$7,IF('Ricavi complessivi'!#REF!="M",'Ricavi complessivi'!D110,""))</f>
        <v>#REF!</v>
      </c>
      <c r="J110" s="14" t="e">
        <f>IF('Ricavi complessivi'!#REF!="G",'Ricavi complessivi'!E110*LAVORO!$E$7,IF('Ricavi complessivi'!#REF!="M",'Ricavi complessivi'!E110,""))</f>
        <v>#REF!</v>
      </c>
      <c r="K110" s="14" t="e">
        <f>IF('Ricavi complessivi'!#REF!="G",'Ricavi complessivi'!F110*LAVORO!$E$7,IF('Ricavi complessivi'!#REF!="M",'Ricavi complessivi'!F110,""))</f>
        <v>#REF!</v>
      </c>
      <c r="L110" s="30" t="e">
        <f>IF('Ricavi complessivi'!#REF!="G",'Ricavi complessivi'!#REF!*LAVORO!$E$7,IF('Ricavi complessivi'!#REF!="M",'Ricavi complessivi'!#REF!,""))</f>
        <v>#REF!</v>
      </c>
      <c r="M110" s="30" t="e">
        <f>'Ricavi complessivi'!#REF!</f>
        <v>#REF!</v>
      </c>
      <c r="P110" s="42" t="e">
        <f>IF(M110="G",'Ricavi complessivi'!#REF!,IF('R Montechiarugolo'!M110='R Montechiarugolo'!$B$214,'Ricavi complessivi'!#REF!,0))</f>
        <v>#REF!</v>
      </c>
    </row>
    <row r="111" spans="1:26" hidden="1">
      <c r="A111" s="13" t="str">
        <f>IF('Ricavi complessivi'!A111="","",'Ricavi complessivi'!A111)</f>
        <v xml:space="preserve">  58/05/720  </v>
      </c>
      <c r="B111" s="62" t="str">
        <f>IF('Ricavi complessivi'!B111="","",'Ricavi complessivi'!B111)</f>
        <v>PDZ F.DO STRUT.MINORI TRAVERSET</v>
      </c>
      <c r="C111" s="8" t="e">
        <f>IF('Ricavi complessivi'!#REF!="G",'Ricavi complessivi'!#REF!*LAVORO!$E$7,IF('Ricavi complessivi'!#REF!="M",'Ricavi complessivi'!#REF!,""))</f>
        <v>#REF!</v>
      </c>
      <c r="D111" s="8" t="e">
        <f>IF('Ricavi complessivi'!#REF!="G",'Ricavi complessivi'!#REF!*LAVORO!$E$7,IF('Ricavi complessivi'!#REF!="M",'Ricavi complessivi'!#REF!,""))</f>
        <v>#REF!</v>
      </c>
      <c r="E111" s="30" t="e">
        <f>IF('Ricavi complessivi'!#REF!="G",'Ricavi complessivi'!#REF!*LAVORO!$E$7,IF('Ricavi complessivi'!#REF!="M",'Ricavi complessivi'!#REF!,""))</f>
        <v>#REF!</v>
      </c>
      <c r="F111" s="114" t="e">
        <f>IF('Ricavi complessivi'!#REF!="G",'Ricavi complessivi'!C111*LAVORO!$E$7,IF('Ricavi complessivi'!#REF!="M",'Ricavi complessivi'!C111,0))</f>
        <v>#REF!</v>
      </c>
      <c r="G111" s="44" t="e">
        <f>IF('Ricavi complessivi'!#REF!="G",'Ricavi complessivi'!#REF!*LAVORO!$E$7,IF('Ricavi complessivi'!#REF!="M",'Ricavi complessivi'!#REF!,""))</f>
        <v>#REF!</v>
      </c>
      <c r="H111" s="44" t="e">
        <f>IF('Ricavi complessivi'!#REF!="G",'Ricavi complessivi'!#REF!*LAVORO!$E$7,IF('Ricavi complessivi'!#REF!="M",'Ricavi complessivi'!#REF!,""))</f>
        <v>#REF!</v>
      </c>
      <c r="I111" s="114" t="e">
        <f>IF('Ricavi complessivi'!#REF!="G",'Ricavi complessivi'!D111*LAVORO!$E$7,IF('Ricavi complessivi'!#REF!="M",'Ricavi complessivi'!D111,""))</f>
        <v>#REF!</v>
      </c>
      <c r="J111" s="14" t="e">
        <f>IF('Ricavi complessivi'!#REF!="G",'Ricavi complessivi'!E111*LAVORO!$E$7,IF('Ricavi complessivi'!#REF!="M",'Ricavi complessivi'!E111,""))</f>
        <v>#REF!</v>
      </c>
      <c r="K111" s="14" t="e">
        <f>IF('Ricavi complessivi'!#REF!="G",'Ricavi complessivi'!F111*LAVORO!$E$7,IF('Ricavi complessivi'!#REF!="M",'Ricavi complessivi'!F111,""))</f>
        <v>#REF!</v>
      </c>
      <c r="L111" s="30" t="e">
        <f>IF('Ricavi complessivi'!#REF!="G",'Ricavi complessivi'!#REF!*LAVORO!$E$7,IF('Ricavi complessivi'!#REF!="M",'Ricavi complessivi'!#REF!,""))</f>
        <v>#REF!</v>
      </c>
      <c r="M111" s="30" t="e">
        <f>'Ricavi complessivi'!#REF!</f>
        <v>#REF!</v>
      </c>
      <c r="P111" s="42" t="e">
        <f>IF(M111="G",'Ricavi complessivi'!#REF!,IF('R Montechiarugolo'!M111='R Montechiarugolo'!$B$214,'Ricavi complessivi'!#REF!,0))</f>
        <v>#REF!</v>
      </c>
    </row>
    <row r="112" spans="1:26" hidden="1">
      <c r="A112" s="13" t="str">
        <f>IF('Ricavi complessivi'!A112="","",'Ricavi complessivi'!A112)</f>
        <v xml:space="preserve">  58/05/727  </v>
      </c>
      <c r="B112" s="62" t="str">
        <f>IF('Ricavi complessivi'!B112="","",'Ricavi complessivi'!B112)</f>
        <v>PDZ PROGETTO GIOVANI FELINO</v>
      </c>
      <c r="C112" s="8" t="e">
        <f>IF('Ricavi complessivi'!#REF!="G",'Ricavi complessivi'!#REF!*LAVORO!$E$7,IF('Ricavi complessivi'!#REF!="M",'Ricavi complessivi'!#REF!,""))</f>
        <v>#REF!</v>
      </c>
      <c r="D112" s="8" t="e">
        <f>IF('Ricavi complessivi'!#REF!="G",'Ricavi complessivi'!#REF!*LAVORO!$E$7,IF('Ricavi complessivi'!#REF!="M",'Ricavi complessivi'!#REF!,""))</f>
        <v>#REF!</v>
      </c>
      <c r="E112" s="30" t="e">
        <f>IF('Ricavi complessivi'!#REF!="G",'Ricavi complessivi'!#REF!*LAVORO!$E$7,IF('Ricavi complessivi'!#REF!="M",'Ricavi complessivi'!#REF!,""))</f>
        <v>#REF!</v>
      </c>
      <c r="F112" s="114" t="e">
        <f>IF('Ricavi complessivi'!#REF!="G",'Ricavi complessivi'!C112*LAVORO!$E$7,IF('Ricavi complessivi'!#REF!="M",'Ricavi complessivi'!C112,0))</f>
        <v>#REF!</v>
      </c>
      <c r="G112" s="44" t="e">
        <f>IF('Ricavi complessivi'!#REF!="G",'Ricavi complessivi'!#REF!*LAVORO!$E$7,IF('Ricavi complessivi'!#REF!="M",'Ricavi complessivi'!#REF!,""))</f>
        <v>#REF!</v>
      </c>
      <c r="H112" s="44" t="e">
        <f>IF('Ricavi complessivi'!#REF!="G",'Ricavi complessivi'!#REF!*LAVORO!$E$7,IF('Ricavi complessivi'!#REF!="M",'Ricavi complessivi'!#REF!,""))</f>
        <v>#REF!</v>
      </c>
      <c r="I112" s="114" t="e">
        <f>IF('Ricavi complessivi'!#REF!="G",'Ricavi complessivi'!D112*LAVORO!$E$7,IF('Ricavi complessivi'!#REF!="M",'Ricavi complessivi'!D112,""))</f>
        <v>#REF!</v>
      </c>
      <c r="J112" s="14" t="e">
        <f>IF('Ricavi complessivi'!#REF!="G",'Ricavi complessivi'!E112*LAVORO!$E$7,IF('Ricavi complessivi'!#REF!="M",'Ricavi complessivi'!E112,""))</f>
        <v>#REF!</v>
      </c>
      <c r="K112" s="14" t="e">
        <f>IF('Ricavi complessivi'!#REF!="G",'Ricavi complessivi'!F112*LAVORO!$E$7,IF('Ricavi complessivi'!#REF!="M",'Ricavi complessivi'!F112,""))</f>
        <v>#REF!</v>
      </c>
      <c r="L112" s="30" t="e">
        <f>IF('Ricavi complessivi'!#REF!="G",'Ricavi complessivi'!#REF!*LAVORO!$E$7,IF('Ricavi complessivi'!#REF!="M",'Ricavi complessivi'!#REF!,""))</f>
        <v>#REF!</v>
      </c>
      <c r="M112" s="30" t="e">
        <f>'Ricavi complessivi'!#REF!</f>
        <v>#REF!</v>
      </c>
      <c r="P112" s="42" t="e">
        <f>IF(M112="G",'Ricavi complessivi'!#REF!,IF('R Montechiarugolo'!M112='R Montechiarugolo'!$B$214,'Ricavi complessivi'!#REF!,0))</f>
        <v>#REF!</v>
      </c>
    </row>
    <row r="113" spans="1:16" hidden="1">
      <c r="A113" s="13" t="str">
        <f>IF('Ricavi complessivi'!A113="","",'Ricavi complessivi'!A113)</f>
        <v xml:space="preserve">  58/05/730  </v>
      </c>
      <c r="B113" s="62" t="str">
        <f>IF('Ricavi complessivi'!B113="","",'Ricavi complessivi'!B113)</f>
        <v>PDZ PROGETTO GIOVANI TRAVERSETO</v>
      </c>
      <c r="C113" s="8" t="e">
        <f>IF('Ricavi complessivi'!#REF!="G",'Ricavi complessivi'!#REF!*LAVORO!$E$7,IF('Ricavi complessivi'!#REF!="M",'Ricavi complessivi'!#REF!,""))</f>
        <v>#REF!</v>
      </c>
      <c r="D113" s="8" t="e">
        <f>IF('Ricavi complessivi'!#REF!="G",'Ricavi complessivi'!#REF!*LAVORO!$E$7,IF('Ricavi complessivi'!#REF!="M",'Ricavi complessivi'!#REF!,""))</f>
        <v>#REF!</v>
      </c>
      <c r="E113" s="30" t="e">
        <f>IF('Ricavi complessivi'!#REF!="G",'Ricavi complessivi'!#REF!*LAVORO!$E$7,IF('Ricavi complessivi'!#REF!="M",'Ricavi complessivi'!#REF!,""))</f>
        <v>#REF!</v>
      </c>
      <c r="F113" s="114" t="e">
        <f>IF('Ricavi complessivi'!#REF!="G",'Ricavi complessivi'!C113*LAVORO!$E$7,IF('Ricavi complessivi'!#REF!="M",'Ricavi complessivi'!C113,0))</f>
        <v>#REF!</v>
      </c>
      <c r="G113" s="44" t="e">
        <f>IF('Ricavi complessivi'!#REF!="G",'Ricavi complessivi'!#REF!*LAVORO!$E$7,IF('Ricavi complessivi'!#REF!="M",'Ricavi complessivi'!#REF!,""))</f>
        <v>#REF!</v>
      </c>
      <c r="H113" s="44" t="e">
        <f>IF('Ricavi complessivi'!#REF!="G",'Ricavi complessivi'!#REF!*LAVORO!$E$7,IF('Ricavi complessivi'!#REF!="M",'Ricavi complessivi'!#REF!,""))</f>
        <v>#REF!</v>
      </c>
      <c r="I113" s="114" t="e">
        <f>IF('Ricavi complessivi'!#REF!="G",'Ricavi complessivi'!D113*LAVORO!$E$7,IF('Ricavi complessivi'!#REF!="M",'Ricavi complessivi'!D113,""))</f>
        <v>#REF!</v>
      </c>
      <c r="J113" s="14" t="e">
        <f>IF('Ricavi complessivi'!#REF!="G",'Ricavi complessivi'!E113*LAVORO!$E$7,IF('Ricavi complessivi'!#REF!="M",'Ricavi complessivi'!E113,""))</f>
        <v>#REF!</v>
      </c>
      <c r="K113" s="14" t="e">
        <f>IF('Ricavi complessivi'!#REF!="G",'Ricavi complessivi'!F113*LAVORO!$E$7,IF('Ricavi complessivi'!#REF!="M",'Ricavi complessivi'!F113,""))</f>
        <v>#REF!</v>
      </c>
      <c r="L113" s="30" t="e">
        <f>IF('Ricavi complessivi'!#REF!="G",'Ricavi complessivi'!#REF!*LAVORO!$E$7,IF('Ricavi complessivi'!#REF!="M",'Ricavi complessivi'!#REF!,""))</f>
        <v>#REF!</v>
      </c>
      <c r="M113" s="30" t="e">
        <f>'Ricavi complessivi'!#REF!</f>
        <v>#REF!</v>
      </c>
      <c r="P113" s="42" t="e">
        <f>IF(M113="G",'Ricavi complessivi'!#REF!,IF('R Montechiarugolo'!M113='R Montechiarugolo'!$B$214,'Ricavi complessivi'!#REF!,0))</f>
        <v>#REF!</v>
      </c>
    </row>
    <row r="114" spans="1:16" hidden="1">
      <c r="A114" s="13" t="str">
        <f>IF('Ricavi complessivi'!A114="","",'Ricavi complessivi'!A114)</f>
        <v/>
      </c>
      <c r="B114" s="62" t="str">
        <f>IF('Ricavi complessivi'!B114="","",'Ricavi complessivi'!B114)</f>
        <v>PDZ QUOTA INDISTINTA FELINO</v>
      </c>
      <c r="C114" s="8" t="e">
        <f>IF('Ricavi complessivi'!#REF!="G",'Ricavi complessivi'!#REF!*LAVORO!$E$7,IF('Ricavi complessivi'!#REF!="M",'Ricavi complessivi'!#REF!,""))</f>
        <v>#REF!</v>
      </c>
      <c r="D114" s="8" t="e">
        <f>IF('Ricavi complessivi'!#REF!="G",'Ricavi complessivi'!#REF!*LAVORO!$E$7,IF('Ricavi complessivi'!#REF!="M",'Ricavi complessivi'!#REF!,""))</f>
        <v>#REF!</v>
      </c>
      <c r="E114" s="30" t="e">
        <f>IF('Ricavi complessivi'!#REF!="G",'Ricavi complessivi'!#REF!*LAVORO!$E$7,IF('Ricavi complessivi'!#REF!="M",'Ricavi complessivi'!#REF!,""))</f>
        <v>#REF!</v>
      </c>
      <c r="F114" s="114" t="e">
        <f>IF('Ricavi complessivi'!#REF!="G",'Ricavi complessivi'!C114*LAVORO!$E$7,IF('Ricavi complessivi'!#REF!="M",'Ricavi complessivi'!C114,0))</f>
        <v>#REF!</v>
      </c>
      <c r="G114" s="44" t="e">
        <f>IF('Ricavi complessivi'!#REF!="G",'Ricavi complessivi'!#REF!*LAVORO!$E$7,IF('Ricavi complessivi'!#REF!="M",'Ricavi complessivi'!#REF!,""))</f>
        <v>#REF!</v>
      </c>
      <c r="H114" s="44" t="e">
        <f>IF('Ricavi complessivi'!#REF!="G",'Ricavi complessivi'!#REF!*LAVORO!$E$7,IF('Ricavi complessivi'!#REF!="M",'Ricavi complessivi'!#REF!,""))</f>
        <v>#REF!</v>
      </c>
      <c r="I114" s="114" t="e">
        <f>IF('Ricavi complessivi'!#REF!="G",'Ricavi complessivi'!D114*LAVORO!$E$7,IF('Ricavi complessivi'!#REF!="M",'Ricavi complessivi'!D114,""))</f>
        <v>#REF!</v>
      </c>
      <c r="J114" s="14" t="e">
        <f>IF('Ricavi complessivi'!#REF!="G",'Ricavi complessivi'!E114*LAVORO!$E$7,IF('Ricavi complessivi'!#REF!="M",'Ricavi complessivi'!E114,""))</f>
        <v>#REF!</v>
      </c>
      <c r="K114" s="14" t="e">
        <f>IF('Ricavi complessivi'!#REF!="G",'Ricavi complessivi'!F114*LAVORO!$E$7,IF('Ricavi complessivi'!#REF!="M",'Ricavi complessivi'!F114,""))</f>
        <v>#REF!</v>
      </c>
      <c r="L114" s="30" t="e">
        <f>IF('Ricavi complessivi'!#REF!="G",'Ricavi complessivi'!#REF!*LAVORO!$E$7,IF('Ricavi complessivi'!#REF!="M",'Ricavi complessivi'!#REF!,""))</f>
        <v>#REF!</v>
      </c>
      <c r="M114" s="30" t="e">
        <f>'Ricavi complessivi'!#REF!</f>
        <v>#REF!</v>
      </c>
      <c r="P114" s="42" t="e">
        <f>IF(M114="G",'Ricavi complessivi'!#REF!,IF('R Montechiarugolo'!M114='R Montechiarugolo'!$B$214,'Ricavi complessivi'!#REF!,0))</f>
        <v>#REF!</v>
      </c>
    </row>
    <row r="115" spans="1:16" hidden="1">
      <c r="A115" s="13" t="str">
        <f>IF('Ricavi complessivi'!A115="","",'Ricavi complessivi'!A115)</f>
        <v xml:space="preserve">  58/05/731  </v>
      </c>
      <c r="B115" s="62" t="str">
        <f>IF('Ricavi complessivi'!B115="","",'Ricavi complessivi'!B115)</f>
        <v>PDZ EDUCHIAMOCI COLLECCHIO</v>
      </c>
      <c r="C115" s="8" t="e">
        <f>IF('Ricavi complessivi'!#REF!="G",'Ricavi complessivi'!#REF!*LAVORO!$E$7,IF('Ricavi complessivi'!#REF!="M",'Ricavi complessivi'!#REF!,""))</f>
        <v>#REF!</v>
      </c>
      <c r="D115" s="8" t="e">
        <f>IF('Ricavi complessivi'!#REF!="G",'Ricavi complessivi'!#REF!*LAVORO!$E$7,IF('Ricavi complessivi'!#REF!="M",'Ricavi complessivi'!#REF!,""))</f>
        <v>#REF!</v>
      </c>
      <c r="E115" s="30" t="e">
        <f>IF('Ricavi complessivi'!#REF!="G",'Ricavi complessivi'!#REF!*LAVORO!$E$7,IF('Ricavi complessivi'!#REF!="M",'Ricavi complessivi'!#REF!,""))</f>
        <v>#REF!</v>
      </c>
      <c r="F115" s="114" t="e">
        <f>IF('Ricavi complessivi'!#REF!="G",'Ricavi complessivi'!C115*LAVORO!$E$7,IF('Ricavi complessivi'!#REF!="M",'Ricavi complessivi'!C115,0))</f>
        <v>#REF!</v>
      </c>
      <c r="G115" s="44" t="e">
        <f>IF('Ricavi complessivi'!#REF!="G",'Ricavi complessivi'!#REF!*LAVORO!$E$7,IF('Ricavi complessivi'!#REF!="M",'Ricavi complessivi'!#REF!,""))</f>
        <v>#REF!</v>
      </c>
      <c r="H115" s="44" t="e">
        <f>IF('Ricavi complessivi'!#REF!="G",'Ricavi complessivi'!#REF!*LAVORO!$E$7,IF('Ricavi complessivi'!#REF!="M",'Ricavi complessivi'!#REF!,""))</f>
        <v>#REF!</v>
      </c>
      <c r="I115" s="114" t="e">
        <f>IF('Ricavi complessivi'!#REF!="G",'Ricavi complessivi'!D115*LAVORO!$E$7,IF('Ricavi complessivi'!#REF!="M",'Ricavi complessivi'!D115,""))</f>
        <v>#REF!</v>
      </c>
      <c r="J115" s="14" t="e">
        <f>IF('Ricavi complessivi'!#REF!="G",'Ricavi complessivi'!E115*LAVORO!$E$7,IF('Ricavi complessivi'!#REF!="M",'Ricavi complessivi'!E115,""))</f>
        <v>#REF!</v>
      </c>
      <c r="K115" s="14" t="e">
        <f>IF('Ricavi complessivi'!#REF!="G",'Ricavi complessivi'!F115*LAVORO!$E$7,IF('Ricavi complessivi'!#REF!="M",'Ricavi complessivi'!F115,""))</f>
        <v>#REF!</v>
      </c>
      <c r="L115" s="30" t="e">
        <f>IF('Ricavi complessivi'!#REF!="G",'Ricavi complessivi'!#REF!*LAVORO!$E$7,IF('Ricavi complessivi'!#REF!="M",'Ricavi complessivi'!#REF!,""))</f>
        <v>#REF!</v>
      </c>
      <c r="M115" s="30" t="e">
        <f>'Ricavi complessivi'!#REF!</f>
        <v>#REF!</v>
      </c>
      <c r="P115" s="42" t="e">
        <f>IF(M115="G",'Ricavi complessivi'!#REF!,IF('R Montechiarugolo'!M115='R Montechiarugolo'!$B$214,'Ricavi complessivi'!#REF!,0))</f>
        <v>#REF!</v>
      </c>
    </row>
    <row r="116" spans="1:16" hidden="1">
      <c r="A116" s="13" t="str">
        <f>IF('Ricavi complessivi'!A116="","",'Ricavi complessivi'!A116)</f>
        <v xml:space="preserve">  58/05/732  </v>
      </c>
      <c r="B116" s="62" t="str">
        <f>IF('Ricavi complessivi'!B116="","",'Ricavi complessivi'!B116)</f>
        <v>PDZ EDUCHIAMOCI FELINO</v>
      </c>
      <c r="C116" s="8" t="e">
        <f>IF('Ricavi complessivi'!#REF!="G",'Ricavi complessivi'!#REF!*LAVORO!$E$7,IF('Ricavi complessivi'!#REF!="M",'Ricavi complessivi'!#REF!,""))</f>
        <v>#REF!</v>
      </c>
      <c r="D116" s="8" t="e">
        <f>IF('Ricavi complessivi'!#REF!="G",'Ricavi complessivi'!#REF!*LAVORO!$E$7,IF('Ricavi complessivi'!#REF!="M",'Ricavi complessivi'!#REF!,""))</f>
        <v>#REF!</v>
      </c>
      <c r="E116" s="30" t="e">
        <f>IF('Ricavi complessivi'!#REF!="G",'Ricavi complessivi'!#REF!*LAVORO!$E$7,IF('Ricavi complessivi'!#REF!="M",'Ricavi complessivi'!#REF!,""))</f>
        <v>#REF!</v>
      </c>
      <c r="F116" s="114" t="e">
        <f>IF('Ricavi complessivi'!#REF!="G",'Ricavi complessivi'!C116*LAVORO!$E$7,IF('Ricavi complessivi'!#REF!="M",'Ricavi complessivi'!C116,0))</f>
        <v>#REF!</v>
      </c>
      <c r="G116" s="44" t="e">
        <f>IF('Ricavi complessivi'!#REF!="G",'Ricavi complessivi'!#REF!*LAVORO!$E$7,IF('Ricavi complessivi'!#REF!="M",'Ricavi complessivi'!#REF!,""))</f>
        <v>#REF!</v>
      </c>
      <c r="H116" s="44" t="e">
        <f>IF('Ricavi complessivi'!#REF!="G",'Ricavi complessivi'!#REF!*LAVORO!$E$7,IF('Ricavi complessivi'!#REF!="M",'Ricavi complessivi'!#REF!,""))</f>
        <v>#REF!</v>
      </c>
      <c r="I116" s="114" t="e">
        <f>IF('Ricavi complessivi'!#REF!="G",'Ricavi complessivi'!D116*LAVORO!$E$7,IF('Ricavi complessivi'!#REF!="M",'Ricavi complessivi'!D116,""))</f>
        <v>#REF!</v>
      </c>
      <c r="J116" s="14" t="e">
        <f>IF('Ricavi complessivi'!#REF!="G",'Ricavi complessivi'!E116*LAVORO!$E$7,IF('Ricavi complessivi'!#REF!="M",'Ricavi complessivi'!E116,""))</f>
        <v>#REF!</v>
      </c>
      <c r="K116" s="14" t="e">
        <f>IF('Ricavi complessivi'!#REF!="G",'Ricavi complessivi'!F116*LAVORO!$E$7,IF('Ricavi complessivi'!#REF!="M",'Ricavi complessivi'!F116,""))</f>
        <v>#REF!</v>
      </c>
      <c r="L116" s="30" t="e">
        <f>IF('Ricavi complessivi'!#REF!="G",'Ricavi complessivi'!#REF!*LAVORO!$E$7,IF('Ricavi complessivi'!#REF!="M",'Ricavi complessivi'!#REF!,""))</f>
        <v>#REF!</v>
      </c>
      <c r="M116" s="30" t="e">
        <f>'Ricavi complessivi'!#REF!</f>
        <v>#REF!</v>
      </c>
      <c r="P116" s="42" t="e">
        <f>IF(M116="G",'Ricavi complessivi'!#REF!,IF('R Montechiarugolo'!M116='R Montechiarugolo'!$B$214,'Ricavi complessivi'!#REF!,0))</f>
        <v>#REF!</v>
      </c>
    </row>
    <row r="117" spans="1:16">
      <c r="A117" s="13" t="str">
        <f>IF('Ricavi complessivi'!A117="","",'Ricavi complessivi'!A117)</f>
        <v xml:space="preserve">  58/05/733  </v>
      </c>
      <c r="B117" s="62" t="str">
        <f>IF('Ricavi complessivi'!B117="","",'Ricavi complessivi'!B117)</f>
        <v>PDZ EDUCHIAMOCI MONTECHIARUG</v>
      </c>
      <c r="C117" s="8" t="e">
        <f>IF('Ricavi complessivi'!#REF!="G",'Ricavi complessivi'!#REF!*LAVORO!$E$7,IF('Ricavi complessivi'!#REF!="M",'Ricavi complessivi'!#REF!,""))</f>
        <v>#REF!</v>
      </c>
      <c r="D117" s="8" t="e">
        <f>IF('Ricavi complessivi'!#REF!="G",'Ricavi complessivi'!#REF!*LAVORO!$E$7,IF('Ricavi complessivi'!#REF!="M",'Ricavi complessivi'!#REF!,""))</f>
        <v>#REF!</v>
      </c>
      <c r="E117" s="30" t="e">
        <f>IF('Ricavi complessivi'!#REF!="G",'Ricavi complessivi'!#REF!*LAVORO!$E$7,IF('Ricavi complessivi'!#REF!="M",'Ricavi complessivi'!#REF!,""))</f>
        <v>#REF!</v>
      </c>
      <c r="F117" s="114" t="e">
        <f>IF('Ricavi complessivi'!#REF!="G",'Ricavi complessivi'!C117*LAVORO!$E$7,IF('Ricavi complessivi'!#REF!="M",'Ricavi complessivi'!C117,0))</f>
        <v>#REF!</v>
      </c>
      <c r="G117" s="44" t="e">
        <f>IF('Ricavi complessivi'!#REF!="G",'Ricavi complessivi'!#REF!*LAVORO!$E$7,IF('Ricavi complessivi'!#REF!="M",'Ricavi complessivi'!#REF!,""))</f>
        <v>#REF!</v>
      </c>
      <c r="H117" s="44" t="e">
        <f>IF('Ricavi complessivi'!#REF!="G",'Ricavi complessivi'!#REF!*LAVORO!$E$7,IF('Ricavi complessivi'!#REF!="M",'Ricavi complessivi'!#REF!,""))</f>
        <v>#REF!</v>
      </c>
      <c r="I117" s="114" t="e">
        <f>IF('Ricavi complessivi'!#REF!="G",'Ricavi complessivi'!D117*LAVORO!$E$7,IF('Ricavi complessivi'!#REF!="M",'Ricavi complessivi'!D117,""))</f>
        <v>#REF!</v>
      </c>
      <c r="J117" s="14" t="e">
        <f>IF('Ricavi complessivi'!#REF!="G",'Ricavi complessivi'!E117*LAVORO!$E$7,IF('Ricavi complessivi'!#REF!="M",'Ricavi complessivi'!E117,""))</f>
        <v>#REF!</v>
      </c>
      <c r="K117" s="14" t="e">
        <f>IF('Ricavi complessivi'!#REF!="G",'Ricavi complessivi'!F117*LAVORO!$E$7,IF('Ricavi complessivi'!#REF!="M",'Ricavi complessivi'!F117,""))</f>
        <v>#REF!</v>
      </c>
      <c r="L117" s="30" t="e">
        <f>IF('Ricavi complessivi'!#REF!="G",'Ricavi complessivi'!#REF!*LAVORO!$E$7,IF('Ricavi complessivi'!#REF!="M",'Ricavi complessivi'!#REF!,""))</f>
        <v>#REF!</v>
      </c>
      <c r="M117" s="30" t="e">
        <f>'Ricavi complessivi'!#REF!</f>
        <v>#REF!</v>
      </c>
      <c r="P117" s="42" t="e">
        <f>IF(M117="G",'Ricavi complessivi'!#REF!,IF('R Montechiarugolo'!M117='R Montechiarugolo'!$B$214,'Ricavi complessivi'!#REF!,0))</f>
        <v>#REF!</v>
      </c>
    </row>
    <row r="118" spans="1:16" hidden="1">
      <c r="A118" s="13" t="str">
        <f>IF('Ricavi complessivi'!A118="","",'Ricavi complessivi'!A118)</f>
        <v xml:space="preserve">  58/05/734  </v>
      </c>
      <c r="B118" s="62" t="str">
        <f>IF('Ricavi complessivi'!B118="","",'Ricavi complessivi'!B118)</f>
        <v>PDZ EDUCHIAMOCI SALA BAGANZA</v>
      </c>
      <c r="C118" s="8" t="e">
        <f>IF('Ricavi complessivi'!#REF!="G",'Ricavi complessivi'!#REF!*LAVORO!$E$7,IF('Ricavi complessivi'!#REF!="M",'Ricavi complessivi'!#REF!,""))</f>
        <v>#REF!</v>
      </c>
      <c r="D118" s="8" t="e">
        <f>IF('Ricavi complessivi'!#REF!="G",'Ricavi complessivi'!#REF!*LAVORO!$E$7,IF('Ricavi complessivi'!#REF!="M",'Ricavi complessivi'!#REF!,""))</f>
        <v>#REF!</v>
      </c>
      <c r="E118" s="30" t="e">
        <f>IF('Ricavi complessivi'!#REF!="G",'Ricavi complessivi'!#REF!*LAVORO!$E$7,IF('Ricavi complessivi'!#REF!="M",'Ricavi complessivi'!#REF!,""))</f>
        <v>#REF!</v>
      </c>
      <c r="F118" s="114" t="e">
        <f>IF('Ricavi complessivi'!#REF!="G",'Ricavi complessivi'!C118*LAVORO!$E$7,IF('Ricavi complessivi'!#REF!="M",'Ricavi complessivi'!C118,0))</f>
        <v>#REF!</v>
      </c>
      <c r="G118" s="44" t="e">
        <f>IF('Ricavi complessivi'!#REF!="G",'Ricavi complessivi'!#REF!*LAVORO!$E$7,IF('Ricavi complessivi'!#REF!="M",'Ricavi complessivi'!#REF!,""))</f>
        <v>#REF!</v>
      </c>
      <c r="H118" s="44" t="e">
        <f>IF('Ricavi complessivi'!#REF!="G",'Ricavi complessivi'!#REF!*LAVORO!$E$7,IF('Ricavi complessivi'!#REF!="M",'Ricavi complessivi'!#REF!,""))</f>
        <v>#REF!</v>
      </c>
      <c r="I118" s="114" t="e">
        <f>IF('Ricavi complessivi'!#REF!="G",'Ricavi complessivi'!D118*LAVORO!$E$7,IF('Ricavi complessivi'!#REF!="M",'Ricavi complessivi'!D118,""))</f>
        <v>#REF!</v>
      </c>
      <c r="J118" s="14" t="e">
        <f>IF('Ricavi complessivi'!#REF!="G",'Ricavi complessivi'!E118*LAVORO!$E$7,IF('Ricavi complessivi'!#REF!="M",'Ricavi complessivi'!E118,""))</f>
        <v>#REF!</v>
      </c>
      <c r="K118" s="14" t="e">
        <f>IF('Ricavi complessivi'!#REF!="G",'Ricavi complessivi'!F118*LAVORO!$E$7,IF('Ricavi complessivi'!#REF!="M",'Ricavi complessivi'!F118,""))</f>
        <v>#REF!</v>
      </c>
      <c r="L118" s="30" t="e">
        <f>IF('Ricavi complessivi'!#REF!="G",'Ricavi complessivi'!#REF!*LAVORO!$E$7,IF('Ricavi complessivi'!#REF!="M",'Ricavi complessivi'!#REF!,""))</f>
        <v>#REF!</v>
      </c>
      <c r="M118" s="30" t="e">
        <f>'Ricavi complessivi'!#REF!</f>
        <v>#REF!</v>
      </c>
      <c r="P118" s="42" t="e">
        <f>IF(M118="G",'Ricavi complessivi'!#REF!,IF('R Montechiarugolo'!M118='R Montechiarugolo'!$B$214,'Ricavi complessivi'!#REF!,0))</f>
        <v>#REF!</v>
      </c>
    </row>
    <row r="119" spans="1:16" hidden="1">
      <c r="A119" s="13" t="str">
        <f>IF('Ricavi complessivi'!A119="","",'Ricavi complessivi'!A119)</f>
        <v xml:space="preserve">  58/05/735  </v>
      </c>
      <c r="B119" s="62" t="str">
        <f>IF('Ricavi complessivi'!B119="","",'Ricavi complessivi'!B119)</f>
        <v>PDZ EDUCHIAMOCI TRAVERSETOLO</v>
      </c>
      <c r="C119" s="8" t="e">
        <f>IF('Ricavi complessivi'!#REF!="G",'Ricavi complessivi'!#REF!*LAVORO!$E$7,IF('Ricavi complessivi'!#REF!="M",'Ricavi complessivi'!#REF!,""))</f>
        <v>#REF!</v>
      </c>
      <c r="D119" s="8" t="e">
        <f>IF('Ricavi complessivi'!#REF!="G",'Ricavi complessivi'!#REF!*LAVORO!$E$7,IF('Ricavi complessivi'!#REF!="M",'Ricavi complessivi'!#REF!,""))</f>
        <v>#REF!</v>
      </c>
      <c r="E119" s="30" t="e">
        <f>IF('Ricavi complessivi'!#REF!="G",'Ricavi complessivi'!#REF!*LAVORO!$E$7,IF('Ricavi complessivi'!#REF!="M",'Ricavi complessivi'!#REF!,""))</f>
        <v>#REF!</v>
      </c>
      <c r="F119" s="114" t="e">
        <f>IF('Ricavi complessivi'!#REF!="G",'Ricavi complessivi'!C119*LAVORO!$E$7,IF('Ricavi complessivi'!#REF!="M",'Ricavi complessivi'!C119,0))</f>
        <v>#REF!</v>
      </c>
      <c r="G119" s="44" t="e">
        <f>IF('Ricavi complessivi'!#REF!="G",'Ricavi complessivi'!#REF!*LAVORO!$E$7,IF('Ricavi complessivi'!#REF!="M",'Ricavi complessivi'!#REF!,""))</f>
        <v>#REF!</v>
      </c>
      <c r="H119" s="44" t="e">
        <f>IF('Ricavi complessivi'!#REF!="G",'Ricavi complessivi'!#REF!*LAVORO!$E$7,IF('Ricavi complessivi'!#REF!="M",'Ricavi complessivi'!#REF!,""))</f>
        <v>#REF!</v>
      </c>
      <c r="I119" s="114" t="e">
        <f>IF('Ricavi complessivi'!#REF!="G",'Ricavi complessivi'!D119*LAVORO!$E$7,IF('Ricavi complessivi'!#REF!="M",'Ricavi complessivi'!D119,""))</f>
        <v>#REF!</v>
      </c>
      <c r="J119" s="14" t="e">
        <f>IF('Ricavi complessivi'!#REF!="G",'Ricavi complessivi'!E119*LAVORO!$E$7,IF('Ricavi complessivi'!#REF!="M",'Ricavi complessivi'!E119,""))</f>
        <v>#REF!</v>
      </c>
      <c r="K119" s="14" t="e">
        <f>IF('Ricavi complessivi'!#REF!="G",'Ricavi complessivi'!F119*LAVORO!$E$7,IF('Ricavi complessivi'!#REF!="M",'Ricavi complessivi'!F119,""))</f>
        <v>#REF!</v>
      </c>
      <c r="L119" s="30" t="e">
        <f>IF('Ricavi complessivi'!#REF!="G",'Ricavi complessivi'!#REF!*LAVORO!$E$7,IF('Ricavi complessivi'!#REF!="M",'Ricavi complessivi'!#REF!,""))</f>
        <v>#REF!</v>
      </c>
      <c r="M119" s="30" t="e">
        <f>'Ricavi complessivi'!#REF!</f>
        <v>#REF!</v>
      </c>
      <c r="P119" s="42" t="e">
        <f>IF(M119="G",'Ricavi complessivi'!#REF!,IF('R Montechiarugolo'!M119='R Montechiarugolo'!$B$214,'Ricavi complessivi'!#REF!,0))</f>
        <v>#REF!</v>
      </c>
    </row>
    <row r="120" spans="1:16">
      <c r="A120" s="13" t="str">
        <f>IF('Ricavi complessivi'!A120="","",'Ricavi complessivi'!A120)</f>
        <v/>
      </c>
      <c r="B120" s="62" t="str">
        <f>IF('Ricavi complessivi'!B120="","",'Ricavi complessivi'!B120)</f>
        <v>PDZPOVERTA'</v>
      </c>
      <c r="C120" s="8" t="e">
        <f>IF('Ricavi complessivi'!#REF!="G",'Ricavi complessivi'!#REF!*LAVORO!$E$7,IF('Ricavi complessivi'!#REF!="M",'Ricavi complessivi'!#REF!,""))</f>
        <v>#REF!</v>
      </c>
      <c r="D120" s="8" t="e">
        <f>IF('Ricavi complessivi'!#REF!="G",'Ricavi complessivi'!#REF!*LAVORO!$E$7,IF('Ricavi complessivi'!#REF!="M",'Ricavi complessivi'!#REF!,""))</f>
        <v>#REF!</v>
      </c>
      <c r="E120" s="30" t="e">
        <f>IF('Ricavi complessivi'!#REF!="G",'Ricavi complessivi'!#REF!*LAVORO!$E$7,IF('Ricavi complessivi'!#REF!="M",'Ricavi complessivi'!#REF!,""))</f>
        <v>#REF!</v>
      </c>
      <c r="F120" s="114" t="e">
        <f>IF('Ricavi complessivi'!#REF!="G",'Ricavi complessivi'!C120*LAVORO!$E$7,IF('Ricavi complessivi'!#REF!="M",'Ricavi complessivi'!C120,0))</f>
        <v>#REF!</v>
      </c>
      <c r="G120" s="44" t="e">
        <f>IF('Ricavi complessivi'!#REF!="G",'Ricavi complessivi'!#REF!*LAVORO!$E$7,IF('Ricavi complessivi'!#REF!="M",'Ricavi complessivi'!#REF!,""))</f>
        <v>#REF!</v>
      </c>
      <c r="H120" s="44" t="e">
        <f>IF('Ricavi complessivi'!#REF!="G",'Ricavi complessivi'!#REF!*LAVORO!$E$7,IF('Ricavi complessivi'!#REF!="M",'Ricavi complessivi'!#REF!,""))</f>
        <v>#REF!</v>
      </c>
      <c r="I120" s="114" t="e">
        <f>IF('Ricavi complessivi'!#REF!="G",'Ricavi complessivi'!D120*LAVORO!$E$7,IF('Ricavi complessivi'!#REF!="M",'Ricavi complessivi'!D120,""))</f>
        <v>#REF!</v>
      </c>
      <c r="J120" s="14" t="e">
        <f>IF('Ricavi complessivi'!#REF!="G",'Ricavi complessivi'!E120*LAVORO!$E$7,IF('Ricavi complessivi'!#REF!="M",'Ricavi complessivi'!E120,""))</f>
        <v>#REF!</v>
      </c>
      <c r="K120" s="14" t="e">
        <f>IF('Ricavi complessivi'!#REF!="G",'Ricavi complessivi'!F120*LAVORO!$E$7,IF('Ricavi complessivi'!#REF!="M",'Ricavi complessivi'!F120,""))</f>
        <v>#REF!</v>
      </c>
      <c r="L120" s="30" t="e">
        <f>IF('Ricavi complessivi'!#REF!="G",'Ricavi complessivi'!#REF!*LAVORO!$E$7,IF('Ricavi complessivi'!#REF!="M",'Ricavi complessivi'!#REF!,""))</f>
        <v>#REF!</v>
      </c>
      <c r="M120" s="30" t="e">
        <f>'Ricavi complessivi'!#REF!</f>
        <v>#REF!</v>
      </c>
      <c r="P120" s="42" t="e">
        <f>IF(M120="G",'Ricavi complessivi'!#REF!,IF('R Montechiarugolo'!M120='R Montechiarugolo'!$B$214,'Ricavi complessivi'!#REF!,0))</f>
        <v>#REF!</v>
      </c>
    </row>
    <row r="121" spans="1:16">
      <c r="A121" s="13" t="str">
        <f>IF('Ricavi complessivi'!A121="","",'Ricavi complessivi'!A121)</f>
        <v xml:space="preserve"> 58/05/742</v>
      </c>
      <c r="B121" s="62" t="str">
        <f>IF('Ricavi complessivi'!B121="","",'Ricavi complessivi'!B121)</f>
        <v>PDZ SOCIALIZZAZIONE DISABILI</v>
      </c>
      <c r="C121" s="8" t="e">
        <f>IF('Ricavi complessivi'!#REF!="G",'Ricavi complessivi'!#REF!*LAVORO!$E$7,IF('Ricavi complessivi'!#REF!="M",'Ricavi complessivi'!#REF!,""))</f>
        <v>#REF!</v>
      </c>
      <c r="D121" s="8" t="e">
        <f>IF('Ricavi complessivi'!#REF!="G",'Ricavi complessivi'!#REF!*LAVORO!$E$7,IF('Ricavi complessivi'!#REF!="M",'Ricavi complessivi'!#REF!,""))</f>
        <v>#REF!</v>
      </c>
      <c r="E121" s="30" t="e">
        <f>IF('Ricavi complessivi'!#REF!="G",'Ricavi complessivi'!#REF!*LAVORO!$E$7,IF('Ricavi complessivi'!#REF!="M",'Ricavi complessivi'!#REF!,""))</f>
        <v>#REF!</v>
      </c>
      <c r="F121" s="114" t="e">
        <f>IF('Ricavi complessivi'!#REF!="G",'Ricavi complessivi'!C121*LAVORO!$E$7,IF('Ricavi complessivi'!#REF!="M",'Ricavi complessivi'!C121,0))</f>
        <v>#REF!</v>
      </c>
      <c r="G121" s="44" t="e">
        <f>IF('Ricavi complessivi'!#REF!="G",'Ricavi complessivi'!#REF!*LAVORO!$E$7,IF('Ricavi complessivi'!#REF!="M",'Ricavi complessivi'!#REF!,""))</f>
        <v>#REF!</v>
      </c>
      <c r="H121" s="44" t="e">
        <f>IF('Ricavi complessivi'!#REF!="G",'Ricavi complessivi'!#REF!*LAVORO!$E$7,IF('Ricavi complessivi'!#REF!="M",'Ricavi complessivi'!#REF!,""))</f>
        <v>#REF!</v>
      </c>
      <c r="I121" s="114" t="e">
        <f>IF('Ricavi complessivi'!#REF!="G",'Ricavi complessivi'!D121*LAVORO!$E$7,IF('Ricavi complessivi'!#REF!="M",'Ricavi complessivi'!D121,""))</f>
        <v>#REF!</v>
      </c>
      <c r="J121" s="14" t="e">
        <f>IF('Ricavi complessivi'!#REF!="G",'Ricavi complessivi'!E121*LAVORO!$E$7,IF('Ricavi complessivi'!#REF!="M",'Ricavi complessivi'!E121,""))</f>
        <v>#REF!</v>
      </c>
      <c r="K121" s="14" t="e">
        <f>IF('Ricavi complessivi'!#REF!="G",'Ricavi complessivi'!F121*LAVORO!$E$7,IF('Ricavi complessivi'!#REF!="M",'Ricavi complessivi'!F121,""))</f>
        <v>#REF!</v>
      </c>
      <c r="L121" s="30" t="e">
        <f>IF('Ricavi complessivi'!#REF!="G",'Ricavi complessivi'!#REF!*LAVORO!$E$7,IF('Ricavi complessivi'!#REF!="M",'Ricavi complessivi'!#REF!,""))</f>
        <v>#REF!</v>
      </c>
      <c r="M121" s="30" t="e">
        <f>'Ricavi complessivi'!#REF!</f>
        <v>#REF!</v>
      </c>
      <c r="P121" s="42" t="e">
        <f>IF(M121="G",'Ricavi complessivi'!#REF!,IF('R Montechiarugolo'!M121='R Montechiarugolo'!$B$214,'Ricavi complessivi'!#REF!,0))</f>
        <v>#REF!</v>
      </c>
    </row>
    <row r="122" spans="1:16">
      <c r="A122" s="13" t="str">
        <f>IF('Ricavi complessivi'!A122="","",'Ricavi complessivi'!A122)</f>
        <v xml:space="preserve"> 58/05/729</v>
      </c>
      <c r="B122" s="62" t="str">
        <f>IF('Ricavi complessivi'!B122="","",'Ricavi complessivi'!B122)</f>
        <v>PROGETTI GIOVANI</v>
      </c>
      <c r="C122" s="8" t="e">
        <f>IF('Ricavi complessivi'!#REF!="G",'Ricavi complessivi'!#REF!*LAVORO!$E$7,IF('Ricavi complessivi'!#REF!="M",'Ricavi complessivi'!#REF!,""))</f>
        <v>#REF!</v>
      </c>
      <c r="D122" s="8" t="e">
        <f>IF('Ricavi complessivi'!#REF!="G",'Ricavi complessivi'!#REF!*LAVORO!$E$7,IF('Ricavi complessivi'!#REF!="M",'Ricavi complessivi'!#REF!,""))</f>
        <v>#REF!</v>
      </c>
      <c r="E122" s="30" t="e">
        <f>IF('Ricavi complessivi'!#REF!="G",'Ricavi complessivi'!#REF!*LAVORO!$E$7,IF('Ricavi complessivi'!#REF!="M",'Ricavi complessivi'!#REF!,""))</f>
        <v>#REF!</v>
      </c>
      <c r="F122" s="114" t="e">
        <f>IF('Ricavi complessivi'!#REF!="G",'Ricavi complessivi'!C122*LAVORO!$E$7,IF('Ricavi complessivi'!#REF!="M",'Ricavi complessivi'!C122,0))</f>
        <v>#REF!</v>
      </c>
      <c r="G122" s="44" t="e">
        <f>IF('Ricavi complessivi'!#REF!="G",'Ricavi complessivi'!#REF!*LAVORO!$E$7,IF('Ricavi complessivi'!#REF!="M",'Ricavi complessivi'!#REF!,""))</f>
        <v>#REF!</v>
      </c>
      <c r="H122" s="44" t="e">
        <f>IF('Ricavi complessivi'!#REF!="G",'Ricavi complessivi'!#REF!*LAVORO!$E$7,IF('Ricavi complessivi'!#REF!="M",'Ricavi complessivi'!#REF!,""))</f>
        <v>#REF!</v>
      </c>
      <c r="I122" s="114" t="e">
        <f>IF('Ricavi complessivi'!#REF!="G",'Ricavi complessivi'!D122*LAVORO!$E$7,IF('Ricavi complessivi'!#REF!="M",'Ricavi complessivi'!D122,""))</f>
        <v>#REF!</v>
      </c>
      <c r="J122" s="14" t="e">
        <f>IF('Ricavi complessivi'!#REF!="G",'Ricavi complessivi'!E122*LAVORO!$E$7,IF('Ricavi complessivi'!#REF!="M",'Ricavi complessivi'!E122,""))</f>
        <v>#REF!</v>
      </c>
      <c r="K122" s="14" t="e">
        <f>IF('Ricavi complessivi'!#REF!="G",'Ricavi complessivi'!F122*LAVORO!$E$7,IF('Ricavi complessivi'!#REF!="M",'Ricavi complessivi'!F122,""))</f>
        <v>#REF!</v>
      </c>
      <c r="L122" s="30" t="e">
        <f>IF('Ricavi complessivi'!#REF!="G",'Ricavi complessivi'!#REF!*LAVORO!$E$7,IF('Ricavi complessivi'!#REF!="M",'Ricavi complessivi'!#REF!,""))</f>
        <v>#REF!</v>
      </c>
      <c r="M122" s="30" t="e">
        <f>'Ricavi complessivi'!#REF!</f>
        <v>#REF!</v>
      </c>
      <c r="N122" s="42" t="s">
        <v>516</v>
      </c>
      <c r="P122" s="42" t="e">
        <f>IF(M122="G",'Ricavi complessivi'!#REF!,IF('R Montechiarugolo'!M122='R Montechiarugolo'!$B$214,'Ricavi complessivi'!#REF!,0))</f>
        <v>#REF!</v>
      </c>
    </row>
    <row r="123" spans="1:16" hidden="1">
      <c r="A123" s="13" t="str">
        <f>IF('Ricavi complessivi'!A123="","",'Ricavi complessivi'!A123)</f>
        <v/>
      </c>
      <c r="B123" s="62" t="str">
        <f>IF('Ricavi complessivi'!B123="","",'Ricavi complessivi'!B123)</f>
        <v/>
      </c>
      <c r="C123" s="8" t="e">
        <f>IF('Ricavi complessivi'!#REF!="G",'Ricavi complessivi'!#REF!*LAVORO!$E$7,IF('Ricavi complessivi'!#REF!="M",'Ricavi complessivi'!#REF!,""))</f>
        <v>#REF!</v>
      </c>
      <c r="D123" s="8" t="e">
        <f>IF('Ricavi complessivi'!#REF!="G",'Ricavi complessivi'!#REF!*LAVORO!$E$7,IF('Ricavi complessivi'!#REF!="M",'Ricavi complessivi'!#REF!,""))</f>
        <v>#REF!</v>
      </c>
      <c r="E123" s="30" t="e">
        <f>IF('Ricavi complessivi'!#REF!="G",'Ricavi complessivi'!#REF!*LAVORO!$E$7,IF('Ricavi complessivi'!#REF!="M",'Ricavi complessivi'!#REF!,""))</f>
        <v>#REF!</v>
      </c>
      <c r="F123" s="114" t="e">
        <f>IF('Ricavi complessivi'!#REF!="G",'Ricavi complessivi'!C123*LAVORO!$E$7,IF('Ricavi complessivi'!#REF!="M",'Ricavi complessivi'!C123,0))</f>
        <v>#REF!</v>
      </c>
      <c r="G123" s="44" t="e">
        <f>IF('Ricavi complessivi'!#REF!="G",'Ricavi complessivi'!#REF!*LAVORO!$E$7,IF('Ricavi complessivi'!#REF!="M",'Ricavi complessivi'!#REF!,""))</f>
        <v>#REF!</v>
      </c>
      <c r="H123" s="44" t="e">
        <f>IF('Ricavi complessivi'!#REF!="G",'Ricavi complessivi'!#REF!*LAVORO!$E$7,IF('Ricavi complessivi'!#REF!="M",'Ricavi complessivi'!#REF!,""))</f>
        <v>#REF!</v>
      </c>
      <c r="I123" s="114" t="e">
        <f>IF('Ricavi complessivi'!#REF!="G",'Ricavi complessivi'!D123*LAVORO!$E$7,IF('Ricavi complessivi'!#REF!="M",'Ricavi complessivi'!D123,""))</f>
        <v>#REF!</v>
      </c>
      <c r="J123" s="14" t="e">
        <f>IF('Ricavi complessivi'!#REF!="G",'Ricavi complessivi'!E123*LAVORO!$E$7,IF('Ricavi complessivi'!#REF!="M",'Ricavi complessivi'!E123,""))</f>
        <v>#REF!</v>
      </c>
      <c r="K123" s="14" t="e">
        <f>IF('Ricavi complessivi'!#REF!="G",'Ricavi complessivi'!F123*LAVORO!$E$7,IF('Ricavi complessivi'!#REF!="M",'Ricavi complessivi'!F123,""))</f>
        <v>#REF!</v>
      </c>
      <c r="L123" s="30" t="e">
        <f>IF('Ricavi complessivi'!#REF!="G",'Ricavi complessivi'!#REF!*LAVORO!$E$7,IF('Ricavi complessivi'!#REF!="M",'Ricavi complessivi'!#REF!,""))</f>
        <v>#REF!</v>
      </c>
      <c r="M123" s="30" t="e">
        <f>'Ricavi complessivi'!#REF!</f>
        <v>#REF!</v>
      </c>
      <c r="P123" s="42" t="e">
        <f>IF(M123="G",'Ricavi complessivi'!#REF!,IF('R Montechiarugolo'!M123='R Montechiarugolo'!$B$214,'Ricavi complessivi'!#REF!,0))</f>
        <v>#REF!</v>
      </c>
    </row>
    <row r="124" spans="1:16" hidden="1">
      <c r="A124" s="13" t="str">
        <f>IF('Ricavi complessivi'!A124="","",'Ricavi complessivi'!A124)</f>
        <v/>
      </c>
      <c r="B124" s="62" t="str">
        <f>IF('Ricavi complessivi'!B124="","",'Ricavi complessivi'!B124)</f>
        <v/>
      </c>
      <c r="C124" s="8" t="e">
        <f>IF('Ricavi complessivi'!#REF!="G",'Ricavi complessivi'!#REF!*LAVORO!$E$7,IF('Ricavi complessivi'!#REF!="M",'Ricavi complessivi'!#REF!,""))</f>
        <v>#REF!</v>
      </c>
      <c r="D124" s="8" t="e">
        <f>IF('Ricavi complessivi'!#REF!="G",'Ricavi complessivi'!#REF!*LAVORO!$E$7,IF('Ricavi complessivi'!#REF!="M",'Ricavi complessivi'!#REF!,""))</f>
        <v>#REF!</v>
      </c>
      <c r="E124" s="30" t="e">
        <f>IF('Ricavi complessivi'!#REF!="G",'Ricavi complessivi'!#REF!*LAVORO!$E$7,IF('Ricavi complessivi'!#REF!="M",'Ricavi complessivi'!#REF!,""))</f>
        <v>#REF!</v>
      </c>
      <c r="F124" s="114" t="e">
        <f>IF('Ricavi complessivi'!#REF!="G",'Ricavi complessivi'!C124*LAVORO!$E$7,IF('Ricavi complessivi'!#REF!="M",'Ricavi complessivi'!C124,0))</f>
        <v>#REF!</v>
      </c>
      <c r="G124" s="44" t="e">
        <f>IF('Ricavi complessivi'!#REF!="G",'Ricavi complessivi'!#REF!*LAVORO!$E$7,IF('Ricavi complessivi'!#REF!="M",'Ricavi complessivi'!#REF!,""))</f>
        <v>#REF!</v>
      </c>
      <c r="H124" s="44" t="e">
        <f>IF('Ricavi complessivi'!#REF!="G",'Ricavi complessivi'!#REF!*LAVORO!$E$7,IF('Ricavi complessivi'!#REF!="M",'Ricavi complessivi'!#REF!,""))</f>
        <v>#REF!</v>
      </c>
      <c r="I124" s="114" t="e">
        <f>IF('Ricavi complessivi'!#REF!="G",'Ricavi complessivi'!D124*LAVORO!$E$7,IF('Ricavi complessivi'!#REF!="M",'Ricavi complessivi'!D124,""))</f>
        <v>#REF!</v>
      </c>
      <c r="J124" s="14" t="e">
        <f>IF('Ricavi complessivi'!#REF!="G",'Ricavi complessivi'!E124*LAVORO!$E$7,IF('Ricavi complessivi'!#REF!="M",'Ricavi complessivi'!E124,""))</f>
        <v>#REF!</v>
      </c>
      <c r="K124" s="14" t="e">
        <f>IF('Ricavi complessivi'!#REF!="G",'Ricavi complessivi'!F124*LAVORO!$E$7,IF('Ricavi complessivi'!#REF!="M",'Ricavi complessivi'!F124,""))</f>
        <v>#REF!</v>
      </c>
      <c r="L124" s="30" t="e">
        <f>IF('Ricavi complessivi'!#REF!="G",'Ricavi complessivi'!#REF!*LAVORO!$E$7,IF('Ricavi complessivi'!#REF!="M",'Ricavi complessivi'!#REF!,""))</f>
        <v>#REF!</v>
      </c>
      <c r="M124" s="30" t="e">
        <f>'Ricavi complessivi'!#REF!</f>
        <v>#REF!</v>
      </c>
      <c r="P124" s="42" t="e">
        <f>IF(M124="G",'Ricavi complessivi'!#REF!,IF('R Montechiarugolo'!M124='R Montechiarugolo'!$B$214,'Ricavi complessivi'!#REF!,0))</f>
        <v>#REF!</v>
      </c>
    </row>
    <row r="125" spans="1:16" hidden="1">
      <c r="A125" s="13" t="str">
        <f>IF('Ricavi complessivi'!A125="","",'Ricavi complessivi'!A125)</f>
        <v/>
      </c>
      <c r="B125" s="62" t="str">
        <f>IF('Ricavi complessivi'!B125="","",'Ricavi complessivi'!B125)</f>
        <v/>
      </c>
      <c r="C125" s="8" t="e">
        <f>IF('Ricavi complessivi'!#REF!="G",'Ricavi complessivi'!#REF!*LAVORO!$E$7,IF('Ricavi complessivi'!#REF!="M",'Ricavi complessivi'!#REF!,""))</f>
        <v>#REF!</v>
      </c>
      <c r="D125" s="8" t="e">
        <f>IF('Ricavi complessivi'!#REF!="G",'Ricavi complessivi'!#REF!*LAVORO!$E$7,IF('Ricavi complessivi'!#REF!="M",'Ricavi complessivi'!#REF!,""))</f>
        <v>#REF!</v>
      </c>
      <c r="E125" s="30" t="e">
        <f>IF('Ricavi complessivi'!#REF!="G",'Ricavi complessivi'!#REF!*LAVORO!$E$7,IF('Ricavi complessivi'!#REF!="M",'Ricavi complessivi'!#REF!,""))</f>
        <v>#REF!</v>
      </c>
      <c r="F125" s="114" t="e">
        <f>IF('Ricavi complessivi'!#REF!="G",'Ricavi complessivi'!C125*LAVORO!$E$7,IF('Ricavi complessivi'!#REF!="M",'Ricavi complessivi'!C125,0))</f>
        <v>#REF!</v>
      </c>
      <c r="G125" s="44" t="e">
        <f>IF('Ricavi complessivi'!#REF!="G",'Ricavi complessivi'!#REF!*LAVORO!$E$7,IF('Ricavi complessivi'!#REF!="M",'Ricavi complessivi'!#REF!,""))</f>
        <v>#REF!</v>
      </c>
      <c r="H125" s="44" t="e">
        <f>IF('Ricavi complessivi'!#REF!="G",'Ricavi complessivi'!#REF!*LAVORO!$E$7,IF('Ricavi complessivi'!#REF!="M",'Ricavi complessivi'!#REF!,""))</f>
        <v>#REF!</v>
      </c>
      <c r="I125" s="114" t="e">
        <f>IF('Ricavi complessivi'!#REF!="G",'Ricavi complessivi'!D125*LAVORO!$E$7,IF('Ricavi complessivi'!#REF!="M",'Ricavi complessivi'!D125,""))</f>
        <v>#REF!</v>
      </c>
      <c r="J125" s="14" t="e">
        <f>IF('Ricavi complessivi'!#REF!="G",'Ricavi complessivi'!E125*LAVORO!$E$7,IF('Ricavi complessivi'!#REF!="M",'Ricavi complessivi'!E125,""))</f>
        <v>#REF!</v>
      </c>
      <c r="K125" s="14" t="e">
        <f>IF('Ricavi complessivi'!#REF!="G",'Ricavi complessivi'!F125*LAVORO!$E$7,IF('Ricavi complessivi'!#REF!="M",'Ricavi complessivi'!F125,""))</f>
        <v>#REF!</v>
      </c>
      <c r="L125" s="30" t="e">
        <f>IF('Ricavi complessivi'!#REF!="G",'Ricavi complessivi'!#REF!*LAVORO!$E$7,IF('Ricavi complessivi'!#REF!="M",'Ricavi complessivi'!#REF!,""))</f>
        <v>#REF!</v>
      </c>
      <c r="M125" s="30" t="e">
        <f>'Ricavi complessivi'!#REF!</f>
        <v>#REF!</v>
      </c>
      <c r="N125" s="42" t="s">
        <v>516</v>
      </c>
      <c r="O125" s="1" t="s">
        <v>512</v>
      </c>
      <c r="P125" s="42" t="e">
        <f>IF(M125="G",'Ricavi complessivi'!#REF!,IF('R Montechiarugolo'!M125='R Montechiarugolo'!$B$214,'Ricavi complessivi'!#REF!,0))</f>
        <v>#REF!</v>
      </c>
    </row>
    <row r="126" spans="1:16" hidden="1">
      <c r="A126" s="13" t="str">
        <f>IF('Ricavi complessivi'!A126="","",'Ricavi complessivi'!A126)</f>
        <v/>
      </c>
      <c r="B126" s="62" t="str">
        <f>IF('Ricavi complessivi'!B126="","",'Ricavi complessivi'!B126)</f>
        <v/>
      </c>
      <c r="C126" s="8" t="e">
        <f>IF('Ricavi complessivi'!#REF!="G",'Ricavi complessivi'!#REF!*LAVORO!$E$7,IF('Ricavi complessivi'!#REF!="M",'Ricavi complessivi'!#REF!,""))</f>
        <v>#REF!</v>
      </c>
      <c r="D126" s="8" t="e">
        <f>IF('Ricavi complessivi'!#REF!="G",'Ricavi complessivi'!#REF!*LAVORO!$E$7,IF('Ricavi complessivi'!#REF!="M",'Ricavi complessivi'!#REF!,""))</f>
        <v>#REF!</v>
      </c>
      <c r="E126" s="30" t="e">
        <f>IF('Ricavi complessivi'!#REF!="G",'Ricavi complessivi'!#REF!*LAVORO!$E$7,IF('Ricavi complessivi'!#REF!="M",'Ricavi complessivi'!#REF!,""))</f>
        <v>#REF!</v>
      </c>
      <c r="F126" s="114" t="e">
        <f>IF('Ricavi complessivi'!#REF!="G",'Ricavi complessivi'!C126*LAVORO!$E$7,IF('Ricavi complessivi'!#REF!="M",'Ricavi complessivi'!C126,0))</f>
        <v>#REF!</v>
      </c>
      <c r="G126" s="44" t="e">
        <f>IF('Ricavi complessivi'!#REF!="G",'Ricavi complessivi'!#REF!*LAVORO!$E$7,IF('Ricavi complessivi'!#REF!="M",'Ricavi complessivi'!#REF!,""))</f>
        <v>#REF!</v>
      </c>
      <c r="H126" s="44" t="e">
        <f>IF('Ricavi complessivi'!#REF!="G",'Ricavi complessivi'!#REF!*LAVORO!$E$7,IF('Ricavi complessivi'!#REF!="M",'Ricavi complessivi'!#REF!,""))</f>
        <v>#REF!</v>
      </c>
      <c r="I126" s="114" t="e">
        <f>IF('Ricavi complessivi'!#REF!="G",'Ricavi complessivi'!D126*LAVORO!$E$7,IF('Ricavi complessivi'!#REF!="M",'Ricavi complessivi'!D126,""))</f>
        <v>#REF!</v>
      </c>
      <c r="J126" s="14" t="e">
        <f>IF('Ricavi complessivi'!#REF!="G",'Ricavi complessivi'!E126*LAVORO!$E$7,IF('Ricavi complessivi'!#REF!="M",'Ricavi complessivi'!E126,""))</f>
        <v>#REF!</v>
      </c>
      <c r="K126" s="14" t="e">
        <f>IF('Ricavi complessivi'!#REF!="G",'Ricavi complessivi'!F126*LAVORO!$E$7,IF('Ricavi complessivi'!#REF!="M",'Ricavi complessivi'!F126,""))</f>
        <v>#REF!</v>
      </c>
      <c r="L126" s="30" t="e">
        <f>IF('Ricavi complessivi'!#REF!="G",'Ricavi complessivi'!#REF!*LAVORO!$E$7,IF('Ricavi complessivi'!#REF!="M",'Ricavi complessivi'!#REF!,""))</f>
        <v>#REF!</v>
      </c>
      <c r="M126" s="30" t="e">
        <f>'Ricavi complessivi'!#REF!</f>
        <v>#REF!</v>
      </c>
      <c r="O126" s="1"/>
      <c r="P126" s="42" t="e">
        <f>IF(M126="G",'Ricavi complessivi'!#REF!,IF('R Montechiarugolo'!M126='R Montechiarugolo'!$B$214,'Ricavi complessivi'!#REF!,0))</f>
        <v>#REF!</v>
      </c>
    </row>
    <row r="127" spans="1:16" hidden="1">
      <c r="A127" s="13" t="str">
        <f>IF('Ricavi complessivi'!A127="","",'Ricavi complessivi'!A127)</f>
        <v/>
      </c>
      <c r="B127" s="62" t="str">
        <f>IF('Ricavi complessivi'!B127="","",'Ricavi complessivi'!B127)</f>
        <v/>
      </c>
      <c r="C127" s="8" t="e">
        <f>IF('Ricavi complessivi'!#REF!="G",'Ricavi complessivi'!#REF!*LAVORO!$E$7,IF('Ricavi complessivi'!#REF!="M",'Ricavi complessivi'!#REF!,""))</f>
        <v>#REF!</v>
      </c>
      <c r="D127" s="8" t="e">
        <f>IF('Ricavi complessivi'!#REF!="G",'Ricavi complessivi'!#REF!*LAVORO!$E$7,IF('Ricavi complessivi'!#REF!="M",'Ricavi complessivi'!#REF!,""))</f>
        <v>#REF!</v>
      </c>
      <c r="E127" s="30" t="e">
        <f>IF('Ricavi complessivi'!#REF!="G",'Ricavi complessivi'!#REF!*LAVORO!$E$7,IF('Ricavi complessivi'!#REF!="M",'Ricavi complessivi'!#REF!,""))</f>
        <v>#REF!</v>
      </c>
      <c r="F127" s="114" t="e">
        <f>IF('Ricavi complessivi'!#REF!="G",'Ricavi complessivi'!C127*LAVORO!$E$7,IF('Ricavi complessivi'!#REF!="M",'Ricavi complessivi'!C127,0))</f>
        <v>#REF!</v>
      </c>
      <c r="G127" s="44" t="e">
        <f>IF('Ricavi complessivi'!#REF!="G",'Ricavi complessivi'!#REF!*LAVORO!$E$7,IF('Ricavi complessivi'!#REF!="M",'Ricavi complessivi'!#REF!,""))</f>
        <v>#REF!</v>
      </c>
      <c r="H127" s="44" t="e">
        <f>IF('Ricavi complessivi'!#REF!="G",'Ricavi complessivi'!#REF!*LAVORO!$E$7,IF('Ricavi complessivi'!#REF!="M",'Ricavi complessivi'!#REF!,""))</f>
        <v>#REF!</v>
      </c>
      <c r="I127" s="114" t="e">
        <f>IF('Ricavi complessivi'!#REF!="G",'Ricavi complessivi'!D127*LAVORO!$E$7,IF('Ricavi complessivi'!#REF!="M",'Ricavi complessivi'!D127,""))</f>
        <v>#REF!</v>
      </c>
      <c r="J127" s="14" t="e">
        <f>IF('Ricavi complessivi'!#REF!="G",'Ricavi complessivi'!E127*LAVORO!$E$7,IF('Ricavi complessivi'!#REF!="M",'Ricavi complessivi'!E127,""))</f>
        <v>#REF!</v>
      </c>
      <c r="K127" s="14" t="e">
        <f>IF('Ricavi complessivi'!#REF!="G",'Ricavi complessivi'!F127*LAVORO!$E$7,IF('Ricavi complessivi'!#REF!="M",'Ricavi complessivi'!F127,""))</f>
        <v>#REF!</v>
      </c>
      <c r="L127" s="30" t="e">
        <f>IF('Ricavi complessivi'!#REF!="G",'Ricavi complessivi'!#REF!*LAVORO!$E$7,IF('Ricavi complessivi'!#REF!="M",'Ricavi complessivi'!#REF!,""))</f>
        <v>#REF!</v>
      </c>
      <c r="M127" s="30" t="e">
        <f>'Ricavi complessivi'!#REF!</f>
        <v>#REF!</v>
      </c>
      <c r="O127" s="1"/>
      <c r="P127" s="42" t="e">
        <f>IF(M127="G",'Ricavi complessivi'!#REF!,IF('R Montechiarugolo'!M127='R Montechiarugolo'!$B$214,'Ricavi complessivi'!#REF!,0))</f>
        <v>#REF!</v>
      </c>
    </row>
    <row r="128" spans="1:16" hidden="1">
      <c r="A128" s="13" t="str">
        <f>IF('Ricavi complessivi'!A128="","",'Ricavi complessivi'!A128)</f>
        <v/>
      </c>
      <c r="B128" s="62" t="str">
        <f>IF('Ricavi complessivi'!B128="","",'Ricavi complessivi'!B128)</f>
        <v/>
      </c>
      <c r="C128" s="8" t="e">
        <f>IF('Ricavi complessivi'!#REF!="G",'Ricavi complessivi'!#REF!*LAVORO!$E$7,IF('Ricavi complessivi'!#REF!="M",'Ricavi complessivi'!#REF!,""))</f>
        <v>#REF!</v>
      </c>
      <c r="D128" s="8" t="e">
        <f>IF('Ricavi complessivi'!#REF!="G",'Ricavi complessivi'!#REF!*LAVORO!$E$7,IF('Ricavi complessivi'!#REF!="M",'Ricavi complessivi'!#REF!,""))</f>
        <v>#REF!</v>
      </c>
      <c r="E128" s="30" t="e">
        <f>IF('Ricavi complessivi'!#REF!="G",'Ricavi complessivi'!#REF!*LAVORO!$E$7,IF('Ricavi complessivi'!#REF!="M",'Ricavi complessivi'!#REF!,""))</f>
        <v>#REF!</v>
      </c>
      <c r="F128" s="114" t="e">
        <f>IF('Ricavi complessivi'!#REF!="G",'Ricavi complessivi'!C128*LAVORO!$E$7,IF('Ricavi complessivi'!#REF!="M",'Ricavi complessivi'!C128,0))</f>
        <v>#REF!</v>
      </c>
      <c r="G128" s="44" t="e">
        <f>IF('Ricavi complessivi'!#REF!="G",'Ricavi complessivi'!#REF!*LAVORO!$E$7,IF('Ricavi complessivi'!#REF!="M",'Ricavi complessivi'!#REF!,""))</f>
        <v>#REF!</v>
      </c>
      <c r="H128" s="44" t="e">
        <f>IF('Ricavi complessivi'!#REF!="G",'Ricavi complessivi'!#REF!*LAVORO!$E$7,IF('Ricavi complessivi'!#REF!="M",'Ricavi complessivi'!#REF!,""))</f>
        <v>#REF!</v>
      </c>
      <c r="I128" s="114" t="e">
        <f>IF('Ricavi complessivi'!#REF!="G",'Ricavi complessivi'!D128*LAVORO!$E$7,IF('Ricavi complessivi'!#REF!="M",'Ricavi complessivi'!D128,""))</f>
        <v>#REF!</v>
      </c>
      <c r="J128" s="14" t="e">
        <f>IF('Ricavi complessivi'!#REF!="G",'Ricavi complessivi'!E128*LAVORO!$E$7,IF('Ricavi complessivi'!#REF!="M",'Ricavi complessivi'!E128,""))</f>
        <v>#REF!</v>
      </c>
      <c r="K128" s="14" t="e">
        <f>IF('Ricavi complessivi'!#REF!="G",'Ricavi complessivi'!F128*LAVORO!$E$7,IF('Ricavi complessivi'!#REF!="M",'Ricavi complessivi'!F128,""))</f>
        <v>#REF!</v>
      </c>
      <c r="L128" s="30" t="e">
        <f>IF('Ricavi complessivi'!#REF!="G",'Ricavi complessivi'!#REF!*LAVORO!$E$7,IF('Ricavi complessivi'!#REF!="M",'Ricavi complessivi'!#REF!,""))</f>
        <v>#REF!</v>
      </c>
      <c r="M128" s="30" t="e">
        <f>'Ricavi complessivi'!#REF!</f>
        <v>#REF!</v>
      </c>
      <c r="O128" s="1"/>
      <c r="P128" s="42" t="e">
        <f>IF(M128="G",'Ricavi complessivi'!#REF!,IF('R Montechiarugolo'!M128='R Montechiarugolo'!$B$214,'Ricavi complessivi'!#REF!,0))</f>
        <v>#REF!</v>
      </c>
    </row>
    <row r="129" spans="1:16" hidden="1">
      <c r="A129" s="13" t="str">
        <f>IF('Ricavi complessivi'!A129="","",'Ricavi complessivi'!A129)</f>
        <v/>
      </c>
      <c r="B129" s="62" t="str">
        <f>IF('Ricavi complessivi'!B129="","",'Ricavi complessivi'!B129)</f>
        <v/>
      </c>
      <c r="C129" s="8" t="e">
        <f>IF('Ricavi complessivi'!#REF!="G",'Ricavi complessivi'!#REF!*LAVORO!$E$7,IF('Ricavi complessivi'!#REF!="M",'Ricavi complessivi'!#REF!,""))</f>
        <v>#REF!</v>
      </c>
      <c r="D129" s="8" t="e">
        <f>IF('Ricavi complessivi'!#REF!="G",'Ricavi complessivi'!#REF!*LAVORO!$E$7,IF('Ricavi complessivi'!#REF!="M",'Ricavi complessivi'!#REF!,""))</f>
        <v>#REF!</v>
      </c>
      <c r="E129" s="30" t="e">
        <f>IF('Ricavi complessivi'!#REF!="G",'Ricavi complessivi'!#REF!*LAVORO!$E$7,IF('Ricavi complessivi'!#REF!="M",'Ricavi complessivi'!#REF!,""))</f>
        <v>#REF!</v>
      </c>
      <c r="F129" s="114" t="e">
        <f>IF('Ricavi complessivi'!#REF!="G",'Ricavi complessivi'!C129*LAVORO!$E$7,IF('Ricavi complessivi'!#REF!="M",'Ricavi complessivi'!C129,0))</f>
        <v>#REF!</v>
      </c>
      <c r="G129" s="44" t="e">
        <f>IF('Ricavi complessivi'!#REF!="G",'Ricavi complessivi'!#REF!*LAVORO!$E$7,IF('Ricavi complessivi'!#REF!="M",'Ricavi complessivi'!#REF!,""))</f>
        <v>#REF!</v>
      </c>
      <c r="H129" s="44" t="e">
        <f>IF('Ricavi complessivi'!#REF!="G",'Ricavi complessivi'!#REF!*LAVORO!$E$7,IF('Ricavi complessivi'!#REF!="M",'Ricavi complessivi'!#REF!,""))</f>
        <v>#REF!</v>
      </c>
      <c r="I129" s="114" t="e">
        <f>IF('Ricavi complessivi'!#REF!="G",'Ricavi complessivi'!D129*LAVORO!$E$7,IF('Ricavi complessivi'!#REF!="M",'Ricavi complessivi'!D129,""))</f>
        <v>#REF!</v>
      </c>
      <c r="J129" s="14" t="e">
        <f>IF('Ricavi complessivi'!#REF!="G",'Ricavi complessivi'!E129*LAVORO!$E$7,IF('Ricavi complessivi'!#REF!="M",'Ricavi complessivi'!E129,""))</f>
        <v>#REF!</v>
      </c>
      <c r="K129" s="14" t="e">
        <f>IF('Ricavi complessivi'!#REF!="G",'Ricavi complessivi'!F129*LAVORO!$E$7,IF('Ricavi complessivi'!#REF!="M",'Ricavi complessivi'!F129,""))</f>
        <v>#REF!</v>
      </c>
      <c r="L129" s="30" t="e">
        <f>IF('Ricavi complessivi'!#REF!="G",'Ricavi complessivi'!#REF!*LAVORO!$E$7,IF('Ricavi complessivi'!#REF!="M",'Ricavi complessivi'!#REF!,""))</f>
        <v>#REF!</v>
      </c>
      <c r="M129" s="30" t="e">
        <f>'Ricavi complessivi'!#REF!</f>
        <v>#REF!</v>
      </c>
      <c r="O129" s="1"/>
      <c r="P129" s="42" t="e">
        <f>IF(M129="G",'Ricavi complessivi'!#REF!,IF('R Montechiarugolo'!M129='R Montechiarugolo'!$B$214,'Ricavi complessivi'!#REF!,0))</f>
        <v>#REF!</v>
      </c>
    </row>
    <row r="130" spans="1:16" hidden="1">
      <c r="A130" s="13" t="str">
        <f>IF('Ricavi complessivi'!A130="","",'Ricavi complessivi'!A130)</f>
        <v/>
      </c>
      <c r="B130" s="62" t="str">
        <f>IF('Ricavi complessivi'!B130="","",'Ricavi complessivi'!B130)</f>
        <v/>
      </c>
      <c r="C130" s="8" t="e">
        <f>IF('Ricavi complessivi'!#REF!="G",'Ricavi complessivi'!#REF!*LAVORO!$E$7,IF('Ricavi complessivi'!#REF!="M",'Ricavi complessivi'!#REF!,""))</f>
        <v>#REF!</v>
      </c>
      <c r="D130" s="8" t="e">
        <f>IF('Ricavi complessivi'!#REF!="G",'Ricavi complessivi'!#REF!*LAVORO!$E$7,IF('Ricavi complessivi'!#REF!="M",'Ricavi complessivi'!#REF!,""))</f>
        <v>#REF!</v>
      </c>
      <c r="E130" s="30" t="e">
        <f>IF('Ricavi complessivi'!#REF!="G",'Ricavi complessivi'!#REF!*LAVORO!$E$7,IF('Ricavi complessivi'!#REF!="M",'Ricavi complessivi'!#REF!,""))</f>
        <v>#REF!</v>
      </c>
      <c r="F130" s="114" t="e">
        <f>IF('Ricavi complessivi'!#REF!="G",'Ricavi complessivi'!C130*LAVORO!$E$7,IF('Ricavi complessivi'!#REF!="M",'Ricavi complessivi'!C130,0))</f>
        <v>#REF!</v>
      </c>
      <c r="G130" s="44" t="e">
        <f>IF('Ricavi complessivi'!#REF!="G",'Ricavi complessivi'!#REF!*LAVORO!$E$7,IF('Ricavi complessivi'!#REF!="M",'Ricavi complessivi'!#REF!,""))</f>
        <v>#REF!</v>
      </c>
      <c r="H130" s="44" t="e">
        <f>IF('Ricavi complessivi'!#REF!="G",'Ricavi complessivi'!#REF!*LAVORO!$E$7,IF('Ricavi complessivi'!#REF!="M",'Ricavi complessivi'!#REF!,""))</f>
        <v>#REF!</v>
      </c>
      <c r="I130" s="114" t="e">
        <f>IF('Ricavi complessivi'!#REF!="G",'Ricavi complessivi'!D130*LAVORO!$E$7,IF('Ricavi complessivi'!#REF!="M",'Ricavi complessivi'!D130,""))</f>
        <v>#REF!</v>
      </c>
      <c r="J130" s="14" t="e">
        <f>IF('Ricavi complessivi'!#REF!="G",'Ricavi complessivi'!E130*LAVORO!$E$7,IF('Ricavi complessivi'!#REF!="M",'Ricavi complessivi'!E130,""))</f>
        <v>#REF!</v>
      </c>
      <c r="K130" s="14" t="e">
        <f>IF('Ricavi complessivi'!#REF!="G",'Ricavi complessivi'!F130*LAVORO!$E$7,IF('Ricavi complessivi'!#REF!="M",'Ricavi complessivi'!F130,""))</f>
        <v>#REF!</v>
      </c>
      <c r="L130" s="30" t="e">
        <f>IF('Ricavi complessivi'!#REF!="G",'Ricavi complessivi'!#REF!*LAVORO!$E$7,IF('Ricavi complessivi'!#REF!="M",'Ricavi complessivi'!#REF!,""))</f>
        <v>#REF!</v>
      </c>
      <c r="M130" s="30" t="e">
        <f>'Ricavi complessivi'!#REF!</f>
        <v>#REF!</v>
      </c>
      <c r="O130" s="1"/>
      <c r="P130" s="42" t="e">
        <f>IF(M130="G",'Ricavi complessivi'!#REF!,IF('R Montechiarugolo'!M130='R Montechiarugolo'!$B$214,'Ricavi complessivi'!#REF!,0))</f>
        <v>#REF!</v>
      </c>
    </row>
    <row r="131" spans="1:16" hidden="1">
      <c r="A131" s="13" t="str">
        <f>IF('Ricavi complessivi'!A131="","",'Ricavi complessivi'!A131)</f>
        <v/>
      </c>
      <c r="B131" s="62" t="str">
        <f>IF('Ricavi complessivi'!B131="","",'Ricavi complessivi'!B131)</f>
        <v/>
      </c>
      <c r="C131" s="8" t="e">
        <f>IF('Ricavi complessivi'!#REF!="G",'Ricavi complessivi'!#REF!*LAVORO!$E$7,IF('Ricavi complessivi'!#REF!="M",'Ricavi complessivi'!#REF!,""))</f>
        <v>#REF!</v>
      </c>
      <c r="D131" s="8" t="e">
        <f>IF('Ricavi complessivi'!#REF!="G",'Ricavi complessivi'!#REF!*LAVORO!$E$7,IF('Ricavi complessivi'!#REF!="M",'Ricavi complessivi'!#REF!,""))</f>
        <v>#REF!</v>
      </c>
      <c r="E131" s="30" t="e">
        <f>IF('Ricavi complessivi'!#REF!="G",'Ricavi complessivi'!#REF!*LAVORO!$E$7,IF('Ricavi complessivi'!#REF!="M",'Ricavi complessivi'!#REF!,""))</f>
        <v>#REF!</v>
      </c>
      <c r="F131" s="114" t="e">
        <f>IF('Ricavi complessivi'!#REF!="G",'Ricavi complessivi'!C131*LAVORO!$E$7,IF('Ricavi complessivi'!#REF!="M",'Ricavi complessivi'!C131,0))</f>
        <v>#REF!</v>
      </c>
      <c r="G131" s="44" t="e">
        <f>IF('Ricavi complessivi'!#REF!="G",'Ricavi complessivi'!#REF!*LAVORO!$E$7,IF('Ricavi complessivi'!#REF!="M",'Ricavi complessivi'!#REF!,""))</f>
        <v>#REF!</v>
      </c>
      <c r="H131" s="44" t="e">
        <f>IF('Ricavi complessivi'!#REF!="G",'Ricavi complessivi'!#REF!*LAVORO!$E$7,IF('Ricavi complessivi'!#REF!="M",'Ricavi complessivi'!#REF!,""))</f>
        <v>#REF!</v>
      </c>
      <c r="I131" s="114" t="e">
        <f>IF('Ricavi complessivi'!#REF!="G",'Ricavi complessivi'!D131*LAVORO!$E$7,IF('Ricavi complessivi'!#REF!="M",'Ricavi complessivi'!D131,""))</f>
        <v>#REF!</v>
      </c>
      <c r="J131" s="14" t="e">
        <f>IF('Ricavi complessivi'!#REF!="G",'Ricavi complessivi'!E131*LAVORO!$E$7,IF('Ricavi complessivi'!#REF!="M",'Ricavi complessivi'!E131,""))</f>
        <v>#REF!</v>
      </c>
      <c r="K131" s="14" t="e">
        <f>IF('Ricavi complessivi'!#REF!="G",'Ricavi complessivi'!F131*LAVORO!$E$7,IF('Ricavi complessivi'!#REF!="M",'Ricavi complessivi'!F131,""))</f>
        <v>#REF!</v>
      </c>
      <c r="L131" s="30" t="e">
        <f>IF('Ricavi complessivi'!#REF!="G",'Ricavi complessivi'!#REF!*LAVORO!$E$7,IF('Ricavi complessivi'!#REF!="M",'Ricavi complessivi'!#REF!,""))</f>
        <v>#REF!</v>
      </c>
      <c r="M131" s="30" t="e">
        <f>'Ricavi complessivi'!#REF!</f>
        <v>#REF!</v>
      </c>
      <c r="O131" s="1"/>
      <c r="P131" s="42" t="e">
        <f>IF(M131="G",'Ricavi complessivi'!#REF!,IF('R Montechiarugolo'!M131='R Montechiarugolo'!$B$214,'Ricavi complessivi'!#REF!,0))</f>
        <v>#REF!</v>
      </c>
    </row>
    <row r="132" spans="1:16" hidden="1">
      <c r="A132" s="13" t="str">
        <f>IF('Ricavi complessivi'!A132="","",'Ricavi complessivi'!A132)</f>
        <v/>
      </c>
      <c r="B132" s="62" t="str">
        <f>IF('Ricavi complessivi'!B132="","",'Ricavi complessivi'!B132)</f>
        <v/>
      </c>
      <c r="C132" s="8" t="e">
        <f>IF('Ricavi complessivi'!#REF!="G",'Ricavi complessivi'!#REF!*LAVORO!$E$7,IF('Ricavi complessivi'!#REF!="M",'Ricavi complessivi'!#REF!,""))</f>
        <v>#REF!</v>
      </c>
      <c r="D132" s="8" t="e">
        <f>IF('Ricavi complessivi'!#REF!="G",'Ricavi complessivi'!#REF!*LAVORO!$E$7,IF('Ricavi complessivi'!#REF!="M",'Ricavi complessivi'!#REF!,""))</f>
        <v>#REF!</v>
      </c>
      <c r="E132" s="30" t="e">
        <f>IF('Ricavi complessivi'!#REF!="G",'Ricavi complessivi'!#REF!*LAVORO!$E$7,IF('Ricavi complessivi'!#REF!="M",'Ricavi complessivi'!#REF!,""))</f>
        <v>#REF!</v>
      </c>
      <c r="F132" s="114" t="e">
        <f>IF('Ricavi complessivi'!#REF!="G",'Ricavi complessivi'!C132*LAVORO!$E$7,IF('Ricavi complessivi'!#REF!="M",'Ricavi complessivi'!C132,0))</f>
        <v>#REF!</v>
      </c>
      <c r="G132" s="44" t="e">
        <f>IF('Ricavi complessivi'!#REF!="G",'Ricavi complessivi'!#REF!*LAVORO!$E$7,IF('Ricavi complessivi'!#REF!="M",'Ricavi complessivi'!#REF!,""))</f>
        <v>#REF!</v>
      </c>
      <c r="H132" s="44" t="e">
        <f>IF('Ricavi complessivi'!#REF!="G",'Ricavi complessivi'!#REF!*LAVORO!$E$7,IF('Ricavi complessivi'!#REF!="M",'Ricavi complessivi'!#REF!,""))</f>
        <v>#REF!</v>
      </c>
      <c r="I132" s="114" t="e">
        <f>IF('Ricavi complessivi'!#REF!="G",'Ricavi complessivi'!D132*LAVORO!$E$7,IF('Ricavi complessivi'!#REF!="M",'Ricavi complessivi'!D132,""))</f>
        <v>#REF!</v>
      </c>
      <c r="J132" s="14" t="e">
        <f>IF('Ricavi complessivi'!#REF!="G",'Ricavi complessivi'!E132*LAVORO!$E$7,IF('Ricavi complessivi'!#REF!="M",'Ricavi complessivi'!E132,""))</f>
        <v>#REF!</v>
      </c>
      <c r="K132" s="14" t="e">
        <f>IF('Ricavi complessivi'!#REF!="G",'Ricavi complessivi'!F132*LAVORO!$E$7,IF('Ricavi complessivi'!#REF!="M",'Ricavi complessivi'!F132,""))</f>
        <v>#REF!</v>
      </c>
      <c r="L132" s="30" t="e">
        <f>IF('Ricavi complessivi'!#REF!="G",'Ricavi complessivi'!#REF!*LAVORO!$E$7,IF('Ricavi complessivi'!#REF!="M",'Ricavi complessivi'!#REF!,""))</f>
        <v>#REF!</v>
      </c>
      <c r="M132" s="30" t="e">
        <f>'Ricavi complessivi'!#REF!</f>
        <v>#REF!</v>
      </c>
      <c r="O132" s="1"/>
      <c r="P132" s="42" t="e">
        <f>IF(M132="G",'Ricavi complessivi'!#REF!,IF('R Montechiarugolo'!M132='R Montechiarugolo'!$B$214,'Ricavi complessivi'!#REF!,0))</f>
        <v>#REF!</v>
      </c>
    </row>
    <row r="133" spans="1:16" hidden="1">
      <c r="A133" s="13" t="str">
        <f>IF('Ricavi complessivi'!A133="","",'Ricavi complessivi'!A133)</f>
        <v/>
      </c>
      <c r="B133" s="62" t="str">
        <f>IF('Ricavi complessivi'!B133="","",'Ricavi complessivi'!B133)</f>
        <v/>
      </c>
      <c r="C133" s="8" t="e">
        <f>IF('Ricavi complessivi'!#REF!="G",'Ricavi complessivi'!#REF!*LAVORO!$E$7,IF('Ricavi complessivi'!#REF!="M",'Ricavi complessivi'!#REF!,""))</f>
        <v>#REF!</v>
      </c>
      <c r="D133" s="8" t="e">
        <f>IF('Ricavi complessivi'!#REF!="G",'Ricavi complessivi'!#REF!*LAVORO!$E$7,IF('Ricavi complessivi'!#REF!="M",'Ricavi complessivi'!#REF!,""))</f>
        <v>#REF!</v>
      </c>
      <c r="E133" s="30" t="e">
        <f>IF('Ricavi complessivi'!#REF!="G",'Ricavi complessivi'!#REF!*LAVORO!$E$7,IF('Ricavi complessivi'!#REF!="M",'Ricavi complessivi'!#REF!,""))</f>
        <v>#REF!</v>
      </c>
      <c r="F133" s="114" t="e">
        <f>IF('Ricavi complessivi'!#REF!="G",'Ricavi complessivi'!C133*LAVORO!$E$7,IF('Ricavi complessivi'!#REF!="M",'Ricavi complessivi'!C133,0))</f>
        <v>#REF!</v>
      </c>
      <c r="G133" s="44" t="e">
        <f>IF('Ricavi complessivi'!#REF!="G",'Ricavi complessivi'!#REF!*LAVORO!$E$7,IF('Ricavi complessivi'!#REF!="M",'Ricavi complessivi'!#REF!,""))</f>
        <v>#REF!</v>
      </c>
      <c r="H133" s="44" t="e">
        <f>IF('Ricavi complessivi'!#REF!="G",'Ricavi complessivi'!#REF!*LAVORO!$E$7,IF('Ricavi complessivi'!#REF!="M",'Ricavi complessivi'!#REF!,""))</f>
        <v>#REF!</v>
      </c>
      <c r="I133" s="114" t="e">
        <f>IF('Ricavi complessivi'!#REF!="G",'Ricavi complessivi'!D133*LAVORO!$E$7,IF('Ricavi complessivi'!#REF!="M",'Ricavi complessivi'!D133,""))</f>
        <v>#REF!</v>
      </c>
      <c r="J133" s="14" t="e">
        <f>IF('Ricavi complessivi'!#REF!="G",'Ricavi complessivi'!E133*LAVORO!$E$7,IF('Ricavi complessivi'!#REF!="M",'Ricavi complessivi'!E133,""))</f>
        <v>#REF!</v>
      </c>
      <c r="K133" s="14" t="e">
        <f>IF('Ricavi complessivi'!#REF!="G",'Ricavi complessivi'!F133*LAVORO!$E$7,IF('Ricavi complessivi'!#REF!="M",'Ricavi complessivi'!F133,""))</f>
        <v>#REF!</v>
      </c>
      <c r="L133" s="30" t="e">
        <f>IF('Ricavi complessivi'!#REF!="G",'Ricavi complessivi'!#REF!*LAVORO!$E$7,IF('Ricavi complessivi'!#REF!="M",'Ricavi complessivi'!#REF!,""))</f>
        <v>#REF!</v>
      </c>
      <c r="M133" s="30" t="e">
        <f>'Ricavi complessivi'!#REF!</f>
        <v>#REF!</v>
      </c>
      <c r="O133" s="1"/>
      <c r="P133" s="42" t="e">
        <f>IF(M133="G",'Ricavi complessivi'!#REF!,IF('R Montechiarugolo'!M133='R Montechiarugolo'!$B$214,'Ricavi complessivi'!#REF!,0))</f>
        <v>#REF!</v>
      </c>
    </row>
    <row r="134" spans="1:16" hidden="1">
      <c r="A134" s="13" t="str">
        <f>IF('Ricavi complessivi'!A134="","",'Ricavi complessivi'!A134)</f>
        <v/>
      </c>
      <c r="B134" s="62" t="str">
        <f>IF('Ricavi complessivi'!B134="","",'Ricavi complessivi'!B134)</f>
        <v/>
      </c>
      <c r="C134" s="8" t="e">
        <f>IF('Ricavi complessivi'!#REF!="G",'Ricavi complessivi'!#REF!*LAVORO!$E$7,IF('Ricavi complessivi'!#REF!="M",'Ricavi complessivi'!#REF!,""))</f>
        <v>#REF!</v>
      </c>
      <c r="D134" s="8" t="e">
        <f>IF('Ricavi complessivi'!#REF!="G",'Ricavi complessivi'!#REF!*LAVORO!$E$7,IF('Ricavi complessivi'!#REF!="M",'Ricavi complessivi'!#REF!,""))</f>
        <v>#REF!</v>
      </c>
      <c r="E134" s="30" t="e">
        <f>IF('Ricavi complessivi'!#REF!="G",'Ricavi complessivi'!#REF!*LAVORO!$E$7,IF('Ricavi complessivi'!#REF!="M",'Ricavi complessivi'!#REF!,""))</f>
        <v>#REF!</v>
      </c>
      <c r="F134" s="114" t="e">
        <f>IF('Ricavi complessivi'!#REF!="G",'Ricavi complessivi'!C134*LAVORO!$E$7,IF('Ricavi complessivi'!#REF!="M",'Ricavi complessivi'!C134,0))</f>
        <v>#REF!</v>
      </c>
      <c r="G134" s="44" t="e">
        <f>IF('Ricavi complessivi'!#REF!="G",'Ricavi complessivi'!#REF!*LAVORO!$E$7,IF('Ricavi complessivi'!#REF!="M",'Ricavi complessivi'!#REF!,""))</f>
        <v>#REF!</v>
      </c>
      <c r="H134" s="44" t="e">
        <f>IF('Ricavi complessivi'!#REF!="G",'Ricavi complessivi'!#REF!*LAVORO!$E$7,IF('Ricavi complessivi'!#REF!="M",'Ricavi complessivi'!#REF!,""))</f>
        <v>#REF!</v>
      </c>
      <c r="I134" s="114" t="e">
        <f>IF('Ricavi complessivi'!#REF!="G",'Ricavi complessivi'!D134*LAVORO!$E$7,IF('Ricavi complessivi'!#REF!="M",'Ricavi complessivi'!D134,""))</f>
        <v>#REF!</v>
      </c>
      <c r="J134" s="14" t="e">
        <f>IF('Ricavi complessivi'!#REF!="G",'Ricavi complessivi'!E134*LAVORO!$E$7,IF('Ricavi complessivi'!#REF!="M",'Ricavi complessivi'!E134,""))</f>
        <v>#REF!</v>
      </c>
      <c r="K134" s="14" t="e">
        <f>IF('Ricavi complessivi'!#REF!="G",'Ricavi complessivi'!F134*LAVORO!$E$7,IF('Ricavi complessivi'!#REF!="M",'Ricavi complessivi'!F134,""))</f>
        <v>#REF!</v>
      </c>
      <c r="L134" s="30" t="e">
        <f>IF('Ricavi complessivi'!#REF!="G",'Ricavi complessivi'!#REF!*LAVORO!$E$7,IF('Ricavi complessivi'!#REF!="M",'Ricavi complessivi'!#REF!,""))</f>
        <v>#REF!</v>
      </c>
      <c r="M134" s="30" t="e">
        <f>'Ricavi complessivi'!#REF!</f>
        <v>#REF!</v>
      </c>
      <c r="O134" s="1"/>
      <c r="P134" s="42" t="e">
        <f>IF(M134="G",'Ricavi complessivi'!#REF!,IF('R Montechiarugolo'!M134='R Montechiarugolo'!$B$214,'Ricavi complessivi'!#REF!,0))</f>
        <v>#REF!</v>
      </c>
    </row>
    <row r="135" spans="1:16" hidden="1">
      <c r="A135" s="13" t="str">
        <f>IF('Ricavi complessivi'!A135="","",'Ricavi complessivi'!A135)</f>
        <v/>
      </c>
      <c r="B135" s="62" t="str">
        <f>IF('Ricavi complessivi'!B135="","",'Ricavi complessivi'!B135)</f>
        <v/>
      </c>
      <c r="C135" s="8" t="e">
        <f>IF('Ricavi complessivi'!#REF!="G",'Ricavi complessivi'!#REF!*LAVORO!$E$7,IF('Ricavi complessivi'!#REF!="M",'Ricavi complessivi'!#REF!,""))</f>
        <v>#REF!</v>
      </c>
      <c r="D135" s="8" t="e">
        <f>IF('Ricavi complessivi'!#REF!="G",'Ricavi complessivi'!#REF!*LAVORO!$E$7,IF('Ricavi complessivi'!#REF!="M",'Ricavi complessivi'!#REF!,""))</f>
        <v>#REF!</v>
      </c>
      <c r="E135" s="30" t="e">
        <f>IF('Ricavi complessivi'!#REF!="G",'Ricavi complessivi'!#REF!*LAVORO!$E$7,IF('Ricavi complessivi'!#REF!="M",'Ricavi complessivi'!#REF!,""))</f>
        <v>#REF!</v>
      </c>
      <c r="F135" s="114" t="e">
        <f>IF('Ricavi complessivi'!#REF!="G",'Ricavi complessivi'!C135*LAVORO!$E$7,IF('Ricavi complessivi'!#REF!="M",'Ricavi complessivi'!C135,0))</f>
        <v>#REF!</v>
      </c>
      <c r="G135" s="44" t="e">
        <f>IF('Ricavi complessivi'!#REF!="G",'Ricavi complessivi'!#REF!*LAVORO!$E$7,IF('Ricavi complessivi'!#REF!="M",'Ricavi complessivi'!#REF!,""))</f>
        <v>#REF!</v>
      </c>
      <c r="H135" s="44" t="e">
        <f>IF('Ricavi complessivi'!#REF!="G",'Ricavi complessivi'!#REF!*LAVORO!$E$7,IF('Ricavi complessivi'!#REF!="M",'Ricavi complessivi'!#REF!,""))</f>
        <v>#REF!</v>
      </c>
      <c r="I135" s="114" t="e">
        <f>IF('Ricavi complessivi'!#REF!="G",'Ricavi complessivi'!D135*LAVORO!$E$7,IF('Ricavi complessivi'!#REF!="M",'Ricavi complessivi'!D135,""))</f>
        <v>#REF!</v>
      </c>
      <c r="J135" s="14" t="e">
        <f>IF('Ricavi complessivi'!#REF!="G",'Ricavi complessivi'!E135*LAVORO!$E$7,IF('Ricavi complessivi'!#REF!="M",'Ricavi complessivi'!E135,""))</f>
        <v>#REF!</v>
      </c>
      <c r="K135" s="14" t="e">
        <f>IF('Ricavi complessivi'!#REF!="G",'Ricavi complessivi'!F135*LAVORO!$E$7,IF('Ricavi complessivi'!#REF!="M",'Ricavi complessivi'!F135,""))</f>
        <v>#REF!</v>
      </c>
      <c r="L135" s="30" t="e">
        <f>IF('Ricavi complessivi'!#REF!="G",'Ricavi complessivi'!#REF!*LAVORO!$E$7,IF('Ricavi complessivi'!#REF!="M",'Ricavi complessivi'!#REF!,""))</f>
        <v>#REF!</v>
      </c>
      <c r="M135" s="30" t="e">
        <f>'Ricavi complessivi'!#REF!</f>
        <v>#REF!</v>
      </c>
      <c r="O135" s="1"/>
      <c r="P135" s="42" t="e">
        <f>IF(M135="G",'Ricavi complessivi'!#REF!,IF('R Montechiarugolo'!M135='R Montechiarugolo'!$B$214,'Ricavi complessivi'!#REF!,0))</f>
        <v>#REF!</v>
      </c>
    </row>
    <row r="136" spans="1:16" hidden="1">
      <c r="A136" s="13" t="str">
        <f>IF('Ricavi complessivi'!A136="","",'Ricavi complessivi'!A136)</f>
        <v/>
      </c>
      <c r="B136" s="62" t="str">
        <f>IF('Ricavi complessivi'!B136="","",'Ricavi complessivi'!B136)</f>
        <v/>
      </c>
      <c r="C136" s="8" t="e">
        <f>IF('Ricavi complessivi'!#REF!="G",'Ricavi complessivi'!#REF!*LAVORO!$E$7,IF('Ricavi complessivi'!#REF!="M",'Ricavi complessivi'!#REF!,""))</f>
        <v>#REF!</v>
      </c>
      <c r="D136" s="8" t="e">
        <f>IF('Ricavi complessivi'!#REF!="G",'Ricavi complessivi'!#REF!*LAVORO!$E$7,IF('Ricavi complessivi'!#REF!="M",'Ricavi complessivi'!#REF!,""))</f>
        <v>#REF!</v>
      </c>
      <c r="E136" s="30" t="e">
        <f>IF('Ricavi complessivi'!#REF!="G",'Ricavi complessivi'!#REF!*LAVORO!$E$7,IF('Ricavi complessivi'!#REF!="M",'Ricavi complessivi'!#REF!,""))</f>
        <v>#REF!</v>
      </c>
      <c r="F136" s="114" t="e">
        <f>IF('Ricavi complessivi'!#REF!="G",'Ricavi complessivi'!C136*LAVORO!$E$7,IF('Ricavi complessivi'!#REF!="M",'Ricavi complessivi'!C136,0))</f>
        <v>#REF!</v>
      </c>
      <c r="G136" s="44" t="e">
        <f>IF('Ricavi complessivi'!#REF!="G",'Ricavi complessivi'!#REF!*LAVORO!$E$7,IF('Ricavi complessivi'!#REF!="M",'Ricavi complessivi'!#REF!,""))</f>
        <v>#REF!</v>
      </c>
      <c r="H136" s="44" t="e">
        <f>IF('Ricavi complessivi'!#REF!="G",'Ricavi complessivi'!#REF!*LAVORO!$E$7,IF('Ricavi complessivi'!#REF!="M",'Ricavi complessivi'!#REF!,""))</f>
        <v>#REF!</v>
      </c>
      <c r="I136" s="114" t="e">
        <f>IF('Ricavi complessivi'!#REF!="G",'Ricavi complessivi'!D136*LAVORO!$E$7,IF('Ricavi complessivi'!#REF!="M",'Ricavi complessivi'!D136,""))</f>
        <v>#REF!</v>
      </c>
      <c r="J136" s="14" t="e">
        <f>IF('Ricavi complessivi'!#REF!="G",'Ricavi complessivi'!E136*LAVORO!$E$7,IF('Ricavi complessivi'!#REF!="M",'Ricavi complessivi'!E136,""))</f>
        <v>#REF!</v>
      </c>
      <c r="K136" s="14" t="e">
        <f>IF('Ricavi complessivi'!#REF!="G",'Ricavi complessivi'!F136*LAVORO!$E$7,IF('Ricavi complessivi'!#REF!="M",'Ricavi complessivi'!F136,""))</f>
        <v>#REF!</v>
      </c>
      <c r="L136" s="30" t="e">
        <f>IF('Ricavi complessivi'!#REF!="G",'Ricavi complessivi'!#REF!*LAVORO!$E$7,IF('Ricavi complessivi'!#REF!="M",'Ricavi complessivi'!#REF!,""))</f>
        <v>#REF!</v>
      </c>
      <c r="M136" s="30" t="e">
        <f>'Ricavi complessivi'!#REF!</f>
        <v>#REF!</v>
      </c>
      <c r="O136" s="1"/>
      <c r="P136" s="42" t="e">
        <f>IF(M136="G",'Ricavi complessivi'!#REF!,IF('R Montechiarugolo'!M136='R Montechiarugolo'!$B$214,'Ricavi complessivi'!#REF!,0))</f>
        <v>#REF!</v>
      </c>
    </row>
    <row r="137" spans="1:16" hidden="1">
      <c r="A137" s="13" t="str">
        <f>IF('Ricavi complessivi'!A137="","",'Ricavi complessivi'!A137)</f>
        <v/>
      </c>
      <c r="B137" s="62" t="str">
        <f>IF('Ricavi complessivi'!B137="","",'Ricavi complessivi'!B137)</f>
        <v/>
      </c>
      <c r="C137" s="8" t="e">
        <f>IF('Ricavi complessivi'!#REF!="G",'Ricavi complessivi'!#REF!*LAVORO!$E$7,IF('Ricavi complessivi'!#REF!="M",'Ricavi complessivi'!#REF!,""))</f>
        <v>#REF!</v>
      </c>
      <c r="D137" s="8" t="e">
        <f>IF('Ricavi complessivi'!#REF!="G",'Ricavi complessivi'!#REF!*LAVORO!$E$7,IF('Ricavi complessivi'!#REF!="M",'Ricavi complessivi'!#REF!,""))</f>
        <v>#REF!</v>
      </c>
      <c r="E137" s="30" t="e">
        <f>IF('Ricavi complessivi'!#REF!="G",'Ricavi complessivi'!#REF!*LAVORO!$E$7,IF('Ricavi complessivi'!#REF!="M",'Ricavi complessivi'!#REF!,""))</f>
        <v>#REF!</v>
      </c>
      <c r="F137" s="114" t="e">
        <f>IF('Ricavi complessivi'!#REF!="G",'Ricavi complessivi'!C137*LAVORO!$E$7,IF('Ricavi complessivi'!#REF!="M",'Ricavi complessivi'!C137,0))</f>
        <v>#REF!</v>
      </c>
      <c r="G137" s="44" t="e">
        <f>IF('Ricavi complessivi'!#REF!="G",'Ricavi complessivi'!#REF!*LAVORO!$E$7,IF('Ricavi complessivi'!#REF!="M",'Ricavi complessivi'!#REF!,""))</f>
        <v>#REF!</v>
      </c>
      <c r="H137" s="44" t="e">
        <f>IF('Ricavi complessivi'!#REF!="G",'Ricavi complessivi'!#REF!*LAVORO!$E$7,IF('Ricavi complessivi'!#REF!="M",'Ricavi complessivi'!#REF!,""))</f>
        <v>#REF!</v>
      </c>
      <c r="I137" s="114" t="e">
        <f>IF('Ricavi complessivi'!#REF!="G",'Ricavi complessivi'!D137*LAVORO!$E$7,IF('Ricavi complessivi'!#REF!="M",'Ricavi complessivi'!D137,""))</f>
        <v>#REF!</v>
      </c>
      <c r="J137" s="14" t="e">
        <f>IF('Ricavi complessivi'!#REF!="G",'Ricavi complessivi'!E137*LAVORO!$E$7,IF('Ricavi complessivi'!#REF!="M",'Ricavi complessivi'!E137,""))</f>
        <v>#REF!</v>
      </c>
      <c r="K137" s="14" t="e">
        <f>IF('Ricavi complessivi'!#REF!="G",'Ricavi complessivi'!F137*LAVORO!$E$7,IF('Ricavi complessivi'!#REF!="M",'Ricavi complessivi'!F137,""))</f>
        <v>#REF!</v>
      </c>
      <c r="L137" s="30" t="e">
        <f>IF('Ricavi complessivi'!#REF!="G",'Ricavi complessivi'!#REF!*LAVORO!$E$7,IF('Ricavi complessivi'!#REF!="M",'Ricavi complessivi'!#REF!,""))</f>
        <v>#REF!</v>
      </c>
      <c r="M137" s="30" t="e">
        <f>'Ricavi complessivi'!#REF!</f>
        <v>#REF!</v>
      </c>
      <c r="O137" s="1"/>
      <c r="P137" s="42" t="e">
        <f>IF(M137="G",'Ricavi complessivi'!#REF!,IF('R Montechiarugolo'!M137='R Montechiarugolo'!$B$214,'Ricavi complessivi'!#REF!,0))</f>
        <v>#REF!</v>
      </c>
    </row>
    <row r="138" spans="1:16" s="6" customFormat="1">
      <c r="A138" s="19"/>
      <c r="B138" s="33" t="s">
        <v>401</v>
      </c>
      <c r="C138" s="33" t="e">
        <f t="shared" ref="C138:K138" si="6">SUM(C93:C137)</f>
        <v>#REF!</v>
      </c>
      <c r="D138" s="33" t="e">
        <f t="shared" si="6"/>
        <v>#REF!</v>
      </c>
      <c r="E138" s="33" t="e">
        <f t="shared" si="6"/>
        <v>#REF!</v>
      </c>
      <c r="F138" s="33" t="e">
        <f>SUM(F93:F137)</f>
        <v>#REF!</v>
      </c>
      <c r="G138" s="33" t="e">
        <f t="shared" si="6"/>
        <v>#REF!</v>
      </c>
      <c r="H138" s="33" t="e">
        <f t="shared" si="6"/>
        <v>#REF!</v>
      </c>
      <c r="I138" s="33" t="e">
        <f t="shared" si="6"/>
        <v>#REF!</v>
      </c>
      <c r="J138" s="33" t="e">
        <f t="shared" si="6"/>
        <v>#REF!</v>
      </c>
      <c r="K138" s="33" t="e">
        <f t="shared" si="6"/>
        <v>#REF!</v>
      </c>
      <c r="L138" s="12"/>
      <c r="M138" s="12"/>
      <c r="P138" s="42">
        <v>1</v>
      </c>
    </row>
    <row r="139" spans="1:16" ht="23.25">
      <c r="B139" s="50" t="s">
        <v>486</v>
      </c>
      <c r="P139" s="42">
        <v>1</v>
      </c>
    </row>
    <row r="140" spans="1:16">
      <c r="A140" s="2" t="s">
        <v>3</v>
      </c>
      <c r="B140" s="2" t="s">
        <v>2</v>
      </c>
      <c r="C140" s="26" t="str">
        <f>C$2</f>
        <v>GESTIONALE</v>
      </c>
      <c r="D140" s="26" t="str">
        <f>D$2</f>
        <v>RATEI E RISCONTI</v>
      </c>
      <c r="E140" s="26" t="str">
        <f>E$2</f>
        <v>STIMA</v>
      </c>
      <c r="F140" s="26" t="str">
        <f>F92</f>
        <v>PREVENTIVO 2019</v>
      </c>
      <c r="G140" s="26" t="e">
        <f t="shared" ref="G140:L140" si="7">G92</f>
        <v>#REF!</v>
      </c>
      <c r="H140" s="26" t="e">
        <f t="shared" si="7"/>
        <v>#REF!</v>
      </c>
      <c r="I140" s="26" t="str">
        <f t="shared" si="7"/>
        <v>CONSUNTIVO 2019</v>
      </c>
      <c r="J140" s="26" t="str">
        <f t="shared" si="7"/>
        <v>INDICATORE ATTESO</v>
      </c>
      <c r="K140" s="26" t="str">
        <f t="shared" si="7"/>
        <v>INDICATORE CONS.</v>
      </c>
      <c r="L140" s="2" t="str">
        <f t="shared" si="7"/>
        <v>NOTE</v>
      </c>
      <c r="P140" s="42">
        <v>1</v>
      </c>
    </row>
    <row r="141" spans="1:16">
      <c r="A141" s="13" t="str">
        <f>IF('Ricavi complessivi'!A141="","",'Ricavi complessivi'!A141)</f>
        <v xml:space="preserve">  58/05/205  </v>
      </c>
      <c r="B141" s="62" t="str">
        <f>IF('Ricavi complessivi'!B141="","",'Ricavi complessivi'!B141)</f>
        <v xml:space="preserve">RECUPERO SPESE BOLLI           </v>
      </c>
      <c r="C141" s="8" t="e">
        <f>IF('Ricavi complessivi'!#REF!="G",'Ricavi complessivi'!#REF!*LAVORO!$E$7,IF('Ricavi complessivi'!#REF!="M",'Ricavi complessivi'!#REF!,""))</f>
        <v>#REF!</v>
      </c>
      <c r="D141" s="8" t="e">
        <f>IF('Ricavi complessivi'!#REF!="G",'Ricavi complessivi'!#REF!*LAVORO!$E$7,IF('Ricavi complessivi'!#REF!="M",'Ricavi complessivi'!#REF!,""))</f>
        <v>#REF!</v>
      </c>
      <c r="E141" s="30" t="e">
        <f>IF('Ricavi complessivi'!#REF!="G",'Ricavi complessivi'!#REF!*LAVORO!$E$7,IF('Ricavi complessivi'!#REF!="M",'Ricavi complessivi'!#REF!,""))</f>
        <v>#REF!</v>
      </c>
      <c r="F141" s="114" t="e">
        <f>IF('Ricavi complessivi'!#REF!="G",'Ricavi complessivi'!C141*LAVORO!$E$7,IF('Ricavi complessivi'!#REF!="M",'Ricavi complessivi'!C141,0))</f>
        <v>#REF!</v>
      </c>
      <c r="G141" s="44" t="e">
        <f>IF('Ricavi complessivi'!#REF!="G",'Ricavi complessivi'!#REF!*LAVORO!$E$7,IF('Ricavi complessivi'!#REF!="M",'Ricavi complessivi'!#REF!,""))</f>
        <v>#REF!</v>
      </c>
      <c r="H141" s="44" t="e">
        <f>IF('Ricavi complessivi'!#REF!="G",'Ricavi complessivi'!#REF!*LAVORO!$E$7,IF('Ricavi complessivi'!#REF!="M",'Ricavi complessivi'!#REF!,""))</f>
        <v>#REF!</v>
      </c>
      <c r="I141" s="114" t="e">
        <f>IF('Ricavi complessivi'!#REF!="G",'Ricavi complessivi'!D141*LAVORO!$E$7,IF('Ricavi complessivi'!#REF!="M",'Ricavi complessivi'!D141,""))</f>
        <v>#REF!</v>
      </c>
      <c r="J141" s="14" t="e">
        <f>IF('Ricavi complessivi'!#REF!="G",'Ricavi complessivi'!E141*LAVORO!$E$7,IF('Ricavi complessivi'!#REF!="M",'Ricavi complessivi'!E141,""))</f>
        <v>#REF!</v>
      </c>
      <c r="K141" s="14" t="e">
        <f>IF('Ricavi complessivi'!#REF!="G",'Ricavi complessivi'!F141*LAVORO!$E$7,IF('Ricavi complessivi'!#REF!="M",'Ricavi complessivi'!F141,""))</f>
        <v>#REF!</v>
      </c>
      <c r="L141" s="30" t="e">
        <f>IF('Ricavi complessivi'!#REF!="G",'Ricavi complessivi'!#REF!*LAVORO!$E$7,IF('Ricavi complessivi'!#REF!="M",'Ricavi complessivi'!#REF!,""))</f>
        <v>#REF!</v>
      </c>
      <c r="M141" s="30" t="e">
        <f>'Ricavi complessivi'!#REF!</f>
        <v>#REF!</v>
      </c>
      <c r="P141" s="42" t="e">
        <f>IF(M141="G",'Ricavi complessivi'!#REF!,IF('R Montechiarugolo'!M141='R Montechiarugolo'!$B$214,'Ricavi complessivi'!#REF!,0))</f>
        <v>#REF!</v>
      </c>
    </row>
    <row r="142" spans="1:16" hidden="1">
      <c r="A142" s="13" t="str">
        <f>IF('Ricavi complessivi'!A142="","",'Ricavi complessivi'!A142)</f>
        <v xml:space="preserve">  58/05/782  </v>
      </c>
      <c r="B142" s="62" t="str">
        <f>IF('Ricavi complessivi'!B142="","",'Ricavi complessivi'!B142)</f>
        <v xml:space="preserve">VARIE COLLECCHIO     </v>
      </c>
      <c r="C142" s="8" t="e">
        <f>IF('Ricavi complessivi'!#REF!="G",'Ricavi complessivi'!#REF!*LAVORO!$E$7,IF('Ricavi complessivi'!#REF!="M",'Ricavi complessivi'!#REF!,""))</f>
        <v>#REF!</v>
      </c>
      <c r="D142" s="8" t="e">
        <f>IF('Ricavi complessivi'!#REF!="G",'Ricavi complessivi'!#REF!*LAVORO!$E$7,IF('Ricavi complessivi'!#REF!="M",'Ricavi complessivi'!#REF!,""))</f>
        <v>#REF!</v>
      </c>
      <c r="E142" s="30" t="e">
        <f>IF('Ricavi complessivi'!#REF!="G",'Ricavi complessivi'!#REF!*LAVORO!$E$7,IF('Ricavi complessivi'!#REF!="M",'Ricavi complessivi'!#REF!,""))</f>
        <v>#REF!</v>
      </c>
      <c r="F142" s="114" t="e">
        <f>IF('Ricavi complessivi'!#REF!="G",'Ricavi complessivi'!C142*LAVORO!$E$7,IF('Ricavi complessivi'!#REF!="M",'Ricavi complessivi'!C142,0))</f>
        <v>#REF!</v>
      </c>
      <c r="G142" s="44" t="e">
        <f>IF('Ricavi complessivi'!#REF!="G",'Ricavi complessivi'!#REF!*LAVORO!$E$7,IF('Ricavi complessivi'!#REF!="M",'Ricavi complessivi'!#REF!,""))</f>
        <v>#REF!</v>
      </c>
      <c r="H142" s="44" t="e">
        <f>IF('Ricavi complessivi'!#REF!="G",'Ricavi complessivi'!#REF!*LAVORO!$E$7,IF('Ricavi complessivi'!#REF!="M",'Ricavi complessivi'!#REF!,""))</f>
        <v>#REF!</v>
      </c>
      <c r="I142" s="114" t="e">
        <f>IF('Ricavi complessivi'!#REF!="G",'Ricavi complessivi'!D142*LAVORO!$E$7,IF('Ricavi complessivi'!#REF!="M",'Ricavi complessivi'!D142,""))</f>
        <v>#REF!</v>
      </c>
      <c r="J142" s="14" t="e">
        <f>IF('Ricavi complessivi'!#REF!="G",'Ricavi complessivi'!E142*LAVORO!$E$7,IF('Ricavi complessivi'!#REF!="M",'Ricavi complessivi'!E142,""))</f>
        <v>#REF!</v>
      </c>
      <c r="K142" s="14" t="e">
        <f>IF('Ricavi complessivi'!#REF!="G",'Ricavi complessivi'!F142*LAVORO!$E$7,IF('Ricavi complessivi'!#REF!="M",'Ricavi complessivi'!F142,""))</f>
        <v>#REF!</v>
      </c>
      <c r="L142" s="30" t="e">
        <f>IF('Ricavi complessivi'!#REF!="G",'Ricavi complessivi'!#REF!*LAVORO!$E$7,IF('Ricavi complessivi'!#REF!="M",'Ricavi complessivi'!#REF!,""))</f>
        <v>#REF!</v>
      </c>
      <c r="M142" s="30" t="e">
        <f>'Ricavi complessivi'!#REF!</f>
        <v>#REF!</v>
      </c>
      <c r="P142" s="42" t="e">
        <f>IF(M142="G",'Ricavi complessivi'!#REF!,IF('R Montechiarugolo'!M142='R Montechiarugolo'!$B$214,'Ricavi complessivi'!#REF!,0))</f>
        <v>#REF!</v>
      </c>
    </row>
    <row r="143" spans="1:16" hidden="1">
      <c r="A143" s="13" t="str">
        <f>IF('Ricavi complessivi'!A143="","",'Ricavi complessivi'!A143)</f>
        <v xml:space="preserve"> 58/05/832</v>
      </c>
      <c r="B143" s="62" t="str">
        <f>IF('Ricavi complessivi'!B143="","",'Ricavi complessivi'!B143)</f>
        <v>VARIE FELINO</v>
      </c>
      <c r="C143" s="8" t="e">
        <f>IF('Ricavi complessivi'!#REF!="G",'Ricavi complessivi'!#REF!*LAVORO!$E$7,IF('Ricavi complessivi'!#REF!="M",'Ricavi complessivi'!#REF!,""))</f>
        <v>#REF!</v>
      </c>
      <c r="D143" s="8" t="e">
        <f>IF('Ricavi complessivi'!#REF!="G",'Ricavi complessivi'!#REF!*LAVORO!$E$7,IF('Ricavi complessivi'!#REF!="M",'Ricavi complessivi'!#REF!,""))</f>
        <v>#REF!</v>
      </c>
      <c r="E143" s="30" t="e">
        <f>IF('Ricavi complessivi'!#REF!="G",'Ricavi complessivi'!#REF!*LAVORO!$E$7,IF('Ricavi complessivi'!#REF!="M",'Ricavi complessivi'!#REF!,""))</f>
        <v>#REF!</v>
      </c>
      <c r="F143" s="114" t="e">
        <f>IF('Ricavi complessivi'!#REF!="G",'Ricavi complessivi'!C143*LAVORO!$E$7,IF('Ricavi complessivi'!#REF!="M",'Ricavi complessivi'!C143,0))</f>
        <v>#REF!</v>
      </c>
      <c r="G143" s="44" t="e">
        <f>IF('Ricavi complessivi'!#REF!="G",'Ricavi complessivi'!#REF!*LAVORO!$E$7,IF('Ricavi complessivi'!#REF!="M",'Ricavi complessivi'!#REF!,""))</f>
        <v>#REF!</v>
      </c>
      <c r="H143" s="44" t="e">
        <f>IF('Ricavi complessivi'!#REF!="G",'Ricavi complessivi'!#REF!*LAVORO!$E$7,IF('Ricavi complessivi'!#REF!="M",'Ricavi complessivi'!#REF!,""))</f>
        <v>#REF!</v>
      </c>
      <c r="I143" s="114" t="e">
        <f>IF('Ricavi complessivi'!#REF!="G",'Ricavi complessivi'!D143*LAVORO!$E$7,IF('Ricavi complessivi'!#REF!="M",'Ricavi complessivi'!D143,""))</f>
        <v>#REF!</v>
      </c>
      <c r="J143" s="14" t="e">
        <f>IF('Ricavi complessivi'!#REF!="G",'Ricavi complessivi'!E143*LAVORO!$E$7,IF('Ricavi complessivi'!#REF!="M",'Ricavi complessivi'!E143,""))</f>
        <v>#REF!</v>
      </c>
      <c r="K143" s="14" t="e">
        <f>IF('Ricavi complessivi'!#REF!="G",'Ricavi complessivi'!F143*LAVORO!$E$7,IF('Ricavi complessivi'!#REF!="M",'Ricavi complessivi'!F143,""))</f>
        <v>#REF!</v>
      </c>
      <c r="L143" s="30" t="e">
        <f>IF('Ricavi complessivi'!#REF!="G",'Ricavi complessivi'!#REF!*LAVORO!$E$7,IF('Ricavi complessivi'!#REF!="M",'Ricavi complessivi'!#REF!,""))</f>
        <v>#REF!</v>
      </c>
      <c r="M143" s="30" t="e">
        <f>'Ricavi complessivi'!#REF!</f>
        <v>#REF!</v>
      </c>
      <c r="P143" s="42" t="e">
        <f>IF(M143="G",'Ricavi complessivi'!#REF!,IF('R Montechiarugolo'!M143='R Montechiarugolo'!$B$214,'Ricavi complessivi'!#REF!,0))</f>
        <v>#REF!</v>
      </c>
    </row>
    <row r="144" spans="1:16">
      <c r="A144" s="13" t="str">
        <f>IF('Ricavi complessivi'!A144="","",'Ricavi complessivi'!A144)</f>
        <v xml:space="preserve">  58/05/784  </v>
      </c>
      <c r="B144" s="62" t="str">
        <f>IF('Ricavi complessivi'!B144="","",'Ricavi complessivi'!B144)</f>
        <v>VARIE MONTECHIARUGOLO</v>
      </c>
      <c r="C144" s="8" t="e">
        <f>IF('Ricavi complessivi'!#REF!="G",'Ricavi complessivi'!#REF!*LAVORO!$E$7,IF('Ricavi complessivi'!#REF!="M",'Ricavi complessivi'!#REF!,""))</f>
        <v>#REF!</v>
      </c>
      <c r="D144" s="8" t="e">
        <f>IF('Ricavi complessivi'!#REF!="G",'Ricavi complessivi'!#REF!*LAVORO!$E$7,IF('Ricavi complessivi'!#REF!="M",'Ricavi complessivi'!#REF!,""))</f>
        <v>#REF!</v>
      </c>
      <c r="E144" s="30" t="e">
        <f>IF('Ricavi complessivi'!#REF!="G",'Ricavi complessivi'!#REF!*LAVORO!$E$7,IF('Ricavi complessivi'!#REF!="M",'Ricavi complessivi'!#REF!,""))</f>
        <v>#REF!</v>
      </c>
      <c r="F144" s="114" t="e">
        <f>IF('Ricavi complessivi'!#REF!="G",'Ricavi complessivi'!C144*LAVORO!$E$7,IF('Ricavi complessivi'!#REF!="M",'Ricavi complessivi'!C144,0))</f>
        <v>#REF!</v>
      </c>
      <c r="G144" s="44" t="e">
        <f>IF('Ricavi complessivi'!#REF!="G",'Ricavi complessivi'!#REF!*LAVORO!$E$7,IF('Ricavi complessivi'!#REF!="M",'Ricavi complessivi'!#REF!,""))</f>
        <v>#REF!</v>
      </c>
      <c r="H144" s="44" t="e">
        <f>IF('Ricavi complessivi'!#REF!="G",'Ricavi complessivi'!#REF!*LAVORO!$E$7,IF('Ricavi complessivi'!#REF!="M",'Ricavi complessivi'!#REF!,""))</f>
        <v>#REF!</v>
      </c>
      <c r="I144" s="114" t="e">
        <f>IF('Ricavi complessivi'!#REF!="G",'Ricavi complessivi'!D144*LAVORO!$E$7,IF('Ricavi complessivi'!#REF!="M",'Ricavi complessivi'!D144,""))</f>
        <v>#REF!</v>
      </c>
      <c r="J144" s="14" t="e">
        <f>IF('Ricavi complessivi'!#REF!="G",'Ricavi complessivi'!E144*LAVORO!$E$7,IF('Ricavi complessivi'!#REF!="M",'Ricavi complessivi'!E144,""))</f>
        <v>#REF!</v>
      </c>
      <c r="K144" s="14" t="e">
        <f>IF('Ricavi complessivi'!#REF!="G",'Ricavi complessivi'!F144*LAVORO!$E$7,IF('Ricavi complessivi'!#REF!="M",'Ricavi complessivi'!F144,""))</f>
        <v>#REF!</v>
      </c>
      <c r="L144" s="30" t="e">
        <f>IF('Ricavi complessivi'!#REF!="G",'Ricavi complessivi'!#REF!*LAVORO!$E$7,IF('Ricavi complessivi'!#REF!="M",'Ricavi complessivi'!#REF!,""))</f>
        <v>#REF!</v>
      </c>
      <c r="M144" s="30" t="e">
        <f>'Ricavi complessivi'!#REF!</f>
        <v>#REF!</v>
      </c>
      <c r="P144" s="42" t="e">
        <f>IF(M144="G",'Ricavi complessivi'!#REF!,IF('R Montechiarugolo'!M144='R Montechiarugolo'!$B$214,'Ricavi complessivi'!#REF!,0))</f>
        <v>#REF!</v>
      </c>
    </row>
    <row r="145" spans="1:16" hidden="1">
      <c r="A145" s="13" t="str">
        <f>IF('Ricavi complessivi'!A145="","",'Ricavi complessivi'!A145)</f>
        <v xml:space="preserve">  58/05/785  </v>
      </c>
      <c r="B145" s="62" t="str">
        <f>IF('Ricavi complessivi'!B145="","",'Ricavi complessivi'!B145)</f>
        <v xml:space="preserve">VARIE SALA BAGANZA    </v>
      </c>
      <c r="C145" s="8" t="e">
        <f>IF('Ricavi complessivi'!#REF!="G",'Ricavi complessivi'!#REF!*LAVORO!$E$7,IF('Ricavi complessivi'!#REF!="M",'Ricavi complessivi'!#REF!,""))</f>
        <v>#REF!</v>
      </c>
      <c r="D145" s="8" t="e">
        <f>IF('Ricavi complessivi'!#REF!="G",'Ricavi complessivi'!#REF!*LAVORO!$E$7,IF('Ricavi complessivi'!#REF!="M",'Ricavi complessivi'!#REF!,""))</f>
        <v>#REF!</v>
      </c>
      <c r="E145" s="30" t="e">
        <f>IF('Ricavi complessivi'!#REF!="G",'Ricavi complessivi'!#REF!*LAVORO!$E$7,IF('Ricavi complessivi'!#REF!="M",'Ricavi complessivi'!#REF!,""))</f>
        <v>#REF!</v>
      </c>
      <c r="F145" s="114" t="e">
        <f>IF('Ricavi complessivi'!#REF!="G",'Ricavi complessivi'!C145*LAVORO!$E$7,IF('Ricavi complessivi'!#REF!="M",'Ricavi complessivi'!C145,0))</f>
        <v>#REF!</v>
      </c>
      <c r="G145" s="44" t="e">
        <f>IF('Ricavi complessivi'!#REF!="G",'Ricavi complessivi'!#REF!*LAVORO!$E$7,IF('Ricavi complessivi'!#REF!="M",'Ricavi complessivi'!#REF!,""))</f>
        <v>#REF!</v>
      </c>
      <c r="H145" s="44" t="e">
        <f>IF('Ricavi complessivi'!#REF!="G",'Ricavi complessivi'!#REF!*LAVORO!$E$7,IF('Ricavi complessivi'!#REF!="M",'Ricavi complessivi'!#REF!,""))</f>
        <v>#REF!</v>
      </c>
      <c r="I145" s="114" t="e">
        <f>IF('Ricavi complessivi'!#REF!="G",'Ricavi complessivi'!D145*LAVORO!$E$7,IF('Ricavi complessivi'!#REF!="M",'Ricavi complessivi'!D145,""))</f>
        <v>#REF!</v>
      </c>
      <c r="J145" s="14" t="e">
        <f>IF('Ricavi complessivi'!#REF!="G",'Ricavi complessivi'!E145*LAVORO!$E$7,IF('Ricavi complessivi'!#REF!="M",'Ricavi complessivi'!E145,""))</f>
        <v>#REF!</v>
      </c>
      <c r="K145" s="14" t="e">
        <f>IF('Ricavi complessivi'!#REF!="G",'Ricavi complessivi'!F145*LAVORO!$E$7,IF('Ricavi complessivi'!#REF!="M",'Ricavi complessivi'!F145,""))</f>
        <v>#REF!</v>
      </c>
      <c r="L145" s="30" t="e">
        <f>IF('Ricavi complessivi'!#REF!="G",'Ricavi complessivi'!#REF!*LAVORO!$E$7,IF('Ricavi complessivi'!#REF!="M",'Ricavi complessivi'!#REF!,""))</f>
        <v>#REF!</v>
      </c>
      <c r="M145" s="30" t="e">
        <f>'Ricavi complessivi'!#REF!</f>
        <v>#REF!</v>
      </c>
      <c r="P145" s="42" t="e">
        <f>IF(M145="G",'Ricavi complessivi'!#REF!,IF('R Montechiarugolo'!M145='R Montechiarugolo'!$B$214,'Ricavi complessivi'!#REF!,0))</f>
        <v>#REF!</v>
      </c>
    </row>
    <row r="146" spans="1:16" hidden="1">
      <c r="A146" s="13" t="str">
        <f>IF('Ricavi complessivi'!A146="","",'Ricavi complessivi'!A146)</f>
        <v xml:space="preserve"> 58/05/786</v>
      </c>
      <c r="B146" s="62" t="str">
        <f>IF('Ricavi complessivi'!B146="","",'Ricavi complessivi'!B146)</f>
        <v>VARIE TRAVERSETOLO</v>
      </c>
      <c r="C146" s="8" t="e">
        <f>IF('Ricavi complessivi'!#REF!="G",'Ricavi complessivi'!#REF!*LAVORO!$E$7,IF('Ricavi complessivi'!#REF!="M",'Ricavi complessivi'!#REF!,""))</f>
        <v>#REF!</v>
      </c>
      <c r="D146" s="8" t="e">
        <f>IF('Ricavi complessivi'!#REF!="G",'Ricavi complessivi'!#REF!*LAVORO!$E$7,IF('Ricavi complessivi'!#REF!="M",'Ricavi complessivi'!#REF!,""))</f>
        <v>#REF!</v>
      </c>
      <c r="E146" s="30" t="e">
        <f>IF('Ricavi complessivi'!#REF!="G",'Ricavi complessivi'!#REF!*LAVORO!$E$7,IF('Ricavi complessivi'!#REF!="M",'Ricavi complessivi'!#REF!,""))</f>
        <v>#REF!</v>
      </c>
      <c r="F146" s="114" t="e">
        <f>IF('Ricavi complessivi'!#REF!="G",'Ricavi complessivi'!C146*LAVORO!$E$7,IF('Ricavi complessivi'!#REF!="M",'Ricavi complessivi'!C146,0))</f>
        <v>#REF!</v>
      </c>
      <c r="G146" s="44" t="e">
        <f>IF('Ricavi complessivi'!#REF!="G",'Ricavi complessivi'!#REF!*LAVORO!$E$7,IF('Ricavi complessivi'!#REF!="M",'Ricavi complessivi'!#REF!,""))</f>
        <v>#REF!</v>
      </c>
      <c r="H146" s="44" t="e">
        <f>IF('Ricavi complessivi'!#REF!="G",'Ricavi complessivi'!#REF!*LAVORO!$E$7,IF('Ricavi complessivi'!#REF!="M",'Ricavi complessivi'!#REF!,""))</f>
        <v>#REF!</v>
      </c>
      <c r="I146" s="114" t="e">
        <f>IF('Ricavi complessivi'!#REF!="G",'Ricavi complessivi'!D146*LAVORO!$E$7,IF('Ricavi complessivi'!#REF!="M",'Ricavi complessivi'!D146,""))</f>
        <v>#REF!</v>
      </c>
      <c r="J146" s="14" t="e">
        <f>IF('Ricavi complessivi'!#REF!="G",'Ricavi complessivi'!E146*LAVORO!$E$7,IF('Ricavi complessivi'!#REF!="M",'Ricavi complessivi'!E146,""))</f>
        <v>#REF!</v>
      </c>
      <c r="K146" s="14" t="e">
        <f>IF('Ricavi complessivi'!#REF!="G",'Ricavi complessivi'!F146*LAVORO!$E$7,IF('Ricavi complessivi'!#REF!="M",'Ricavi complessivi'!F146,""))</f>
        <v>#REF!</v>
      </c>
      <c r="L146" s="30" t="e">
        <f>IF('Ricavi complessivi'!#REF!="G",'Ricavi complessivi'!#REF!*LAVORO!$E$7,IF('Ricavi complessivi'!#REF!="M",'Ricavi complessivi'!#REF!,""))</f>
        <v>#REF!</v>
      </c>
      <c r="M146" s="30" t="e">
        <f>'Ricavi complessivi'!#REF!</f>
        <v>#REF!</v>
      </c>
      <c r="P146" s="42" t="e">
        <f>IF(M146="G",'Ricavi complessivi'!#REF!,IF('R Montechiarugolo'!M146='R Montechiarugolo'!$B$214,'Ricavi complessivi'!#REF!,0))</f>
        <v>#REF!</v>
      </c>
    </row>
    <row r="147" spans="1:16">
      <c r="A147" s="13" t="str">
        <f>IF('Ricavi complessivi'!A147="","",'Ricavi complessivi'!A147)</f>
        <v xml:space="preserve">  58/05/785  </v>
      </c>
      <c r="B147" s="62" t="str">
        <f>IF('Ricavi complessivi'!B147="","",'Ricavi complessivi'!B147)</f>
        <v xml:space="preserve">ALTRI RICAVI DIVERSI           </v>
      </c>
      <c r="C147" s="8" t="e">
        <f>IF('Ricavi complessivi'!#REF!="G",'Ricavi complessivi'!#REF!*LAVORO!$E$7,IF('Ricavi complessivi'!#REF!="M",'Ricavi complessivi'!#REF!,""))</f>
        <v>#REF!</v>
      </c>
      <c r="D147" s="8" t="e">
        <f>IF('Ricavi complessivi'!#REF!="G",'Ricavi complessivi'!#REF!*LAVORO!$E$7,IF('Ricavi complessivi'!#REF!="M",'Ricavi complessivi'!#REF!,""))</f>
        <v>#REF!</v>
      </c>
      <c r="E147" s="30" t="e">
        <f>IF('Ricavi complessivi'!#REF!="G",'Ricavi complessivi'!#REF!*LAVORO!$E$7,IF('Ricavi complessivi'!#REF!="M",'Ricavi complessivi'!#REF!,""))</f>
        <v>#REF!</v>
      </c>
      <c r="F147" s="114" t="e">
        <f>IF('Ricavi complessivi'!#REF!="G",'Ricavi complessivi'!C147*LAVORO!$E$7,IF('Ricavi complessivi'!#REF!="M",'Ricavi complessivi'!C147,0))</f>
        <v>#REF!</v>
      </c>
      <c r="G147" s="44" t="e">
        <f>IF('Ricavi complessivi'!#REF!="G",'Ricavi complessivi'!#REF!*LAVORO!$E$7,IF('Ricavi complessivi'!#REF!="M",'Ricavi complessivi'!#REF!,""))</f>
        <v>#REF!</v>
      </c>
      <c r="H147" s="44" t="e">
        <f>IF('Ricavi complessivi'!#REF!="G",'Ricavi complessivi'!#REF!*LAVORO!$E$7,IF('Ricavi complessivi'!#REF!="M",'Ricavi complessivi'!#REF!,""))</f>
        <v>#REF!</v>
      </c>
      <c r="I147" s="114" t="e">
        <f>IF('Ricavi complessivi'!#REF!="G",'Ricavi complessivi'!D147*LAVORO!$E$7,IF('Ricavi complessivi'!#REF!="M",'Ricavi complessivi'!D147,""))</f>
        <v>#REF!</v>
      </c>
      <c r="J147" s="14" t="e">
        <f>IF('Ricavi complessivi'!#REF!="G",'Ricavi complessivi'!E147*LAVORO!$E$7,IF('Ricavi complessivi'!#REF!="M",'Ricavi complessivi'!E147,""))</f>
        <v>#REF!</v>
      </c>
      <c r="K147" s="14" t="e">
        <f>IF('Ricavi complessivi'!#REF!="G",'Ricavi complessivi'!F147*LAVORO!$E$7,IF('Ricavi complessivi'!#REF!="M",'Ricavi complessivi'!F147,""))</f>
        <v>#REF!</v>
      </c>
      <c r="L147" s="30" t="e">
        <f>IF('Ricavi complessivi'!#REF!="G",'Ricavi complessivi'!#REF!*LAVORO!$E$7,IF('Ricavi complessivi'!#REF!="M",'Ricavi complessivi'!#REF!,""))</f>
        <v>#REF!</v>
      </c>
      <c r="M147" s="30" t="e">
        <f>'Ricavi complessivi'!#REF!</f>
        <v>#REF!</v>
      </c>
      <c r="P147" s="42" t="e">
        <f>IF(M147="G",'Ricavi complessivi'!#REF!,IF('R Montechiarugolo'!M147='R Montechiarugolo'!$B$214,'Ricavi complessivi'!#REF!,0))</f>
        <v>#REF!</v>
      </c>
    </row>
    <row r="148" spans="1:16">
      <c r="A148" s="13" t="str">
        <f>IF('Ricavi complessivi'!A148="","",'Ricavi complessivi'!A148)</f>
        <v xml:space="preserve">  58/05/791  </v>
      </c>
      <c r="B148" s="62" t="str">
        <f>IF('Ricavi complessivi'!B148="","",'Ricavi complessivi'!B148)</f>
        <v xml:space="preserve">INTERESSI ATTIVI               </v>
      </c>
      <c r="C148" s="8" t="e">
        <f>IF('Ricavi complessivi'!#REF!="G",'Ricavi complessivi'!#REF!*LAVORO!$E$7,IF('Ricavi complessivi'!#REF!="M",'Ricavi complessivi'!#REF!,""))</f>
        <v>#REF!</v>
      </c>
      <c r="D148" s="8" t="e">
        <f>IF('Ricavi complessivi'!#REF!="G",'Ricavi complessivi'!#REF!*LAVORO!$E$7,IF('Ricavi complessivi'!#REF!="M",'Ricavi complessivi'!#REF!,""))</f>
        <v>#REF!</v>
      </c>
      <c r="E148" s="30" t="e">
        <f>IF('Ricavi complessivi'!#REF!="G",'Ricavi complessivi'!#REF!*LAVORO!$E$7,IF('Ricavi complessivi'!#REF!="M",'Ricavi complessivi'!#REF!,""))</f>
        <v>#REF!</v>
      </c>
      <c r="F148" s="114" t="e">
        <f>IF('Ricavi complessivi'!#REF!="G",'Ricavi complessivi'!C148*LAVORO!$E$7,IF('Ricavi complessivi'!#REF!="M",'Ricavi complessivi'!C148,0))</f>
        <v>#REF!</v>
      </c>
      <c r="G148" s="44" t="e">
        <f>IF('Ricavi complessivi'!#REF!="G",'Ricavi complessivi'!#REF!*LAVORO!$E$7,IF('Ricavi complessivi'!#REF!="M",'Ricavi complessivi'!#REF!,""))</f>
        <v>#REF!</v>
      </c>
      <c r="H148" s="44" t="e">
        <f>IF('Ricavi complessivi'!#REF!="G",'Ricavi complessivi'!#REF!*LAVORO!$E$7,IF('Ricavi complessivi'!#REF!="M",'Ricavi complessivi'!#REF!,""))</f>
        <v>#REF!</v>
      </c>
      <c r="I148" s="114" t="e">
        <f>IF('Ricavi complessivi'!#REF!="G",'Ricavi complessivi'!D148*LAVORO!$E$7,IF('Ricavi complessivi'!#REF!="M",'Ricavi complessivi'!D148,""))</f>
        <v>#REF!</v>
      </c>
      <c r="J148" s="14" t="e">
        <f>IF('Ricavi complessivi'!#REF!="G",'Ricavi complessivi'!E148*LAVORO!$E$7,IF('Ricavi complessivi'!#REF!="M",'Ricavi complessivi'!E148,""))</f>
        <v>#REF!</v>
      </c>
      <c r="K148" s="14" t="e">
        <f>IF('Ricavi complessivi'!#REF!="G",'Ricavi complessivi'!F148*LAVORO!$E$7,IF('Ricavi complessivi'!#REF!="M",'Ricavi complessivi'!F148,""))</f>
        <v>#REF!</v>
      </c>
      <c r="L148" s="30" t="e">
        <f>IF('Ricavi complessivi'!#REF!="G",'Ricavi complessivi'!#REF!*LAVORO!$E$7,IF('Ricavi complessivi'!#REF!="M",'Ricavi complessivi'!#REF!,""))</f>
        <v>#REF!</v>
      </c>
      <c r="M148" s="30" t="e">
        <f>'Ricavi complessivi'!#REF!</f>
        <v>#REF!</v>
      </c>
      <c r="P148" s="42" t="e">
        <f>IF(M148="G",'Ricavi complessivi'!#REF!,IF('R Montechiarugolo'!M148='R Montechiarugolo'!$B$214,'Ricavi complessivi'!#REF!,0))</f>
        <v>#REF!</v>
      </c>
    </row>
    <row r="149" spans="1:16">
      <c r="A149" s="13" t="str">
        <f>IF('Ricavi complessivi'!A149="","",'Ricavi complessivi'!A149)</f>
        <v xml:space="preserve">  58/05/792  </v>
      </c>
      <c r="B149" s="62" t="str">
        <f>IF('Ricavi complessivi'!B149="","",'Ricavi complessivi'!B149)</f>
        <v xml:space="preserve">VARIE GENERALI                 </v>
      </c>
      <c r="C149" s="8" t="e">
        <f>IF('Ricavi complessivi'!#REF!="G",'Ricavi complessivi'!#REF!*LAVORO!$E$7,IF('Ricavi complessivi'!#REF!="M",'Ricavi complessivi'!#REF!,""))</f>
        <v>#REF!</v>
      </c>
      <c r="D149" s="8" t="e">
        <f>IF('Ricavi complessivi'!#REF!="G",'Ricavi complessivi'!#REF!*LAVORO!$E$7,IF('Ricavi complessivi'!#REF!="M",'Ricavi complessivi'!#REF!,""))</f>
        <v>#REF!</v>
      </c>
      <c r="E149" s="30" t="e">
        <f>IF('Ricavi complessivi'!#REF!="G",'Ricavi complessivi'!#REF!*LAVORO!$E$7,IF('Ricavi complessivi'!#REF!="M",'Ricavi complessivi'!#REF!,""))</f>
        <v>#REF!</v>
      </c>
      <c r="F149" s="114" t="e">
        <f>IF('Ricavi complessivi'!#REF!="G",'Ricavi complessivi'!C149*LAVORO!$E$7,IF('Ricavi complessivi'!#REF!="M",'Ricavi complessivi'!C149,0))</f>
        <v>#REF!</v>
      </c>
      <c r="G149" s="44" t="e">
        <f>IF('Ricavi complessivi'!#REF!="G",'Ricavi complessivi'!#REF!*LAVORO!$E$7,IF('Ricavi complessivi'!#REF!="M",'Ricavi complessivi'!#REF!,""))</f>
        <v>#REF!</v>
      </c>
      <c r="H149" s="44" t="e">
        <f>IF('Ricavi complessivi'!#REF!="G",'Ricavi complessivi'!#REF!*LAVORO!$E$7,IF('Ricavi complessivi'!#REF!="M",'Ricavi complessivi'!#REF!,""))</f>
        <v>#REF!</v>
      </c>
      <c r="I149" s="114" t="e">
        <f>IF('Ricavi complessivi'!#REF!="G",'Ricavi complessivi'!D149*LAVORO!$E$7,IF('Ricavi complessivi'!#REF!="M",'Ricavi complessivi'!D149,""))</f>
        <v>#REF!</v>
      </c>
      <c r="J149" s="14" t="e">
        <f>IF('Ricavi complessivi'!#REF!="G",'Ricavi complessivi'!E149*LAVORO!$E$7,IF('Ricavi complessivi'!#REF!="M",'Ricavi complessivi'!E149,""))</f>
        <v>#REF!</v>
      </c>
      <c r="K149" s="14" t="e">
        <f>IF('Ricavi complessivi'!#REF!="G",'Ricavi complessivi'!F149*LAVORO!$E$7,IF('Ricavi complessivi'!#REF!="M",'Ricavi complessivi'!F149,""))</f>
        <v>#REF!</v>
      </c>
      <c r="L149" s="30" t="e">
        <f>IF('Ricavi complessivi'!#REF!="G",'Ricavi complessivi'!#REF!*LAVORO!$E$7,IF('Ricavi complessivi'!#REF!="M",'Ricavi complessivi'!#REF!,""))</f>
        <v>#REF!</v>
      </c>
      <c r="M149" s="30" t="e">
        <f>'Ricavi complessivi'!#REF!</f>
        <v>#REF!</v>
      </c>
      <c r="P149" s="42" t="e">
        <f>IF(M149="G",'Ricavi complessivi'!#REF!,IF('R Montechiarugolo'!M149='R Montechiarugolo'!$B$214,'Ricavi complessivi'!#REF!,0))</f>
        <v>#REF!</v>
      </c>
    </row>
    <row r="150" spans="1:16" hidden="1">
      <c r="A150" s="13" t="str">
        <f>IF('Ricavi complessivi'!A150="","",'Ricavi complessivi'!A150)</f>
        <v xml:space="preserve">  64/05/010  </v>
      </c>
      <c r="B150" s="62" t="str">
        <f>IF('Ricavi complessivi'!B150="","",'Ricavi complessivi'!B150)</f>
        <v xml:space="preserve">FITTI ATTIVI </v>
      </c>
      <c r="C150" s="8" t="e">
        <f>IF('Ricavi complessivi'!#REF!="G",'Ricavi complessivi'!#REF!*LAVORO!$E$7,IF('Ricavi complessivi'!#REF!="M",'Ricavi complessivi'!#REF!,""))</f>
        <v>#REF!</v>
      </c>
      <c r="D150" s="8" t="e">
        <f>IF('Ricavi complessivi'!#REF!="G",'Ricavi complessivi'!#REF!*LAVORO!$E$7,IF('Ricavi complessivi'!#REF!="M",'Ricavi complessivi'!#REF!,""))</f>
        <v>#REF!</v>
      </c>
      <c r="E150" s="30" t="e">
        <f>IF('Ricavi complessivi'!#REF!="G",'Ricavi complessivi'!#REF!*LAVORO!$E$7,IF('Ricavi complessivi'!#REF!="M",'Ricavi complessivi'!#REF!,""))</f>
        <v>#REF!</v>
      </c>
      <c r="F150" s="114" t="e">
        <f>IF('Ricavi complessivi'!#REF!="G",'Ricavi complessivi'!C150*LAVORO!$E$7,IF('Ricavi complessivi'!#REF!="M",'Ricavi complessivi'!C150,0))</f>
        <v>#REF!</v>
      </c>
      <c r="G150" s="44" t="e">
        <f>IF('Ricavi complessivi'!#REF!="G",'Ricavi complessivi'!#REF!*LAVORO!$E$7,IF('Ricavi complessivi'!#REF!="M",'Ricavi complessivi'!#REF!,""))</f>
        <v>#REF!</v>
      </c>
      <c r="H150" s="44" t="e">
        <f>IF('Ricavi complessivi'!#REF!="G",'Ricavi complessivi'!#REF!*LAVORO!$E$7,IF('Ricavi complessivi'!#REF!="M",'Ricavi complessivi'!#REF!,""))</f>
        <v>#REF!</v>
      </c>
      <c r="I150" s="114" t="e">
        <f>IF('Ricavi complessivi'!#REF!="G",'Ricavi complessivi'!D150*LAVORO!$E$7,IF('Ricavi complessivi'!#REF!="M",'Ricavi complessivi'!D150,""))</f>
        <v>#REF!</v>
      </c>
      <c r="J150" s="14" t="e">
        <f>IF('Ricavi complessivi'!#REF!="G",'Ricavi complessivi'!E150*LAVORO!$E$7,IF('Ricavi complessivi'!#REF!="M",'Ricavi complessivi'!E150,""))</f>
        <v>#REF!</v>
      </c>
      <c r="K150" s="14" t="e">
        <f>IF('Ricavi complessivi'!#REF!="G",'Ricavi complessivi'!F150*LAVORO!$E$7,IF('Ricavi complessivi'!#REF!="M",'Ricavi complessivi'!F150,""))</f>
        <v>#REF!</v>
      </c>
      <c r="L150" s="30" t="e">
        <f>IF('Ricavi complessivi'!#REF!="G",'Ricavi complessivi'!#REF!*LAVORO!$E$7,IF('Ricavi complessivi'!#REF!="M",'Ricavi complessivi'!#REF!,""))</f>
        <v>#REF!</v>
      </c>
      <c r="M150" s="30" t="e">
        <f>'Ricavi complessivi'!#REF!</f>
        <v>#REF!</v>
      </c>
      <c r="P150" s="42" t="e">
        <f>IF(M150="G",'Ricavi complessivi'!#REF!,IF('R Montechiarugolo'!M150='R Montechiarugolo'!$B$214,'Ricavi complessivi'!#REF!,0))</f>
        <v>#REF!</v>
      </c>
    </row>
    <row r="151" spans="1:16" hidden="1">
      <c r="A151" s="13" t="str">
        <f>IF('Ricavi complessivi'!A151="","",'Ricavi complessivi'!A151)</f>
        <v xml:space="preserve">  64/05/050  </v>
      </c>
      <c r="B151" s="62" t="str">
        <f>IF('Ricavi complessivi'!B151="","",'Ricavi complessivi'!B151)</f>
        <v xml:space="preserve">ALTRI RISARCIMENTI DANNI       </v>
      </c>
      <c r="C151" s="8" t="e">
        <f>IF('Ricavi complessivi'!#REF!="G",'Ricavi complessivi'!#REF!*LAVORO!$E$7,IF('Ricavi complessivi'!#REF!="M",'Ricavi complessivi'!#REF!,""))</f>
        <v>#REF!</v>
      </c>
      <c r="D151" s="8" t="e">
        <f>IF('Ricavi complessivi'!#REF!="G",'Ricavi complessivi'!#REF!*LAVORO!$E$7,IF('Ricavi complessivi'!#REF!="M",'Ricavi complessivi'!#REF!,""))</f>
        <v>#REF!</v>
      </c>
      <c r="E151" s="30" t="e">
        <f>IF('Ricavi complessivi'!#REF!="G",'Ricavi complessivi'!#REF!*LAVORO!$E$7,IF('Ricavi complessivi'!#REF!="M",'Ricavi complessivi'!#REF!,""))</f>
        <v>#REF!</v>
      </c>
      <c r="F151" s="114" t="e">
        <f>IF('Ricavi complessivi'!#REF!="G",'Ricavi complessivi'!C151*LAVORO!$E$7,IF('Ricavi complessivi'!#REF!="M",'Ricavi complessivi'!C151,0))</f>
        <v>#REF!</v>
      </c>
      <c r="G151" s="44" t="e">
        <f>IF('Ricavi complessivi'!#REF!="G",'Ricavi complessivi'!#REF!*LAVORO!$E$7,IF('Ricavi complessivi'!#REF!="M",'Ricavi complessivi'!#REF!,""))</f>
        <v>#REF!</v>
      </c>
      <c r="H151" s="44" t="e">
        <f>IF('Ricavi complessivi'!#REF!="G",'Ricavi complessivi'!#REF!*LAVORO!$E$7,IF('Ricavi complessivi'!#REF!="M",'Ricavi complessivi'!#REF!,""))</f>
        <v>#REF!</v>
      </c>
      <c r="I151" s="114" t="e">
        <f>IF('Ricavi complessivi'!#REF!="G",'Ricavi complessivi'!D151*LAVORO!$E$7,IF('Ricavi complessivi'!#REF!="M",'Ricavi complessivi'!D151,""))</f>
        <v>#REF!</v>
      </c>
      <c r="J151" s="14" t="e">
        <f>IF('Ricavi complessivi'!#REF!="G",'Ricavi complessivi'!E151*LAVORO!$E$7,IF('Ricavi complessivi'!#REF!="M",'Ricavi complessivi'!E151,""))</f>
        <v>#REF!</v>
      </c>
      <c r="K151" s="14" t="e">
        <f>IF('Ricavi complessivi'!#REF!="G",'Ricavi complessivi'!F151*LAVORO!$E$7,IF('Ricavi complessivi'!#REF!="M",'Ricavi complessivi'!F151,""))</f>
        <v>#REF!</v>
      </c>
      <c r="L151" s="30" t="e">
        <f>IF('Ricavi complessivi'!#REF!="G",'Ricavi complessivi'!#REF!*LAVORO!$E$7,IF('Ricavi complessivi'!#REF!="M",'Ricavi complessivi'!#REF!,""))</f>
        <v>#REF!</v>
      </c>
      <c r="M151" s="30" t="e">
        <f>'Ricavi complessivi'!#REF!</f>
        <v>#REF!</v>
      </c>
      <c r="P151" s="42" t="e">
        <f>IF(M151="G",'Ricavi complessivi'!#REF!,IF('R Montechiarugolo'!M151='R Montechiarugolo'!$B$214,'Ricavi complessivi'!#REF!,0))</f>
        <v>#REF!</v>
      </c>
    </row>
    <row r="152" spans="1:16">
      <c r="A152" s="13" t="str">
        <f>IF('Ricavi complessivi'!A152="","",'Ricavi complessivi'!A152)</f>
        <v xml:space="preserve">  64/05/100  </v>
      </c>
      <c r="B152" s="62" t="str">
        <f>IF('Ricavi complessivi'!B152="","",'Ricavi complessivi'!B152)</f>
        <v xml:space="preserve">ABBUONI/ARROTONDAMENTI ATTIVI  </v>
      </c>
      <c r="C152" s="8" t="e">
        <f>IF('Ricavi complessivi'!#REF!="G",'Ricavi complessivi'!#REF!*LAVORO!$E$7,IF('Ricavi complessivi'!#REF!="M",'Ricavi complessivi'!#REF!,""))</f>
        <v>#REF!</v>
      </c>
      <c r="D152" s="8" t="e">
        <f>IF('Ricavi complessivi'!#REF!="G",'Ricavi complessivi'!#REF!*LAVORO!$E$7,IF('Ricavi complessivi'!#REF!="M",'Ricavi complessivi'!#REF!,""))</f>
        <v>#REF!</v>
      </c>
      <c r="E152" s="30" t="e">
        <f>IF('Ricavi complessivi'!#REF!="G",'Ricavi complessivi'!#REF!*LAVORO!$E$7,IF('Ricavi complessivi'!#REF!="M",'Ricavi complessivi'!#REF!,""))</f>
        <v>#REF!</v>
      </c>
      <c r="F152" s="114" t="e">
        <f>IF('Ricavi complessivi'!#REF!="G",'Ricavi complessivi'!C152*LAVORO!$E$7,IF('Ricavi complessivi'!#REF!="M",'Ricavi complessivi'!C152,0))</f>
        <v>#REF!</v>
      </c>
      <c r="G152" s="44" t="e">
        <f>IF('Ricavi complessivi'!#REF!="G",'Ricavi complessivi'!#REF!*LAVORO!$E$7,IF('Ricavi complessivi'!#REF!="M",'Ricavi complessivi'!#REF!,""))</f>
        <v>#REF!</v>
      </c>
      <c r="H152" s="44" t="e">
        <f>IF('Ricavi complessivi'!#REF!="G",'Ricavi complessivi'!#REF!*LAVORO!$E$7,IF('Ricavi complessivi'!#REF!="M",'Ricavi complessivi'!#REF!,""))</f>
        <v>#REF!</v>
      </c>
      <c r="I152" s="114" t="e">
        <f>IF('Ricavi complessivi'!#REF!="G",'Ricavi complessivi'!D152*LAVORO!$E$7,IF('Ricavi complessivi'!#REF!="M",'Ricavi complessivi'!D152,""))</f>
        <v>#REF!</v>
      </c>
      <c r="J152" s="14" t="e">
        <f>IF('Ricavi complessivi'!#REF!="G",'Ricavi complessivi'!E152*LAVORO!$E$7,IF('Ricavi complessivi'!#REF!="M",'Ricavi complessivi'!E152,""))</f>
        <v>#REF!</v>
      </c>
      <c r="K152" s="14" t="e">
        <f>IF('Ricavi complessivi'!#REF!="G",'Ricavi complessivi'!F152*LAVORO!$E$7,IF('Ricavi complessivi'!#REF!="M",'Ricavi complessivi'!F152,""))</f>
        <v>#REF!</v>
      </c>
      <c r="L152" s="30" t="e">
        <f>IF('Ricavi complessivi'!#REF!="G",'Ricavi complessivi'!#REF!*LAVORO!$E$7,IF('Ricavi complessivi'!#REF!="M",'Ricavi complessivi'!#REF!,""))</f>
        <v>#REF!</v>
      </c>
      <c r="M152" s="30" t="e">
        <f>'Ricavi complessivi'!#REF!</f>
        <v>#REF!</v>
      </c>
      <c r="P152" s="42" t="e">
        <f>IF(M152="G",'Ricavi complessivi'!#REF!,IF('R Montechiarugolo'!M152='R Montechiarugolo'!$B$214,'Ricavi complessivi'!#REF!,0))</f>
        <v>#REF!</v>
      </c>
    </row>
    <row r="153" spans="1:16">
      <c r="A153" s="13" t="str">
        <f>IF('Ricavi complessivi'!A153="","",'Ricavi complessivi'!A153)</f>
        <v xml:space="preserve">  64/05/115  </v>
      </c>
      <c r="B153" s="62" t="str">
        <f>IF('Ricavi complessivi'!B153="","",'Ricavi complessivi'!B153)</f>
        <v>SOPRAVVENIENZE ORDINARIE ATTIVE</v>
      </c>
      <c r="C153" s="8" t="e">
        <f>IF('Ricavi complessivi'!#REF!="G",'Ricavi complessivi'!#REF!*LAVORO!$E$7,IF('Ricavi complessivi'!#REF!="M",'Ricavi complessivi'!#REF!,""))</f>
        <v>#REF!</v>
      </c>
      <c r="D153" s="8" t="e">
        <f>IF('Ricavi complessivi'!#REF!="G",'Ricavi complessivi'!#REF!*LAVORO!$E$7,IF('Ricavi complessivi'!#REF!="M",'Ricavi complessivi'!#REF!,""))</f>
        <v>#REF!</v>
      </c>
      <c r="E153" s="30" t="e">
        <f>IF('Ricavi complessivi'!#REF!="G",'Ricavi complessivi'!#REF!*LAVORO!$E$7,IF('Ricavi complessivi'!#REF!="M",'Ricavi complessivi'!#REF!,""))</f>
        <v>#REF!</v>
      </c>
      <c r="F153" s="114" t="e">
        <f>IF('Ricavi complessivi'!#REF!="G",'Ricavi complessivi'!C153*LAVORO!$E$7,IF('Ricavi complessivi'!#REF!="M",'Ricavi complessivi'!C153,0))</f>
        <v>#REF!</v>
      </c>
      <c r="G153" s="44" t="e">
        <f>IF('Ricavi complessivi'!#REF!="G",'Ricavi complessivi'!#REF!*LAVORO!$E$7,IF('Ricavi complessivi'!#REF!="M",'Ricavi complessivi'!#REF!,""))</f>
        <v>#REF!</v>
      </c>
      <c r="H153" s="44" t="e">
        <f>IF('Ricavi complessivi'!#REF!="G",'Ricavi complessivi'!#REF!*LAVORO!$E$7,IF('Ricavi complessivi'!#REF!="M",'Ricavi complessivi'!#REF!,""))</f>
        <v>#REF!</v>
      </c>
      <c r="I153" s="114" t="e">
        <f>IF('Ricavi complessivi'!#REF!="G",'Ricavi complessivi'!D153*LAVORO!$E$7,IF('Ricavi complessivi'!#REF!="M",'Ricavi complessivi'!D153,""))</f>
        <v>#REF!</v>
      </c>
      <c r="J153" s="14" t="e">
        <f>IF('Ricavi complessivi'!#REF!="G",'Ricavi complessivi'!E153*LAVORO!$E$7,IF('Ricavi complessivi'!#REF!="M",'Ricavi complessivi'!E153,""))</f>
        <v>#REF!</v>
      </c>
      <c r="K153" s="14" t="e">
        <f>IF('Ricavi complessivi'!#REF!="G",'Ricavi complessivi'!F153*LAVORO!$E$7,IF('Ricavi complessivi'!#REF!="M",'Ricavi complessivi'!F153,""))</f>
        <v>#REF!</v>
      </c>
      <c r="L153" s="30" t="e">
        <f>IF('Ricavi complessivi'!#REF!="G",'Ricavi complessivi'!#REF!*LAVORO!$E$7,IF('Ricavi complessivi'!#REF!="M",'Ricavi complessivi'!#REF!,""))</f>
        <v>#REF!</v>
      </c>
      <c r="M153" s="30" t="e">
        <f>'Ricavi complessivi'!#REF!</f>
        <v>#REF!</v>
      </c>
      <c r="P153" s="42" t="e">
        <f>IF(M153="G",'Ricavi complessivi'!#REF!,IF('R Montechiarugolo'!M153='R Montechiarugolo'!$B$214,'Ricavi complessivi'!#REF!,0))</f>
        <v>#REF!</v>
      </c>
    </row>
    <row r="154" spans="1:16" hidden="1">
      <c r="A154" s="13" t="str">
        <f>IF('Ricavi complessivi'!A154="","",'Ricavi complessivi'!A154)</f>
        <v xml:space="preserve"> 58/05/744</v>
      </c>
      <c r="B154" s="62" t="str">
        <f>IF('Ricavi complessivi'!B154="","",'Ricavi complessivi'!B154)</f>
        <v>RIMBORSO COLLECCHIO</v>
      </c>
      <c r="C154" s="8" t="e">
        <f>IF('Ricavi complessivi'!#REF!="G",'Ricavi complessivi'!#REF!*LAVORO!$E$7,IF('Ricavi complessivi'!#REF!="M",'Ricavi complessivi'!#REF!,""))</f>
        <v>#REF!</v>
      </c>
      <c r="D154" s="8" t="e">
        <f>IF('Ricavi complessivi'!#REF!="G",'Ricavi complessivi'!#REF!*LAVORO!$E$7,IF('Ricavi complessivi'!#REF!="M",'Ricavi complessivi'!#REF!,""))</f>
        <v>#REF!</v>
      </c>
      <c r="E154" s="30" t="e">
        <f>IF('Ricavi complessivi'!#REF!="G",'Ricavi complessivi'!#REF!*LAVORO!$E$7,IF('Ricavi complessivi'!#REF!="M",'Ricavi complessivi'!#REF!,""))</f>
        <v>#REF!</v>
      </c>
      <c r="F154" s="114" t="e">
        <f>IF('Ricavi complessivi'!#REF!="G",'Ricavi complessivi'!C154*LAVORO!$E$7,IF('Ricavi complessivi'!#REF!="M",'Ricavi complessivi'!C154,0))</f>
        <v>#REF!</v>
      </c>
      <c r="G154" s="44" t="e">
        <f>IF('Ricavi complessivi'!#REF!="G",'Ricavi complessivi'!#REF!*LAVORO!$E$7,IF('Ricavi complessivi'!#REF!="M",'Ricavi complessivi'!#REF!,""))</f>
        <v>#REF!</v>
      </c>
      <c r="H154" s="44" t="e">
        <f>IF('Ricavi complessivi'!#REF!="G",'Ricavi complessivi'!#REF!*LAVORO!$E$7,IF('Ricavi complessivi'!#REF!="M",'Ricavi complessivi'!#REF!,""))</f>
        <v>#REF!</v>
      </c>
      <c r="I154" s="114" t="e">
        <f>IF('Ricavi complessivi'!#REF!="G",'Ricavi complessivi'!D154*LAVORO!$E$7,IF('Ricavi complessivi'!#REF!="M",'Ricavi complessivi'!D154,""))</f>
        <v>#REF!</v>
      </c>
      <c r="J154" s="14" t="e">
        <f>IF('Ricavi complessivi'!#REF!="G",'Ricavi complessivi'!E154*LAVORO!$E$7,IF('Ricavi complessivi'!#REF!="M",'Ricavi complessivi'!E154,""))</f>
        <v>#REF!</v>
      </c>
      <c r="K154" s="14" t="e">
        <f>IF('Ricavi complessivi'!#REF!="G",'Ricavi complessivi'!F154*LAVORO!$E$7,IF('Ricavi complessivi'!#REF!="M",'Ricavi complessivi'!F154,""))</f>
        <v>#REF!</v>
      </c>
      <c r="L154" s="30" t="e">
        <f>IF('Ricavi complessivi'!#REF!="G",'Ricavi complessivi'!#REF!*LAVORO!$E$7,IF('Ricavi complessivi'!#REF!="M",'Ricavi complessivi'!#REF!,""))</f>
        <v>#REF!</v>
      </c>
      <c r="M154" s="30" t="e">
        <f>'Ricavi complessivi'!#REF!</f>
        <v>#REF!</v>
      </c>
      <c r="P154" s="42" t="e">
        <f>IF(M154="G",'Ricavi complessivi'!#REF!,IF('R Montechiarugolo'!M154='R Montechiarugolo'!$B$214,'Ricavi complessivi'!#REF!,0))</f>
        <v>#REF!</v>
      </c>
    </row>
    <row r="155" spans="1:16" hidden="1">
      <c r="A155" s="13" t="str">
        <f>IF('Ricavi complessivi'!A155="","",'Ricavi complessivi'!A155)</f>
        <v xml:space="preserve">  64/05/115  </v>
      </c>
      <c r="B155" s="62" t="str">
        <f>IF('Ricavi complessivi'!B155="","",'Ricavi complessivi'!B155)</f>
        <v>SOPRAVVENIENZE ORDINARIE FELINO</v>
      </c>
      <c r="C155" s="8" t="e">
        <f>IF('Ricavi complessivi'!#REF!="G",'Ricavi complessivi'!#REF!*LAVORO!$E$7,IF('Ricavi complessivi'!#REF!="M",'Ricavi complessivi'!#REF!,""))</f>
        <v>#REF!</v>
      </c>
      <c r="D155" s="8" t="e">
        <f>IF('Ricavi complessivi'!#REF!="G",'Ricavi complessivi'!#REF!*LAVORO!$E$7,IF('Ricavi complessivi'!#REF!="M",'Ricavi complessivi'!#REF!,""))</f>
        <v>#REF!</v>
      </c>
      <c r="E155" s="30" t="e">
        <f>IF('Ricavi complessivi'!#REF!="G",'Ricavi complessivi'!#REF!*LAVORO!$E$7,IF('Ricavi complessivi'!#REF!="M",'Ricavi complessivi'!#REF!,""))</f>
        <v>#REF!</v>
      </c>
      <c r="F155" s="114" t="e">
        <f>IF('Ricavi complessivi'!#REF!="G",'Ricavi complessivi'!C155*LAVORO!$E$7,IF('Ricavi complessivi'!#REF!="M",'Ricavi complessivi'!C155,0))</f>
        <v>#REF!</v>
      </c>
      <c r="G155" s="44" t="e">
        <f>IF('Ricavi complessivi'!#REF!="G",'Ricavi complessivi'!#REF!*LAVORO!$E$7,IF('Ricavi complessivi'!#REF!="M",'Ricavi complessivi'!#REF!,""))</f>
        <v>#REF!</v>
      </c>
      <c r="H155" s="44" t="e">
        <f>IF('Ricavi complessivi'!#REF!="G",'Ricavi complessivi'!#REF!*LAVORO!$E$7,IF('Ricavi complessivi'!#REF!="M",'Ricavi complessivi'!#REF!,""))</f>
        <v>#REF!</v>
      </c>
      <c r="I155" s="114" t="e">
        <f>IF('Ricavi complessivi'!#REF!="G",'Ricavi complessivi'!D155*LAVORO!$E$7,IF('Ricavi complessivi'!#REF!="M",'Ricavi complessivi'!D155,""))</f>
        <v>#REF!</v>
      </c>
      <c r="J155" s="14" t="e">
        <f>IF('Ricavi complessivi'!#REF!="G",'Ricavi complessivi'!E155*LAVORO!$E$7,IF('Ricavi complessivi'!#REF!="M",'Ricavi complessivi'!E155,""))</f>
        <v>#REF!</v>
      </c>
      <c r="K155" s="14" t="e">
        <f>IF('Ricavi complessivi'!#REF!="G",'Ricavi complessivi'!F155*LAVORO!$E$7,IF('Ricavi complessivi'!#REF!="M",'Ricavi complessivi'!F155,""))</f>
        <v>#REF!</v>
      </c>
      <c r="L155" s="30" t="e">
        <f>IF('Ricavi complessivi'!#REF!="G",'Ricavi complessivi'!#REF!*LAVORO!$E$7,IF('Ricavi complessivi'!#REF!="M",'Ricavi complessivi'!#REF!,""))</f>
        <v>#REF!</v>
      </c>
      <c r="M155" s="30" t="e">
        <f>'Ricavi complessivi'!#REF!</f>
        <v>#REF!</v>
      </c>
      <c r="P155" s="42" t="e">
        <f>IF(M155="G",'Ricavi complessivi'!#REF!,IF('R Montechiarugolo'!M155='R Montechiarugolo'!$B$214,'Ricavi complessivi'!#REF!,0))</f>
        <v>#REF!</v>
      </c>
    </row>
    <row r="156" spans="1:16" hidden="1">
      <c r="A156" s="13" t="str">
        <f>IF('Ricavi complessivi'!A156="","",'Ricavi complessivi'!A156)</f>
        <v xml:space="preserve">  64/05/115  </v>
      </c>
      <c r="B156" s="62" t="str">
        <f>IF('Ricavi complessivi'!B156="","",'Ricavi complessivi'!B156)</f>
        <v>SOPRAVVENIENZE ORDINARIE MONTE</v>
      </c>
      <c r="C156" s="8" t="e">
        <f>IF('Ricavi complessivi'!#REF!="G",'Ricavi complessivi'!#REF!*LAVORO!$E$7,IF('Ricavi complessivi'!#REF!="M",'Ricavi complessivi'!#REF!,""))</f>
        <v>#REF!</v>
      </c>
      <c r="D156" s="8" t="e">
        <f>IF('Ricavi complessivi'!#REF!="G",'Ricavi complessivi'!#REF!*LAVORO!$E$7,IF('Ricavi complessivi'!#REF!="M",'Ricavi complessivi'!#REF!,""))</f>
        <v>#REF!</v>
      </c>
      <c r="E156" s="30" t="e">
        <f>IF('Ricavi complessivi'!#REF!="G",'Ricavi complessivi'!#REF!*LAVORO!$E$7,IF('Ricavi complessivi'!#REF!="M",'Ricavi complessivi'!#REF!,""))</f>
        <v>#REF!</v>
      </c>
      <c r="F156" s="114" t="e">
        <f>IF('Ricavi complessivi'!#REF!="G",'Ricavi complessivi'!C156*LAVORO!$E$7,IF('Ricavi complessivi'!#REF!="M",'Ricavi complessivi'!C156,0))</f>
        <v>#REF!</v>
      </c>
      <c r="G156" s="44" t="e">
        <f>IF('Ricavi complessivi'!#REF!="G",'Ricavi complessivi'!#REF!*LAVORO!$E$7,IF('Ricavi complessivi'!#REF!="M",'Ricavi complessivi'!#REF!,""))</f>
        <v>#REF!</v>
      </c>
      <c r="H156" s="44" t="e">
        <f>IF('Ricavi complessivi'!#REF!="G",'Ricavi complessivi'!#REF!*LAVORO!$E$7,IF('Ricavi complessivi'!#REF!="M",'Ricavi complessivi'!#REF!,""))</f>
        <v>#REF!</v>
      </c>
      <c r="I156" s="114" t="e">
        <f>IF('Ricavi complessivi'!#REF!="G",'Ricavi complessivi'!D156*LAVORO!$E$7,IF('Ricavi complessivi'!#REF!="M",'Ricavi complessivi'!D156,""))</f>
        <v>#REF!</v>
      </c>
      <c r="J156" s="14" t="e">
        <f>IF('Ricavi complessivi'!#REF!="G",'Ricavi complessivi'!E156*LAVORO!$E$7,IF('Ricavi complessivi'!#REF!="M",'Ricavi complessivi'!E156,""))</f>
        <v>#REF!</v>
      </c>
      <c r="K156" s="14" t="e">
        <f>IF('Ricavi complessivi'!#REF!="G",'Ricavi complessivi'!F156*LAVORO!$E$7,IF('Ricavi complessivi'!#REF!="M",'Ricavi complessivi'!F156,""))</f>
        <v>#REF!</v>
      </c>
      <c r="L156" s="30" t="e">
        <f>IF('Ricavi complessivi'!#REF!="G",'Ricavi complessivi'!#REF!*LAVORO!$E$7,IF('Ricavi complessivi'!#REF!="M",'Ricavi complessivi'!#REF!,""))</f>
        <v>#REF!</v>
      </c>
      <c r="M156" s="30" t="e">
        <f>'Ricavi complessivi'!#REF!</f>
        <v>#REF!</v>
      </c>
      <c r="P156" s="42" t="e">
        <f>IF(M156="G",'Ricavi complessivi'!#REF!,IF('R Montechiarugolo'!M156='R Montechiarugolo'!$B$214,'Ricavi complessivi'!#REF!,0))</f>
        <v>#REF!</v>
      </c>
    </row>
    <row r="157" spans="1:16" hidden="1">
      <c r="A157" s="13" t="str">
        <f>IF('Ricavi complessivi'!A157="","",'Ricavi complessivi'!A157)</f>
        <v xml:space="preserve">  64/05/115  </v>
      </c>
      <c r="B157" s="62" t="str">
        <f>IF('Ricavi complessivi'!B157="","",'Ricavi complessivi'!B157)</f>
        <v>SOPRAVVENIENZE ORDINARIE SALA</v>
      </c>
      <c r="C157" s="8" t="e">
        <f>IF('Ricavi complessivi'!#REF!="G",'Ricavi complessivi'!#REF!*LAVORO!$E$7,IF('Ricavi complessivi'!#REF!="M",'Ricavi complessivi'!#REF!,""))</f>
        <v>#REF!</v>
      </c>
      <c r="D157" s="8" t="e">
        <f>IF('Ricavi complessivi'!#REF!="G",'Ricavi complessivi'!#REF!*LAVORO!$E$7,IF('Ricavi complessivi'!#REF!="M",'Ricavi complessivi'!#REF!,""))</f>
        <v>#REF!</v>
      </c>
      <c r="E157" s="30" t="e">
        <f>IF('Ricavi complessivi'!#REF!="G",'Ricavi complessivi'!#REF!*LAVORO!$E$7,IF('Ricavi complessivi'!#REF!="M",'Ricavi complessivi'!#REF!,""))</f>
        <v>#REF!</v>
      </c>
      <c r="F157" s="114" t="e">
        <f>IF('Ricavi complessivi'!#REF!="G",'Ricavi complessivi'!C157*LAVORO!$E$7,IF('Ricavi complessivi'!#REF!="M",'Ricavi complessivi'!C157,0))</f>
        <v>#REF!</v>
      </c>
      <c r="G157" s="44" t="e">
        <f>IF('Ricavi complessivi'!#REF!="G",'Ricavi complessivi'!#REF!*LAVORO!$E$7,IF('Ricavi complessivi'!#REF!="M",'Ricavi complessivi'!#REF!,""))</f>
        <v>#REF!</v>
      </c>
      <c r="H157" s="44" t="e">
        <f>IF('Ricavi complessivi'!#REF!="G",'Ricavi complessivi'!#REF!*LAVORO!$E$7,IF('Ricavi complessivi'!#REF!="M",'Ricavi complessivi'!#REF!,""))</f>
        <v>#REF!</v>
      </c>
      <c r="I157" s="114" t="e">
        <f>IF('Ricavi complessivi'!#REF!="G",'Ricavi complessivi'!D157*LAVORO!$E$7,IF('Ricavi complessivi'!#REF!="M",'Ricavi complessivi'!D157,""))</f>
        <v>#REF!</v>
      </c>
      <c r="J157" s="14" t="e">
        <f>IF('Ricavi complessivi'!#REF!="G",'Ricavi complessivi'!E157*LAVORO!$E$7,IF('Ricavi complessivi'!#REF!="M",'Ricavi complessivi'!E157,""))</f>
        <v>#REF!</v>
      </c>
      <c r="K157" s="14" t="e">
        <f>IF('Ricavi complessivi'!#REF!="G",'Ricavi complessivi'!F157*LAVORO!$E$7,IF('Ricavi complessivi'!#REF!="M",'Ricavi complessivi'!F157,""))</f>
        <v>#REF!</v>
      </c>
      <c r="L157" s="30" t="e">
        <f>IF('Ricavi complessivi'!#REF!="G",'Ricavi complessivi'!#REF!*LAVORO!$E$7,IF('Ricavi complessivi'!#REF!="M",'Ricavi complessivi'!#REF!,""))</f>
        <v>#REF!</v>
      </c>
      <c r="M157" s="30" t="e">
        <f>'Ricavi complessivi'!#REF!</f>
        <v>#REF!</v>
      </c>
      <c r="P157" s="42" t="e">
        <f>IF(M157="G",'Ricavi complessivi'!#REF!,IF('R Montechiarugolo'!M157='R Montechiarugolo'!$B$214,'Ricavi complessivi'!#REF!,0))</f>
        <v>#REF!</v>
      </c>
    </row>
    <row r="158" spans="1:16" hidden="1">
      <c r="A158" s="13" t="str">
        <f>IF('Ricavi complessivi'!A158="","",'Ricavi complessivi'!A158)</f>
        <v xml:space="preserve">  64/05/115  </v>
      </c>
      <c r="B158" s="62" t="str">
        <f>IF('Ricavi complessivi'!B158="","",'Ricavi complessivi'!B158)</f>
        <v>SOPRAVVENIENZE ORDINARIE TRAVE</v>
      </c>
      <c r="C158" s="8" t="e">
        <f>IF('Ricavi complessivi'!#REF!="G",'Ricavi complessivi'!#REF!*LAVORO!$E$7,IF('Ricavi complessivi'!#REF!="M",'Ricavi complessivi'!#REF!,""))</f>
        <v>#REF!</v>
      </c>
      <c r="D158" s="8" t="e">
        <f>IF('Ricavi complessivi'!#REF!="G",'Ricavi complessivi'!#REF!*LAVORO!$E$7,IF('Ricavi complessivi'!#REF!="M",'Ricavi complessivi'!#REF!,""))</f>
        <v>#REF!</v>
      </c>
      <c r="E158" s="30" t="e">
        <f>IF('Ricavi complessivi'!#REF!="G",'Ricavi complessivi'!#REF!*LAVORO!$E$7,IF('Ricavi complessivi'!#REF!="M",'Ricavi complessivi'!#REF!,""))</f>
        <v>#REF!</v>
      </c>
      <c r="F158" s="114" t="e">
        <f>IF('Ricavi complessivi'!#REF!="G",'Ricavi complessivi'!C158*LAVORO!$E$7,IF('Ricavi complessivi'!#REF!="M",'Ricavi complessivi'!C158,0))</f>
        <v>#REF!</v>
      </c>
      <c r="G158" s="44" t="e">
        <f>IF('Ricavi complessivi'!#REF!="G",'Ricavi complessivi'!#REF!*LAVORO!$E$7,IF('Ricavi complessivi'!#REF!="M",'Ricavi complessivi'!#REF!,""))</f>
        <v>#REF!</v>
      </c>
      <c r="H158" s="44" t="e">
        <f>IF('Ricavi complessivi'!#REF!="G",'Ricavi complessivi'!#REF!*LAVORO!$E$7,IF('Ricavi complessivi'!#REF!="M",'Ricavi complessivi'!#REF!,""))</f>
        <v>#REF!</v>
      </c>
      <c r="I158" s="114" t="e">
        <f>IF('Ricavi complessivi'!#REF!="G",'Ricavi complessivi'!D158*LAVORO!$E$7,IF('Ricavi complessivi'!#REF!="M",'Ricavi complessivi'!D158,""))</f>
        <v>#REF!</v>
      </c>
      <c r="J158" s="14" t="e">
        <f>IF('Ricavi complessivi'!#REF!="G",'Ricavi complessivi'!E158*LAVORO!$E$7,IF('Ricavi complessivi'!#REF!="M",'Ricavi complessivi'!E158,""))</f>
        <v>#REF!</v>
      </c>
      <c r="K158" s="14" t="e">
        <f>IF('Ricavi complessivi'!#REF!="G",'Ricavi complessivi'!F158*LAVORO!$E$7,IF('Ricavi complessivi'!#REF!="M",'Ricavi complessivi'!F158,""))</f>
        <v>#REF!</v>
      </c>
      <c r="L158" s="30" t="e">
        <f>IF('Ricavi complessivi'!#REF!="G",'Ricavi complessivi'!#REF!*LAVORO!$E$7,IF('Ricavi complessivi'!#REF!="M",'Ricavi complessivi'!#REF!,""))</f>
        <v>#REF!</v>
      </c>
      <c r="M158" s="30" t="e">
        <f>'Ricavi complessivi'!#REF!</f>
        <v>#REF!</v>
      </c>
      <c r="P158" s="42" t="e">
        <f>IF(M158="G",'Ricavi complessivi'!#REF!,IF('R Montechiarugolo'!M158='R Montechiarugolo'!$B$214,'Ricavi complessivi'!#REF!,0))</f>
        <v>#REF!</v>
      </c>
    </row>
    <row r="159" spans="1:16" hidden="1">
      <c r="A159" s="13" t="str">
        <f>IF('Ricavi complessivi'!A159="","",'Ricavi complessivi'!A159)</f>
        <v xml:space="preserve">  64/05/115  </v>
      </c>
      <c r="B159" s="62" t="str">
        <f>IF('Ricavi complessivi'!B159="","",'Ricavi complessivi'!B159)</f>
        <v>SOPRAVVENIENZE ORDINARIE COLLECCHIO</v>
      </c>
      <c r="C159" s="8" t="e">
        <f>IF('Ricavi complessivi'!#REF!="G",'Ricavi complessivi'!#REF!*LAVORO!$E$7,IF('Ricavi complessivi'!#REF!="M",'Ricavi complessivi'!#REF!,""))</f>
        <v>#REF!</v>
      </c>
      <c r="D159" s="8" t="e">
        <f>IF('Ricavi complessivi'!#REF!="G",'Ricavi complessivi'!#REF!*LAVORO!$E$7,IF('Ricavi complessivi'!#REF!="M",'Ricavi complessivi'!#REF!,""))</f>
        <v>#REF!</v>
      </c>
      <c r="E159" s="30" t="e">
        <f>IF('Ricavi complessivi'!#REF!="G",'Ricavi complessivi'!#REF!*LAVORO!$E$7,IF('Ricavi complessivi'!#REF!="M",'Ricavi complessivi'!#REF!,""))</f>
        <v>#REF!</v>
      </c>
      <c r="F159" s="114" t="e">
        <f>IF('Ricavi complessivi'!#REF!="G",'Ricavi complessivi'!C159*LAVORO!$E$7,IF('Ricavi complessivi'!#REF!="M",'Ricavi complessivi'!C159,0))</f>
        <v>#REF!</v>
      </c>
      <c r="G159" s="44" t="e">
        <f>IF('Ricavi complessivi'!#REF!="G",'Ricavi complessivi'!#REF!*LAVORO!$E$7,IF('Ricavi complessivi'!#REF!="M",'Ricavi complessivi'!#REF!,""))</f>
        <v>#REF!</v>
      </c>
      <c r="H159" s="44" t="e">
        <f>IF('Ricavi complessivi'!#REF!="G",'Ricavi complessivi'!#REF!*LAVORO!$E$7,IF('Ricavi complessivi'!#REF!="M",'Ricavi complessivi'!#REF!,""))</f>
        <v>#REF!</v>
      </c>
      <c r="I159" s="114" t="e">
        <f>IF('Ricavi complessivi'!#REF!="G",'Ricavi complessivi'!D159*LAVORO!$E$7,IF('Ricavi complessivi'!#REF!="M",'Ricavi complessivi'!D159,""))</f>
        <v>#REF!</v>
      </c>
      <c r="J159" s="14" t="e">
        <f>IF('Ricavi complessivi'!#REF!="G",'Ricavi complessivi'!E159*LAVORO!$E$7,IF('Ricavi complessivi'!#REF!="M",'Ricavi complessivi'!E159,""))</f>
        <v>#REF!</v>
      </c>
      <c r="K159" s="14" t="e">
        <f>IF('Ricavi complessivi'!#REF!="G",'Ricavi complessivi'!F159*LAVORO!$E$7,IF('Ricavi complessivi'!#REF!="M",'Ricavi complessivi'!F159,""))</f>
        <v>#REF!</v>
      </c>
      <c r="L159" s="30" t="e">
        <f>IF('Ricavi complessivi'!#REF!="G",'Ricavi complessivi'!#REF!*LAVORO!$E$7,IF('Ricavi complessivi'!#REF!="M",'Ricavi complessivi'!#REF!,""))</f>
        <v>#REF!</v>
      </c>
      <c r="M159" s="30" t="e">
        <f>'Ricavi complessivi'!#REF!</f>
        <v>#REF!</v>
      </c>
      <c r="P159" s="42" t="e">
        <f>IF(M159="G",'Ricavi complessivi'!#REF!,IF('R Montechiarugolo'!M159='R Montechiarugolo'!$B$214,'Ricavi complessivi'!#REF!,0))</f>
        <v>#REF!</v>
      </c>
    </row>
    <row r="160" spans="1:16" hidden="1">
      <c r="A160" s="13" t="str">
        <f>IF('Ricavi complessivi'!A160="","",'Ricavi complessivi'!A160)</f>
        <v/>
      </c>
      <c r="B160" s="62" t="str">
        <f>IF('Ricavi complessivi'!B160="","",'Ricavi complessivi'!B160)</f>
        <v>TRASFERIMENTO CENTRO PER LE FAMIGLIE</v>
      </c>
      <c r="C160" s="8" t="e">
        <f>IF('Ricavi complessivi'!#REF!="G",'Ricavi complessivi'!#REF!*LAVORO!$E$7,IF('Ricavi complessivi'!#REF!="M",'Ricavi complessivi'!#REF!,""))</f>
        <v>#REF!</v>
      </c>
      <c r="D160" s="8" t="e">
        <f>IF('Ricavi complessivi'!#REF!="G",'Ricavi complessivi'!#REF!*LAVORO!$E$7,IF('Ricavi complessivi'!#REF!="M",'Ricavi complessivi'!#REF!,""))</f>
        <v>#REF!</v>
      </c>
      <c r="E160" s="30" t="e">
        <f>IF('Ricavi complessivi'!#REF!="G",'Ricavi complessivi'!#REF!*LAVORO!$E$7,IF('Ricavi complessivi'!#REF!="M",'Ricavi complessivi'!#REF!,""))</f>
        <v>#REF!</v>
      </c>
      <c r="F160" s="114" t="e">
        <f>IF('Ricavi complessivi'!#REF!="G",'Ricavi complessivi'!C160*LAVORO!$E$7,IF('Ricavi complessivi'!#REF!="M",'Ricavi complessivi'!C160,0))</f>
        <v>#REF!</v>
      </c>
      <c r="G160" s="44" t="e">
        <f>IF('Ricavi complessivi'!#REF!="G",'Ricavi complessivi'!#REF!*LAVORO!$E$7,IF('Ricavi complessivi'!#REF!="M",'Ricavi complessivi'!#REF!,""))</f>
        <v>#REF!</v>
      </c>
      <c r="H160" s="44" t="e">
        <f>IF('Ricavi complessivi'!#REF!="G",'Ricavi complessivi'!#REF!*LAVORO!$E$7,IF('Ricavi complessivi'!#REF!="M",'Ricavi complessivi'!#REF!,""))</f>
        <v>#REF!</v>
      </c>
      <c r="I160" s="114" t="e">
        <f>IF('Ricavi complessivi'!#REF!="G",'Ricavi complessivi'!D160*LAVORO!$E$7,IF('Ricavi complessivi'!#REF!="M",'Ricavi complessivi'!D160,""))</f>
        <v>#REF!</v>
      </c>
      <c r="J160" s="14" t="e">
        <f>IF('Ricavi complessivi'!#REF!="G",'Ricavi complessivi'!E160*LAVORO!$E$7,IF('Ricavi complessivi'!#REF!="M",'Ricavi complessivi'!E160,""))</f>
        <v>#REF!</v>
      </c>
      <c r="K160" s="14" t="e">
        <f>IF('Ricavi complessivi'!#REF!="G",'Ricavi complessivi'!F160*LAVORO!$E$7,IF('Ricavi complessivi'!#REF!="M",'Ricavi complessivi'!F160,""))</f>
        <v>#REF!</v>
      </c>
      <c r="L160" s="30" t="e">
        <f>IF('Ricavi complessivi'!#REF!="G",'Ricavi complessivi'!#REF!*LAVORO!$E$7,IF('Ricavi complessivi'!#REF!="M",'Ricavi complessivi'!#REF!,""))</f>
        <v>#REF!</v>
      </c>
      <c r="M160" s="30" t="e">
        <f>'Ricavi complessivi'!#REF!</f>
        <v>#REF!</v>
      </c>
      <c r="P160" s="42" t="e">
        <f>IF(M160="G",'Ricavi complessivi'!#REF!,IF('R Montechiarugolo'!M160='R Montechiarugolo'!$B$214,'Ricavi complessivi'!#REF!,0))</f>
        <v>#REF!</v>
      </c>
    </row>
    <row r="161" spans="1:16" hidden="1">
      <c r="A161" s="13" t="str">
        <f>IF('Ricavi complessivi'!A161="","",'Ricavi complessivi'!A161)</f>
        <v/>
      </c>
      <c r="B161" s="62" t="str">
        <f>IF('Ricavi complessivi'!B161="","",'Ricavi complessivi'!B161)</f>
        <v>FITTI ATTIVI TRAVE</v>
      </c>
      <c r="C161" s="8" t="e">
        <f>IF('Ricavi complessivi'!#REF!="G",'Ricavi complessivi'!#REF!*LAVORO!$E$7,IF('Ricavi complessivi'!#REF!="M",'Ricavi complessivi'!#REF!,""))</f>
        <v>#REF!</v>
      </c>
      <c r="D161" s="8" t="e">
        <f>IF('Ricavi complessivi'!#REF!="G",'Ricavi complessivi'!#REF!*LAVORO!$E$7,IF('Ricavi complessivi'!#REF!="M",'Ricavi complessivi'!#REF!,""))</f>
        <v>#REF!</v>
      </c>
      <c r="E161" s="30" t="e">
        <f>IF('Ricavi complessivi'!#REF!="G",'Ricavi complessivi'!#REF!*LAVORO!$E$7,IF('Ricavi complessivi'!#REF!="M",'Ricavi complessivi'!#REF!,""))</f>
        <v>#REF!</v>
      </c>
      <c r="F161" s="114" t="e">
        <f>IF('Ricavi complessivi'!#REF!="G",'Ricavi complessivi'!C161*LAVORO!$E$7,IF('Ricavi complessivi'!#REF!="M",'Ricavi complessivi'!C161,0))</f>
        <v>#REF!</v>
      </c>
      <c r="G161" s="44" t="e">
        <f>IF('Ricavi complessivi'!#REF!="G",'Ricavi complessivi'!#REF!*LAVORO!$E$7,IF('Ricavi complessivi'!#REF!="M",'Ricavi complessivi'!#REF!,""))</f>
        <v>#REF!</v>
      </c>
      <c r="H161" s="44" t="e">
        <f>IF('Ricavi complessivi'!#REF!="G",'Ricavi complessivi'!#REF!*LAVORO!$E$7,IF('Ricavi complessivi'!#REF!="M",'Ricavi complessivi'!#REF!,""))</f>
        <v>#REF!</v>
      </c>
      <c r="I161" s="114" t="e">
        <f>IF('Ricavi complessivi'!#REF!="G",'Ricavi complessivi'!D161*LAVORO!$E$7,IF('Ricavi complessivi'!#REF!="M",'Ricavi complessivi'!D161,""))</f>
        <v>#REF!</v>
      </c>
      <c r="J161" s="14" t="e">
        <f>IF('Ricavi complessivi'!#REF!="G",'Ricavi complessivi'!E161*LAVORO!$E$7,IF('Ricavi complessivi'!#REF!="M",'Ricavi complessivi'!E161,""))</f>
        <v>#REF!</v>
      </c>
      <c r="K161" s="14" t="e">
        <f>IF('Ricavi complessivi'!#REF!="G",'Ricavi complessivi'!F161*LAVORO!$E$7,IF('Ricavi complessivi'!#REF!="M",'Ricavi complessivi'!F161,""))</f>
        <v>#REF!</v>
      </c>
      <c r="L161" s="30" t="e">
        <f>IF('Ricavi complessivi'!#REF!="G",'Ricavi complessivi'!#REF!*LAVORO!$E$7,IF('Ricavi complessivi'!#REF!="M",'Ricavi complessivi'!#REF!,""))</f>
        <v>#REF!</v>
      </c>
      <c r="M161" s="30" t="e">
        <f>'Ricavi complessivi'!#REF!</f>
        <v>#REF!</v>
      </c>
      <c r="P161" s="42" t="e">
        <f>IF(M161="G",'Ricavi complessivi'!#REF!,IF('R Montechiarugolo'!M161='R Montechiarugolo'!$B$214,'Ricavi complessivi'!#REF!,0))</f>
        <v>#REF!</v>
      </c>
    </row>
    <row r="162" spans="1:16">
      <c r="A162" s="13" t="str">
        <f>IF('Ricavi complessivi'!A162="","",'Ricavi complessivi'!A162)</f>
        <v/>
      </c>
      <c r="B162" s="62" t="str">
        <f>IF('Ricavi complessivi'!B162="","",'Ricavi complessivi'!B162)</f>
        <v>FITTI ATTIVI MONTCHIARUGOLO</v>
      </c>
      <c r="C162" s="8" t="e">
        <f>IF('Ricavi complessivi'!#REF!="G",'Ricavi complessivi'!#REF!*LAVORO!$E$7,IF('Ricavi complessivi'!#REF!="M",'Ricavi complessivi'!#REF!,""))</f>
        <v>#REF!</v>
      </c>
      <c r="D162" s="8" t="e">
        <f>IF('Ricavi complessivi'!#REF!="G",'Ricavi complessivi'!#REF!*LAVORO!$E$7,IF('Ricavi complessivi'!#REF!="M",'Ricavi complessivi'!#REF!,""))</f>
        <v>#REF!</v>
      </c>
      <c r="E162" s="30" t="e">
        <f>IF('Ricavi complessivi'!#REF!="G",'Ricavi complessivi'!#REF!*LAVORO!$E$7,IF('Ricavi complessivi'!#REF!="M",'Ricavi complessivi'!#REF!,""))</f>
        <v>#REF!</v>
      </c>
      <c r="F162" s="114" t="e">
        <f>IF('Ricavi complessivi'!#REF!="G",'Ricavi complessivi'!C162*LAVORO!$E$7,IF('Ricavi complessivi'!#REF!="M",'Ricavi complessivi'!C162,0))</f>
        <v>#REF!</v>
      </c>
      <c r="G162" s="44" t="e">
        <f>IF('Ricavi complessivi'!#REF!="G",'Ricavi complessivi'!#REF!*LAVORO!$E$7,IF('Ricavi complessivi'!#REF!="M",'Ricavi complessivi'!#REF!,""))</f>
        <v>#REF!</v>
      </c>
      <c r="H162" s="44" t="e">
        <f>IF('Ricavi complessivi'!#REF!="G",'Ricavi complessivi'!#REF!*LAVORO!$E$7,IF('Ricavi complessivi'!#REF!="M",'Ricavi complessivi'!#REF!,""))</f>
        <v>#REF!</v>
      </c>
      <c r="I162" s="114" t="e">
        <f>IF('Ricavi complessivi'!#REF!="G",'Ricavi complessivi'!D162*LAVORO!$E$7,IF('Ricavi complessivi'!#REF!="M",'Ricavi complessivi'!D162,""))</f>
        <v>#REF!</v>
      </c>
      <c r="J162" s="14" t="e">
        <f>IF('Ricavi complessivi'!#REF!="G",'Ricavi complessivi'!E162*LAVORO!$E$7,IF('Ricavi complessivi'!#REF!="M",'Ricavi complessivi'!E162,""))</f>
        <v>#REF!</v>
      </c>
      <c r="K162" s="14" t="e">
        <f>IF('Ricavi complessivi'!#REF!="G",'Ricavi complessivi'!F162*LAVORO!$E$7,IF('Ricavi complessivi'!#REF!="M",'Ricavi complessivi'!F162,""))</f>
        <v>#REF!</v>
      </c>
      <c r="L162" s="30" t="e">
        <f>IF('Ricavi complessivi'!#REF!="G",'Ricavi complessivi'!#REF!*LAVORO!$E$7,IF('Ricavi complessivi'!#REF!="M",'Ricavi complessivi'!#REF!,""))</f>
        <v>#REF!</v>
      </c>
      <c r="M162" s="30" t="e">
        <f>'Ricavi complessivi'!#REF!</f>
        <v>#REF!</v>
      </c>
      <c r="P162" s="42" t="e">
        <f>IF(M162="G",'Ricavi complessivi'!#REF!,IF('R Montechiarugolo'!M162='R Montechiarugolo'!$B$214,'Ricavi complessivi'!#REF!,0))</f>
        <v>#REF!</v>
      </c>
    </row>
    <row r="163" spans="1:16">
      <c r="A163" s="13" t="str">
        <f>IF('Ricavi complessivi'!A163="","",'Ricavi complessivi'!A163)</f>
        <v/>
      </c>
      <c r="B163" s="62" t="str">
        <f>IF('Ricavi complessivi'!B163="","",'Ricavi complessivi'!B163)</f>
        <v>CONTRIBUTO BARRIERE ARCHITETTONICHE M</v>
      </c>
      <c r="C163" s="8" t="e">
        <f>IF('Ricavi complessivi'!#REF!="G",'Ricavi complessivi'!#REF!*LAVORO!$E$7,IF('Ricavi complessivi'!#REF!="M",'Ricavi complessivi'!#REF!,""))</f>
        <v>#REF!</v>
      </c>
      <c r="D163" s="8" t="e">
        <f>IF('Ricavi complessivi'!#REF!="G",'Ricavi complessivi'!#REF!*LAVORO!$E$7,IF('Ricavi complessivi'!#REF!="M",'Ricavi complessivi'!#REF!,""))</f>
        <v>#REF!</v>
      </c>
      <c r="E163" s="30" t="e">
        <f>IF('Ricavi complessivi'!#REF!="G",'Ricavi complessivi'!#REF!*LAVORO!$E$7,IF('Ricavi complessivi'!#REF!="M",'Ricavi complessivi'!#REF!,""))</f>
        <v>#REF!</v>
      </c>
      <c r="F163" s="114" t="e">
        <f>IF('Ricavi complessivi'!#REF!="G",'Ricavi complessivi'!C163*LAVORO!$E$7,IF('Ricavi complessivi'!#REF!="M",'Ricavi complessivi'!C163,0))</f>
        <v>#REF!</v>
      </c>
      <c r="G163" s="44" t="e">
        <f>IF('Ricavi complessivi'!#REF!="G",'Ricavi complessivi'!#REF!*LAVORO!$E$7,IF('Ricavi complessivi'!#REF!="M",'Ricavi complessivi'!#REF!,""))</f>
        <v>#REF!</v>
      </c>
      <c r="H163" s="44" t="e">
        <f>IF('Ricavi complessivi'!#REF!="G",'Ricavi complessivi'!#REF!*LAVORO!$E$7,IF('Ricavi complessivi'!#REF!="M",'Ricavi complessivi'!#REF!,""))</f>
        <v>#REF!</v>
      </c>
      <c r="I163" s="114" t="e">
        <f>IF('Ricavi complessivi'!#REF!="G",'Ricavi complessivi'!D163*LAVORO!$E$7,IF('Ricavi complessivi'!#REF!="M",'Ricavi complessivi'!D163,""))</f>
        <v>#REF!</v>
      </c>
      <c r="J163" s="14" t="e">
        <f>IF('Ricavi complessivi'!#REF!="G",'Ricavi complessivi'!E163*LAVORO!$E$7,IF('Ricavi complessivi'!#REF!="M",'Ricavi complessivi'!E163,""))</f>
        <v>#REF!</v>
      </c>
      <c r="K163" s="14" t="e">
        <f>IF('Ricavi complessivi'!#REF!="G",'Ricavi complessivi'!F163*LAVORO!$E$7,IF('Ricavi complessivi'!#REF!="M",'Ricavi complessivi'!F163,""))</f>
        <v>#REF!</v>
      </c>
      <c r="L163" s="30" t="e">
        <f>IF('Ricavi complessivi'!#REF!="G",'Ricavi complessivi'!#REF!*LAVORO!$E$7,IF('Ricavi complessivi'!#REF!="M",'Ricavi complessivi'!#REF!,""))</f>
        <v>#REF!</v>
      </c>
      <c r="M163" s="30" t="e">
        <f>'Ricavi complessivi'!#REF!</f>
        <v>#REF!</v>
      </c>
      <c r="P163" s="42" t="e">
        <f>IF(M163="G",'Ricavi complessivi'!#REF!,IF('R Montechiarugolo'!M163='R Montechiarugolo'!$B$214,'Ricavi complessivi'!#REF!,0))</f>
        <v>#REF!</v>
      </c>
    </row>
    <row r="164" spans="1:16" hidden="1">
      <c r="A164" s="13" t="str">
        <f>IF('Ricavi complessivi'!A164="","",'Ricavi complessivi'!A164)</f>
        <v/>
      </c>
      <c r="B164" s="62" t="str">
        <f>IF('Ricavi complessivi'!B164="","",'Ricavi complessivi'!B164)</f>
        <v/>
      </c>
      <c r="C164" s="8" t="e">
        <f>IF('Ricavi complessivi'!#REF!="G",'Ricavi complessivi'!#REF!*LAVORO!$E$7,IF('Ricavi complessivi'!#REF!="M",'Ricavi complessivi'!#REF!,""))</f>
        <v>#REF!</v>
      </c>
      <c r="D164" s="8" t="e">
        <f>IF('Ricavi complessivi'!#REF!="G",'Ricavi complessivi'!#REF!*LAVORO!$E$7,IF('Ricavi complessivi'!#REF!="M",'Ricavi complessivi'!#REF!,""))</f>
        <v>#REF!</v>
      </c>
      <c r="E164" s="30" t="e">
        <f>IF('Ricavi complessivi'!#REF!="G",'Ricavi complessivi'!#REF!*LAVORO!$E$7,IF('Ricavi complessivi'!#REF!="M",'Ricavi complessivi'!#REF!,""))</f>
        <v>#REF!</v>
      </c>
      <c r="F164" s="114" t="e">
        <f>IF('Ricavi complessivi'!#REF!="G",'Ricavi complessivi'!C164*LAVORO!$E$7,IF('Ricavi complessivi'!#REF!="M",'Ricavi complessivi'!C164,0))</f>
        <v>#REF!</v>
      </c>
      <c r="G164" s="44" t="e">
        <f>IF('Ricavi complessivi'!#REF!="G",'Ricavi complessivi'!#REF!*LAVORO!$E$7,IF('Ricavi complessivi'!#REF!="M",'Ricavi complessivi'!#REF!,""))</f>
        <v>#REF!</v>
      </c>
      <c r="H164" s="44" t="e">
        <f>IF('Ricavi complessivi'!#REF!="G",'Ricavi complessivi'!#REF!*LAVORO!$E$7,IF('Ricavi complessivi'!#REF!="M",'Ricavi complessivi'!#REF!,""))</f>
        <v>#REF!</v>
      </c>
      <c r="I164" s="114" t="e">
        <f>IF('Ricavi complessivi'!#REF!="G",'Ricavi complessivi'!D164*LAVORO!$E$7,IF('Ricavi complessivi'!#REF!="M",'Ricavi complessivi'!D164,""))</f>
        <v>#REF!</v>
      </c>
      <c r="J164" s="14" t="e">
        <f>IF('Ricavi complessivi'!#REF!="G",'Ricavi complessivi'!E164*LAVORO!$E$7,IF('Ricavi complessivi'!#REF!="M",'Ricavi complessivi'!E164,""))</f>
        <v>#REF!</v>
      </c>
      <c r="K164" s="14" t="e">
        <f>IF('Ricavi complessivi'!#REF!="G",'Ricavi complessivi'!F164*LAVORO!$E$7,IF('Ricavi complessivi'!#REF!="M",'Ricavi complessivi'!F164,""))</f>
        <v>#REF!</v>
      </c>
      <c r="L164" s="30" t="e">
        <f>IF('Ricavi complessivi'!#REF!="G",'Ricavi complessivi'!#REF!*LAVORO!$E$7,IF('Ricavi complessivi'!#REF!="M",'Ricavi complessivi'!#REF!,""))</f>
        <v>#REF!</v>
      </c>
      <c r="M164" s="30" t="e">
        <f>'Ricavi complessivi'!#REF!</f>
        <v>#REF!</v>
      </c>
      <c r="P164" s="42" t="e">
        <f>IF(M164="G",'Ricavi complessivi'!#REF!,IF('R Montechiarugolo'!M164='R Montechiarugolo'!$B$214,'Ricavi complessivi'!#REF!,0))</f>
        <v>#REF!</v>
      </c>
    </row>
    <row r="165" spans="1:16" hidden="1">
      <c r="A165" s="13" t="str">
        <f>IF('Ricavi complessivi'!A165="","",'Ricavi complessivi'!A165)</f>
        <v/>
      </c>
      <c r="B165" s="62" t="str">
        <f>IF('Ricavi complessivi'!B165="","",'Ricavi complessivi'!B165)</f>
        <v/>
      </c>
      <c r="C165" s="8" t="e">
        <f>IF('Ricavi complessivi'!#REF!="G",'Ricavi complessivi'!#REF!*LAVORO!$E$7,IF('Ricavi complessivi'!#REF!="M",'Ricavi complessivi'!#REF!,""))</f>
        <v>#REF!</v>
      </c>
      <c r="D165" s="8" t="e">
        <f>IF('Ricavi complessivi'!#REF!="G",'Ricavi complessivi'!#REF!*LAVORO!$E$7,IF('Ricavi complessivi'!#REF!="M",'Ricavi complessivi'!#REF!,""))</f>
        <v>#REF!</v>
      </c>
      <c r="E165" s="30" t="e">
        <f>IF('Ricavi complessivi'!#REF!="G",'Ricavi complessivi'!#REF!*LAVORO!$E$7,IF('Ricavi complessivi'!#REF!="M",'Ricavi complessivi'!#REF!,""))</f>
        <v>#REF!</v>
      </c>
      <c r="F165" s="114" t="e">
        <f>IF('Ricavi complessivi'!#REF!="G",'Ricavi complessivi'!C165*LAVORO!$E$7,IF('Ricavi complessivi'!#REF!="M",'Ricavi complessivi'!C165,0))</f>
        <v>#REF!</v>
      </c>
      <c r="G165" s="44" t="e">
        <f>IF('Ricavi complessivi'!#REF!="G",'Ricavi complessivi'!#REF!*LAVORO!$E$7,IF('Ricavi complessivi'!#REF!="M",'Ricavi complessivi'!#REF!,""))</f>
        <v>#REF!</v>
      </c>
      <c r="H165" s="44" t="e">
        <f>IF('Ricavi complessivi'!#REF!="G",'Ricavi complessivi'!#REF!*LAVORO!$E$7,IF('Ricavi complessivi'!#REF!="M",'Ricavi complessivi'!#REF!,""))</f>
        <v>#REF!</v>
      </c>
      <c r="I165" s="114" t="e">
        <f>IF('Ricavi complessivi'!#REF!="G",'Ricavi complessivi'!D165*LAVORO!$E$7,IF('Ricavi complessivi'!#REF!="M",'Ricavi complessivi'!D165,""))</f>
        <v>#REF!</v>
      </c>
      <c r="J165" s="14" t="e">
        <f>IF('Ricavi complessivi'!#REF!="G",'Ricavi complessivi'!E165*LAVORO!$E$7,IF('Ricavi complessivi'!#REF!="M",'Ricavi complessivi'!E165,""))</f>
        <v>#REF!</v>
      </c>
      <c r="K165" s="14" t="e">
        <f>IF('Ricavi complessivi'!#REF!="G",'Ricavi complessivi'!F165*LAVORO!$E$7,IF('Ricavi complessivi'!#REF!="M",'Ricavi complessivi'!F165,""))</f>
        <v>#REF!</v>
      </c>
      <c r="L165" s="30" t="e">
        <f>IF('Ricavi complessivi'!#REF!="G",'Ricavi complessivi'!#REF!*LAVORO!$E$7,IF('Ricavi complessivi'!#REF!="M",'Ricavi complessivi'!#REF!,""))</f>
        <v>#REF!</v>
      </c>
      <c r="M165" s="30" t="e">
        <f>'Ricavi complessivi'!#REF!</f>
        <v>#REF!</v>
      </c>
      <c r="P165" s="42" t="e">
        <f>IF(M165="G",'Ricavi complessivi'!#REF!,IF('R Montechiarugolo'!M165='R Montechiarugolo'!$B$214,'Ricavi complessivi'!#REF!,0))</f>
        <v>#REF!</v>
      </c>
    </row>
    <row r="166" spans="1:16" hidden="1">
      <c r="A166" s="13" t="str">
        <f>IF('Ricavi complessivi'!A166="","",'Ricavi complessivi'!A166)</f>
        <v/>
      </c>
      <c r="B166" s="62" t="str">
        <f>IF('Ricavi complessivi'!B166="","",'Ricavi complessivi'!B166)</f>
        <v/>
      </c>
      <c r="C166" s="8" t="e">
        <f>IF('Ricavi complessivi'!#REF!="G",'Ricavi complessivi'!#REF!*LAVORO!$E$7,IF('Ricavi complessivi'!#REF!="M",'Ricavi complessivi'!#REF!,""))</f>
        <v>#REF!</v>
      </c>
      <c r="D166" s="8" t="e">
        <f>IF('Ricavi complessivi'!#REF!="G",'Ricavi complessivi'!#REF!*LAVORO!$E$7,IF('Ricavi complessivi'!#REF!="M",'Ricavi complessivi'!#REF!,""))</f>
        <v>#REF!</v>
      </c>
      <c r="E166" s="30" t="e">
        <f>IF('Ricavi complessivi'!#REF!="G",'Ricavi complessivi'!#REF!*LAVORO!$E$7,IF('Ricavi complessivi'!#REF!="M",'Ricavi complessivi'!#REF!,""))</f>
        <v>#REF!</v>
      </c>
      <c r="F166" s="114" t="e">
        <f>IF('Ricavi complessivi'!#REF!="G",'Ricavi complessivi'!C166*LAVORO!$E$7,IF('Ricavi complessivi'!#REF!="M",'Ricavi complessivi'!C166,0))</f>
        <v>#REF!</v>
      </c>
      <c r="G166" s="44" t="e">
        <f>IF('Ricavi complessivi'!#REF!="G",'Ricavi complessivi'!#REF!*LAVORO!$E$7,IF('Ricavi complessivi'!#REF!="M",'Ricavi complessivi'!#REF!,""))</f>
        <v>#REF!</v>
      </c>
      <c r="H166" s="44" t="e">
        <f>IF('Ricavi complessivi'!#REF!="G",'Ricavi complessivi'!#REF!*LAVORO!$E$7,IF('Ricavi complessivi'!#REF!="M",'Ricavi complessivi'!#REF!,""))</f>
        <v>#REF!</v>
      </c>
      <c r="I166" s="114" t="e">
        <f>IF('Ricavi complessivi'!#REF!="G",'Ricavi complessivi'!D166*LAVORO!$E$7,IF('Ricavi complessivi'!#REF!="M",'Ricavi complessivi'!D166,""))</f>
        <v>#REF!</v>
      </c>
      <c r="J166" s="14" t="e">
        <f>IF('Ricavi complessivi'!#REF!="G",'Ricavi complessivi'!E166*LAVORO!$E$7,IF('Ricavi complessivi'!#REF!="M",'Ricavi complessivi'!E166,""))</f>
        <v>#REF!</v>
      </c>
      <c r="K166" s="14" t="e">
        <f>IF('Ricavi complessivi'!#REF!="G",'Ricavi complessivi'!F166*LAVORO!$E$7,IF('Ricavi complessivi'!#REF!="M",'Ricavi complessivi'!F166,""))</f>
        <v>#REF!</v>
      </c>
      <c r="L166" s="30" t="e">
        <f>IF('Ricavi complessivi'!#REF!="G",'Ricavi complessivi'!#REF!*LAVORO!$E$7,IF('Ricavi complessivi'!#REF!="M",'Ricavi complessivi'!#REF!,""))</f>
        <v>#REF!</v>
      </c>
      <c r="M166" s="30" t="e">
        <f>'Ricavi complessivi'!#REF!</f>
        <v>#REF!</v>
      </c>
      <c r="P166" s="42" t="e">
        <f>IF(M166="G",'Ricavi complessivi'!#REF!,IF('R Montechiarugolo'!M166='R Montechiarugolo'!$B$214,'Ricavi complessivi'!#REF!,0))</f>
        <v>#REF!</v>
      </c>
    </row>
    <row r="167" spans="1:16" hidden="1">
      <c r="A167" s="13" t="str">
        <f>IF('Ricavi complessivi'!A167="","",'Ricavi complessivi'!A167)</f>
        <v/>
      </c>
      <c r="B167" s="62" t="str">
        <f>IF('Ricavi complessivi'!B167="","",'Ricavi complessivi'!B167)</f>
        <v/>
      </c>
      <c r="C167" s="8" t="e">
        <f>IF('Ricavi complessivi'!#REF!="G",'Ricavi complessivi'!#REF!*LAVORO!$E$7,IF('Ricavi complessivi'!#REF!="M",'Ricavi complessivi'!#REF!,""))</f>
        <v>#REF!</v>
      </c>
      <c r="D167" s="8" t="e">
        <f>IF('Ricavi complessivi'!#REF!="G",'Ricavi complessivi'!#REF!*LAVORO!$E$7,IF('Ricavi complessivi'!#REF!="M",'Ricavi complessivi'!#REF!,""))</f>
        <v>#REF!</v>
      </c>
      <c r="E167" s="30" t="e">
        <f>IF('Ricavi complessivi'!#REF!="G",'Ricavi complessivi'!#REF!*LAVORO!$E$7,IF('Ricavi complessivi'!#REF!="M",'Ricavi complessivi'!#REF!,""))</f>
        <v>#REF!</v>
      </c>
      <c r="F167" s="114" t="e">
        <f>IF('Ricavi complessivi'!#REF!="G",'Ricavi complessivi'!C167*LAVORO!$E$7,IF('Ricavi complessivi'!#REF!="M",'Ricavi complessivi'!C167,0))</f>
        <v>#REF!</v>
      </c>
      <c r="G167" s="44" t="e">
        <f>IF('Ricavi complessivi'!#REF!="G",'Ricavi complessivi'!#REF!*LAVORO!$E$7,IF('Ricavi complessivi'!#REF!="M",'Ricavi complessivi'!#REF!,""))</f>
        <v>#REF!</v>
      </c>
      <c r="H167" s="44" t="e">
        <f>IF('Ricavi complessivi'!#REF!="G",'Ricavi complessivi'!#REF!*LAVORO!$E$7,IF('Ricavi complessivi'!#REF!="M",'Ricavi complessivi'!#REF!,""))</f>
        <v>#REF!</v>
      </c>
      <c r="I167" s="114" t="e">
        <f>IF('Ricavi complessivi'!#REF!="G",'Ricavi complessivi'!D167*LAVORO!$E$7,IF('Ricavi complessivi'!#REF!="M",'Ricavi complessivi'!D167,""))</f>
        <v>#REF!</v>
      </c>
      <c r="J167" s="14" t="e">
        <f>IF('Ricavi complessivi'!#REF!="G",'Ricavi complessivi'!E167*LAVORO!$E$7,IF('Ricavi complessivi'!#REF!="M",'Ricavi complessivi'!E167,""))</f>
        <v>#REF!</v>
      </c>
      <c r="K167" s="14" t="e">
        <f>IF('Ricavi complessivi'!#REF!="G",'Ricavi complessivi'!F167*LAVORO!$E$7,IF('Ricavi complessivi'!#REF!="M",'Ricavi complessivi'!F167,""))</f>
        <v>#REF!</v>
      </c>
      <c r="L167" s="30" t="e">
        <f>IF('Ricavi complessivi'!#REF!="G",'Ricavi complessivi'!#REF!*LAVORO!$E$7,IF('Ricavi complessivi'!#REF!="M",'Ricavi complessivi'!#REF!,""))</f>
        <v>#REF!</v>
      </c>
      <c r="M167" s="30" t="e">
        <f>'Ricavi complessivi'!#REF!</f>
        <v>#REF!</v>
      </c>
      <c r="P167" s="42" t="e">
        <f>IF(M167="G",'Ricavi complessivi'!#REF!,IF('R Montechiarugolo'!M167='R Montechiarugolo'!$B$214,'Ricavi complessivi'!#REF!,0))</f>
        <v>#REF!</v>
      </c>
    </row>
    <row r="168" spans="1:16" hidden="1">
      <c r="A168" s="13" t="str">
        <f>IF('Ricavi complessivi'!A168="","",'Ricavi complessivi'!A168)</f>
        <v/>
      </c>
      <c r="B168" s="62" t="str">
        <f>IF('Ricavi complessivi'!B168="","",'Ricavi complessivi'!B168)</f>
        <v/>
      </c>
      <c r="C168" s="8" t="e">
        <f>IF('Ricavi complessivi'!#REF!="G",'Ricavi complessivi'!#REF!*LAVORO!$E$7,IF('Ricavi complessivi'!#REF!="M",'Ricavi complessivi'!#REF!,""))</f>
        <v>#REF!</v>
      </c>
      <c r="D168" s="8" t="e">
        <f>IF('Ricavi complessivi'!#REF!="G",'Ricavi complessivi'!#REF!*LAVORO!$E$7,IF('Ricavi complessivi'!#REF!="M",'Ricavi complessivi'!#REF!,""))</f>
        <v>#REF!</v>
      </c>
      <c r="E168" s="30" t="e">
        <f>IF('Ricavi complessivi'!#REF!="G",'Ricavi complessivi'!#REF!*LAVORO!$E$7,IF('Ricavi complessivi'!#REF!="M",'Ricavi complessivi'!#REF!,""))</f>
        <v>#REF!</v>
      </c>
      <c r="F168" s="114" t="e">
        <f>IF('Ricavi complessivi'!#REF!="G",'Ricavi complessivi'!C168*LAVORO!$E$7,IF('Ricavi complessivi'!#REF!="M",'Ricavi complessivi'!C168,0))</f>
        <v>#REF!</v>
      </c>
      <c r="G168" s="44" t="e">
        <f>IF('Ricavi complessivi'!#REF!="G",'Ricavi complessivi'!#REF!*LAVORO!$E$7,IF('Ricavi complessivi'!#REF!="M",'Ricavi complessivi'!#REF!,""))</f>
        <v>#REF!</v>
      </c>
      <c r="H168" s="44" t="e">
        <f>IF('Ricavi complessivi'!#REF!="G",'Ricavi complessivi'!#REF!*LAVORO!$E$7,IF('Ricavi complessivi'!#REF!="M",'Ricavi complessivi'!#REF!,""))</f>
        <v>#REF!</v>
      </c>
      <c r="I168" s="114" t="e">
        <f>IF('Ricavi complessivi'!#REF!="G",'Ricavi complessivi'!D168*LAVORO!$E$7,IF('Ricavi complessivi'!#REF!="M",'Ricavi complessivi'!D168,""))</f>
        <v>#REF!</v>
      </c>
      <c r="J168" s="14" t="e">
        <f>IF('Ricavi complessivi'!#REF!="G",'Ricavi complessivi'!E168*LAVORO!$E$7,IF('Ricavi complessivi'!#REF!="M",'Ricavi complessivi'!E168,""))</f>
        <v>#REF!</v>
      </c>
      <c r="K168" s="14" t="e">
        <f>IF('Ricavi complessivi'!#REF!="G",'Ricavi complessivi'!F168*LAVORO!$E$7,IF('Ricavi complessivi'!#REF!="M",'Ricavi complessivi'!F168,""))</f>
        <v>#REF!</v>
      </c>
      <c r="L168" s="30" t="e">
        <f>IF('Ricavi complessivi'!#REF!="G",'Ricavi complessivi'!#REF!*LAVORO!$E$7,IF('Ricavi complessivi'!#REF!="M",'Ricavi complessivi'!#REF!,""))</f>
        <v>#REF!</v>
      </c>
      <c r="M168" s="30" t="e">
        <f>'Ricavi complessivi'!#REF!</f>
        <v>#REF!</v>
      </c>
      <c r="P168" s="42" t="e">
        <f>IF(M168="G",'Ricavi complessivi'!#REF!,IF('R Montechiarugolo'!M168='R Montechiarugolo'!$B$214,'Ricavi complessivi'!#REF!,0))</f>
        <v>#REF!</v>
      </c>
    </row>
    <row r="169" spans="1:16" s="6" customFormat="1">
      <c r="A169" s="19"/>
      <c r="B169" s="33" t="s">
        <v>402</v>
      </c>
      <c r="C169" s="34" t="e">
        <f t="shared" ref="C169:K169" si="8">SUM(C141:C168)</f>
        <v>#REF!</v>
      </c>
      <c r="D169" s="34" t="e">
        <f t="shared" si="8"/>
        <v>#REF!</v>
      </c>
      <c r="E169" s="34" t="e">
        <f t="shared" si="8"/>
        <v>#REF!</v>
      </c>
      <c r="F169" s="34" t="e">
        <f>SUM(F141:F168)</f>
        <v>#REF!</v>
      </c>
      <c r="G169" s="34" t="e">
        <f t="shared" si="8"/>
        <v>#REF!</v>
      </c>
      <c r="H169" s="34" t="e">
        <f t="shared" si="8"/>
        <v>#REF!</v>
      </c>
      <c r="I169" s="34" t="e">
        <f t="shared" si="8"/>
        <v>#REF!</v>
      </c>
      <c r="J169" s="34" t="e">
        <f t="shared" si="8"/>
        <v>#REF!</v>
      </c>
      <c r="K169" s="34" t="e">
        <f t="shared" si="8"/>
        <v>#REF!</v>
      </c>
      <c r="L169" s="12"/>
      <c r="M169" s="12"/>
      <c r="P169" s="42">
        <v>1</v>
      </c>
    </row>
    <row r="170" spans="1:16" ht="23.25">
      <c r="B170" s="50" t="s">
        <v>400</v>
      </c>
      <c r="E170" s="25" t="e">
        <f>IF((#REF!+#REF!+#REF!+#REF!+#REF!-E169)=0,"",(#REF!+#REF!+#REF!+#REF!+#REF!))</f>
        <v>#REF!</v>
      </c>
      <c r="P170" s="42">
        <v>1</v>
      </c>
    </row>
    <row r="171" spans="1:16">
      <c r="A171" s="2" t="s">
        <v>3</v>
      </c>
      <c r="B171" s="2" t="s">
        <v>2</v>
      </c>
      <c r="C171" s="26" t="str">
        <f>C$2</f>
        <v>GESTIONALE</v>
      </c>
      <c r="D171" s="26" t="str">
        <f>D$2</f>
        <v>RATEI E RISCONTI</v>
      </c>
      <c r="E171" s="26" t="str">
        <f>E$2</f>
        <v>STIMA</v>
      </c>
      <c r="F171" s="26" t="str">
        <f t="shared" ref="F171:K171" si="9">F92</f>
        <v>PREVENTIVO 2019</v>
      </c>
      <c r="G171" s="26" t="e">
        <f t="shared" si="9"/>
        <v>#REF!</v>
      </c>
      <c r="H171" s="26" t="e">
        <f t="shared" si="9"/>
        <v>#REF!</v>
      </c>
      <c r="I171" s="26" t="str">
        <f t="shared" si="9"/>
        <v>CONSUNTIVO 2019</v>
      </c>
      <c r="J171" s="26" t="str">
        <f t="shared" si="9"/>
        <v>INDICATORE ATTESO</v>
      </c>
      <c r="K171" s="26" t="str">
        <f t="shared" si="9"/>
        <v>INDICATORE CONS.</v>
      </c>
      <c r="L171" s="2" t="str">
        <f>L140</f>
        <v>NOTE</v>
      </c>
      <c r="P171" s="42">
        <v>1</v>
      </c>
    </row>
    <row r="172" spans="1:16">
      <c r="A172" s="13" t="str">
        <f>IF('Ricavi complessivi'!A172="","",'Ricavi complessivi'!A172)</f>
        <v/>
      </c>
      <c r="B172" s="62" t="str">
        <f>IF('Ricavi complessivi'!B172="","",'Ricavi complessivi'!B172)</f>
        <v>CENTRO PER LE FAMIGLIE AVVIAMENTO</v>
      </c>
      <c r="C172" s="8" t="e">
        <f>IF('Ricavi complessivi'!#REF!="G",'Ricavi complessivi'!#REF!*LAVORO!$E$7,IF('Ricavi complessivi'!#REF!="M",'Ricavi complessivi'!#REF!,""))</f>
        <v>#REF!</v>
      </c>
      <c r="D172" s="8" t="e">
        <f>IF('Ricavi complessivi'!#REF!="G",'Ricavi complessivi'!#REF!*LAVORO!$E$7,IF('Ricavi complessivi'!#REF!="M",'Ricavi complessivi'!#REF!,""))</f>
        <v>#REF!</v>
      </c>
      <c r="E172" s="30" t="e">
        <f>IF('Ricavi complessivi'!#REF!="G",'Ricavi complessivi'!#REF!*LAVORO!$E$7,IF('Ricavi complessivi'!#REF!="M",'Ricavi complessivi'!#REF!,""))</f>
        <v>#REF!</v>
      </c>
      <c r="F172" s="114" t="e">
        <f>IF('Ricavi complessivi'!#REF!="G",'Ricavi complessivi'!C172*LAVORO!$E$7,IF('Ricavi complessivi'!#REF!="M",'Ricavi complessivi'!C172,0))</f>
        <v>#REF!</v>
      </c>
      <c r="G172" s="44" t="e">
        <f>IF('Ricavi complessivi'!#REF!="G",'Ricavi complessivi'!#REF!*LAVORO!$E$7,IF('Ricavi complessivi'!#REF!="M",'Ricavi complessivi'!#REF!,""))</f>
        <v>#REF!</v>
      </c>
      <c r="H172" s="44" t="e">
        <f>IF('Ricavi complessivi'!#REF!="G",'Ricavi complessivi'!#REF!*LAVORO!$E$7,IF('Ricavi complessivi'!#REF!="M",'Ricavi complessivi'!#REF!,""))</f>
        <v>#REF!</v>
      </c>
      <c r="I172" s="114" t="e">
        <f>IF('Ricavi complessivi'!#REF!="G",'Ricavi complessivi'!D172*LAVORO!$E$7,IF('Ricavi complessivi'!#REF!="M",'Ricavi complessivi'!D172,""))</f>
        <v>#REF!</v>
      </c>
      <c r="J172" s="14" t="e">
        <f>IF('Ricavi complessivi'!#REF!="G",'Ricavi complessivi'!E172*LAVORO!$E$7,IF('Ricavi complessivi'!#REF!="M",'Ricavi complessivi'!E172,""))</f>
        <v>#REF!</v>
      </c>
      <c r="K172" s="14" t="e">
        <f>IF('Ricavi complessivi'!#REF!="G",'Ricavi complessivi'!F172*LAVORO!$E$7,IF('Ricavi complessivi'!#REF!="M",'Ricavi complessivi'!F172,""))</f>
        <v>#REF!</v>
      </c>
      <c r="L172" s="30" t="e">
        <f>IF('Ricavi complessivi'!#REF!="G",'Ricavi complessivi'!#REF!*LAVORO!$E$7,IF('Ricavi complessivi'!#REF!="M",'Ricavi complessivi'!#REF!,""))</f>
        <v>#REF!</v>
      </c>
      <c r="M172" s="30" t="e">
        <f>'Ricavi complessivi'!#REF!</f>
        <v>#REF!</v>
      </c>
      <c r="P172" s="42" t="e">
        <f>IF(M172="G",'Ricavi complessivi'!#REF!,IF('R Montechiarugolo'!M172='R Montechiarugolo'!$B$214,'Ricavi complessivi'!#REF!,0))</f>
        <v>#REF!</v>
      </c>
    </row>
    <row r="173" spans="1:16">
      <c r="A173" s="13" t="str">
        <f>IF('Ricavi complessivi'!A173="","",'Ricavi complessivi'!A173)</f>
        <v/>
      </c>
      <c r="B173" s="62" t="str">
        <f>IF('Ricavi complessivi'!B173="","",'Ricavi complessivi'!B173)</f>
        <v>STAFF</v>
      </c>
      <c r="C173" s="8" t="e">
        <f>IF('Ricavi complessivi'!#REF!="G",'Ricavi complessivi'!#REF!*LAVORO!$E$7,IF('Ricavi complessivi'!#REF!="M",'Ricavi complessivi'!#REF!,""))</f>
        <v>#REF!</v>
      </c>
      <c r="D173" s="8" t="e">
        <f>IF('Ricavi complessivi'!#REF!="G",'Ricavi complessivi'!#REF!*LAVORO!$E$7,IF('Ricavi complessivi'!#REF!="M",'Ricavi complessivi'!#REF!,""))</f>
        <v>#REF!</v>
      </c>
      <c r="E173" s="30" t="e">
        <f>IF('Ricavi complessivi'!#REF!="G",'Ricavi complessivi'!#REF!*LAVORO!$E$7,IF('Ricavi complessivi'!#REF!="M",'Ricavi complessivi'!#REF!,""))</f>
        <v>#REF!</v>
      </c>
      <c r="F173" s="114" t="e">
        <f>IF('Ricavi complessivi'!#REF!="G",'Ricavi complessivi'!C173*LAVORO!$E$7,IF('Ricavi complessivi'!#REF!="M",'Ricavi complessivi'!C173,0))</f>
        <v>#REF!</v>
      </c>
      <c r="G173" s="44" t="e">
        <f>IF('Ricavi complessivi'!#REF!="G",'Ricavi complessivi'!#REF!*LAVORO!$E$7,IF('Ricavi complessivi'!#REF!="M",'Ricavi complessivi'!#REF!,""))</f>
        <v>#REF!</v>
      </c>
      <c r="H173" s="44" t="e">
        <f>IF('Ricavi complessivi'!#REF!="G",'Ricavi complessivi'!#REF!*LAVORO!$E$7,IF('Ricavi complessivi'!#REF!="M",'Ricavi complessivi'!#REF!,""))</f>
        <v>#REF!</v>
      </c>
      <c r="I173" s="114" t="e">
        <f>IF('Ricavi complessivi'!#REF!="G",'Ricavi complessivi'!D173*LAVORO!$E$7,IF('Ricavi complessivi'!#REF!="M",'Ricavi complessivi'!D173,""))</f>
        <v>#REF!</v>
      </c>
      <c r="J173" s="14" t="e">
        <f>IF('Ricavi complessivi'!#REF!="G",'Ricavi complessivi'!E173*LAVORO!$E$7,IF('Ricavi complessivi'!#REF!="M",'Ricavi complessivi'!E173,""))</f>
        <v>#REF!</v>
      </c>
      <c r="K173" s="14" t="e">
        <f>IF('Ricavi complessivi'!#REF!="G",'Ricavi complessivi'!F173*LAVORO!$E$7,IF('Ricavi complessivi'!#REF!="M",'Ricavi complessivi'!F173,""))</f>
        <v>#REF!</v>
      </c>
      <c r="L173" s="30" t="e">
        <f>IF('Ricavi complessivi'!#REF!="G",'Ricavi complessivi'!#REF!*LAVORO!$E$7,IF('Ricavi complessivi'!#REF!="M",'Ricavi complessivi'!#REF!,""))</f>
        <v>#REF!</v>
      </c>
      <c r="M173" s="30" t="e">
        <f>'Ricavi complessivi'!#REF!</f>
        <v>#REF!</v>
      </c>
      <c r="P173" s="42" t="e">
        <f>IF(M173="G",'Ricavi complessivi'!#REF!,IF('R Montechiarugolo'!M173='R Montechiarugolo'!$B$214,'Ricavi complessivi'!#REF!,0))</f>
        <v>#REF!</v>
      </c>
    </row>
    <row r="174" spans="1:16" hidden="1">
      <c r="A174" s="13" t="str">
        <f>IF('Ricavi complessivi'!A174="","",'Ricavi complessivi'!A174)</f>
        <v>58/05/852</v>
      </c>
      <c r="B174" s="62" t="str">
        <f>IF('Ricavi complessivi'!B174="","",'Ricavi complessivi'!B174)</f>
        <v>QUOTA GAS E IDRICO FELINO</v>
      </c>
      <c r="C174" s="8" t="e">
        <f>IF('Ricavi complessivi'!#REF!="G",'Ricavi complessivi'!#REF!*LAVORO!$E$7,IF('Ricavi complessivi'!#REF!="M",'Ricavi complessivi'!#REF!,""))</f>
        <v>#REF!</v>
      </c>
      <c r="D174" s="8" t="e">
        <f>IF('Ricavi complessivi'!#REF!="G",'Ricavi complessivi'!#REF!*LAVORO!$E$7,IF('Ricavi complessivi'!#REF!="M",'Ricavi complessivi'!#REF!,""))</f>
        <v>#REF!</v>
      </c>
      <c r="E174" s="30" t="e">
        <f>IF('Ricavi complessivi'!#REF!="G",'Ricavi complessivi'!#REF!*LAVORO!$E$7,IF('Ricavi complessivi'!#REF!="M",'Ricavi complessivi'!#REF!,""))</f>
        <v>#REF!</v>
      </c>
      <c r="F174" s="114" t="e">
        <f>IF('Ricavi complessivi'!#REF!="G",'Ricavi complessivi'!C174*LAVORO!$E$7,IF('Ricavi complessivi'!#REF!="M",'Ricavi complessivi'!C174,0))</f>
        <v>#REF!</v>
      </c>
      <c r="G174" s="44" t="e">
        <f>IF('Ricavi complessivi'!#REF!="G",'Ricavi complessivi'!#REF!*LAVORO!$E$7,IF('Ricavi complessivi'!#REF!="M",'Ricavi complessivi'!#REF!,""))</f>
        <v>#REF!</v>
      </c>
      <c r="H174" s="44" t="e">
        <f>IF('Ricavi complessivi'!#REF!="G",'Ricavi complessivi'!#REF!*LAVORO!$E$7,IF('Ricavi complessivi'!#REF!="M",'Ricavi complessivi'!#REF!,""))</f>
        <v>#REF!</v>
      </c>
      <c r="I174" s="114" t="e">
        <f>IF('Ricavi complessivi'!#REF!="G",'Ricavi complessivi'!D174*LAVORO!$E$7,IF('Ricavi complessivi'!#REF!="M",'Ricavi complessivi'!D174,""))</f>
        <v>#REF!</v>
      </c>
      <c r="J174" s="14" t="e">
        <f>IF('Ricavi complessivi'!#REF!="G",'Ricavi complessivi'!E174*LAVORO!$E$7,IF('Ricavi complessivi'!#REF!="M",'Ricavi complessivi'!E174,""))</f>
        <v>#REF!</v>
      </c>
      <c r="K174" s="14" t="e">
        <f>IF('Ricavi complessivi'!#REF!="G",'Ricavi complessivi'!F174*LAVORO!$E$7,IF('Ricavi complessivi'!#REF!="M",'Ricavi complessivi'!F174,""))</f>
        <v>#REF!</v>
      </c>
      <c r="L174" s="30" t="e">
        <f>IF('Ricavi complessivi'!#REF!="G",'Ricavi complessivi'!#REF!*LAVORO!$E$7,IF('Ricavi complessivi'!#REF!="M",'Ricavi complessivi'!#REF!,""))</f>
        <v>#REF!</v>
      </c>
      <c r="M174" s="30" t="e">
        <f>'Ricavi complessivi'!#REF!</f>
        <v>#REF!</v>
      </c>
      <c r="P174" s="42" t="e">
        <f>IF(M174="G",'Ricavi complessivi'!#REF!,IF('R Montechiarugolo'!M174='R Montechiarugolo'!$B$214,'Ricavi complessivi'!#REF!,0))</f>
        <v>#REF!</v>
      </c>
    </row>
    <row r="175" spans="1:16" hidden="1">
      <c r="A175" s="13" t="str">
        <f>IF('Ricavi complessivi'!A175="","",'Ricavi complessivi'!A175)</f>
        <v>58/05/853</v>
      </c>
      <c r="B175" s="62" t="str">
        <f>IF('Ricavi complessivi'!B175="","",'Ricavi complessivi'!B175)</f>
        <v>EDUCATIVA MONTECHIARUGOLO</v>
      </c>
      <c r="C175" s="8" t="e">
        <f>IF('Ricavi complessivi'!#REF!="G",'Ricavi complessivi'!#REF!*LAVORO!$E$7,IF('Ricavi complessivi'!#REF!="M",'Ricavi complessivi'!#REF!,""))</f>
        <v>#REF!</v>
      </c>
      <c r="D175" s="8" t="e">
        <f>IF('Ricavi complessivi'!#REF!="G",'Ricavi complessivi'!#REF!*LAVORO!$E$7,IF('Ricavi complessivi'!#REF!="M",'Ricavi complessivi'!#REF!,""))</f>
        <v>#REF!</v>
      </c>
      <c r="E175" s="30" t="e">
        <f>IF('Ricavi complessivi'!#REF!="G",'Ricavi complessivi'!#REF!*LAVORO!$E$7,IF('Ricavi complessivi'!#REF!="M",'Ricavi complessivi'!#REF!,""))</f>
        <v>#REF!</v>
      </c>
      <c r="F175" s="114" t="e">
        <f>IF('Ricavi complessivi'!#REF!="G",'Ricavi complessivi'!C175*LAVORO!$E$7,IF('Ricavi complessivi'!#REF!="M",'Ricavi complessivi'!C175,0))</f>
        <v>#REF!</v>
      </c>
      <c r="G175" s="44" t="e">
        <f>IF('Ricavi complessivi'!#REF!="G",'Ricavi complessivi'!#REF!*LAVORO!$E$7,IF('Ricavi complessivi'!#REF!="M",'Ricavi complessivi'!#REF!,""))</f>
        <v>#REF!</v>
      </c>
      <c r="H175" s="44" t="e">
        <f>IF('Ricavi complessivi'!#REF!="G",'Ricavi complessivi'!#REF!*LAVORO!$E$7,IF('Ricavi complessivi'!#REF!="M",'Ricavi complessivi'!#REF!,""))</f>
        <v>#REF!</v>
      </c>
      <c r="I175" s="114" t="e">
        <f>IF('Ricavi complessivi'!#REF!="G",'Ricavi complessivi'!D175*LAVORO!$E$7,IF('Ricavi complessivi'!#REF!="M",'Ricavi complessivi'!D175,""))</f>
        <v>#REF!</v>
      </c>
      <c r="J175" s="14" t="e">
        <f>IF('Ricavi complessivi'!#REF!="G",'Ricavi complessivi'!E175*LAVORO!$E$7,IF('Ricavi complessivi'!#REF!="M",'Ricavi complessivi'!E175,""))</f>
        <v>#REF!</v>
      </c>
      <c r="K175" s="14" t="e">
        <f>IF('Ricavi complessivi'!#REF!="G",'Ricavi complessivi'!F175*LAVORO!$E$7,IF('Ricavi complessivi'!#REF!="M",'Ricavi complessivi'!F175,""))</f>
        <v>#REF!</v>
      </c>
      <c r="L175" s="30" t="e">
        <f>IF('Ricavi complessivi'!#REF!="G",'Ricavi complessivi'!#REF!*LAVORO!$E$7,IF('Ricavi complessivi'!#REF!="M",'Ricavi complessivi'!#REF!,""))</f>
        <v>#REF!</v>
      </c>
      <c r="M175" s="30" t="e">
        <f>'Ricavi complessivi'!#REF!</f>
        <v>#REF!</v>
      </c>
      <c r="P175" s="42" t="e">
        <f>IF(M175="G",'Ricavi complessivi'!#REF!,IF('R Montechiarugolo'!M175='R Montechiarugolo'!$B$214,'Ricavi complessivi'!#REF!,0))</f>
        <v>#REF!</v>
      </c>
    </row>
    <row r="176" spans="1:16" hidden="1">
      <c r="A176" s="13" t="str">
        <f>IF('Ricavi complessivi'!A176="","",'Ricavi complessivi'!A176)</f>
        <v>58/05/854</v>
      </c>
      <c r="B176" s="62" t="str">
        <f>IF('Ricavi complessivi'!B176="","",'Ricavi complessivi'!B176)</f>
        <v>PROGETTO DOTE SALA BAGANZA</v>
      </c>
      <c r="C176" s="8" t="e">
        <f>IF('Ricavi complessivi'!#REF!="G",'Ricavi complessivi'!#REF!*LAVORO!$E$7,IF('Ricavi complessivi'!#REF!="M",'Ricavi complessivi'!#REF!,""))</f>
        <v>#REF!</v>
      </c>
      <c r="D176" s="8" t="e">
        <f>IF('Ricavi complessivi'!#REF!="G",'Ricavi complessivi'!#REF!*LAVORO!$E$7,IF('Ricavi complessivi'!#REF!="M",'Ricavi complessivi'!#REF!,""))</f>
        <v>#REF!</v>
      </c>
      <c r="E176" s="30" t="e">
        <f>IF('Ricavi complessivi'!#REF!="G",'Ricavi complessivi'!#REF!*LAVORO!$E$7,IF('Ricavi complessivi'!#REF!="M",'Ricavi complessivi'!#REF!,""))</f>
        <v>#REF!</v>
      </c>
      <c r="F176" s="114" t="e">
        <f>IF('Ricavi complessivi'!#REF!="G",'Ricavi complessivi'!C176*LAVORO!$E$7,IF('Ricavi complessivi'!#REF!="M",'Ricavi complessivi'!C176,0))</f>
        <v>#REF!</v>
      </c>
      <c r="G176" s="44" t="e">
        <f>IF('Ricavi complessivi'!#REF!="G",'Ricavi complessivi'!#REF!*LAVORO!$E$7,IF('Ricavi complessivi'!#REF!="M",'Ricavi complessivi'!#REF!,""))</f>
        <v>#REF!</v>
      </c>
      <c r="H176" s="44" t="e">
        <f>IF('Ricavi complessivi'!#REF!="G",'Ricavi complessivi'!#REF!*LAVORO!$E$7,IF('Ricavi complessivi'!#REF!="M",'Ricavi complessivi'!#REF!,""))</f>
        <v>#REF!</v>
      </c>
      <c r="I176" s="114" t="e">
        <f>IF('Ricavi complessivi'!#REF!="G",'Ricavi complessivi'!D176*LAVORO!$E$7,IF('Ricavi complessivi'!#REF!="M",'Ricavi complessivi'!D176,""))</f>
        <v>#REF!</v>
      </c>
      <c r="J176" s="14" t="e">
        <f>IF('Ricavi complessivi'!#REF!="G",'Ricavi complessivi'!E176*LAVORO!$E$7,IF('Ricavi complessivi'!#REF!="M",'Ricavi complessivi'!E176,""))</f>
        <v>#REF!</v>
      </c>
      <c r="K176" s="14" t="e">
        <f>IF('Ricavi complessivi'!#REF!="G",'Ricavi complessivi'!F176*LAVORO!$E$7,IF('Ricavi complessivi'!#REF!="M",'Ricavi complessivi'!F176,""))</f>
        <v>#REF!</v>
      </c>
      <c r="L176" s="30" t="e">
        <f>IF('Ricavi complessivi'!#REF!="G",'Ricavi complessivi'!#REF!*LAVORO!$E$7,IF('Ricavi complessivi'!#REF!="M",'Ricavi complessivi'!#REF!,""))</f>
        <v>#REF!</v>
      </c>
      <c r="M176" s="30" t="e">
        <f>'Ricavi complessivi'!#REF!</f>
        <v>#REF!</v>
      </c>
      <c r="P176" s="42" t="e">
        <f>IF(M176="G",'Ricavi complessivi'!#REF!,IF('R Montechiarugolo'!M176='R Montechiarugolo'!$B$214,'Ricavi complessivi'!#REF!,0))</f>
        <v>#REF!</v>
      </c>
    </row>
    <row r="177" spans="1:16" hidden="1">
      <c r="A177" s="13" t="str">
        <f>IF('Ricavi complessivi'!A177="","",'Ricavi complessivi'!A177)</f>
        <v xml:space="preserve">  58/10/501  </v>
      </c>
      <c r="B177" s="62" t="str">
        <f>IF('Ricavi complessivi'!B177="","",'Ricavi complessivi'!B177)</f>
        <v>TR.TO REG. F.DO AFF. COLLECCHIO</v>
      </c>
      <c r="C177" s="8" t="e">
        <f>IF('Ricavi complessivi'!#REF!="G",'Ricavi complessivi'!#REF!*LAVORO!$E$7,IF('Ricavi complessivi'!#REF!="M",'Ricavi complessivi'!#REF!,""))</f>
        <v>#REF!</v>
      </c>
      <c r="D177" s="8" t="e">
        <f>IF('Ricavi complessivi'!#REF!="G",'Ricavi complessivi'!#REF!*LAVORO!$E$7,IF('Ricavi complessivi'!#REF!="M",'Ricavi complessivi'!#REF!,""))</f>
        <v>#REF!</v>
      </c>
      <c r="E177" s="30" t="e">
        <f>IF('Ricavi complessivi'!#REF!="G",'Ricavi complessivi'!#REF!*LAVORO!$E$7,IF('Ricavi complessivi'!#REF!="M",'Ricavi complessivi'!#REF!,""))</f>
        <v>#REF!</v>
      </c>
      <c r="F177" s="114" t="e">
        <f>IF('Ricavi complessivi'!#REF!="G",'Ricavi complessivi'!C177*LAVORO!$E$7,IF('Ricavi complessivi'!#REF!="M",'Ricavi complessivi'!C177,0))</f>
        <v>#REF!</v>
      </c>
      <c r="G177" s="44" t="e">
        <f>IF('Ricavi complessivi'!#REF!="G",'Ricavi complessivi'!#REF!*LAVORO!$E$7,IF('Ricavi complessivi'!#REF!="M",'Ricavi complessivi'!#REF!,""))</f>
        <v>#REF!</v>
      </c>
      <c r="H177" s="44" t="e">
        <f>IF('Ricavi complessivi'!#REF!="G",'Ricavi complessivi'!#REF!*LAVORO!$E$7,IF('Ricavi complessivi'!#REF!="M",'Ricavi complessivi'!#REF!,""))</f>
        <v>#REF!</v>
      </c>
      <c r="I177" s="114" t="e">
        <f>IF('Ricavi complessivi'!#REF!="G",'Ricavi complessivi'!D177*LAVORO!$E$7,IF('Ricavi complessivi'!#REF!="M",'Ricavi complessivi'!D177,""))</f>
        <v>#REF!</v>
      </c>
      <c r="J177" s="14" t="e">
        <f>IF('Ricavi complessivi'!#REF!="G",'Ricavi complessivi'!E177*LAVORO!$E$7,IF('Ricavi complessivi'!#REF!="M",'Ricavi complessivi'!E177,""))</f>
        <v>#REF!</v>
      </c>
      <c r="K177" s="14" t="e">
        <f>IF('Ricavi complessivi'!#REF!="G",'Ricavi complessivi'!F177*LAVORO!$E$7,IF('Ricavi complessivi'!#REF!="M",'Ricavi complessivi'!F177,""))</f>
        <v>#REF!</v>
      </c>
      <c r="L177" s="30" t="e">
        <f>IF('Ricavi complessivi'!#REF!="G",'Ricavi complessivi'!#REF!*LAVORO!$E$7,IF('Ricavi complessivi'!#REF!="M",'Ricavi complessivi'!#REF!,""))</f>
        <v>#REF!</v>
      </c>
      <c r="M177" s="30" t="e">
        <f>'Ricavi complessivi'!#REF!</f>
        <v>#REF!</v>
      </c>
      <c r="P177" s="42" t="e">
        <f>IF(M177="G",'Ricavi complessivi'!#REF!,IF('R Montechiarugolo'!M177='R Montechiarugolo'!$B$214,'Ricavi complessivi'!#REF!,0))</f>
        <v>#REF!</v>
      </c>
    </row>
    <row r="178" spans="1:16" hidden="1">
      <c r="A178" s="13" t="str">
        <f>IF('Ricavi complessivi'!A178="","",'Ricavi complessivi'!A178)</f>
        <v xml:space="preserve">  58/10/507  </v>
      </c>
      <c r="B178" s="62" t="str">
        <f>IF('Ricavi complessivi'!B178="","",'Ricavi complessivi'!B178)</f>
        <v>TR. REG.LE FONDO AFFITTO FELINO</v>
      </c>
      <c r="C178" s="8" t="e">
        <f>IF('Ricavi complessivi'!#REF!="G",'Ricavi complessivi'!#REF!*LAVORO!$E$7,IF('Ricavi complessivi'!#REF!="M",'Ricavi complessivi'!#REF!,""))</f>
        <v>#REF!</v>
      </c>
      <c r="D178" s="8" t="e">
        <f>IF('Ricavi complessivi'!#REF!="G",'Ricavi complessivi'!#REF!*LAVORO!$E$7,IF('Ricavi complessivi'!#REF!="M",'Ricavi complessivi'!#REF!,""))</f>
        <v>#REF!</v>
      </c>
      <c r="E178" s="30" t="e">
        <f>IF('Ricavi complessivi'!#REF!="G",'Ricavi complessivi'!#REF!*LAVORO!$E$7,IF('Ricavi complessivi'!#REF!="M",'Ricavi complessivi'!#REF!,""))</f>
        <v>#REF!</v>
      </c>
      <c r="F178" s="114" t="e">
        <f>IF('Ricavi complessivi'!#REF!="G",'Ricavi complessivi'!C178*LAVORO!$E$7,IF('Ricavi complessivi'!#REF!="M",'Ricavi complessivi'!C178,0))</f>
        <v>#REF!</v>
      </c>
      <c r="G178" s="44" t="e">
        <f>IF('Ricavi complessivi'!#REF!="G",'Ricavi complessivi'!#REF!*LAVORO!$E$7,IF('Ricavi complessivi'!#REF!="M",'Ricavi complessivi'!#REF!,""))</f>
        <v>#REF!</v>
      </c>
      <c r="H178" s="44" t="e">
        <f>IF('Ricavi complessivi'!#REF!="G",'Ricavi complessivi'!#REF!*LAVORO!$E$7,IF('Ricavi complessivi'!#REF!="M",'Ricavi complessivi'!#REF!,""))</f>
        <v>#REF!</v>
      </c>
      <c r="I178" s="114" t="e">
        <f>IF('Ricavi complessivi'!#REF!="G",'Ricavi complessivi'!D178*LAVORO!$E$7,IF('Ricavi complessivi'!#REF!="M",'Ricavi complessivi'!D178,""))</f>
        <v>#REF!</v>
      </c>
      <c r="J178" s="14" t="e">
        <f>IF('Ricavi complessivi'!#REF!="G",'Ricavi complessivi'!E178*LAVORO!$E$7,IF('Ricavi complessivi'!#REF!="M",'Ricavi complessivi'!E178,""))</f>
        <v>#REF!</v>
      </c>
      <c r="K178" s="14" t="e">
        <f>IF('Ricavi complessivi'!#REF!="G",'Ricavi complessivi'!F178*LAVORO!$E$7,IF('Ricavi complessivi'!#REF!="M",'Ricavi complessivi'!F178,""))</f>
        <v>#REF!</v>
      </c>
      <c r="L178" s="30" t="e">
        <f>IF('Ricavi complessivi'!#REF!="G",'Ricavi complessivi'!#REF!*LAVORO!$E$7,IF('Ricavi complessivi'!#REF!="M",'Ricavi complessivi'!#REF!,""))</f>
        <v>#REF!</v>
      </c>
      <c r="M178" s="30" t="e">
        <f>'Ricavi complessivi'!#REF!</f>
        <v>#REF!</v>
      </c>
      <c r="P178" s="42" t="e">
        <f>IF(M178="G",'Ricavi complessivi'!#REF!,IF('R Montechiarugolo'!M178='R Montechiarugolo'!$B$214,'Ricavi complessivi'!#REF!,0))</f>
        <v>#REF!</v>
      </c>
    </row>
    <row r="179" spans="1:16" hidden="1">
      <c r="A179" s="13" t="str">
        <f>IF('Ricavi complessivi'!A179="","",'Ricavi complessivi'!A179)</f>
        <v xml:space="preserve">  58/10/502  </v>
      </c>
      <c r="B179" s="62" t="str">
        <f>IF('Ricavi complessivi'!B179="","",'Ricavi complessivi'!B179)</f>
        <v>BARRIERE ARCHITETTONICHE MONTE Lex 24</v>
      </c>
      <c r="C179" s="8" t="e">
        <f>IF('Ricavi complessivi'!#REF!="G",'Ricavi complessivi'!#REF!*LAVORO!$E$7,IF('Ricavi complessivi'!#REF!="M",'Ricavi complessivi'!#REF!,""))</f>
        <v>#REF!</v>
      </c>
      <c r="D179" s="8" t="e">
        <f>IF('Ricavi complessivi'!#REF!="G",'Ricavi complessivi'!#REF!*LAVORO!$E$7,IF('Ricavi complessivi'!#REF!="M",'Ricavi complessivi'!#REF!,""))</f>
        <v>#REF!</v>
      </c>
      <c r="E179" s="30" t="e">
        <f>IF('Ricavi complessivi'!#REF!="G",'Ricavi complessivi'!#REF!*LAVORO!$E$7,IF('Ricavi complessivi'!#REF!="M",'Ricavi complessivi'!#REF!,""))</f>
        <v>#REF!</v>
      </c>
      <c r="F179" s="114" t="e">
        <f>IF('Ricavi complessivi'!#REF!="G",'Ricavi complessivi'!C179*LAVORO!$E$7,IF('Ricavi complessivi'!#REF!="M",'Ricavi complessivi'!C179,0))</f>
        <v>#REF!</v>
      </c>
      <c r="G179" s="44" t="e">
        <f>IF('Ricavi complessivi'!#REF!="G",'Ricavi complessivi'!#REF!*LAVORO!$E$7,IF('Ricavi complessivi'!#REF!="M",'Ricavi complessivi'!#REF!,""))</f>
        <v>#REF!</v>
      </c>
      <c r="H179" s="44" t="e">
        <f>IF('Ricavi complessivi'!#REF!="G",'Ricavi complessivi'!#REF!*LAVORO!$E$7,IF('Ricavi complessivi'!#REF!="M",'Ricavi complessivi'!#REF!,""))</f>
        <v>#REF!</v>
      </c>
      <c r="I179" s="114" t="e">
        <f>IF('Ricavi complessivi'!#REF!="G",'Ricavi complessivi'!D179*LAVORO!$E$7,IF('Ricavi complessivi'!#REF!="M",'Ricavi complessivi'!D179,""))</f>
        <v>#REF!</v>
      </c>
      <c r="J179" s="14" t="e">
        <f>IF('Ricavi complessivi'!#REF!="G",'Ricavi complessivi'!E179*LAVORO!$E$7,IF('Ricavi complessivi'!#REF!="M",'Ricavi complessivi'!E179,""))</f>
        <v>#REF!</v>
      </c>
      <c r="K179" s="14" t="e">
        <f>IF('Ricavi complessivi'!#REF!="G",'Ricavi complessivi'!F179*LAVORO!$E$7,IF('Ricavi complessivi'!#REF!="M",'Ricavi complessivi'!F179,""))</f>
        <v>#REF!</v>
      </c>
      <c r="L179" s="30" t="e">
        <f>IF('Ricavi complessivi'!#REF!="G",'Ricavi complessivi'!#REF!*LAVORO!$E$7,IF('Ricavi complessivi'!#REF!="M",'Ricavi complessivi'!#REF!,""))</f>
        <v>#REF!</v>
      </c>
      <c r="M179" s="30" t="e">
        <f>'Ricavi complessivi'!#REF!</f>
        <v>#REF!</v>
      </c>
      <c r="P179" s="42" t="e">
        <f>IF(M179="G",'Ricavi complessivi'!#REF!,IF('R Montechiarugolo'!M179='R Montechiarugolo'!$B$214,'Ricavi complessivi'!#REF!,0))</f>
        <v>#REF!</v>
      </c>
    </row>
    <row r="180" spans="1:16" hidden="1">
      <c r="A180" s="13" t="str">
        <f>IF('Ricavi complessivi'!A180="","",'Ricavi complessivi'!A180)</f>
        <v xml:space="preserve">  58/10/506  </v>
      </c>
      <c r="B180" s="62" t="str">
        <f>IF('Ricavi complessivi'!B180="","",'Ricavi complessivi'!B180)</f>
        <v>TR. REG.LE FONDO AFFITTO SALA B</v>
      </c>
      <c r="C180" s="8" t="e">
        <f>IF('Ricavi complessivi'!#REF!="G",'Ricavi complessivi'!#REF!*LAVORO!$E$7,IF('Ricavi complessivi'!#REF!="M",'Ricavi complessivi'!#REF!,""))</f>
        <v>#REF!</v>
      </c>
      <c r="D180" s="8" t="e">
        <f>IF('Ricavi complessivi'!#REF!="G",'Ricavi complessivi'!#REF!*LAVORO!$E$7,IF('Ricavi complessivi'!#REF!="M",'Ricavi complessivi'!#REF!,""))</f>
        <v>#REF!</v>
      </c>
      <c r="E180" s="30" t="e">
        <f>IF('Ricavi complessivi'!#REF!="G",'Ricavi complessivi'!#REF!*LAVORO!$E$7,IF('Ricavi complessivi'!#REF!="M",'Ricavi complessivi'!#REF!,""))</f>
        <v>#REF!</v>
      </c>
      <c r="F180" s="114" t="e">
        <f>IF('Ricavi complessivi'!#REF!="G",'Ricavi complessivi'!C180*LAVORO!$E$7,IF('Ricavi complessivi'!#REF!="M",'Ricavi complessivi'!C180,0))</f>
        <v>#REF!</v>
      </c>
      <c r="G180" s="44" t="e">
        <f>IF('Ricavi complessivi'!#REF!="G",'Ricavi complessivi'!#REF!*LAVORO!$E$7,IF('Ricavi complessivi'!#REF!="M",'Ricavi complessivi'!#REF!,""))</f>
        <v>#REF!</v>
      </c>
      <c r="H180" s="44" t="e">
        <f>IF('Ricavi complessivi'!#REF!="G",'Ricavi complessivi'!#REF!*LAVORO!$E$7,IF('Ricavi complessivi'!#REF!="M",'Ricavi complessivi'!#REF!,""))</f>
        <v>#REF!</v>
      </c>
      <c r="I180" s="114" t="e">
        <f>IF('Ricavi complessivi'!#REF!="G",'Ricavi complessivi'!D180*LAVORO!$E$7,IF('Ricavi complessivi'!#REF!="M",'Ricavi complessivi'!D180,""))</f>
        <v>#REF!</v>
      </c>
      <c r="J180" s="14" t="e">
        <f>IF('Ricavi complessivi'!#REF!="G",'Ricavi complessivi'!E180*LAVORO!$E$7,IF('Ricavi complessivi'!#REF!="M",'Ricavi complessivi'!E180,""))</f>
        <v>#REF!</v>
      </c>
      <c r="K180" s="14" t="e">
        <f>IF('Ricavi complessivi'!#REF!="G",'Ricavi complessivi'!F180*LAVORO!$E$7,IF('Ricavi complessivi'!#REF!="M",'Ricavi complessivi'!F180,""))</f>
        <v>#REF!</v>
      </c>
      <c r="L180" s="30" t="e">
        <f>IF('Ricavi complessivi'!#REF!="G",'Ricavi complessivi'!#REF!*LAVORO!$E$7,IF('Ricavi complessivi'!#REF!="M",'Ricavi complessivi'!#REF!,""))</f>
        <v>#REF!</v>
      </c>
      <c r="M180" s="30" t="e">
        <f>'Ricavi complessivi'!#REF!</f>
        <v>#REF!</v>
      </c>
      <c r="P180" s="42" t="e">
        <f>IF(M180="G",'Ricavi complessivi'!#REF!,IF('R Montechiarugolo'!M180='R Montechiarugolo'!$B$214,'Ricavi complessivi'!#REF!,0))</f>
        <v>#REF!</v>
      </c>
    </row>
    <row r="181" spans="1:16" hidden="1">
      <c r="A181" s="13" t="str">
        <f>IF('Ricavi complessivi'!A181="","",'Ricavi complessivi'!A181)</f>
        <v xml:space="preserve">  58/10/503  </v>
      </c>
      <c r="B181" s="62" t="str">
        <f>IF('Ricavi complessivi'!B181="","",'Ricavi complessivi'!B181)</f>
        <v xml:space="preserve">TR.TO F.AFFITTO TRAVERSETOLO   </v>
      </c>
      <c r="C181" s="8" t="e">
        <f>IF('Ricavi complessivi'!#REF!="G",'Ricavi complessivi'!#REF!*LAVORO!$E$7,IF('Ricavi complessivi'!#REF!="M",'Ricavi complessivi'!#REF!,""))</f>
        <v>#REF!</v>
      </c>
      <c r="D181" s="8" t="e">
        <f>IF('Ricavi complessivi'!#REF!="G",'Ricavi complessivi'!#REF!*LAVORO!$E$7,IF('Ricavi complessivi'!#REF!="M",'Ricavi complessivi'!#REF!,""))</f>
        <v>#REF!</v>
      </c>
      <c r="E181" s="30" t="e">
        <f>IF('Ricavi complessivi'!#REF!="G",'Ricavi complessivi'!#REF!*LAVORO!$E$7,IF('Ricavi complessivi'!#REF!="M",'Ricavi complessivi'!#REF!,""))</f>
        <v>#REF!</v>
      </c>
      <c r="F181" s="114" t="e">
        <f>IF('Ricavi complessivi'!#REF!="G",'Ricavi complessivi'!C181*LAVORO!$E$7,IF('Ricavi complessivi'!#REF!="M",'Ricavi complessivi'!C181,0))</f>
        <v>#REF!</v>
      </c>
      <c r="G181" s="44" t="e">
        <f>IF('Ricavi complessivi'!#REF!="G",'Ricavi complessivi'!#REF!*LAVORO!$E$7,IF('Ricavi complessivi'!#REF!="M",'Ricavi complessivi'!#REF!,""))</f>
        <v>#REF!</v>
      </c>
      <c r="H181" s="44" t="e">
        <f>IF('Ricavi complessivi'!#REF!="G",'Ricavi complessivi'!#REF!*LAVORO!$E$7,IF('Ricavi complessivi'!#REF!="M",'Ricavi complessivi'!#REF!,""))</f>
        <v>#REF!</v>
      </c>
      <c r="I181" s="114" t="e">
        <f>IF('Ricavi complessivi'!#REF!="G",'Ricavi complessivi'!D181*LAVORO!$E$7,IF('Ricavi complessivi'!#REF!="M",'Ricavi complessivi'!D181,""))</f>
        <v>#REF!</v>
      </c>
      <c r="J181" s="14" t="e">
        <f>IF('Ricavi complessivi'!#REF!="G",'Ricavi complessivi'!E181*LAVORO!$E$7,IF('Ricavi complessivi'!#REF!="M",'Ricavi complessivi'!E181,""))</f>
        <v>#REF!</v>
      </c>
      <c r="K181" s="14" t="e">
        <f>IF('Ricavi complessivi'!#REF!="G",'Ricavi complessivi'!F181*LAVORO!$E$7,IF('Ricavi complessivi'!#REF!="M",'Ricavi complessivi'!F181,""))</f>
        <v>#REF!</v>
      </c>
      <c r="L181" s="30" t="e">
        <f>IF('Ricavi complessivi'!#REF!="G",'Ricavi complessivi'!#REF!*LAVORO!$E$7,IF('Ricavi complessivi'!#REF!="M",'Ricavi complessivi'!#REF!,""))</f>
        <v>#REF!</v>
      </c>
      <c r="M181" s="30" t="e">
        <f>'Ricavi complessivi'!#REF!</f>
        <v>#REF!</v>
      </c>
      <c r="P181" s="42" t="e">
        <f>IF(M181="G",'Ricavi complessivi'!#REF!,IF('R Montechiarugolo'!M181='R Montechiarugolo'!$B$214,'Ricavi complessivi'!#REF!,0))</f>
        <v>#REF!</v>
      </c>
    </row>
    <row r="182" spans="1:16">
      <c r="A182" s="13" t="str">
        <f>IF('Ricavi complessivi'!A182="","",'Ricavi complessivi'!A182)</f>
        <v xml:space="preserve"> 58/05/810</v>
      </c>
      <c r="B182" s="62" t="str">
        <f>IF('Ricavi complessivi'!B182="","",'Ricavi complessivi'!B182)</f>
        <v>SPONSORIZZAZIONI</v>
      </c>
      <c r="C182" s="8" t="e">
        <f>IF('Ricavi complessivi'!#REF!="G",'Ricavi complessivi'!#REF!*LAVORO!$E$7,IF('Ricavi complessivi'!#REF!="M",'Ricavi complessivi'!#REF!,""))</f>
        <v>#REF!</v>
      </c>
      <c r="D182" s="8" t="e">
        <f>IF('Ricavi complessivi'!#REF!="G",'Ricavi complessivi'!#REF!*LAVORO!$E$7,IF('Ricavi complessivi'!#REF!="M",'Ricavi complessivi'!#REF!,""))</f>
        <v>#REF!</v>
      </c>
      <c r="E182" s="30" t="e">
        <f>IF('Ricavi complessivi'!#REF!="G",'Ricavi complessivi'!#REF!*LAVORO!$E$7,IF('Ricavi complessivi'!#REF!="M",'Ricavi complessivi'!#REF!,""))</f>
        <v>#REF!</v>
      </c>
      <c r="F182" s="114" t="e">
        <f>IF('Ricavi complessivi'!#REF!="G",'Ricavi complessivi'!C182*LAVORO!$E$7,IF('Ricavi complessivi'!#REF!="M",'Ricavi complessivi'!C182,0))</f>
        <v>#REF!</v>
      </c>
      <c r="G182" s="44" t="e">
        <f>IF('Ricavi complessivi'!#REF!="G",'Ricavi complessivi'!#REF!*LAVORO!$E$7,IF('Ricavi complessivi'!#REF!="M",'Ricavi complessivi'!#REF!,""))</f>
        <v>#REF!</v>
      </c>
      <c r="H182" s="44" t="e">
        <f>IF('Ricavi complessivi'!#REF!="G",'Ricavi complessivi'!#REF!*LAVORO!$E$7,IF('Ricavi complessivi'!#REF!="M",'Ricavi complessivi'!#REF!,""))</f>
        <v>#REF!</v>
      </c>
      <c r="I182" s="114" t="e">
        <f>IF('Ricavi complessivi'!#REF!="G",'Ricavi complessivi'!D182*LAVORO!$E$7,IF('Ricavi complessivi'!#REF!="M",'Ricavi complessivi'!D182,""))</f>
        <v>#REF!</v>
      </c>
      <c r="J182" s="14" t="e">
        <f>IF('Ricavi complessivi'!#REF!="G",'Ricavi complessivi'!E182*LAVORO!$E$7,IF('Ricavi complessivi'!#REF!="M",'Ricavi complessivi'!E182,""))</f>
        <v>#REF!</v>
      </c>
      <c r="K182" s="14" t="e">
        <f>IF('Ricavi complessivi'!#REF!="G",'Ricavi complessivi'!F182*LAVORO!$E$7,IF('Ricavi complessivi'!#REF!="M",'Ricavi complessivi'!F182,""))</f>
        <v>#REF!</v>
      </c>
      <c r="L182" s="30" t="e">
        <f>IF('Ricavi complessivi'!#REF!="G",'Ricavi complessivi'!#REF!*LAVORO!$E$7,IF('Ricavi complessivi'!#REF!="M",'Ricavi complessivi'!#REF!,""))</f>
        <v>#REF!</v>
      </c>
      <c r="M182" s="30" t="e">
        <f>'Ricavi complessivi'!#REF!</f>
        <v>#REF!</v>
      </c>
      <c r="P182" s="42" t="e">
        <f>IF(M182="G",'Ricavi complessivi'!#REF!,IF('R Montechiarugolo'!M182='R Montechiarugolo'!$B$214,'Ricavi complessivi'!#REF!,0))</f>
        <v>#REF!</v>
      </c>
    </row>
    <row r="183" spans="1:16">
      <c r="A183" s="13" t="str">
        <f>IF('Ricavi complessivi'!A183="","",'Ricavi complessivi'!A183)</f>
        <v xml:space="preserve"> 58/05/744</v>
      </c>
      <c r="B183" s="62" t="str">
        <f>IF('Ricavi complessivi'!B183="","",'Ricavi complessivi'!B183)</f>
        <v>SCUOLA AUTONOMIA</v>
      </c>
      <c r="C183" s="8" t="e">
        <f>IF('Ricavi complessivi'!#REF!="G",'Ricavi complessivi'!#REF!*LAVORO!$E$7,IF('Ricavi complessivi'!#REF!="M",'Ricavi complessivi'!#REF!,""))</f>
        <v>#REF!</v>
      </c>
      <c r="D183" s="8" t="e">
        <f>IF('Ricavi complessivi'!#REF!="G",'Ricavi complessivi'!#REF!*LAVORO!$E$7,IF('Ricavi complessivi'!#REF!="M",'Ricavi complessivi'!#REF!,""))</f>
        <v>#REF!</v>
      </c>
      <c r="E183" s="30" t="e">
        <f>IF('Ricavi complessivi'!#REF!="G",'Ricavi complessivi'!#REF!*LAVORO!$E$7,IF('Ricavi complessivi'!#REF!="M",'Ricavi complessivi'!#REF!,""))</f>
        <v>#REF!</v>
      </c>
      <c r="F183" s="114" t="e">
        <f>IF('Ricavi complessivi'!#REF!="G",'Ricavi complessivi'!C183*LAVORO!$E$7,IF('Ricavi complessivi'!#REF!="M",'Ricavi complessivi'!C183,0))</f>
        <v>#REF!</v>
      </c>
      <c r="G183" s="44" t="e">
        <f>IF('Ricavi complessivi'!#REF!="G",'Ricavi complessivi'!#REF!*LAVORO!$E$7,IF('Ricavi complessivi'!#REF!="M",'Ricavi complessivi'!#REF!,""))</f>
        <v>#REF!</v>
      </c>
      <c r="H183" s="44" t="e">
        <f>IF('Ricavi complessivi'!#REF!="G",'Ricavi complessivi'!#REF!*LAVORO!$E$7,IF('Ricavi complessivi'!#REF!="M",'Ricavi complessivi'!#REF!,""))</f>
        <v>#REF!</v>
      </c>
      <c r="I183" s="114" t="e">
        <f>IF('Ricavi complessivi'!#REF!="G",'Ricavi complessivi'!D183*LAVORO!$E$7,IF('Ricavi complessivi'!#REF!="M",'Ricavi complessivi'!D183,""))</f>
        <v>#REF!</v>
      </c>
      <c r="J183" s="14" t="e">
        <f>IF('Ricavi complessivi'!#REF!="G",'Ricavi complessivi'!E183*LAVORO!$E$7,IF('Ricavi complessivi'!#REF!="M",'Ricavi complessivi'!E183,""))</f>
        <v>#REF!</v>
      </c>
      <c r="K183" s="14" t="e">
        <f>IF('Ricavi complessivi'!#REF!="G",'Ricavi complessivi'!F183*LAVORO!$E$7,IF('Ricavi complessivi'!#REF!="M",'Ricavi complessivi'!F183,""))</f>
        <v>#REF!</v>
      </c>
      <c r="L183" s="30" t="e">
        <f>IF('Ricavi complessivi'!#REF!="G",'Ricavi complessivi'!#REF!*LAVORO!$E$7,IF('Ricavi complessivi'!#REF!="M",'Ricavi complessivi'!#REF!,""))</f>
        <v>#REF!</v>
      </c>
      <c r="M183" s="30" t="e">
        <f>'Ricavi complessivi'!#REF!</f>
        <v>#REF!</v>
      </c>
      <c r="P183" s="42" t="e">
        <f>IF(M183="G",'Ricavi complessivi'!#REF!,IF('R Montechiarugolo'!M183='R Montechiarugolo'!$B$214,'Ricavi complessivi'!#REF!,0))</f>
        <v>#REF!</v>
      </c>
    </row>
    <row r="184" spans="1:16" hidden="1">
      <c r="A184" s="13" t="str">
        <f>IF('Ricavi complessivi'!A184="","",'Ricavi complessivi'!A184)</f>
        <v/>
      </c>
      <c r="B184" s="62" t="str">
        <f>IF('Ricavi complessivi'!B184="","",'Ricavi complessivi'!B184)</f>
        <v>INTESA SAN PAOLO WELFARE DI COMUNITA'</v>
      </c>
      <c r="C184" s="8" t="e">
        <f>IF('Ricavi complessivi'!#REF!="G",'Ricavi complessivi'!#REF!*LAVORO!$E$7,IF('Ricavi complessivi'!#REF!="M",'Ricavi complessivi'!#REF!,""))</f>
        <v>#REF!</v>
      </c>
      <c r="D184" s="8" t="e">
        <f>IF('Ricavi complessivi'!#REF!="G",'Ricavi complessivi'!#REF!*LAVORO!$E$7,IF('Ricavi complessivi'!#REF!="M",'Ricavi complessivi'!#REF!,""))</f>
        <v>#REF!</v>
      </c>
      <c r="E184" s="30" t="e">
        <f>IF('Ricavi complessivi'!#REF!="G",'Ricavi complessivi'!#REF!*LAVORO!$E$7,IF('Ricavi complessivi'!#REF!="M",'Ricavi complessivi'!#REF!,""))</f>
        <v>#REF!</v>
      </c>
      <c r="F184" s="114" t="e">
        <f>IF('Ricavi complessivi'!#REF!="G",'Ricavi complessivi'!C184*LAVORO!$E$7,IF('Ricavi complessivi'!#REF!="M",'Ricavi complessivi'!C184,0))</f>
        <v>#REF!</v>
      </c>
      <c r="G184" s="44" t="e">
        <f>IF('Ricavi complessivi'!#REF!="G",'Ricavi complessivi'!#REF!*LAVORO!$E$7,IF('Ricavi complessivi'!#REF!="M",'Ricavi complessivi'!#REF!,""))</f>
        <v>#REF!</v>
      </c>
      <c r="H184" s="44" t="e">
        <f>IF('Ricavi complessivi'!#REF!="G",'Ricavi complessivi'!#REF!*LAVORO!$E$7,IF('Ricavi complessivi'!#REF!="M",'Ricavi complessivi'!#REF!,""))</f>
        <v>#REF!</v>
      </c>
      <c r="I184" s="114" t="e">
        <f>IF('Ricavi complessivi'!#REF!="G",'Ricavi complessivi'!D184*LAVORO!$E$7,IF('Ricavi complessivi'!#REF!="M",'Ricavi complessivi'!D184,""))</f>
        <v>#REF!</v>
      </c>
      <c r="J184" s="14" t="e">
        <f>IF('Ricavi complessivi'!#REF!="G",'Ricavi complessivi'!E184*LAVORO!$E$7,IF('Ricavi complessivi'!#REF!="M",'Ricavi complessivi'!E184,""))</f>
        <v>#REF!</v>
      </c>
      <c r="K184" s="14" t="e">
        <f>IF('Ricavi complessivi'!#REF!="G",'Ricavi complessivi'!F184*LAVORO!$E$7,IF('Ricavi complessivi'!#REF!="M",'Ricavi complessivi'!F184,""))</f>
        <v>#REF!</v>
      </c>
      <c r="L184" s="30" t="e">
        <f>IF('Ricavi complessivi'!#REF!="G",'Ricavi complessivi'!#REF!*LAVORO!$E$7,IF('Ricavi complessivi'!#REF!="M",'Ricavi complessivi'!#REF!,""))</f>
        <v>#REF!</v>
      </c>
      <c r="M184" s="30" t="e">
        <f>'Ricavi complessivi'!#REF!</f>
        <v>#REF!</v>
      </c>
      <c r="P184" s="42" t="e">
        <f>IF(M184="G",'Ricavi complessivi'!#REF!,IF('R Montechiarugolo'!M184='R Montechiarugolo'!$B$214,'Ricavi complessivi'!#REF!,0))</f>
        <v>#REF!</v>
      </c>
    </row>
    <row r="185" spans="1:16">
      <c r="A185" s="13" t="str">
        <f>IF('Ricavi complessivi'!A185="","",'Ricavi complessivi'!A185)</f>
        <v xml:space="preserve"> 58/05/533</v>
      </c>
      <c r="B185" s="62" t="str">
        <f>IF('Ricavi complessivi'!B185="","",'Ricavi complessivi'!B185)</f>
        <v>FONDAZIONE CARIPARMA UNA FAM X UNA FAM</v>
      </c>
      <c r="C185" s="8" t="e">
        <f>IF('Ricavi complessivi'!#REF!="G",'Ricavi complessivi'!#REF!*LAVORO!$E$7,IF('Ricavi complessivi'!#REF!="M",'Ricavi complessivi'!#REF!,""))</f>
        <v>#REF!</v>
      </c>
      <c r="D185" s="8" t="e">
        <f>IF('Ricavi complessivi'!#REF!="G",'Ricavi complessivi'!#REF!*LAVORO!$E$7,IF('Ricavi complessivi'!#REF!="M",'Ricavi complessivi'!#REF!,""))</f>
        <v>#REF!</v>
      </c>
      <c r="E185" s="30" t="e">
        <f>IF('Ricavi complessivi'!#REF!="G",'Ricavi complessivi'!#REF!*LAVORO!$E$7,IF('Ricavi complessivi'!#REF!="M",'Ricavi complessivi'!#REF!,""))</f>
        <v>#REF!</v>
      </c>
      <c r="F185" s="114" t="e">
        <f>IF('Ricavi complessivi'!#REF!="G",'Ricavi complessivi'!C185*LAVORO!$E$7,IF('Ricavi complessivi'!#REF!="M",'Ricavi complessivi'!C185,0))</f>
        <v>#REF!</v>
      </c>
      <c r="G185" s="44" t="e">
        <f>IF('Ricavi complessivi'!#REF!="G",'Ricavi complessivi'!#REF!*LAVORO!$E$7,IF('Ricavi complessivi'!#REF!="M",'Ricavi complessivi'!#REF!,""))</f>
        <v>#REF!</v>
      </c>
      <c r="H185" s="44" t="e">
        <f>IF('Ricavi complessivi'!#REF!="G",'Ricavi complessivi'!#REF!*LAVORO!$E$7,IF('Ricavi complessivi'!#REF!="M",'Ricavi complessivi'!#REF!,""))</f>
        <v>#REF!</v>
      </c>
      <c r="I185" s="114" t="e">
        <f>IF('Ricavi complessivi'!#REF!="G",'Ricavi complessivi'!D185*LAVORO!$E$7,IF('Ricavi complessivi'!#REF!="M",'Ricavi complessivi'!D185,""))</f>
        <v>#REF!</v>
      </c>
      <c r="J185" s="14" t="e">
        <f>IF('Ricavi complessivi'!#REF!="G",'Ricavi complessivi'!E185*LAVORO!$E$7,IF('Ricavi complessivi'!#REF!="M",'Ricavi complessivi'!E185,""))</f>
        <v>#REF!</v>
      </c>
      <c r="K185" s="14" t="e">
        <f>IF('Ricavi complessivi'!#REF!="G",'Ricavi complessivi'!F185*LAVORO!$E$7,IF('Ricavi complessivi'!#REF!="M",'Ricavi complessivi'!F185,""))</f>
        <v>#REF!</v>
      </c>
      <c r="L185" s="30" t="e">
        <f>IF('Ricavi complessivi'!#REF!="G",'Ricavi complessivi'!#REF!*LAVORO!$E$7,IF('Ricavi complessivi'!#REF!="M",'Ricavi complessivi'!#REF!,""))</f>
        <v>#REF!</v>
      </c>
      <c r="M185" s="30" t="e">
        <f>'Ricavi complessivi'!#REF!</f>
        <v>#REF!</v>
      </c>
      <c r="P185" s="42" t="e">
        <f>IF(M185="G",'Ricavi complessivi'!#REF!,IF('R Montechiarugolo'!M185='R Montechiarugolo'!$B$214,'Ricavi complessivi'!#REF!,0))</f>
        <v>#REF!</v>
      </c>
    </row>
    <row r="186" spans="1:16" hidden="1">
      <c r="A186" s="13" t="str">
        <f>IF('Ricavi complessivi'!A186="","",'Ricavi complessivi'!A186)</f>
        <v xml:space="preserve"> 58/05/880</v>
      </c>
      <c r="B186" s="62" t="str">
        <f>IF('Ricavi complessivi'!B186="","",'Ricavi complessivi'!B186)</f>
        <v>INFERMIERA COLLECCHIO</v>
      </c>
      <c r="C186" s="8" t="e">
        <f>IF('Ricavi complessivi'!#REF!="G",'Ricavi complessivi'!#REF!*LAVORO!$E$7,IF('Ricavi complessivi'!#REF!="M",'Ricavi complessivi'!#REF!,""))</f>
        <v>#REF!</v>
      </c>
      <c r="D186" s="8" t="e">
        <f>IF('Ricavi complessivi'!#REF!="G",'Ricavi complessivi'!#REF!*LAVORO!$E$7,IF('Ricavi complessivi'!#REF!="M",'Ricavi complessivi'!#REF!,""))</f>
        <v>#REF!</v>
      </c>
      <c r="E186" s="30" t="e">
        <f>IF('Ricavi complessivi'!#REF!="G",'Ricavi complessivi'!#REF!*LAVORO!$E$7,IF('Ricavi complessivi'!#REF!="M",'Ricavi complessivi'!#REF!,""))</f>
        <v>#REF!</v>
      </c>
      <c r="F186" s="114" t="e">
        <f>IF('Ricavi complessivi'!#REF!="G",'Ricavi complessivi'!C186*LAVORO!$E$7,IF('Ricavi complessivi'!#REF!="M",'Ricavi complessivi'!C186,0))</f>
        <v>#REF!</v>
      </c>
      <c r="G186" s="44" t="e">
        <f>IF('Ricavi complessivi'!#REF!="G",'Ricavi complessivi'!#REF!*LAVORO!$E$7,IF('Ricavi complessivi'!#REF!="M",'Ricavi complessivi'!#REF!,""))</f>
        <v>#REF!</v>
      </c>
      <c r="H186" s="44" t="e">
        <f>IF('Ricavi complessivi'!#REF!="G",'Ricavi complessivi'!#REF!*LAVORO!$E$7,IF('Ricavi complessivi'!#REF!="M",'Ricavi complessivi'!#REF!,""))</f>
        <v>#REF!</v>
      </c>
      <c r="I186" s="114" t="e">
        <f>IF('Ricavi complessivi'!#REF!="G",'Ricavi complessivi'!D186*LAVORO!$E$7,IF('Ricavi complessivi'!#REF!="M",'Ricavi complessivi'!D186,""))</f>
        <v>#REF!</v>
      </c>
      <c r="J186" s="14" t="e">
        <f>IF('Ricavi complessivi'!#REF!="G",'Ricavi complessivi'!E186*LAVORO!$E$7,IF('Ricavi complessivi'!#REF!="M",'Ricavi complessivi'!E186,""))</f>
        <v>#REF!</v>
      </c>
      <c r="K186" s="14" t="e">
        <f>IF('Ricavi complessivi'!#REF!="G",'Ricavi complessivi'!F186*LAVORO!$E$7,IF('Ricavi complessivi'!#REF!="M",'Ricavi complessivi'!F186,""))</f>
        <v>#REF!</v>
      </c>
      <c r="L186" s="30" t="e">
        <f>IF('Ricavi complessivi'!#REF!="G",'Ricavi complessivi'!#REF!*LAVORO!$E$7,IF('Ricavi complessivi'!#REF!="M",'Ricavi complessivi'!#REF!,""))</f>
        <v>#REF!</v>
      </c>
      <c r="M186" s="30" t="e">
        <f>'Ricavi complessivi'!#REF!</f>
        <v>#REF!</v>
      </c>
      <c r="P186" s="42" t="e">
        <f>IF(M186="G",'Ricavi complessivi'!#REF!,IF('R Montechiarugolo'!M186='R Montechiarugolo'!$B$214,'Ricavi complessivi'!#REF!,0))</f>
        <v>#REF!</v>
      </c>
    </row>
    <row r="187" spans="1:16" hidden="1">
      <c r="A187" s="13" t="str">
        <f>IF('Ricavi complessivi'!A187="","",'Ricavi complessivi'!A187)</f>
        <v/>
      </c>
      <c r="B187" s="62" t="str">
        <f>IF('Ricavi complessivi'!B187="","",'Ricavi complessivi'!B187)</f>
        <v>SGATE Felino</v>
      </c>
      <c r="C187" s="8" t="e">
        <f>IF('Ricavi complessivi'!#REF!="G",'Ricavi complessivi'!#REF!*LAVORO!$E$7,IF('Ricavi complessivi'!#REF!="M",'Ricavi complessivi'!#REF!,""))</f>
        <v>#REF!</v>
      </c>
      <c r="D187" s="8" t="e">
        <f>IF('Ricavi complessivi'!#REF!="G",'Ricavi complessivi'!#REF!*LAVORO!$E$7,IF('Ricavi complessivi'!#REF!="M",'Ricavi complessivi'!#REF!,""))</f>
        <v>#REF!</v>
      </c>
      <c r="E187" s="30" t="e">
        <f>IF('Ricavi complessivi'!#REF!="G",'Ricavi complessivi'!#REF!*LAVORO!$E$7,IF('Ricavi complessivi'!#REF!="M",'Ricavi complessivi'!#REF!,""))</f>
        <v>#REF!</v>
      </c>
      <c r="F187" s="114" t="e">
        <f>IF('Ricavi complessivi'!#REF!="G",'Ricavi complessivi'!C187*LAVORO!$E$7,IF('Ricavi complessivi'!#REF!="M",'Ricavi complessivi'!C187,0))</f>
        <v>#REF!</v>
      </c>
      <c r="G187" s="44" t="e">
        <f>IF('Ricavi complessivi'!#REF!="G",'Ricavi complessivi'!#REF!*LAVORO!$E$7,IF('Ricavi complessivi'!#REF!="M",'Ricavi complessivi'!#REF!,""))</f>
        <v>#REF!</v>
      </c>
      <c r="H187" s="44" t="e">
        <f>IF('Ricavi complessivi'!#REF!="G",'Ricavi complessivi'!#REF!*LAVORO!$E$7,IF('Ricavi complessivi'!#REF!="M",'Ricavi complessivi'!#REF!,""))</f>
        <v>#REF!</v>
      </c>
      <c r="I187" s="114" t="e">
        <f>IF('Ricavi complessivi'!#REF!="G",'Ricavi complessivi'!D187*LAVORO!$E$7,IF('Ricavi complessivi'!#REF!="M",'Ricavi complessivi'!D187,""))</f>
        <v>#REF!</v>
      </c>
      <c r="J187" s="14" t="e">
        <f>IF('Ricavi complessivi'!#REF!="G",'Ricavi complessivi'!E187*LAVORO!$E$7,IF('Ricavi complessivi'!#REF!="M",'Ricavi complessivi'!E187,""))</f>
        <v>#REF!</v>
      </c>
      <c r="K187" s="14" t="e">
        <f>IF('Ricavi complessivi'!#REF!="G",'Ricavi complessivi'!F187*LAVORO!$E$7,IF('Ricavi complessivi'!#REF!="M",'Ricavi complessivi'!F187,""))</f>
        <v>#REF!</v>
      </c>
      <c r="L187" s="30" t="e">
        <f>IF('Ricavi complessivi'!#REF!="G",'Ricavi complessivi'!#REF!*LAVORO!$E$7,IF('Ricavi complessivi'!#REF!="M",'Ricavi complessivi'!#REF!,""))</f>
        <v>#REF!</v>
      </c>
      <c r="M187" s="30" t="e">
        <f>'Ricavi complessivi'!#REF!</f>
        <v>#REF!</v>
      </c>
      <c r="P187" s="42" t="e">
        <f>IF(M187="G",'Ricavi complessivi'!#REF!,IF('R Montechiarugolo'!M187='R Montechiarugolo'!$B$214,'Ricavi complessivi'!#REF!,0))</f>
        <v>#REF!</v>
      </c>
    </row>
    <row r="188" spans="1:16">
      <c r="A188" s="13" t="str">
        <f>IF('Ricavi complessivi'!A188="","",'Ricavi complessivi'!A188)</f>
        <v xml:space="preserve"> 58/05/880</v>
      </c>
      <c r="B188" s="62" t="str">
        <f>IF('Ricavi complessivi'!B188="","",'Ricavi complessivi'!B188)</f>
        <v>INFERMIERA MONTECHIARUGOLO</v>
      </c>
      <c r="C188" s="8" t="e">
        <f>IF('Ricavi complessivi'!#REF!="G",'Ricavi complessivi'!#REF!*LAVORO!$E$7,IF('Ricavi complessivi'!#REF!="M",'Ricavi complessivi'!#REF!,""))</f>
        <v>#REF!</v>
      </c>
      <c r="D188" s="8" t="e">
        <f>IF('Ricavi complessivi'!#REF!="G",'Ricavi complessivi'!#REF!*LAVORO!$E$7,IF('Ricavi complessivi'!#REF!="M",'Ricavi complessivi'!#REF!,""))</f>
        <v>#REF!</v>
      </c>
      <c r="E188" s="30" t="e">
        <f>IF('Ricavi complessivi'!#REF!="G",'Ricavi complessivi'!#REF!*LAVORO!$E$7,IF('Ricavi complessivi'!#REF!="M",'Ricavi complessivi'!#REF!,""))</f>
        <v>#REF!</v>
      </c>
      <c r="F188" s="114" t="e">
        <f>IF('Ricavi complessivi'!#REF!="G",'Ricavi complessivi'!C188*LAVORO!$E$7,IF('Ricavi complessivi'!#REF!="M",'Ricavi complessivi'!C188,0))</f>
        <v>#REF!</v>
      </c>
      <c r="G188" s="44" t="e">
        <f>IF('Ricavi complessivi'!#REF!="G",'Ricavi complessivi'!#REF!*LAVORO!$E$7,IF('Ricavi complessivi'!#REF!="M",'Ricavi complessivi'!#REF!,""))</f>
        <v>#REF!</v>
      </c>
      <c r="H188" s="44" t="e">
        <f>IF('Ricavi complessivi'!#REF!="G",'Ricavi complessivi'!#REF!*LAVORO!$E$7,IF('Ricavi complessivi'!#REF!="M",'Ricavi complessivi'!#REF!,""))</f>
        <v>#REF!</v>
      </c>
      <c r="I188" s="114" t="e">
        <f>IF('Ricavi complessivi'!#REF!="G",'Ricavi complessivi'!D188*LAVORO!$E$7,IF('Ricavi complessivi'!#REF!="M",'Ricavi complessivi'!D188,""))</f>
        <v>#REF!</v>
      </c>
      <c r="J188" s="14" t="e">
        <f>IF('Ricavi complessivi'!#REF!="G",'Ricavi complessivi'!E188*LAVORO!$E$7,IF('Ricavi complessivi'!#REF!="M",'Ricavi complessivi'!E188,""))</f>
        <v>#REF!</v>
      </c>
      <c r="K188" s="14" t="e">
        <f>IF('Ricavi complessivi'!#REF!="G",'Ricavi complessivi'!F188*LAVORO!$E$7,IF('Ricavi complessivi'!#REF!="M",'Ricavi complessivi'!F188,""))</f>
        <v>#REF!</v>
      </c>
      <c r="L188" s="30" t="e">
        <f>IF('Ricavi complessivi'!#REF!="G",'Ricavi complessivi'!#REF!*LAVORO!$E$7,IF('Ricavi complessivi'!#REF!="M",'Ricavi complessivi'!#REF!,""))</f>
        <v>#REF!</v>
      </c>
      <c r="M188" s="30" t="e">
        <f>'Ricavi complessivi'!#REF!</f>
        <v>#REF!</v>
      </c>
      <c r="P188" s="42" t="e">
        <f>IF(M188="G",'Ricavi complessivi'!#REF!,IF('R Montechiarugolo'!M188='R Montechiarugolo'!$B$214,'Ricavi complessivi'!#REF!,0))</f>
        <v>#REF!</v>
      </c>
    </row>
    <row r="189" spans="1:16" hidden="1">
      <c r="A189" s="13" t="str">
        <f>IF('Ricavi complessivi'!A189="","",'Ricavi complessivi'!A189)</f>
        <v/>
      </c>
      <c r="B189" s="62" t="str">
        <f>IF('Ricavi complessivi'!B189="","",'Ricavi complessivi'!B189)</f>
        <v>ENTRATE CENTRO GIOVANI SALA</v>
      </c>
      <c r="C189" s="8" t="e">
        <f>IF('Ricavi complessivi'!#REF!="G",'Ricavi complessivi'!#REF!*LAVORO!$E$7,IF('Ricavi complessivi'!#REF!="M",'Ricavi complessivi'!#REF!,""))</f>
        <v>#REF!</v>
      </c>
      <c r="D189" s="8" t="e">
        <f>IF('Ricavi complessivi'!#REF!="G",'Ricavi complessivi'!#REF!*LAVORO!$E$7,IF('Ricavi complessivi'!#REF!="M",'Ricavi complessivi'!#REF!,""))</f>
        <v>#REF!</v>
      </c>
      <c r="E189" s="30" t="e">
        <f>IF('Ricavi complessivi'!#REF!="G",'Ricavi complessivi'!#REF!*LAVORO!$E$7,IF('Ricavi complessivi'!#REF!="M",'Ricavi complessivi'!#REF!,""))</f>
        <v>#REF!</v>
      </c>
      <c r="F189" s="114" t="e">
        <f>IF('Ricavi complessivi'!#REF!="G",'Ricavi complessivi'!C189*LAVORO!$E$7,IF('Ricavi complessivi'!#REF!="M",'Ricavi complessivi'!C189,0))</f>
        <v>#REF!</v>
      </c>
      <c r="G189" s="44" t="e">
        <f>IF('Ricavi complessivi'!#REF!="G",'Ricavi complessivi'!#REF!*LAVORO!$E$7,IF('Ricavi complessivi'!#REF!="M",'Ricavi complessivi'!#REF!,""))</f>
        <v>#REF!</v>
      </c>
      <c r="H189" s="44" t="e">
        <f>IF('Ricavi complessivi'!#REF!="G",'Ricavi complessivi'!#REF!*LAVORO!$E$7,IF('Ricavi complessivi'!#REF!="M",'Ricavi complessivi'!#REF!,""))</f>
        <v>#REF!</v>
      </c>
      <c r="I189" s="114" t="e">
        <f>IF('Ricavi complessivi'!#REF!="G",'Ricavi complessivi'!D189*LAVORO!$E$7,IF('Ricavi complessivi'!#REF!="M",'Ricavi complessivi'!D189,""))</f>
        <v>#REF!</v>
      </c>
      <c r="J189" s="14" t="e">
        <f>IF('Ricavi complessivi'!#REF!="G",'Ricavi complessivi'!E189*LAVORO!$E$7,IF('Ricavi complessivi'!#REF!="M",'Ricavi complessivi'!E189,""))</f>
        <v>#REF!</v>
      </c>
      <c r="K189" s="14" t="e">
        <f>IF('Ricavi complessivi'!#REF!="G",'Ricavi complessivi'!F189*LAVORO!$E$7,IF('Ricavi complessivi'!#REF!="M",'Ricavi complessivi'!F189,""))</f>
        <v>#REF!</v>
      </c>
      <c r="L189" s="30" t="e">
        <f>IF('Ricavi complessivi'!#REF!="G",'Ricavi complessivi'!#REF!*LAVORO!$E$7,IF('Ricavi complessivi'!#REF!="M",'Ricavi complessivi'!#REF!,""))</f>
        <v>#REF!</v>
      </c>
      <c r="M189" s="30" t="e">
        <f>'Ricavi complessivi'!#REF!</f>
        <v>#REF!</v>
      </c>
      <c r="P189" s="42" t="e">
        <f>IF(M189="G",'Ricavi complessivi'!#REF!,IF('R Montechiarugolo'!M189='R Montechiarugolo'!$B$214,'Ricavi complessivi'!#REF!,0))</f>
        <v>#REF!</v>
      </c>
    </row>
    <row r="190" spans="1:16" hidden="1">
      <c r="A190" s="13" t="str">
        <f>IF('Ricavi complessivi'!A190="","",'Ricavi complessivi'!A190)</f>
        <v xml:space="preserve"> 58/05/880</v>
      </c>
      <c r="B190" s="62" t="str">
        <f>IF('Ricavi complessivi'!B190="","",'Ricavi complessivi'!B190)</f>
        <v>INFERMIERA TRAVERSETOLO</v>
      </c>
      <c r="C190" s="8" t="e">
        <f>IF('Ricavi complessivi'!#REF!="G",'Ricavi complessivi'!#REF!*LAVORO!$E$7,IF('Ricavi complessivi'!#REF!="M",'Ricavi complessivi'!#REF!,""))</f>
        <v>#REF!</v>
      </c>
      <c r="D190" s="8" t="e">
        <f>IF('Ricavi complessivi'!#REF!="G",'Ricavi complessivi'!#REF!*LAVORO!$E$7,IF('Ricavi complessivi'!#REF!="M",'Ricavi complessivi'!#REF!,""))</f>
        <v>#REF!</v>
      </c>
      <c r="E190" s="30" t="e">
        <f>IF('Ricavi complessivi'!#REF!="G",'Ricavi complessivi'!#REF!*LAVORO!$E$7,IF('Ricavi complessivi'!#REF!="M",'Ricavi complessivi'!#REF!,""))</f>
        <v>#REF!</v>
      </c>
      <c r="F190" s="114" t="e">
        <f>IF('Ricavi complessivi'!#REF!="G",'Ricavi complessivi'!C190*LAVORO!$E$7,IF('Ricavi complessivi'!#REF!="M",'Ricavi complessivi'!C190,0))</f>
        <v>#REF!</v>
      </c>
      <c r="G190" s="44" t="e">
        <f>IF('Ricavi complessivi'!#REF!="G",'Ricavi complessivi'!#REF!*LAVORO!$E$7,IF('Ricavi complessivi'!#REF!="M",'Ricavi complessivi'!#REF!,""))</f>
        <v>#REF!</v>
      </c>
      <c r="H190" s="44" t="e">
        <f>IF('Ricavi complessivi'!#REF!="G",'Ricavi complessivi'!#REF!*LAVORO!$E$7,IF('Ricavi complessivi'!#REF!="M",'Ricavi complessivi'!#REF!,""))</f>
        <v>#REF!</v>
      </c>
      <c r="I190" s="114" t="e">
        <f>IF('Ricavi complessivi'!#REF!="G",'Ricavi complessivi'!D190*LAVORO!$E$7,IF('Ricavi complessivi'!#REF!="M",'Ricavi complessivi'!D190,""))</f>
        <v>#REF!</v>
      </c>
      <c r="J190" s="14" t="e">
        <f>IF('Ricavi complessivi'!#REF!="G",'Ricavi complessivi'!E190*LAVORO!$E$7,IF('Ricavi complessivi'!#REF!="M",'Ricavi complessivi'!E190,""))</f>
        <v>#REF!</v>
      </c>
      <c r="K190" s="14" t="e">
        <f>IF('Ricavi complessivi'!#REF!="G",'Ricavi complessivi'!F190*LAVORO!$E$7,IF('Ricavi complessivi'!#REF!="M",'Ricavi complessivi'!F190,""))</f>
        <v>#REF!</v>
      </c>
      <c r="L190" s="30" t="e">
        <f>IF('Ricavi complessivi'!#REF!="G",'Ricavi complessivi'!#REF!*LAVORO!$E$7,IF('Ricavi complessivi'!#REF!="M",'Ricavi complessivi'!#REF!,""))</f>
        <v>#REF!</v>
      </c>
      <c r="M190" s="30" t="e">
        <f>'Ricavi complessivi'!#REF!</f>
        <v>#REF!</v>
      </c>
      <c r="P190" s="42" t="e">
        <f>IF(M190="G",'Ricavi complessivi'!#REF!,IF('R Montechiarugolo'!M190='R Montechiarugolo'!$B$214,'Ricavi complessivi'!#REF!,0))</f>
        <v>#REF!</v>
      </c>
    </row>
    <row r="191" spans="1:16">
      <c r="A191" s="13" t="str">
        <f>IF('Ricavi complessivi'!A191="","",'Ricavi complessivi'!A191)</f>
        <v/>
      </c>
      <c r="B191" s="62" t="str">
        <f>IF('Ricavi complessivi'!B191="","",'Ricavi complessivi'!B191)</f>
        <v>Rimborsi UdP</v>
      </c>
      <c r="C191" s="8" t="e">
        <f>IF('Ricavi complessivi'!#REF!="G",'Ricavi complessivi'!#REF!*LAVORO!$E$7,IF('Ricavi complessivi'!#REF!="M",'Ricavi complessivi'!#REF!,""))</f>
        <v>#REF!</v>
      </c>
      <c r="D191" s="8" t="e">
        <f>IF('Ricavi complessivi'!#REF!="G",'Ricavi complessivi'!#REF!*LAVORO!$E$7,IF('Ricavi complessivi'!#REF!="M",'Ricavi complessivi'!#REF!,""))</f>
        <v>#REF!</v>
      </c>
      <c r="E191" s="30" t="e">
        <f>IF('Ricavi complessivi'!#REF!="G",'Ricavi complessivi'!#REF!*LAVORO!$E$7,IF('Ricavi complessivi'!#REF!="M",'Ricavi complessivi'!#REF!,""))</f>
        <v>#REF!</v>
      </c>
      <c r="F191" s="114" t="e">
        <f>IF('Ricavi complessivi'!#REF!="G",'Ricavi complessivi'!C191*LAVORO!$E$7,IF('Ricavi complessivi'!#REF!="M",'Ricavi complessivi'!C191,0))</f>
        <v>#REF!</v>
      </c>
      <c r="G191" s="44" t="e">
        <f>IF('Ricavi complessivi'!#REF!="G",'Ricavi complessivi'!#REF!*LAVORO!$E$7,IF('Ricavi complessivi'!#REF!="M",'Ricavi complessivi'!#REF!,""))</f>
        <v>#REF!</v>
      </c>
      <c r="H191" s="44" t="e">
        <f>IF('Ricavi complessivi'!#REF!="G",'Ricavi complessivi'!#REF!*LAVORO!$E$7,IF('Ricavi complessivi'!#REF!="M",'Ricavi complessivi'!#REF!,""))</f>
        <v>#REF!</v>
      </c>
      <c r="I191" s="114" t="e">
        <f>IF('Ricavi complessivi'!#REF!="G",'Ricavi complessivi'!D191*LAVORO!$E$7,IF('Ricavi complessivi'!#REF!="M",'Ricavi complessivi'!D191,""))</f>
        <v>#REF!</v>
      </c>
      <c r="J191" s="14" t="e">
        <f>IF('Ricavi complessivi'!#REF!="G",'Ricavi complessivi'!E191*LAVORO!$E$7,IF('Ricavi complessivi'!#REF!="M",'Ricavi complessivi'!E191,""))</f>
        <v>#REF!</v>
      </c>
      <c r="K191" s="14" t="e">
        <f>IF('Ricavi complessivi'!#REF!="G",'Ricavi complessivi'!F191*LAVORO!$E$7,IF('Ricavi complessivi'!#REF!="M",'Ricavi complessivi'!F191,""))</f>
        <v>#REF!</v>
      </c>
      <c r="L191" s="30" t="e">
        <f>IF('Ricavi complessivi'!#REF!="G",'Ricavi complessivi'!#REF!*LAVORO!$E$7,IF('Ricavi complessivi'!#REF!="M",'Ricavi complessivi'!#REF!,""))</f>
        <v>#REF!</v>
      </c>
      <c r="M191" s="30" t="e">
        <f>'Ricavi complessivi'!#REF!</f>
        <v>#REF!</v>
      </c>
      <c r="P191" s="42" t="e">
        <f>IF(M191="G",'Ricavi complessivi'!#REF!,IF('R Montechiarugolo'!M191='R Montechiarugolo'!$B$214,'Ricavi complessivi'!#REF!,0))</f>
        <v>#REF!</v>
      </c>
    </row>
    <row r="192" spans="1:16" s="6" customFormat="1">
      <c r="A192" s="19"/>
      <c r="B192" s="33" t="s">
        <v>403</v>
      </c>
      <c r="C192" s="35" t="e">
        <f t="shared" ref="C192:K192" si="10">SUM(C172:C191)</f>
        <v>#REF!</v>
      </c>
      <c r="D192" s="35" t="e">
        <f t="shared" si="10"/>
        <v>#REF!</v>
      </c>
      <c r="E192" s="35" t="e">
        <f t="shared" si="10"/>
        <v>#REF!</v>
      </c>
      <c r="F192" s="35" t="e">
        <f>SUM(F172:F191)</f>
        <v>#REF!</v>
      </c>
      <c r="G192" s="35" t="e">
        <f t="shared" si="10"/>
        <v>#REF!</v>
      </c>
      <c r="H192" s="35" t="e">
        <f t="shared" si="10"/>
        <v>#REF!</v>
      </c>
      <c r="I192" s="35" t="e">
        <f t="shared" si="10"/>
        <v>#REF!</v>
      </c>
      <c r="J192" s="35" t="e">
        <f t="shared" si="10"/>
        <v>#REF!</v>
      </c>
      <c r="K192" s="35" t="e">
        <f t="shared" si="10"/>
        <v>#REF!</v>
      </c>
      <c r="L192" s="12"/>
      <c r="M192" s="12"/>
      <c r="P192" s="42">
        <v>1</v>
      </c>
    </row>
    <row r="193" spans="1:16">
      <c r="E193" s="25" t="e">
        <f>IF((#REF!+#REF!+#REF!+#REF!+#REF!-E192)=0,"",(#REF!+#REF!+#REF!+#REF!+#REF!))</f>
        <v>#REF!</v>
      </c>
      <c r="P193" s="42">
        <v>1</v>
      </c>
    </row>
    <row r="194" spans="1:16">
      <c r="A194" s="2" t="s">
        <v>3</v>
      </c>
      <c r="B194" s="2" t="s">
        <v>2</v>
      </c>
      <c r="C194" s="26" t="str">
        <f>C$2</f>
        <v>GESTIONALE</v>
      </c>
      <c r="D194" s="26" t="str">
        <f>D$2</f>
        <v>RATEI E RISCONTI</v>
      </c>
      <c r="E194" s="26" t="str">
        <f>E$2</f>
        <v>STIMA</v>
      </c>
      <c r="F194" s="26" t="str">
        <f>F171</f>
        <v>PREVENTIVO 2019</v>
      </c>
      <c r="G194" s="26" t="e">
        <f t="shared" ref="G194:L194" si="11">G171</f>
        <v>#REF!</v>
      </c>
      <c r="H194" s="26" t="e">
        <f t="shared" si="11"/>
        <v>#REF!</v>
      </c>
      <c r="I194" s="26" t="str">
        <f t="shared" si="11"/>
        <v>CONSUNTIVO 2019</v>
      </c>
      <c r="J194" s="26" t="str">
        <f t="shared" si="11"/>
        <v>INDICATORE ATTESO</v>
      </c>
      <c r="K194" s="26" t="str">
        <f t="shared" si="11"/>
        <v>INDICATORE CONS.</v>
      </c>
      <c r="L194" s="2" t="str">
        <f t="shared" si="11"/>
        <v>NOTE</v>
      </c>
      <c r="P194" s="42">
        <v>1</v>
      </c>
    </row>
    <row r="195" spans="1:16" hidden="1">
      <c r="A195" s="13" t="str">
        <f>IF('Ricavi complessivi'!A195="","",'Ricavi complessivi'!A195)</f>
        <v xml:space="preserve">  58/10/025  </v>
      </c>
      <c r="B195" s="62" t="str">
        <f>IF('Ricavi complessivi'!B195="","",'Ricavi complessivi'!B195)</f>
        <v xml:space="preserve">TRASFERIMENTI COM.COLLECCHIO   </v>
      </c>
      <c r="C195" s="8" t="e">
        <f>IF('Ricavi complessivi'!#REF!="G",'Ricavi complessivi'!#REF!*LAVORO!$E$7,IF('Ricavi complessivi'!#REF!="M",'Ricavi complessivi'!#REF!,""))</f>
        <v>#REF!</v>
      </c>
      <c r="D195" s="8" t="e">
        <f>IF('Ricavi complessivi'!#REF!="G",'Ricavi complessivi'!#REF!*LAVORO!$E$7,IF('Ricavi complessivi'!#REF!="M",'Ricavi complessivi'!#REF!,""))</f>
        <v>#REF!</v>
      </c>
      <c r="E195" s="30" t="e">
        <f>IF('Ricavi complessivi'!#REF!="G",'Ricavi complessivi'!#REF!*LAVORO!$E$7,IF('Ricavi complessivi'!#REF!="M",'Ricavi complessivi'!#REF!,""))</f>
        <v>#REF!</v>
      </c>
      <c r="F195" s="114" t="e">
        <f>IF('Ricavi complessivi'!#REF!="G",'Ricavi complessivi'!C195*LAVORO!$E$7,IF('Ricavi complessivi'!#REF!="M",'Ricavi complessivi'!C195,0))</f>
        <v>#REF!</v>
      </c>
      <c r="G195" s="44" t="e">
        <f>IF('Ricavi complessivi'!#REF!="G",'Ricavi complessivi'!#REF!*LAVORO!$E$7,IF('Ricavi complessivi'!#REF!="M",'Ricavi complessivi'!#REF!,""))</f>
        <v>#REF!</v>
      </c>
      <c r="H195" s="44" t="e">
        <f>IF('Ricavi complessivi'!#REF!="G",'Ricavi complessivi'!#REF!*LAVORO!$E$7,IF('Ricavi complessivi'!#REF!="M",'Ricavi complessivi'!#REF!,""))</f>
        <v>#REF!</v>
      </c>
      <c r="I195" s="114" t="e">
        <f>IF('Ricavi complessivi'!#REF!="G",'Ricavi complessivi'!D195*LAVORO!$E$7,IF('Ricavi complessivi'!#REF!="M",'Ricavi complessivi'!D195,""))</f>
        <v>#REF!</v>
      </c>
      <c r="J195" s="14" t="e">
        <f>IF('Ricavi complessivi'!#REF!="G",'Ricavi complessivi'!E195*LAVORO!$E$7,IF('Ricavi complessivi'!#REF!="M",'Ricavi complessivi'!E195,""))</f>
        <v>#REF!</v>
      </c>
      <c r="K195" s="14" t="e">
        <f>IF('Ricavi complessivi'!#REF!="G",'Ricavi complessivi'!F195*LAVORO!$E$7,IF('Ricavi complessivi'!#REF!="M",'Ricavi complessivi'!F195,""))</f>
        <v>#REF!</v>
      </c>
      <c r="L195" s="30" t="e">
        <f>IF('Ricavi complessivi'!#REF!="G",'Ricavi complessivi'!#REF!*LAVORO!$E$7,IF('Ricavi complessivi'!#REF!="M",'Ricavi complessivi'!#REF!,""))</f>
        <v>#REF!</v>
      </c>
      <c r="M195" s="30" t="e">
        <f>'Ricavi complessivi'!#REF!</f>
        <v>#REF!</v>
      </c>
      <c r="P195" s="42" t="e">
        <f>IF(M195="G",'Ricavi complessivi'!#REF!,IF('R Montechiarugolo'!M195='R Montechiarugolo'!$B$214,'Ricavi complessivi'!#REF!,0))</f>
        <v>#REF!</v>
      </c>
    </row>
    <row r="196" spans="1:16" hidden="1">
      <c r="A196" s="13" t="str">
        <f>IF('Ricavi complessivi'!A196="","",'Ricavi complessivi'!A196)</f>
        <v xml:space="preserve">  58/10/100  </v>
      </c>
      <c r="B196" s="62" t="str">
        <f>IF('Ricavi complessivi'!B196="","",'Ricavi complessivi'!B196)</f>
        <v xml:space="preserve">TRASFERIMENTI COM.FELINO       </v>
      </c>
      <c r="C196" s="8" t="e">
        <f>IF('Ricavi complessivi'!#REF!="G",'Ricavi complessivi'!#REF!*LAVORO!$E$7,IF('Ricavi complessivi'!#REF!="M",'Ricavi complessivi'!#REF!,""))</f>
        <v>#REF!</v>
      </c>
      <c r="D196" s="8" t="e">
        <f>IF('Ricavi complessivi'!#REF!="G",'Ricavi complessivi'!#REF!*LAVORO!$E$7,IF('Ricavi complessivi'!#REF!="M",'Ricavi complessivi'!#REF!,""))</f>
        <v>#REF!</v>
      </c>
      <c r="E196" s="30" t="e">
        <f>IF('Ricavi complessivi'!#REF!="G",'Ricavi complessivi'!#REF!*LAVORO!$E$7,IF('Ricavi complessivi'!#REF!="M",'Ricavi complessivi'!#REF!,""))</f>
        <v>#REF!</v>
      </c>
      <c r="F196" s="114" t="e">
        <f>IF('Ricavi complessivi'!#REF!="G",'Ricavi complessivi'!C196*LAVORO!$E$7,IF('Ricavi complessivi'!#REF!="M",'Ricavi complessivi'!C196,0))</f>
        <v>#REF!</v>
      </c>
      <c r="G196" s="44" t="e">
        <f>IF('Ricavi complessivi'!#REF!="G",'Ricavi complessivi'!#REF!*LAVORO!$E$7,IF('Ricavi complessivi'!#REF!="M",'Ricavi complessivi'!#REF!,""))</f>
        <v>#REF!</v>
      </c>
      <c r="H196" s="44" t="e">
        <f>IF('Ricavi complessivi'!#REF!="G",'Ricavi complessivi'!#REF!*LAVORO!$E$7,IF('Ricavi complessivi'!#REF!="M",'Ricavi complessivi'!#REF!,""))</f>
        <v>#REF!</v>
      </c>
      <c r="I196" s="114" t="e">
        <f>IF('Ricavi complessivi'!#REF!="G",'Ricavi complessivi'!D196*LAVORO!$E$7,IF('Ricavi complessivi'!#REF!="M",'Ricavi complessivi'!D196,""))</f>
        <v>#REF!</v>
      </c>
      <c r="J196" s="14" t="e">
        <f>IF('Ricavi complessivi'!#REF!="G",'Ricavi complessivi'!E196*LAVORO!$E$7,IF('Ricavi complessivi'!#REF!="M",'Ricavi complessivi'!E196,""))</f>
        <v>#REF!</v>
      </c>
      <c r="K196" s="14" t="e">
        <f>IF('Ricavi complessivi'!#REF!="G",'Ricavi complessivi'!F196*LAVORO!$E$7,IF('Ricavi complessivi'!#REF!="M",'Ricavi complessivi'!F196,""))</f>
        <v>#REF!</v>
      </c>
      <c r="L196" s="30" t="e">
        <f>IF('Ricavi complessivi'!#REF!="G",'Ricavi complessivi'!#REF!*LAVORO!$E$7,IF('Ricavi complessivi'!#REF!="M",'Ricavi complessivi'!#REF!,""))</f>
        <v>#REF!</v>
      </c>
      <c r="M196" s="30" t="e">
        <f>'Ricavi complessivi'!#REF!</f>
        <v>#REF!</v>
      </c>
      <c r="P196" s="42" t="e">
        <f>IF(M196="G",'Ricavi complessivi'!#REF!,IF('R Montechiarugolo'!M196='R Montechiarugolo'!$B$214,'Ricavi complessivi'!#REF!,0))</f>
        <v>#REF!</v>
      </c>
    </row>
    <row r="197" spans="1:16">
      <c r="A197" s="13" t="str">
        <f>IF('Ricavi complessivi'!A197="","",'Ricavi complessivi'!A197)</f>
        <v xml:space="preserve">  58/10/200  </v>
      </c>
      <c r="B197" s="62" t="str">
        <f>IF('Ricavi complessivi'!B197="","",'Ricavi complessivi'!B197)</f>
        <v xml:space="preserve">TRASFERIM. COM. MONTECHIARUGOL </v>
      </c>
      <c r="C197" s="8" t="e">
        <f>IF('Ricavi complessivi'!#REF!="G",'Ricavi complessivi'!#REF!*LAVORO!$E$7,IF('Ricavi complessivi'!#REF!="M",'Ricavi complessivi'!#REF!,""))</f>
        <v>#REF!</v>
      </c>
      <c r="D197" s="8" t="e">
        <f>IF('Ricavi complessivi'!#REF!="G",'Ricavi complessivi'!#REF!*LAVORO!$E$7,IF('Ricavi complessivi'!#REF!="M",'Ricavi complessivi'!#REF!,""))</f>
        <v>#REF!</v>
      </c>
      <c r="E197" s="30" t="e">
        <f>IF('Ricavi complessivi'!#REF!="G",'Ricavi complessivi'!#REF!*LAVORO!$E$7,IF('Ricavi complessivi'!#REF!="M",'Ricavi complessivi'!#REF!,""))</f>
        <v>#REF!</v>
      </c>
      <c r="F197" s="114" t="e">
        <f>IF('Ricavi complessivi'!#REF!="G",'Ricavi complessivi'!C197*LAVORO!$E$7,IF('Ricavi complessivi'!#REF!="M",'Ricavi complessivi'!C197,0))</f>
        <v>#REF!</v>
      </c>
      <c r="G197" s="44" t="e">
        <f>IF('Ricavi complessivi'!#REF!="G",'Ricavi complessivi'!#REF!*LAVORO!$E$7,IF('Ricavi complessivi'!#REF!="M",'Ricavi complessivi'!#REF!,""))</f>
        <v>#REF!</v>
      </c>
      <c r="H197" s="44" t="e">
        <f>F197</f>
        <v>#REF!</v>
      </c>
      <c r="I197" s="114" t="e">
        <f>IF('Ricavi complessivi'!#REF!="G",'Ricavi complessivi'!D197*LAVORO!$E$7,IF('Ricavi complessivi'!#REF!="M",'Ricavi complessivi'!D197,""))</f>
        <v>#REF!</v>
      </c>
      <c r="J197" s="14" t="e">
        <f>IF('Ricavi complessivi'!#REF!="G",'Ricavi complessivi'!E197*LAVORO!$E$7,IF('Ricavi complessivi'!#REF!="M",'Ricavi complessivi'!E197,""))</f>
        <v>#REF!</v>
      </c>
      <c r="K197" s="14" t="e">
        <f>IF('Ricavi complessivi'!#REF!="G",'Ricavi complessivi'!F197*LAVORO!$E$7,IF('Ricavi complessivi'!#REF!="M",'Ricavi complessivi'!F197,""))</f>
        <v>#REF!</v>
      </c>
      <c r="L197" s="30" t="e">
        <f>IF('Ricavi complessivi'!#REF!="G",'Ricavi complessivi'!#REF!*LAVORO!$E$7,IF('Ricavi complessivi'!#REF!="M",'Ricavi complessivi'!#REF!,""))</f>
        <v>#REF!</v>
      </c>
      <c r="M197" s="30" t="e">
        <f>'Ricavi complessivi'!#REF!</f>
        <v>#REF!</v>
      </c>
      <c r="P197" s="42" t="e">
        <f>IF(M197="G",'Ricavi complessivi'!#REF!,IF('R Montechiarugolo'!M197='R Montechiarugolo'!$B$214,'Ricavi complessivi'!#REF!,0))</f>
        <v>#REF!</v>
      </c>
    </row>
    <row r="198" spans="1:16" hidden="1">
      <c r="A198" s="13" t="str">
        <f>IF('Ricavi complessivi'!A198="","",'Ricavi complessivi'!A198)</f>
        <v xml:space="preserve">  58/10/210  </v>
      </c>
      <c r="B198" s="62" t="str">
        <f>IF('Ricavi complessivi'!B198="","",'Ricavi complessivi'!B198)</f>
        <v xml:space="preserve">TRASFERIMENTO COM.SALA BAGANZA </v>
      </c>
      <c r="C198" s="8" t="e">
        <f>IF('Ricavi complessivi'!#REF!="G",'Ricavi complessivi'!#REF!*LAVORO!$E$7,IF('Ricavi complessivi'!#REF!="M",'Ricavi complessivi'!#REF!,""))</f>
        <v>#REF!</v>
      </c>
      <c r="D198" s="8" t="e">
        <f>IF('Ricavi complessivi'!#REF!="G",'Ricavi complessivi'!#REF!*LAVORO!$E$7,IF('Ricavi complessivi'!#REF!="M",'Ricavi complessivi'!#REF!,""))</f>
        <v>#REF!</v>
      </c>
      <c r="E198" s="30" t="e">
        <f>IF('Ricavi complessivi'!#REF!="G",'Ricavi complessivi'!#REF!*LAVORO!$E$7,IF('Ricavi complessivi'!#REF!="M",'Ricavi complessivi'!#REF!,""))</f>
        <v>#REF!</v>
      </c>
      <c r="F198" s="114" t="e">
        <f>IF('Ricavi complessivi'!#REF!="G",'Ricavi complessivi'!C198*LAVORO!$E$7,IF('Ricavi complessivi'!#REF!="M",'Ricavi complessivi'!C198,0))</f>
        <v>#REF!</v>
      </c>
      <c r="G198" s="44" t="e">
        <f>IF('Ricavi complessivi'!#REF!="G",'Ricavi complessivi'!#REF!*LAVORO!$E$7,IF('Ricavi complessivi'!#REF!="M",'Ricavi complessivi'!#REF!,""))</f>
        <v>#REF!</v>
      </c>
      <c r="H198" s="44" t="e">
        <f>IF('Ricavi complessivi'!#REF!="G",'Ricavi complessivi'!#REF!*LAVORO!$E$7,IF('Ricavi complessivi'!#REF!="M",'Ricavi complessivi'!#REF!,""))</f>
        <v>#REF!</v>
      </c>
      <c r="I198" s="114" t="e">
        <f>IF('Ricavi complessivi'!#REF!="G",'Ricavi complessivi'!D198*LAVORO!$E$7,IF('Ricavi complessivi'!#REF!="M",'Ricavi complessivi'!D198,""))</f>
        <v>#REF!</v>
      </c>
      <c r="J198" s="14" t="e">
        <f>IF('Ricavi complessivi'!#REF!="G",'Ricavi complessivi'!E198*LAVORO!$E$7,IF('Ricavi complessivi'!#REF!="M",'Ricavi complessivi'!E198,""))</f>
        <v>#REF!</v>
      </c>
      <c r="K198" s="14" t="e">
        <f>IF('Ricavi complessivi'!#REF!="G",'Ricavi complessivi'!F198*LAVORO!$E$7,IF('Ricavi complessivi'!#REF!="M",'Ricavi complessivi'!F198,""))</f>
        <v>#REF!</v>
      </c>
      <c r="L198" s="30" t="e">
        <f>IF('Ricavi complessivi'!#REF!="G",'Ricavi complessivi'!#REF!*LAVORO!$E$7,IF('Ricavi complessivi'!#REF!="M",'Ricavi complessivi'!#REF!,""))</f>
        <v>#REF!</v>
      </c>
      <c r="M198" s="30" t="e">
        <f>'Ricavi complessivi'!#REF!</f>
        <v>#REF!</v>
      </c>
      <c r="P198" s="42" t="e">
        <f>IF(M198="G",'Ricavi complessivi'!#REF!,IF('R Montechiarugolo'!M198='R Montechiarugolo'!$B$214,'Ricavi complessivi'!#REF!,0))</f>
        <v>#REF!</v>
      </c>
    </row>
    <row r="199" spans="1:16" hidden="1">
      <c r="A199" s="13" t="str">
        <f>IF('Ricavi complessivi'!A199="","",'Ricavi complessivi'!A199)</f>
        <v xml:space="preserve">  58/10/211  </v>
      </c>
      <c r="B199" s="62" t="str">
        <f>IF('Ricavi complessivi'!B199="","",'Ricavi complessivi'!B199)</f>
        <v xml:space="preserve">TRASFERIM. COM. TRAVERSETOLO   </v>
      </c>
      <c r="C199" s="8" t="e">
        <f>IF('Ricavi complessivi'!#REF!="G",'Ricavi complessivi'!#REF!*LAVORO!$E$7,IF('Ricavi complessivi'!#REF!="M",'Ricavi complessivi'!#REF!,""))</f>
        <v>#REF!</v>
      </c>
      <c r="D199" s="8" t="e">
        <f>IF('Ricavi complessivi'!#REF!="G",'Ricavi complessivi'!#REF!*LAVORO!$E$7,IF('Ricavi complessivi'!#REF!="M",'Ricavi complessivi'!#REF!,""))</f>
        <v>#REF!</v>
      </c>
      <c r="E199" s="30" t="e">
        <f>IF('Ricavi complessivi'!#REF!="G",'Ricavi complessivi'!#REF!*LAVORO!$E$7,IF('Ricavi complessivi'!#REF!="M",'Ricavi complessivi'!#REF!,""))</f>
        <v>#REF!</v>
      </c>
      <c r="F199" s="114" t="e">
        <f>IF('Ricavi complessivi'!#REF!="G",'Ricavi complessivi'!C199*LAVORO!$E$7,IF('Ricavi complessivi'!#REF!="M",'Ricavi complessivi'!C199,0))</f>
        <v>#REF!</v>
      </c>
      <c r="G199" s="44" t="e">
        <f>IF('Ricavi complessivi'!#REF!="G",'Ricavi complessivi'!#REF!*LAVORO!$E$7,IF('Ricavi complessivi'!#REF!="M",'Ricavi complessivi'!#REF!,""))</f>
        <v>#REF!</v>
      </c>
      <c r="H199" s="44" t="e">
        <f>IF('Ricavi complessivi'!#REF!="G",'Ricavi complessivi'!#REF!*LAVORO!$E$7,IF('Ricavi complessivi'!#REF!="M",'Ricavi complessivi'!#REF!,""))</f>
        <v>#REF!</v>
      </c>
      <c r="I199" s="114" t="e">
        <f>IF('Ricavi complessivi'!#REF!="G",'Ricavi complessivi'!D199*LAVORO!$E$7,IF('Ricavi complessivi'!#REF!="M",'Ricavi complessivi'!D199,""))</f>
        <v>#REF!</v>
      </c>
      <c r="J199" s="14" t="e">
        <f>IF('Ricavi complessivi'!#REF!="G",'Ricavi complessivi'!E199*LAVORO!$E$7,IF('Ricavi complessivi'!#REF!="M",'Ricavi complessivi'!E199,""))</f>
        <v>#REF!</v>
      </c>
      <c r="K199" s="14" t="e">
        <f>IF('Ricavi complessivi'!#REF!="G",'Ricavi complessivi'!F199*LAVORO!$E$7,IF('Ricavi complessivi'!#REF!="M",'Ricavi complessivi'!F199,""))</f>
        <v>#REF!</v>
      </c>
      <c r="L199" s="30" t="e">
        <f>IF('Ricavi complessivi'!#REF!="G",'Ricavi complessivi'!#REF!*LAVORO!$E$7,IF('Ricavi complessivi'!#REF!="M",'Ricavi complessivi'!#REF!,""))</f>
        <v>#REF!</v>
      </c>
      <c r="M199" s="30" t="e">
        <f>'Ricavi complessivi'!#REF!</f>
        <v>#REF!</v>
      </c>
      <c r="P199" s="42" t="e">
        <f>IF(M199="G",'Ricavi complessivi'!#REF!,IF('R Montechiarugolo'!M199='R Montechiarugolo'!$B$214,'Ricavi complessivi'!#REF!,0))</f>
        <v>#REF!</v>
      </c>
    </row>
    <row r="200" spans="1:16" hidden="1">
      <c r="A200" s="13" t="str">
        <f>IF('Ricavi complessivi'!A200="","",'Ricavi complessivi'!A200)</f>
        <v xml:space="preserve">  58/10/025  </v>
      </c>
      <c r="B200" s="62" t="str">
        <f>IF('Ricavi complessivi'!B200="","",'Ricavi complessivi'!B200)</f>
        <v>TRASFERIMENTO UNIONE COLLECCHIO</v>
      </c>
      <c r="C200" s="8" t="e">
        <f>IF('Ricavi complessivi'!#REF!="G",'Ricavi complessivi'!#REF!*LAVORO!$E$7,IF('Ricavi complessivi'!#REF!="M",'Ricavi complessivi'!#REF!,""))</f>
        <v>#REF!</v>
      </c>
      <c r="D200" s="8" t="e">
        <f>IF('Ricavi complessivi'!#REF!="G",'Ricavi complessivi'!#REF!*LAVORO!$E$7,IF('Ricavi complessivi'!#REF!="M",'Ricavi complessivi'!#REF!,""))</f>
        <v>#REF!</v>
      </c>
      <c r="E200" s="30" t="e">
        <f>IF('Ricavi complessivi'!#REF!="G",'Ricavi complessivi'!#REF!*LAVORO!$E$7,IF('Ricavi complessivi'!#REF!="M",'Ricavi complessivi'!#REF!,""))</f>
        <v>#REF!</v>
      </c>
      <c r="F200" s="114" t="e">
        <f>IF('Ricavi complessivi'!#REF!="G",'Ricavi complessivi'!C200*LAVORO!$E$7,IF('Ricavi complessivi'!#REF!="M",'Ricavi complessivi'!C200,0))</f>
        <v>#REF!</v>
      </c>
      <c r="G200" s="44" t="e">
        <f>IF('Ricavi complessivi'!#REF!="G",'Ricavi complessivi'!#REF!*LAVORO!$E$7,IF('Ricavi complessivi'!#REF!="M",'Ricavi complessivi'!#REF!,""))</f>
        <v>#REF!</v>
      </c>
      <c r="H200" s="44" t="e">
        <f>IF('Ricavi complessivi'!#REF!="G",'Ricavi complessivi'!#REF!*LAVORO!$E$7,IF('Ricavi complessivi'!#REF!="M",'Ricavi complessivi'!#REF!,""))</f>
        <v>#REF!</v>
      </c>
      <c r="I200" s="114" t="e">
        <f>IF('Ricavi complessivi'!#REF!="G",'Ricavi complessivi'!D200*LAVORO!$E$7,IF('Ricavi complessivi'!#REF!="M",'Ricavi complessivi'!D200,""))</f>
        <v>#REF!</v>
      </c>
      <c r="J200" s="14" t="e">
        <f>IF('Ricavi complessivi'!#REF!="G",'Ricavi complessivi'!E200*LAVORO!$E$7,IF('Ricavi complessivi'!#REF!="M",'Ricavi complessivi'!E200,""))</f>
        <v>#REF!</v>
      </c>
      <c r="K200" s="14" t="e">
        <f>IF('Ricavi complessivi'!#REF!="G",'Ricavi complessivi'!F200*LAVORO!$E$7,IF('Ricavi complessivi'!#REF!="M",'Ricavi complessivi'!F200,""))</f>
        <v>#REF!</v>
      </c>
      <c r="L200" s="30" t="e">
        <f>IF('Ricavi complessivi'!#REF!="G",'Ricavi complessivi'!#REF!*LAVORO!$E$7,IF('Ricavi complessivi'!#REF!="M",'Ricavi complessivi'!#REF!,""))</f>
        <v>#REF!</v>
      </c>
      <c r="M200" s="30" t="e">
        <f>'Ricavi complessivi'!#REF!</f>
        <v>#REF!</v>
      </c>
      <c r="P200" s="42" t="e">
        <f>IF(M200="G",'Ricavi complessivi'!#REF!,IF('R Montechiarugolo'!M200='R Montechiarugolo'!$B$214,'Ricavi complessivi'!#REF!,0))</f>
        <v>#REF!</v>
      </c>
    </row>
    <row r="201" spans="1:16" hidden="1">
      <c r="A201" s="13" t="str">
        <f>IF('Ricavi complessivi'!A201="","",'Ricavi complessivi'!A201)</f>
        <v xml:space="preserve">  58/10/100  </v>
      </c>
      <c r="B201" s="62" t="str">
        <f>IF('Ricavi complessivi'!B201="","",'Ricavi complessivi'!B201)</f>
        <v>TRASFERIMENTO UNIONE FELINO</v>
      </c>
      <c r="C201" s="8" t="e">
        <f>IF('Ricavi complessivi'!#REF!="G",'Ricavi complessivi'!#REF!*LAVORO!$E$7,IF('Ricavi complessivi'!#REF!="M",'Ricavi complessivi'!#REF!,""))</f>
        <v>#REF!</v>
      </c>
      <c r="D201" s="8" t="e">
        <f>IF('Ricavi complessivi'!#REF!="G",'Ricavi complessivi'!#REF!*LAVORO!$E$7,IF('Ricavi complessivi'!#REF!="M",'Ricavi complessivi'!#REF!,""))</f>
        <v>#REF!</v>
      </c>
      <c r="E201" s="30" t="e">
        <f>IF('Ricavi complessivi'!#REF!="G",'Ricavi complessivi'!#REF!*LAVORO!$E$7,IF('Ricavi complessivi'!#REF!="M",'Ricavi complessivi'!#REF!,""))</f>
        <v>#REF!</v>
      </c>
      <c r="F201" s="114" t="e">
        <f>IF('Ricavi complessivi'!#REF!="G",'Ricavi complessivi'!C201*LAVORO!$E$7,IF('Ricavi complessivi'!#REF!="M",'Ricavi complessivi'!C201,0))</f>
        <v>#REF!</v>
      </c>
      <c r="G201" s="44" t="e">
        <f>IF('Ricavi complessivi'!#REF!="G",'Ricavi complessivi'!#REF!*LAVORO!$E$7,IF('Ricavi complessivi'!#REF!="M",'Ricavi complessivi'!#REF!,""))</f>
        <v>#REF!</v>
      </c>
      <c r="H201" s="44" t="e">
        <f>IF('Ricavi complessivi'!#REF!="G",'Ricavi complessivi'!#REF!*LAVORO!$E$7,IF('Ricavi complessivi'!#REF!="M",'Ricavi complessivi'!#REF!,""))</f>
        <v>#REF!</v>
      </c>
      <c r="I201" s="114" t="e">
        <f>IF('Ricavi complessivi'!#REF!="G",'Ricavi complessivi'!D201*LAVORO!$E$7,IF('Ricavi complessivi'!#REF!="M",'Ricavi complessivi'!D201,""))</f>
        <v>#REF!</v>
      </c>
      <c r="J201" s="14" t="e">
        <f>IF('Ricavi complessivi'!#REF!="G",'Ricavi complessivi'!E201*LAVORO!$E$7,IF('Ricavi complessivi'!#REF!="M",'Ricavi complessivi'!E201,""))</f>
        <v>#REF!</v>
      </c>
      <c r="K201" s="14" t="e">
        <f>IF('Ricavi complessivi'!#REF!="G",'Ricavi complessivi'!F201*LAVORO!$E$7,IF('Ricavi complessivi'!#REF!="M",'Ricavi complessivi'!F201,""))</f>
        <v>#REF!</v>
      </c>
      <c r="L201" s="30" t="e">
        <f>IF('Ricavi complessivi'!#REF!="G",'Ricavi complessivi'!#REF!*LAVORO!$E$7,IF('Ricavi complessivi'!#REF!="M",'Ricavi complessivi'!#REF!,""))</f>
        <v>#REF!</v>
      </c>
      <c r="M201" s="30" t="e">
        <f>'Ricavi complessivi'!#REF!</f>
        <v>#REF!</v>
      </c>
      <c r="P201" s="42" t="e">
        <f>IF(M201="G",'Ricavi complessivi'!#REF!,IF('R Montechiarugolo'!M201='R Montechiarugolo'!$B$214,'Ricavi complessivi'!#REF!,0))</f>
        <v>#REF!</v>
      </c>
    </row>
    <row r="202" spans="1:16">
      <c r="A202" s="13" t="str">
        <f>IF('Ricavi complessivi'!A202="","",'Ricavi complessivi'!A202)</f>
        <v xml:space="preserve">  58/10/200  </v>
      </c>
      <c r="B202" s="62" t="str">
        <f>IF('Ricavi complessivi'!B202="","",'Ricavi complessivi'!B202)</f>
        <v>TRASFERIMENTO UNIONE MONTECHIARUGOLO</v>
      </c>
      <c r="C202" s="8" t="e">
        <f>IF('Ricavi complessivi'!#REF!="G",'Ricavi complessivi'!#REF!*LAVORO!$E$7,IF('Ricavi complessivi'!#REF!="M",'Ricavi complessivi'!#REF!,""))</f>
        <v>#REF!</v>
      </c>
      <c r="D202" s="8" t="e">
        <f>IF('Ricavi complessivi'!#REF!="G",'Ricavi complessivi'!#REF!*LAVORO!$E$7,IF('Ricavi complessivi'!#REF!="M",'Ricavi complessivi'!#REF!,""))</f>
        <v>#REF!</v>
      </c>
      <c r="E202" s="30" t="e">
        <f>IF('Ricavi complessivi'!#REF!="G",'Ricavi complessivi'!#REF!*LAVORO!$E$7,IF('Ricavi complessivi'!#REF!="M",'Ricavi complessivi'!#REF!,""))</f>
        <v>#REF!</v>
      </c>
      <c r="F202" s="114" t="e">
        <f>IF('Ricavi complessivi'!#REF!="G",'Ricavi complessivi'!C202*LAVORO!$E$7,IF('Ricavi complessivi'!#REF!="M",'Ricavi complessivi'!C202,0))</f>
        <v>#REF!</v>
      </c>
      <c r="G202" s="44" t="e">
        <f>IF('Ricavi complessivi'!#REF!="G",'Ricavi complessivi'!#REF!*LAVORO!$E$7,IF('Ricavi complessivi'!#REF!="M",'Ricavi complessivi'!#REF!,""))</f>
        <v>#REF!</v>
      </c>
      <c r="H202" s="44" t="e">
        <f>F202</f>
        <v>#REF!</v>
      </c>
      <c r="I202" s="114" t="e">
        <f>IF('Ricavi complessivi'!#REF!="G",'Ricavi complessivi'!D202*LAVORO!$E$7,IF('Ricavi complessivi'!#REF!="M",'Ricavi complessivi'!D202,""))</f>
        <v>#REF!</v>
      </c>
      <c r="J202" s="14" t="e">
        <f>IF('Ricavi complessivi'!#REF!="G",'Ricavi complessivi'!E202*LAVORO!$E$7,IF('Ricavi complessivi'!#REF!="M",'Ricavi complessivi'!E202,""))</f>
        <v>#REF!</v>
      </c>
      <c r="K202" s="14" t="e">
        <f>IF('Ricavi complessivi'!#REF!="G",'Ricavi complessivi'!F202*LAVORO!$E$7,IF('Ricavi complessivi'!#REF!="M",'Ricavi complessivi'!F202,""))</f>
        <v>#REF!</v>
      </c>
      <c r="L202" s="30" t="e">
        <f>IF('Ricavi complessivi'!#REF!="G",'Ricavi complessivi'!#REF!*LAVORO!$E$7,IF('Ricavi complessivi'!#REF!="M",'Ricavi complessivi'!#REF!,""))</f>
        <v>#REF!</v>
      </c>
      <c r="M202" s="30" t="e">
        <f>'Ricavi complessivi'!#REF!</f>
        <v>#REF!</v>
      </c>
      <c r="P202" s="42" t="e">
        <f>IF(M202="G",'Ricavi complessivi'!#REF!,IF('R Montechiarugolo'!M202='R Montechiarugolo'!$B$214,'Ricavi complessivi'!#REF!,0))</f>
        <v>#REF!</v>
      </c>
    </row>
    <row r="203" spans="1:16" hidden="1">
      <c r="A203" s="13" t="str">
        <f>IF('Ricavi complessivi'!A203="","",'Ricavi complessivi'!A203)</f>
        <v xml:space="preserve">  58/10/210  </v>
      </c>
      <c r="B203" s="62" t="str">
        <f>IF('Ricavi complessivi'!B203="","",'Ricavi complessivi'!B203)</f>
        <v>TRASFERIMENTO UNIONE SALA BAGANZA</v>
      </c>
      <c r="C203" s="8" t="e">
        <f>IF('Ricavi complessivi'!#REF!="G",'Ricavi complessivi'!#REF!*LAVORO!$E$7,IF('Ricavi complessivi'!#REF!="M",'Ricavi complessivi'!#REF!,""))</f>
        <v>#REF!</v>
      </c>
      <c r="D203" s="8" t="e">
        <f>IF('Ricavi complessivi'!#REF!="G",'Ricavi complessivi'!#REF!*LAVORO!$E$7,IF('Ricavi complessivi'!#REF!="M",'Ricavi complessivi'!#REF!,""))</f>
        <v>#REF!</v>
      </c>
      <c r="E203" s="30" t="e">
        <f>IF('Ricavi complessivi'!#REF!="G",'Ricavi complessivi'!#REF!*LAVORO!$E$7,IF('Ricavi complessivi'!#REF!="M",'Ricavi complessivi'!#REF!,""))</f>
        <v>#REF!</v>
      </c>
      <c r="F203" s="114" t="e">
        <f>IF('Ricavi complessivi'!#REF!="G",'Ricavi complessivi'!C203*LAVORO!$E$7,IF('Ricavi complessivi'!#REF!="M",'Ricavi complessivi'!C203,0))</f>
        <v>#REF!</v>
      </c>
      <c r="G203" s="44" t="e">
        <f>IF('Ricavi complessivi'!#REF!="G",'Ricavi complessivi'!#REF!*LAVORO!$E$7,IF('Ricavi complessivi'!#REF!="M",'Ricavi complessivi'!#REF!,""))</f>
        <v>#REF!</v>
      </c>
      <c r="H203" s="44" t="e">
        <f>IF('Ricavi complessivi'!#REF!="G",'Ricavi complessivi'!#REF!*LAVORO!$E$7,IF('Ricavi complessivi'!#REF!="M",'Ricavi complessivi'!#REF!,""))</f>
        <v>#REF!</v>
      </c>
      <c r="I203" s="114" t="e">
        <f>IF('Ricavi complessivi'!#REF!="G",'Ricavi complessivi'!D203*LAVORO!$E$7,IF('Ricavi complessivi'!#REF!="M",'Ricavi complessivi'!D203,""))</f>
        <v>#REF!</v>
      </c>
      <c r="J203" s="14" t="e">
        <f>IF('Ricavi complessivi'!#REF!="G",'Ricavi complessivi'!E203*LAVORO!$E$7,IF('Ricavi complessivi'!#REF!="M",'Ricavi complessivi'!E203,""))</f>
        <v>#REF!</v>
      </c>
      <c r="K203" s="14" t="e">
        <f>IF('Ricavi complessivi'!#REF!="G",'Ricavi complessivi'!F203*LAVORO!$E$7,IF('Ricavi complessivi'!#REF!="M",'Ricavi complessivi'!F203,""))</f>
        <v>#REF!</v>
      </c>
      <c r="L203" s="30" t="e">
        <f>IF('Ricavi complessivi'!#REF!="G",'Ricavi complessivi'!#REF!*LAVORO!$E$7,IF('Ricavi complessivi'!#REF!="M",'Ricavi complessivi'!#REF!,""))</f>
        <v>#REF!</v>
      </c>
      <c r="M203" s="30" t="e">
        <f>'Ricavi complessivi'!#REF!</f>
        <v>#REF!</v>
      </c>
      <c r="P203" s="42" t="e">
        <f>IF(M203="G",'Ricavi complessivi'!#REF!,IF('R Montechiarugolo'!M203='R Montechiarugolo'!$B$214,'Ricavi complessivi'!#REF!,0))</f>
        <v>#REF!</v>
      </c>
    </row>
    <row r="204" spans="1:16" hidden="1">
      <c r="A204" s="13" t="str">
        <f>IF('Ricavi complessivi'!A204="","",'Ricavi complessivi'!A204)</f>
        <v xml:space="preserve">  58/10/211  </v>
      </c>
      <c r="B204" s="62" t="str">
        <f>IF('Ricavi complessivi'!B204="","",'Ricavi complessivi'!B204)</f>
        <v>TRASFERIMENTO UNIONE TRAVERSETOLO</v>
      </c>
      <c r="C204" s="8" t="e">
        <f>IF('Ricavi complessivi'!#REF!="G",'Ricavi complessivi'!#REF!*LAVORO!$E$7,IF('Ricavi complessivi'!#REF!="M",'Ricavi complessivi'!#REF!,""))</f>
        <v>#REF!</v>
      </c>
      <c r="D204" s="8" t="e">
        <f>IF('Ricavi complessivi'!#REF!="G",'Ricavi complessivi'!#REF!*LAVORO!$E$7,IF('Ricavi complessivi'!#REF!="M",'Ricavi complessivi'!#REF!,""))</f>
        <v>#REF!</v>
      </c>
      <c r="E204" s="30" t="e">
        <f>IF('Ricavi complessivi'!#REF!="G",'Ricavi complessivi'!#REF!*LAVORO!$E$7,IF('Ricavi complessivi'!#REF!="M",'Ricavi complessivi'!#REF!,""))</f>
        <v>#REF!</v>
      </c>
      <c r="F204" s="114" t="e">
        <f>IF('Ricavi complessivi'!#REF!="G",'Ricavi complessivi'!C204*LAVORO!$E$7,IF('Ricavi complessivi'!#REF!="M",'Ricavi complessivi'!C204,0))</f>
        <v>#REF!</v>
      </c>
      <c r="G204" s="44" t="e">
        <f>IF('Ricavi complessivi'!#REF!="G",'Ricavi complessivi'!#REF!*LAVORO!$E$7,IF('Ricavi complessivi'!#REF!="M",'Ricavi complessivi'!#REF!,""))</f>
        <v>#REF!</v>
      </c>
      <c r="H204" s="44" t="e">
        <f>IF('Ricavi complessivi'!#REF!="G",'Ricavi complessivi'!#REF!*LAVORO!$E$7,IF('Ricavi complessivi'!#REF!="M",'Ricavi complessivi'!#REF!,""))</f>
        <v>#REF!</v>
      </c>
      <c r="I204" s="114" t="e">
        <f>IF('Ricavi complessivi'!#REF!="G",'Ricavi complessivi'!D204*LAVORO!$E$7,IF('Ricavi complessivi'!#REF!="M",'Ricavi complessivi'!D204,""))</f>
        <v>#REF!</v>
      </c>
      <c r="J204" s="14" t="e">
        <f>IF('Ricavi complessivi'!#REF!="G",'Ricavi complessivi'!E204*LAVORO!$E$7,IF('Ricavi complessivi'!#REF!="M",'Ricavi complessivi'!E204,""))</f>
        <v>#REF!</v>
      </c>
      <c r="K204" s="14" t="e">
        <f>IF('Ricavi complessivi'!#REF!="G",'Ricavi complessivi'!F204*LAVORO!$E$7,IF('Ricavi complessivi'!#REF!="M",'Ricavi complessivi'!F204,""))</f>
        <v>#REF!</v>
      </c>
      <c r="L204" s="30" t="e">
        <f>IF('Ricavi complessivi'!#REF!="G",'Ricavi complessivi'!#REF!*LAVORO!$E$7,IF('Ricavi complessivi'!#REF!="M",'Ricavi complessivi'!#REF!,""))</f>
        <v>#REF!</v>
      </c>
      <c r="M204" s="30" t="e">
        <f>'Ricavi complessivi'!#REF!</f>
        <v>#REF!</v>
      </c>
      <c r="P204" s="42" t="e">
        <f>IF(M204="G",'Ricavi complessivi'!#REF!,IF('R Montechiarugolo'!M204='R Montechiarugolo'!$B$214,'Ricavi complessivi'!#REF!,0))</f>
        <v>#REF!</v>
      </c>
    </row>
    <row r="205" spans="1:16" hidden="1">
      <c r="A205" s="13" t="str">
        <f>IF('Ricavi complessivi'!A205="","",'Ricavi complessivi'!A205)</f>
        <v xml:space="preserve">  58/10/025  </v>
      </c>
      <c r="B205" s="62" t="str">
        <f>IF('Ricavi complessivi'!B205="","",'Ricavi complessivi'!B205)</f>
        <v>TRASFERIMENTO Collecchio figurativo</v>
      </c>
      <c r="C205" s="8" t="e">
        <f>IF('Ricavi complessivi'!#REF!="G",'Ricavi complessivi'!#REF!*LAVORO!$E$7,IF('Ricavi complessivi'!#REF!="M",'Ricavi complessivi'!#REF!,""))</f>
        <v>#REF!</v>
      </c>
      <c r="D205" s="8" t="e">
        <f>IF('Ricavi complessivi'!#REF!="G",'Ricavi complessivi'!#REF!*LAVORO!$E$7,IF('Ricavi complessivi'!#REF!="M",'Ricavi complessivi'!#REF!,""))</f>
        <v>#REF!</v>
      </c>
      <c r="E205" s="30" t="e">
        <f>IF('Ricavi complessivi'!#REF!="G",'Ricavi complessivi'!#REF!*LAVORO!$E$7,IF('Ricavi complessivi'!#REF!="M",'Ricavi complessivi'!#REF!,""))</f>
        <v>#REF!</v>
      </c>
      <c r="F205" s="114" t="e">
        <f>IF('Ricavi complessivi'!#REF!="G",'Ricavi complessivi'!C205*LAVORO!$E$7,IF('Ricavi complessivi'!#REF!="M",'Ricavi complessivi'!C205,0))</f>
        <v>#REF!</v>
      </c>
      <c r="G205" s="44" t="e">
        <f>IF('Ricavi complessivi'!#REF!="G",'Ricavi complessivi'!#REF!*LAVORO!$E$7,IF('Ricavi complessivi'!#REF!="M",'Ricavi complessivi'!#REF!,""))</f>
        <v>#REF!</v>
      </c>
      <c r="H205" s="44" t="e">
        <f>IF('Ricavi complessivi'!#REF!="G",'Ricavi complessivi'!#REF!*LAVORO!$E$7,IF('Ricavi complessivi'!#REF!="M",'Ricavi complessivi'!#REF!,""))</f>
        <v>#REF!</v>
      </c>
      <c r="I205" s="114" t="e">
        <f>IF('Ricavi complessivi'!#REF!="G",'Ricavi complessivi'!D205*LAVORO!$E$7,IF('Ricavi complessivi'!#REF!="M",'Ricavi complessivi'!D205,""))</f>
        <v>#REF!</v>
      </c>
      <c r="J205" s="14" t="e">
        <f>IF('Ricavi complessivi'!#REF!="G",'Ricavi complessivi'!E205*LAVORO!$E$7,IF('Ricavi complessivi'!#REF!="M",'Ricavi complessivi'!E205,""))</f>
        <v>#REF!</v>
      </c>
      <c r="K205" s="14" t="e">
        <f>IF('Ricavi complessivi'!#REF!="G",'Ricavi complessivi'!F205*LAVORO!$E$7,IF('Ricavi complessivi'!#REF!="M",'Ricavi complessivi'!F205,""))</f>
        <v>#REF!</v>
      </c>
      <c r="L205" s="30" t="e">
        <f>IF('Ricavi complessivi'!#REF!="G",'Ricavi complessivi'!#REF!*LAVORO!$E$7,IF('Ricavi complessivi'!#REF!="M",'Ricavi complessivi'!#REF!,""))</f>
        <v>#REF!</v>
      </c>
      <c r="M205" s="30" t="e">
        <f>'Ricavi complessivi'!#REF!</f>
        <v>#REF!</v>
      </c>
      <c r="P205" s="42" t="e">
        <f>IF(M205="G",'Ricavi complessivi'!#REF!,IF('R Montechiarugolo'!M205='R Montechiarugolo'!$B$214,'Ricavi complessivi'!#REF!,0))</f>
        <v>#REF!</v>
      </c>
    </row>
    <row r="206" spans="1:16" hidden="1">
      <c r="A206" s="13" t="str">
        <f>IF('Ricavi complessivi'!A206="","",'Ricavi complessivi'!A206)</f>
        <v xml:space="preserve">  58/10/100  </v>
      </c>
      <c r="B206" s="62" t="str">
        <f>IF('Ricavi complessivi'!B206="","",'Ricavi complessivi'!B206)</f>
        <v>TRASFERIMENTO Felino figurativo</v>
      </c>
      <c r="C206" s="8" t="e">
        <f>IF('Ricavi complessivi'!#REF!="G",'Ricavi complessivi'!#REF!*LAVORO!$E$7,IF('Ricavi complessivi'!#REF!="M",'Ricavi complessivi'!#REF!,""))</f>
        <v>#REF!</v>
      </c>
      <c r="D206" s="8" t="e">
        <f>IF('Ricavi complessivi'!#REF!="G",'Ricavi complessivi'!#REF!*LAVORO!$E$7,IF('Ricavi complessivi'!#REF!="M",'Ricavi complessivi'!#REF!,""))</f>
        <v>#REF!</v>
      </c>
      <c r="E206" s="30" t="e">
        <f>IF('Ricavi complessivi'!#REF!="G",'Ricavi complessivi'!#REF!*LAVORO!$E$7,IF('Ricavi complessivi'!#REF!="M",'Ricavi complessivi'!#REF!,""))</f>
        <v>#REF!</v>
      </c>
      <c r="F206" s="114" t="e">
        <f>IF('Ricavi complessivi'!#REF!="G",'Ricavi complessivi'!C206*LAVORO!$E$7,IF('Ricavi complessivi'!#REF!="M",'Ricavi complessivi'!C206,0))</f>
        <v>#REF!</v>
      </c>
      <c r="G206" s="44" t="e">
        <f>IF('Ricavi complessivi'!#REF!="G",'Ricavi complessivi'!#REF!*LAVORO!$E$7,IF('Ricavi complessivi'!#REF!="M",'Ricavi complessivi'!#REF!,""))</f>
        <v>#REF!</v>
      </c>
      <c r="H206" s="44" t="e">
        <f>IF('Ricavi complessivi'!#REF!="G",'Ricavi complessivi'!#REF!*LAVORO!$E$7,IF('Ricavi complessivi'!#REF!="M",'Ricavi complessivi'!#REF!,""))</f>
        <v>#REF!</v>
      </c>
      <c r="I206" s="114" t="e">
        <f>IF('Ricavi complessivi'!#REF!="G",'Ricavi complessivi'!D206*LAVORO!$E$7,IF('Ricavi complessivi'!#REF!="M",'Ricavi complessivi'!D206,""))</f>
        <v>#REF!</v>
      </c>
      <c r="J206" s="14" t="e">
        <f>IF('Ricavi complessivi'!#REF!="G",'Ricavi complessivi'!E206*LAVORO!$E$7,IF('Ricavi complessivi'!#REF!="M",'Ricavi complessivi'!E206,""))</f>
        <v>#REF!</v>
      </c>
      <c r="K206" s="14" t="e">
        <f>IF('Ricavi complessivi'!#REF!="G",'Ricavi complessivi'!F206*LAVORO!$E$7,IF('Ricavi complessivi'!#REF!="M",'Ricavi complessivi'!F206,""))</f>
        <v>#REF!</v>
      </c>
      <c r="L206" s="30" t="e">
        <f>IF('Ricavi complessivi'!#REF!="G",'Ricavi complessivi'!#REF!*LAVORO!$E$7,IF('Ricavi complessivi'!#REF!="M",'Ricavi complessivi'!#REF!,""))</f>
        <v>#REF!</v>
      </c>
      <c r="M206" s="30" t="e">
        <f>'Ricavi complessivi'!#REF!</f>
        <v>#REF!</v>
      </c>
      <c r="P206" s="42" t="e">
        <f>IF(M206="G",'Ricavi complessivi'!#REF!,IF('R Montechiarugolo'!M206='R Montechiarugolo'!$B$214,'Ricavi complessivi'!#REF!,0))</f>
        <v>#REF!</v>
      </c>
    </row>
    <row r="207" spans="1:16" ht="28.5">
      <c r="A207" s="13" t="str">
        <f>IF('Ricavi complessivi'!A207="","",'Ricavi complessivi'!A207)</f>
        <v xml:space="preserve">  58/10/200  </v>
      </c>
      <c r="B207" s="62" t="str">
        <f>IF('Ricavi complessivi'!B207="","",'Ricavi complessivi'!B207)</f>
        <v>TRASFERIMENTO Montechiarugolo figurativo</v>
      </c>
      <c r="C207" s="8" t="e">
        <f>IF('Ricavi complessivi'!#REF!="G",'Ricavi complessivi'!#REF!*LAVORO!$E$7,IF('Ricavi complessivi'!#REF!="M",'Ricavi complessivi'!#REF!,""))</f>
        <v>#REF!</v>
      </c>
      <c r="D207" s="8" t="e">
        <f>IF('Ricavi complessivi'!#REF!="G",'Ricavi complessivi'!#REF!*LAVORO!$E$7,IF('Ricavi complessivi'!#REF!="M",'Ricavi complessivi'!#REF!,""))</f>
        <v>#REF!</v>
      </c>
      <c r="E207" s="30" t="e">
        <f>IF('Ricavi complessivi'!#REF!="G",'Ricavi complessivi'!#REF!*LAVORO!$E$7,IF('Ricavi complessivi'!#REF!="M",'Ricavi complessivi'!#REF!,""))</f>
        <v>#REF!</v>
      </c>
      <c r="F207" s="114" t="e">
        <f>IF('Ricavi complessivi'!#REF!="G",'Ricavi complessivi'!C207*LAVORO!$E$7,IF('Ricavi complessivi'!#REF!="M",'Ricavi complessivi'!C207,0))</f>
        <v>#REF!</v>
      </c>
      <c r="G207" s="44" t="e">
        <f>IF('Ricavi complessivi'!#REF!="G",'Ricavi complessivi'!#REF!*LAVORO!$E$7,IF('Ricavi complessivi'!#REF!="M",'Ricavi complessivi'!#REF!,""))</f>
        <v>#REF!</v>
      </c>
      <c r="H207" s="44" t="e">
        <f>IF('Ricavi complessivi'!#REF!="G",'Ricavi complessivi'!#REF!*LAVORO!$E$7,IF('Ricavi complessivi'!#REF!="M",'Ricavi complessivi'!#REF!,""))</f>
        <v>#REF!</v>
      </c>
      <c r="I207" s="114" t="e">
        <f>IF('Ricavi complessivi'!#REF!="G",'Ricavi complessivi'!D207*LAVORO!$E$7,IF('Ricavi complessivi'!#REF!="M",'Ricavi complessivi'!D207,""))</f>
        <v>#REF!</v>
      </c>
      <c r="J207" s="14" t="e">
        <f>IF('Ricavi complessivi'!#REF!="G",'Ricavi complessivi'!E207*LAVORO!$E$7,IF('Ricavi complessivi'!#REF!="M",'Ricavi complessivi'!E207,""))</f>
        <v>#REF!</v>
      </c>
      <c r="K207" s="14" t="e">
        <f>IF('Ricavi complessivi'!#REF!="G",'Ricavi complessivi'!F207*LAVORO!$E$7,IF('Ricavi complessivi'!#REF!="M",'Ricavi complessivi'!F207,""))</f>
        <v>#REF!</v>
      </c>
      <c r="L207" s="30" t="e">
        <f>IF('Ricavi complessivi'!#REF!="G",'Ricavi complessivi'!#REF!*LAVORO!$E$7,IF('Ricavi complessivi'!#REF!="M",'Ricavi complessivi'!#REF!,""))</f>
        <v>#REF!</v>
      </c>
      <c r="M207" s="30" t="e">
        <f>'Ricavi complessivi'!#REF!</f>
        <v>#REF!</v>
      </c>
      <c r="P207" s="42" t="e">
        <f>IF(M207="G",'Ricavi complessivi'!#REF!,IF('R Montechiarugolo'!M207='R Montechiarugolo'!$B$214,'Ricavi complessivi'!#REF!,0))</f>
        <v>#REF!</v>
      </c>
    </row>
    <row r="208" spans="1:16" hidden="1">
      <c r="A208" s="13" t="str">
        <f>IF('Ricavi complessivi'!A208="","",'Ricavi complessivi'!A208)</f>
        <v xml:space="preserve">  58/10/210  </v>
      </c>
      <c r="B208" s="62" t="str">
        <f>IF('Ricavi complessivi'!B208="","",'Ricavi complessivi'!B208)</f>
        <v>TRASFERIMENTO Sala Baganza figurativo</v>
      </c>
      <c r="C208" s="8" t="e">
        <f>IF('Ricavi complessivi'!#REF!="G",'Ricavi complessivi'!#REF!*LAVORO!$E$7,IF('Ricavi complessivi'!#REF!="M",'Ricavi complessivi'!#REF!,""))</f>
        <v>#REF!</v>
      </c>
      <c r="D208" s="8" t="e">
        <f>IF('Ricavi complessivi'!#REF!="G",'Ricavi complessivi'!#REF!*LAVORO!$E$7,IF('Ricavi complessivi'!#REF!="M",'Ricavi complessivi'!#REF!,""))</f>
        <v>#REF!</v>
      </c>
      <c r="E208" s="30" t="e">
        <f>IF('Ricavi complessivi'!#REF!="G",'Ricavi complessivi'!#REF!*LAVORO!$E$7,IF('Ricavi complessivi'!#REF!="M",'Ricavi complessivi'!#REF!,""))</f>
        <v>#REF!</v>
      </c>
      <c r="F208" s="114" t="e">
        <f>IF('Ricavi complessivi'!#REF!="G",'Ricavi complessivi'!C208*LAVORO!$E$7,IF('Ricavi complessivi'!#REF!="M",'Ricavi complessivi'!C208,0))</f>
        <v>#REF!</v>
      </c>
      <c r="G208" s="44" t="e">
        <f>IF('Ricavi complessivi'!#REF!="G",'Ricavi complessivi'!#REF!*LAVORO!$E$7,IF('Ricavi complessivi'!#REF!="M",'Ricavi complessivi'!#REF!,""))</f>
        <v>#REF!</v>
      </c>
      <c r="H208" s="44" t="e">
        <f>IF('Ricavi complessivi'!#REF!="G",'Ricavi complessivi'!#REF!*LAVORO!$E$7,IF('Ricavi complessivi'!#REF!="M",'Ricavi complessivi'!#REF!,""))</f>
        <v>#REF!</v>
      </c>
      <c r="I208" s="114" t="e">
        <f>IF('Ricavi complessivi'!#REF!="G",'Ricavi complessivi'!D208*LAVORO!$E$7,IF('Ricavi complessivi'!#REF!="M",'Ricavi complessivi'!D208,""))</f>
        <v>#REF!</v>
      </c>
      <c r="J208" s="14" t="e">
        <f>IF('Ricavi complessivi'!#REF!="G",'Ricavi complessivi'!E208*LAVORO!$E$7,IF('Ricavi complessivi'!#REF!="M",'Ricavi complessivi'!E208,""))</f>
        <v>#REF!</v>
      </c>
      <c r="K208" s="14" t="e">
        <f>IF('Ricavi complessivi'!#REF!="G",'Ricavi complessivi'!F208*LAVORO!$E$7,IF('Ricavi complessivi'!#REF!="M",'Ricavi complessivi'!F208,""))</f>
        <v>#REF!</v>
      </c>
      <c r="L208" s="30" t="e">
        <f>IF('Ricavi complessivi'!#REF!="G",'Ricavi complessivi'!#REF!*LAVORO!$E$7,IF('Ricavi complessivi'!#REF!="M",'Ricavi complessivi'!#REF!,""))</f>
        <v>#REF!</v>
      </c>
      <c r="M208" s="30" t="e">
        <f>'Ricavi complessivi'!#REF!</f>
        <v>#REF!</v>
      </c>
      <c r="P208" s="42" t="e">
        <f>IF(M208="G",'Ricavi complessivi'!#REF!,IF('R Montechiarugolo'!M208='R Montechiarugolo'!$B$214,'Ricavi complessivi'!#REF!,0))</f>
        <v>#REF!</v>
      </c>
    </row>
    <row r="209" spans="1:16" hidden="1">
      <c r="A209" s="13" t="str">
        <f>IF('Ricavi complessivi'!A209="","",'Ricavi complessivi'!A209)</f>
        <v xml:space="preserve">  58/10/211  </v>
      </c>
      <c r="B209" s="62" t="str">
        <f>IF('Ricavi complessivi'!B209="","",'Ricavi complessivi'!B209)</f>
        <v>TRASFERIMENTO Traversetolo figurativo</v>
      </c>
      <c r="C209" s="8" t="e">
        <f>IF('Ricavi complessivi'!#REF!="G",'Ricavi complessivi'!#REF!*LAVORO!$E$7,IF('Ricavi complessivi'!#REF!="M",'Ricavi complessivi'!#REF!,""))</f>
        <v>#REF!</v>
      </c>
      <c r="D209" s="8" t="e">
        <f>IF('Ricavi complessivi'!#REF!="G",'Ricavi complessivi'!#REF!*LAVORO!$E$7,IF('Ricavi complessivi'!#REF!="M",'Ricavi complessivi'!#REF!,""))</f>
        <v>#REF!</v>
      </c>
      <c r="E209" s="30" t="e">
        <f>IF('Ricavi complessivi'!#REF!="G",'Ricavi complessivi'!#REF!*LAVORO!$E$7,IF('Ricavi complessivi'!#REF!="M",'Ricavi complessivi'!#REF!,""))</f>
        <v>#REF!</v>
      </c>
      <c r="F209" s="114" t="e">
        <f>IF('Ricavi complessivi'!#REF!="G",'Ricavi complessivi'!C209*LAVORO!$E$7,IF('Ricavi complessivi'!#REF!="M",'Ricavi complessivi'!C209,0))</f>
        <v>#REF!</v>
      </c>
      <c r="G209" s="44" t="e">
        <f>IF('Ricavi complessivi'!#REF!="G",'Ricavi complessivi'!#REF!*LAVORO!$E$7,IF('Ricavi complessivi'!#REF!="M",'Ricavi complessivi'!#REF!,""))</f>
        <v>#REF!</v>
      </c>
      <c r="H209" s="44" t="e">
        <f>IF('Ricavi complessivi'!#REF!="G",'Ricavi complessivi'!#REF!*LAVORO!$E$7,IF('Ricavi complessivi'!#REF!="M",'Ricavi complessivi'!#REF!,""))</f>
        <v>#REF!</v>
      </c>
      <c r="I209" s="114" t="e">
        <f>IF('Ricavi complessivi'!#REF!="G",'Ricavi complessivi'!D209*LAVORO!$E$7,IF('Ricavi complessivi'!#REF!="M",'Ricavi complessivi'!D209,""))</f>
        <v>#REF!</v>
      </c>
      <c r="J209" s="14" t="e">
        <f>IF('Ricavi complessivi'!#REF!="G",'Ricavi complessivi'!E209*LAVORO!$E$7,IF('Ricavi complessivi'!#REF!="M",'Ricavi complessivi'!E209,""))</f>
        <v>#REF!</v>
      </c>
      <c r="K209" s="14" t="e">
        <f>IF('Ricavi complessivi'!#REF!="G",'Ricavi complessivi'!F209*LAVORO!$E$7,IF('Ricavi complessivi'!#REF!="M",'Ricavi complessivi'!F209,""))</f>
        <v>#REF!</v>
      </c>
      <c r="L209" s="30" t="e">
        <f>IF('Ricavi complessivi'!#REF!="G",'Ricavi complessivi'!#REF!*LAVORO!$E$7,IF('Ricavi complessivi'!#REF!="M",'Ricavi complessivi'!#REF!,""))</f>
        <v>#REF!</v>
      </c>
      <c r="M209" s="30" t="e">
        <f>'Ricavi complessivi'!#REF!</f>
        <v>#REF!</v>
      </c>
      <c r="P209" s="42" t="e">
        <f>IF(M209="G",'Ricavi complessivi'!#REF!,IF('R Montechiarugolo'!M209='R Montechiarugolo'!$B$214,'Ricavi complessivi'!#REF!,0))</f>
        <v>#REF!</v>
      </c>
    </row>
    <row r="210" spans="1:16">
      <c r="A210" s="20" t="s">
        <v>1</v>
      </c>
      <c r="B210" s="36" t="s">
        <v>404</v>
      </c>
      <c r="C210" s="37"/>
      <c r="D210" s="37"/>
      <c r="E210" s="37" t="e">
        <f>SUM(E195:E199)</f>
        <v>#REF!</v>
      </c>
      <c r="F210" s="37" t="e">
        <f>SUM(F195:F204)</f>
        <v>#REF!</v>
      </c>
      <c r="G210" s="37" t="e">
        <f>SUM(G195:G204)</f>
        <v>#REF!</v>
      </c>
      <c r="H210" s="37" t="e">
        <f>SUM(H195:H204)</f>
        <v>#REF!</v>
      </c>
      <c r="I210" s="37" t="e">
        <f>SUM(I195:I209)</f>
        <v>#REF!</v>
      </c>
      <c r="J210" s="37" t="e">
        <f>SUM(J195:J209)</f>
        <v>#REF!</v>
      </c>
      <c r="K210" s="37" t="e">
        <f>SUM(K195:K209)</f>
        <v>#REF!</v>
      </c>
      <c r="L210" s="5"/>
      <c r="M210" s="4"/>
      <c r="P210" s="42">
        <v>1</v>
      </c>
    </row>
    <row r="211" spans="1:16">
      <c r="A211" s="20" t="s">
        <v>1</v>
      </c>
      <c r="B211" s="38" t="s">
        <v>411</v>
      </c>
      <c r="C211" s="39"/>
      <c r="D211" s="39"/>
      <c r="E211" s="39" t="e">
        <f>E210+E192+E169+E138+E90+E47+E17</f>
        <v>#REF!</v>
      </c>
      <c r="F211" s="39" t="e">
        <f t="shared" ref="F211:K211" si="12">F210+F169+F138+F90+F47+F17+F192</f>
        <v>#REF!</v>
      </c>
      <c r="G211" s="39" t="e">
        <f t="shared" si="12"/>
        <v>#REF!</v>
      </c>
      <c r="H211" s="39" t="e">
        <f t="shared" si="12"/>
        <v>#REF!</v>
      </c>
      <c r="I211" s="39" t="e">
        <f t="shared" si="12"/>
        <v>#REF!</v>
      </c>
      <c r="J211" s="39" t="e">
        <f t="shared" si="12"/>
        <v>#REF!</v>
      </c>
      <c r="K211" s="39" t="e">
        <f t="shared" si="12"/>
        <v>#REF!</v>
      </c>
      <c r="L211" s="5"/>
      <c r="M211" s="4"/>
      <c r="P211" s="42">
        <v>1</v>
      </c>
    </row>
    <row r="212" spans="1:16">
      <c r="F212" s="42" t="e">
        <f>F211-F210</f>
        <v>#REF!</v>
      </c>
      <c r="G212" s="42" t="e">
        <f>G211-G210</f>
        <v>#REF!</v>
      </c>
      <c r="H212" s="42" t="e">
        <f>H211-H210</f>
        <v>#REF!</v>
      </c>
    </row>
    <row r="213" spans="1:16">
      <c r="F213" s="1"/>
      <c r="G213" s="1"/>
      <c r="H213" s="1"/>
      <c r="I213" s="1"/>
      <c r="J213" s="1">
        <f>'R Collecchio'!L211+'R Felino'!L211+'R Montechiarugolo'!L211+'R Sala'!L211+'R Traversetolo'!L211</f>
        <v>0</v>
      </c>
      <c r="K213" s="1" t="e">
        <f>'R Collecchio'!M211+'R Felino'!M211+'R Montechiarugolo'!M211+'R Sala'!M211+'R Traversetolo'!M211</f>
        <v>#VALUE!</v>
      </c>
    </row>
    <row r="214" spans="1:16">
      <c r="B214" s="32" t="s">
        <v>6</v>
      </c>
      <c r="H214" s="42" t="s">
        <v>1594</v>
      </c>
      <c r="I214" s="1" t="e">
        <f>'C Montechiarugolo'!I445</f>
        <v>#REF!</v>
      </c>
    </row>
    <row r="215" spans="1:16">
      <c r="F215" s="1"/>
      <c r="G215" s="1"/>
      <c r="H215" s="1"/>
      <c r="I215" s="1" t="e">
        <f>I197-I214</f>
        <v>#REF!</v>
      </c>
      <c r="J215" s="1" t="e">
        <f>J211-J210</f>
        <v>#REF!</v>
      </c>
      <c r="K215" s="1" t="e">
        <f>K211-K210</f>
        <v>#REF!</v>
      </c>
    </row>
    <row r="218" spans="1:16">
      <c r="F218" s="1"/>
      <c r="G218" s="1"/>
      <c r="H218" s="1"/>
    </row>
    <row r="219" spans="1:16">
      <c r="F219" s="1"/>
      <c r="G219" s="1"/>
      <c r="H219" s="1"/>
    </row>
    <row r="221" spans="1:16">
      <c r="J221" s="1"/>
      <c r="K221" s="1"/>
    </row>
    <row r="222" spans="1:16">
      <c r="J222" s="1"/>
      <c r="K222" s="1"/>
    </row>
    <row r="223" spans="1:16">
      <c r="J223" s="1"/>
      <c r="K223" s="1"/>
    </row>
    <row r="224" spans="1:16">
      <c r="J224" s="1"/>
      <c r="K224" s="1"/>
    </row>
    <row r="225" spans="10:11">
      <c r="J225" s="1"/>
      <c r="K225" s="1"/>
    </row>
    <row r="229" spans="10:11">
      <c r="K229" s="1"/>
    </row>
    <row r="230" spans="10:11">
      <c r="K230" s="1"/>
    </row>
    <row r="231" spans="10:11">
      <c r="K231" s="1"/>
    </row>
    <row r="232" spans="10:11">
      <c r="K232" s="1"/>
    </row>
    <row r="233" spans="10:11">
      <c r="K233" s="1"/>
    </row>
  </sheetData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Montachiarugolo</oddHeader>
  </headerFooter>
  <rowBreaks count="1" manualBreakCount="1">
    <brk id="1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7">
    <pageSetUpPr fitToPage="1"/>
  </sheetPr>
  <dimension ref="A1:Z233"/>
  <sheetViews>
    <sheetView zoomScale="70" zoomScaleNormal="70" workbookViewId="0">
      <selection activeCell="A157" sqref="A157:IV157"/>
    </sheetView>
  </sheetViews>
  <sheetFormatPr defaultRowHeight="15"/>
  <cols>
    <col min="1" max="1" width="16.7109375" style="18" customWidth="1"/>
    <col min="2" max="2" width="47.42578125" style="42" customWidth="1"/>
    <col min="3" max="3" width="16.85546875" style="25" hidden="1" customWidth="1"/>
    <col min="4" max="4" width="18.42578125" style="25" hidden="1" customWidth="1"/>
    <col min="5" max="5" width="19.28515625" style="25" hidden="1" customWidth="1"/>
    <col min="6" max="7" width="18.85546875" style="42" customWidth="1"/>
    <col min="8" max="8" width="21" style="42" bestFit="1" customWidth="1"/>
    <col min="9" max="9" width="18.85546875" style="42" customWidth="1"/>
    <col min="10" max="10" width="26.42578125" style="42" customWidth="1"/>
    <col min="11" max="11" width="26.85546875" style="42" customWidth="1"/>
    <col min="12" max="12" width="61.42578125" style="42" customWidth="1"/>
    <col min="13" max="13" width="11.5703125" style="42" bestFit="1" customWidth="1"/>
    <col min="14" max="15" width="9.140625" style="42"/>
    <col min="16" max="16" width="10.5703125" style="42" bestFit="1" customWidth="1"/>
    <col min="17" max="18" width="9.140625" style="42"/>
    <col min="19" max="19" width="10.7109375" style="42" bestFit="1" customWidth="1"/>
    <col min="20" max="21" width="9.140625" style="42"/>
    <col min="22" max="23" width="10" style="42" bestFit="1" customWidth="1"/>
    <col min="24" max="25" width="9.140625" style="42"/>
    <col min="26" max="26" width="10" style="42" bestFit="1" customWidth="1"/>
    <col min="27" max="16384" width="9.140625" style="42"/>
  </cols>
  <sheetData>
    <row r="1" spans="1:16" ht="23.25">
      <c r="B1" s="50" t="s">
        <v>482</v>
      </c>
      <c r="P1" s="42">
        <v>1</v>
      </c>
    </row>
    <row r="2" spans="1:16">
      <c r="A2" s="2" t="s">
        <v>3</v>
      </c>
      <c r="B2" s="2" t="s">
        <v>2</v>
      </c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 t="s">
        <v>421</v>
      </c>
      <c r="P2" s="42">
        <v>1</v>
      </c>
    </row>
    <row r="3" spans="1:16" hidden="1">
      <c r="A3" s="13" t="str">
        <f>IF('Ricavi complessivi'!A3="","",'Ricavi complessivi'!A3)</f>
        <v xml:space="preserve">  58/05/005  </v>
      </c>
      <c r="B3" s="62" t="str">
        <f>IF('Ricavi complessivi'!B3="","",'Ricavi complessivi'!B3)</f>
        <v xml:space="preserve">RIMB ONERI FRNA SAD COLLECCHIO </v>
      </c>
      <c r="C3" s="8" t="e">
        <f>IF('Ricavi complessivi'!#REF!="G",'Ricavi complessivi'!#REF!*LAVORO!$E$8,IF('Ricavi complessivi'!#REF!="S",'Ricavi complessivi'!#REF!,""))</f>
        <v>#REF!</v>
      </c>
      <c r="D3" s="8" t="e">
        <f>IF('Ricavi complessivi'!#REF!="G",'Ricavi complessivi'!#REF!*LAVORO!$E$8,IF('Ricavi complessivi'!#REF!="S",'Ricavi complessivi'!#REF!,""))</f>
        <v>#REF!</v>
      </c>
      <c r="E3" s="30" t="e">
        <f>IF('Ricavi complessivi'!#REF!="G",'Ricavi complessivi'!#REF!*LAVORO!$E$8,IF('Ricavi complessivi'!#REF!="S",'Ricavi complessivi'!#REF!,""))</f>
        <v>#REF!</v>
      </c>
      <c r="F3" s="114" t="e">
        <f>IF('Ricavi complessivi'!#REF!="G",'Ricavi complessivi'!C3*LAVORO!$E$8,IF('Ricavi complessivi'!#REF!="S",'Ricavi complessivi'!C3,0))</f>
        <v>#REF!</v>
      </c>
      <c r="G3" s="44" t="e">
        <f>IF('Ricavi complessivi'!#REF!="G",'Ricavi complessivi'!#REF!*LAVORO!$E$8,IF('Ricavi complessivi'!#REF!="S",'Ricavi complessivi'!#REF!,""))</f>
        <v>#REF!</v>
      </c>
      <c r="H3" s="44" t="e">
        <f>IF('Ricavi complessivi'!#REF!="G",'Ricavi complessivi'!#REF!*LAVORO!$E$8,IF('Ricavi complessivi'!#REF!="S",'Ricavi complessivi'!#REF!,""))</f>
        <v>#REF!</v>
      </c>
      <c r="I3" s="114" t="e">
        <f>IF('Ricavi complessivi'!#REF!="G",'Ricavi complessivi'!D3*LAVORO!$E$8,IF('Ricavi complessivi'!#REF!="S",'Ricavi complessivi'!D3,""))</f>
        <v>#REF!</v>
      </c>
      <c r="J3" s="14" t="e">
        <f>IF('Ricavi complessivi'!#REF!="G",'Ricavi complessivi'!E3*LAVORO!$E$8,IF('Ricavi complessivi'!#REF!="S",'Ricavi complessivi'!E3,""))</f>
        <v>#REF!</v>
      </c>
      <c r="K3" s="14" t="e">
        <f>IF('Ricavi complessivi'!#REF!="G",'Ricavi complessivi'!F3*LAVORO!$E$8,IF('Ricavi complessivi'!#REF!="S",'Ricavi complessivi'!F3,""))</f>
        <v>#REF!</v>
      </c>
      <c r="L3" s="30" t="e">
        <f>IF('Ricavi complessivi'!#REF!="G",'Ricavi complessivi'!#REF!*LAVORO!$E$8,IF('Ricavi complessivi'!#REF!="S",'Ricavi complessivi'!#REF!,""))</f>
        <v>#REF!</v>
      </c>
      <c r="M3" s="30" t="e">
        <f>'Ricavi complessivi'!#REF!</f>
        <v>#REF!</v>
      </c>
      <c r="P3" s="42" t="e">
        <f>IF(M3="G",'Ricavi complessivi'!#REF!,IF('R Sala'!M3='R Sala'!$B$214,'Ricavi complessivi'!#REF!,0))</f>
        <v>#REF!</v>
      </c>
    </row>
    <row r="4" spans="1:16" hidden="1">
      <c r="A4" s="13" t="str">
        <f>IF('Ricavi complessivi'!A4="","",'Ricavi complessivi'!A4)</f>
        <v xml:space="preserve">  58/05/010  </v>
      </c>
      <c r="B4" s="62" t="str">
        <f>IF('Ricavi complessivi'!B4="","",'Ricavi complessivi'!B4)</f>
        <v xml:space="preserve">RIMB ONERI FRNA SAD FELINO     </v>
      </c>
      <c r="C4" s="8" t="e">
        <f>IF('Ricavi complessivi'!#REF!="G",'Ricavi complessivi'!#REF!*LAVORO!$E$8,IF('Ricavi complessivi'!#REF!="S",'Ricavi complessivi'!#REF!,""))</f>
        <v>#REF!</v>
      </c>
      <c r="D4" s="8" t="e">
        <f>IF('Ricavi complessivi'!#REF!="G",'Ricavi complessivi'!#REF!*LAVORO!$E$8,IF('Ricavi complessivi'!#REF!="S",'Ricavi complessivi'!#REF!,""))</f>
        <v>#REF!</v>
      </c>
      <c r="E4" s="30" t="e">
        <f>IF('Ricavi complessivi'!#REF!="G",'Ricavi complessivi'!#REF!*LAVORO!$E$8,IF('Ricavi complessivi'!#REF!="S",'Ricavi complessivi'!#REF!,""))</f>
        <v>#REF!</v>
      </c>
      <c r="F4" s="114" t="e">
        <f>IF('Ricavi complessivi'!#REF!="G",'Ricavi complessivi'!C4*LAVORO!$E$8,IF('Ricavi complessivi'!#REF!="S",'Ricavi complessivi'!C4,0))</f>
        <v>#REF!</v>
      </c>
      <c r="G4" s="44" t="e">
        <f>IF('Ricavi complessivi'!#REF!="G",'Ricavi complessivi'!#REF!*LAVORO!$E$8,IF('Ricavi complessivi'!#REF!="S",'Ricavi complessivi'!#REF!,""))</f>
        <v>#REF!</v>
      </c>
      <c r="H4" s="44" t="e">
        <f>IF('Ricavi complessivi'!#REF!="G",'Ricavi complessivi'!#REF!*LAVORO!$E$8,IF('Ricavi complessivi'!#REF!="S",'Ricavi complessivi'!#REF!,""))</f>
        <v>#REF!</v>
      </c>
      <c r="I4" s="114" t="e">
        <f>IF('Ricavi complessivi'!#REF!="G",'Ricavi complessivi'!D4*LAVORO!$E$8,IF('Ricavi complessivi'!#REF!="S",'Ricavi complessivi'!D4,""))</f>
        <v>#REF!</v>
      </c>
      <c r="J4" s="14" t="e">
        <f>IF('Ricavi complessivi'!#REF!="G",'Ricavi complessivi'!E4*LAVORO!$E$8,IF('Ricavi complessivi'!#REF!="S",'Ricavi complessivi'!E4,""))</f>
        <v>#REF!</v>
      </c>
      <c r="K4" s="14" t="e">
        <f>IF('Ricavi complessivi'!#REF!="G",'Ricavi complessivi'!F4*LAVORO!$E$8,IF('Ricavi complessivi'!#REF!="S",'Ricavi complessivi'!F4,""))</f>
        <v>#REF!</v>
      </c>
      <c r="L4" s="30" t="e">
        <f>IF('Ricavi complessivi'!#REF!="G",'Ricavi complessivi'!#REF!*LAVORO!$E$8,IF('Ricavi complessivi'!#REF!="S",'Ricavi complessivi'!#REF!,""))</f>
        <v>#REF!</v>
      </c>
      <c r="M4" s="30" t="e">
        <f>'Ricavi complessivi'!#REF!</f>
        <v>#REF!</v>
      </c>
      <c r="P4" s="42" t="e">
        <f>IF(M4="G",'Ricavi complessivi'!#REF!,IF('R Sala'!M4='R Sala'!$B$214,'Ricavi complessivi'!#REF!,0))</f>
        <v>#REF!</v>
      </c>
    </row>
    <row r="5" spans="1:16" hidden="1">
      <c r="A5" s="13" t="str">
        <f>IF('Ricavi complessivi'!A5="","",'Ricavi complessivi'!A5)</f>
        <v xml:space="preserve">  58/05/015  </v>
      </c>
      <c r="B5" s="62" t="str">
        <f>IF('Ricavi complessivi'!B5="","",'Ricavi complessivi'!B5)</f>
        <v xml:space="preserve">RIMB ONERI FRNA SAD MONT.LO    </v>
      </c>
      <c r="C5" s="8" t="e">
        <f>IF('Ricavi complessivi'!#REF!="G",'Ricavi complessivi'!#REF!*LAVORO!$E$8,IF('Ricavi complessivi'!#REF!="S",'Ricavi complessivi'!#REF!,""))</f>
        <v>#REF!</v>
      </c>
      <c r="D5" s="8" t="e">
        <f>IF('Ricavi complessivi'!#REF!="G",'Ricavi complessivi'!#REF!*LAVORO!$E$8,IF('Ricavi complessivi'!#REF!="S",'Ricavi complessivi'!#REF!,""))</f>
        <v>#REF!</v>
      </c>
      <c r="E5" s="30" t="e">
        <f>IF('Ricavi complessivi'!#REF!="G",'Ricavi complessivi'!#REF!*LAVORO!$E$8,IF('Ricavi complessivi'!#REF!="S",'Ricavi complessivi'!#REF!,""))</f>
        <v>#REF!</v>
      </c>
      <c r="F5" s="114" t="e">
        <f>IF('Ricavi complessivi'!#REF!="G",'Ricavi complessivi'!C5*LAVORO!$E$8,IF('Ricavi complessivi'!#REF!="S",'Ricavi complessivi'!C5,0))</f>
        <v>#REF!</v>
      </c>
      <c r="G5" s="44" t="e">
        <f>IF('Ricavi complessivi'!#REF!="G",'Ricavi complessivi'!#REF!*LAVORO!$E$8,IF('Ricavi complessivi'!#REF!="S",'Ricavi complessivi'!#REF!,""))</f>
        <v>#REF!</v>
      </c>
      <c r="H5" s="44" t="e">
        <f>IF('Ricavi complessivi'!#REF!="G",'Ricavi complessivi'!#REF!*LAVORO!$E$8,IF('Ricavi complessivi'!#REF!="S",'Ricavi complessivi'!#REF!,""))</f>
        <v>#REF!</v>
      </c>
      <c r="I5" s="114" t="e">
        <f>IF('Ricavi complessivi'!#REF!="G",'Ricavi complessivi'!D5*LAVORO!$E$8,IF('Ricavi complessivi'!#REF!="S",'Ricavi complessivi'!D5,""))</f>
        <v>#REF!</v>
      </c>
      <c r="J5" s="14" t="e">
        <f>IF('Ricavi complessivi'!#REF!="G",'Ricavi complessivi'!E5*LAVORO!$E$8,IF('Ricavi complessivi'!#REF!="S",'Ricavi complessivi'!E5,""))</f>
        <v>#REF!</v>
      </c>
      <c r="K5" s="14" t="e">
        <f>IF('Ricavi complessivi'!#REF!="G",'Ricavi complessivi'!F5*LAVORO!$E$8,IF('Ricavi complessivi'!#REF!="S",'Ricavi complessivi'!F5,""))</f>
        <v>#REF!</v>
      </c>
      <c r="L5" s="30" t="e">
        <f>IF('Ricavi complessivi'!#REF!="G",'Ricavi complessivi'!#REF!*LAVORO!$E$8,IF('Ricavi complessivi'!#REF!="S",'Ricavi complessivi'!#REF!,""))</f>
        <v>#REF!</v>
      </c>
      <c r="M5" s="30" t="e">
        <f>'Ricavi complessivi'!#REF!</f>
        <v>#REF!</v>
      </c>
      <c r="P5" s="42" t="e">
        <f>IF(M5="G",'Ricavi complessivi'!#REF!,IF('R Sala'!M5='R Sala'!$B$214,'Ricavi complessivi'!#REF!,0))</f>
        <v>#REF!</v>
      </c>
    </row>
    <row r="6" spans="1:16" hidden="1">
      <c r="A6" s="13" t="str">
        <f>IF('Ricavi complessivi'!A6="","",'Ricavi complessivi'!A6)</f>
        <v xml:space="preserve">  58/05/100  </v>
      </c>
      <c r="B6" s="62" t="str">
        <f>IF('Ricavi complessivi'!B6="","",'Ricavi complessivi'!B6)</f>
        <v xml:space="preserve">RIMB ONERI FRNA SAD SALA B.    </v>
      </c>
      <c r="C6" s="8" t="e">
        <f>IF('Ricavi complessivi'!#REF!="G",'Ricavi complessivi'!#REF!*LAVORO!$E$8,IF('Ricavi complessivi'!#REF!="S",'Ricavi complessivi'!#REF!,""))</f>
        <v>#REF!</v>
      </c>
      <c r="D6" s="8" t="e">
        <f>IF('Ricavi complessivi'!#REF!="G",'Ricavi complessivi'!#REF!*LAVORO!$E$8,IF('Ricavi complessivi'!#REF!="S",'Ricavi complessivi'!#REF!,""))</f>
        <v>#REF!</v>
      </c>
      <c r="E6" s="30" t="e">
        <f>IF('Ricavi complessivi'!#REF!="G",'Ricavi complessivi'!#REF!*LAVORO!$E$8,IF('Ricavi complessivi'!#REF!="S",'Ricavi complessivi'!#REF!,""))</f>
        <v>#REF!</v>
      </c>
      <c r="F6" s="114" t="e">
        <f>IF('Ricavi complessivi'!#REF!="G",'Ricavi complessivi'!C6*LAVORO!$E$8,IF('Ricavi complessivi'!#REF!="S",'Ricavi complessivi'!C6,0))</f>
        <v>#REF!</v>
      </c>
      <c r="G6" s="44" t="e">
        <f>IF('Ricavi complessivi'!#REF!="G",'Ricavi complessivi'!#REF!*LAVORO!$E$8,IF('Ricavi complessivi'!#REF!="S",'Ricavi complessivi'!#REF!,""))</f>
        <v>#REF!</v>
      </c>
      <c r="H6" s="44" t="e">
        <f>IF('Ricavi complessivi'!#REF!="G",'Ricavi complessivi'!#REF!*LAVORO!$E$8,IF('Ricavi complessivi'!#REF!="S",'Ricavi complessivi'!#REF!,""))</f>
        <v>#REF!</v>
      </c>
      <c r="I6" s="114" t="e">
        <f>IF('Ricavi complessivi'!#REF!="G",'Ricavi complessivi'!D6*LAVORO!$E$8,IF('Ricavi complessivi'!#REF!="S",'Ricavi complessivi'!D6,""))</f>
        <v>#REF!</v>
      </c>
      <c r="J6" s="14" t="e">
        <f>IF('Ricavi complessivi'!#REF!="G",'Ricavi complessivi'!E6*LAVORO!$E$8,IF('Ricavi complessivi'!#REF!="S",'Ricavi complessivi'!E6,""))</f>
        <v>#REF!</v>
      </c>
      <c r="K6" s="14" t="e">
        <f>IF('Ricavi complessivi'!#REF!="G",'Ricavi complessivi'!F6*LAVORO!$E$8,IF('Ricavi complessivi'!#REF!="S",'Ricavi complessivi'!F6,""))</f>
        <v>#REF!</v>
      </c>
      <c r="L6" s="30" t="e">
        <f>IF('Ricavi complessivi'!#REF!="G",'Ricavi complessivi'!#REF!*LAVORO!$E$8,IF('Ricavi complessivi'!#REF!="S",'Ricavi complessivi'!#REF!,""))</f>
        <v>#REF!</v>
      </c>
      <c r="M6" s="30" t="e">
        <f>'Ricavi complessivi'!#REF!</f>
        <v>#REF!</v>
      </c>
      <c r="P6" s="42" t="e">
        <f>IF(M6="G",'Ricavi complessivi'!#REF!,IF('R Sala'!M6='R Sala'!$B$214,'Ricavi complessivi'!#REF!,0))</f>
        <v>#REF!</v>
      </c>
    </row>
    <row r="7" spans="1:16" hidden="1">
      <c r="A7" s="13" t="str">
        <f>IF('Ricavi complessivi'!A7="","",'Ricavi complessivi'!A7)</f>
        <v xml:space="preserve">  58/05/105  </v>
      </c>
      <c r="B7" s="62" t="str">
        <f>IF('Ricavi complessivi'!B7="","",'Ricavi complessivi'!B7)</f>
        <v xml:space="preserve">RIMB ONERI FRNA SAD TRAV.LO    </v>
      </c>
      <c r="C7" s="8" t="e">
        <f>IF('Ricavi complessivi'!#REF!="G",'Ricavi complessivi'!#REF!*LAVORO!$E$8,IF('Ricavi complessivi'!#REF!="S",'Ricavi complessivi'!#REF!,""))</f>
        <v>#REF!</v>
      </c>
      <c r="D7" s="8" t="e">
        <f>IF('Ricavi complessivi'!#REF!="G",'Ricavi complessivi'!#REF!*LAVORO!$E$8,IF('Ricavi complessivi'!#REF!="S",'Ricavi complessivi'!#REF!,""))</f>
        <v>#REF!</v>
      </c>
      <c r="E7" s="30" t="e">
        <f>IF('Ricavi complessivi'!#REF!="G",'Ricavi complessivi'!#REF!*LAVORO!$E$8,IF('Ricavi complessivi'!#REF!="S",'Ricavi complessivi'!#REF!,""))</f>
        <v>#REF!</v>
      </c>
      <c r="F7" s="114" t="e">
        <f>IF('Ricavi complessivi'!#REF!="G",'Ricavi complessivi'!C7*LAVORO!$E$8,IF('Ricavi complessivi'!#REF!="S",'Ricavi complessivi'!C7,0))</f>
        <v>#REF!</v>
      </c>
      <c r="G7" s="44" t="e">
        <f>IF('Ricavi complessivi'!#REF!="G",'Ricavi complessivi'!#REF!*LAVORO!$E$8,IF('Ricavi complessivi'!#REF!="S",'Ricavi complessivi'!#REF!,""))</f>
        <v>#REF!</v>
      </c>
      <c r="H7" s="44" t="e">
        <f>IF('Ricavi complessivi'!#REF!="G",'Ricavi complessivi'!#REF!*LAVORO!$E$8,IF('Ricavi complessivi'!#REF!="S",'Ricavi complessivi'!#REF!,""))</f>
        <v>#REF!</v>
      </c>
      <c r="I7" s="114" t="e">
        <f>IF('Ricavi complessivi'!#REF!="G",'Ricavi complessivi'!D7*LAVORO!$E$8,IF('Ricavi complessivi'!#REF!="S",'Ricavi complessivi'!D7,""))</f>
        <v>#REF!</v>
      </c>
      <c r="J7" s="14" t="e">
        <f>IF('Ricavi complessivi'!#REF!="G",'Ricavi complessivi'!E7*LAVORO!$E$8,IF('Ricavi complessivi'!#REF!="S",'Ricavi complessivi'!E7,""))</f>
        <v>#REF!</v>
      </c>
      <c r="K7" s="14" t="e">
        <f>IF('Ricavi complessivi'!#REF!="G",'Ricavi complessivi'!F7*LAVORO!$E$8,IF('Ricavi complessivi'!#REF!="S",'Ricavi complessivi'!F7,""))</f>
        <v>#REF!</v>
      </c>
      <c r="L7" s="30" t="e">
        <f>IF('Ricavi complessivi'!#REF!="G",'Ricavi complessivi'!#REF!*LAVORO!$E$8,IF('Ricavi complessivi'!#REF!="S",'Ricavi complessivi'!#REF!,""))</f>
        <v>#REF!</v>
      </c>
      <c r="M7" s="30" t="e">
        <f>'Ricavi complessivi'!#REF!</f>
        <v>#REF!</v>
      </c>
      <c r="P7" s="42" t="e">
        <f>IF(M7="G",'Ricavi complessivi'!#REF!,IF('R Sala'!M7='R Sala'!$B$214,'Ricavi complessivi'!#REF!,0))</f>
        <v>#REF!</v>
      </c>
    </row>
    <row r="8" spans="1:16" hidden="1">
      <c r="A8" s="13" t="str">
        <f>IF('Ricavi complessivi'!A8="","",'Ricavi complessivi'!A8)</f>
        <v xml:space="preserve">  58/05/107  </v>
      </c>
      <c r="B8" s="62" t="str">
        <f>IF('Ricavi complessivi'!B8="","",'Ricavi complessivi'!B8)</f>
        <v xml:space="preserve">RIMB ONERI CD COLLECCHIO       </v>
      </c>
      <c r="C8" s="8" t="e">
        <f>IF('Ricavi complessivi'!#REF!="G",'Ricavi complessivi'!#REF!*LAVORO!$E$8,IF('Ricavi complessivi'!#REF!="S",'Ricavi complessivi'!#REF!,""))</f>
        <v>#REF!</v>
      </c>
      <c r="D8" s="8" t="e">
        <f>IF('Ricavi complessivi'!#REF!="G",'Ricavi complessivi'!#REF!*LAVORO!$E$8,IF('Ricavi complessivi'!#REF!="S",'Ricavi complessivi'!#REF!,""))</f>
        <v>#REF!</v>
      </c>
      <c r="E8" s="30" t="e">
        <f>IF('Ricavi complessivi'!#REF!="G",'Ricavi complessivi'!#REF!*LAVORO!$E$8,IF('Ricavi complessivi'!#REF!="S",'Ricavi complessivi'!#REF!,""))</f>
        <v>#REF!</v>
      </c>
      <c r="F8" s="114" t="e">
        <f>IF('Ricavi complessivi'!#REF!="G",'Ricavi complessivi'!C8*LAVORO!$E$8,IF('Ricavi complessivi'!#REF!="S",'Ricavi complessivi'!C8,0))</f>
        <v>#REF!</v>
      </c>
      <c r="G8" s="44" t="e">
        <f>IF('Ricavi complessivi'!#REF!="G",'Ricavi complessivi'!#REF!*LAVORO!$E$8,IF('Ricavi complessivi'!#REF!="S",'Ricavi complessivi'!#REF!,""))</f>
        <v>#REF!</v>
      </c>
      <c r="H8" s="44" t="e">
        <f>IF('Ricavi complessivi'!#REF!="G",'Ricavi complessivi'!#REF!*LAVORO!$E$8,IF('Ricavi complessivi'!#REF!="S",'Ricavi complessivi'!#REF!,""))</f>
        <v>#REF!</v>
      </c>
      <c r="I8" s="114" t="e">
        <f>IF('Ricavi complessivi'!#REF!="G",'Ricavi complessivi'!D8*LAVORO!$E$8,IF('Ricavi complessivi'!#REF!="S",'Ricavi complessivi'!D8,""))</f>
        <v>#REF!</v>
      </c>
      <c r="J8" s="14" t="e">
        <f>IF('Ricavi complessivi'!#REF!="G",'Ricavi complessivi'!E8*LAVORO!$E$8,IF('Ricavi complessivi'!#REF!="S",'Ricavi complessivi'!E8,""))</f>
        <v>#REF!</v>
      </c>
      <c r="K8" s="14" t="e">
        <f>IF('Ricavi complessivi'!#REF!="G",'Ricavi complessivi'!F8*LAVORO!$E$8,IF('Ricavi complessivi'!#REF!="S",'Ricavi complessivi'!F8,""))</f>
        <v>#REF!</v>
      </c>
      <c r="L8" s="30" t="e">
        <f>IF('Ricavi complessivi'!#REF!="G",'Ricavi complessivi'!#REF!*LAVORO!$E$8,IF('Ricavi complessivi'!#REF!="S",'Ricavi complessivi'!#REF!,""))</f>
        <v>#REF!</v>
      </c>
      <c r="M8" s="30" t="e">
        <f>'Ricavi complessivi'!#REF!</f>
        <v>#REF!</v>
      </c>
      <c r="P8" s="42" t="e">
        <f>IF(M8="G",'Ricavi complessivi'!#REF!,IF('R Sala'!M8='R Sala'!$B$214,'Ricavi complessivi'!#REF!,0))</f>
        <v>#REF!</v>
      </c>
    </row>
    <row r="9" spans="1:16" hidden="1">
      <c r="A9" s="13" t="str">
        <f>IF('Ricavi complessivi'!A9="","",'Ricavi complessivi'!A9)</f>
        <v xml:space="preserve">  58/05/110  </v>
      </c>
      <c r="B9" s="62" t="str">
        <f>IF('Ricavi complessivi'!B9="","",'Ricavi complessivi'!B9)</f>
        <v xml:space="preserve">RIMB ONERI CD MONTECHIARUGOLO  </v>
      </c>
      <c r="C9" s="8" t="e">
        <f>IF('Ricavi complessivi'!#REF!="G",'Ricavi complessivi'!#REF!*LAVORO!$E$8,IF('Ricavi complessivi'!#REF!="S",'Ricavi complessivi'!#REF!,""))</f>
        <v>#REF!</v>
      </c>
      <c r="D9" s="8" t="e">
        <f>IF('Ricavi complessivi'!#REF!="G",'Ricavi complessivi'!#REF!*LAVORO!$E$8,IF('Ricavi complessivi'!#REF!="S",'Ricavi complessivi'!#REF!,""))</f>
        <v>#REF!</v>
      </c>
      <c r="E9" s="30" t="e">
        <f>IF('Ricavi complessivi'!#REF!="G",'Ricavi complessivi'!#REF!*LAVORO!$E$8,IF('Ricavi complessivi'!#REF!="S",'Ricavi complessivi'!#REF!,""))</f>
        <v>#REF!</v>
      </c>
      <c r="F9" s="114" t="e">
        <f>IF('Ricavi complessivi'!#REF!="G",'Ricavi complessivi'!C9*LAVORO!$E$8,IF('Ricavi complessivi'!#REF!="S",'Ricavi complessivi'!C9,0))</f>
        <v>#REF!</v>
      </c>
      <c r="G9" s="44" t="e">
        <f>IF('Ricavi complessivi'!#REF!="G",'Ricavi complessivi'!#REF!*LAVORO!$E$8,IF('Ricavi complessivi'!#REF!="S",'Ricavi complessivi'!#REF!,""))</f>
        <v>#REF!</v>
      </c>
      <c r="H9" s="44" t="e">
        <f>IF('Ricavi complessivi'!#REF!="G",'Ricavi complessivi'!#REF!*LAVORO!$E$8,IF('Ricavi complessivi'!#REF!="S",'Ricavi complessivi'!#REF!,""))</f>
        <v>#REF!</v>
      </c>
      <c r="I9" s="114" t="e">
        <f>IF('Ricavi complessivi'!#REF!="G",'Ricavi complessivi'!D9*LAVORO!$E$8,IF('Ricavi complessivi'!#REF!="S",'Ricavi complessivi'!D9,""))</f>
        <v>#REF!</v>
      </c>
      <c r="J9" s="14" t="e">
        <f>IF('Ricavi complessivi'!#REF!="G",'Ricavi complessivi'!E9*LAVORO!$E$8,IF('Ricavi complessivi'!#REF!="S",'Ricavi complessivi'!E9,""))</f>
        <v>#REF!</v>
      </c>
      <c r="K9" s="14" t="e">
        <f>IF('Ricavi complessivi'!#REF!="G",'Ricavi complessivi'!F9*LAVORO!$E$8,IF('Ricavi complessivi'!#REF!="S",'Ricavi complessivi'!F9,""))</f>
        <v>#REF!</v>
      </c>
      <c r="L9" s="30" t="e">
        <f>IF('Ricavi complessivi'!#REF!="G",'Ricavi complessivi'!#REF!*LAVORO!$E$8,IF('Ricavi complessivi'!#REF!="S",'Ricavi complessivi'!#REF!,""))</f>
        <v>#REF!</v>
      </c>
      <c r="M9" s="30" t="e">
        <f>'Ricavi complessivi'!#REF!</f>
        <v>#REF!</v>
      </c>
      <c r="P9" s="42" t="e">
        <f>IF(M9="G",'Ricavi complessivi'!#REF!,IF('R Sala'!M9='R Sala'!$B$214,'Ricavi complessivi'!#REF!,0))</f>
        <v>#REF!</v>
      </c>
    </row>
    <row r="10" spans="1:16" hidden="1">
      <c r="A10" s="13" t="str">
        <f>IF('Ricavi complessivi'!A10="","",'Ricavi complessivi'!A10)</f>
        <v xml:space="preserve">  58/05/111  </v>
      </c>
      <c r="B10" s="62" t="str">
        <f>IF('Ricavi complessivi'!B10="","",'Ricavi complessivi'!B10)</f>
        <v xml:space="preserve">RIMB ONERI CD TRAVERSETOLO     </v>
      </c>
      <c r="C10" s="8" t="e">
        <f>IF('Ricavi complessivi'!#REF!="G",'Ricavi complessivi'!#REF!*LAVORO!$E$8,IF('Ricavi complessivi'!#REF!="S",'Ricavi complessivi'!#REF!,""))</f>
        <v>#REF!</v>
      </c>
      <c r="D10" s="8" t="e">
        <f>IF('Ricavi complessivi'!#REF!="G",'Ricavi complessivi'!#REF!*LAVORO!$E$8,IF('Ricavi complessivi'!#REF!="S",'Ricavi complessivi'!#REF!,""))</f>
        <v>#REF!</v>
      </c>
      <c r="E10" s="30" t="e">
        <f>IF('Ricavi complessivi'!#REF!="G",'Ricavi complessivi'!#REF!*LAVORO!$E$8,IF('Ricavi complessivi'!#REF!="S",'Ricavi complessivi'!#REF!,""))</f>
        <v>#REF!</v>
      </c>
      <c r="F10" s="114" t="e">
        <f>IF('Ricavi complessivi'!#REF!="G",'Ricavi complessivi'!C10*LAVORO!$E$8,IF('Ricavi complessivi'!#REF!="S",'Ricavi complessivi'!C10,0))</f>
        <v>#REF!</v>
      </c>
      <c r="G10" s="44" t="e">
        <f>IF('Ricavi complessivi'!#REF!="G",'Ricavi complessivi'!#REF!*LAVORO!$E$8,IF('Ricavi complessivi'!#REF!="S",'Ricavi complessivi'!#REF!,""))</f>
        <v>#REF!</v>
      </c>
      <c r="H10" s="44" t="e">
        <f>IF('Ricavi complessivi'!#REF!="G",'Ricavi complessivi'!#REF!*LAVORO!$E$8,IF('Ricavi complessivi'!#REF!="S",'Ricavi complessivi'!#REF!,""))</f>
        <v>#REF!</v>
      </c>
      <c r="I10" s="114" t="e">
        <f>IF('Ricavi complessivi'!#REF!="G",'Ricavi complessivi'!D10*LAVORO!$E$8,IF('Ricavi complessivi'!#REF!="S",'Ricavi complessivi'!D10,""))</f>
        <v>#REF!</v>
      </c>
      <c r="J10" s="14" t="e">
        <f>IF('Ricavi complessivi'!#REF!="G",'Ricavi complessivi'!E10*LAVORO!$E$8,IF('Ricavi complessivi'!#REF!="S",'Ricavi complessivi'!E10,""))</f>
        <v>#REF!</v>
      </c>
      <c r="K10" s="14" t="e">
        <f>IF('Ricavi complessivi'!#REF!="G",'Ricavi complessivi'!F10*LAVORO!$E$8,IF('Ricavi complessivi'!#REF!="S",'Ricavi complessivi'!F10,""))</f>
        <v>#REF!</v>
      </c>
      <c r="L10" s="30" t="e">
        <f>IF('Ricavi complessivi'!#REF!="G",'Ricavi complessivi'!#REF!*LAVORO!$E$8,IF('Ricavi complessivi'!#REF!="S",'Ricavi complessivi'!#REF!,""))</f>
        <v>#REF!</v>
      </c>
      <c r="M10" s="30" t="e">
        <f>'Ricavi complessivi'!#REF!</f>
        <v>#REF!</v>
      </c>
      <c r="P10" s="42" t="e">
        <f>IF(M10="G",'Ricavi complessivi'!#REF!,IF('R Sala'!M10='R Sala'!$B$214,'Ricavi complessivi'!#REF!,0))</f>
        <v>#REF!</v>
      </c>
    </row>
    <row r="11" spans="1:16" hidden="1">
      <c r="A11" s="13" t="str">
        <f>IF('Ricavi complessivi'!A11="","",'Ricavi complessivi'!A11)</f>
        <v/>
      </c>
      <c r="B11" s="62" t="str">
        <f>IF('Ricavi complessivi'!B11="","",'Ricavi complessivi'!B11)</f>
        <v/>
      </c>
      <c r="C11" s="8" t="e">
        <f>IF('Ricavi complessivi'!#REF!="G",'Ricavi complessivi'!#REF!*LAVORO!$E$8,IF('Ricavi complessivi'!#REF!="S",'Ricavi complessivi'!#REF!,""))</f>
        <v>#REF!</v>
      </c>
      <c r="D11" s="8" t="e">
        <f>IF('Ricavi complessivi'!#REF!="G",'Ricavi complessivi'!#REF!*LAVORO!$E$8,IF('Ricavi complessivi'!#REF!="S",'Ricavi complessivi'!#REF!,""))</f>
        <v>#REF!</v>
      </c>
      <c r="E11" s="30" t="e">
        <f>IF('Ricavi complessivi'!#REF!="G",'Ricavi complessivi'!#REF!*LAVORO!$E$8,IF('Ricavi complessivi'!#REF!="S",'Ricavi complessivi'!#REF!,""))</f>
        <v>#REF!</v>
      </c>
      <c r="F11" s="114" t="e">
        <f>IF('Ricavi complessivi'!#REF!="G",'Ricavi complessivi'!C11*LAVORO!$E$8,IF('Ricavi complessivi'!#REF!="S",'Ricavi complessivi'!C11,0))</f>
        <v>#REF!</v>
      </c>
      <c r="G11" s="44" t="e">
        <f>IF('Ricavi complessivi'!#REF!="G",'Ricavi complessivi'!#REF!*LAVORO!$E$8,IF('Ricavi complessivi'!#REF!="S",'Ricavi complessivi'!#REF!,""))</f>
        <v>#REF!</v>
      </c>
      <c r="H11" s="44" t="e">
        <f>IF('Ricavi complessivi'!#REF!="G",'Ricavi complessivi'!#REF!*LAVORO!$E$8,IF('Ricavi complessivi'!#REF!="S",'Ricavi complessivi'!#REF!,""))</f>
        <v>#REF!</v>
      </c>
      <c r="I11" s="114" t="e">
        <f>IF('Ricavi complessivi'!#REF!="G",'Ricavi complessivi'!D11*LAVORO!$E$8,IF('Ricavi complessivi'!#REF!="S",'Ricavi complessivi'!D11,""))</f>
        <v>#REF!</v>
      </c>
      <c r="J11" s="14" t="e">
        <f>IF('Ricavi complessivi'!#REF!="G",'Ricavi complessivi'!E11*LAVORO!$E$8,IF('Ricavi complessivi'!#REF!="S",'Ricavi complessivi'!E11,""))</f>
        <v>#REF!</v>
      </c>
      <c r="K11" s="14" t="e">
        <f>IF('Ricavi complessivi'!#REF!="G",'Ricavi complessivi'!F11*LAVORO!$E$8,IF('Ricavi complessivi'!#REF!="S",'Ricavi complessivi'!F11,""))</f>
        <v>#REF!</v>
      </c>
      <c r="L11" s="30" t="e">
        <f>IF('Ricavi complessivi'!#REF!="G",'Ricavi complessivi'!#REF!*LAVORO!$E$8,IF('Ricavi complessivi'!#REF!="S",'Ricavi complessivi'!#REF!,""))</f>
        <v>#REF!</v>
      </c>
      <c r="M11" s="30" t="e">
        <f>'Ricavi complessivi'!#REF!</f>
        <v>#REF!</v>
      </c>
      <c r="P11" s="42" t="e">
        <f>IF(M11="G",'Ricavi complessivi'!#REF!,IF('R Sala'!M11='R Sala'!$B$214,'Ricavi complessivi'!#REF!,0))</f>
        <v>#REF!</v>
      </c>
    </row>
    <row r="12" spans="1:16" hidden="1">
      <c r="A12" s="13" t="str">
        <f>IF('Ricavi complessivi'!A12="","",'Ricavi complessivi'!A12)</f>
        <v/>
      </c>
      <c r="B12" s="62" t="str">
        <f>IF('Ricavi complessivi'!B12="","",'Ricavi complessivi'!B12)</f>
        <v/>
      </c>
      <c r="C12" s="8" t="e">
        <f>IF('Ricavi complessivi'!#REF!="G",'Ricavi complessivi'!#REF!*LAVORO!$E$8,IF('Ricavi complessivi'!#REF!="S",'Ricavi complessivi'!#REF!,""))</f>
        <v>#REF!</v>
      </c>
      <c r="D12" s="8" t="e">
        <f>IF('Ricavi complessivi'!#REF!="G",'Ricavi complessivi'!#REF!*LAVORO!$E$8,IF('Ricavi complessivi'!#REF!="S",'Ricavi complessivi'!#REF!,""))</f>
        <v>#REF!</v>
      </c>
      <c r="E12" s="30" t="e">
        <f>IF('Ricavi complessivi'!#REF!="G",'Ricavi complessivi'!#REF!*LAVORO!$E$8,IF('Ricavi complessivi'!#REF!="S",'Ricavi complessivi'!#REF!,""))</f>
        <v>#REF!</v>
      </c>
      <c r="F12" s="114" t="e">
        <f>IF('Ricavi complessivi'!#REF!="G",'Ricavi complessivi'!C12*LAVORO!$E$8,IF('Ricavi complessivi'!#REF!="S",'Ricavi complessivi'!C12,0))</f>
        <v>#REF!</v>
      </c>
      <c r="G12" s="44" t="e">
        <f>IF('Ricavi complessivi'!#REF!="G",'Ricavi complessivi'!#REF!*LAVORO!$E$8,IF('Ricavi complessivi'!#REF!="S",'Ricavi complessivi'!#REF!,""))</f>
        <v>#REF!</v>
      </c>
      <c r="H12" s="44" t="e">
        <f>IF('Ricavi complessivi'!#REF!="G",'Ricavi complessivi'!#REF!*LAVORO!$E$8,IF('Ricavi complessivi'!#REF!="S",'Ricavi complessivi'!#REF!,""))</f>
        <v>#REF!</v>
      </c>
      <c r="I12" s="114" t="e">
        <f>IF('Ricavi complessivi'!#REF!="G",'Ricavi complessivi'!D12*LAVORO!$E$8,IF('Ricavi complessivi'!#REF!="S",'Ricavi complessivi'!D12,""))</f>
        <v>#REF!</v>
      </c>
      <c r="J12" s="14" t="e">
        <f>IF('Ricavi complessivi'!#REF!="G",'Ricavi complessivi'!E12*LAVORO!$E$8,IF('Ricavi complessivi'!#REF!="S",'Ricavi complessivi'!E12,""))</f>
        <v>#REF!</v>
      </c>
      <c r="K12" s="14" t="e">
        <f>IF('Ricavi complessivi'!#REF!="G",'Ricavi complessivi'!F12*LAVORO!$E$8,IF('Ricavi complessivi'!#REF!="S",'Ricavi complessivi'!F12,""))</f>
        <v>#REF!</v>
      </c>
      <c r="L12" s="30" t="e">
        <f>IF('Ricavi complessivi'!#REF!="G",'Ricavi complessivi'!#REF!*LAVORO!$E$8,IF('Ricavi complessivi'!#REF!="S",'Ricavi complessivi'!#REF!,""))</f>
        <v>#REF!</v>
      </c>
      <c r="M12" s="30" t="e">
        <f>'Ricavi complessivi'!#REF!</f>
        <v>#REF!</v>
      </c>
      <c r="P12" s="42" t="e">
        <f>IF(M12="G",'Ricavi complessivi'!#REF!,IF('R Sala'!M12='R Sala'!$B$214,'Ricavi complessivi'!#REF!,0))</f>
        <v>#REF!</v>
      </c>
    </row>
    <row r="13" spans="1:16" hidden="1">
      <c r="A13" s="13" t="str">
        <f>IF('Ricavi complessivi'!A13="","",'Ricavi complessivi'!A13)</f>
        <v/>
      </c>
      <c r="B13" s="62" t="str">
        <f>IF('Ricavi complessivi'!B13="","",'Ricavi complessivi'!B13)</f>
        <v/>
      </c>
      <c r="C13" s="8" t="e">
        <f>IF('Ricavi complessivi'!#REF!="G",'Ricavi complessivi'!#REF!*LAVORO!$E$8,IF('Ricavi complessivi'!#REF!="S",'Ricavi complessivi'!#REF!,""))</f>
        <v>#REF!</v>
      </c>
      <c r="D13" s="8" t="e">
        <f>IF('Ricavi complessivi'!#REF!="G",'Ricavi complessivi'!#REF!*LAVORO!$E$8,IF('Ricavi complessivi'!#REF!="S",'Ricavi complessivi'!#REF!,""))</f>
        <v>#REF!</v>
      </c>
      <c r="E13" s="30" t="e">
        <f>IF('Ricavi complessivi'!#REF!="G",'Ricavi complessivi'!#REF!*LAVORO!$E$8,IF('Ricavi complessivi'!#REF!="S",'Ricavi complessivi'!#REF!,""))</f>
        <v>#REF!</v>
      </c>
      <c r="F13" s="114" t="e">
        <f>IF('Ricavi complessivi'!#REF!="G",'Ricavi complessivi'!C13*LAVORO!$E$8,IF('Ricavi complessivi'!#REF!="S",'Ricavi complessivi'!C13,0))</f>
        <v>#REF!</v>
      </c>
      <c r="G13" s="44" t="e">
        <f>IF('Ricavi complessivi'!#REF!="G",'Ricavi complessivi'!#REF!*LAVORO!$E$8,IF('Ricavi complessivi'!#REF!="S",'Ricavi complessivi'!#REF!,""))</f>
        <v>#REF!</v>
      </c>
      <c r="H13" s="44" t="e">
        <f>IF('Ricavi complessivi'!#REF!="G",'Ricavi complessivi'!#REF!*LAVORO!$E$8,IF('Ricavi complessivi'!#REF!="S",'Ricavi complessivi'!#REF!,""))</f>
        <v>#REF!</v>
      </c>
      <c r="I13" s="114" t="e">
        <f>IF('Ricavi complessivi'!#REF!="G",'Ricavi complessivi'!D13*LAVORO!$E$8,IF('Ricavi complessivi'!#REF!="S",'Ricavi complessivi'!D13,""))</f>
        <v>#REF!</v>
      </c>
      <c r="J13" s="14" t="e">
        <f>IF('Ricavi complessivi'!#REF!="G",'Ricavi complessivi'!E13*LAVORO!$E$8,IF('Ricavi complessivi'!#REF!="S",'Ricavi complessivi'!E13,""))</f>
        <v>#REF!</v>
      </c>
      <c r="K13" s="14" t="e">
        <f>IF('Ricavi complessivi'!#REF!="G",'Ricavi complessivi'!F13*LAVORO!$E$8,IF('Ricavi complessivi'!#REF!="S",'Ricavi complessivi'!F13,""))</f>
        <v>#REF!</v>
      </c>
      <c r="L13" s="30" t="e">
        <f>IF('Ricavi complessivi'!#REF!="G",'Ricavi complessivi'!#REF!*LAVORO!$E$8,IF('Ricavi complessivi'!#REF!="S",'Ricavi complessivi'!#REF!,""))</f>
        <v>#REF!</v>
      </c>
      <c r="M13" s="30" t="e">
        <f>'Ricavi complessivi'!#REF!</f>
        <v>#REF!</v>
      </c>
      <c r="P13" s="42" t="e">
        <f>IF(M13="G",'Ricavi complessivi'!#REF!,IF('R Sala'!M13='R Sala'!$B$214,'Ricavi complessivi'!#REF!,0))</f>
        <v>#REF!</v>
      </c>
    </row>
    <row r="14" spans="1:16" hidden="1">
      <c r="A14" s="13" t="str">
        <f>IF('Ricavi complessivi'!A14="","",'Ricavi complessivi'!A14)</f>
        <v/>
      </c>
      <c r="B14" s="62" t="str">
        <f>IF('Ricavi complessivi'!B14="","",'Ricavi complessivi'!B14)</f>
        <v/>
      </c>
      <c r="C14" s="8" t="e">
        <f>IF('Ricavi complessivi'!#REF!="G",'Ricavi complessivi'!#REF!*LAVORO!$E$8,IF('Ricavi complessivi'!#REF!="S",'Ricavi complessivi'!#REF!,""))</f>
        <v>#REF!</v>
      </c>
      <c r="D14" s="8" t="e">
        <f>IF('Ricavi complessivi'!#REF!="G",'Ricavi complessivi'!#REF!*LAVORO!$E$8,IF('Ricavi complessivi'!#REF!="S",'Ricavi complessivi'!#REF!,""))</f>
        <v>#REF!</v>
      </c>
      <c r="E14" s="30" t="e">
        <f>IF('Ricavi complessivi'!#REF!="G",'Ricavi complessivi'!#REF!*LAVORO!$E$8,IF('Ricavi complessivi'!#REF!="S",'Ricavi complessivi'!#REF!,""))</f>
        <v>#REF!</v>
      </c>
      <c r="F14" s="114" t="e">
        <f>IF('Ricavi complessivi'!#REF!="G",'Ricavi complessivi'!C14*LAVORO!$E$8,IF('Ricavi complessivi'!#REF!="S",'Ricavi complessivi'!C14,0))</f>
        <v>#REF!</v>
      </c>
      <c r="G14" s="44" t="e">
        <f>IF('Ricavi complessivi'!#REF!="G",'Ricavi complessivi'!#REF!*LAVORO!$E$8,IF('Ricavi complessivi'!#REF!="S",'Ricavi complessivi'!#REF!,""))</f>
        <v>#REF!</v>
      </c>
      <c r="H14" s="44" t="e">
        <f>IF('Ricavi complessivi'!#REF!="G",'Ricavi complessivi'!#REF!*LAVORO!$E$8,IF('Ricavi complessivi'!#REF!="S",'Ricavi complessivi'!#REF!,""))</f>
        <v>#REF!</v>
      </c>
      <c r="I14" s="114" t="e">
        <f>IF('Ricavi complessivi'!#REF!="G",'Ricavi complessivi'!D14*LAVORO!$E$8,IF('Ricavi complessivi'!#REF!="S",'Ricavi complessivi'!D14,""))</f>
        <v>#REF!</v>
      </c>
      <c r="J14" s="14" t="e">
        <f>IF('Ricavi complessivi'!#REF!="G",'Ricavi complessivi'!E14*LAVORO!$E$8,IF('Ricavi complessivi'!#REF!="S",'Ricavi complessivi'!E14,""))</f>
        <v>#REF!</v>
      </c>
      <c r="K14" s="14" t="e">
        <f>IF('Ricavi complessivi'!#REF!="G",'Ricavi complessivi'!F14*LAVORO!$E$8,IF('Ricavi complessivi'!#REF!="S",'Ricavi complessivi'!F14,""))</f>
        <v>#REF!</v>
      </c>
      <c r="L14" s="30" t="e">
        <f>IF('Ricavi complessivi'!#REF!="G",'Ricavi complessivi'!#REF!*LAVORO!$E$8,IF('Ricavi complessivi'!#REF!="S",'Ricavi complessivi'!#REF!,""))</f>
        <v>#REF!</v>
      </c>
      <c r="M14" s="30" t="e">
        <f>'Ricavi complessivi'!#REF!</f>
        <v>#REF!</v>
      </c>
      <c r="P14" s="42" t="e">
        <f>IF(M14="G",'Ricavi complessivi'!#REF!,IF('R Sala'!M14='R Sala'!$B$214,'Ricavi complessivi'!#REF!,0))</f>
        <v>#REF!</v>
      </c>
    </row>
    <row r="15" spans="1:16" hidden="1">
      <c r="A15" s="13" t="str">
        <f>IF('Ricavi complessivi'!A15="","",'Ricavi complessivi'!A15)</f>
        <v/>
      </c>
      <c r="B15" s="62" t="str">
        <f>IF('Ricavi complessivi'!B15="","",'Ricavi complessivi'!B15)</f>
        <v/>
      </c>
      <c r="C15" s="8" t="e">
        <f>IF('Ricavi complessivi'!#REF!="G",'Ricavi complessivi'!#REF!*LAVORO!$E$8,IF('Ricavi complessivi'!#REF!="S",'Ricavi complessivi'!#REF!,""))</f>
        <v>#REF!</v>
      </c>
      <c r="D15" s="8" t="e">
        <f>IF('Ricavi complessivi'!#REF!="G",'Ricavi complessivi'!#REF!*LAVORO!$E$8,IF('Ricavi complessivi'!#REF!="S",'Ricavi complessivi'!#REF!,""))</f>
        <v>#REF!</v>
      </c>
      <c r="E15" s="30" t="e">
        <f>IF('Ricavi complessivi'!#REF!="G",'Ricavi complessivi'!#REF!*LAVORO!$E$8,IF('Ricavi complessivi'!#REF!="S",'Ricavi complessivi'!#REF!,""))</f>
        <v>#REF!</v>
      </c>
      <c r="F15" s="114" t="e">
        <f>IF('Ricavi complessivi'!#REF!="G",'Ricavi complessivi'!C15*LAVORO!$E$8,IF('Ricavi complessivi'!#REF!="S",'Ricavi complessivi'!C15,0))</f>
        <v>#REF!</v>
      </c>
      <c r="G15" s="44" t="e">
        <f>IF('Ricavi complessivi'!#REF!="G",'Ricavi complessivi'!#REF!*LAVORO!$E$8,IF('Ricavi complessivi'!#REF!="S",'Ricavi complessivi'!#REF!,""))</f>
        <v>#REF!</v>
      </c>
      <c r="H15" s="44" t="e">
        <f>IF('Ricavi complessivi'!#REF!="G",'Ricavi complessivi'!#REF!*LAVORO!$E$8,IF('Ricavi complessivi'!#REF!="S",'Ricavi complessivi'!#REF!,""))</f>
        <v>#REF!</v>
      </c>
      <c r="I15" s="114" t="e">
        <f>IF('Ricavi complessivi'!#REF!="G",'Ricavi complessivi'!D15*LAVORO!$E$8,IF('Ricavi complessivi'!#REF!="S",'Ricavi complessivi'!D15,""))</f>
        <v>#REF!</v>
      </c>
      <c r="J15" s="14" t="e">
        <f>IF('Ricavi complessivi'!#REF!="G",'Ricavi complessivi'!E15*LAVORO!$E$8,IF('Ricavi complessivi'!#REF!="S",'Ricavi complessivi'!E15,""))</f>
        <v>#REF!</v>
      </c>
      <c r="K15" s="14" t="e">
        <f>IF('Ricavi complessivi'!#REF!="G",'Ricavi complessivi'!F15*LAVORO!$E$8,IF('Ricavi complessivi'!#REF!="S",'Ricavi complessivi'!F15,""))</f>
        <v>#REF!</v>
      </c>
      <c r="L15" s="30" t="e">
        <f>IF('Ricavi complessivi'!#REF!="G",'Ricavi complessivi'!#REF!*LAVORO!$E$8,IF('Ricavi complessivi'!#REF!="S",'Ricavi complessivi'!#REF!,""))</f>
        <v>#REF!</v>
      </c>
      <c r="M15" s="30" t="e">
        <f>'Ricavi complessivi'!#REF!</f>
        <v>#REF!</v>
      </c>
      <c r="P15" s="42" t="e">
        <f>IF(M15="G",'Ricavi complessivi'!#REF!,IF('R Sala'!M15='R Sala'!$B$214,'Ricavi complessivi'!#REF!,0))</f>
        <v>#REF!</v>
      </c>
    </row>
    <row r="16" spans="1:16" hidden="1">
      <c r="A16" s="13" t="str">
        <f>IF('Ricavi complessivi'!A16="","",'Ricavi complessivi'!A16)</f>
        <v/>
      </c>
      <c r="B16" s="62" t="str">
        <f>IF('Ricavi complessivi'!B16="","",'Ricavi complessivi'!B16)</f>
        <v/>
      </c>
      <c r="C16" s="8" t="e">
        <f>IF('Ricavi complessivi'!#REF!="G",'Ricavi complessivi'!#REF!*LAVORO!$E$8,IF('Ricavi complessivi'!#REF!="S",'Ricavi complessivi'!#REF!,""))</f>
        <v>#REF!</v>
      </c>
      <c r="D16" s="8" t="e">
        <f>IF('Ricavi complessivi'!#REF!="G",'Ricavi complessivi'!#REF!*LAVORO!$E$8,IF('Ricavi complessivi'!#REF!="S",'Ricavi complessivi'!#REF!,""))</f>
        <v>#REF!</v>
      </c>
      <c r="E16" s="30" t="e">
        <f>IF('Ricavi complessivi'!#REF!="G",'Ricavi complessivi'!#REF!*LAVORO!$E$8,IF('Ricavi complessivi'!#REF!="S",'Ricavi complessivi'!#REF!,""))</f>
        <v>#REF!</v>
      </c>
      <c r="F16" s="114" t="e">
        <f>IF('Ricavi complessivi'!#REF!="G",'Ricavi complessivi'!C16*LAVORO!$E$8,IF('Ricavi complessivi'!#REF!="S",'Ricavi complessivi'!C16,0))</f>
        <v>#REF!</v>
      </c>
      <c r="G16" s="44" t="e">
        <f>IF('Ricavi complessivi'!#REF!="G",'Ricavi complessivi'!#REF!*LAVORO!$E$8,IF('Ricavi complessivi'!#REF!="S",'Ricavi complessivi'!#REF!,""))</f>
        <v>#REF!</v>
      </c>
      <c r="H16" s="44" t="e">
        <f>IF('Ricavi complessivi'!#REF!="G",'Ricavi complessivi'!#REF!*LAVORO!$E$8,IF('Ricavi complessivi'!#REF!="S",'Ricavi complessivi'!#REF!,""))</f>
        <v>#REF!</v>
      </c>
      <c r="I16" s="114" t="e">
        <f>IF('Ricavi complessivi'!#REF!="G",'Ricavi complessivi'!D16*LAVORO!$E$8,IF('Ricavi complessivi'!#REF!="S",'Ricavi complessivi'!D16,""))</f>
        <v>#REF!</v>
      </c>
      <c r="J16" s="14" t="e">
        <f>IF('Ricavi complessivi'!#REF!="G",'Ricavi complessivi'!E16*LAVORO!$E$8,IF('Ricavi complessivi'!#REF!="S",'Ricavi complessivi'!E16,""))</f>
        <v>#REF!</v>
      </c>
      <c r="K16" s="14" t="e">
        <f>IF('Ricavi complessivi'!#REF!="G",'Ricavi complessivi'!F16*LAVORO!$E$8,IF('Ricavi complessivi'!#REF!="S",'Ricavi complessivi'!F16,""))</f>
        <v>#REF!</v>
      </c>
      <c r="L16" s="30" t="e">
        <f>IF('Ricavi complessivi'!#REF!="G",'Ricavi complessivi'!#REF!*LAVORO!$E$8,IF('Ricavi complessivi'!#REF!="S",'Ricavi complessivi'!#REF!,""))</f>
        <v>#REF!</v>
      </c>
      <c r="M16" s="30" t="e">
        <f>'Ricavi complessivi'!#REF!</f>
        <v>#REF!</v>
      </c>
      <c r="P16" s="42" t="e">
        <f>IF(M16="G",'Ricavi complessivi'!#REF!,IF('R Sala'!M16='R Sala'!$B$214,'Ricavi complessivi'!#REF!,0))</f>
        <v>#REF!</v>
      </c>
    </row>
    <row r="17" spans="1:16">
      <c r="A17" s="13"/>
      <c r="B17" s="17" t="str">
        <f>'[2]Ricavi complessivi'!B11</f>
        <v>TOTALE RIMBORSI FRNA ASS. ANZ.</v>
      </c>
      <c r="C17" s="8"/>
      <c r="D17" s="8"/>
      <c r="E17" s="17" t="e">
        <f t="shared" ref="E17:K17" si="0">SUM(E3:E11)</f>
        <v>#REF!</v>
      </c>
      <c r="F17" s="17" t="e">
        <f>SUM(F3:F11)</f>
        <v>#REF!</v>
      </c>
      <c r="G17" s="17" t="e">
        <f t="shared" si="0"/>
        <v>#REF!</v>
      </c>
      <c r="H17" s="17" t="e">
        <f t="shared" si="0"/>
        <v>#REF!</v>
      </c>
      <c r="I17" s="17" t="e">
        <f t="shared" si="0"/>
        <v>#REF!</v>
      </c>
      <c r="J17" s="17" t="e">
        <f t="shared" si="0"/>
        <v>#REF!</v>
      </c>
      <c r="K17" s="17" t="e">
        <f t="shared" si="0"/>
        <v>#REF!</v>
      </c>
      <c r="L17" s="8"/>
      <c r="M17" s="8"/>
      <c r="P17" s="42">
        <v>1</v>
      </c>
    </row>
    <row r="18" spans="1:16" ht="23.25">
      <c r="B18" s="50" t="s">
        <v>483</v>
      </c>
      <c r="P18" s="42">
        <v>1</v>
      </c>
    </row>
    <row r="19" spans="1:16">
      <c r="A19" s="2" t="s">
        <v>3</v>
      </c>
      <c r="B19" s="2" t="s">
        <v>2</v>
      </c>
      <c r="C19" s="26" t="str">
        <f>C$2</f>
        <v>GESTIONALE</v>
      </c>
      <c r="D19" s="26" t="str">
        <f>D$2</f>
        <v>RATEI E RISCONTI</v>
      </c>
      <c r="E19" s="26" t="str">
        <f>E$2</f>
        <v>STIMA</v>
      </c>
      <c r="F19" s="26" t="str">
        <f>F2</f>
        <v>PREVENTIVO 2019</v>
      </c>
      <c r="G19" s="26" t="e">
        <f t="shared" ref="G19:L19" si="1">G2</f>
        <v>#REF!</v>
      </c>
      <c r="H19" s="26" t="e">
        <f t="shared" si="1"/>
        <v>#REF!</v>
      </c>
      <c r="I19" s="26" t="str">
        <f t="shared" si="1"/>
        <v>CONSUNTIVO 2019</v>
      </c>
      <c r="J19" s="26" t="str">
        <f t="shared" si="1"/>
        <v>INDICATORE ATTESO</v>
      </c>
      <c r="K19" s="26" t="str">
        <f t="shared" si="1"/>
        <v>INDICATORE CONS.</v>
      </c>
      <c r="L19" s="2" t="str">
        <f t="shared" si="1"/>
        <v>NOTE</v>
      </c>
      <c r="P19" s="42">
        <v>1</v>
      </c>
    </row>
    <row r="20" spans="1:16" hidden="1">
      <c r="A20" s="13" t="str">
        <f>IF('Ricavi complessivi'!A20="","",'Ricavi complessivi'!A20)</f>
        <v xml:space="preserve">  58/05/501  </v>
      </c>
      <c r="B20" s="62" t="str">
        <f>IF('Ricavi complessivi'!B20="","",'Ricavi complessivi'!B20)</f>
        <v xml:space="preserve">SERVIZI ASSIST.DOM. COLLECCHIO </v>
      </c>
      <c r="C20" s="8" t="e">
        <f>IF('Ricavi complessivi'!#REF!="G",'Ricavi complessivi'!#REF!*LAVORO!$E$8,IF('Ricavi complessivi'!#REF!="S",'Ricavi complessivi'!#REF!,""))</f>
        <v>#REF!</v>
      </c>
      <c r="D20" s="8" t="e">
        <f>IF('Ricavi complessivi'!#REF!="G",'Ricavi complessivi'!#REF!*LAVORO!$E$8,IF('Ricavi complessivi'!#REF!="S",'Ricavi complessivi'!#REF!,""))</f>
        <v>#REF!</v>
      </c>
      <c r="E20" s="30" t="e">
        <f>IF('Ricavi complessivi'!#REF!="G",'Ricavi complessivi'!#REF!*LAVORO!$E$8,IF('Ricavi complessivi'!#REF!="S",'Ricavi complessivi'!#REF!,""))</f>
        <v>#REF!</v>
      </c>
      <c r="F20" s="114" t="e">
        <f>IF('Ricavi complessivi'!#REF!="G",'Ricavi complessivi'!C20*LAVORO!$E$8,IF('Ricavi complessivi'!#REF!="S",'Ricavi complessivi'!C20,0))</f>
        <v>#REF!</v>
      </c>
      <c r="G20" s="44" t="e">
        <f>IF('Ricavi complessivi'!#REF!="G",'Ricavi complessivi'!#REF!*LAVORO!$E$8,IF('Ricavi complessivi'!#REF!="S",'Ricavi complessivi'!#REF!,""))</f>
        <v>#REF!</v>
      </c>
      <c r="H20" s="44" t="e">
        <f>IF('Ricavi complessivi'!#REF!="G",'Ricavi complessivi'!#REF!*LAVORO!$E$8,IF('Ricavi complessivi'!#REF!="S",'Ricavi complessivi'!#REF!,""))</f>
        <v>#REF!</v>
      </c>
      <c r="I20" s="114" t="e">
        <f>IF('Ricavi complessivi'!#REF!="G",'Ricavi complessivi'!D20*LAVORO!$E$8,IF('Ricavi complessivi'!#REF!="S",'Ricavi complessivi'!D20,""))</f>
        <v>#REF!</v>
      </c>
      <c r="J20" s="14" t="e">
        <f>IF('Ricavi complessivi'!#REF!="G",'Ricavi complessivi'!E20*LAVORO!$E$8,IF('Ricavi complessivi'!#REF!="S",'Ricavi complessivi'!E20,""))</f>
        <v>#REF!</v>
      </c>
      <c r="K20" s="14" t="e">
        <f>IF('Ricavi complessivi'!#REF!="G",'Ricavi complessivi'!F20*LAVORO!$E$8,IF('Ricavi complessivi'!#REF!="S",'Ricavi complessivi'!F20,""))</f>
        <v>#REF!</v>
      </c>
      <c r="L20" s="30" t="e">
        <f>IF('Ricavi complessivi'!#REF!="G",'Ricavi complessivi'!#REF!*LAVORO!$E$8,IF('Ricavi complessivi'!#REF!="S",'Ricavi complessivi'!#REF!,""))</f>
        <v>#REF!</v>
      </c>
      <c r="M20" s="30" t="e">
        <f>'Ricavi complessivi'!#REF!</f>
        <v>#REF!</v>
      </c>
      <c r="P20" s="42" t="e">
        <f>IF(M20="G",'Ricavi complessivi'!#REF!,IF('R Sala'!M20='R Sala'!$B$214,'Ricavi complessivi'!#REF!,0))</f>
        <v>#REF!</v>
      </c>
    </row>
    <row r="21" spans="1:16" hidden="1">
      <c r="A21" s="13" t="str">
        <f>IF('Ricavi complessivi'!A21="","",'Ricavi complessivi'!A21)</f>
        <v xml:space="preserve">  58/05/502  </v>
      </c>
      <c r="B21" s="62" t="str">
        <f>IF('Ricavi complessivi'!B21="","",'Ricavi complessivi'!B21)</f>
        <v xml:space="preserve">SERV. CENTRO DIURNO COLLECCHIO </v>
      </c>
      <c r="C21" s="8" t="e">
        <f>IF('Ricavi complessivi'!#REF!="G",'Ricavi complessivi'!#REF!*LAVORO!$E$8,IF('Ricavi complessivi'!#REF!="S",'Ricavi complessivi'!#REF!,""))</f>
        <v>#REF!</v>
      </c>
      <c r="D21" s="8" t="e">
        <f>IF('Ricavi complessivi'!#REF!="G",'Ricavi complessivi'!#REF!*LAVORO!$E$8,IF('Ricavi complessivi'!#REF!="S",'Ricavi complessivi'!#REF!,""))</f>
        <v>#REF!</v>
      </c>
      <c r="E21" s="30" t="e">
        <f>IF('Ricavi complessivi'!#REF!="G",'Ricavi complessivi'!#REF!*LAVORO!$E$8,IF('Ricavi complessivi'!#REF!="S",'Ricavi complessivi'!#REF!,""))</f>
        <v>#REF!</v>
      </c>
      <c r="F21" s="114" t="e">
        <f>IF('Ricavi complessivi'!#REF!="G",'Ricavi complessivi'!C21*LAVORO!$E$8,IF('Ricavi complessivi'!#REF!="S",'Ricavi complessivi'!C21,0))</f>
        <v>#REF!</v>
      </c>
      <c r="G21" s="44" t="e">
        <f>IF('Ricavi complessivi'!#REF!="G",'Ricavi complessivi'!#REF!*LAVORO!$E$8,IF('Ricavi complessivi'!#REF!="S",'Ricavi complessivi'!#REF!,""))</f>
        <v>#REF!</v>
      </c>
      <c r="H21" s="44" t="e">
        <f>IF('Ricavi complessivi'!#REF!="G",'Ricavi complessivi'!#REF!*LAVORO!$E$8,IF('Ricavi complessivi'!#REF!="S",'Ricavi complessivi'!#REF!,""))</f>
        <v>#REF!</v>
      </c>
      <c r="I21" s="114" t="e">
        <f>IF('Ricavi complessivi'!#REF!="G",'Ricavi complessivi'!D21*LAVORO!$E$8,IF('Ricavi complessivi'!#REF!="S",'Ricavi complessivi'!D21,""))</f>
        <v>#REF!</v>
      </c>
      <c r="J21" s="14" t="e">
        <f>IF('Ricavi complessivi'!#REF!="G",'Ricavi complessivi'!E21*LAVORO!$E$8,IF('Ricavi complessivi'!#REF!="S",'Ricavi complessivi'!E21,""))</f>
        <v>#REF!</v>
      </c>
      <c r="K21" s="14" t="e">
        <f>IF('Ricavi complessivi'!#REF!="G",'Ricavi complessivi'!F21*LAVORO!$E$8,IF('Ricavi complessivi'!#REF!="S",'Ricavi complessivi'!F21,""))</f>
        <v>#REF!</v>
      </c>
      <c r="L21" s="30" t="e">
        <f>IF('Ricavi complessivi'!#REF!="G",'Ricavi complessivi'!#REF!*LAVORO!$E$8,IF('Ricavi complessivi'!#REF!="S",'Ricavi complessivi'!#REF!,""))</f>
        <v>#REF!</v>
      </c>
      <c r="M21" s="30" t="e">
        <f>'Ricavi complessivi'!#REF!</f>
        <v>#REF!</v>
      </c>
      <c r="P21" s="42" t="e">
        <f>IF(M21="G",'Ricavi complessivi'!#REF!,IF('R Sala'!M21='R Sala'!$B$214,'Ricavi complessivi'!#REF!,0))</f>
        <v>#REF!</v>
      </c>
    </row>
    <row r="22" spans="1:16" hidden="1">
      <c r="A22" s="13" t="str">
        <f>IF('Ricavi complessivi'!A22="","",'Ricavi complessivi'!A22)</f>
        <v xml:space="preserve">  58/05/503  </v>
      </c>
      <c r="B22" s="62" t="str">
        <f>IF('Ricavi complessivi'!B22="","",'Ricavi complessivi'!B22)</f>
        <v xml:space="preserve">SERV. TAXI SOCIALE COLLECCHIO  </v>
      </c>
      <c r="C22" s="8" t="e">
        <f>IF('Ricavi complessivi'!#REF!="G",'Ricavi complessivi'!#REF!*LAVORO!$E$8,IF('Ricavi complessivi'!#REF!="S",'Ricavi complessivi'!#REF!,""))</f>
        <v>#REF!</v>
      </c>
      <c r="D22" s="8" t="e">
        <f>IF('Ricavi complessivi'!#REF!="G",'Ricavi complessivi'!#REF!*LAVORO!$E$8,IF('Ricavi complessivi'!#REF!="S",'Ricavi complessivi'!#REF!,""))</f>
        <v>#REF!</v>
      </c>
      <c r="E22" s="30" t="e">
        <f>IF('Ricavi complessivi'!#REF!="G",'Ricavi complessivi'!#REF!*LAVORO!$E$8,IF('Ricavi complessivi'!#REF!="S",'Ricavi complessivi'!#REF!,""))</f>
        <v>#REF!</v>
      </c>
      <c r="F22" s="114" t="e">
        <f>IF('Ricavi complessivi'!#REF!="G",'Ricavi complessivi'!C22*LAVORO!$E$8,IF('Ricavi complessivi'!#REF!="S",'Ricavi complessivi'!C22,0))</f>
        <v>#REF!</v>
      </c>
      <c r="G22" s="44" t="e">
        <f>IF('Ricavi complessivi'!#REF!="G",'Ricavi complessivi'!#REF!*LAVORO!$E$8,IF('Ricavi complessivi'!#REF!="S",'Ricavi complessivi'!#REF!,""))</f>
        <v>#REF!</v>
      </c>
      <c r="H22" s="44" t="e">
        <f>IF('Ricavi complessivi'!#REF!="G",'Ricavi complessivi'!#REF!*LAVORO!$E$8,IF('Ricavi complessivi'!#REF!="S",'Ricavi complessivi'!#REF!,""))</f>
        <v>#REF!</v>
      </c>
      <c r="I22" s="114" t="e">
        <f>IF('Ricavi complessivi'!#REF!="G",'Ricavi complessivi'!D22*LAVORO!$E$8,IF('Ricavi complessivi'!#REF!="S",'Ricavi complessivi'!D22,""))</f>
        <v>#REF!</v>
      </c>
      <c r="J22" s="14" t="e">
        <f>IF('Ricavi complessivi'!#REF!="G",'Ricavi complessivi'!E22*LAVORO!$E$8,IF('Ricavi complessivi'!#REF!="S",'Ricavi complessivi'!E22,""))</f>
        <v>#REF!</v>
      </c>
      <c r="K22" s="14" t="e">
        <f>IF('Ricavi complessivi'!#REF!="G",'Ricavi complessivi'!F22*LAVORO!$E$8,IF('Ricavi complessivi'!#REF!="S",'Ricavi complessivi'!F22,""))</f>
        <v>#REF!</v>
      </c>
      <c r="L22" s="30" t="e">
        <f>IF('Ricavi complessivi'!#REF!="G",'Ricavi complessivi'!#REF!*LAVORO!$E$8,IF('Ricavi complessivi'!#REF!="S",'Ricavi complessivi'!#REF!,""))</f>
        <v>#REF!</v>
      </c>
      <c r="M22" s="30" t="e">
        <f>'Ricavi complessivi'!#REF!</f>
        <v>#REF!</v>
      </c>
      <c r="P22" s="42" t="e">
        <f>IF(M22="G",'Ricavi complessivi'!#REF!,IF('R Sala'!M22='R Sala'!$B$214,'Ricavi complessivi'!#REF!,0))</f>
        <v>#REF!</v>
      </c>
    </row>
    <row r="23" spans="1:16" hidden="1">
      <c r="A23" s="13" t="str">
        <f>IF('Ricavi complessivi'!A23="","",'Ricavi complessivi'!A23)</f>
        <v xml:space="preserve">  58/05/504  </v>
      </c>
      <c r="B23" s="62" t="str">
        <f>IF('Ricavi complessivi'!B23="","",'Ricavi complessivi'!B23)</f>
        <v xml:space="preserve">ALTRI SERVIZI COLLECCHIO       </v>
      </c>
      <c r="C23" s="8" t="e">
        <f>IF('Ricavi complessivi'!#REF!="G",'Ricavi complessivi'!#REF!*LAVORO!$E$8,IF('Ricavi complessivi'!#REF!="S",'Ricavi complessivi'!#REF!,""))</f>
        <v>#REF!</v>
      </c>
      <c r="D23" s="8" t="e">
        <f>IF('Ricavi complessivi'!#REF!="G",'Ricavi complessivi'!#REF!*LAVORO!$E$8,IF('Ricavi complessivi'!#REF!="S",'Ricavi complessivi'!#REF!,""))</f>
        <v>#REF!</v>
      </c>
      <c r="E23" s="30" t="e">
        <f>IF('Ricavi complessivi'!#REF!="G",'Ricavi complessivi'!#REF!*LAVORO!$E$8,IF('Ricavi complessivi'!#REF!="S",'Ricavi complessivi'!#REF!,""))</f>
        <v>#REF!</v>
      </c>
      <c r="F23" s="114" t="e">
        <f>IF('Ricavi complessivi'!#REF!="G",'Ricavi complessivi'!C23*LAVORO!$E$8,IF('Ricavi complessivi'!#REF!="S",'Ricavi complessivi'!C23,0))</f>
        <v>#REF!</v>
      </c>
      <c r="G23" s="44" t="e">
        <f>IF('Ricavi complessivi'!#REF!="G",'Ricavi complessivi'!#REF!*LAVORO!$E$8,IF('Ricavi complessivi'!#REF!="S",'Ricavi complessivi'!#REF!,""))</f>
        <v>#REF!</v>
      </c>
      <c r="H23" s="44" t="e">
        <f>IF('Ricavi complessivi'!#REF!="G",'Ricavi complessivi'!#REF!*LAVORO!$E$8,IF('Ricavi complessivi'!#REF!="S",'Ricavi complessivi'!#REF!,""))</f>
        <v>#REF!</v>
      </c>
      <c r="I23" s="114" t="e">
        <f>IF('Ricavi complessivi'!#REF!="G",'Ricavi complessivi'!D23*LAVORO!$E$8,IF('Ricavi complessivi'!#REF!="S",'Ricavi complessivi'!D23,""))</f>
        <v>#REF!</v>
      </c>
      <c r="J23" s="14" t="e">
        <f>IF('Ricavi complessivi'!#REF!="G",'Ricavi complessivi'!E23*LAVORO!$E$8,IF('Ricavi complessivi'!#REF!="S",'Ricavi complessivi'!E23,""))</f>
        <v>#REF!</v>
      </c>
      <c r="K23" s="14" t="e">
        <f>IF('Ricavi complessivi'!#REF!="G",'Ricavi complessivi'!F23*LAVORO!$E$8,IF('Ricavi complessivi'!#REF!="S",'Ricavi complessivi'!F23,""))</f>
        <v>#REF!</v>
      </c>
      <c r="L23" s="30" t="e">
        <f>IF('Ricavi complessivi'!#REF!="G",'Ricavi complessivi'!#REF!*LAVORO!$E$8,IF('Ricavi complessivi'!#REF!="S",'Ricavi complessivi'!#REF!,""))</f>
        <v>#REF!</v>
      </c>
      <c r="M23" s="30" t="e">
        <f>'Ricavi complessivi'!#REF!</f>
        <v>#REF!</v>
      </c>
      <c r="P23" s="42" t="e">
        <f>IF(M23="G",'Ricavi complessivi'!#REF!,IF('R Sala'!M23='R Sala'!$B$214,'Ricavi complessivi'!#REF!,0))</f>
        <v>#REF!</v>
      </c>
    </row>
    <row r="24" spans="1:16" hidden="1">
      <c r="A24" s="13" t="str">
        <f>IF('Ricavi complessivi'!A24="","",'Ricavi complessivi'!A24)</f>
        <v xml:space="preserve">  58/05/505  </v>
      </c>
      <c r="B24" s="62" t="str">
        <f>IF('Ricavi complessivi'!B24="","",'Ricavi complessivi'!B24)</f>
        <v xml:space="preserve">SERVIZI ASSIST. DOM. FELINO    </v>
      </c>
      <c r="C24" s="8" t="e">
        <f>IF('Ricavi complessivi'!#REF!="G",'Ricavi complessivi'!#REF!*LAVORO!$E$8,IF('Ricavi complessivi'!#REF!="S",'Ricavi complessivi'!#REF!,""))</f>
        <v>#REF!</v>
      </c>
      <c r="D24" s="8" t="e">
        <f>IF('Ricavi complessivi'!#REF!="G",'Ricavi complessivi'!#REF!*LAVORO!$E$8,IF('Ricavi complessivi'!#REF!="S",'Ricavi complessivi'!#REF!,""))</f>
        <v>#REF!</v>
      </c>
      <c r="E24" s="30" t="e">
        <f>IF('Ricavi complessivi'!#REF!="G",'Ricavi complessivi'!#REF!*LAVORO!$E$8,IF('Ricavi complessivi'!#REF!="S",'Ricavi complessivi'!#REF!,""))</f>
        <v>#REF!</v>
      </c>
      <c r="F24" s="114" t="e">
        <f>IF('Ricavi complessivi'!#REF!="G",'Ricavi complessivi'!C24*LAVORO!$E$8,IF('Ricavi complessivi'!#REF!="S",'Ricavi complessivi'!C24,0))</f>
        <v>#REF!</v>
      </c>
      <c r="G24" s="44" t="e">
        <f>IF('Ricavi complessivi'!#REF!="G",'Ricavi complessivi'!#REF!*LAVORO!$E$8,IF('Ricavi complessivi'!#REF!="S",'Ricavi complessivi'!#REF!,""))</f>
        <v>#REF!</v>
      </c>
      <c r="H24" s="44" t="e">
        <f>IF('Ricavi complessivi'!#REF!="G",'Ricavi complessivi'!#REF!*LAVORO!$E$8,IF('Ricavi complessivi'!#REF!="S",'Ricavi complessivi'!#REF!,""))</f>
        <v>#REF!</v>
      </c>
      <c r="I24" s="114" t="e">
        <f>IF('Ricavi complessivi'!#REF!="G",'Ricavi complessivi'!D24*LAVORO!$E$8,IF('Ricavi complessivi'!#REF!="S",'Ricavi complessivi'!D24,""))</f>
        <v>#REF!</v>
      </c>
      <c r="J24" s="14" t="e">
        <f>IF('Ricavi complessivi'!#REF!="G",'Ricavi complessivi'!E24*LAVORO!$E$8,IF('Ricavi complessivi'!#REF!="S",'Ricavi complessivi'!E24,""))</f>
        <v>#REF!</v>
      </c>
      <c r="K24" s="14" t="e">
        <f>IF('Ricavi complessivi'!#REF!="G",'Ricavi complessivi'!F24*LAVORO!$E$8,IF('Ricavi complessivi'!#REF!="S",'Ricavi complessivi'!F24,""))</f>
        <v>#REF!</v>
      </c>
      <c r="L24" s="30" t="e">
        <f>IF('Ricavi complessivi'!#REF!="G",'Ricavi complessivi'!#REF!*LAVORO!$E$8,IF('Ricavi complessivi'!#REF!="S",'Ricavi complessivi'!#REF!,""))</f>
        <v>#REF!</v>
      </c>
      <c r="M24" s="30" t="e">
        <f>'Ricavi complessivi'!#REF!</f>
        <v>#REF!</v>
      </c>
      <c r="P24" s="42" t="e">
        <f>IF(M24="G",'Ricavi complessivi'!#REF!,IF('R Sala'!M24='R Sala'!$B$214,'Ricavi complessivi'!#REF!,0))</f>
        <v>#REF!</v>
      </c>
    </row>
    <row r="25" spans="1:16" hidden="1">
      <c r="A25" s="13" t="str">
        <f>IF('Ricavi complessivi'!A25="","",'Ricavi complessivi'!A25)</f>
        <v xml:space="preserve">  58/05/532  </v>
      </c>
      <c r="B25" s="62" t="str">
        <f>IF('Ricavi complessivi'!B25="","",'Ricavi complessivi'!B25)</f>
        <v xml:space="preserve">CENTRO DIURNO FELINO           </v>
      </c>
      <c r="C25" s="8" t="e">
        <f>IF('Ricavi complessivi'!#REF!="G",'Ricavi complessivi'!#REF!*LAVORO!$E$8,IF('Ricavi complessivi'!#REF!="S",'Ricavi complessivi'!#REF!,""))</f>
        <v>#REF!</v>
      </c>
      <c r="D25" s="8" t="e">
        <f>IF('Ricavi complessivi'!#REF!="G",'Ricavi complessivi'!#REF!*LAVORO!$E$8,IF('Ricavi complessivi'!#REF!="S",'Ricavi complessivi'!#REF!,""))</f>
        <v>#REF!</v>
      </c>
      <c r="E25" s="30" t="e">
        <f>IF('Ricavi complessivi'!#REF!="G",'Ricavi complessivi'!#REF!*LAVORO!$E$8,IF('Ricavi complessivi'!#REF!="S",'Ricavi complessivi'!#REF!,""))</f>
        <v>#REF!</v>
      </c>
      <c r="F25" s="114" t="e">
        <f>IF('Ricavi complessivi'!#REF!="G",'Ricavi complessivi'!C25*LAVORO!$E$8,IF('Ricavi complessivi'!#REF!="S",'Ricavi complessivi'!C25,0))</f>
        <v>#REF!</v>
      </c>
      <c r="G25" s="44" t="e">
        <f>IF('Ricavi complessivi'!#REF!="G",'Ricavi complessivi'!#REF!*LAVORO!$E$8,IF('Ricavi complessivi'!#REF!="S",'Ricavi complessivi'!#REF!,""))</f>
        <v>#REF!</v>
      </c>
      <c r="H25" s="44" t="e">
        <f>IF('Ricavi complessivi'!#REF!="G",'Ricavi complessivi'!#REF!*LAVORO!$E$8,IF('Ricavi complessivi'!#REF!="S",'Ricavi complessivi'!#REF!,""))</f>
        <v>#REF!</v>
      </c>
      <c r="I25" s="114" t="e">
        <f>IF('Ricavi complessivi'!#REF!="G",'Ricavi complessivi'!D25*LAVORO!$E$8,IF('Ricavi complessivi'!#REF!="S",'Ricavi complessivi'!D25,""))</f>
        <v>#REF!</v>
      </c>
      <c r="J25" s="14" t="e">
        <f>IF('Ricavi complessivi'!#REF!="G",'Ricavi complessivi'!E25*LAVORO!$E$8,IF('Ricavi complessivi'!#REF!="S",'Ricavi complessivi'!E25,""))</f>
        <v>#REF!</v>
      </c>
      <c r="K25" s="14" t="e">
        <f>IF('Ricavi complessivi'!#REF!="G",'Ricavi complessivi'!F25*LAVORO!$E$8,IF('Ricavi complessivi'!#REF!="S",'Ricavi complessivi'!F25,""))</f>
        <v>#REF!</v>
      </c>
      <c r="L25" s="30" t="e">
        <f>IF('Ricavi complessivi'!#REF!="G",'Ricavi complessivi'!#REF!*LAVORO!$E$8,IF('Ricavi complessivi'!#REF!="S",'Ricavi complessivi'!#REF!,""))</f>
        <v>#REF!</v>
      </c>
      <c r="M25" s="30" t="e">
        <f>'Ricavi complessivi'!#REF!</f>
        <v>#REF!</v>
      </c>
      <c r="P25" s="42" t="e">
        <f>IF(M25="G",'Ricavi complessivi'!#REF!,IF('R Sala'!M25='R Sala'!$B$214,'Ricavi complessivi'!#REF!,0))</f>
        <v>#REF!</v>
      </c>
    </row>
    <row r="26" spans="1:16" hidden="1">
      <c r="A26" s="13" t="str">
        <f>IF('Ricavi complessivi'!A26="","",'Ricavi complessivi'!A26)</f>
        <v xml:space="preserve">  58/05/506  </v>
      </c>
      <c r="B26" s="62" t="str">
        <f>IF('Ricavi complessivi'!B26="","",'Ricavi complessivi'!B26)</f>
        <v xml:space="preserve">ATTIVITA' MOTORIA FELINO       </v>
      </c>
      <c r="C26" s="8" t="e">
        <f>IF('Ricavi complessivi'!#REF!="G",'Ricavi complessivi'!#REF!*LAVORO!$E$8,IF('Ricavi complessivi'!#REF!="S",'Ricavi complessivi'!#REF!,""))</f>
        <v>#REF!</v>
      </c>
      <c r="D26" s="8" t="e">
        <f>IF('Ricavi complessivi'!#REF!="G",'Ricavi complessivi'!#REF!*LAVORO!$E$8,IF('Ricavi complessivi'!#REF!="S",'Ricavi complessivi'!#REF!,""))</f>
        <v>#REF!</v>
      </c>
      <c r="E26" s="30" t="e">
        <f>IF('Ricavi complessivi'!#REF!="G",'Ricavi complessivi'!#REF!*LAVORO!$E$8,IF('Ricavi complessivi'!#REF!="S",'Ricavi complessivi'!#REF!,""))</f>
        <v>#REF!</v>
      </c>
      <c r="F26" s="114" t="e">
        <f>IF('Ricavi complessivi'!#REF!="G",'Ricavi complessivi'!C26*LAVORO!$E$8,IF('Ricavi complessivi'!#REF!="S",'Ricavi complessivi'!C26,0))</f>
        <v>#REF!</v>
      </c>
      <c r="G26" s="44" t="e">
        <f>IF('Ricavi complessivi'!#REF!="G",'Ricavi complessivi'!#REF!*LAVORO!$E$8,IF('Ricavi complessivi'!#REF!="S",'Ricavi complessivi'!#REF!,""))</f>
        <v>#REF!</v>
      </c>
      <c r="H26" s="44" t="e">
        <f>IF('Ricavi complessivi'!#REF!="G",'Ricavi complessivi'!#REF!*LAVORO!$E$8,IF('Ricavi complessivi'!#REF!="S",'Ricavi complessivi'!#REF!,""))</f>
        <v>#REF!</v>
      </c>
      <c r="I26" s="114" t="e">
        <f>IF('Ricavi complessivi'!#REF!="G",'Ricavi complessivi'!D26*LAVORO!$E$8,IF('Ricavi complessivi'!#REF!="S",'Ricavi complessivi'!D26,""))</f>
        <v>#REF!</v>
      </c>
      <c r="J26" s="14" t="e">
        <f>IF('Ricavi complessivi'!#REF!="G",'Ricavi complessivi'!E26*LAVORO!$E$8,IF('Ricavi complessivi'!#REF!="S",'Ricavi complessivi'!E26,""))</f>
        <v>#REF!</v>
      </c>
      <c r="K26" s="14" t="e">
        <f>IF('Ricavi complessivi'!#REF!="G",'Ricavi complessivi'!F26*LAVORO!$E$8,IF('Ricavi complessivi'!#REF!="S",'Ricavi complessivi'!F26,""))</f>
        <v>#REF!</v>
      </c>
      <c r="L26" s="30" t="e">
        <f>IF('Ricavi complessivi'!#REF!="G",'Ricavi complessivi'!#REF!*LAVORO!$E$8,IF('Ricavi complessivi'!#REF!="S",'Ricavi complessivi'!#REF!,""))</f>
        <v>#REF!</v>
      </c>
      <c r="M26" s="30" t="e">
        <f>'Ricavi complessivi'!#REF!</f>
        <v>#REF!</v>
      </c>
      <c r="P26" s="42" t="e">
        <f>IF(M26="G",'Ricavi complessivi'!#REF!,IF('R Sala'!M26='R Sala'!$B$214,'Ricavi complessivi'!#REF!,0))</f>
        <v>#REF!</v>
      </c>
    </row>
    <row r="27" spans="1:16" hidden="1">
      <c r="A27" s="13" t="str">
        <f>IF('Ricavi complessivi'!A27="","",'Ricavi complessivi'!A27)</f>
        <v xml:space="preserve">  58/05/507  </v>
      </c>
      <c r="B27" s="62" t="str">
        <f>IF('Ricavi complessivi'!B27="","",'Ricavi complessivi'!B27)</f>
        <v xml:space="preserve">SERV. TAXI SOCIALE FELINO      </v>
      </c>
      <c r="C27" s="8" t="e">
        <f>IF('Ricavi complessivi'!#REF!="G",'Ricavi complessivi'!#REF!*LAVORO!$E$8,IF('Ricavi complessivi'!#REF!="S",'Ricavi complessivi'!#REF!,""))</f>
        <v>#REF!</v>
      </c>
      <c r="D27" s="8" t="e">
        <f>IF('Ricavi complessivi'!#REF!="G",'Ricavi complessivi'!#REF!*LAVORO!$E$8,IF('Ricavi complessivi'!#REF!="S",'Ricavi complessivi'!#REF!,""))</f>
        <v>#REF!</v>
      </c>
      <c r="E27" s="30" t="e">
        <f>IF('Ricavi complessivi'!#REF!="G",'Ricavi complessivi'!#REF!*LAVORO!$E$8,IF('Ricavi complessivi'!#REF!="S",'Ricavi complessivi'!#REF!,""))</f>
        <v>#REF!</v>
      </c>
      <c r="F27" s="114" t="e">
        <f>IF('Ricavi complessivi'!#REF!="G",'Ricavi complessivi'!C27*LAVORO!$E$8,IF('Ricavi complessivi'!#REF!="S",'Ricavi complessivi'!C27,0))</f>
        <v>#REF!</v>
      </c>
      <c r="G27" s="44" t="e">
        <f>IF('Ricavi complessivi'!#REF!="G",'Ricavi complessivi'!#REF!*LAVORO!$E$8,IF('Ricavi complessivi'!#REF!="S",'Ricavi complessivi'!#REF!,""))</f>
        <v>#REF!</v>
      </c>
      <c r="H27" s="44" t="e">
        <f>IF('Ricavi complessivi'!#REF!="G",'Ricavi complessivi'!#REF!*LAVORO!$E$8,IF('Ricavi complessivi'!#REF!="S",'Ricavi complessivi'!#REF!,""))</f>
        <v>#REF!</v>
      </c>
      <c r="I27" s="114" t="e">
        <f>IF('Ricavi complessivi'!#REF!="G",'Ricavi complessivi'!D27*LAVORO!$E$8,IF('Ricavi complessivi'!#REF!="S",'Ricavi complessivi'!D27,""))</f>
        <v>#REF!</v>
      </c>
      <c r="J27" s="14" t="e">
        <f>IF('Ricavi complessivi'!#REF!="G",'Ricavi complessivi'!E27*LAVORO!$E$8,IF('Ricavi complessivi'!#REF!="S",'Ricavi complessivi'!E27,""))</f>
        <v>#REF!</v>
      </c>
      <c r="K27" s="14" t="e">
        <f>IF('Ricavi complessivi'!#REF!="G",'Ricavi complessivi'!F27*LAVORO!$E$8,IF('Ricavi complessivi'!#REF!="S",'Ricavi complessivi'!F27,""))</f>
        <v>#REF!</v>
      </c>
      <c r="L27" s="30" t="e">
        <f>IF('Ricavi complessivi'!#REF!="G",'Ricavi complessivi'!#REF!*LAVORO!$E$8,IF('Ricavi complessivi'!#REF!="S",'Ricavi complessivi'!#REF!,""))</f>
        <v>#REF!</v>
      </c>
      <c r="M27" s="30" t="e">
        <f>'Ricavi complessivi'!#REF!</f>
        <v>#REF!</v>
      </c>
      <c r="P27" s="42" t="e">
        <f>IF(M27="G",'Ricavi complessivi'!#REF!,IF('R Sala'!M27='R Sala'!$B$214,'Ricavi complessivi'!#REF!,0))</f>
        <v>#REF!</v>
      </c>
    </row>
    <row r="28" spans="1:16" hidden="1">
      <c r="A28" s="13" t="str">
        <f>IF('Ricavi complessivi'!A28="","",'Ricavi complessivi'!A28)</f>
        <v xml:space="preserve">  58/05/509  </v>
      </c>
      <c r="B28" s="62" t="str">
        <f>IF('Ricavi complessivi'!B28="","",'Ricavi complessivi'!B28)</f>
        <v xml:space="preserve">ATTIVITA' MOTORIA COLLECCHIO   </v>
      </c>
      <c r="C28" s="8" t="e">
        <f>IF('Ricavi complessivi'!#REF!="G",'Ricavi complessivi'!#REF!*LAVORO!$E$8,IF('Ricavi complessivi'!#REF!="S",'Ricavi complessivi'!#REF!,""))</f>
        <v>#REF!</v>
      </c>
      <c r="D28" s="8" t="e">
        <f>IF('Ricavi complessivi'!#REF!="G",'Ricavi complessivi'!#REF!*LAVORO!$E$8,IF('Ricavi complessivi'!#REF!="S",'Ricavi complessivi'!#REF!,""))</f>
        <v>#REF!</v>
      </c>
      <c r="E28" s="30" t="e">
        <f>IF('Ricavi complessivi'!#REF!="G",'Ricavi complessivi'!#REF!*LAVORO!$E$8,IF('Ricavi complessivi'!#REF!="S",'Ricavi complessivi'!#REF!,""))</f>
        <v>#REF!</v>
      </c>
      <c r="F28" s="114" t="e">
        <f>IF('Ricavi complessivi'!#REF!="G",'Ricavi complessivi'!C28*LAVORO!$E$8,IF('Ricavi complessivi'!#REF!="S",'Ricavi complessivi'!C28,0))</f>
        <v>#REF!</v>
      </c>
      <c r="G28" s="44" t="e">
        <f>IF('Ricavi complessivi'!#REF!="G",'Ricavi complessivi'!#REF!*LAVORO!$E$8,IF('Ricavi complessivi'!#REF!="S",'Ricavi complessivi'!#REF!,""))</f>
        <v>#REF!</v>
      </c>
      <c r="H28" s="44" t="e">
        <f>IF('Ricavi complessivi'!#REF!="G",'Ricavi complessivi'!#REF!*LAVORO!$E$8,IF('Ricavi complessivi'!#REF!="S",'Ricavi complessivi'!#REF!,""))</f>
        <v>#REF!</v>
      </c>
      <c r="I28" s="114" t="e">
        <f>IF('Ricavi complessivi'!#REF!="G",'Ricavi complessivi'!D28*LAVORO!$E$8,IF('Ricavi complessivi'!#REF!="S",'Ricavi complessivi'!D28,""))</f>
        <v>#REF!</v>
      </c>
      <c r="J28" s="14" t="e">
        <f>IF('Ricavi complessivi'!#REF!="G",'Ricavi complessivi'!E28*LAVORO!$E$8,IF('Ricavi complessivi'!#REF!="S",'Ricavi complessivi'!E28,""))</f>
        <v>#REF!</v>
      </c>
      <c r="K28" s="14" t="e">
        <f>IF('Ricavi complessivi'!#REF!="G",'Ricavi complessivi'!F28*LAVORO!$E$8,IF('Ricavi complessivi'!#REF!="S",'Ricavi complessivi'!F28,""))</f>
        <v>#REF!</v>
      </c>
      <c r="L28" s="30" t="e">
        <f>IF('Ricavi complessivi'!#REF!="G",'Ricavi complessivi'!#REF!*LAVORO!$E$8,IF('Ricavi complessivi'!#REF!="S",'Ricavi complessivi'!#REF!,""))</f>
        <v>#REF!</v>
      </c>
      <c r="M28" s="30" t="e">
        <f>'Ricavi complessivi'!#REF!</f>
        <v>#REF!</v>
      </c>
      <c r="P28" s="42" t="e">
        <f>IF(M28="G",'Ricavi complessivi'!#REF!,IF('R Sala'!M28='R Sala'!$B$214,'Ricavi complessivi'!#REF!,0))</f>
        <v>#REF!</v>
      </c>
    </row>
    <row r="29" spans="1:16" hidden="1">
      <c r="A29" s="13" t="str">
        <f>IF('Ricavi complessivi'!A29="","",'Ricavi complessivi'!A29)</f>
        <v xml:space="preserve">  58/05/510  </v>
      </c>
      <c r="B29" s="62" t="str">
        <f>IF('Ricavi complessivi'!B29="","",'Ricavi complessivi'!B29)</f>
        <v xml:space="preserve">SERV.ASSI.DOM. MONTECHIARUGOLO </v>
      </c>
      <c r="C29" s="8" t="e">
        <f>IF('Ricavi complessivi'!#REF!="G",'Ricavi complessivi'!#REF!*LAVORO!$E$8,IF('Ricavi complessivi'!#REF!="S",'Ricavi complessivi'!#REF!,""))</f>
        <v>#REF!</v>
      </c>
      <c r="D29" s="8" t="e">
        <f>IF('Ricavi complessivi'!#REF!="G",'Ricavi complessivi'!#REF!*LAVORO!$E$8,IF('Ricavi complessivi'!#REF!="S",'Ricavi complessivi'!#REF!,""))</f>
        <v>#REF!</v>
      </c>
      <c r="E29" s="30" t="e">
        <f>IF('Ricavi complessivi'!#REF!="G",'Ricavi complessivi'!#REF!*LAVORO!$E$8,IF('Ricavi complessivi'!#REF!="S",'Ricavi complessivi'!#REF!,""))</f>
        <v>#REF!</v>
      </c>
      <c r="F29" s="114" t="e">
        <f>IF('Ricavi complessivi'!#REF!="G",'Ricavi complessivi'!C29*LAVORO!$E$8,IF('Ricavi complessivi'!#REF!="S",'Ricavi complessivi'!C29,0))</f>
        <v>#REF!</v>
      </c>
      <c r="G29" s="44" t="e">
        <f>IF('Ricavi complessivi'!#REF!="G",'Ricavi complessivi'!#REF!*LAVORO!$E$8,IF('Ricavi complessivi'!#REF!="S",'Ricavi complessivi'!#REF!,""))</f>
        <v>#REF!</v>
      </c>
      <c r="H29" s="44" t="e">
        <f>IF('Ricavi complessivi'!#REF!="G",'Ricavi complessivi'!#REF!*LAVORO!$E$8,IF('Ricavi complessivi'!#REF!="S",'Ricavi complessivi'!#REF!,""))</f>
        <v>#REF!</v>
      </c>
      <c r="I29" s="114" t="e">
        <f>IF('Ricavi complessivi'!#REF!="G",'Ricavi complessivi'!D29*LAVORO!$E$8,IF('Ricavi complessivi'!#REF!="S",'Ricavi complessivi'!D29,""))</f>
        <v>#REF!</v>
      </c>
      <c r="J29" s="14" t="e">
        <f>IF('Ricavi complessivi'!#REF!="G",'Ricavi complessivi'!E29*LAVORO!$E$8,IF('Ricavi complessivi'!#REF!="S",'Ricavi complessivi'!E29,""))</f>
        <v>#REF!</v>
      </c>
      <c r="K29" s="14" t="e">
        <f>IF('Ricavi complessivi'!#REF!="G",'Ricavi complessivi'!F29*LAVORO!$E$8,IF('Ricavi complessivi'!#REF!="S",'Ricavi complessivi'!F29,""))</f>
        <v>#REF!</v>
      </c>
      <c r="L29" s="30" t="e">
        <f>IF('Ricavi complessivi'!#REF!="G",'Ricavi complessivi'!#REF!*LAVORO!$E$8,IF('Ricavi complessivi'!#REF!="S",'Ricavi complessivi'!#REF!,""))</f>
        <v>#REF!</v>
      </c>
      <c r="M29" s="30" t="e">
        <f>'Ricavi complessivi'!#REF!</f>
        <v>#REF!</v>
      </c>
      <c r="P29" s="42" t="e">
        <f>IF(M29="G",'Ricavi complessivi'!#REF!,IF('R Sala'!M29='R Sala'!$B$214,'Ricavi complessivi'!#REF!,0))</f>
        <v>#REF!</v>
      </c>
    </row>
    <row r="30" spans="1:16" hidden="1">
      <c r="A30" s="13" t="str">
        <f>IF('Ricavi complessivi'!A30="","",'Ricavi complessivi'!A30)</f>
        <v xml:space="preserve">  58/05/511  </v>
      </c>
      <c r="B30" s="62" t="str">
        <f>IF('Ricavi complessivi'!B30="","",'Ricavi complessivi'!B30)</f>
        <v xml:space="preserve">CENTRO DIURNO MONTECHIARUGOLO  </v>
      </c>
      <c r="C30" s="8" t="e">
        <f>IF('Ricavi complessivi'!#REF!="G",'Ricavi complessivi'!#REF!*LAVORO!$E$8,IF('Ricavi complessivi'!#REF!="S",'Ricavi complessivi'!#REF!,""))</f>
        <v>#REF!</v>
      </c>
      <c r="D30" s="8" t="e">
        <f>IF('Ricavi complessivi'!#REF!="G",'Ricavi complessivi'!#REF!*LAVORO!$E$8,IF('Ricavi complessivi'!#REF!="S",'Ricavi complessivi'!#REF!,""))</f>
        <v>#REF!</v>
      </c>
      <c r="E30" s="30" t="e">
        <f>IF('Ricavi complessivi'!#REF!="G",'Ricavi complessivi'!#REF!*LAVORO!$E$8,IF('Ricavi complessivi'!#REF!="S",'Ricavi complessivi'!#REF!,""))</f>
        <v>#REF!</v>
      </c>
      <c r="F30" s="114" t="e">
        <f>IF('Ricavi complessivi'!#REF!="G",'Ricavi complessivi'!C30*LAVORO!$E$8,IF('Ricavi complessivi'!#REF!="S",'Ricavi complessivi'!C30,0))</f>
        <v>#REF!</v>
      </c>
      <c r="G30" s="44" t="e">
        <f>IF('Ricavi complessivi'!#REF!="G",'Ricavi complessivi'!#REF!*LAVORO!$E$8,IF('Ricavi complessivi'!#REF!="S",'Ricavi complessivi'!#REF!,""))</f>
        <v>#REF!</v>
      </c>
      <c r="H30" s="44" t="e">
        <f>IF('Ricavi complessivi'!#REF!="G",'Ricavi complessivi'!#REF!*LAVORO!$E$8,IF('Ricavi complessivi'!#REF!="S",'Ricavi complessivi'!#REF!,""))</f>
        <v>#REF!</v>
      </c>
      <c r="I30" s="114" t="e">
        <f>IF('Ricavi complessivi'!#REF!="G",'Ricavi complessivi'!D30*LAVORO!$E$8,IF('Ricavi complessivi'!#REF!="S",'Ricavi complessivi'!D30,""))</f>
        <v>#REF!</v>
      </c>
      <c r="J30" s="14" t="e">
        <f>IF('Ricavi complessivi'!#REF!="G",'Ricavi complessivi'!E30*LAVORO!$E$8,IF('Ricavi complessivi'!#REF!="S",'Ricavi complessivi'!E30,""))</f>
        <v>#REF!</v>
      </c>
      <c r="K30" s="14" t="e">
        <f>IF('Ricavi complessivi'!#REF!="G",'Ricavi complessivi'!F30*LAVORO!$E$8,IF('Ricavi complessivi'!#REF!="S",'Ricavi complessivi'!F30,""))</f>
        <v>#REF!</v>
      </c>
      <c r="L30" s="30" t="e">
        <f>IF('Ricavi complessivi'!#REF!="G",'Ricavi complessivi'!#REF!*LAVORO!$E$8,IF('Ricavi complessivi'!#REF!="S",'Ricavi complessivi'!#REF!,""))</f>
        <v>#REF!</v>
      </c>
      <c r="M30" s="30" t="e">
        <f>'Ricavi complessivi'!#REF!</f>
        <v>#REF!</v>
      </c>
      <c r="P30" s="42" t="e">
        <f>IF(M30="G",'Ricavi complessivi'!#REF!,IF('R Sala'!M30='R Sala'!$B$214,'Ricavi complessivi'!#REF!,0))</f>
        <v>#REF!</v>
      </c>
    </row>
    <row r="31" spans="1:16" hidden="1">
      <c r="A31" s="13" t="str">
        <f>IF('Ricavi complessivi'!A31="","",'Ricavi complessivi'!A31)</f>
        <v xml:space="preserve">  58/05/512  </v>
      </c>
      <c r="B31" s="62" t="str">
        <f>IF('Ricavi complessivi'!B31="","",'Ricavi complessivi'!B31)</f>
        <v xml:space="preserve">TAXI SOCIALE MONTECHIARUGOLO   </v>
      </c>
      <c r="C31" s="8" t="e">
        <f>IF('Ricavi complessivi'!#REF!="G",'Ricavi complessivi'!#REF!*LAVORO!$E$8,IF('Ricavi complessivi'!#REF!="S",'Ricavi complessivi'!#REF!,""))</f>
        <v>#REF!</v>
      </c>
      <c r="D31" s="8" t="e">
        <f>IF('Ricavi complessivi'!#REF!="G",'Ricavi complessivi'!#REF!*LAVORO!$E$8,IF('Ricavi complessivi'!#REF!="S",'Ricavi complessivi'!#REF!,""))</f>
        <v>#REF!</v>
      </c>
      <c r="E31" s="30" t="e">
        <f>IF('Ricavi complessivi'!#REF!="G",'Ricavi complessivi'!#REF!*LAVORO!$E$8,IF('Ricavi complessivi'!#REF!="S",'Ricavi complessivi'!#REF!,""))</f>
        <v>#REF!</v>
      </c>
      <c r="F31" s="114" t="e">
        <f>IF('Ricavi complessivi'!#REF!="G",'Ricavi complessivi'!C31*LAVORO!$E$8,IF('Ricavi complessivi'!#REF!="S",'Ricavi complessivi'!C31,0))</f>
        <v>#REF!</v>
      </c>
      <c r="G31" s="44" t="e">
        <f>IF('Ricavi complessivi'!#REF!="G",'Ricavi complessivi'!#REF!*LAVORO!$E$8,IF('Ricavi complessivi'!#REF!="S",'Ricavi complessivi'!#REF!,""))</f>
        <v>#REF!</v>
      </c>
      <c r="H31" s="44" t="e">
        <f>IF('Ricavi complessivi'!#REF!="G",'Ricavi complessivi'!#REF!*LAVORO!$E$8,IF('Ricavi complessivi'!#REF!="S",'Ricavi complessivi'!#REF!,""))</f>
        <v>#REF!</v>
      </c>
      <c r="I31" s="114" t="e">
        <f>IF('Ricavi complessivi'!#REF!="G",'Ricavi complessivi'!D31*LAVORO!$E$8,IF('Ricavi complessivi'!#REF!="S",'Ricavi complessivi'!D31,""))</f>
        <v>#REF!</v>
      </c>
      <c r="J31" s="14" t="e">
        <f>IF('Ricavi complessivi'!#REF!="G",'Ricavi complessivi'!E31*LAVORO!$E$8,IF('Ricavi complessivi'!#REF!="S",'Ricavi complessivi'!E31,""))</f>
        <v>#REF!</v>
      </c>
      <c r="K31" s="14" t="e">
        <f>IF('Ricavi complessivi'!#REF!="G",'Ricavi complessivi'!F31*LAVORO!$E$8,IF('Ricavi complessivi'!#REF!="S",'Ricavi complessivi'!F31,""))</f>
        <v>#REF!</v>
      </c>
      <c r="L31" s="30" t="e">
        <f>IF('Ricavi complessivi'!#REF!="G",'Ricavi complessivi'!#REF!*LAVORO!$E$8,IF('Ricavi complessivi'!#REF!="S",'Ricavi complessivi'!#REF!,""))</f>
        <v>#REF!</v>
      </c>
      <c r="M31" s="30" t="e">
        <f>'Ricavi complessivi'!#REF!</f>
        <v>#REF!</v>
      </c>
      <c r="P31" s="42" t="e">
        <f>IF(M31="G",'Ricavi complessivi'!#REF!,IF('R Sala'!M31='R Sala'!$B$214,'Ricavi complessivi'!#REF!,0))</f>
        <v>#REF!</v>
      </c>
    </row>
    <row r="32" spans="1:16" hidden="1">
      <c r="A32" s="13" t="str">
        <f>IF('Ricavi complessivi'!A32="","",'Ricavi complessivi'!A32)</f>
        <v xml:space="preserve">  58/05/513  </v>
      </c>
      <c r="B32" s="62" t="str">
        <f>IF('Ricavi complessivi'!B32="","",'Ricavi complessivi'!B32)</f>
        <v xml:space="preserve">ALTRI SERVIZI MONTECHIARUGOLO  </v>
      </c>
      <c r="C32" s="8" t="e">
        <f>IF('Ricavi complessivi'!#REF!="G",'Ricavi complessivi'!#REF!*LAVORO!$E$8,IF('Ricavi complessivi'!#REF!="S",'Ricavi complessivi'!#REF!,""))</f>
        <v>#REF!</v>
      </c>
      <c r="D32" s="8" t="e">
        <f>IF('Ricavi complessivi'!#REF!="G",'Ricavi complessivi'!#REF!*LAVORO!$E$8,IF('Ricavi complessivi'!#REF!="S",'Ricavi complessivi'!#REF!,""))</f>
        <v>#REF!</v>
      </c>
      <c r="E32" s="30" t="e">
        <f>IF('Ricavi complessivi'!#REF!="G",'Ricavi complessivi'!#REF!*LAVORO!$E$8,IF('Ricavi complessivi'!#REF!="S",'Ricavi complessivi'!#REF!,""))</f>
        <v>#REF!</v>
      </c>
      <c r="F32" s="114" t="e">
        <f>IF('Ricavi complessivi'!#REF!="G",'Ricavi complessivi'!C32*LAVORO!$E$8,IF('Ricavi complessivi'!#REF!="S",'Ricavi complessivi'!C32,0))</f>
        <v>#REF!</v>
      </c>
      <c r="G32" s="44" t="e">
        <f>IF('Ricavi complessivi'!#REF!="G",'Ricavi complessivi'!#REF!*LAVORO!$E$8,IF('Ricavi complessivi'!#REF!="S",'Ricavi complessivi'!#REF!,""))</f>
        <v>#REF!</v>
      </c>
      <c r="H32" s="44" t="e">
        <f>IF('Ricavi complessivi'!#REF!="G",'Ricavi complessivi'!#REF!*LAVORO!$E$8,IF('Ricavi complessivi'!#REF!="S",'Ricavi complessivi'!#REF!,""))</f>
        <v>#REF!</v>
      </c>
      <c r="I32" s="114" t="e">
        <f>IF('Ricavi complessivi'!#REF!="G",'Ricavi complessivi'!D32*LAVORO!$E$8,IF('Ricavi complessivi'!#REF!="S",'Ricavi complessivi'!D32,""))</f>
        <v>#REF!</v>
      </c>
      <c r="J32" s="14" t="e">
        <f>IF('Ricavi complessivi'!#REF!="G",'Ricavi complessivi'!E32*LAVORO!$E$8,IF('Ricavi complessivi'!#REF!="S",'Ricavi complessivi'!E32,""))</f>
        <v>#REF!</v>
      </c>
      <c r="K32" s="14" t="e">
        <f>IF('Ricavi complessivi'!#REF!="G",'Ricavi complessivi'!F32*LAVORO!$E$8,IF('Ricavi complessivi'!#REF!="S",'Ricavi complessivi'!F32,""))</f>
        <v>#REF!</v>
      </c>
      <c r="L32" s="30" t="e">
        <f>IF('Ricavi complessivi'!#REF!="G",'Ricavi complessivi'!#REF!*LAVORO!$E$8,IF('Ricavi complessivi'!#REF!="S",'Ricavi complessivi'!#REF!,""))</f>
        <v>#REF!</v>
      </c>
      <c r="M32" s="30" t="e">
        <f>'Ricavi complessivi'!#REF!</f>
        <v>#REF!</v>
      </c>
      <c r="P32" s="42" t="e">
        <f>IF(M32="G",'Ricavi complessivi'!#REF!,IF('R Sala'!M32='R Sala'!$B$214,'Ricavi complessivi'!#REF!,0))</f>
        <v>#REF!</v>
      </c>
    </row>
    <row r="33" spans="1:16">
      <c r="A33" s="13" t="str">
        <f>IF('Ricavi complessivi'!A33="","",'Ricavi complessivi'!A33)</f>
        <v xml:space="preserve">  58/05/514  </v>
      </c>
      <c r="B33" s="62" t="str">
        <f>IF('Ricavi complessivi'!B33="","",'Ricavi complessivi'!B33)</f>
        <v xml:space="preserve">SERV.ASSIST.DOM.SALA BAGANZA   </v>
      </c>
      <c r="C33" s="8" t="e">
        <f>IF('Ricavi complessivi'!#REF!="G",'Ricavi complessivi'!#REF!*LAVORO!$E$8,IF('Ricavi complessivi'!#REF!="S",'Ricavi complessivi'!#REF!,""))</f>
        <v>#REF!</v>
      </c>
      <c r="D33" s="8" t="e">
        <f>IF('Ricavi complessivi'!#REF!="G",'Ricavi complessivi'!#REF!*LAVORO!$E$8,IF('Ricavi complessivi'!#REF!="S",'Ricavi complessivi'!#REF!,""))</f>
        <v>#REF!</v>
      </c>
      <c r="E33" s="30" t="e">
        <f>IF('Ricavi complessivi'!#REF!="G",'Ricavi complessivi'!#REF!*LAVORO!$E$8,IF('Ricavi complessivi'!#REF!="S",'Ricavi complessivi'!#REF!,""))</f>
        <v>#REF!</v>
      </c>
      <c r="F33" s="114" t="e">
        <f>IF('Ricavi complessivi'!#REF!="G",'Ricavi complessivi'!C33*LAVORO!$E$8,IF('Ricavi complessivi'!#REF!="S",'Ricavi complessivi'!C33,0))</f>
        <v>#REF!</v>
      </c>
      <c r="G33" s="44" t="e">
        <f>IF('Ricavi complessivi'!#REF!="G",'Ricavi complessivi'!#REF!*LAVORO!$E$8,IF('Ricavi complessivi'!#REF!="S",'Ricavi complessivi'!#REF!,""))</f>
        <v>#REF!</v>
      </c>
      <c r="H33" s="44" t="e">
        <f>IF('Ricavi complessivi'!#REF!="G",'Ricavi complessivi'!#REF!*LAVORO!$E$8,IF('Ricavi complessivi'!#REF!="S",'Ricavi complessivi'!#REF!,""))</f>
        <v>#REF!</v>
      </c>
      <c r="I33" s="114" t="e">
        <f>IF('Ricavi complessivi'!#REF!="G",'Ricavi complessivi'!D33*LAVORO!$E$8,IF('Ricavi complessivi'!#REF!="S",'Ricavi complessivi'!D33,""))</f>
        <v>#REF!</v>
      </c>
      <c r="J33" s="14" t="e">
        <f>IF('Ricavi complessivi'!#REF!="G",'Ricavi complessivi'!E33*LAVORO!$E$8,IF('Ricavi complessivi'!#REF!="S",'Ricavi complessivi'!E33,""))</f>
        <v>#REF!</v>
      </c>
      <c r="K33" s="14" t="e">
        <f>IF('Ricavi complessivi'!#REF!="G",'Ricavi complessivi'!F33*LAVORO!$E$8,IF('Ricavi complessivi'!#REF!="S",'Ricavi complessivi'!F33,""))</f>
        <v>#REF!</v>
      </c>
      <c r="L33" s="30" t="e">
        <f>IF('Ricavi complessivi'!#REF!="G",'Ricavi complessivi'!#REF!*LAVORO!$E$8,IF('Ricavi complessivi'!#REF!="S",'Ricavi complessivi'!#REF!,""))</f>
        <v>#REF!</v>
      </c>
      <c r="M33" s="30" t="e">
        <f>'Ricavi complessivi'!#REF!</f>
        <v>#REF!</v>
      </c>
      <c r="P33" s="42" t="e">
        <f>IF(M33="G",'Ricavi complessivi'!#REF!,IF('R Sala'!M33='R Sala'!$B$214,'Ricavi complessivi'!#REF!,0))</f>
        <v>#REF!</v>
      </c>
    </row>
    <row r="34" spans="1:16">
      <c r="A34" s="13" t="str">
        <f>IF('Ricavi complessivi'!A34="","",'Ricavi complessivi'!A34)</f>
        <v xml:space="preserve">  58/05/516  </v>
      </c>
      <c r="B34" s="62" t="str">
        <f>IF('Ricavi complessivi'!B34="","",'Ricavi complessivi'!B34)</f>
        <v xml:space="preserve">CENTRO DIURNO SALA BAGANZA     </v>
      </c>
      <c r="C34" s="8" t="e">
        <f>IF('Ricavi complessivi'!#REF!="G",'Ricavi complessivi'!#REF!*LAVORO!$E$8,IF('Ricavi complessivi'!#REF!="S",'Ricavi complessivi'!#REF!,""))</f>
        <v>#REF!</v>
      </c>
      <c r="D34" s="8" t="e">
        <f>IF('Ricavi complessivi'!#REF!="G",'Ricavi complessivi'!#REF!*LAVORO!$E$8,IF('Ricavi complessivi'!#REF!="S",'Ricavi complessivi'!#REF!,""))</f>
        <v>#REF!</v>
      </c>
      <c r="E34" s="30" t="e">
        <f>IF('Ricavi complessivi'!#REF!="G",'Ricavi complessivi'!#REF!*LAVORO!$E$8,IF('Ricavi complessivi'!#REF!="S",'Ricavi complessivi'!#REF!,""))</f>
        <v>#REF!</v>
      </c>
      <c r="F34" s="114" t="e">
        <f>IF('Ricavi complessivi'!#REF!="G",'Ricavi complessivi'!C34*LAVORO!$E$8,IF('Ricavi complessivi'!#REF!="S",'Ricavi complessivi'!C34,0))</f>
        <v>#REF!</v>
      </c>
      <c r="G34" s="44" t="e">
        <f>IF('Ricavi complessivi'!#REF!="G",'Ricavi complessivi'!#REF!*LAVORO!$E$8,IF('Ricavi complessivi'!#REF!="S",'Ricavi complessivi'!#REF!,""))</f>
        <v>#REF!</v>
      </c>
      <c r="H34" s="44" t="e">
        <f>IF('Ricavi complessivi'!#REF!="G",'Ricavi complessivi'!#REF!*LAVORO!$E$8,IF('Ricavi complessivi'!#REF!="S",'Ricavi complessivi'!#REF!,""))</f>
        <v>#REF!</v>
      </c>
      <c r="I34" s="114" t="e">
        <f>IF('Ricavi complessivi'!#REF!="G",'Ricavi complessivi'!D34*LAVORO!$E$8,IF('Ricavi complessivi'!#REF!="S",'Ricavi complessivi'!D34,""))</f>
        <v>#REF!</v>
      </c>
      <c r="J34" s="14" t="e">
        <f>IF('Ricavi complessivi'!#REF!="G",'Ricavi complessivi'!E34*LAVORO!$E$8,IF('Ricavi complessivi'!#REF!="S",'Ricavi complessivi'!E34,""))</f>
        <v>#REF!</v>
      </c>
      <c r="K34" s="14" t="e">
        <f>IF('Ricavi complessivi'!#REF!="G",'Ricavi complessivi'!F34*LAVORO!$E$8,IF('Ricavi complessivi'!#REF!="S",'Ricavi complessivi'!F34,""))</f>
        <v>#REF!</v>
      </c>
      <c r="L34" s="30" t="e">
        <f>IF('Ricavi complessivi'!#REF!="G",'Ricavi complessivi'!#REF!*LAVORO!$E$8,IF('Ricavi complessivi'!#REF!="S",'Ricavi complessivi'!#REF!,""))</f>
        <v>#REF!</v>
      </c>
      <c r="M34" s="30" t="e">
        <f>'Ricavi complessivi'!#REF!</f>
        <v>#REF!</v>
      </c>
      <c r="P34" s="42" t="e">
        <f>IF(M34="G",'Ricavi complessivi'!#REF!,IF('R Sala'!M34='R Sala'!$B$214,'Ricavi complessivi'!#REF!,0))</f>
        <v>#REF!</v>
      </c>
    </row>
    <row r="35" spans="1:16">
      <c r="A35" s="13" t="str">
        <f>IF('Ricavi complessivi'!A35="","",'Ricavi complessivi'!A35)</f>
        <v>58/05/806</v>
      </c>
      <c r="B35" s="62" t="str">
        <f>IF('Ricavi complessivi'!B35="","",'Ricavi complessivi'!B35)</f>
        <v xml:space="preserve">SERV.TAXI SOCIALE SALA BAGANZA </v>
      </c>
      <c r="C35" s="8" t="e">
        <f>IF('Ricavi complessivi'!#REF!="G",'Ricavi complessivi'!#REF!*LAVORO!$E$8,IF('Ricavi complessivi'!#REF!="S",'Ricavi complessivi'!#REF!,""))</f>
        <v>#REF!</v>
      </c>
      <c r="D35" s="8" t="e">
        <f>IF('Ricavi complessivi'!#REF!="G",'Ricavi complessivi'!#REF!*LAVORO!$E$8,IF('Ricavi complessivi'!#REF!="S",'Ricavi complessivi'!#REF!,""))</f>
        <v>#REF!</v>
      </c>
      <c r="E35" s="30" t="e">
        <f>IF('Ricavi complessivi'!#REF!="G",'Ricavi complessivi'!#REF!*LAVORO!$E$8,IF('Ricavi complessivi'!#REF!="S",'Ricavi complessivi'!#REF!,""))</f>
        <v>#REF!</v>
      </c>
      <c r="F35" s="114" t="e">
        <f>IF('Ricavi complessivi'!#REF!="G",'Ricavi complessivi'!C35*LAVORO!$E$8,IF('Ricavi complessivi'!#REF!="S",'Ricavi complessivi'!C35,0))</f>
        <v>#REF!</v>
      </c>
      <c r="G35" s="44" t="e">
        <f>IF('Ricavi complessivi'!#REF!="G",'Ricavi complessivi'!#REF!*LAVORO!$E$8,IF('Ricavi complessivi'!#REF!="S",'Ricavi complessivi'!#REF!,""))</f>
        <v>#REF!</v>
      </c>
      <c r="H35" s="44" t="e">
        <f>IF('Ricavi complessivi'!#REF!="G",'Ricavi complessivi'!#REF!*LAVORO!$E$8,IF('Ricavi complessivi'!#REF!="S",'Ricavi complessivi'!#REF!,""))</f>
        <v>#REF!</v>
      </c>
      <c r="I35" s="114" t="e">
        <f>IF('Ricavi complessivi'!#REF!="G",'Ricavi complessivi'!D35*LAVORO!$E$8,IF('Ricavi complessivi'!#REF!="S",'Ricavi complessivi'!D35,""))</f>
        <v>#REF!</v>
      </c>
      <c r="J35" s="14" t="e">
        <f>IF('Ricavi complessivi'!#REF!="G",'Ricavi complessivi'!E35*LAVORO!$E$8,IF('Ricavi complessivi'!#REF!="S",'Ricavi complessivi'!E35,""))</f>
        <v>#REF!</v>
      </c>
      <c r="K35" s="14" t="e">
        <f>IF('Ricavi complessivi'!#REF!="G",'Ricavi complessivi'!F35*LAVORO!$E$8,IF('Ricavi complessivi'!#REF!="S",'Ricavi complessivi'!F35,""))</f>
        <v>#REF!</v>
      </c>
      <c r="L35" s="30" t="e">
        <f>IF('Ricavi complessivi'!#REF!="G",'Ricavi complessivi'!#REF!*LAVORO!$E$8,IF('Ricavi complessivi'!#REF!="S",'Ricavi complessivi'!#REF!,""))</f>
        <v>#REF!</v>
      </c>
      <c r="M35" s="30" t="e">
        <f>'Ricavi complessivi'!#REF!</f>
        <v>#REF!</v>
      </c>
      <c r="P35" s="42" t="e">
        <f>IF(M35="G",'Ricavi complessivi'!#REF!,IF('R Sala'!M35='R Sala'!$B$214,'Ricavi complessivi'!#REF!,0))</f>
        <v>#REF!</v>
      </c>
    </row>
    <row r="36" spans="1:16" hidden="1">
      <c r="A36" s="13" t="str">
        <f>IF('Ricavi complessivi'!A36="","",'Ricavi complessivi'!A36)</f>
        <v xml:space="preserve">  58/05/518  </v>
      </c>
      <c r="B36" s="62" t="str">
        <f>IF('Ricavi complessivi'!B36="","",'Ricavi complessivi'!B36)</f>
        <v xml:space="preserve">SERV.ASSIST.DOM. TRAVERSETOLO  </v>
      </c>
      <c r="C36" s="8" t="e">
        <f>IF('Ricavi complessivi'!#REF!="G",'Ricavi complessivi'!#REF!*LAVORO!$E$8,IF('Ricavi complessivi'!#REF!="S",'Ricavi complessivi'!#REF!,""))</f>
        <v>#REF!</v>
      </c>
      <c r="D36" s="8" t="e">
        <f>IF('Ricavi complessivi'!#REF!="G",'Ricavi complessivi'!#REF!*LAVORO!$E$8,IF('Ricavi complessivi'!#REF!="S",'Ricavi complessivi'!#REF!,""))</f>
        <v>#REF!</v>
      </c>
      <c r="E36" s="30" t="e">
        <f>IF('Ricavi complessivi'!#REF!="G",'Ricavi complessivi'!#REF!*LAVORO!$E$8,IF('Ricavi complessivi'!#REF!="S",'Ricavi complessivi'!#REF!,""))</f>
        <v>#REF!</v>
      </c>
      <c r="F36" s="114" t="e">
        <f>IF('Ricavi complessivi'!#REF!="G",'Ricavi complessivi'!C36*LAVORO!$E$8,IF('Ricavi complessivi'!#REF!="S",'Ricavi complessivi'!C36,0))</f>
        <v>#REF!</v>
      </c>
      <c r="G36" s="44" t="e">
        <f>IF('Ricavi complessivi'!#REF!="G",'Ricavi complessivi'!#REF!*LAVORO!$E$8,IF('Ricavi complessivi'!#REF!="S",'Ricavi complessivi'!#REF!,""))</f>
        <v>#REF!</v>
      </c>
      <c r="H36" s="44" t="e">
        <f>IF('Ricavi complessivi'!#REF!="G",'Ricavi complessivi'!#REF!*LAVORO!$E$8,IF('Ricavi complessivi'!#REF!="S",'Ricavi complessivi'!#REF!,""))</f>
        <v>#REF!</v>
      </c>
      <c r="I36" s="114" t="e">
        <f>IF('Ricavi complessivi'!#REF!="G",'Ricavi complessivi'!D36*LAVORO!$E$8,IF('Ricavi complessivi'!#REF!="S",'Ricavi complessivi'!D36,""))</f>
        <v>#REF!</v>
      </c>
      <c r="J36" s="14" t="e">
        <f>IF('Ricavi complessivi'!#REF!="G",'Ricavi complessivi'!E36*LAVORO!$E$8,IF('Ricavi complessivi'!#REF!="S",'Ricavi complessivi'!E36,""))</f>
        <v>#REF!</v>
      </c>
      <c r="K36" s="14" t="e">
        <f>IF('Ricavi complessivi'!#REF!="G",'Ricavi complessivi'!F36*LAVORO!$E$8,IF('Ricavi complessivi'!#REF!="S",'Ricavi complessivi'!F36,""))</f>
        <v>#REF!</v>
      </c>
      <c r="L36" s="30" t="e">
        <f>IF('Ricavi complessivi'!#REF!="G",'Ricavi complessivi'!#REF!*LAVORO!$E$8,IF('Ricavi complessivi'!#REF!="S",'Ricavi complessivi'!#REF!,""))</f>
        <v>#REF!</v>
      </c>
      <c r="M36" s="30" t="e">
        <f>'Ricavi complessivi'!#REF!</f>
        <v>#REF!</v>
      </c>
      <c r="P36" s="42" t="e">
        <f>IF(M36="G",'Ricavi complessivi'!#REF!,IF('R Sala'!M36='R Sala'!$B$214,'Ricavi complessivi'!#REF!,0))</f>
        <v>#REF!</v>
      </c>
    </row>
    <row r="37" spans="1:16" hidden="1">
      <c r="A37" s="13" t="str">
        <f>IF('Ricavi complessivi'!A37="","",'Ricavi complessivi'!A37)</f>
        <v xml:space="preserve">  58/05/519  </v>
      </c>
      <c r="B37" s="62" t="str">
        <f>IF('Ricavi complessivi'!B37="","",'Ricavi complessivi'!B37)</f>
        <v xml:space="preserve">SER.CENTRO DIURNO TRAVERSETOLO </v>
      </c>
      <c r="C37" s="8" t="e">
        <f>IF('Ricavi complessivi'!#REF!="G",'Ricavi complessivi'!#REF!*LAVORO!$E$8,IF('Ricavi complessivi'!#REF!="S",'Ricavi complessivi'!#REF!,""))</f>
        <v>#REF!</v>
      </c>
      <c r="D37" s="8" t="e">
        <f>IF('Ricavi complessivi'!#REF!="G",'Ricavi complessivi'!#REF!*LAVORO!$E$8,IF('Ricavi complessivi'!#REF!="S",'Ricavi complessivi'!#REF!,""))</f>
        <v>#REF!</v>
      </c>
      <c r="E37" s="30" t="e">
        <f>IF('Ricavi complessivi'!#REF!="G",'Ricavi complessivi'!#REF!*LAVORO!$E$8,IF('Ricavi complessivi'!#REF!="S",'Ricavi complessivi'!#REF!,""))</f>
        <v>#REF!</v>
      </c>
      <c r="F37" s="114" t="e">
        <f>IF('Ricavi complessivi'!#REF!="G",'Ricavi complessivi'!C37*LAVORO!$E$8,IF('Ricavi complessivi'!#REF!="S",'Ricavi complessivi'!C37,0))</f>
        <v>#REF!</v>
      </c>
      <c r="G37" s="44" t="e">
        <f>IF('Ricavi complessivi'!#REF!="G",'Ricavi complessivi'!#REF!*LAVORO!$E$8,IF('Ricavi complessivi'!#REF!="S",'Ricavi complessivi'!#REF!,""))</f>
        <v>#REF!</v>
      </c>
      <c r="H37" s="44" t="e">
        <f>IF('Ricavi complessivi'!#REF!="G",'Ricavi complessivi'!#REF!*LAVORO!$E$8,IF('Ricavi complessivi'!#REF!="S",'Ricavi complessivi'!#REF!,""))</f>
        <v>#REF!</v>
      </c>
      <c r="I37" s="114" t="e">
        <f>IF('Ricavi complessivi'!#REF!="G",'Ricavi complessivi'!D37*LAVORO!$E$8,IF('Ricavi complessivi'!#REF!="S",'Ricavi complessivi'!D37,""))</f>
        <v>#REF!</v>
      </c>
      <c r="J37" s="14" t="e">
        <f>IF('Ricavi complessivi'!#REF!="G",'Ricavi complessivi'!E37*LAVORO!$E$8,IF('Ricavi complessivi'!#REF!="S",'Ricavi complessivi'!E37,""))</f>
        <v>#REF!</v>
      </c>
      <c r="K37" s="14" t="e">
        <f>IF('Ricavi complessivi'!#REF!="G",'Ricavi complessivi'!F37*LAVORO!$E$8,IF('Ricavi complessivi'!#REF!="S",'Ricavi complessivi'!F37,""))</f>
        <v>#REF!</v>
      </c>
      <c r="L37" s="30" t="e">
        <f>IF('Ricavi complessivi'!#REF!="G",'Ricavi complessivi'!#REF!*LAVORO!$E$8,IF('Ricavi complessivi'!#REF!="S",'Ricavi complessivi'!#REF!,""))</f>
        <v>#REF!</v>
      </c>
      <c r="M37" s="30" t="e">
        <f>'Ricavi complessivi'!#REF!</f>
        <v>#REF!</v>
      </c>
      <c r="P37" s="42" t="e">
        <f>IF(M37="G",'Ricavi complessivi'!#REF!,IF('R Sala'!M37='R Sala'!$B$214,'Ricavi complessivi'!#REF!,0))</f>
        <v>#REF!</v>
      </c>
    </row>
    <row r="38" spans="1:16" hidden="1">
      <c r="A38" s="13" t="str">
        <f>IF('Ricavi complessivi'!A38="","",'Ricavi complessivi'!A38)</f>
        <v xml:space="preserve">  58/05/520  </v>
      </c>
      <c r="B38" s="62" t="str">
        <f>IF('Ricavi complessivi'!B38="","",'Ricavi complessivi'!B38)</f>
        <v xml:space="preserve">SERV.TAXI SOCIALE TRAVERSETOLO </v>
      </c>
      <c r="C38" s="8" t="e">
        <f>IF('Ricavi complessivi'!#REF!="G",'Ricavi complessivi'!#REF!*LAVORO!$E$8,IF('Ricavi complessivi'!#REF!="S",'Ricavi complessivi'!#REF!,""))</f>
        <v>#REF!</v>
      </c>
      <c r="D38" s="8" t="e">
        <f>IF('Ricavi complessivi'!#REF!="G",'Ricavi complessivi'!#REF!*LAVORO!$E$8,IF('Ricavi complessivi'!#REF!="S",'Ricavi complessivi'!#REF!,""))</f>
        <v>#REF!</v>
      </c>
      <c r="E38" s="30" t="e">
        <f>IF('Ricavi complessivi'!#REF!="G",'Ricavi complessivi'!#REF!*LAVORO!$E$8,IF('Ricavi complessivi'!#REF!="S",'Ricavi complessivi'!#REF!,""))</f>
        <v>#REF!</v>
      </c>
      <c r="F38" s="114" t="e">
        <f>IF('Ricavi complessivi'!#REF!="G",'Ricavi complessivi'!C38*LAVORO!$E$8,IF('Ricavi complessivi'!#REF!="S",'Ricavi complessivi'!C38,0))</f>
        <v>#REF!</v>
      </c>
      <c r="G38" s="44" t="e">
        <f>IF('Ricavi complessivi'!#REF!="G",'Ricavi complessivi'!#REF!*LAVORO!$E$8,IF('Ricavi complessivi'!#REF!="S",'Ricavi complessivi'!#REF!,""))</f>
        <v>#REF!</v>
      </c>
      <c r="H38" s="44" t="e">
        <f>IF('Ricavi complessivi'!#REF!="G",'Ricavi complessivi'!#REF!*LAVORO!$E$8,IF('Ricavi complessivi'!#REF!="S",'Ricavi complessivi'!#REF!,""))</f>
        <v>#REF!</v>
      </c>
      <c r="I38" s="114" t="e">
        <f>IF('Ricavi complessivi'!#REF!="G",'Ricavi complessivi'!D38*LAVORO!$E$8,IF('Ricavi complessivi'!#REF!="S",'Ricavi complessivi'!D38,""))</f>
        <v>#REF!</v>
      </c>
      <c r="J38" s="14" t="e">
        <f>IF('Ricavi complessivi'!#REF!="G",'Ricavi complessivi'!E38*LAVORO!$E$8,IF('Ricavi complessivi'!#REF!="S",'Ricavi complessivi'!E38,""))</f>
        <v>#REF!</v>
      </c>
      <c r="K38" s="14" t="e">
        <f>IF('Ricavi complessivi'!#REF!="G",'Ricavi complessivi'!F38*LAVORO!$E$8,IF('Ricavi complessivi'!#REF!="S",'Ricavi complessivi'!F38,""))</f>
        <v>#REF!</v>
      </c>
      <c r="L38" s="30" t="e">
        <f>IF('Ricavi complessivi'!#REF!="G",'Ricavi complessivi'!#REF!*LAVORO!$E$8,IF('Ricavi complessivi'!#REF!="S",'Ricavi complessivi'!#REF!,""))</f>
        <v>#REF!</v>
      </c>
      <c r="M38" s="30" t="e">
        <f>'Ricavi complessivi'!#REF!</f>
        <v>#REF!</v>
      </c>
      <c r="P38" s="42" t="e">
        <f>IF(M38="G",'Ricavi complessivi'!#REF!,IF('R Sala'!M38='R Sala'!$B$214,'Ricavi complessivi'!#REF!,0))</f>
        <v>#REF!</v>
      </c>
    </row>
    <row r="39" spans="1:16" hidden="1">
      <c r="A39" s="13" t="str">
        <f>IF('Ricavi complessivi'!A39="","",'Ricavi complessivi'!A39)</f>
        <v xml:space="preserve">  58/05/523  </v>
      </c>
      <c r="B39" s="62" t="str">
        <f>IF('Ricavi complessivi'!B39="","",'Ricavi complessivi'!B39)</f>
        <v>CD COLLECCHIO STIMOLAZ. COGNITI</v>
      </c>
      <c r="C39" s="8" t="e">
        <f>IF('Ricavi complessivi'!#REF!="G",'Ricavi complessivi'!#REF!*LAVORO!$E$8,IF('Ricavi complessivi'!#REF!="S",'Ricavi complessivi'!#REF!,""))</f>
        <v>#REF!</v>
      </c>
      <c r="D39" s="8" t="e">
        <f>IF('Ricavi complessivi'!#REF!="G",'Ricavi complessivi'!#REF!*LAVORO!$E$8,IF('Ricavi complessivi'!#REF!="S",'Ricavi complessivi'!#REF!,""))</f>
        <v>#REF!</v>
      </c>
      <c r="E39" s="30" t="e">
        <f>IF('Ricavi complessivi'!#REF!="G",'Ricavi complessivi'!#REF!*LAVORO!$E$8,IF('Ricavi complessivi'!#REF!="S",'Ricavi complessivi'!#REF!,""))</f>
        <v>#REF!</v>
      </c>
      <c r="F39" s="114" t="e">
        <f>IF('Ricavi complessivi'!#REF!="G",'Ricavi complessivi'!C39*LAVORO!$E$8,IF('Ricavi complessivi'!#REF!="S",'Ricavi complessivi'!C39,0))</f>
        <v>#REF!</v>
      </c>
      <c r="G39" s="44" t="e">
        <f>IF('Ricavi complessivi'!#REF!="G",'Ricavi complessivi'!#REF!*LAVORO!$E$8,IF('Ricavi complessivi'!#REF!="S",'Ricavi complessivi'!#REF!,""))</f>
        <v>#REF!</v>
      </c>
      <c r="H39" s="44" t="e">
        <f>IF('Ricavi complessivi'!#REF!="G",'Ricavi complessivi'!#REF!*LAVORO!$E$8,IF('Ricavi complessivi'!#REF!="S",'Ricavi complessivi'!#REF!,""))</f>
        <v>#REF!</v>
      </c>
      <c r="I39" s="114" t="e">
        <f>IF('Ricavi complessivi'!#REF!="G",'Ricavi complessivi'!D39*LAVORO!$E$8,IF('Ricavi complessivi'!#REF!="S",'Ricavi complessivi'!D39,""))</f>
        <v>#REF!</v>
      </c>
      <c r="J39" s="14" t="e">
        <f>IF('Ricavi complessivi'!#REF!="G",'Ricavi complessivi'!E39*LAVORO!$E$8,IF('Ricavi complessivi'!#REF!="S",'Ricavi complessivi'!E39,""))</f>
        <v>#REF!</v>
      </c>
      <c r="K39" s="14" t="e">
        <f>IF('Ricavi complessivi'!#REF!="G",'Ricavi complessivi'!F39*LAVORO!$E$8,IF('Ricavi complessivi'!#REF!="S",'Ricavi complessivi'!F39,""))</f>
        <v>#REF!</v>
      </c>
      <c r="L39" s="30" t="e">
        <f>IF('Ricavi complessivi'!#REF!="G",'Ricavi complessivi'!#REF!*LAVORO!$E$8,IF('Ricavi complessivi'!#REF!="S",'Ricavi complessivi'!#REF!,""))</f>
        <v>#REF!</v>
      </c>
      <c r="M39" s="30" t="e">
        <f>'Ricavi complessivi'!#REF!</f>
        <v>#REF!</v>
      </c>
      <c r="P39" s="42" t="e">
        <f>IF(M39="G",'Ricavi complessivi'!#REF!,IF('R Sala'!M39='R Sala'!$B$214,'Ricavi complessivi'!#REF!,0))</f>
        <v>#REF!</v>
      </c>
    </row>
    <row r="40" spans="1:16" hidden="1">
      <c r="A40" s="13" t="str">
        <f>IF('Ricavi complessivi'!A40="","",'Ricavi complessivi'!A40)</f>
        <v xml:space="preserve">  58/05/524  </v>
      </c>
      <c r="B40" s="62" t="str">
        <f>IF('Ricavi complessivi'!B40="","",'Ricavi complessivi'!B40)</f>
        <v>CD MONTECH. STIMOLAZ. COGNITIVA</v>
      </c>
      <c r="C40" s="8" t="e">
        <f>IF('Ricavi complessivi'!#REF!="G",'Ricavi complessivi'!#REF!*LAVORO!$E$8,IF('Ricavi complessivi'!#REF!="S",'Ricavi complessivi'!#REF!,""))</f>
        <v>#REF!</v>
      </c>
      <c r="D40" s="8" t="e">
        <f>IF('Ricavi complessivi'!#REF!="G",'Ricavi complessivi'!#REF!*LAVORO!$E$8,IF('Ricavi complessivi'!#REF!="S",'Ricavi complessivi'!#REF!,""))</f>
        <v>#REF!</v>
      </c>
      <c r="E40" s="30" t="e">
        <f>IF('Ricavi complessivi'!#REF!="G",'Ricavi complessivi'!#REF!*LAVORO!$E$8,IF('Ricavi complessivi'!#REF!="S",'Ricavi complessivi'!#REF!,""))</f>
        <v>#REF!</v>
      </c>
      <c r="F40" s="114" t="e">
        <f>IF('Ricavi complessivi'!#REF!="G",'Ricavi complessivi'!C40*LAVORO!$E$8,IF('Ricavi complessivi'!#REF!="S",'Ricavi complessivi'!C40,0))</f>
        <v>#REF!</v>
      </c>
      <c r="G40" s="44" t="e">
        <f>IF('Ricavi complessivi'!#REF!="G",'Ricavi complessivi'!#REF!*LAVORO!$E$8,IF('Ricavi complessivi'!#REF!="S",'Ricavi complessivi'!#REF!,""))</f>
        <v>#REF!</v>
      </c>
      <c r="H40" s="44" t="e">
        <f>IF('Ricavi complessivi'!#REF!="G",'Ricavi complessivi'!#REF!*LAVORO!$E$8,IF('Ricavi complessivi'!#REF!="S",'Ricavi complessivi'!#REF!,""))</f>
        <v>#REF!</v>
      </c>
      <c r="I40" s="114" t="e">
        <f>IF('Ricavi complessivi'!#REF!="G",'Ricavi complessivi'!D40*LAVORO!$E$8,IF('Ricavi complessivi'!#REF!="S",'Ricavi complessivi'!D40,""))</f>
        <v>#REF!</v>
      </c>
      <c r="J40" s="14" t="e">
        <f>IF('Ricavi complessivi'!#REF!="G",'Ricavi complessivi'!E40*LAVORO!$E$8,IF('Ricavi complessivi'!#REF!="S",'Ricavi complessivi'!E40,""))</f>
        <v>#REF!</v>
      </c>
      <c r="K40" s="14" t="e">
        <f>IF('Ricavi complessivi'!#REF!="G",'Ricavi complessivi'!F40*LAVORO!$E$8,IF('Ricavi complessivi'!#REF!="S",'Ricavi complessivi'!F40,""))</f>
        <v>#REF!</v>
      </c>
      <c r="L40" s="30" t="e">
        <f>IF('Ricavi complessivi'!#REF!="G",'Ricavi complessivi'!#REF!*LAVORO!$E$8,IF('Ricavi complessivi'!#REF!="S",'Ricavi complessivi'!#REF!,""))</f>
        <v>#REF!</v>
      </c>
      <c r="M40" s="30" t="e">
        <f>'Ricavi complessivi'!#REF!</f>
        <v>#REF!</v>
      </c>
      <c r="P40" s="42" t="e">
        <f>IF(M40="G",'Ricavi complessivi'!#REF!,IF('R Sala'!M40='R Sala'!$B$214,'Ricavi complessivi'!#REF!,0))</f>
        <v>#REF!</v>
      </c>
    </row>
    <row r="41" spans="1:16" hidden="1">
      <c r="A41" s="13" t="str">
        <f>IF('Ricavi complessivi'!A41="","",'Ricavi complessivi'!A41)</f>
        <v xml:space="preserve">  58/05/525  </v>
      </c>
      <c r="B41" s="62" t="str">
        <f>IF('Ricavi complessivi'!B41="","",'Ricavi complessivi'!B41)</f>
        <v xml:space="preserve">STIM.NE COGNITIVA TRAVERSETOLO </v>
      </c>
      <c r="C41" s="8" t="e">
        <f>IF('Ricavi complessivi'!#REF!="G",'Ricavi complessivi'!#REF!*LAVORO!$E$8,IF('Ricavi complessivi'!#REF!="S",'Ricavi complessivi'!#REF!,""))</f>
        <v>#REF!</v>
      </c>
      <c r="D41" s="8" t="e">
        <f>IF('Ricavi complessivi'!#REF!="G",'Ricavi complessivi'!#REF!*LAVORO!$E$8,IF('Ricavi complessivi'!#REF!="S",'Ricavi complessivi'!#REF!,""))</f>
        <v>#REF!</v>
      </c>
      <c r="E41" s="30" t="e">
        <f>IF('Ricavi complessivi'!#REF!="G",'Ricavi complessivi'!#REF!*LAVORO!$E$8,IF('Ricavi complessivi'!#REF!="S",'Ricavi complessivi'!#REF!,""))</f>
        <v>#REF!</v>
      </c>
      <c r="F41" s="114" t="e">
        <f>IF('Ricavi complessivi'!#REF!="G",'Ricavi complessivi'!C41*LAVORO!$E$8,IF('Ricavi complessivi'!#REF!="S",'Ricavi complessivi'!C41,0))</f>
        <v>#REF!</v>
      </c>
      <c r="G41" s="44" t="e">
        <f>IF('Ricavi complessivi'!#REF!="G",'Ricavi complessivi'!#REF!*LAVORO!$E$8,IF('Ricavi complessivi'!#REF!="S",'Ricavi complessivi'!#REF!,""))</f>
        <v>#REF!</v>
      </c>
      <c r="H41" s="44" t="e">
        <f>IF('Ricavi complessivi'!#REF!="G",'Ricavi complessivi'!#REF!*LAVORO!$E$8,IF('Ricavi complessivi'!#REF!="S",'Ricavi complessivi'!#REF!,""))</f>
        <v>#REF!</v>
      </c>
      <c r="I41" s="114" t="e">
        <f>IF('Ricavi complessivi'!#REF!="G",'Ricavi complessivi'!D41*LAVORO!$E$8,IF('Ricavi complessivi'!#REF!="S",'Ricavi complessivi'!D41,""))</f>
        <v>#REF!</v>
      </c>
      <c r="J41" s="14" t="e">
        <f>IF('Ricavi complessivi'!#REF!="G",'Ricavi complessivi'!E41*LAVORO!$E$8,IF('Ricavi complessivi'!#REF!="S",'Ricavi complessivi'!E41,""))</f>
        <v>#REF!</v>
      </c>
      <c r="K41" s="14" t="e">
        <f>IF('Ricavi complessivi'!#REF!="G",'Ricavi complessivi'!F41*LAVORO!$E$8,IF('Ricavi complessivi'!#REF!="S",'Ricavi complessivi'!F41,""))</f>
        <v>#REF!</v>
      </c>
      <c r="L41" s="30" t="e">
        <f>IF('Ricavi complessivi'!#REF!="G",'Ricavi complessivi'!#REF!*LAVORO!$E$8,IF('Ricavi complessivi'!#REF!="S",'Ricavi complessivi'!#REF!,""))</f>
        <v>#REF!</v>
      </c>
      <c r="M41" s="30" t="e">
        <f>'Ricavi complessivi'!#REF!</f>
        <v>#REF!</v>
      </c>
      <c r="P41" s="42" t="e">
        <f>IF(M41="G",'Ricavi complessivi'!#REF!,IF('R Sala'!M41='R Sala'!$B$214,'Ricavi complessivi'!#REF!,0))</f>
        <v>#REF!</v>
      </c>
    </row>
    <row r="42" spans="1:16" hidden="1">
      <c r="A42" s="13" t="str">
        <f>IF('Ricavi complessivi'!A42="","",'Ricavi complessivi'!A42)</f>
        <v/>
      </c>
      <c r="B42" s="62" t="str">
        <f>IF('Ricavi complessivi'!B42="","",'Ricavi complessivi'!B42)</f>
        <v/>
      </c>
      <c r="C42" s="8" t="e">
        <f>IF('Ricavi complessivi'!#REF!="G",'Ricavi complessivi'!#REF!*LAVORO!$E$8,IF('Ricavi complessivi'!#REF!="S",'Ricavi complessivi'!#REF!,""))</f>
        <v>#REF!</v>
      </c>
      <c r="D42" s="8" t="e">
        <f>IF('Ricavi complessivi'!#REF!="G",'Ricavi complessivi'!#REF!*LAVORO!$E$8,IF('Ricavi complessivi'!#REF!="S",'Ricavi complessivi'!#REF!,""))</f>
        <v>#REF!</v>
      </c>
      <c r="E42" s="30" t="e">
        <f>IF('Ricavi complessivi'!#REF!="G",'Ricavi complessivi'!#REF!*LAVORO!$E$8,IF('Ricavi complessivi'!#REF!="S",'Ricavi complessivi'!#REF!,""))</f>
        <v>#REF!</v>
      </c>
      <c r="F42" s="114" t="e">
        <f>IF('Ricavi complessivi'!#REF!="G",'Ricavi complessivi'!C42*LAVORO!$E$8,IF('Ricavi complessivi'!#REF!="S",'Ricavi complessivi'!C42,0))</f>
        <v>#REF!</v>
      </c>
      <c r="G42" s="44" t="e">
        <f>IF('Ricavi complessivi'!#REF!="G",'Ricavi complessivi'!#REF!*LAVORO!$E$8,IF('Ricavi complessivi'!#REF!="S",'Ricavi complessivi'!#REF!,""))</f>
        <v>#REF!</v>
      </c>
      <c r="H42" s="44" t="e">
        <f>IF('Ricavi complessivi'!#REF!="G",'Ricavi complessivi'!#REF!*LAVORO!$E$8,IF('Ricavi complessivi'!#REF!="S",'Ricavi complessivi'!#REF!,""))</f>
        <v>#REF!</v>
      </c>
      <c r="I42" s="114" t="e">
        <f>IF('Ricavi complessivi'!#REF!="G",'Ricavi complessivi'!D42*LAVORO!$E$8,IF('Ricavi complessivi'!#REF!="S",'Ricavi complessivi'!D42,""))</f>
        <v>#REF!</v>
      </c>
      <c r="J42" s="14" t="e">
        <f>IF('Ricavi complessivi'!#REF!="G",'Ricavi complessivi'!E42*LAVORO!$E$8,IF('Ricavi complessivi'!#REF!="S",'Ricavi complessivi'!E42,""))</f>
        <v>#REF!</v>
      </c>
      <c r="K42" s="14" t="e">
        <f>IF('Ricavi complessivi'!#REF!="G",'Ricavi complessivi'!F42*LAVORO!$E$8,IF('Ricavi complessivi'!#REF!="S",'Ricavi complessivi'!F42,""))</f>
        <v>#REF!</v>
      </c>
      <c r="L42" s="30" t="e">
        <f>IF('Ricavi complessivi'!#REF!="G",'Ricavi complessivi'!#REF!*LAVORO!$E$8,IF('Ricavi complessivi'!#REF!="S",'Ricavi complessivi'!#REF!,""))</f>
        <v>#REF!</v>
      </c>
      <c r="M42" s="30" t="e">
        <f>'Ricavi complessivi'!#REF!</f>
        <v>#REF!</v>
      </c>
      <c r="P42" s="42" t="e">
        <f>IF(M42="G",'Ricavi complessivi'!#REF!,IF('R Sala'!M42='R Sala'!$B$214,'Ricavi complessivi'!#REF!,0))</f>
        <v>#REF!</v>
      </c>
    </row>
    <row r="43" spans="1:16" hidden="1">
      <c r="A43" s="13" t="str">
        <f>IF('Ricavi complessivi'!A43="","",'Ricavi complessivi'!A43)</f>
        <v/>
      </c>
      <c r="B43" s="62" t="str">
        <f>IF('Ricavi complessivi'!B43="","",'Ricavi complessivi'!B43)</f>
        <v/>
      </c>
      <c r="C43" s="8" t="e">
        <f>IF('Ricavi complessivi'!#REF!="G",'Ricavi complessivi'!#REF!*LAVORO!$E$8,IF('Ricavi complessivi'!#REF!="S",'Ricavi complessivi'!#REF!,""))</f>
        <v>#REF!</v>
      </c>
      <c r="D43" s="8" t="e">
        <f>IF('Ricavi complessivi'!#REF!="G",'Ricavi complessivi'!#REF!*LAVORO!$E$8,IF('Ricavi complessivi'!#REF!="S",'Ricavi complessivi'!#REF!,""))</f>
        <v>#REF!</v>
      </c>
      <c r="E43" s="30" t="e">
        <f>IF('Ricavi complessivi'!#REF!="G",'Ricavi complessivi'!#REF!*LAVORO!$E$8,IF('Ricavi complessivi'!#REF!="S",'Ricavi complessivi'!#REF!,""))</f>
        <v>#REF!</v>
      </c>
      <c r="F43" s="114" t="e">
        <f>IF('Ricavi complessivi'!#REF!="G",'Ricavi complessivi'!C43*LAVORO!$E$8,IF('Ricavi complessivi'!#REF!="S",'Ricavi complessivi'!C43,0))</f>
        <v>#REF!</v>
      </c>
      <c r="G43" s="44" t="e">
        <f>IF('Ricavi complessivi'!#REF!="G",'Ricavi complessivi'!#REF!*LAVORO!$E$8,IF('Ricavi complessivi'!#REF!="S",'Ricavi complessivi'!#REF!,""))</f>
        <v>#REF!</v>
      </c>
      <c r="H43" s="44" t="e">
        <f>IF('Ricavi complessivi'!#REF!="G",'Ricavi complessivi'!#REF!*LAVORO!$E$8,IF('Ricavi complessivi'!#REF!="S",'Ricavi complessivi'!#REF!,""))</f>
        <v>#REF!</v>
      </c>
      <c r="I43" s="114" t="e">
        <f>IF('Ricavi complessivi'!#REF!="G",'Ricavi complessivi'!D43*LAVORO!$E$8,IF('Ricavi complessivi'!#REF!="S",'Ricavi complessivi'!D43,""))</f>
        <v>#REF!</v>
      </c>
      <c r="J43" s="14" t="e">
        <f>IF('Ricavi complessivi'!#REF!="G",'Ricavi complessivi'!E43*LAVORO!$E$8,IF('Ricavi complessivi'!#REF!="S",'Ricavi complessivi'!E43,""))</f>
        <v>#REF!</v>
      </c>
      <c r="K43" s="14" t="e">
        <f>IF('Ricavi complessivi'!#REF!="G",'Ricavi complessivi'!F43*LAVORO!$E$8,IF('Ricavi complessivi'!#REF!="S",'Ricavi complessivi'!F43,""))</f>
        <v>#REF!</v>
      </c>
      <c r="L43" s="30" t="e">
        <f>IF('Ricavi complessivi'!#REF!="G",'Ricavi complessivi'!#REF!*LAVORO!$E$8,IF('Ricavi complessivi'!#REF!="S",'Ricavi complessivi'!#REF!,""))</f>
        <v>#REF!</v>
      </c>
      <c r="M43" s="30" t="e">
        <f>'Ricavi complessivi'!#REF!</f>
        <v>#REF!</v>
      </c>
      <c r="P43" s="42" t="e">
        <f>IF(M43="G",'Ricavi complessivi'!#REF!,IF('R Sala'!M43='R Sala'!$B$214,'Ricavi complessivi'!#REF!,0))</f>
        <v>#REF!</v>
      </c>
    </row>
    <row r="44" spans="1:16" hidden="1">
      <c r="A44" s="13" t="str">
        <f>IF('Ricavi complessivi'!A44="","",'Ricavi complessivi'!A44)</f>
        <v/>
      </c>
      <c r="B44" s="62" t="str">
        <f>IF('Ricavi complessivi'!B44="","",'Ricavi complessivi'!B44)</f>
        <v/>
      </c>
      <c r="C44" s="8" t="e">
        <f>IF('Ricavi complessivi'!#REF!="G",'Ricavi complessivi'!#REF!*LAVORO!$E$8,IF('Ricavi complessivi'!#REF!="S",'Ricavi complessivi'!#REF!,""))</f>
        <v>#REF!</v>
      </c>
      <c r="D44" s="8" t="e">
        <f>IF('Ricavi complessivi'!#REF!="G",'Ricavi complessivi'!#REF!*LAVORO!$E$8,IF('Ricavi complessivi'!#REF!="S",'Ricavi complessivi'!#REF!,""))</f>
        <v>#REF!</v>
      </c>
      <c r="E44" s="30" t="e">
        <f>IF('Ricavi complessivi'!#REF!="G",'Ricavi complessivi'!#REF!*LAVORO!$E$8,IF('Ricavi complessivi'!#REF!="S",'Ricavi complessivi'!#REF!,""))</f>
        <v>#REF!</v>
      </c>
      <c r="F44" s="114" t="e">
        <f>IF('Ricavi complessivi'!#REF!="G",'Ricavi complessivi'!C44*LAVORO!$E$8,IF('Ricavi complessivi'!#REF!="S",'Ricavi complessivi'!C44,0))</f>
        <v>#REF!</v>
      </c>
      <c r="G44" s="44" t="e">
        <f>IF('Ricavi complessivi'!#REF!="G",'Ricavi complessivi'!#REF!*LAVORO!$E$8,IF('Ricavi complessivi'!#REF!="S",'Ricavi complessivi'!#REF!,""))</f>
        <v>#REF!</v>
      </c>
      <c r="H44" s="44" t="e">
        <f>IF('Ricavi complessivi'!#REF!="G",'Ricavi complessivi'!#REF!*LAVORO!$E$8,IF('Ricavi complessivi'!#REF!="S",'Ricavi complessivi'!#REF!,""))</f>
        <v>#REF!</v>
      </c>
      <c r="I44" s="114" t="e">
        <f>IF('Ricavi complessivi'!#REF!="G",'Ricavi complessivi'!D44*LAVORO!$E$8,IF('Ricavi complessivi'!#REF!="S",'Ricavi complessivi'!D44,""))</f>
        <v>#REF!</v>
      </c>
      <c r="J44" s="14" t="e">
        <f>IF('Ricavi complessivi'!#REF!="G",'Ricavi complessivi'!E44*LAVORO!$E$8,IF('Ricavi complessivi'!#REF!="S",'Ricavi complessivi'!E44,""))</f>
        <v>#REF!</v>
      </c>
      <c r="K44" s="14" t="e">
        <f>IF('Ricavi complessivi'!#REF!="G",'Ricavi complessivi'!F44*LAVORO!$E$8,IF('Ricavi complessivi'!#REF!="S",'Ricavi complessivi'!F44,""))</f>
        <v>#REF!</v>
      </c>
      <c r="L44" s="30" t="e">
        <f>IF('Ricavi complessivi'!#REF!="G",'Ricavi complessivi'!#REF!*LAVORO!$E$8,IF('Ricavi complessivi'!#REF!="S",'Ricavi complessivi'!#REF!,""))</f>
        <v>#REF!</v>
      </c>
      <c r="M44" s="30" t="e">
        <f>'Ricavi complessivi'!#REF!</f>
        <v>#REF!</v>
      </c>
      <c r="P44" s="42" t="e">
        <f>IF(M44="G",'Ricavi complessivi'!#REF!,IF('R Sala'!M44='R Sala'!$B$214,'Ricavi complessivi'!#REF!,0))</f>
        <v>#REF!</v>
      </c>
    </row>
    <row r="45" spans="1:16" hidden="1">
      <c r="A45" s="13" t="str">
        <f>IF('Ricavi complessivi'!A45="","",'Ricavi complessivi'!A45)</f>
        <v/>
      </c>
      <c r="B45" s="62" t="str">
        <f>IF('Ricavi complessivi'!B45="","",'Ricavi complessivi'!B45)</f>
        <v/>
      </c>
      <c r="C45" s="8" t="e">
        <f>IF('Ricavi complessivi'!#REF!="G",'Ricavi complessivi'!#REF!*LAVORO!$E$8,IF('Ricavi complessivi'!#REF!="S",'Ricavi complessivi'!#REF!,""))</f>
        <v>#REF!</v>
      </c>
      <c r="D45" s="8" t="e">
        <f>IF('Ricavi complessivi'!#REF!="G",'Ricavi complessivi'!#REF!*LAVORO!$E$8,IF('Ricavi complessivi'!#REF!="S",'Ricavi complessivi'!#REF!,""))</f>
        <v>#REF!</v>
      </c>
      <c r="E45" s="30" t="e">
        <f>IF('Ricavi complessivi'!#REF!="G",'Ricavi complessivi'!#REF!*LAVORO!$E$8,IF('Ricavi complessivi'!#REF!="S",'Ricavi complessivi'!#REF!,""))</f>
        <v>#REF!</v>
      </c>
      <c r="F45" s="114" t="e">
        <f>IF('Ricavi complessivi'!#REF!="G",'Ricavi complessivi'!C45*LAVORO!$E$8,IF('Ricavi complessivi'!#REF!="S",'Ricavi complessivi'!C45,0))</f>
        <v>#REF!</v>
      </c>
      <c r="G45" s="44" t="e">
        <f>IF('Ricavi complessivi'!#REF!="G",'Ricavi complessivi'!#REF!*LAVORO!$E$8,IF('Ricavi complessivi'!#REF!="S",'Ricavi complessivi'!#REF!,""))</f>
        <v>#REF!</v>
      </c>
      <c r="H45" s="44" t="e">
        <f>IF('Ricavi complessivi'!#REF!="G",'Ricavi complessivi'!#REF!*LAVORO!$E$8,IF('Ricavi complessivi'!#REF!="S",'Ricavi complessivi'!#REF!,""))</f>
        <v>#REF!</v>
      </c>
      <c r="I45" s="114" t="e">
        <f>IF('Ricavi complessivi'!#REF!="G",'Ricavi complessivi'!D45*LAVORO!$E$8,IF('Ricavi complessivi'!#REF!="S",'Ricavi complessivi'!D45,""))</f>
        <v>#REF!</v>
      </c>
      <c r="J45" s="14" t="e">
        <f>IF('Ricavi complessivi'!#REF!="G",'Ricavi complessivi'!E45*LAVORO!$E$8,IF('Ricavi complessivi'!#REF!="S",'Ricavi complessivi'!E45,""))</f>
        <v>#REF!</v>
      </c>
      <c r="K45" s="14" t="e">
        <f>IF('Ricavi complessivi'!#REF!="G",'Ricavi complessivi'!F45*LAVORO!$E$8,IF('Ricavi complessivi'!#REF!="S",'Ricavi complessivi'!F45,""))</f>
        <v>#REF!</v>
      </c>
      <c r="L45" s="30" t="e">
        <f>IF('Ricavi complessivi'!#REF!="G",'Ricavi complessivi'!#REF!*LAVORO!$E$8,IF('Ricavi complessivi'!#REF!="S",'Ricavi complessivi'!#REF!,""))</f>
        <v>#REF!</v>
      </c>
      <c r="M45" s="30" t="e">
        <f>'Ricavi complessivi'!#REF!</f>
        <v>#REF!</v>
      </c>
      <c r="P45" s="42" t="e">
        <f>IF(M45="G",'Ricavi complessivi'!#REF!,IF('R Sala'!M45='R Sala'!$B$214,'Ricavi complessivi'!#REF!,0))</f>
        <v>#REF!</v>
      </c>
    </row>
    <row r="46" spans="1:16" hidden="1">
      <c r="A46" s="13" t="str">
        <f>IF('Ricavi complessivi'!A46="","",'Ricavi complessivi'!A46)</f>
        <v/>
      </c>
      <c r="B46" s="62" t="str">
        <f>IF('Ricavi complessivi'!B46="","",'Ricavi complessivi'!B46)</f>
        <v/>
      </c>
      <c r="C46" s="8" t="e">
        <f>IF('Ricavi complessivi'!#REF!="G",'Ricavi complessivi'!#REF!*LAVORO!$E$8,IF('Ricavi complessivi'!#REF!="S",'Ricavi complessivi'!#REF!,""))</f>
        <v>#REF!</v>
      </c>
      <c r="D46" s="8" t="e">
        <f>IF('Ricavi complessivi'!#REF!="G",'Ricavi complessivi'!#REF!*LAVORO!$E$8,IF('Ricavi complessivi'!#REF!="S",'Ricavi complessivi'!#REF!,""))</f>
        <v>#REF!</v>
      </c>
      <c r="E46" s="30" t="e">
        <f>IF('Ricavi complessivi'!#REF!="G",'Ricavi complessivi'!#REF!*LAVORO!$E$8,IF('Ricavi complessivi'!#REF!="S",'Ricavi complessivi'!#REF!,""))</f>
        <v>#REF!</v>
      </c>
      <c r="F46" s="114" t="e">
        <f>IF('Ricavi complessivi'!#REF!="G",'Ricavi complessivi'!C46*LAVORO!$E$8,IF('Ricavi complessivi'!#REF!="S",'Ricavi complessivi'!C46,0))</f>
        <v>#REF!</v>
      </c>
      <c r="G46" s="44" t="e">
        <f>IF('Ricavi complessivi'!#REF!="G",'Ricavi complessivi'!#REF!*LAVORO!$E$8,IF('Ricavi complessivi'!#REF!="S",'Ricavi complessivi'!#REF!,""))</f>
        <v>#REF!</v>
      </c>
      <c r="H46" s="44" t="e">
        <f>IF('Ricavi complessivi'!#REF!="G",'Ricavi complessivi'!#REF!*LAVORO!$E$8,IF('Ricavi complessivi'!#REF!="S",'Ricavi complessivi'!#REF!,""))</f>
        <v>#REF!</v>
      </c>
      <c r="I46" s="114" t="e">
        <f>IF('Ricavi complessivi'!#REF!="G",'Ricavi complessivi'!D46*LAVORO!$E$8,IF('Ricavi complessivi'!#REF!="S",'Ricavi complessivi'!D46,""))</f>
        <v>#REF!</v>
      </c>
      <c r="J46" s="14" t="e">
        <f>IF('Ricavi complessivi'!#REF!="G",'Ricavi complessivi'!E46*LAVORO!$E$8,IF('Ricavi complessivi'!#REF!="S",'Ricavi complessivi'!E46,""))</f>
        <v>#REF!</v>
      </c>
      <c r="K46" s="14" t="e">
        <f>IF('Ricavi complessivi'!#REF!="G",'Ricavi complessivi'!F46*LAVORO!$E$8,IF('Ricavi complessivi'!#REF!="S",'Ricavi complessivi'!F46,""))</f>
        <v>#REF!</v>
      </c>
      <c r="L46" s="30" t="e">
        <f>IF('Ricavi complessivi'!#REF!="G",'Ricavi complessivi'!#REF!*LAVORO!$E$8,IF('Ricavi complessivi'!#REF!="S",'Ricavi complessivi'!#REF!,""))</f>
        <v>#REF!</v>
      </c>
      <c r="M46" s="30" t="e">
        <f>'Ricavi complessivi'!#REF!</f>
        <v>#REF!</v>
      </c>
      <c r="P46" s="42" t="e">
        <f>IF(M46="G",'Ricavi complessivi'!#REF!,IF('R Sala'!M46='R Sala'!$B$214,'Ricavi complessivi'!#REF!,0))</f>
        <v>#REF!</v>
      </c>
    </row>
    <row r="47" spans="1:16">
      <c r="A47" s="13"/>
      <c r="B47" s="17" t="str">
        <f>'[2]Ricavi complessivi'!B37</f>
        <v>TOTALE COMPARTECIP. UT. ASS. ANZ.</v>
      </c>
      <c r="C47" s="17" t="e">
        <f t="shared" ref="C47:K47" si="2">SUM(C20:C46)</f>
        <v>#REF!</v>
      </c>
      <c r="D47" s="17" t="e">
        <f t="shared" si="2"/>
        <v>#REF!</v>
      </c>
      <c r="E47" s="17" t="e">
        <f t="shared" si="2"/>
        <v>#REF!</v>
      </c>
      <c r="F47" s="17" t="e">
        <f t="shared" si="2"/>
        <v>#REF!</v>
      </c>
      <c r="G47" s="17" t="e">
        <f t="shared" si="2"/>
        <v>#REF!</v>
      </c>
      <c r="H47" s="17" t="e">
        <f t="shared" si="2"/>
        <v>#REF!</v>
      </c>
      <c r="I47" s="17" t="e">
        <f t="shared" si="2"/>
        <v>#REF!</v>
      </c>
      <c r="J47" s="17" t="e">
        <f t="shared" si="2"/>
        <v>#REF!</v>
      </c>
      <c r="K47" s="17" t="e">
        <f t="shared" si="2"/>
        <v>#REF!</v>
      </c>
      <c r="L47" s="8"/>
      <c r="M47" s="8"/>
      <c r="P47" s="42">
        <v>1</v>
      </c>
    </row>
    <row r="48" spans="1:16" ht="23.25">
      <c r="B48" s="50" t="s">
        <v>484</v>
      </c>
      <c r="F48" s="1"/>
      <c r="G48" s="1"/>
      <c r="H48" s="1"/>
      <c r="P48" s="42">
        <v>1</v>
      </c>
    </row>
    <row r="49" spans="1:16">
      <c r="A49" s="2" t="s">
        <v>3</v>
      </c>
      <c r="B49" s="2" t="s">
        <v>2</v>
      </c>
      <c r="C49" s="26" t="str">
        <f>C$2</f>
        <v>GESTIONALE</v>
      </c>
      <c r="D49" s="26" t="str">
        <f>D$2</f>
        <v>RATEI E RISCONTI</v>
      </c>
      <c r="E49" s="26" t="str">
        <f>E$2</f>
        <v>STIMA</v>
      </c>
      <c r="F49" s="26" t="str">
        <f>F19</f>
        <v>PREVENTIVO 2019</v>
      </c>
      <c r="G49" s="26" t="e">
        <f t="shared" ref="G49:L49" si="3">G19</f>
        <v>#REF!</v>
      </c>
      <c r="H49" s="26" t="e">
        <f t="shared" si="3"/>
        <v>#REF!</v>
      </c>
      <c r="I49" s="26" t="str">
        <f t="shared" si="3"/>
        <v>CONSUNTIVO 2019</v>
      </c>
      <c r="J49" s="26" t="str">
        <f t="shared" si="3"/>
        <v>INDICATORE ATTESO</v>
      </c>
      <c r="K49" s="26" t="str">
        <f t="shared" si="3"/>
        <v>INDICATORE CONS.</v>
      </c>
      <c r="L49" s="2" t="str">
        <f t="shared" si="3"/>
        <v>NOTE</v>
      </c>
      <c r="P49" s="42">
        <v>1</v>
      </c>
    </row>
    <row r="50" spans="1:16" ht="18" hidden="1" customHeight="1">
      <c r="A50" s="13" t="str">
        <f>IF('Ricavi complessivi'!A50="","",'Ricavi complessivi'!A50)</f>
        <v xml:space="preserve">  58/05/541  </v>
      </c>
      <c r="B50" s="62" t="str">
        <f>IF('Ricavi complessivi'!B50="","",'Ricavi complessivi'!B50)</f>
        <v>RIMBORSO EDUC. DIS. COLLECCHI</v>
      </c>
      <c r="C50" s="8" t="e">
        <f>IF('Ricavi complessivi'!#REF!="G",'Ricavi complessivi'!#REF!*LAVORO!$E$8,IF('Ricavi complessivi'!#REF!="S",'Ricavi complessivi'!#REF!,""))</f>
        <v>#REF!</v>
      </c>
      <c r="D50" s="8" t="e">
        <f>IF('Ricavi complessivi'!#REF!="G",'Ricavi complessivi'!#REF!*LAVORO!$E$8,IF('Ricavi complessivi'!#REF!="S",'Ricavi complessivi'!#REF!,""))</f>
        <v>#REF!</v>
      </c>
      <c r="E50" s="30" t="e">
        <f>IF('Ricavi complessivi'!#REF!="G",'Ricavi complessivi'!#REF!*LAVORO!$E$8,IF('Ricavi complessivi'!#REF!="S",'Ricavi complessivi'!#REF!,""))</f>
        <v>#REF!</v>
      </c>
      <c r="F50" s="114" t="e">
        <f>IF('Ricavi complessivi'!#REF!="G",'Ricavi complessivi'!C50*LAVORO!$E$8,IF('Ricavi complessivi'!#REF!="S",'Ricavi complessivi'!C50,0))</f>
        <v>#REF!</v>
      </c>
      <c r="G50" s="44" t="e">
        <f>IF('Ricavi complessivi'!#REF!="G",'Ricavi complessivi'!#REF!*LAVORO!$E$8,IF('Ricavi complessivi'!#REF!="S",'Ricavi complessivi'!#REF!,""))</f>
        <v>#REF!</v>
      </c>
      <c r="H50" s="44" t="e">
        <f>IF('Ricavi complessivi'!#REF!="G",'Ricavi complessivi'!#REF!*LAVORO!$E$8,IF('Ricavi complessivi'!#REF!="S",'Ricavi complessivi'!#REF!,""))</f>
        <v>#REF!</v>
      </c>
      <c r="I50" s="114" t="e">
        <f>IF('Ricavi complessivi'!#REF!="G",'Ricavi complessivi'!D50*LAVORO!$E$8,IF('Ricavi complessivi'!#REF!="S",'Ricavi complessivi'!D50,""))</f>
        <v>#REF!</v>
      </c>
      <c r="J50" s="14" t="e">
        <f>IF('Ricavi complessivi'!#REF!="G",'Ricavi complessivi'!E50*LAVORO!$E$8,IF('Ricavi complessivi'!#REF!="S",'Ricavi complessivi'!E50,""))</f>
        <v>#REF!</v>
      </c>
      <c r="K50" s="14" t="e">
        <f>IF('Ricavi complessivi'!#REF!="G",'Ricavi complessivi'!F50*LAVORO!$E$8,IF('Ricavi complessivi'!#REF!="S",'Ricavi complessivi'!F50,""))</f>
        <v>#REF!</v>
      </c>
      <c r="L50" s="30" t="e">
        <f>IF('Ricavi complessivi'!#REF!="G",'Ricavi complessivi'!#REF!*LAVORO!$E$8,IF('Ricavi complessivi'!#REF!="S",'Ricavi complessivi'!#REF!,""))</f>
        <v>#REF!</v>
      </c>
      <c r="M50" s="30" t="e">
        <f>'Ricavi complessivi'!#REF!</f>
        <v>#REF!</v>
      </c>
      <c r="P50" s="42" t="e">
        <f>IF(M50="G",'Ricavi complessivi'!#REF!,IF('R Sala'!M50='R Sala'!$B$214,'Ricavi complessivi'!#REF!,0))</f>
        <v>#REF!</v>
      </c>
    </row>
    <row r="51" spans="1:16" ht="18" hidden="1" customHeight="1">
      <c r="A51" s="13" t="str">
        <f>IF('Ricavi complessivi'!A51="","",'Ricavi complessivi'!A51)</f>
        <v xml:space="preserve">  58/05/542  </v>
      </c>
      <c r="B51" s="62" t="str">
        <f>IF('Ricavi complessivi'!B51="","",'Ricavi complessivi'!B51)</f>
        <v xml:space="preserve">RIMBORSO EDUC.DIS. FELINO     </v>
      </c>
      <c r="C51" s="8" t="e">
        <f>IF('Ricavi complessivi'!#REF!="G",'Ricavi complessivi'!#REF!*LAVORO!$E$8,IF('Ricavi complessivi'!#REF!="S",'Ricavi complessivi'!#REF!,""))</f>
        <v>#REF!</v>
      </c>
      <c r="D51" s="8" t="e">
        <f>IF('Ricavi complessivi'!#REF!="G",'Ricavi complessivi'!#REF!*LAVORO!$E$8,IF('Ricavi complessivi'!#REF!="S",'Ricavi complessivi'!#REF!,""))</f>
        <v>#REF!</v>
      </c>
      <c r="E51" s="30" t="e">
        <f>IF('Ricavi complessivi'!#REF!="G",'Ricavi complessivi'!#REF!*LAVORO!$E$8,IF('Ricavi complessivi'!#REF!="S",'Ricavi complessivi'!#REF!,""))</f>
        <v>#REF!</v>
      </c>
      <c r="F51" s="114" t="e">
        <f>IF('Ricavi complessivi'!#REF!="G",'Ricavi complessivi'!C51*LAVORO!$E$8,IF('Ricavi complessivi'!#REF!="S",'Ricavi complessivi'!C51,0))</f>
        <v>#REF!</v>
      </c>
      <c r="G51" s="44" t="e">
        <f>IF('Ricavi complessivi'!#REF!="G",'Ricavi complessivi'!#REF!*LAVORO!$E$8,IF('Ricavi complessivi'!#REF!="S",'Ricavi complessivi'!#REF!,""))</f>
        <v>#REF!</v>
      </c>
      <c r="H51" s="44" t="e">
        <f>IF('Ricavi complessivi'!#REF!="G",'Ricavi complessivi'!#REF!*LAVORO!$E$8,IF('Ricavi complessivi'!#REF!="S",'Ricavi complessivi'!#REF!,""))</f>
        <v>#REF!</v>
      </c>
      <c r="I51" s="114" t="e">
        <f>IF('Ricavi complessivi'!#REF!="G",'Ricavi complessivi'!D51*LAVORO!$E$8,IF('Ricavi complessivi'!#REF!="S",'Ricavi complessivi'!D51,""))</f>
        <v>#REF!</v>
      </c>
      <c r="J51" s="14" t="e">
        <f>IF('Ricavi complessivi'!#REF!="G",'Ricavi complessivi'!E51*LAVORO!$E$8,IF('Ricavi complessivi'!#REF!="S",'Ricavi complessivi'!E51,""))</f>
        <v>#REF!</v>
      </c>
      <c r="K51" s="14" t="e">
        <f>IF('Ricavi complessivi'!#REF!="G",'Ricavi complessivi'!F51*LAVORO!$E$8,IF('Ricavi complessivi'!#REF!="S",'Ricavi complessivi'!F51,""))</f>
        <v>#REF!</v>
      </c>
      <c r="L51" s="30" t="e">
        <f>IF('Ricavi complessivi'!#REF!="G",'Ricavi complessivi'!#REF!*LAVORO!$E$8,IF('Ricavi complessivi'!#REF!="S",'Ricavi complessivi'!#REF!,""))</f>
        <v>#REF!</v>
      </c>
      <c r="M51" s="30" t="e">
        <f>'Ricavi complessivi'!#REF!</f>
        <v>#REF!</v>
      </c>
      <c r="P51" s="42" t="e">
        <f>IF(M51="G",'Ricavi complessivi'!#REF!,IF('R Sala'!M51='R Sala'!$B$214,'Ricavi complessivi'!#REF!,0))</f>
        <v>#REF!</v>
      </c>
    </row>
    <row r="52" spans="1:16" ht="18" hidden="1" customHeight="1">
      <c r="A52" s="13" t="str">
        <f>IF('Ricavi complessivi'!A52="","",'Ricavi complessivi'!A52)</f>
        <v xml:space="preserve">  58/05/543  </v>
      </c>
      <c r="B52" s="62" t="str">
        <f>IF('Ricavi complessivi'!B52="","",'Ricavi complessivi'!B52)</f>
        <v>RIMBORSO EDUC. MONTECHIARUGO</v>
      </c>
      <c r="C52" s="8" t="e">
        <f>IF('Ricavi complessivi'!#REF!="G",'Ricavi complessivi'!#REF!*LAVORO!$E$8,IF('Ricavi complessivi'!#REF!="S",'Ricavi complessivi'!#REF!,""))</f>
        <v>#REF!</v>
      </c>
      <c r="D52" s="8" t="e">
        <f>IF('Ricavi complessivi'!#REF!="G",'Ricavi complessivi'!#REF!*LAVORO!$E$8,IF('Ricavi complessivi'!#REF!="S",'Ricavi complessivi'!#REF!,""))</f>
        <v>#REF!</v>
      </c>
      <c r="E52" s="30" t="e">
        <f>IF('Ricavi complessivi'!#REF!="G",'Ricavi complessivi'!#REF!*LAVORO!$E$8,IF('Ricavi complessivi'!#REF!="S",'Ricavi complessivi'!#REF!,""))</f>
        <v>#REF!</v>
      </c>
      <c r="F52" s="114" t="e">
        <f>IF('Ricavi complessivi'!#REF!="G",'Ricavi complessivi'!C52*LAVORO!$E$8,IF('Ricavi complessivi'!#REF!="S",'Ricavi complessivi'!C52,0))</f>
        <v>#REF!</v>
      </c>
      <c r="G52" s="44" t="e">
        <f>IF('Ricavi complessivi'!#REF!="G",'Ricavi complessivi'!#REF!*LAVORO!$E$8,IF('Ricavi complessivi'!#REF!="S",'Ricavi complessivi'!#REF!,""))</f>
        <v>#REF!</v>
      </c>
      <c r="H52" s="44" t="e">
        <f>IF('Ricavi complessivi'!#REF!="G",'Ricavi complessivi'!#REF!*LAVORO!$E$8,IF('Ricavi complessivi'!#REF!="S",'Ricavi complessivi'!#REF!,""))</f>
        <v>#REF!</v>
      </c>
      <c r="I52" s="114" t="e">
        <f>IF('Ricavi complessivi'!#REF!="G",'Ricavi complessivi'!D52*LAVORO!$E$8,IF('Ricavi complessivi'!#REF!="S",'Ricavi complessivi'!D52,""))</f>
        <v>#REF!</v>
      </c>
      <c r="J52" s="14" t="e">
        <f>IF('Ricavi complessivi'!#REF!="G",'Ricavi complessivi'!E52*LAVORO!$E$8,IF('Ricavi complessivi'!#REF!="S",'Ricavi complessivi'!E52,""))</f>
        <v>#REF!</v>
      </c>
      <c r="K52" s="14" t="e">
        <f>IF('Ricavi complessivi'!#REF!="G",'Ricavi complessivi'!F52*LAVORO!$E$8,IF('Ricavi complessivi'!#REF!="S",'Ricavi complessivi'!F52,""))</f>
        <v>#REF!</v>
      </c>
      <c r="L52" s="30" t="e">
        <f>IF('Ricavi complessivi'!#REF!="G",'Ricavi complessivi'!#REF!*LAVORO!$E$8,IF('Ricavi complessivi'!#REF!="S",'Ricavi complessivi'!#REF!,""))</f>
        <v>#REF!</v>
      </c>
      <c r="M52" s="30" t="e">
        <f>'Ricavi complessivi'!#REF!</f>
        <v>#REF!</v>
      </c>
      <c r="P52" s="42" t="e">
        <f>IF(M52="G",'Ricavi complessivi'!#REF!,IF('R Sala'!M52='R Sala'!$B$214,'Ricavi complessivi'!#REF!,0))</f>
        <v>#REF!</v>
      </c>
    </row>
    <row r="53" spans="1:16" ht="18" hidden="1" customHeight="1">
      <c r="A53" s="13" t="str">
        <f>IF('Ricavi complessivi'!A53="","",'Ricavi complessivi'!A53)</f>
        <v xml:space="preserve">  58/05/544  </v>
      </c>
      <c r="B53" s="62" t="str">
        <f>IF('Ricavi complessivi'!B53="","",'Ricavi complessivi'!B53)</f>
        <v xml:space="preserve">RIMBORSO EDUC. SALA BAGANZA </v>
      </c>
      <c r="C53" s="8" t="e">
        <f>IF('Ricavi complessivi'!#REF!="G",'Ricavi complessivi'!#REF!*LAVORO!$E$8,IF('Ricavi complessivi'!#REF!="S",'Ricavi complessivi'!#REF!,""))</f>
        <v>#REF!</v>
      </c>
      <c r="D53" s="8" t="e">
        <f>IF('Ricavi complessivi'!#REF!="G",'Ricavi complessivi'!#REF!*LAVORO!$E$8,IF('Ricavi complessivi'!#REF!="S",'Ricavi complessivi'!#REF!,""))</f>
        <v>#REF!</v>
      </c>
      <c r="E53" s="30" t="e">
        <f>IF('Ricavi complessivi'!#REF!="G",'Ricavi complessivi'!#REF!*LAVORO!$E$8,IF('Ricavi complessivi'!#REF!="S",'Ricavi complessivi'!#REF!,""))</f>
        <v>#REF!</v>
      </c>
      <c r="F53" s="114" t="e">
        <f>IF('Ricavi complessivi'!#REF!="G",'Ricavi complessivi'!C53*LAVORO!$E$8,IF('Ricavi complessivi'!#REF!="S",'Ricavi complessivi'!C53,0))</f>
        <v>#REF!</v>
      </c>
      <c r="G53" s="44" t="e">
        <f>IF('Ricavi complessivi'!#REF!="G",'Ricavi complessivi'!#REF!*LAVORO!$E$8,IF('Ricavi complessivi'!#REF!="S",'Ricavi complessivi'!#REF!,""))</f>
        <v>#REF!</v>
      </c>
      <c r="H53" s="44" t="e">
        <f>IF('Ricavi complessivi'!#REF!="G",'Ricavi complessivi'!#REF!*LAVORO!$E$8,IF('Ricavi complessivi'!#REF!="S",'Ricavi complessivi'!#REF!,""))</f>
        <v>#REF!</v>
      </c>
      <c r="I53" s="114" t="e">
        <f>IF('Ricavi complessivi'!#REF!="G",'Ricavi complessivi'!D53*LAVORO!$E$8,IF('Ricavi complessivi'!#REF!="S",'Ricavi complessivi'!D53,""))</f>
        <v>#REF!</v>
      </c>
      <c r="J53" s="14" t="e">
        <f>IF('Ricavi complessivi'!#REF!="G",'Ricavi complessivi'!E53*LAVORO!$E$8,IF('Ricavi complessivi'!#REF!="S",'Ricavi complessivi'!E53,""))</f>
        <v>#REF!</v>
      </c>
      <c r="K53" s="14" t="e">
        <f>IF('Ricavi complessivi'!#REF!="G",'Ricavi complessivi'!F53*LAVORO!$E$8,IF('Ricavi complessivi'!#REF!="S",'Ricavi complessivi'!F53,""))</f>
        <v>#REF!</v>
      </c>
      <c r="L53" s="30" t="e">
        <f>IF('Ricavi complessivi'!#REF!="G",'Ricavi complessivi'!#REF!*LAVORO!$E$8,IF('Ricavi complessivi'!#REF!="S",'Ricavi complessivi'!#REF!,""))</f>
        <v>#REF!</v>
      </c>
      <c r="M53" s="30" t="e">
        <f>'Ricavi complessivi'!#REF!</f>
        <v>#REF!</v>
      </c>
      <c r="P53" s="42" t="e">
        <f>IF(M53="G",'Ricavi complessivi'!#REF!,IF('R Sala'!M53='R Sala'!$B$214,'Ricavi complessivi'!#REF!,0))</f>
        <v>#REF!</v>
      </c>
    </row>
    <row r="54" spans="1:16" ht="18" hidden="1" customHeight="1">
      <c r="A54" s="13" t="str">
        <f>IF('Ricavi complessivi'!A54="","",'Ricavi complessivi'!A54)</f>
        <v xml:space="preserve">  58/05/545  </v>
      </c>
      <c r="B54" s="62" t="str">
        <f>IF('Ricavi complessivi'!B54="","",'Ricavi complessivi'!B54)</f>
        <v xml:space="preserve">RIMBORSO EDUC. TRAVERSETOLO  </v>
      </c>
      <c r="C54" s="8" t="e">
        <f>IF('Ricavi complessivi'!#REF!="G",'Ricavi complessivi'!#REF!*LAVORO!$E$8,IF('Ricavi complessivi'!#REF!="S",'Ricavi complessivi'!#REF!,""))</f>
        <v>#REF!</v>
      </c>
      <c r="D54" s="8" t="e">
        <f>IF('Ricavi complessivi'!#REF!="G",'Ricavi complessivi'!#REF!*LAVORO!$E$8,IF('Ricavi complessivi'!#REF!="S",'Ricavi complessivi'!#REF!,""))</f>
        <v>#REF!</v>
      </c>
      <c r="E54" s="30" t="e">
        <f>IF('Ricavi complessivi'!#REF!="G",'Ricavi complessivi'!#REF!*LAVORO!$E$8,IF('Ricavi complessivi'!#REF!="S",'Ricavi complessivi'!#REF!,""))</f>
        <v>#REF!</v>
      </c>
      <c r="F54" s="114" t="e">
        <f>IF('Ricavi complessivi'!#REF!="G",'Ricavi complessivi'!C54*LAVORO!$E$8,IF('Ricavi complessivi'!#REF!="S",'Ricavi complessivi'!C54,0))</f>
        <v>#REF!</v>
      </c>
      <c r="G54" s="44" t="e">
        <f>IF('Ricavi complessivi'!#REF!="G",'Ricavi complessivi'!#REF!*LAVORO!$E$8,IF('Ricavi complessivi'!#REF!="S",'Ricavi complessivi'!#REF!,""))</f>
        <v>#REF!</v>
      </c>
      <c r="H54" s="44" t="e">
        <f>IF('Ricavi complessivi'!#REF!="G",'Ricavi complessivi'!#REF!*LAVORO!$E$8,IF('Ricavi complessivi'!#REF!="S",'Ricavi complessivi'!#REF!,""))</f>
        <v>#REF!</v>
      </c>
      <c r="I54" s="114" t="e">
        <f>IF('Ricavi complessivi'!#REF!="G",'Ricavi complessivi'!D54*LAVORO!$E$8,IF('Ricavi complessivi'!#REF!="S",'Ricavi complessivi'!D54,""))</f>
        <v>#REF!</v>
      </c>
      <c r="J54" s="14" t="e">
        <f>IF('Ricavi complessivi'!#REF!="G",'Ricavi complessivi'!E54*LAVORO!$E$8,IF('Ricavi complessivi'!#REF!="S",'Ricavi complessivi'!E54,""))</f>
        <v>#REF!</v>
      </c>
      <c r="K54" s="14" t="e">
        <f>IF('Ricavi complessivi'!#REF!="G",'Ricavi complessivi'!F54*LAVORO!$E$8,IF('Ricavi complessivi'!#REF!="S",'Ricavi complessivi'!F54,""))</f>
        <v>#REF!</v>
      </c>
      <c r="L54" s="30" t="e">
        <f>IF('Ricavi complessivi'!#REF!="G",'Ricavi complessivi'!#REF!*LAVORO!$E$8,IF('Ricavi complessivi'!#REF!="S",'Ricavi complessivi'!#REF!,""))</f>
        <v>#REF!</v>
      </c>
      <c r="M54" s="30" t="e">
        <f>'Ricavi complessivi'!#REF!</f>
        <v>#REF!</v>
      </c>
      <c r="P54" s="42" t="e">
        <f>IF(M54="G",'Ricavi complessivi'!#REF!,IF('R Sala'!M54='R Sala'!$B$214,'Ricavi complessivi'!#REF!,0))</f>
        <v>#REF!</v>
      </c>
    </row>
    <row r="55" spans="1:16" ht="15.75" hidden="1" customHeight="1">
      <c r="A55" s="13" t="str">
        <f>IF('Ricavi complessivi'!A55="","",'Ricavi complessivi'!A55)</f>
        <v xml:space="preserve">  58/05/582  </v>
      </c>
      <c r="B55" s="62" t="str">
        <f>IF('Ricavi complessivi'!B55="","",'Ricavi complessivi'!B55)</f>
        <v>RIMB.ASS.DOM.DISABILI COLLECCHI</v>
      </c>
      <c r="C55" s="8" t="e">
        <f>IF('Ricavi complessivi'!#REF!="G",'Ricavi complessivi'!#REF!*LAVORO!$E$8,IF('Ricavi complessivi'!#REF!="S",'Ricavi complessivi'!#REF!,""))</f>
        <v>#REF!</v>
      </c>
      <c r="D55" s="8" t="e">
        <f>IF('Ricavi complessivi'!#REF!="G",'Ricavi complessivi'!#REF!*LAVORO!$E$8,IF('Ricavi complessivi'!#REF!="S",'Ricavi complessivi'!#REF!,""))</f>
        <v>#REF!</v>
      </c>
      <c r="E55" s="30" t="e">
        <f>IF('Ricavi complessivi'!#REF!="G",'Ricavi complessivi'!#REF!*LAVORO!$E$8,IF('Ricavi complessivi'!#REF!="S",'Ricavi complessivi'!#REF!,""))</f>
        <v>#REF!</v>
      </c>
      <c r="F55" s="114" t="e">
        <f>IF('Ricavi complessivi'!#REF!="G",'Ricavi complessivi'!C55*LAVORO!$E$8,IF('Ricavi complessivi'!#REF!="S",'Ricavi complessivi'!C55,0))</f>
        <v>#REF!</v>
      </c>
      <c r="G55" s="44" t="e">
        <f>IF('Ricavi complessivi'!#REF!="G",'Ricavi complessivi'!#REF!*LAVORO!$E$8,IF('Ricavi complessivi'!#REF!="S",'Ricavi complessivi'!#REF!,""))</f>
        <v>#REF!</v>
      </c>
      <c r="H55" s="44" t="e">
        <f>IF('Ricavi complessivi'!#REF!="G",'Ricavi complessivi'!#REF!*LAVORO!$E$8,IF('Ricavi complessivi'!#REF!="S",'Ricavi complessivi'!#REF!,""))</f>
        <v>#REF!</v>
      </c>
      <c r="I55" s="114" t="e">
        <f>IF('Ricavi complessivi'!#REF!="G",'Ricavi complessivi'!D55*LAVORO!$E$8,IF('Ricavi complessivi'!#REF!="S",'Ricavi complessivi'!D55,""))</f>
        <v>#REF!</v>
      </c>
      <c r="J55" s="14" t="e">
        <f>IF('Ricavi complessivi'!#REF!="G",'Ricavi complessivi'!E55*LAVORO!$E$8,IF('Ricavi complessivi'!#REF!="S",'Ricavi complessivi'!E55,""))</f>
        <v>#REF!</v>
      </c>
      <c r="K55" s="14" t="e">
        <f>IF('Ricavi complessivi'!#REF!="G",'Ricavi complessivi'!F55*LAVORO!$E$8,IF('Ricavi complessivi'!#REF!="S",'Ricavi complessivi'!F55,""))</f>
        <v>#REF!</v>
      </c>
      <c r="L55" s="30" t="e">
        <f>IF('Ricavi complessivi'!#REF!="G",'Ricavi complessivi'!#REF!*LAVORO!$E$8,IF('Ricavi complessivi'!#REF!="S",'Ricavi complessivi'!#REF!,""))</f>
        <v>#REF!</v>
      </c>
      <c r="M55" s="30" t="e">
        <f>'Ricavi complessivi'!#REF!</f>
        <v>#REF!</v>
      </c>
      <c r="P55" s="42" t="e">
        <f>IF(M55="G",'Ricavi complessivi'!#REF!,IF('R Sala'!M55='R Sala'!$B$214,'Ricavi complessivi'!#REF!,0))</f>
        <v>#REF!</v>
      </c>
    </row>
    <row r="56" spans="1:16" ht="15.75" hidden="1" customHeight="1">
      <c r="A56" s="13" t="str">
        <f>IF('Ricavi complessivi'!A56="","",'Ricavi complessivi'!A56)</f>
        <v xml:space="preserve">  58/05/583  </v>
      </c>
      <c r="B56" s="62" t="str">
        <f>IF('Ricavi complessivi'!B56="","",'Ricavi complessivi'!B56)</f>
        <v xml:space="preserve">RIMB.ASS.DOM.DISABILI FELINO   </v>
      </c>
      <c r="C56" s="8" t="e">
        <f>IF('Ricavi complessivi'!#REF!="G",'Ricavi complessivi'!#REF!*LAVORO!$E$8,IF('Ricavi complessivi'!#REF!="S",'Ricavi complessivi'!#REF!,""))</f>
        <v>#REF!</v>
      </c>
      <c r="D56" s="8" t="e">
        <f>IF('Ricavi complessivi'!#REF!="G",'Ricavi complessivi'!#REF!*LAVORO!$E$8,IF('Ricavi complessivi'!#REF!="S",'Ricavi complessivi'!#REF!,""))</f>
        <v>#REF!</v>
      </c>
      <c r="E56" s="30" t="e">
        <f>IF('Ricavi complessivi'!#REF!="G",'Ricavi complessivi'!#REF!*LAVORO!$E$8,IF('Ricavi complessivi'!#REF!="S",'Ricavi complessivi'!#REF!,""))</f>
        <v>#REF!</v>
      </c>
      <c r="F56" s="114" t="e">
        <f>IF('Ricavi complessivi'!#REF!="G",'Ricavi complessivi'!C56*LAVORO!$E$8,IF('Ricavi complessivi'!#REF!="S",'Ricavi complessivi'!C56,0))</f>
        <v>#REF!</v>
      </c>
      <c r="G56" s="44" t="e">
        <f>IF('Ricavi complessivi'!#REF!="G",'Ricavi complessivi'!#REF!*LAVORO!$E$8,IF('Ricavi complessivi'!#REF!="S",'Ricavi complessivi'!#REF!,""))</f>
        <v>#REF!</v>
      </c>
      <c r="H56" s="44" t="e">
        <f>IF('Ricavi complessivi'!#REF!="G",'Ricavi complessivi'!#REF!*LAVORO!$E$8,IF('Ricavi complessivi'!#REF!="S",'Ricavi complessivi'!#REF!,""))</f>
        <v>#REF!</v>
      </c>
      <c r="I56" s="114" t="e">
        <f>IF('Ricavi complessivi'!#REF!="G",'Ricavi complessivi'!D56*LAVORO!$E$8,IF('Ricavi complessivi'!#REF!="S",'Ricavi complessivi'!D56,""))</f>
        <v>#REF!</v>
      </c>
      <c r="J56" s="14" t="e">
        <f>IF('Ricavi complessivi'!#REF!="G",'Ricavi complessivi'!E56*LAVORO!$E$8,IF('Ricavi complessivi'!#REF!="S",'Ricavi complessivi'!E56,""))</f>
        <v>#REF!</v>
      </c>
      <c r="K56" s="14" t="e">
        <f>IF('Ricavi complessivi'!#REF!="G",'Ricavi complessivi'!F56*LAVORO!$E$8,IF('Ricavi complessivi'!#REF!="S",'Ricavi complessivi'!F56,""))</f>
        <v>#REF!</v>
      </c>
      <c r="L56" s="30" t="e">
        <f>IF('Ricavi complessivi'!#REF!="G",'Ricavi complessivi'!#REF!*LAVORO!$E$8,IF('Ricavi complessivi'!#REF!="S",'Ricavi complessivi'!#REF!,""))</f>
        <v>#REF!</v>
      </c>
      <c r="M56" s="30" t="e">
        <f>'Ricavi complessivi'!#REF!</f>
        <v>#REF!</v>
      </c>
      <c r="P56" s="42" t="e">
        <f>IF(M56="G",'Ricavi complessivi'!#REF!,IF('R Sala'!M56='R Sala'!$B$214,'Ricavi complessivi'!#REF!,0))</f>
        <v>#REF!</v>
      </c>
    </row>
    <row r="57" spans="1:16" ht="15.75" hidden="1" customHeight="1">
      <c r="A57" s="13" t="str">
        <f>IF('Ricavi complessivi'!A57="","",'Ricavi complessivi'!A57)</f>
        <v xml:space="preserve">  58/05/584  </v>
      </c>
      <c r="B57" s="62" t="str">
        <f>IF('Ricavi complessivi'!B57="","",'Ricavi complessivi'!B57)</f>
        <v>RIMB.ASS.DOM.DIS.LI MONTECHIARU</v>
      </c>
      <c r="C57" s="8" t="e">
        <f>IF('Ricavi complessivi'!#REF!="G",'Ricavi complessivi'!#REF!*LAVORO!$E$8,IF('Ricavi complessivi'!#REF!="S",'Ricavi complessivi'!#REF!,""))</f>
        <v>#REF!</v>
      </c>
      <c r="D57" s="8" t="e">
        <f>IF('Ricavi complessivi'!#REF!="G",'Ricavi complessivi'!#REF!*LAVORO!$E$8,IF('Ricavi complessivi'!#REF!="S",'Ricavi complessivi'!#REF!,""))</f>
        <v>#REF!</v>
      </c>
      <c r="E57" s="30" t="e">
        <f>IF('Ricavi complessivi'!#REF!="G",'Ricavi complessivi'!#REF!*LAVORO!$E$8,IF('Ricavi complessivi'!#REF!="S",'Ricavi complessivi'!#REF!,""))</f>
        <v>#REF!</v>
      </c>
      <c r="F57" s="114" t="e">
        <f>IF('Ricavi complessivi'!#REF!="G",'Ricavi complessivi'!C57*LAVORO!$E$8,IF('Ricavi complessivi'!#REF!="S",'Ricavi complessivi'!C57,0))</f>
        <v>#REF!</v>
      </c>
      <c r="G57" s="44" t="e">
        <f>IF('Ricavi complessivi'!#REF!="G",'Ricavi complessivi'!#REF!*LAVORO!$E$8,IF('Ricavi complessivi'!#REF!="S",'Ricavi complessivi'!#REF!,""))</f>
        <v>#REF!</v>
      </c>
      <c r="H57" s="44" t="e">
        <f>IF('Ricavi complessivi'!#REF!="G",'Ricavi complessivi'!#REF!*LAVORO!$E$8,IF('Ricavi complessivi'!#REF!="S",'Ricavi complessivi'!#REF!,""))</f>
        <v>#REF!</v>
      </c>
      <c r="I57" s="114" t="e">
        <f>IF('Ricavi complessivi'!#REF!="G",'Ricavi complessivi'!D57*LAVORO!$E$8,IF('Ricavi complessivi'!#REF!="S",'Ricavi complessivi'!D57,""))</f>
        <v>#REF!</v>
      </c>
      <c r="J57" s="14" t="e">
        <f>IF('Ricavi complessivi'!#REF!="G",'Ricavi complessivi'!E57*LAVORO!$E$8,IF('Ricavi complessivi'!#REF!="S",'Ricavi complessivi'!E57,""))</f>
        <v>#REF!</v>
      </c>
      <c r="K57" s="14" t="e">
        <f>IF('Ricavi complessivi'!#REF!="G",'Ricavi complessivi'!F57*LAVORO!$E$8,IF('Ricavi complessivi'!#REF!="S",'Ricavi complessivi'!F57,""))</f>
        <v>#REF!</v>
      </c>
      <c r="L57" s="30" t="e">
        <f>IF('Ricavi complessivi'!#REF!="G",'Ricavi complessivi'!#REF!*LAVORO!$E$8,IF('Ricavi complessivi'!#REF!="S",'Ricavi complessivi'!#REF!,""))</f>
        <v>#REF!</v>
      </c>
      <c r="M57" s="30" t="e">
        <f>'Ricavi complessivi'!#REF!</f>
        <v>#REF!</v>
      </c>
      <c r="P57" s="42" t="e">
        <f>IF(M57="G",'Ricavi complessivi'!#REF!,IF('R Sala'!M57='R Sala'!$B$214,'Ricavi complessivi'!#REF!,0))</f>
        <v>#REF!</v>
      </c>
    </row>
    <row r="58" spans="1:16" ht="15.75" customHeight="1">
      <c r="A58" s="13" t="str">
        <f>IF('Ricavi complessivi'!A58="","",'Ricavi complessivi'!A58)</f>
        <v xml:space="preserve">  58/05/585  </v>
      </c>
      <c r="B58" s="62" t="str">
        <f>IF('Ricavi complessivi'!B58="","",'Ricavi complessivi'!B58)</f>
        <v>RIMB.ASS.DOM.DISABILI SALA B.ZA</v>
      </c>
      <c r="C58" s="8" t="e">
        <f>IF('Ricavi complessivi'!#REF!="G",'Ricavi complessivi'!#REF!*LAVORO!$E$8,IF('Ricavi complessivi'!#REF!="S",'Ricavi complessivi'!#REF!,""))</f>
        <v>#REF!</v>
      </c>
      <c r="D58" s="8" t="e">
        <f>IF('Ricavi complessivi'!#REF!="G",'Ricavi complessivi'!#REF!*LAVORO!$E$8,IF('Ricavi complessivi'!#REF!="S",'Ricavi complessivi'!#REF!,""))</f>
        <v>#REF!</v>
      </c>
      <c r="E58" s="30" t="e">
        <f>IF('Ricavi complessivi'!#REF!="G",'Ricavi complessivi'!#REF!*LAVORO!$E$8,IF('Ricavi complessivi'!#REF!="S",'Ricavi complessivi'!#REF!,""))</f>
        <v>#REF!</v>
      </c>
      <c r="F58" s="114" t="e">
        <f>IF('Ricavi complessivi'!#REF!="G",'Ricavi complessivi'!C58*LAVORO!$E$8,IF('Ricavi complessivi'!#REF!="S",'Ricavi complessivi'!C58,0))</f>
        <v>#REF!</v>
      </c>
      <c r="G58" s="44" t="e">
        <f>IF('Ricavi complessivi'!#REF!="G",'Ricavi complessivi'!#REF!*LAVORO!$E$8,IF('Ricavi complessivi'!#REF!="S",'Ricavi complessivi'!#REF!,""))</f>
        <v>#REF!</v>
      </c>
      <c r="H58" s="44" t="e">
        <f>IF('Ricavi complessivi'!#REF!="G",'Ricavi complessivi'!#REF!*LAVORO!$E$8,IF('Ricavi complessivi'!#REF!="S",'Ricavi complessivi'!#REF!,""))</f>
        <v>#REF!</v>
      </c>
      <c r="I58" s="114" t="e">
        <f>IF('Ricavi complessivi'!#REF!="G",'Ricavi complessivi'!D58*LAVORO!$E$8,IF('Ricavi complessivi'!#REF!="S",'Ricavi complessivi'!D58,""))</f>
        <v>#REF!</v>
      </c>
      <c r="J58" s="14" t="e">
        <f>IF('Ricavi complessivi'!#REF!="G",'Ricavi complessivi'!E58*LAVORO!$E$8,IF('Ricavi complessivi'!#REF!="S",'Ricavi complessivi'!E58,""))</f>
        <v>#REF!</v>
      </c>
      <c r="K58" s="14" t="e">
        <f>IF('Ricavi complessivi'!#REF!="G",'Ricavi complessivi'!F58*LAVORO!$E$8,IF('Ricavi complessivi'!#REF!="S",'Ricavi complessivi'!F58,""))</f>
        <v>#REF!</v>
      </c>
      <c r="L58" s="30" t="e">
        <f>IF('Ricavi complessivi'!#REF!="G",'Ricavi complessivi'!#REF!*LAVORO!$E$8,IF('Ricavi complessivi'!#REF!="S",'Ricavi complessivi'!#REF!,""))</f>
        <v>#REF!</v>
      </c>
      <c r="M58" s="30" t="e">
        <f>'Ricavi complessivi'!#REF!</f>
        <v>#REF!</v>
      </c>
      <c r="P58" s="42" t="e">
        <f>IF(M58="G",'Ricavi complessivi'!#REF!,IF('R Sala'!M58='R Sala'!$B$214,'Ricavi complessivi'!#REF!,0))</f>
        <v>#REF!</v>
      </c>
    </row>
    <row r="59" spans="1:16" ht="15.75" hidden="1" customHeight="1">
      <c r="A59" s="13" t="str">
        <f>IF('Ricavi complessivi'!A59="","",'Ricavi complessivi'!A59)</f>
        <v xml:space="preserve">  58/05/586  </v>
      </c>
      <c r="B59" s="62" t="str">
        <f>IF('Ricavi complessivi'!B59="","",'Ricavi complessivi'!B59)</f>
        <v>RIMB.ASS.DOM.DIS.LI TRAVERSETOL</v>
      </c>
      <c r="C59" s="8" t="e">
        <f>IF('Ricavi complessivi'!#REF!="G",'Ricavi complessivi'!#REF!*LAVORO!$E$8,IF('Ricavi complessivi'!#REF!="S",'Ricavi complessivi'!#REF!,""))</f>
        <v>#REF!</v>
      </c>
      <c r="D59" s="8" t="e">
        <f>IF('Ricavi complessivi'!#REF!="G",'Ricavi complessivi'!#REF!*LAVORO!$E$8,IF('Ricavi complessivi'!#REF!="S",'Ricavi complessivi'!#REF!,""))</f>
        <v>#REF!</v>
      </c>
      <c r="E59" s="30" t="e">
        <f>IF('Ricavi complessivi'!#REF!="G",'Ricavi complessivi'!#REF!*LAVORO!$E$8,IF('Ricavi complessivi'!#REF!="S",'Ricavi complessivi'!#REF!,""))</f>
        <v>#REF!</v>
      </c>
      <c r="F59" s="114" t="e">
        <f>IF('Ricavi complessivi'!#REF!="G",'Ricavi complessivi'!C59*LAVORO!$E$8,IF('Ricavi complessivi'!#REF!="S",'Ricavi complessivi'!C59,0))</f>
        <v>#REF!</v>
      </c>
      <c r="G59" s="44" t="e">
        <f>IF('Ricavi complessivi'!#REF!="G",'Ricavi complessivi'!#REF!*LAVORO!$E$8,IF('Ricavi complessivi'!#REF!="S",'Ricavi complessivi'!#REF!,""))</f>
        <v>#REF!</v>
      </c>
      <c r="H59" s="44" t="e">
        <f>IF('Ricavi complessivi'!#REF!="G",'Ricavi complessivi'!#REF!*LAVORO!$E$8,IF('Ricavi complessivi'!#REF!="S",'Ricavi complessivi'!#REF!,""))</f>
        <v>#REF!</v>
      </c>
      <c r="I59" s="114" t="e">
        <f>IF('Ricavi complessivi'!#REF!="G",'Ricavi complessivi'!D59*LAVORO!$E$8,IF('Ricavi complessivi'!#REF!="S",'Ricavi complessivi'!D59,""))</f>
        <v>#REF!</v>
      </c>
      <c r="J59" s="14" t="e">
        <f>IF('Ricavi complessivi'!#REF!="G",'Ricavi complessivi'!E59*LAVORO!$E$8,IF('Ricavi complessivi'!#REF!="S",'Ricavi complessivi'!E59,""))</f>
        <v>#REF!</v>
      </c>
      <c r="K59" s="14" t="e">
        <f>IF('Ricavi complessivi'!#REF!="G",'Ricavi complessivi'!F59*LAVORO!$E$8,IF('Ricavi complessivi'!#REF!="S",'Ricavi complessivi'!F59,""))</f>
        <v>#REF!</v>
      </c>
      <c r="L59" s="30" t="e">
        <f>IF('Ricavi complessivi'!#REF!="G",'Ricavi complessivi'!#REF!*LAVORO!$E$8,IF('Ricavi complessivi'!#REF!="S",'Ricavi complessivi'!#REF!,""))</f>
        <v>#REF!</v>
      </c>
      <c r="M59" s="30" t="e">
        <f>'Ricavi complessivi'!#REF!</f>
        <v>#REF!</v>
      </c>
      <c r="P59" s="42" t="e">
        <f>IF(M59="G",'Ricavi complessivi'!#REF!,IF('R Sala'!M59='R Sala'!$B$214,'Ricavi complessivi'!#REF!,0))</f>
        <v>#REF!</v>
      </c>
    </row>
    <row r="60" spans="1:16" hidden="1">
      <c r="A60" s="13" t="str">
        <f>IF('Ricavi complessivi'!A60="","",'Ricavi complessivi'!A60)</f>
        <v xml:space="preserve">  58/05/587  </v>
      </c>
      <c r="B60" s="62" t="str">
        <f>IF('Ricavi complessivi'!B60="","",'Ricavi complessivi'!B60)</f>
        <v xml:space="preserve">RIMB. TAXI DISABILI COLLECCHIO </v>
      </c>
      <c r="C60" s="8" t="e">
        <f>IF('Ricavi complessivi'!#REF!="G",'Ricavi complessivi'!#REF!*LAVORO!$E$8,IF('Ricavi complessivi'!#REF!="S",'Ricavi complessivi'!#REF!,""))</f>
        <v>#REF!</v>
      </c>
      <c r="D60" s="8" t="e">
        <f>IF('Ricavi complessivi'!#REF!="G",'Ricavi complessivi'!#REF!*LAVORO!$E$8,IF('Ricavi complessivi'!#REF!="S",'Ricavi complessivi'!#REF!,""))</f>
        <v>#REF!</v>
      </c>
      <c r="E60" s="30" t="e">
        <f>IF('Ricavi complessivi'!#REF!="G",'Ricavi complessivi'!#REF!*LAVORO!$E$8,IF('Ricavi complessivi'!#REF!="S",'Ricavi complessivi'!#REF!,""))</f>
        <v>#REF!</v>
      </c>
      <c r="F60" s="114" t="e">
        <f>IF('Ricavi complessivi'!#REF!="G",'Ricavi complessivi'!C60*LAVORO!$E$8,IF('Ricavi complessivi'!#REF!="S",'Ricavi complessivi'!C60,0))</f>
        <v>#REF!</v>
      </c>
      <c r="G60" s="44" t="e">
        <f>IF('Ricavi complessivi'!#REF!="G",'Ricavi complessivi'!#REF!*LAVORO!$E$8,IF('Ricavi complessivi'!#REF!="S",'Ricavi complessivi'!#REF!,""))</f>
        <v>#REF!</v>
      </c>
      <c r="H60" s="44" t="e">
        <f>IF('Ricavi complessivi'!#REF!="G",'Ricavi complessivi'!#REF!*LAVORO!$E$8,IF('Ricavi complessivi'!#REF!="S",'Ricavi complessivi'!#REF!,""))</f>
        <v>#REF!</v>
      </c>
      <c r="I60" s="114" t="e">
        <f>IF('Ricavi complessivi'!#REF!="G",'Ricavi complessivi'!D60*LAVORO!$E$8,IF('Ricavi complessivi'!#REF!="S",'Ricavi complessivi'!D60,""))</f>
        <v>#REF!</v>
      </c>
      <c r="J60" s="14" t="e">
        <f>IF('Ricavi complessivi'!#REF!="G",'Ricavi complessivi'!E60*LAVORO!$E$8,IF('Ricavi complessivi'!#REF!="S",'Ricavi complessivi'!E60,""))</f>
        <v>#REF!</v>
      </c>
      <c r="K60" s="14" t="e">
        <f>IF('Ricavi complessivi'!#REF!="G",'Ricavi complessivi'!F60*LAVORO!$E$8,IF('Ricavi complessivi'!#REF!="S",'Ricavi complessivi'!F60,""))</f>
        <v>#REF!</v>
      </c>
      <c r="L60" s="30" t="e">
        <f>IF('Ricavi complessivi'!#REF!="G",'Ricavi complessivi'!#REF!*LAVORO!$E$8,IF('Ricavi complessivi'!#REF!="S",'Ricavi complessivi'!#REF!,""))</f>
        <v>#REF!</v>
      </c>
      <c r="M60" s="30" t="e">
        <f>'Ricavi complessivi'!#REF!</f>
        <v>#REF!</v>
      </c>
      <c r="P60" s="42" t="e">
        <f>IF(M60="G",'Ricavi complessivi'!#REF!,IF('R Sala'!M60='R Sala'!$B$214,'Ricavi complessivi'!#REF!,0))</f>
        <v>#REF!</v>
      </c>
    </row>
    <row r="61" spans="1:16" hidden="1">
      <c r="A61" s="13" t="str">
        <f>IF('Ricavi complessivi'!A61="","",'Ricavi complessivi'!A61)</f>
        <v xml:space="preserve">  58/05/588  </v>
      </c>
      <c r="B61" s="62" t="str">
        <f>IF('Ricavi complessivi'!B61="","",'Ricavi complessivi'!B61)</f>
        <v xml:space="preserve">RIMB. TAXI DISABILI FELINO     </v>
      </c>
      <c r="C61" s="8" t="e">
        <f>IF('Ricavi complessivi'!#REF!="G",'Ricavi complessivi'!#REF!*LAVORO!$E$8,IF('Ricavi complessivi'!#REF!="S",'Ricavi complessivi'!#REF!,""))</f>
        <v>#REF!</v>
      </c>
      <c r="D61" s="8" t="e">
        <f>IF('Ricavi complessivi'!#REF!="G",'Ricavi complessivi'!#REF!*LAVORO!$E$8,IF('Ricavi complessivi'!#REF!="S",'Ricavi complessivi'!#REF!,""))</f>
        <v>#REF!</v>
      </c>
      <c r="E61" s="30" t="e">
        <f>IF('Ricavi complessivi'!#REF!="G",'Ricavi complessivi'!#REF!*LAVORO!$E$8,IF('Ricavi complessivi'!#REF!="S",'Ricavi complessivi'!#REF!,""))</f>
        <v>#REF!</v>
      </c>
      <c r="F61" s="114" t="e">
        <f>IF('Ricavi complessivi'!#REF!="G",'Ricavi complessivi'!C61*LAVORO!$E$8,IF('Ricavi complessivi'!#REF!="S",'Ricavi complessivi'!C61,0))</f>
        <v>#REF!</v>
      </c>
      <c r="G61" s="44" t="e">
        <f>IF('Ricavi complessivi'!#REF!="G",'Ricavi complessivi'!#REF!*LAVORO!$E$8,IF('Ricavi complessivi'!#REF!="S",'Ricavi complessivi'!#REF!,""))</f>
        <v>#REF!</v>
      </c>
      <c r="H61" s="44" t="e">
        <f>IF('Ricavi complessivi'!#REF!="G",'Ricavi complessivi'!#REF!*LAVORO!$E$8,IF('Ricavi complessivi'!#REF!="S",'Ricavi complessivi'!#REF!,""))</f>
        <v>#REF!</v>
      </c>
      <c r="I61" s="114" t="e">
        <f>IF('Ricavi complessivi'!#REF!="G",'Ricavi complessivi'!D61*LAVORO!$E$8,IF('Ricavi complessivi'!#REF!="S",'Ricavi complessivi'!D61,""))</f>
        <v>#REF!</v>
      </c>
      <c r="J61" s="14" t="e">
        <f>IF('Ricavi complessivi'!#REF!="G",'Ricavi complessivi'!E61*LAVORO!$E$8,IF('Ricavi complessivi'!#REF!="S",'Ricavi complessivi'!E61,""))</f>
        <v>#REF!</v>
      </c>
      <c r="K61" s="14" t="e">
        <f>IF('Ricavi complessivi'!#REF!="G",'Ricavi complessivi'!F61*LAVORO!$E$8,IF('Ricavi complessivi'!#REF!="S",'Ricavi complessivi'!F61,""))</f>
        <v>#REF!</v>
      </c>
      <c r="L61" s="30" t="e">
        <f>IF('Ricavi complessivi'!#REF!="G",'Ricavi complessivi'!#REF!*LAVORO!$E$8,IF('Ricavi complessivi'!#REF!="S",'Ricavi complessivi'!#REF!,""))</f>
        <v>#REF!</v>
      </c>
      <c r="M61" s="30" t="e">
        <f>'Ricavi complessivi'!#REF!</f>
        <v>#REF!</v>
      </c>
      <c r="P61" s="42" t="e">
        <f>IF(M61="G",'Ricavi complessivi'!#REF!,IF('R Sala'!M61='R Sala'!$B$214,'Ricavi complessivi'!#REF!,0))</f>
        <v>#REF!</v>
      </c>
    </row>
    <row r="62" spans="1:16" hidden="1">
      <c r="A62" s="13" t="str">
        <f>IF('Ricavi complessivi'!A62="","",'Ricavi complessivi'!A62)</f>
        <v xml:space="preserve">  58/05/589  </v>
      </c>
      <c r="B62" s="62" t="str">
        <f>IF('Ricavi complessivi'!B62="","",'Ricavi complessivi'!B62)</f>
        <v>RIMB. TAXI DIS.LI MOTECHIARUGOL</v>
      </c>
      <c r="C62" s="8" t="e">
        <f>IF('Ricavi complessivi'!#REF!="G",'Ricavi complessivi'!#REF!*LAVORO!$E$8,IF('Ricavi complessivi'!#REF!="S",'Ricavi complessivi'!#REF!,""))</f>
        <v>#REF!</v>
      </c>
      <c r="D62" s="8" t="e">
        <f>IF('Ricavi complessivi'!#REF!="G",'Ricavi complessivi'!#REF!*LAVORO!$E$8,IF('Ricavi complessivi'!#REF!="S",'Ricavi complessivi'!#REF!,""))</f>
        <v>#REF!</v>
      </c>
      <c r="E62" s="30" t="e">
        <f>IF('Ricavi complessivi'!#REF!="G",'Ricavi complessivi'!#REF!*LAVORO!$E$8,IF('Ricavi complessivi'!#REF!="S",'Ricavi complessivi'!#REF!,""))</f>
        <v>#REF!</v>
      </c>
      <c r="F62" s="114" t="e">
        <f>IF('Ricavi complessivi'!#REF!="G",'Ricavi complessivi'!C62*LAVORO!$E$8,IF('Ricavi complessivi'!#REF!="S",'Ricavi complessivi'!C62,0))</f>
        <v>#REF!</v>
      </c>
      <c r="G62" s="44" t="e">
        <f>IF('Ricavi complessivi'!#REF!="G",'Ricavi complessivi'!#REF!*LAVORO!$E$8,IF('Ricavi complessivi'!#REF!="S",'Ricavi complessivi'!#REF!,""))</f>
        <v>#REF!</v>
      </c>
      <c r="H62" s="44" t="e">
        <f>IF('Ricavi complessivi'!#REF!="G",'Ricavi complessivi'!#REF!*LAVORO!$E$8,IF('Ricavi complessivi'!#REF!="S",'Ricavi complessivi'!#REF!,""))</f>
        <v>#REF!</v>
      </c>
      <c r="I62" s="114" t="e">
        <f>IF('Ricavi complessivi'!#REF!="G",'Ricavi complessivi'!D62*LAVORO!$E$8,IF('Ricavi complessivi'!#REF!="S",'Ricavi complessivi'!D62,""))</f>
        <v>#REF!</v>
      </c>
      <c r="J62" s="14" t="e">
        <f>IF('Ricavi complessivi'!#REF!="G",'Ricavi complessivi'!E62*LAVORO!$E$8,IF('Ricavi complessivi'!#REF!="S",'Ricavi complessivi'!E62,""))</f>
        <v>#REF!</v>
      </c>
      <c r="K62" s="14" t="e">
        <f>IF('Ricavi complessivi'!#REF!="G",'Ricavi complessivi'!F62*LAVORO!$E$8,IF('Ricavi complessivi'!#REF!="S",'Ricavi complessivi'!F62,""))</f>
        <v>#REF!</v>
      </c>
      <c r="L62" s="30" t="e">
        <f>IF('Ricavi complessivi'!#REF!="G",'Ricavi complessivi'!#REF!*LAVORO!$E$8,IF('Ricavi complessivi'!#REF!="S",'Ricavi complessivi'!#REF!,""))</f>
        <v>#REF!</v>
      </c>
      <c r="M62" s="30" t="e">
        <f>'Ricavi complessivi'!#REF!</f>
        <v>#REF!</v>
      </c>
      <c r="P62" s="42" t="e">
        <f>IF(M62="G",'Ricavi complessivi'!#REF!,IF('R Sala'!M62='R Sala'!$B$214,'Ricavi complessivi'!#REF!,0))</f>
        <v>#REF!</v>
      </c>
    </row>
    <row r="63" spans="1:16">
      <c r="A63" s="13" t="str">
        <f>IF('Ricavi complessivi'!A63="","",'Ricavi complessivi'!A63)</f>
        <v xml:space="preserve">  58/05/590  </v>
      </c>
      <c r="B63" s="62" t="str">
        <f>IF('Ricavi complessivi'!B63="","",'Ricavi complessivi'!B63)</f>
        <v xml:space="preserve">RIMB. TAXI DISABILI SALA B.ZA  </v>
      </c>
      <c r="C63" s="8" t="e">
        <f>IF('Ricavi complessivi'!#REF!="G",'Ricavi complessivi'!#REF!*LAVORO!$E$8,IF('Ricavi complessivi'!#REF!="S",'Ricavi complessivi'!#REF!,""))</f>
        <v>#REF!</v>
      </c>
      <c r="D63" s="8" t="e">
        <f>IF('Ricavi complessivi'!#REF!="G",'Ricavi complessivi'!#REF!*LAVORO!$E$8,IF('Ricavi complessivi'!#REF!="S",'Ricavi complessivi'!#REF!,""))</f>
        <v>#REF!</v>
      </c>
      <c r="E63" s="30" t="e">
        <f>IF('Ricavi complessivi'!#REF!="G",'Ricavi complessivi'!#REF!*LAVORO!$E$8,IF('Ricavi complessivi'!#REF!="S",'Ricavi complessivi'!#REF!,""))</f>
        <v>#REF!</v>
      </c>
      <c r="F63" s="114" t="e">
        <f>IF('Ricavi complessivi'!#REF!="G",'Ricavi complessivi'!C63*LAVORO!$E$8,IF('Ricavi complessivi'!#REF!="S",'Ricavi complessivi'!C63,0))</f>
        <v>#REF!</v>
      </c>
      <c r="G63" s="44" t="e">
        <f>IF('Ricavi complessivi'!#REF!="G",'Ricavi complessivi'!#REF!*LAVORO!$E$8,IF('Ricavi complessivi'!#REF!="S",'Ricavi complessivi'!#REF!,""))</f>
        <v>#REF!</v>
      </c>
      <c r="H63" s="44" t="e">
        <f>IF('Ricavi complessivi'!#REF!="G",'Ricavi complessivi'!#REF!*LAVORO!$E$8,IF('Ricavi complessivi'!#REF!="S",'Ricavi complessivi'!#REF!,""))</f>
        <v>#REF!</v>
      </c>
      <c r="I63" s="114" t="e">
        <f>IF('Ricavi complessivi'!#REF!="G",'Ricavi complessivi'!D63*LAVORO!$E$8,IF('Ricavi complessivi'!#REF!="S",'Ricavi complessivi'!D63,""))</f>
        <v>#REF!</v>
      </c>
      <c r="J63" s="14" t="e">
        <f>IF('Ricavi complessivi'!#REF!="G",'Ricavi complessivi'!E63*LAVORO!$E$8,IF('Ricavi complessivi'!#REF!="S",'Ricavi complessivi'!E63,""))</f>
        <v>#REF!</v>
      </c>
      <c r="K63" s="14" t="e">
        <f>IF('Ricavi complessivi'!#REF!="G",'Ricavi complessivi'!F63*LAVORO!$E$8,IF('Ricavi complessivi'!#REF!="S",'Ricavi complessivi'!F63,""))</f>
        <v>#REF!</v>
      </c>
      <c r="L63" s="30" t="e">
        <f>IF('Ricavi complessivi'!#REF!="G",'Ricavi complessivi'!#REF!*LAVORO!$E$8,IF('Ricavi complessivi'!#REF!="S",'Ricavi complessivi'!#REF!,""))</f>
        <v>#REF!</v>
      </c>
      <c r="M63" s="30" t="e">
        <f>'Ricavi complessivi'!#REF!</f>
        <v>#REF!</v>
      </c>
      <c r="P63" s="42" t="e">
        <f>IF(M63="G",'Ricavi complessivi'!#REF!,IF('R Sala'!M63='R Sala'!$B$214,'Ricavi complessivi'!#REF!,0))</f>
        <v>#REF!</v>
      </c>
    </row>
    <row r="64" spans="1:16" hidden="1">
      <c r="A64" s="13" t="str">
        <f>IF('Ricavi complessivi'!A64="","",'Ricavi complessivi'!A64)</f>
        <v xml:space="preserve">  58/05/591  </v>
      </c>
      <c r="B64" s="62" t="str">
        <f>IF('Ricavi complessivi'!B64="","",'Ricavi complessivi'!B64)</f>
        <v xml:space="preserve">RIMB. TAXI DIS.LI TRAVERSETOLO </v>
      </c>
      <c r="C64" s="8" t="e">
        <f>IF('Ricavi complessivi'!#REF!="G",'Ricavi complessivi'!#REF!*LAVORO!$E$8,IF('Ricavi complessivi'!#REF!="S",'Ricavi complessivi'!#REF!,""))</f>
        <v>#REF!</v>
      </c>
      <c r="D64" s="8" t="e">
        <f>IF('Ricavi complessivi'!#REF!="G",'Ricavi complessivi'!#REF!*LAVORO!$E$8,IF('Ricavi complessivi'!#REF!="S",'Ricavi complessivi'!#REF!,""))</f>
        <v>#REF!</v>
      </c>
      <c r="E64" s="30" t="e">
        <f>IF('Ricavi complessivi'!#REF!="G",'Ricavi complessivi'!#REF!*LAVORO!$E$8,IF('Ricavi complessivi'!#REF!="S",'Ricavi complessivi'!#REF!,""))</f>
        <v>#REF!</v>
      </c>
      <c r="F64" s="114" t="e">
        <f>IF('Ricavi complessivi'!#REF!="G",'Ricavi complessivi'!C64*LAVORO!$E$8,IF('Ricavi complessivi'!#REF!="S",'Ricavi complessivi'!C64,0))</f>
        <v>#REF!</v>
      </c>
      <c r="G64" s="44" t="e">
        <f>IF('Ricavi complessivi'!#REF!="G",'Ricavi complessivi'!#REF!*LAVORO!$E$8,IF('Ricavi complessivi'!#REF!="S",'Ricavi complessivi'!#REF!,""))</f>
        <v>#REF!</v>
      </c>
      <c r="H64" s="44" t="e">
        <f>IF('Ricavi complessivi'!#REF!="G",'Ricavi complessivi'!#REF!*LAVORO!$E$8,IF('Ricavi complessivi'!#REF!="S",'Ricavi complessivi'!#REF!,""))</f>
        <v>#REF!</v>
      </c>
      <c r="I64" s="114" t="e">
        <f>IF('Ricavi complessivi'!#REF!="G",'Ricavi complessivi'!D64*LAVORO!$E$8,IF('Ricavi complessivi'!#REF!="S",'Ricavi complessivi'!D64,""))</f>
        <v>#REF!</v>
      </c>
      <c r="J64" s="14" t="e">
        <f>IF('Ricavi complessivi'!#REF!="G",'Ricavi complessivi'!E64*LAVORO!$E$8,IF('Ricavi complessivi'!#REF!="S",'Ricavi complessivi'!E64,""))</f>
        <v>#REF!</v>
      </c>
      <c r="K64" s="14" t="e">
        <f>IF('Ricavi complessivi'!#REF!="G",'Ricavi complessivi'!F64*LAVORO!$E$8,IF('Ricavi complessivi'!#REF!="S",'Ricavi complessivi'!F64,""))</f>
        <v>#REF!</v>
      </c>
      <c r="L64" s="30" t="e">
        <f>IF('Ricavi complessivi'!#REF!="G",'Ricavi complessivi'!#REF!*LAVORO!$E$8,IF('Ricavi complessivi'!#REF!="S",'Ricavi complessivi'!#REF!,""))</f>
        <v>#REF!</v>
      </c>
      <c r="M64" s="30" t="e">
        <f>'Ricavi complessivi'!#REF!</f>
        <v>#REF!</v>
      </c>
      <c r="P64" s="42" t="e">
        <f>IF(M64="G",'Ricavi complessivi'!#REF!,IF('R Sala'!M64='R Sala'!$B$214,'Ricavi complessivi'!#REF!,0))</f>
        <v>#REF!</v>
      </c>
    </row>
    <row r="65" spans="1:16" hidden="1">
      <c r="A65" s="13" t="str">
        <f>IF('Ricavi complessivi'!A65="","",'Ricavi complessivi'!A65)</f>
        <v xml:space="preserve">  58/05/592  </v>
      </c>
      <c r="B65" s="62" t="str">
        <f>IF('Ricavi complessivi'!B65="","",'Ricavi complessivi'!B65)</f>
        <v>RIMB. PASTI DISABILI COLLECCHIO</v>
      </c>
      <c r="C65" s="8" t="e">
        <f>IF('Ricavi complessivi'!#REF!="G",'Ricavi complessivi'!#REF!*LAVORO!$E$8,IF('Ricavi complessivi'!#REF!="S",'Ricavi complessivi'!#REF!,""))</f>
        <v>#REF!</v>
      </c>
      <c r="D65" s="8" t="e">
        <f>IF('Ricavi complessivi'!#REF!="G",'Ricavi complessivi'!#REF!*LAVORO!$E$8,IF('Ricavi complessivi'!#REF!="S",'Ricavi complessivi'!#REF!,""))</f>
        <v>#REF!</v>
      </c>
      <c r="E65" s="30" t="e">
        <f>IF('Ricavi complessivi'!#REF!="G",'Ricavi complessivi'!#REF!*LAVORO!$E$8,IF('Ricavi complessivi'!#REF!="S",'Ricavi complessivi'!#REF!,""))</f>
        <v>#REF!</v>
      </c>
      <c r="F65" s="114" t="e">
        <f>IF('Ricavi complessivi'!#REF!="G",'Ricavi complessivi'!C65*LAVORO!$E$8,IF('Ricavi complessivi'!#REF!="S",'Ricavi complessivi'!C65,0))</f>
        <v>#REF!</v>
      </c>
      <c r="G65" s="44" t="e">
        <f>IF('Ricavi complessivi'!#REF!="G",'Ricavi complessivi'!#REF!*LAVORO!$E$8,IF('Ricavi complessivi'!#REF!="S",'Ricavi complessivi'!#REF!,""))</f>
        <v>#REF!</v>
      </c>
      <c r="H65" s="44" t="e">
        <f>IF('Ricavi complessivi'!#REF!="G",'Ricavi complessivi'!#REF!*LAVORO!$E$8,IF('Ricavi complessivi'!#REF!="S",'Ricavi complessivi'!#REF!,""))</f>
        <v>#REF!</v>
      </c>
      <c r="I65" s="114" t="e">
        <f>IF('Ricavi complessivi'!#REF!="G",'Ricavi complessivi'!D65*LAVORO!$E$8,IF('Ricavi complessivi'!#REF!="S",'Ricavi complessivi'!D65,""))</f>
        <v>#REF!</v>
      </c>
      <c r="J65" s="14" t="e">
        <f>IF('Ricavi complessivi'!#REF!="G",'Ricavi complessivi'!E65*LAVORO!$E$8,IF('Ricavi complessivi'!#REF!="S",'Ricavi complessivi'!E65,""))</f>
        <v>#REF!</v>
      </c>
      <c r="K65" s="14" t="e">
        <f>IF('Ricavi complessivi'!#REF!="G",'Ricavi complessivi'!F65*LAVORO!$E$8,IF('Ricavi complessivi'!#REF!="S",'Ricavi complessivi'!F65,""))</f>
        <v>#REF!</v>
      </c>
      <c r="L65" s="30" t="e">
        <f>IF('Ricavi complessivi'!#REF!="G",'Ricavi complessivi'!#REF!*LAVORO!$E$8,IF('Ricavi complessivi'!#REF!="S",'Ricavi complessivi'!#REF!,""))</f>
        <v>#REF!</v>
      </c>
      <c r="M65" s="30" t="e">
        <f>'Ricavi complessivi'!#REF!</f>
        <v>#REF!</v>
      </c>
      <c r="P65" s="42" t="e">
        <f>IF(M65="G",'Ricavi complessivi'!#REF!,IF('R Sala'!M65='R Sala'!$B$214,'Ricavi complessivi'!#REF!,0))</f>
        <v>#REF!</v>
      </c>
    </row>
    <row r="66" spans="1:16" hidden="1">
      <c r="A66" s="13" t="str">
        <f>IF('Ricavi complessivi'!A66="","",'Ricavi complessivi'!A66)</f>
        <v xml:space="preserve">  58/05/593  </v>
      </c>
      <c r="B66" s="62" t="str">
        <f>IF('Ricavi complessivi'!B66="","",'Ricavi complessivi'!B66)</f>
        <v xml:space="preserve">RIMB. PASTI DISABILI FELINO    </v>
      </c>
      <c r="C66" s="8" t="e">
        <f>IF('Ricavi complessivi'!#REF!="G",'Ricavi complessivi'!#REF!*LAVORO!$E$8,IF('Ricavi complessivi'!#REF!="S",'Ricavi complessivi'!#REF!,""))</f>
        <v>#REF!</v>
      </c>
      <c r="D66" s="8" t="e">
        <f>IF('Ricavi complessivi'!#REF!="G",'Ricavi complessivi'!#REF!*LAVORO!$E$8,IF('Ricavi complessivi'!#REF!="S",'Ricavi complessivi'!#REF!,""))</f>
        <v>#REF!</v>
      </c>
      <c r="E66" s="30" t="e">
        <f>IF('Ricavi complessivi'!#REF!="G",'Ricavi complessivi'!#REF!*LAVORO!$E$8,IF('Ricavi complessivi'!#REF!="S",'Ricavi complessivi'!#REF!,""))</f>
        <v>#REF!</v>
      </c>
      <c r="F66" s="114" t="e">
        <f>IF('Ricavi complessivi'!#REF!="G",'Ricavi complessivi'!C66*LAVORO!$E$8,IF('Ricavi complessivi'!#REF!="S",'Ricavi complessivi'!C66,0))</f>
        <v>#REF!</v>
      </c>
      <c r="G66" s="44" t="e">
        <f>IF('Ricavi complessivi'!#REF!="G",'Ricavi complessivi'!#REF!*LAVORO!$E$8,IF('Ricavi complessivi'!#REF!="S",'Ricavi complessivi'!#REF!,""))</f>
        <v>#REF!</v>
      </c>
      <c r="H66" s="44" t="e">
        <f>IF('Ricavi complessivi'!#REF!="G",'Ricavi complessivi'!#REF!*LAVORO!$E$8,IF('Ricavi complessivi'!#REF!="S",'Ricavi complessivi'!#REF!,""))</f>
        <v>#REF!</v>
      </c>
      <c r="I66" s="114" t="e">
        <f>IF('Ricavi complessivi'!#REF!="G",'Ricavi complessivi'!D66*LAVORO!$E$8,IF('Ricavi complessivi'!#REF!="S",'Ricavi complessivi'!D66,""))</f>
        <v>#REF!</v>
      </c>
      <c r="J66" s="14" t="e">
        <f>IF('Ricavi complessivi'!#REF!="G",'Ricavi complessivi'!E66*LAVORO!$E$8,IF('Ricavi complessivi'!#REF!="S",'Ricavi complessivi'!E66,""))</f>
        <v>#REF!</v>
      </c>
      <c r="K66" s="14" t="e">
        <f>IF('Ricavi complessivi'!#REF!="G",'Ricavi complessivi'!F66*LAVORO!$E$8,IF('Ricavi complessivi'!#REF!="S",'Ricavi complessivi'!F66,""))</f>
        <v>#REF!</v>
      </c>
      <c r="L66" s="30" t="e">
        <f>IF('Ricavi complessivi'!#REF!="G",'Ricavi complessivi'!#REF!*LAVORO!$E$8,IF('Ricavi complessivi'!#REF!="S",'Ricavi complessivi'!#REF!,""))</f>
        <v>#REF!</v>
      </c>
      <c r="M66" s="30" t="e">
        <f>'Ricavi complessivi'!#REF!</f>
        <v>#REF!</v>
      </c>
      <c r="P66" s="42" t="e">
        <f>IF(M66="G",'Ricavi complessivi'!#REF!,IF('R Sala'!M66='R Sala'!$B$214,'Ricavi complessivi'!#REF!,0))</f>
        <v>#REF!</v>
      </c>
    </row>
    <row r="67" spans="1:16" hidden="1">
      <c r="A67" s="13" t="str">
        <f>IF('Ricavi complessivi'!A67="","",'Ricavi complessivi'!A67)</f>
        <v>58/05/594</v>
      </c>
      <c r="B67" s="62" t="str">
        <f>IF('Ricavi complessivi'!B67="","",'Ricavi complessivi'!B67)</f>
        <v xml:space="preserve">RIMB. PASTI DISABILI MONTECHIARUGOLO  </v>
      </c>
      <c r="C67" s="8" t="e">
        <f>IF('Ricavi complessivi'!#REF!="G",'Ricavi complessivi'!#REF!*LAVORO!$E$8,IF('Ricavi complessivi'!#REF!="S",'Ricavi complessivi'!#REF!,""))</f>
        <v>#REF!</v>
      </c>
      <c r="D67" s="8" t="e">
        <f>IF('Ricavi complessivi'!#REF!="G",'Ricavi complessivi'!#REF!*LAVORO!$E$8,IF('Ricavi complessivi'!#REF!="S",'Ricavi complessivi'!#REF!,""))</f>
        <v>#REF!</v>
      </c>
      <c r="E67" s="30" t="e">
        <f>IF('Ricavi complessivi'!#REF!="G",'Ricavi complessivi'!#REF!*LAVORO!$E$8,IF('Ricavi complessivi'!#REF!="S",'Ricavi complessivi'!#REF!,""))</f>
        <v>#REF!</v>
      </c>
      <c r="F67" s="114" t="e">
        <f>IF('Ricavi complessivi'!#REF!="G",'Ricavi complessivi'!C67*LAVORO!$E$8,IF('Ricavi complessivi'!#REF!="S",'Ricavi complessivi'!C67,0))</f>
        <v>#REF!</v>
      </c>
      <c r="G67" s="44" t="e">
        <f>IF('Ricavi complessivi'!#REF!="G",'Ricavi complessivi'!#REF!*LAVORO!$E$8,IF('Ricavi complessivi'!#REF!="S",'Ricavi complessivi'!#REF!,""))</f>
        <v>#REF!</v>
      </c>
      <c r="H67" s="44" t="e">
        <f>IF('Ricavi complessivi'!#REF!="G",'Ricavi complessivi'!#REF!*LAVORO!$E$8,IF('Ricavi complessivi'!#REF!="S",'Ricavi complessivi'!#REF!,""))</f>
        <v>#REF!</v>
      </c>
      <c r="I67" s="114" t="e">
        <f>IF('Ricavi complessivi'!#REF!="G",'Ricavi complessivi'!D67*LAVORO!$E$8,IF('Ricavi complessivi'!#REF!="S",'Ricavi complessivi'!D67,""))</f>
        <v>#REF!</v>
      </c>
      <c r="J67" s="14" t="e">
        <f>IF('Ricavi complessivi'!#REF!="G",'Ricavi complessivi'!E67*LAVORO!$E$8,IF('Ricavi complessivi'!#REF!="S",'Ricavi complessivi'!E67,""))</f>
        <v>#REF!</v>
      </c>
      <c r="K67" s="14" t="e">
        <f>IF('Ricavi complessivi'!#REF!="G",'Ricavi complessivi'!F67*LAVORO!$E$8,IF('Ricavi complessivi'!#REF!="S",'Ricavi complessivi'!F67,""))</f>
        <v>#REF!</v>
      </c>
      <c r="L67" s="30" t="e">
        <f>IF('Ricavi complessivi'!#REF!="G",'Ricavi complessivi'!#REF!*LAVORO!$E$8,IF('Ricavi complessivi'!#REF!="S",'Ricavi complessivi'!#REF!,""))</f>
        <v>#REF!</v>
      </c>
      <c r="M67" s="30" t="e">
        <f>'Ricavi complessivi'!#REF!</f>
        <v>#REF!</v>
      </c>
      <c r="P67" s="42" t="e">
        <f>IF(M67="G",'Ricavi complessivi'!#REF!,IF('R Sala'!M67='R Sala'!$B$214,'Ricavi complessivi'!#REF!,0))</f>
        <v>#REF!</v>
      </c>
    </row>
    <row r="68" spans="1:16" hidden="1">
      <c r="A68" s="13" t="str">
        <f>IF('Ricavi complessivi'!A68="","",'Ricavi complessivi'!A68)</f>
        <v xml:space="preserve">  58/05/595  </v>
      </c>
      <c r="B68" s="62" t="str">
        <f>IF('Ricavi complessivi'!B68="","",'Ricavi complessivi'!B68)</f>
        <v xml:space="preserve">RIMB. PASTI DISABILI SALA B.   </v>
      </c>
      <c r="C68" s="8" t="e">
        <f>IF('Ricavi complessivi'!#REF!="G",'Ricavi complessivi'!#REF!*LAVORO!$E$8,IF('Ricavi complessivi'!#REF!="S",'Ricavi complessivi'!#REF!,""))</f>
        <v>#REF!</v>
      </c>
      <c r="D68" s="8" t="e">
        <f>IF('Ricavi complessivi'!#REF!="G",'Ricavi complessivi'!#REF!*LAVORO!$E$8,IF('Ricavi complessivi'!#REF!="S",'Ricavi complessivi'!#REF!,""))</f>
        <v>#REF!</v>
      </c>
      <c r="E68" s="30" t="e">
        <f>IF('Ricavi complessivi'!#REF!="G",'Ricavi complessivi'!#REF!*LAVORO!$E$8,IF('Ricavi complessivi'!#REF!="S",'Ricavi complessivi'!#REF!,""))</f>
        <v>#REF!</v>
      </c>
      <c r="F68" s="114" t="e">
        <f>IF('Ricavi complessivi'!#REF!="G",'Ricavi complessivi'!C68*LAVORO!$E$8,IF('Ricavi complessivi'!#REF!="S",'Ricavi complessivi'!C68,0))</f>
        <v>#REF!</v>
      </c>
      <c r="G68" s="44" t="e">
        <f>IF('Ricavi complessivi'!#REF!="G",'Ricavi complessivi'!#REF!*LAVORO!$E$8,IF('Ricavi complessivi'!#REF!="S",'Ricavi complessivi'!#REF!,""))</f>
        <v>#REF!</v>
      </c>
      <c r="H68" s="44" t="e">
        <f>IF('Ricavi complessivi'!#REF!="G",'Ricavi complessivi'!#REF!*LAVORO!$E$8,IF('Ricavi complessivi'!#REF!="S",'Ricavi complessivi'!#REF!,""))</f>
        <v>#REF!</v>
      </c>
      <c r="I68" s="114" t="e">
        <f>IF('Ricavi complessivi'!#REF!="G",'Ricavi complessivi'!D68*LAVORO!$E$8,IF('Ricavi complessivi'!#REF!="S",'Ricavi complessivi'!D68,""))</f>
        <v>#REF!</v>
      </c>
      <c r="J68" s="14" t="e">
        <f>IF('Ricavi complessivi'!#REF!="G",'Ricavi complessivi'!E68*LAVORO!$E$8,IF('Ricavi complessivi'!#REF!="S",'Ricavi complessivi'!E68,""))</f>
        <v>#REF!</v>
      </c>
      <c r="K68" s="14" t="e">
        <f>IF('Ricavi complessivi'!#REF!="G",'Ricavi complessivi'!F68*LAVORO!$E$8,IF('Ricavi complessivi'!#REF!="S",'Ricavi complessivi'!F68,""))</f>
        <v>#REF!</v>
      </c>
      <c r="L68" s="30" t="e">
        <f>IF('Ricavi complessivi'!#REF!="G",'Ricavi complessivi'!#REF!*LAVORO!$E$8,IF('Ricavi complessivi'!#REF!="S",'Ricavi complessivi'!#REF!,""))</f>
        <v>#REF!</v>
      </c>
      <c r="M68" s="30" t="e">
        <f>'Ricavi complessivi'!#REF!</f>
        <v>#REF!</v>
      </c>
      <c r="P68" s="42" t="e">
        <f>IF(M68="G",'Ricavi complessivi'!#REF!,IF('R Sala'!M68='R Sala'!$B$214,'Ricavi complessivi'!#REF!,0))</f>
        <v>#REF!</v>
      </c>
    </row>
    <row r="69" spans="1:16" hidden="1">
      <c r="A69" s="13" t="str">
        <f>IF('Ricavi complessivi'!A69="","",'Ricavi complessivi'!A69)</f>
        <v xml:space="preserve">  58/05/596  </v>
      </c>
      <c r="B69" s="62" t="str">
        <f>IF('Ricavi complessivi'!B69="","",'Ricavi complessivi'!B69)</f>
        <v>RIMB. PASTI DIS.LI TRAVERSETOLO</v>
      </c>
      <c r="C69" s="8" t="e">
        <f>IF('Ricavi complessivi'!#REF!="G",'Ricavi complessivi'!#REF!*LAVORO!$E$8,IF('Ricavi complessivi'!#REF!="S",'Ricavi complessivi'!#REF!,""))</f>
        <v>#REF!</v>
      </c>
      <c r="D69" s="8" t="e">
        <f>IF('Ricavi complessivi'!#REF!="G",'Ricavi complessivi'!#REF!*LAVORO!$E$8,IF('Ricavi complessivi'!#REF!="S",'Ricavi complessivi'!#REF!,""))</f>
        <v>#REF!</v>
      </c>
      <c r="E69" s="30" t="e">
        <f>IF('Ricavi complessivi'!#REF!="G",'Ricavi complessivi'!#REF!*LAVORO!$E$8,IF('Ricavi complessivi'!#REF!="S",'Ricavi complessivi'!#REF!,""))</f>
        <v>#REF!</v>
      </c>
      <c r="F69" s="114" t="e">
        <f>IF('Ricavi complessivi'!#REF!="G",'Ricavi complessivi'!C69*LAVORO!$E$8,IF('Ricavi complessivi'!#REF!="S",'Ricavi complessivi'!C69,0))</f>
        <v>#REF!</v>
      </c>
      <c r="G69" s="44" t="e">
        <f>IF('Ricavi complessivi'!#REF!="G",'Ricavi complessivi'!#REF!*LAVORO!$E$8,IF('Ricavi complessivi'!#REF!="S",'Ricavi complessivi'!#REF!,""))</f>
        <v>#REF!</v>
      </c>
      <c r="H69" s="44" t="e">
        <f>IF('Ricavi complessivi'!#REF!="G",'Ricavi complessivi'!#REF!*LAVORO!$E$8,IF('Ricavi complessivi'!#REF!="S",'Ricavi complessivi'!#REF!,""))</f>
        <v>#REF!</v>
      </c>
      <c r="I69" s="114" t="e">
        <f>IF('Ricavi complessivi'!#REF!="G",'Ricavi complessivi'!D69*LAVORO!$E$8,IF('Ricavi complessivi'!#REF!="S",'Ricavi complessivi'!D69,""))</f>
        <v>#REF!</v>
      </c>
      <c r="J69" s="14" t="e">
        <f>IF('Ricavi complessivi'!#REF!="G",'Ricavi complessivi'!E69*LAVORO!$E$8,IF('Ricavi complessivi'!#REF!="S",'Ricavi complessivi'!E69,""))</f>
        <v>#REF!</v>
      </c>
      <c r="K69" s="14" t="e">
        <f>IF('Ricavi complessivi'!#REF!="G",'Ricavi complessivi'!F69*LAVORO!$E$8,IF('Ricavi complessivi'!#REF!="S",'Ricavi complessivi'!F69,""))</f>
        <v>#REF!</v>
      </c>
      <c r="L69" s="30" t="e">
        <f>IF('Ricavi complessivi'!#REF!="G",'Ricavi complessivi'!#REF!*LAVORO!$E$8,IF('Ricavi complessivi'!#REF!="S",'Ricavi complessivi'!#REF!,""))</f>
        <v>#REF!</v>
      </c>
      <c r="M69" s="30" t="e">
        <f>'Ricavi complessivi'!#REF!</f>
        <v>#REF!</v>
      </c>
      <c r="P69" s="42" t="e">
        <f>IF(M69="G",'Ricavi complessivi'!#REF!,IF('R Sala'!M69='R Sala'!$B$214,'Ricavi complessivi'!#REF!,0))</f>
        <v>#REF!</v>
      </c>
    </row>
    <row r="70" spans="1:16" hidden="1">
      <c r="A70" s="13" t="str">
        <f>IF('Ricavi complessivi'!A70="","",'Ricavi complessivi'!A70)</f>
        <v>58/05/751</v>
      </c>
      <c r="B70" s="62" t="str">
        <f>IF('Ricavi complessivi'!B70="","",'Ricavi complessivi'!B70)</f>
        <v xml:space="preserve">FRNA DISABILI RIMB. CD COLLECCHIO  </v>
      </c>
      <c r="C70" s="8" t="e">
        <f>IF('Ricavi complessivi'!#REF!="G",'Ricavi complessivi'!#REF!*LAVORO!$E$8,IF('Ricavi complessivi'!#REF!="S",'Ricavi complessivi'!#REF!,""))</f>
        <v>#REF!</v>
      </c>
      <c r="D70" s="8" t="e">
        <f>IF('Ricavi complessivi'!#REF!="G",'Ricavi complessivi'!#REF!*LAVORO!$E$8,IF('Ricavi complessivi'!#REF!="S",'Ricavi complessivi'!#REF!,""))</f>
        <v>#REF!</v>
      </c>
      <c r="E70" s="30" t="e">
        <f>IF('Ricavi complessivi'!#REF!="G",'Ricavi complessivi'!#REF!*LAVORO!$E$8,IF('Ricavi complessivi'!#REF!="S",'Ricavi complessivi'!#REF!,""))</f>
        <v>#REF!</v>
      </c>
      <c r="F70" s="114" t="e">
        <f>IF('Ricavi complessivi'!#REF!="G",'Ricavi complessivi'!C70*LAVORO!$E$8,IF('Ricavi complessivi'!#REF!="S",'Ricavi complessivi'!C70,0))</f>
        <v>#REF!</v>
      </c>
      <c r="G70" s="44" t="e">
        <f>IF('Ricavi complessivi'!#REF!="G",'Ricavi complessivi'!#REF!*LAVORO!$E$8,IF('Ricavi complessivi'!#REF!="S",'Ricavi complessivi'!#REF!,""))</f>
        <v>#REF!</v>
      </c>
      <c r="H70" s="44" t="e">
        <f>IF('Ricavi complessivi'!#REF!="G",'Ricavi complessivi'!#REF!*LAVORO!$E$8,IF('Ricavi complessivi'!#REF!="S",'Ricavi complessivi'!#REF!,""))</f>
        <v>#REF!</v>
      </c>
      <c r="I70" s="114" t="e">
        <f>IF('Ricavi complessivi'!#REF!="G",'Ricavi complessivi'!D70*LAVORO!$E$8,IF('Ricavi complessivi'!#REF!="S",'Ricavi complessivi'!D70,""))</f>
        <v>#REF!</v>
      </c>
      <c r="J70" s="14" t="e">
        <f>IF('Ricavi complessivi'!#REF!="G",'Ricavi complessivi'!E70*LAVORO!$E$8,IF('Ricavi complessivi'!#REF!="S",'Ricavi complessivi'!E70,""))</f>
        <v>#REF!</v>
      </c>
      <c r="K70" s="14" t="e">
        <f>IF('Ricavi complessivi'!#REF!="G",'Ricavi complessivi'!F70*LAVORO!$E$8,IF('Ricavi complessivi'!#REF!="S",'Ricavi complessivi'!F70,""))</f>
        <v>#REF!</v>
      </c>
      <c r="L70" s="30" t="e">
        <f>IF('Ricavi complessivi'!#REF!="G",'Ricavi complessivi'!#REF!*LAVORO!$E$8,IF('Ricavi complessivi'!#REF!="S",'Ricavi complessivi'!#REF!,""))</f>
        <v>#REF!</v>
      </c>
      <c r="M70" s="30" t="e">
        <f>'Ricavi complessivi'!#REF!</f>
        <v>#REF!</v>
      </c>
      <c r="P70" s="42" t="e">
        <f>IF(M70="G",'Ricavi complessivi'!#REF!,IF('R Sala'!M70='R Sala'!$B$214,'Ricavi complessivi'!#REF!,0))</f>
        <v>#REF!</v>
      </c>
    </row>
    <row r="71" spans="1:16" hidden="1">
      <c r="A71" s="13" t="str">
        <f>IF('Ricavi complessivi'!A71="","",'Ricavi complessivi'!A71)</f>
        <v xml:space="preserve">  58/05/752  </v>
      </c>
      <c r="B71" s="62" t="str">
        <f>IF('Ricavi complessivi'!B71="","",'Ricavi complessivi'!B71)</f>
        <v xml:space="preserve">FRNA DISABILI RIMB. CD FELINO  </v>
      </c>
      <c r="C71" s="8" t="e">
        <f>IF('Ricavi complessivi'!#REF!="G",'Ricavi complessivi'!#REF!*LAVORO!$E$8,IF('Ricavi complessivi'!#REF!="S",'Ricavi complessivi'!#REF!,""))</f>
        <v>#REF!</v>
      </c>
      <c r="D71" s="8" t="e">
        <f>IF('Ricavi complessivi'!#REF!="G",'Ricavi complessivi'!#REF!*LAVORO!$E$8,IF('Ricavi complessivi'!#REF!="S",'Ricavi complessivi'!#REF!,""))</f>
        <v>#REF!</v>
      </c>
      <c r="E71" s="30" t="e">
        <f>IF('Ricavi complessivi'!#REF!="G",'Ricavi complessivi'!#REF!*LAVORO!$E$8,IF('Ricavi complessivi'!#REF!="S",'Ricavi complessivi'!#REF!,""))</f>
        <v>#REF!</v>
      </c>
      <c r="F71" s="114" t="e">
        <f>IF('Ricavi complessivi'!#REF!="G",'Ricavi complessivi'!C71*LAVORO!$E$8,IF('Ricavi complessivi'!#REF!="S",'Ricavi complessivi'!C71,0))</f>
        <v>#REF!</v>
      </c>
      <c r="G71" s="44" t="e">
        <f>IF('Ricavi complessivi'!#REF!="G",'Ricavi complessivi'!#REF!*LAVORO!$E$8,IF('Ricavi complessivi'!#REF!="S",'Ricavi complessivi'!#REF!,""))</f>
        <v>#REF!</v>
      </c>
      <c r="H71" s="44" t="e">
        <f>IF('Ricavi complessivi'!#REF!="G",'Ricavi complessivi'!#REF!*LAVORO!$E$8,IF('Ricavi complessivi'!#REF!="S",'Ricavi complessivi'!#REF!,""))</f>
        <v>#REF!</v>
      </c>
      <c r="I71" s="114" t="e">
        <f>IF('Ricavi complessivi'!#REF!="G",'Ricavi complessivi'!D71*LAVORO!$E$8,IF('Ricavi complessivi'!#REF!="S",'Ricavi complessivi'!D71,""))</f>
        <v>#REF!</v>
      </c>
      <c r="J71" s="14" t="e">
        <f>IF('Ricavi complessivi'!#REF!="G",'Ricavi complessivi'!E71*LAVORO!$E$8,IF('Ricavi complessivi'!#REF!="S",'Ricavi complessivi'!E71,""))</f>
        <v>#REF!</v>
      </c>
      <c r="K71" s="14" t="e">
        <f>IF('Ricavi complessivi'!#REF!="G",'Ricavi complessivi'!F71*LAVORO!$E$8,IF('Ricavi complessivi'!#REF!="S",'Ricavi complessivi'!F71,""))</f>
        <v>#REF!</v>
      </c>
      <c r="L71" s="30" t="e">
        <f>IF('Ricavi complessivi'!#REF!="G",'Ricavi complessivi'!#REF!*LAVORO!$E$8,IF('Ricavi complessivi'!#REF!="S",'Ricavi complessivi'!#REF!,""))</f>
        <v>#REF!</v>
      </c>
      <c r="M71" s="30" t="e">
        <f>'Ricavi complessivi'!#REF!</f>
        <v>#REF!</v>
      </c>
      <c r="P71" s="42" t="e">
        <f>IF(M71="G",'Ricavi complessivi'!#REF!,IF('R Sala'!M71='R Sala'!$B$214,'Ricavi complessivi'!#REF!,0))</f>
        <v>#REF!</v>
      </c>
    </row>
    <row r="72" spans="1:16" hidden="1">
      <c r="A72" s="13" t="str">
        <f>IF('Ricavi complessivi'!A72="","",'Ricavi complessivi'!A72)</f>
        <v>58/05/753</v>
      </c>
      <c r="B72" s="62" t="str">
        <f>IF('Ricavi complessivi'!B72="","",'Ricavi complessivi'!B72)</f>
        <v xml:space="preserve">FRNA DISABILI RIMB. CD MONTECH  </v>
      </c>
      <c r="C72" s="8" t="e">
        <f>IF('Ricavi complessivi'!#REF!="G",'Ricavi complessivi'!#REF!*LAVORO!$E$8,IF('Ricavi complessivi'!#REF!="S",'Ricavi complessivi'!#REF!,""))</f>
        <v>#REF!</v>
      </c>
      <c r="D72" s="8" t="e">
        <f>IF('Ricavi complessivi'!#REF!="G",'Ricavi complessivi'!#REF!*LAVORO!$E$8,IF('Ricavi complessivi'!#REF!="S",'Ricavi complessivi'!#REF!,""))</f>
        <v>#REF!</v>
      </c>
      <c r="E72" s="30" t="e">
        <f>IF('Ricavi complessivi'!#REF!="G",'Ricavi complessivi'!#REF!*LAVORO!$E$8,IF('Ricavi complessivi'!#REF!="S",'Ricavi complessivi'!#REF!,""))</f>
        <v>#REF!</v>
      </c>
      <c r="F72" s="114" t="e">
        <f>IF('Ricavi complessivi'!#REF!="G",'Ricavi complessivi'!C72*LAVORO!$E$8,IF('Ricavi complessivi'!#REF!="S",'Ricavi complessivi'!C72,0))</f>
        <v>#REF!</v>
      </c>
      <c r="G72" s="44" t="e">
        <f>IF('Ricavi complessivi'!#REF!="G",'Ricavi complessivi'!#REF!*LAVORO!$E$8,IF('Ricavi complessivi'!#REF!="S",'Ricavi complessivi'!#REF!,""))</f>
        <v>#REF!</v>
      </c>
      <c r="H72" s="44" t="e">
        <f>IF('Ricavi complessivi'!#REF!="G",'Ricavi complessivi'!#REF!*LAVORO!$E$8,IF('Ricavi complessivi'!#REF!="S",'Ricavi complessivi'!#REF!,""))</f>
        <v>#REF!</v>
      </c>
      <c r="I72" s="114" t="e">
        <f>IF('Ricavi complessivi'!#REF!="G",'Ricavi complessivi'!D72*LAVORO!$E$8,IF('Ricavi complessivi'!#REF!="S",'Ricavi complessivi'!D72,""))</f>
        <v>#REF!</v>
      </c>
      <c r="J72" s="14" t="e">
        <f>IF('Ricavi complessivi'!#REF!="G",'Ricavi complessivi'!E72*LAVORO!$E$8,IF('Ricavi complessivi'!#REF!="S",'Ricavi complessivi'!E72,""))</f>
        <v>#REF!</v>
      </c>
      <c r="K72" s="14" t="e">
        <f>IF('Ricavi complessivi'!#REF!="G",'Ricavi complessivi'!F72*LAVORO!$E$8,IF('Ricavi complessivi'!#REF!="S",'Ricavi complessivi'!F72,""))</f>
        <v>#REF!</v>
      </c>
      <c r="L72" s="30" t="e">
        <f>IF('Ricavi complessivi'!#REF!="G",'Ricavi complessivi'!#REF!*LAVORO!$E$8,IF('Ricavi complessivi'!#REF!="S",'Ricavi complessivi'!#REF!,""))</f>
        <v>#REF!</v>
      </c>
      <c r="M72" s="30" t="e">
        <f>'Ricavi complessivi'!#REF!</f>
        <v>#REF!</v>
      </c>
      <c r="P72" s="42" t="e">
        <f>IF(M72="G",'Ricavi complessivi'!#REF!,IF('R Sala'!M72='R Sala'!$B$214,'Ricavi complessivi'!#REF!,0))</f>
        <v>#REF!</v>
      </c>
    </row>
    <row r="73" spans="1:16">
      <c r="A73" s="13" t="str">
        <f>IF('Ricavi complessivi'!A73="","",'Ricavi complessivi'!A73)</f>
        <v xml:space="preserve">  58/05/754  </v>
      </c>
      <c r="B73" s="62" t="str">
        <f>IF('Ricavi complessivi'!B73="","",'Ricavi complessivi'!B73)</f>
        <v>FRNA DISABILI RIMB. CD SALA BAG</v>
      </c>
      <c r="C73" s="8" t="e">
        <f>IF('Ricavi complessivi'!#REF!="G",'Ricavi complessivi'!#REF!*LAVORO!$E$8,IF('Ricavi complessivi'!#REF!="S",'Ricavi complessivi'!#REF!,""))</f>
        <v>#REF!</v>
      </c>
      <c r="D73" s="8" t="e">
        <f>IF('Ricavi complessivi'!#REF!="G",'Ricavi complessivi'!#REF!*LAVORO!$E$8,IF('Ricavi complessivi'!#REF!="S",'Ricavi complessivi'!#REF!,""))</f>
        <v>#REF!</v>
      </c>
      <c r="E73" s="30" t="e">
        <f>IF('Ricavi complessivi'!#REF!="G",'Ricavi complessivi'!#REF!*LAVORO!$E$8,IF('Ricavi complessivi'!#REF!="S",'Ricavi complessivi'!#REF!,""))</f>
        <v>#REF!</v>
      </c>
      <c r="F73" s="114" t="e">
        <f>IF('Ricavi complessivi'!#REF!="G",'Ricavi complessivi'!C73*LAVORO!$E$8,IF('Ricavi complessivi'!#REF!="S",'Ricavi complessivi'!C73,0))</f>
        <v>#REF!</v>
      </c>
      <c r="G73" s="44" t="e">
        <f>IF('Ricavi complessivi'!#REF!="G",'Ricavi complessivi'!#REF!*LAVORO!$E$8,IF('Ricavi complessivi'!#REF!="S",'Ricavi complessivi'!#REF!,""))</f>
        <v>#REF!</v>
      </c>
      <c r="H73" s="44" t="e">
        <f>IF('Ricavi complessivi'!#REF!="G",'Ricavi complessivi'!#REF!*LAVORO!$E$8,IF('Ricavi complessivi'!#REF!="S",'Ricavi complessivi'!#REF!,""))</f>
        <v>#REF!</v>
      </c>
      <c r="I73" s="114" t="e">
        <f>IF('Ricavi complessivi'!#REF!="G",'Ricavi complessivi'!D73*LAVORO!$E$8,IF('Ricavi complessivi'!#REF!="S",'Ricavi complessivi'!D73,""))</f>
        <v>#REF!</v>
      </c>
      <c r="J73" s="14" t="e">
        <f>IF('Ricavi complessivi'!#REF!="G",'Ricavi complessivi'!E73*LAVORO!$E$8,IF('Ricavi complessivi'!#REF!="S",'Ricavi complessivi'!E73,""))</f>
        <v>#REF!</v>
      </c>
      <c r="K73" s="14" t="e">
        <f>IF('Ricavi complessivi'!#REF!="G",'Ricavi complessivi'!F73*LAVORO!$E$8,IF('Ricavi complessivi'!#REF!="S",'Ricavi complessivi'!F73,""))</f>
        <v>#REF!</v>
      </c>
      <c r="L73" s="30" t="e">
        <f>IF('Ricavi complessivi'!#REF!="G",'Ricavi complessivi'!#REF!*LAVORO!$E$8,IF('Ricavi complessivi'!#REF!="S",'Ricavi complessivi'!#REF!,""))</f>
        <v>#REF!</v>
      </c>
      <c r="M73" s="30" t="e">
        <f>'Ricavi complessivi'!#REF!</f>
        <v>#REF!</v>
      </c>
      <c r="P73" s="42" t="e">
        <f>IF(M73="G",'Ricavi complessivi'!#REF!,IF('R Sala'!M73='R Sala'!$B$214,'Ricavi complessivi'!#REF!,0))</f>
        <v>#REF!</v>
      </c>
    </row>
    <row r="74" spans="1:16" hidden="1">
      <c r="A74" s="13" t="str">
        <f>IF('Ricavi complessivi'!A74="","",'Ricavi complessivi'!A74)</f>
        <v xml:space="preserve">  58/05/755  </v>
      </c>
      <c r="B74" s="62" t="str">
        <f>IF('Ricavi complessivi'!B74="","",'Ricavi complessivi'!B74)</f>
        <v>FRNA DISABILI RIMB. CD TRAVERSE</v>
      </c>
      <c r="C74" s="8" t="e">
        <f>IF('Ricavi complessivi'!#REF!="G",'Ricavi complessivi'!#REF!*LAVORO!$E$8,IF('Ricavi complessivi'!#REF!="S",'Ricavi complessivi'!#REF!,""))</f>
        <v>#REF!</v>
      </c>
      <c r="D74" s="8" t="e">
        <f>IF('Ricavi complessivi'!#REF!="G",'Ricavi complessivi'!#REF!*LAVORO!$E$8,IF('Ricavi complessivi'!#REF!="S",'Ricavi complessivi'!#REF!,""))</f>
        <v>#REF!</v>
      </c>
      <c r="E74" s="30" t="e">
        <f>IF('Ricavi complessivi'!#REF!="G",'Ricavi complessivi'!#REF!*LAVORO!$E$8,IF('Ricavi complessivi'!#REF!="S",'Ricavi complessivi'!#REF!,""))</f>
        <v>#REF!</v>
      </c>
      <c r="F74" s="114" t="e">
        <f>IF('Ricavi complessivi'!#REF!="G",'Ricavi complessivi'!C74*LAVORO!$E$8,IF('Ricavi complessivi'!#REF!="S",'Ricavi complessivi'!C74,0))</f>
        <v>#REF!</v>
      </c>
      <c r="G74" s="44" t="e">
        <f>IF('Ricavi complessivi'!#REF!="G",'Ricavi complessivi'!#REF!*LAVORO!$E$8,IF('Ricavi complessivi'!#REF!="S",'Ricavi complessivi'!#REF!,""))</f>
        <v>#REF!</v>
      </c>
      <c r="H74" s="44" t="e">
        <f>IF('Ricavi complessivi'!#REF!="G",'Ricavi complessivi'!#REF!*LAVORO!$E$8,IF('Ricavi complessivi'!#REF!="S",'Ricavi complessivi'!#REF!,""))</f>
        <v>#REF!</v>
      </c>
      <c r="I74" s="114" t="e">
        <f>IF('Ricavi complessivi'!#REF!="G",'Ricavi complessivi'!D74*LAVORO!$E$8,IF('Ricavi complessivi'!#REF!="S",'Ricavi complessivi'!D74,""))</f>
        <v>#REF!</v>
      </c>
      <c r="J74" s="14" t="e">
        <f>IF('Ricavi complessivi'!#REF!="G",'Ricavi complessivi'!E74*LAVORO!$E$8,IF('Ricavi complessivi'!#REF!="S",'Ricavi complessivi'!E74,""))</f>
        <v>#REF!</v>
      </c>
      <c r="K74" s="14" t="e">
        <f>IF('Ricavi complessivi'!#REF!="G",'Ricavi complessivi'!F74*LAVORO!$E$8,IF('Ricavi complessivi'!#REF!="S",'Ricavi complessivi'!F74,""))</f>
        <v>#REF!</v>
      </c>
      <c r="L74" s="30" t="e">
        <f>IF('Ricavi complessivi'!#REF!="G",'Ricavi complessivi'!#REF!*LAVORO!$E$8,IF('Ricavi complessivi'!#REF!="S",'Ricavi complessivi'!#REF!,""))</f>
        <v>#REF!</v>
      </c>
      <c r="M74" s="30" t="e">
        <f>'Ricavi complessivi'!#REF!</f>
        <v>#REF!</v>
      </c>
      <c r="P74" s="42" t="e">
        <f>IF(M74="G",'Ricavi complessivi'!#REF!,IF('R Sala'!M74='R Sala'!$B$214,'Ricavi complessivi'!#REF!,0))</f>
        <v>#REF!</v>
      </c>
    </row>
    <row r="75" spans="1:16" hidden="1">
      <c r="A75" s="13" t="str">
        <f>IF('Ricavi complessivi'!A75="","",'Ricavi complessivi'!A75)</f>
        <v/>
      </c>
      <c r="B75" s="62" t="str">
        <f>IF('Ricavi complessivi'!B75="","",'Ricavi complessivi'!B75)</f>
        <v>FRNA STRUT.LIV. MED. COLLECCHIO</v>
      </c>
      <c r="C75" s="8" t="e">
        <f>IF('Ricavi complessivi'!#REF!="G",'Ricavi complessivi'!#REF!*LAVORO!$E$8,IF('Ricavi complessivi'!#REF!="S",'Ricavi complessivi'!#REF!,""))</f>
        <v>#REF!</v>
      </c>
      <c r="D75" s="8" t="e">
        <f>IF('Ricavi complessivi'!#REF!="G",'Ricavi complessivi'!#REF!*LAVORO!$E$8,IF('Ricavi complessivi'!#REF!="S",'Ricavi complessivi'!#REF!,""))</f>
        <v>#REF!</v>
      </c>
      <c r="E75" s="30" t="e">
        <f>IF('Ricavi complessivi'!#REF!="G",'Ricavi complessivi'!#REF!*LAVORO!$E$8,IF('Ricavi complessivi'!#REF!="S",'Ricavi complessivi'!#REF!,""))</f>
        <v>#REF!</v>
      </c>
      <c r="F75" s="114" t="e">
        <f>IF('Ricavi complessivi'!#REF!="G",'Ricavi complessivi'!C75*LAVORO!$E$8,IF('Ricavi complessivi'!#REF!="S",'Ricavi complessivi'!C75,0))</f>
        <v>#REF!</v>
      </c>
      <c r="G75" s="44" t="e">
        <f>IF('Ricavi complessivi'!#REF!="G",'Ricavi complessivi'!#REF!*LAVORO!$E$8,IF('Ricavi complessivi'!#REF!="S",'Ricavi complessivi'!#REF!,""))</f>
        <v>#REF!</v>
      </c>
      <c r="H75" s="44" t="e">
        <f>IF('Ricavi complessivi'!#REF!="G",'Ricavi complessivi'!#REF!*LAVORO!$E$8,IF('Ricavi complessivi'!#REF!="S",'Ricavi complessivi'!#REF!,""))</f>
        <v>#REF!</v>
      </c>
      <c r="I75" s="114" t="e">
        <f>IF('Ricavi complessivi'!#REF!="G",'Ricavi complessivi'!D75*LAVORO!$E$8,IF('Ricavi complessivi'!#REF!="S",'Ricavi complessivi'!D75,""))</f>
        <v>#REF!</v>
      </c>
      <c r="J75" s="14" t="e">
        <f>IF('Ricavi complessivi'!#REF!="G",'Ricavi complessivi'!E75*LAVORO!$E$8,IF('Ricavi complessivi'!#REF!="S",'Ricavi complessivi'!E75,""))</f>
        <v>#REF!</v>
      </c>
      <c r="K75" s="14" t="e">
        <f>IF('Ricavi complessivi'!#REF!="G",'Ricavi complessivi'!F75*LAVORO!$E$8,IF('Ricavi complessivi'!#REF!="S",'Ricavi complessivi'!F75,""))</f>
        <v>#REF!</v>
      </c>
      <c r="L75" s="30" t="e">
        <f>IF('Ricavi complessivi'!#REF!="G",'Ricavi complessivi'!#REF!*LAVORO!$E$8,IF('Ricavi complessivi'!#REF!="S",'Ricavi complessivi'!#REF!,""))</f>
        <v>#REF!</v>
      </c>
      <c r="M75" s="30" t="e">
        <f>'Ricavi complessivi'!#REF!</f>
        <v>#REF!</v>
      </c>
      <c r="P75" s="42" t="e">
        <f>IF(M75="G",'Ricavi complessivi'!#REF!,IF('R Sala'!M75='R Sala'!$B$214,'Ricavi complessivi'!#REF!,0))</f>
        <v>#REF!</v>
      </c>
    </row>
    <row r="76" spans="1:16" hidden="1">
      <c r="A76" s="13" t="str">
        <f>IF('Ricavi complessivi'!A76="","",'Ricavi complessivi'!A76)</f>
        <v/>
      </c>
      <c r="B76" s="62" t="str">
        <f>IF('Ricavi complessivi'!B76="","",'Ricavi complessivi'!B76)</f>
        <v>FRNA STRUT.LIV. MED. FELINO</v>
      </c>
      <c r="C76" s="8" t="e">
        <f>IF('Ricavi complessivi'!#REF!="G",'Ricavi complessivi'!#REF!*LAVORO!$E$8,IF('Ricavi complessivi'!#REF!="S",'Ricavi complessivi'!#REF!,""))</f>
        <v>#REF!</v>
      </c>
      <c r="D76" s="8" t="e">
        <f>IF('Ricavi complessivi'!#REF!="G",'Ricavi complessivi'!#REF!*LAVORO!$E$8,IF('Ricavi complessivi'!#REF!="S",'Ricavi complessivi'!#REF!,""))</f>
        <v>#REF!</v>
      </c>
      <c r="E76" s="30" t="e">
        <f>IF('Ricavi complessivi'!#REF!="G",'Ricavi complessivi'!#REF!*LAVORO!$E$8,IF('Ricavi complessivi'!#REF!="S",'Ricavi complessivi'!#REF!,""))</f>
        <v>#REF!</v>
      </c>
      <c r="F76" s="114" t="e">
        <f>IF('Ricavi complessivi'!#REF!="G",'Ricavi complessivi'!C76*LAVORO!$E$8,IF('Ricavi complessivi'!#REF!="S",'Ricavi complessivi'!C76,0))</f>
        <v>#REF!</v>
      </c>
      <c r="G76" s="44" t="e">
        <f>IF('Ricavi complessivi'!#REF!="G",'Ricavi complessivi'!#REF!*LAVORO!$E$8,IF('Ricavi complessivi'!#REF!="S",'Ricavi complessivi'!#REF!,""))</f>
        <v>#REF!</v>
      </c>
      <c r="H76" s="44" t="e">
        <f>IF('Ricavi complessivi'!#REF!="G",'Ricavi complessivi'!#REF!*LAVORO!$E$8,IF('Ricavi complessivi'!#REF!="S",'Ricavi complessivi'!#REF!,""))</f>
        <v>#REF!</v>
      </c>
      <c r="I76" s="114" t="e">
        <f>IF('Ricavi complessivi'!#REF!="G",'Ricavi complessivi'!D76*LAVORO!$E$8,IF('Ricavi complessivi'!#REF!="S",'Ricavi complessivi'!D76,""))</f>
        <v>#REF!</v>
      </c>
      <c r="J76" s="14" t="e">
        <f>IF('Ricavi complessivi'!#REF!="G",'Ricavi complessivi'!E76*LAVORO!$E$8,IF('Ricavi complessivi'!#REF!="S",'Ricavi complessivi'!E76,""))</f>
        <v>#REF!</v>
      </c>
      <c r="K76" s="14" t="e">
        <f>IF('Ricavi complessivi'!#REF!="G",'Ricavi complessivi'!F76*LAVORO!$E$8,IF('Ricavi complessivi'!#REF!="S",'Ricavi complessivi'!F76,""))</f>
        <v>#REF!</v>
      </c>
      <c r="L76" s="30" t="e">
        <f>IF('Ricavi complessivi'!#REF!="G",'Ricavi complessivi'!#REF!*LAVORO!$E$8,IF('Ricavi complessivi'!#REF!="S",'Ricavi complessivi'!#REF!,""))</f>
        <v>#REF!</v>
      </c>
      <c r="M76" s="30" t="e">
        <f>'Ricavi complessivi'!#REF!</f>
        <v>#REF!</v>
      </c>
      <c r="P76" s="42" t="e">
        <f>IF(M76="G",'Ricavi complessivi'!#REF!,IF('R Sala'!M76='R Sala'!$B$214,'Ricavi complessivi'!#REF!,0))</f>
        <v>#REF!</v>
      </c>
    </row>
    <row r="77" spans="1:16" hidden="1">
      <c r="A77" s="13" t="str">
        <f>IF('Ricavi complessivi'!A77="","",'Ricavi complessivi'!A77)</f>
        <v xml:space="preserve">  58/05/763  </v>
      </c>
      <c r="B77" s="62" t="str">
        <f>IF('Ricavi complessivi'!B77="","",'Ricavi complessivi'!B77)</f>
        <v>FRNA STRUT.LIV. MED. MONTECHIRU</v>
      </c>
      <c r="C77" s="8" t="e">
        <f>IF('Ricavi complessivi'!#REF!="G",'Ricavi complessivi'!#REF!*LAVORO!$E$8,IF('Ricavi complessivi'!#REF!="S",'Ricavi complessivi'!#REF!,""))</f>
        <v>#REF!</v>
      </c>
      <c r="D77" s="8" t="e">
        <f>IF('Ricavi complessivi'!#REF!="G",'Ricavi complessivi'!#REF!*LAVORO!$E$8,IF('Ricavi complessivi'!#REF!="S",'Ricavi complessivi'!#REF!,""))</f>
        <v>#REF!</v>
      </c>
      <c r="E77" s="30" t="e">
        <f>IF('Ricavi complessivi'!#REF!="G",'Ricavi complessivi'!#REF!*LAVORO!$E$8,IF('Ricavi complessivi'!#REF!="S",'Ricavi complessivi'!#REF!,""))</f>
        <v>#REF!</v>
      </c>
      <c r="F77" s="114" t="e">
        <f>IF('Ricavi complessivi'!#REF!="G",'Ricavi complessivi'!C77*LAVORO!$E$8,IF('Ricavi complessivi'!#REF!="S",'Ricavi complessivi'!C77,0))</f>
        <v>#REF!</v>
      </c>
      <c r="G77" s="44" t="e">
        <f>IF('Ricavi complessivi'!#REF!="G",'Ricavi complessivi'!#REF!*LAVORO!$E$8,IF('Ricavi complessivi'!#REF!="S",'Ricavi complessivi'!#REF!,""))</f>
        <v>#REF!</v>
      </c>
      <c r="H77" s="44" t="e">
        <f>IF('Ricavi complessivi'!#REF!="G",'Ricavi complessivi'!#REF!*LAVORO!$E$8,IF('Ricavi complessivi'!#REF!="S",'Ricavi complessivi'!#REF!,""))</f>
        <v>#REF!</v>
      </c>
      <c r="I77" s="114" t="e">
        <f>IF('Ricavi complessivi'!#REF!="G",'Ricavi complessivi'!D77*LAVORO!$E$8,IF('Ricavi complessivi'!#REF!="S",'Ricavi complessivi'!D77,""))</f>
        <v>#REF!</v>
      </c>
      <c r="J77" s="14" t="e">
        <f>IF('Ricavi complessivi'!#REF!="G",'Ricavi complessivi'!E77*LAVORO!$E$8,IF('Ricavi complessivi'!#REF!="S",'Ricavi complessivi'!E77,""))</f>
        <v>#REF!</v>
      </c>
      <c r="K77" s="14" t="e">
        <f>IF('Ricavi complessivi'!#REF!="G",'Ricavi complessivi'!F77*LAVORO!$E$8,IF('Ricavi complessivi'!#REF!="S",'Ricavi complessivi'!F77,""))</f>
        <v>#REF!</v>
      </c>
      <c r="L77" s="30" t="e">
        <f>IF('Ricavi complessivi'!#REF!="G",'Ricavi complessivi'!#REF!*LAVORO!$E$8,IF('Ricavi complessivi'!#REF!="S",'Ricavi complessivi'!#REF!,""))</f>
        <v>#REF!</v>
      </c>
      <c r="M77" s="30" t="e">
        <f>'Ricavi complessivi'!#REF!</f>
        <v>#REF!</v>
      </c>
      <c r="P77" s="42" t="e">
        <f>IF(M77="G",'Ricavi complessivi'!#REF!,IF('R Sala'!M77='R Sala'!$B$214,'Ricavi complessivi'!#REF!,0))</f>
        <v>#REF!</v>
      </c>
    </row>
    <row r="78" spans="1:16" hidden="1">
      <c r="A78" s="13" t="str">
        <f>IF('Ricavi complessivi'!A78="","",'Ricavi complessivi'!A78)</f>
        <v/>
      </c>
      <c r="B78" s="62" t="str">
        <f>IF('Ricavi complessivi'!B78="","",'Ricavi complessivi'!B78)</f>
        <v>FRNA STRUT.LIV. MED. SALA</v>
      </c>
      <c r="C78" s="8" t="e">
        <f>IF('Ricavi complessivi'!#REF!="G",'Ricavi complessivi'!#REF!*LAVORO!$E$8,IF('Ricavi complessivi'!#REF!="S",'Ricavi complessivi'!#REF!,""))</f>
        <v>#REF!</v>
      </c>
      <c r="D78" s="8" t="e">
        <f>IF('Ricavi complessivi'!#REF!="G",'Ricavi complessivi'!#REF!*LAVORO!$E$8,IF('Ricavi complessivi'!#REF!="S",'Ricavi complessivi'!#REF!,""))</f>
        <v>#REF!</v>
      </c>
      <c r="E78" s="30" t="e">
        <f>IF('Ricavi complessivi'!#REF!="G",'Ricavi complessivi'!#REF!*LAVORO!$E$8,IF('Ricavi complessivi'!#REF!="S",'Ricavi complessivi'!#REF!,""))</f>
        <v>#REF!</v>
      </c>
      <c r="F78" s="114" t="e">
        <f>IF('Ricavi complessivi'!#REF!="G",'Ricavi complessivi'!C78*LAVORO!$E$8,IF('Ricavi complessivi'!#REF!="S",'Ricavi complessivi'!C78,0))</f>
        <v>#REF!</v>
      </c>
      <c r="G78" s="44" t="e">
        <f>IF('Ricavi complessivi'!#REF!="G",'Ricavi complessivi'!#REF!*LAVORO!$E$8,IF('Ricavi complessivi'!#REF!="S",'Ricavi complessivi'!#REF!,""))</f>
        <v>#REF!</v>
      </c>
      <c r="H78" s="44" t="e">
        <f>IF('Ricavi complessivi'!#REF!="G",'Ricavi complessivi'!#REF!*LAVORO!$E$8,IF('Ricavi complessivi'!#REF!="S",'Ricavi complessivi'!#REF!,""))</f>
        <v>#REF!</v>
      </c>
      <c r="I78" s="114" t="e">
        <f>IF('Ricavi complessivi'!#REF!="G",'Ricavi complessivi'!D78*LAVORO!$E$8,IF('Ricavi complessivi'!#REF!="S",'Ricavi complessivi'!D78,""))</f>
        <v>#REF!</v>
      </c>
      <c r="J78" s="14" t="e">
        <f>IF('Ricavi complessivi'!#REF!="G",'Ricavi complessivi'!E78*LAVORO!$E$8,IF('Ricavi complessivi'!#REF!="S",'Ricavi complessivi'!E78,""))</f>
        <v>#REF!</v>
      </c>
      <c r="K78" s="14" t="e">
        <f>IF('Ricavi complessivi'!#REF!="G",'Ricavi complessivi'!F78*LAVORO!$E$8,IF('Ricavi complessivi'!#REF!="S",'Ricavi complessivi'!F78,""))</f>
        <v>#REF!</v>
      </c>
      <c r="L78" s="30" t="e">
        <f>IF('Ricavi complessivi'!#REF!="G",'Ricavi complessivi'!#REF!*LAVORO!$E$8,IF('Ricavi complessivi'!#REF!="S",'Ricavi complessivi'!#REF!,""))</f>
        <v>#REF!</v>
      </c>
      <c r="M78" s="30" t="e">
        <f>'Ricavi complessivi'!#REF!</f>
        <v>#REF!</v>
      </c>
      <c r="P78" s="42" t="e">
        <f>IF(M78="G",'Ricavi complessivi'!#REF!,IF('R Sala'!M78='R Sala'!$B$214,'Ricavi complessivi'!#REF!,0))</f>
        <v>#REF!</v>
      </c>
    </row>
    <row r="79" spans="1:16" hidden="1">
      <c r="A79" s="13" t="str">
        <f>IF('Ricavi complessivi'!A79="","",'Ricavi complessivi'!A79)</f>
        <v xml:space="preserve">  58/05/765  </v>
      </c>
      <c r="B79" s="62" t="str">
        <f>IF('Ricavi complessivi'!B79="","",'Ricavi complessivi'!B79)</f>
        <v>FRNA STR. LIV. MED. TRAVERSETOL</v>
      </c>
      <c r="C79" s="8" t="e">
        <f>IF('Ricavi complessivi'!#REF!="G",'Ricavi complessivi'!#REF!*LAVORO!$E$8,IF('Ricavi complessivi'!#REF!="S",'Ricavi complessivi'!#REF!,""))</f>
        <v>#REF!</v>
      </c>
      <c r="D79" s="8" t="e">
        <f>IF('Ricavi complessivi'!#REF!="G",'Ricavi complessivi'!#REF!*LAVORO!$E$8,IF('Ricavi complessivi'!#REF!="S",'Ricavi complessivi'!#REF!,""))</f>
        <v>#REF!</v>
      </c>
      <c r="E79" s="30" t="e">
        <f>IF('Ricavi complessivi'!#REF!="G",'Ricavi complessivi'!#REF!*LAVORO!$E$8,IF('Ricavi complessivi'!#REF!="S",'Ricavi complessivi'!#REF!,""))</f>
        <v>#REF!</v>
      </c>
      <c r="F79" s="114" t="e">
        <f>IF('Ricavi complessivi'!#REF!="G",'Ricavi complessivi'!C79*LAVORO!$E$8,IF('Ricavi complessivi'!#REF!="S",'Ricavi complessivi'!C79,0))</f>
        <v>#REF!</v>
      </c>
      <c r="G79" s="44" t="e">
        <f>IF('Ricavi complessivi'!#REF!="G",'Ricavi complessivi'!#REF!*LAVORO!$E$8,IF('Ricavi complessivi'!#REF!="S",'Ricavi complessivi'!#REF!,""))</f>
        <v>#REF!</v>
      </c>
      <c r="H79" s="44" t="e">
        <f>IF('Ricavi complessivi'!#REF!="G",'Ricavi complessivi'!#REF!*LAVORO!$E$8,IF('Ricavi complessivi'!#REF!="S",'Ricavi complessivi'!#REF!,""))</f>
        <v>#REF!</v>
      </c>
      <c r="I79" s="114" t="e">
        <f>IF('Ricavi complessivi'!#REF!="G",'Ricavi complessivi'!D79*LAVORO!$E$8,IF('Ricavi complessivi'!#REF!="S",'Ricavi complessivi'!D79,""))</f>
        <v>#REF!</v>
      </c>
      <c r="J79" s="14" t="e">
        <f>IF('Ricavi complessivi'!#REF!="G",'Ricavi complessivi'!E79*LAVORO!$E$8,IF('Ricavi complessivi'!#REF!="S",'Ricavi complessivi'!E79,""))</f>
        <v>#REF!</v>
      </c>
      <c r="K79" s="14" t="e">
        <f>IF('Ricavi complessivi'!#REF!="G",'Ricavi complessivi'!F79*LAVORO!$E$8,IF('Ricavi complessivi'!#REF!="S",'Ricavi complessivi'!F79,""))</f>
        <v>#REF!</v>
      </c>
      <c r="L79" s="30" t="e">
        <f>IF('Ricavi complessivi'!#REF!="G",'Ricavi complessivi'!#REF!*LAVORO!$E$8,IF('Ricavi complessivi'!#REF!="S",'Ricavi complessivi'!#REF!,""))</f>
        <v>#REF!</v>
      </c>
      <c r="M79" s="30" t="e">
        <f>'Ricavi complessivi'!#REF!</f>
        <v>#REF!</v>
      </c>
      <c r="P79" s="42" t="e">
        <f>IF(M79="G",'Ricavi complessivi'!#REF!,IF('R Sala'!M79='R Sala'!$B$214,'Ricavi complessivi'!#REF!,0))</f>
        <v>#REF!</v>
      </c>
    </row>
    <row r="80" spans="1:16" hidden="1">
      <c r="A80" s="13" t="str">
        <f>IF('Ricavi complessivi'!A80="","",'Ricavi complessivi'!A80)</f>
        <v xml:space="preserve">  58/05/776  </v>
      </c>
      <c r="B80" s="62" t="str">
        <f>IF('Ricavi complessivi'!B80="","",'Ricavi complessivi'!B80)</f>
        <v xml:space="preserve">VARIE DISABILI COLLECCHIO      </v>
      </c>
      <c r="C80" s="8" t="e">
        <f>IF('Ricavi complessivi'!#REF!="G",'Ricavi complessivi'!#REF!*LAVORO!$E$8,IF('Ricavi complessivi'!#REF!="S",'Ricavi complessivi'!#REF!,""))</f>
        <v>#REF!</v>
      </c>
      <c r="D80" s="8" t="e">
        <f>IF('Ricavi complessivi'!#REF!="G",'Ricavi complessivi'!#REF!*LAVORO!$E$8,IF('Ricavi complessivi'!#REF!="S",'Ricavi complessivi'!#REF!,""))</f>
        <v>#REF!</v>
      </c>
      <c r="E80" s="30" t="e">
        <f>IF('Ricavi complessivi'!#REF!="G",'Ricavi complessivi'!#REF!*LAVORO!$E$8,IF('Ricavi complessivi'!#REF!="S",'Ricavi complessivi'!#REF!,""))</f>
        <v>#REF!</v>
      </c>
      <c r="F80" s="114" t="e">
        <f>IF('Ricavi complessivi'!#REF!="G",'Ricavi complessivi'!C80*LAVORO!$E$8,IF('Ricavi complessivi'!#REF!="S",'Ricavi complessivi'!C80,0))</f>
        <v>#REF!</v>
      </c>
      <c r="G80" s="44" t="e">
        <f>IF('Ricavi complessivi'!#REF!="G",'Ricavi complessivi'!#REF!*LAVORO!$E$8,IF('Ricavi complessivi'!#REF!="S",'Ricavi complessivi'!#REF!,""))</f>
        <v>#REF!</v>
      </c>
      <c r="H80" s="44" t="e">
        <f>IF('Ricavi complessivi'!#REF!="G",'Ricavi complessivi'!#REF!*LAVORO!$E$8,IF('Ricavi complessivi'!#REF!="S",'Ricavi complessivi'!#REF!,""))</f>
        <v>#REF!</v>
      </c>
      <c r="I80" s="114" t="e">
        <f>IF('Ricavi complessivi'!#REF!="G",'Ricavi complessivi'!D80*LAVORO!$E$8,IF('Ricavi complessivi'!#REF!="S",'Ricavi complessivi'!D80,""))</f>
        <v>#REF!</v>
      </c>
      <c r="J80" s="14" t="e">
        <f>IF('Ricavi complessivi'!#REF!="G",'Ricavi complessivi'!E80*LAVORO!$E$8,IF('Ricavi complessivi'!#REF!="S",'Ricavi complessivi'!E80,""))</f>
        <v>#REF!</v>
      </c>
      <c r="K80" s="14" t="e">
        <f>IF('Ricavi complessivi'!#REF!="G",'Ricavi complessivi'!F80*LAVORO!$E$8,IF('Ricavi complessivi'!#REF!="S",'Ricavi complessivi'!F80,""))</f>
        <v>#REF!</v>
      </c>
      <c r="L80" s="30" t="e">
        <f>IF('Ricavi complessivi'!#REF!="G",'Ricavi complessivi'!#REF!*LAVORO!$E$8,IF('Ricavi complessivi'!#REF!="S",'Ricavi complessivi'!#REF!,""))</f>
        <v>#REF!</v>
      </c>
      <c r="M80" s="30" t="e">
        <f>'Ricavi complessivi'!#REF!</f>
        <v>#REF!</v>
      </c>
      <c r="P80" s="42" t="e">
        <f>IF(M80="G",'Ricavi complessivi'!#REF!,IF('R Sala'!M80='R Sala'!$B$214,'Ricavi complessivi'!#REF!,0))</f>
        <v>#REF!</v>
      </c>
    </row>
    <row r="81" spans="1:22" hidden="1">
      <c r="A81" s="13" t="str">
        <f>IF('Ricavi complessivi'!A81="","",'Ricavi complessivi'!A81)</f>
        <v xml:space="preserve">  58/05/777  </v>
      </c>
      <c r="B81" s="62" t="str">
        <f>IF('Ricavi complessivi'!B81="","",'Ricavi complessivi'!B81)</f>
        <v xml:space="preserve">VARIE DISABILI FELINO          </v>
      </c>
      <c r="C81" s="8" t="e">
        <f>IF('Ricavi complessivi'!#REF!="G",'Ricavi complessivi'!#REF!*LAVORO!$E$8,IF('Ricavi complessivi'!#REF!="S",'Ricavi complessivi'!#REF!,""))</f>
        <v>#REF!</v>
      </c>
      <c r="D81" s="8" t="e">
        <f>IF('Ricavi complessivi'!#REF!="G",'Ricavi complessivi'!#REF!*LAVORO!$E$8,IF('Ricavi complessivi'!#REF!="S",'Ricavi complessivi'!#REF!,""))</f>
        <v>#REF!</v>
      </c>
      <c r="E81" s="30" t="e">
        <f>IF('Ricavi complessivi'!#REF!="G",'Ricavi complessivi'!#REF!*LAVORO!$E$8,IF('Ricavi complessivi'!#REF!="S",'Ricavi complessivi'!#REF!,""))</f>
        <v>#REF!</v>
      </c>
      <c r="F81" s="114" t="e">
        <f>IF('Ricavi complessivi'!#REF!="G",'Ricavi complessivi'!C81*LAVORO!$E$8,IF('Ricavi complessivi'!#REF!="S",'Ricavi complessivi'!C81,0))</f>
        <v>#REF!</v>
      </c>
      <c r="G81" s="44" t="e">
        <f>IF('Ricavi complessivi'!#REF!="G",'Ricavi complessivi'!#REF!*LAVORO!$E$8,IF('Ricavi complessivi'!#REF!="S",'Ricavi complessivi'!#REF!,""))</f>
        <v>#REF!</v>
      </c>
      <c r="H81" s="44" t="e">
        <f>IF('Ricavi complessivi'!#REF!="G",'Ricavi complessivi'!#REF!*LAVORO!$E$8,IF('Ricavi complessivi'!#REF!="S",'Ricavi complessivi'!#REF!,""))</f>
        <v>#REF!</v>
      </c>
      <c r="I81" s="114" t="e">
        <f>IF('Ricavi complessivi'!#REF!="G",'Ricavi complessivi'!D81*LAVORO!$E$8,IF('Ricavi complessivi'!#REF!="S",'Ricavi complessivi'!D81,""))</f>
        <v>#REF!</v>
      </c>
      <c r="J81" s="14" t="e">
        <f>IF('Ricavi complessivi'!#REF!="G",'Ricavi complessivi'!E81*LAVORO!$E$8,IF('Ricavi complessivi'!#REF!="S",'Ricavi complessivi'!E81,""))</f>
        <v>#REF!</v>
      </c>
      <c r="K81" s="14" t="e">
        <f>IF('Ricavi complessivi'!#REF!="G",'Ricavi complessivi'!F81*LAVORO!$E$8,IF('Ricavi complessivi'!#REF!="S",'Ricavi complessivi'!F81,""))</f>
        <v>#REF!</v>
      </c>
      <c r="L81" s="30" t="e">
        <f>IF('Ricavi complessivi'!#REF!="G",'Ricavi complessivi'!#REF!*LAVORO!$E$8,IF('Ricavi complessivi'!#REF!="S",'Ricavi complessivi'!#REF!,""))</f>
        <v>#REF!</v>
      </c>
      <c r="M81" s="30" t="e">
        <f>'Ricavi complessivi'!#REF!</f>
        <v>#REF!</v>
      </c>
      <c r="P81" s="42" t="e">
        <f>IF(M81="G",'Ricavi complessivi'!#REF!,IF('R Sala'!M81='R Sala'!$B$214,'Ricavi complessivi'!#REF!,0))</f>
        <v>#REF!</v>
      </c>
    </row>
    <row r="82" spans="1:22" hidden="1">
      <c r="A82" s="13" t="str">
        <f>IF('Ricavi complessivi'!A82="","",'Ricavi complessivi'!A82)</f>
        <v xml:space="preserve">  58/05/778  </v>
      </c>
      <c r="B82" s="62" t="str">
        <f>IF('Ricavi complessivi'!B82="","",'Ricavi complessivi'!B82)</f>
        <v xml:space="preserve">VARIE DISABILI MONTECHIARUGOLO </v>
      </c>
      <c r="C82" s="8" t="e">
        <f>IF('Ricavi complessivi'!#REF!="G",'Ricavi complessivi'!#REF!*LAVORO!$E$8,IF('Ricavi complessivi'!#REF!="S",'Ricavi complessivi'!#REF!,""))</f>
        <v>#REF!</v>
      </c>
      <c r="D82" s="8" t="e">
        <f>IF('Ricavi complessivi'!#REF!="G",'Ricavi complessivi'!#REF!*LAVORO!$E$8,IF('Ricavi complessivi'!#REF!="S",'Ricavi complessivi'!#REF!,""))</f>
        <v>#REF!</v>
      </c>
      <c r="E82" s="30" t="e">
        <f>IF('Ricavi complessivi'!#REF!="G",'Ricavi complessivi'!#REF!*LAVORO!$E$8,IF('Ricavi complessivi'!#REF!="S",'Ricavi complessivi'!#REF!,""))</f>
        <v>#REF!</v>
      </c>
      <c r="F82" s="114" t="e">
        <f>IF('Ricavi complessivi'!#REF!="G",'Ricavi complessivi'!C82*LAVORO!$E$8,IF('Ricavi complessivi'!#REF!="S",'Ricavi complessivi'!C82,0))</f>
        <v>#REF!</v>
      </c>
      <c r="G82" s="44" t="e">
        <f>IF('Ricavi complessivi'!#REF!="G",'Ricavi complessivi'!#REF!*LAVORO!$E$8,IF('Ricavi complessivi'!#REF!="S",'Ricavi complessivi'!#REF!,""))</f>
        <v>#REF!</v>
      </c>
      <c r="H82" s="44" t="e">
        <f>IF('Ricavi complessivi'!#REF!="G",'Ricavi complessivi'!#REF!*LAVORO!$E$8,IF('Ricavi complessivi'!#REF!="S",'Ricavi complessivi'!#REF!,""))</f>
        <v>#REF!</v>
      </c>
      <c r="I82" s="114" t="e">
        <f>IF('Ricavi complessivi'!#REF!="G",'Ricavi complessivi'!D82*LAVORO!$E$8,IF('Ricavi complessivi'!#REF!="S",'Ricavi complessivi'!D82,""))</f>
        <v>#REF!</v>
      </c>
      <c r="J82" s="14" t="e">
        <f>IF('Ricavi complessivi'!#REF!="G",'Ricavi complessivi'!E82*LAVORO!$E$8,IF('Ricavi complessivi'!#REF!="S",'Ricavi complessivi'!E82,""))</f>
        <v>#REF!</v>
      </c>
      <c r="K82" s="14" t="e">
        <f>IF('Ricavi complessivi'!#REF!="G",'Ricavi complessivi'!F82*LAVORO!$E$8,IF('Ricavi complessivi'!#REF!="S",'Ricavi complessivi'!F82,""))</f>
        <v>#REF!</v>
      </c>
      <c r="L82" s="30" t="e">
        <f>IF('Ricavi complessivi'!#REF!="G",'Ricavi complessivi'!#REF!*LAVORO!$E$8,IF('Ricavi complessivi'!#REF!="S",'Ricavi complessivi'!#REF!,""))</f>
        <v>#REF!</v>
      </c>
      <c r="M82" s="30" t="e">
        <f>'Ricavi complessivi'!#REF!</f>
        <v>#REF!</v>
      </c>
      <c r="P82" s="42" t="e">
        <f>IF(M82="G",'Ricavi complessivi'!#REF!,IF('R Sala'!M82='R Sala'!$B$214,'Ricavi complessivi'!#REF!,0))</f>
        <v>#REF!</v>
      </c>
    </row>
    <row r="83" spans="1:22">
      <c r="A83" s="13" t="str">
        <f>IF('Ricavi complessivi'!A83="","",'Ricavi complessivi'!A83)</f>
        <v xml:space="preserve">  58/05/779  </v>
      </c>
      <c r="B83" s="62" t="str">
        <f>IF('Ricavi complessivi'!B83="","",'Ricavi complessivi'!B83)</f>
        <v xml:space="preserve">VARIE DISABILI SALA BAGANZA    </v>
      </c>
      <c r="C83" s="8" t="e">
        <f>IF('Ricavi complessivi'!#REF!="G",'Ricavi complessivi'!#REF!*LAVORO!$E$8,IF('Ricavi complessivi'!#REF!="S",'Ricavi complessivi'!#REF!,""))</f>
        <v>#REF!</v>
      </c>
      <c r="D83" s="8" t="e">
        <f>IF('Ricavi complessivi'!#REF!="G",'Ricavi complessivi'!#REF!*LAVORO!$E$8,IF('Ricavi complessivi'!#REF!="S",'Ricavi complessivi'!#REF!,""))</f>
        <v>#REF!</v>
      </c>
      <c r="E83" s="30" t="e">
        <f>IF('Ricavi complessivi'!#REF!="G",'Ricavi complessivi'!#REF!*LAVORO!$E$8,IF('Ricavi complessivi'!#REF!="S",'Ricavi complessivi'!#REF!,""))</f>
        <v>#REF!</v>
      </c>
      <c r="F83" s="114" t="e">
        <f>IF('Ricavi complessivi'!#REF!="G",'Ricavi complessivi'!C83*LAVORO!$E$8,IF('Ricavi complessivi'!#REF!="S",'Ricavi complessivi'!C83,0))</f>
        <v>#REF!</v>
      </c>
      <c r="G83" s="44" t="e">
        <f>IF('Ricavi complessivi'!#REF!="G",'Ricavi complessivi'!#REF!*LAVORO!$E$8,IF('Ricavi complessivi'!#REF!="S",'Ricavi complessivi'!#REF!,""))</f>
        <v>#REF!</v>
      </c>
      <c r="H83" s="44" t="e">
        <f>IF('Ricavi complessivi'!#REF!="G",'Ricavi complessivi'!#REF!*LAVORO!$E$8,IF('Ricavi complessivi'!#REF!="S",'Ricavi complessivi'!#REF!,""))</f>
        <v>#REF!</v>
      </c>
      <c r="I83" s="114" t="e">
        <f>IF('Ricavi complessivi'!#REF!="G",'Ricavi complessivi'!D83*LAVORO!$E$8,IF('Ricavi complessivi'!#REF!="S",'Ricavi complessivi'!D83,""))</f>
        <v>#REF!</v>
      </c>
      <c r="J83" s="14" t="e">
        <f>IF('Ricavi complessivi'!#REF!="G",'Ricavi complessivi'!E83*LAVORO!$E$8,IF('Ricavi complessivi'!#REF!="S",'Ricavi complessivi'!E83,""))</f>
        <v>#REF!</v>
      </c>
      <c r="K83" s="14" t="e">
        <f>IF('Ricavi complessivi'!#REF!="G",'Ricavi complessivi'!F83*LAVORO!$E$8,IF('Ricavi complessivi'!#REF!="S",'Ricavi complessivi'!F83,""))</f>
        <v>#REF!</v>
      </c>
      <c r="L83" s="30" t="e">
        <f>IF('Ricavi complessivi'!#REF!="G",'Ricavi complessivi'!#REF!*LAVORO!$E$8,IF('Ricavi complessivi'!#REF!="S",'Ricavi complessivi'!#REF!,""))</f>
        <v>#REF!</v>
      </c>
      <c r="M83" s="30" t="e">
        <f>'Ricavi complessivi'!#REF!</f>
        <v>#REF!</v>
      </c>
      <c r="P83" s="42" t="e">
        <f>IF(M83="G",'Ricavi complessivi'!#REF!,IF('R Sala'!M83='R Sala'!$B$214,'Ricavi complessivi'!#REF!,0))</f>
        <v>#REF!</v>
      </c>
    </row>
    <row r="84" spans="1:22" hidden="1">
      <c r="A84" s="13" t="str">
        <f>IF('Ricavi complessivi'!A84="","",'Ricavi complessivi'!A84)</f>
        <v xml:space="preserve">  58/05/781  </v>
      </c>
      <c r="B84" s="62" t="str">
        <f>IF('Ricavi complessivi'!B84="","",'Ricavi complessivi'!B84)</f>
        <v xml:space="preserve">VARIE DISABILI TRAVERSETOLO    </v>
      </c>
      <c r="C84" s="8" t="e">
        <f>IF('Ricavi complessivi'!#REF!="G",'Ricavi complessivi'!#REF!*LAVORO!$E$8,IF('Ricavi complessivi'!#REF!="S",'Ricavi complessivi'!#REF!,""))</f>
        <v>#REF!</v>
      </c>
      <c r="D84" s="8" t="e">
        <f>IF('Ricavi complessivi'!#REF!="G",'Ricavi complessivi'!#REF!*LAVORO!$E$8,IF('Ricavi complessivi'!#REF!="S",'Ricavi complessivi'!#REF!,""))</f>
        <v>#REF!</v>
      </c>
      <c r="E84" s="30" t="e">
        <f>IF('Ricavi complessivi'!#REF!="G",'Ricavi complessivi'!#REF!*LAVORO!$E$8,IF('Ricavi complessivi'!#REF!="S",'Ricavi complessivi'!#REF!,""))</f>
        <v>#REF!</v>
      </c>
      <c r="F84" s="114" t="e">
        <f>IF('Ricavi complessivi'!#REF!="G",'Ricavi complessivi'!C84*LAVORO!$E$8,IF('Ricavi complessivi'!#REF!="S",'Ricavi complessivi'!C84,0))</f>
        <v>#REF!</v>
      </c>
      <c r="G84" s="44" t="e">
        <f>IF('Ricavi complessivi'!#REF!="G",'Ricavi complessivi'!#REF!*LAVORO!$E$8,IF('Ricavi complessivi'!#REF!="S",'Ricavi complessivi'!#REF!,""))</f>
        <v>#REF!</v>
      </c>
      <c r="H84" s="44" t="e">
        <f>IF('Ricavi complessivi'!#REF!="G",'Ricavi complessivi'!#REF!*LAVORO!$E$8,IF('Ricavi complessivi'!#REF!="S",'Ricavi complessivi'!#REF!,""))</f>
        <v>#REF!</v>
      </c>
      <c r="I84" s="114" t="e">
        <f>IF('Ricavi complessivi'!#REF!="G",'Ricavi complessivi'!D84*LAVORO!$E$8,IF('Ricavi complessivi'!#REF!="S",'Ricavi complessivi'!D84,""))</f>
        <v>#REF!</v>
      </c>
      <c r="J84" s="14" t="e">
        <f>IF('Ricavi complessivi'!#REF!="G",'Ricavi complessivi'!E84*LAVORO!$E$8,IF('Ricavi complessivi'!#REF!="S",'Ricavi complessivi'!E84,""))</f>
        <v>#REF!</v>
      </c>
      <c r="K84" s="14" t="e">
        <f>IF('Ricavi complessivi'!#REF!="G",'Ricavi complessivi'!F84*LAVORO!$E$8,IF('Ricavi complessivi'!#REF!="S",'Ricavi complessivi'!F84,""))</f>
        <v>#REF!</v>
      </c>
      <c r="L84" s="30" t="e">
        <f>IF('Ricavi complessivi'!#REF!="G",'Ricavi complessivi'!#REF!*LAVORO!$E$8,IF('Ricavi complessivi'!#REF!="S",'Ricavi complessivi'!#REF!,""))</f>
        <v>#REF!</v>
      </c>
      <c r="M84" s="30" t="e">
        <f>'Ricavi complessivi'!#REF!</f>
        <v>#REF!</v>
      </c>
      <c r="P84" s="42" t="e">
        <f>IF(M84="G",'Ricavi complessivi'!#REF!,IF('R Sala'!M84='R Sala'!$B$214,'Ricavi complessivi'!#REF!,0))</f>
        <v>#REF!</v>
      </c>
    </row>
    <row r="85" spans="1:22" hidden="1">
      <c r="A85" s="13" t="str">
        <f>IF('Ricavi complessivi'!A85="","",'Ricavi complessivi'!A85)</f>
        <v/>
      </c>
      <c r="B85" s="62" t="str">
        <f>IF('Ricavi complessivi'!B85="","",'Ricavi complessivi'!B85)</f>
        <v/>
      </c>
      <c r="C85" s="8" t="e">
        <f>IF('Ricavi complessivi'!#REF!="G",'Ricavi complessivi'!#REF!*LAVORO!$E$8,IF('Ricavi complessivi'!#REF!="S",'Ricavi complessivi'!#REF!,""))</f>
        <v>#REF!</v>
      </c>
      <c r="D85" s="8" t="e">
        <f>IF('Ricavi complessivi'!#REF!="G",'Ricavi complessivi'!#REF!*LAVORO!$E$8,IF('Ricavi complessivi'!#REF!="S",'Ricavi complessivi'!#REF!,""))</f>
        <v>#REF!</v>
      </c>
      <c r="E85" s="30" t="e">
        <f>IF('Ricavi complessivi'!#REF!="G",'Ricavi complessivi'!#REF!*LAVORO!$E$8,IF('Ricavi complessivi'!#REF!="S",'Ricavi complessivi'!#REF!,""))</f>
        <v>#REF!</v>
      </c>
      <c r="F85" s="114" t="e">
        <f>IF('Ricavi complessivi'!#REF!="G",'Ricavi complessivi'!C85*LAVORO!$E$8,IF('Ricavi complessivi'!#REF!="S",'Ricavi complessivi'!C85,0))</f>
        <v>#REF!</v>
      </c>
      <c r="G85" s="44" t="e">
        <f>IF('Ricavi complessivi'!#REF!="G",'Ricavi complessivi'!#REF!*LAVORO!$E$8,IF('Ricavi complessivi'!#REF!="S",'Ricavi complessivi'!#REF!,""))</f>
        <v>#REF!</v>
      </c>
      <c r="H85" s="44" t="e">
        <f>IF('Ricavi complessivi'!#REF!="G",'Ricavi complessivi'!#REF!*LAVORO!$E$8,IF('Ricavi complessivi'!#REF!="S",'Ricavi complessivi'!#REF!,""))</f>
        <v>#REF!</v>
      </c>
      <c r="I85" s="114" t="e">
        <f>IF('Ricavi complessivi'!#REF!="G",'Ricavi complessivi'!D85*LAVORO!$E$8,IF('Ricavi complessivi'!#REF!="S",'Ricavi complessivi'!D85,""))</f>
        <v>#REF!</v>
      </c>
      <c r="J85" s="14" t="e">
        <f>IF('Ricavi complessivi'!#REF!="G",'Ricavi complessivi'!E85*LAVORO!$E$8,IF('Ricavi complessivi'!#REF!="S",'Ricavi complessivi'!E85,""))</f>
        <v>#REF!</v>
      </c>
      <c r="K85" s="14" t="e">
        <f>IF('Ricavi complessivi'!#REF!="G",'Ricavi complessivi'!F85*LAVORO!$E$8,IF('Ricavi complessivi'!#REF!="S",'Ricavi complessivi'!F85,""))</f>
        <v>#REF!</v>
      </c>
      <c r="L85" s="30" t="e">
        <f>IF('Ricavi complessivi'!#REF!="G",'Ricavi complessivi'!#REF!*LAVORO!$E$8,IF('Ricavi complessivi'!#REF!="S",'Ricavi complessivi'!#REF!,""))</f>
        <v>#REF!</v>
      </c>
      <c r="M85" s="30" t="e">
        <f>'Ricavi complessivi'!#REF!</f>
        <v>#REF!</v>
      </c>
      <c r="P85" s="42" t="e">
        <f>IF(M85="G",'Ricavi complessivi'!#REF!,IF('R Sala'!M85='R Sala'!$B$214,'Ricavi complessivi'!#REF!,0))</f>
        <v>#REF!</v>
      </c>
    </row>
    <row r="86" spans="1:22" hidden="1">
      <c r="A86" s="13" t="str">
        <f>IF('Ricavi complessivi'!A86="","",'Ricavi complessivi'!A86)</f>
        <v/>
      </c>
      <c r="B86" s="62" t="str">
        <f>IF('Ricavi complessivi'!B86="","",'Ricavi complessivi'!B86)</f>
        <v/>
      </c>
      <c r="C86" s="8" t="e">
        <f>IF('Ricavi complessivi'!#REF!="G",'Ricavi complessivi'!#REF!*LAVORO!$E$8,IF('Ricavi complessivi'!#REF!="S",'Ricavi complessivi'!#REF!,""))</f>
        <v>#REF!</v>
      </c>
      <c r="D86" s="8" t="e">
        <f>IF('Ricavi complessivi'!#REF!="G",'Ricavi complessivi'!#REF!*LAVORO!$E$8,IF('Ricavi complessivi'!#REF!="S",'Ricavi complessivi'!#REF!,""))</f>
        <v>#REF!</v>
      </c>
      <c r="E86" s="30" t="e">
        <f>IF('Ricavi complessivi'!#REF!="G",'Ricavi complessivi'!#REF!*LAVORO!$E$8,IF('Ricavi complessivi'!#REF!="S",'Ricavi complessivi'!#REF!,""))</f>
        <v>#REF!</v>
      </c>
      <c r="F86" s="114" t="e">
        <f>IF('Ricavi complessivi'!#REF!="G",'Ricavi complessivi'!C86*LAVORO!$E$8,IF('Ricavi complessivi'!#REF!="S",'Ricavi complessivi'!C86,0))</f>
        <v>#REF!</v>
      </c>
      <c r="G86" s="44" t="e">
        <f>IF('Ricavi complessivi'!#REF!="G",'Ricavi complessivi'!#REF!*LAVORO!$E$8,IF('Ricavi complessivi'!#REF!="S",'Ricavi complessivi'!#REF!,""))</f>
        <v>#REF!</v>
      </c>
      <c r="H86" s="44" t="e">
        <f>IF('Ricavi complessivi'!#REF!="G",'Ricavi complessivi'!#REF!*LAVORO!$E$8,IF('Ricavi complessivi'!#REF!="S",'Ricavi complessivi'!#REF!,""))</f>
        <v>#REF!</v>
      </c>
      <c r="I86" s="114" t="e">
        <f>IF('Ricavi complessivi'!#REF!="G",'Ricavi complessivi'!D86*LAVORO!$E$8,IF('Ricavi complessivi'!#REF!="S",'Ricavi complessivi'!D86,""))</f>
        <v>#REF!</v>
      </c>
      <c r="J86" s="14" t="e">
        <f>IF('Ricavi complessivi'!#REF!="G",'Ricavi complessivi'!E86*LAVORO!$E$8,IF('Ricavi complessivi'!#REF!="S",'Ricavi complessivi'!E86,""))</f>
        <v>#REF!</v>
      </c>
      <c r="K86" s="14" t="e">
        <f>IF('Ricavi complessivi'!#REF!="G",'Ricavi complessivi'!F86*LAVORO!$E$8,IF('Ricavi complessivi'!#REF!="S",'Ricavi complessivi'!F86,""))</f>
        <v>#REF!</v>
      </c>
      <c r="L86" s="30" t="e">
        <f>IF('Ricavi complessivi'!#REF!="G",'Ricavi complessivi'!#REF!*LAVORO!$E$8,IF('Ricavi complessivi'!#REF!="S",'Ricavi complessivi'!#REF!,""))</f>
        <v>#REF!</v>
      </c>
      <c r="M86" s="30" t="e">
        <f>'Ricavi complessivi'!#REF!</f>
        <v>#REF!</v>
      </c>
      <c r="P86" s="42" t="e">
        <f>IF(M86="G",'Ricavi complessivi'!#REF!,IF('R Sala'!M86='R Sala'!$B$214,'Ricavi complessivi'!#REF!,0))</f>
        <v>#REF!</v>
      </c>
    </row>
    <row r="87" spans="1:22" hidden="1">
      <c r="A87" s="13" t="str">
        <f>IF('Ricavi complessivi'!A87="","",'Ricavi complessivi'!A87)</f>
        <v/>
      </c>
      <c r="B87" s="62" t="str">
        <f>IF('Ricavi complessivi'!B87="","",'Ricavi complessivi'!B87)</f>
        <v/>
      </c>
      <c r="C87" s="8" t="e">
        <f>IF('Ricavi complessivi'!#REF!="G",'Ricavi complessivi'!#REF!*LAVORO!$E$8,IF('Ricavi complessivi'!#REF!="S",'Ricavi complessivi'!#REF!,""))</f>
        <v>#REF!</v>
      </c>
      <c r="D87" s="8" t="e">
        <f>IF('Ricavi complessivi'!#REF!="G",'Ricavi complessivi'!#REF!*LAVORO!$E$8,IF('Ricavi complessivi'!#REF!="S",'Ricavi complessivi'!#REF!,""))</f>
        <v>#REF!</v>
      </c>
      <c r="E87" s="30" t="e">
        <f>IF('Ricavi complessivi'!#REF!="G",'Ricavi complessivi'!#REF!*LAVORO!$E$8,IF('Ricavi complessivi'!#REF!="S",'Ricavi complessivi'!#REF!,""))</f>
        <v>#REF!</v>
      </c>
      <c r="F87" s="114" t="e">
        <f>IF('Ricavi complessivi'!#REF!="G",'Ricavi complessivi'!C87*LAVORO!$E$8,IF('Ricavi complessivi'!#REF!="S",'Ricavi complessivi'!C87,0))</f>
        <v>#REF!</v>
      </c>
      <c r="G87" s="44" t="e">
        <f>IF('Ricavi complessivi'!#REF!="G",'Ricavi complessivi'!#REF!*LAVORO!$E$8,IF('Ricavi complessivi'!#REF!="S",'Ricavi complessivi'!#REF!,""))</f>
        <v>#REF!</v>
      </c>
      <c r="H87" s="44" t="e">
        <f>IF('Ricavi complessivi'!#REF!="G",'Ricavi complessivi'!#REF!*LAVORO!$E$8,IF('Ricavi complessivi'!#REF!="S",'Ricavi complessivi'!#REF!,""))</f>
        <v>#REF!</v>
      </c>
      <c r="I87" s="114" t="e">
        <f>IF('Ricavi complessivi'!#REF!="G",'Ricavi complessivi'!D87*LAVORO!$E$8,IF('Ricavi complessivi'!#REF!="S",'Ricavi complessivi'!D87,""))</f>
        <v>#REF!</v>
      </c>
      <c r="J87" s="14" t="e">
        <f>IF('Ricavi complessivi'!#REF!="G",'Ricavi complessivi'!E87*LAVORO!$E$8,IF('Ricavi complessivi'!#REF!="S",'Ricavi complessivi'!E87,""))</f>
        <v>#REF!</v>
      </c>
      <c r="K87" s="14" t="e">
        <f>IF('Ricavi complessivi'!#REF!="G",'Ricavi complessivi'!F87*LAVORO!$E$8,IF('Ricavi complessivi'!#REF!="S",'Ricavi complessivi'!F87,""))</f>
        <v>#REF!</v>
      </c>
      <c r="L87" s="30" t="e">
        <f>IF('Ricavi complessivi'!#REF!="G",'Ricavi complessivi'!#REF!*LAVORO!$E$8,IF('Ricavi complessivi'!#REF!="S",'Ricavi complessivi'!#REF!,""))</f>
        <v>#REF!</v>
      </c>
      <c r="M87" s="30" t="e">
        <f>'Ricavi complessivi'!#REF!</f>
        <v>#REF!</v>
      </c>
      <c r="P87" s="42" t="e">
        <f>IF(M87="G",'Ricavi complessivi'!#REF!,IF('R Sala'!M87='R Sala'!$B$214,'Ricavi complessivi'!#REF!,0))</f>
        <v>#REF!</v>
      </c>
    </row>
    <row r="88" spans="1:22" hidden="1">
      <c r="A88" s="13" t="str">
        <f>IF('Ricavi complessivi'!A88="","",'Ricavi complessivi'!A88)</f>
        <v/>
      </c>
      <c r="B88" s="62" t="str">
        <f>IF('Ricavi complessivi'!B88="","",'Ricavi complessivi'!B88)</f>
        <v/>
      </c>
      <c r="C88" s="8" t="e">
        <f>IF('Ricavi complessivi'!#REF!="G",'Ricavi complessivi'!#REF!*LAVORO!$E$8,IF('Ricavi complessivi'!#REF!="S",'Ricavi complessivi'!#REF!,""))</f>
        <v>#REF!</v>
      </c>
      <c r="D88" s="8" t="e">
        <f>IF('Ricavi complessivi'!#REF!="G",'Ricavi complessivi'!#REF!*LAVORO!$E$8,IF('Ricavi complessivi'!#REF!="S",'Ricavi complessivi'!#REF!,""))</f>
        <v>#REF!</v>
      </c>
      <c r="E88" s="30" t="e">
        <f>IF('Ricavi complessivi'!#REF!="G",'Ricavi complessivi'!#REF!*LAVORO!$E$8,IF('Ricavi complessivi'!#REF!="S",'Ricavi complessivi'!#REF!,""))</f>
        <v>#REF!</v>
      </c>
      <c r="F88" s="114" t="e">
        <f>IF('Ricavi complessivi'!#REF!="G",'Ricavi complessivi'!C88*LAVORO!$E$8,IF('Ricavi complessivi'!#REF!="S",'Ricavi complessivi'!C88,0))</f>
        <v>#REF!</v>
      </c>
      <c r="G88" s="44" t="e">
        <f>IF('Ricavi complessivi'!#REF!="G",'Ricavi complessivi'!#REF!*LAVORO!$E$8,IF('Ricavi complessivi'!#REF!="S",'Ricavi complessivi'!#REF!,""))</f>
        <v>#REF!</v>
      </c>
      <c r="H88" s="44" t="e">
        <f>IF('Ricavi complessivi'!#REF!="G",'Ricavi complessivi'!#REF!*LAVORO!$E$8,IF('Ricavi complessivi'!#REF!="S",'Ricavi complessivi'!#REF!,""))</f>
        <v>#REF!</v>
      </c>
      <c r="I88" s="114" t="e">
        <f>IF('Ricavi complessivi'!#REF!="G",'Ricavi complessivi'!D88*LAVORO!$E$8,IF('Ricavi complessivi'!#REF!="S",'Ricavi complessivi'!D88,""))</f>
        <v>#REF!</v>
      </c>
      <c r="J88" s="14" t="e">
        <f>IF('Ricavi complessivi'!#REF!="G",'Ricavi complessivi'!E88*LAVORO!$E$8,IF('Ricavi complessivi'!#REF!="S",'Ricavi complessivi'!E88,""))</f>
        <v>#REF!</v>
      </c>
      <c r="K88" s="14" t="e">
        <f>IF('Ricavi complessivi'!#REF!="G",'Ricavi complessivi'!F88*LAVORO!$E$8,IF('Ricavi complessivi'!#REF!="S",'Ricavi complessivi'!F88,""))</f>
        <v>#REF!</v>
      </c>
      <c r="L88" s="30" t="e">
        <f>IF('Ricavi complessivi'!#REF!="G",'Ricavi complessivi'!#REF!*LAVORO!$E$8,IF('Ricavi complessivi'!#REF!="S",'Ricavi complessivi'!#REF!,""))</f>
        <v>#REF!</v>
      </c>
      <c r="M88" s="30" t="e">
        <f>'Ricavi complessivi'!#REF!</f>
        <v>#REF!</v>
      </c>
      <c r="P88" s="42" t="e">
        <f>IF(M88="G",'Ricavi complessivi'!#REF!,IF('R Sala'!M88='R Sala'!$B$214,'Ricavi complessivi'!#REF!,0))</f>
        <v>#REF!</v>
      </c>
    </row>
    <row r="89" spans="1:22" hidden="1">
      <c r="A89" s="13" t="str">
        <f>IF('Ricavi complessivi'!A89="","",'Ricavi complessivi'!A89)</f>
        <v/>
      </c>
      <c r="B89" s="62" t="str">
        <f>IF('Ricavi complessivi'!B89="","",'Ricavi complessivi'!B89)</f>
        <v/>
      </c>
      <c r="C89" s="8" t="e">
        <f>IF('Ricavi complessivi'!#REF!="G",'Ricavi complessivi'!#REF!*LAVORO!$E$8,IF('Ricavi complessivi'!#REF!="S",'Ricavi complessivi'!#REF!,""))</f>
        <v>#REF!</v>
      </c>
      <c r="D89" s="8" t="e">
        <f>IF('Ricavi complessivi'!#REF!="G",'Ricavi complessivi'!#REF!*LAVORO!$E$8,IF('Ricavi complessivi'!#REF!="S",'Ricavi complessivi'!#REF!,""))</f>
        <v>#REF!</v>
      </c>
      <c r="E89" s="30" t="e">
        <f>IF('Ricavi complessivi'!#REF!="G",'Ricavi complessivi'!#REF!*LAVORO!$E$8,IF('Ricavi complessivi'!#REF!="S",'Ricavi complessivi'!#REF!,""))</f>
        <v>#REF!</v>
      </c>
      <c r="F89" s="44" t="e">
        <f>IF('Ricavi complessivi'!#REF!="G",'Ricavi complessivi'!C89*LAVORO!$E$8,IF('Ricavi complessivi'!#REF!="S",'Ricavi complessivi'!C89,0))</f>
        <v>#REF!</v>
      </c>
      <c r="G89" s="44" t="e">
        <f>IF('Ricavi complessivi'!#REF!="G",'Ricavi complessivi'!#REF!*LAVORO!$E$8,IF('Ricavi complessivi'!#REF!="S",'Ricavi complessivi'!#REF!,""))</f>
        <v>#REF!</v>
      </c>
      <c r="H89" s="44" t="e">
        <f>IF('Ricavi complessivi'!#REF!="G",'Ricavi complessivi'!#REF!*LAVORO!$E$8,IF('Ricavi complessivi'!#REF!="S",'Ricavi complessivi'!#REF!,""))</f>
        <v>#REF!</v>
      </c>
      <c r="I89" s="114" t="e">
        <f>IF('Ricavi complessivi'!#REF!="G",'Ricavi complessivi'!D89*LAVORO!$E$8,IF('Ricavi complessivi'!#REF!="S",'Ricavi complessivi'!D89,""))</f>
        <v>#REF!</v>
      </c>
      <c r="J89" s="14" t="e">
        <f>IF('Ricavi complessivi'!#REF!="G",'Ricavi complessivi'!E89*LAVORO!$E$8,IF('Ricavi complessivi'!#REF!="S",'Ricavi complessivi'!E89,""))</f>
        <v>#REF!</v>
      </c>
      <c r="K89" s="14" t="e">
        <f>IF('Ricavi complessivi'!#REF!="G",'Ricavi complessivi'!F89*LAVORO!$E$8,IF('Ricavi complessivi'!#REF!="S",'Ricavi complessivi'!F89,""))</f>
        <v>#REF!</v>
      </c>
      <c r="L89" s="30" t="e">
        <f>IF('Ricavi complessivi'!#REF!="G",'Ricavi complessivi'!#REF!*LAVORO!$E$8,IF('Ricavi complessivi'!#REF!="S",'Ricavi complessivi'!#REF!,""))</f>
        <v>#REF!</v>
      </c>
      <c r="M89" s="30" t="e">
        <f>'Ricavi complessivi'!#REF!</f>
        <v>#REF!</v>
      </c>
      <c r="P89" s="42" t="e">
        <f>IF(M89="G",'Ricavi complessivi'!#REF!,IF('R Sala'!M89='R Sala'!$B$214,'Ricavi complessivi'!#REF!,0))</f>
        <v>#REF!</v>
      </c>
    </row>
    <row r="90" spans="1:22">
      <c r="A90" s="13"/>
      <c r="B90" s="17" t="str">
        <f>'[2]Ricavi complessivi'!B72</f>
        <v>TOTALE RIMBORSI ASS. DIS.</v>
      </c>
      <c r="C90" s="17" t="e">
        <f t="shared" ref="C90:K90" si="4">SUM(C50:C89)</f>
        <v>#REF!</v>
      </c>
      <c r="D90" s="17" t="e">
        <f t="shared" si="4"/>
        <v>#REF!</v>
      </c>
      <c r="E90" s="17" t="e">
        <f t="shared" si="4"/>
        <v>#REF!</v>
      </c>
      <c r="F90" s="17" t="e">
        <f t="shared" si="4"/>
        <v>#REF!</v>
      </c>
      <c r="G90" s="17" t="e">
        <f t="shared" si="4"/>
        <v>#REF!</v>
      </c>
      <c r="H90" s="17" t="e">
        <f t="shared" si="4"/>
        <v>#REF!</v>
      </c>
      <c r="I90" s="17" t="e">
        <f t="shared" si="4"/>
        <v>#REF!</v>
      </c>
      <c r="J90" s="17" t="e">
        <f t="shared" si="4"/>
        <v>#REF!</v>
      </c>
      <c r="K90" s="17" t="e">
        <f t="shared" si="4"/>
        <v>#REF!</v>
      </c>
      <c r="L90" s="8"/>
      <c r="M90" s="8"/>
      <c r="P90" s="42">
        <v>1</v>
      </c>
    </row>
    <row r="91" spans="1:22" ht="23.25">
      <c r="B91" s="50" t="s">
        <v>485</v>
      </c>
      <c r="E91" s="25" t="e">
        <f>IF((#REF!+#REF!+#REF!+#REF!+#REF!-E90)=0,"",(#REF!+#REF!+#REF!+#REF!+#REF!))</f>
        <v>#REF!</v>
      </c>
      <c r="P91" s="42">
        <v>1</v>
      </c>
    </row>
    <row r="92" spans="1:22">
      <c r="A92" s="2" t="s">
        <v>3</v>
      </c>
      <c r="B92" s="2" t="s">
        <v>2</v>
      </c>
      <c r="C92" s="26" t="str">
        <f>C$2</f>
        <v>GESTIONALE</v>
      </c>
      <c r="D92" s="26" t="str">
        <f>D$2</f>
        <v>RATEI E RISCONTI</v>
      </c>
      <c r="E92" s="26" t="str">
        <f>E$2</f>
        <v>STIMA</v>
      </c>
      <c r="F92" s="26" t="str">
        <f>F49</f>
        <v>PREVENTIVO 2019</v>
      </c>
      <c r="G92" s="26" t="e">
        <f t="shared" ref="G92:L92" si="5">G49</f>
        <v>#REF!</v>
      </c>
      <c r="H92" s="26" t="e">
        <f t="shared" si="5"/>
        <v>#REF!</v>
      </c>
      <c r="I92" s="26" t="str">
        <f t="shared" si="5"/>
        <v>CONSUNTIVO 2019</v>
      </c>
      <c r="J92" s="26" t="str">
        <f t="shared" si="5"/>
        <v>INDICATORE ATTESO</v>
      </c>
      <c r="K92" s="26" t="str">
        <f t="shared" si="5"/>
        <v>INDICATORE CONS.</v>
      </c>
      <c r="L92" s="2" t="str">
        <f t="shared" si="5"/>
        <v>NOTE</v>
      </c>
      <c r="P92" s="42">
        <v>1</v>
      </c>
    </row>
    <row r="93" spans="1:22" hidden="1">
      <c r="A93" s="13" t="str">
        <f>IF('Ricavi complessivi'!A93="","",'Ricavi complessivi'!A93)</f>
        <v xml:space="preserve">  58/05/701  </v>
      </c>
      <c r="B93" s="62" t="str">
        <f>IF('Ricavi complessivi'!B93="","",'Ricavi complessivi'!B93)</f>
        <v>PDZ COMUNITA' EDUC.VA COLLECCHI</v>
      </c>
      <c r="C93" s="8" t="e">
        <f>IF('Ricavi complessivi'!#REF!="G",'Ricavi complessivi'!#REF!*LAVORO!$E$8,IF('Ricavi complessivi'!#REF!="S",'Ricavi complessivi'!#REF!,""))</f>
        <v>#REF!</v>
      </c>
      <c r="D93" s="8" t="e">
        <f>IF('Ricavi complessivi'!#REF!="G",'Ricavi complessivi'!#REF!*LAVORO!$E$8,IF('Ricavi complessivi'!#REF!="S",'Ricavi complessivi'!#REF!,""))</f>
        <v>#REF!</v>
      </c>
      <c r="E93" s="30" t="e">
        <f>IF('Ricavi complessivi'!#REF!="G",'Ricavi complessivi'!#REF!*LAVORO!$E$8,IF('Ricavi complessivi'!#REF!="S",'Ricavi complessivi'!#REF!,""))</f>
        <v>#REF!</v>
      </c>
      <c r="F93" s="114" t="e">
        <f>IF('Ricavi complessivi'!#REF!="G",'Ricavi complessivi'!C93*LAVORO!$E$8,IF('Ricavi complessivi'!#REF!="S",'Ricavi complessivi'!C93,0))</f>
        <v>#REF!</v>
      </c>
      <c r="G93" s="44" t="e">
        <f>IF('Ricavi complessivi'!#REF!="G",'Ricavi complessivi'!#REF!*LAVORO!$E$8,IF('Ricavi complessivi'!#REF!="S",'Ricavi complessivi'!#REF!,""))</f>
        <v>#REF!</v>
      </c>
      <c r="H93" s="44" t="e">
        <f>IF('Ricavi complessivi'!#REF!="G",'Ricavi complessivi'!#REF!*LAVORO!$E$8,IF('Ricavi complessivi'!#REF!="S",'Ricavi complessivi'!#REF!,""))</f>
        <v>#REF!</v>
      </c>
      <c r="I93" s="114" t="e">
        <f>IF('Ricavi complessivi'!#REF!="G",'Ricavi complessivi'!D93*LAVORO!$E$8,IF('Ricavi complessivi'!#REF!="S",'Ricavi complessivi'!D93,""))</f>
        <v>#REF!</v>
      </c>
      <c r="J93" s="14" t="e">
        <f>IF('Ricavi complessivi'!#REF!="G",'Ricavi complessivi'!E93*LAVORO!$E$8,IF('Ricavi complessivi'!#REF!="S",'Ricavi complessivi'!E93,""))</f>
        <v>#REF!</v>
      </c>
      <c r="K93" s="14" t="e">
        <f>IF('Ricavi complessivi'!#REF!="G",'Ricavi complessivi'!F93*LAVORO!$E$8,IF('Ricavi complessivi'!#REF!="S",'Ricavi complessivi'!F93,""))</f>
        <v>#REF!</v>
      </c>
      <c r="L93" s="30" t="e">
        <f>IF('Ricavi complessivi'!#REF!="G",'Ricavi complessivi'!#REF!*LAVORO!$E$8,IF('Ricavi complessivi'!#REF!="S",'Ricavi complessivi'!#REF!,""))</f>
        <v>#REF!</v>
      </c>
      <c r="M93" s="30" t="e">
        <f>'Ricavi complessivi'!#REF!</f>
        <v>#REF!</v>
      </c>
      <c r="P93" s="42" t="e">
        <f>IF(M93="G",'Ricavi complessivi'!#REF!,IF('R Sala'!M93='R Sala'!$B$214,'Ricavi complessivi'!#REF!,0))</f>
        <v>#REF!</v>
      </c>
      <c r="Q93" s="42" t="s">
        <v>513</v>
      </c>
      <c r="S93" s="1">
        <v>25874.28</v>
      </c>
      <c r="T93" s="42" t="s">
        <v>513</v>
      </c>
      <c r="V93" s="1">
        <v>11432.15</v>
      </c>
    </row>
    <row r="94" spans="1:22" hidden="1">
      <c r="A94" s="13" t="str">
        <f>IF('Ricavi complessivi'!A94="","",'Ricavi complessivi'!A94)</f>
        <v xml:space="preserve">  58/05/702  </v>
      </c>
      <c r="B94" s="62" t="str">
        <f>IF('Ricavi complessivi'!B94="","",'Ricavi complessivi'!B94)</f>
        <v xml:space="preserve">PDZ COMUNITA' EDUC.VA FELINO   </v>
      </c>
      <c r="C94" s="8" t="e">
        <f>IF('Ricavi complessivi'!#REF!="G",'Ricavi complessivi'!#REF!*LAVORO!$E$8,IF('Ricavi complessivi'!#REF!="S",'Ricavi complessivi'!#REF!,""))</f>
        <v>#REF!</v>
      </c>
      <c r="D94" s="8" t="e">
        <f>IF('Ricavi complessivi'!#REF!="G",'Ricavi complessivi'!#REF!*LAVORO!$E$8,IF('Ricavi complessivi'!#REF!="S",'Ricavi complessivi'!#REF!,""))</f>
        <v>#REF!</v>
      </c>
      <c r="E94" s="30" t="e">
        <f>IF('Ricavi complessivi'!#REF!="G",'Ricavi complessivi'!#REF!*LAVORO!$E$8,IF('Ricavi complessivi'!#REF!="S",'Ricavi complessivi'!#REF!,""))</f>
        <v>#REF!</v>
      </c>
      <c r="F94" s="114" t="e">
        <f>IF('Ricavi complessivi'!#REF!="G",'Ricavi complessivi'!C94*LAVORO!$E$8,IF('Ricavi complessivi'!#REF!="S",'Ricavi complessivi'!C94,0))</f>
        <v>#REF!</v>
      </c>
      <c r="G94" s="44" t="e">
        <f>IF('Ricavi complessivi'!#REF!="G",'Ricavi complessivi'!#REF!*LAVORO!$E$8,IF('Ricavi complessivi'!#REF!="S",'Ricavi complessivi'!#REF!,""))</f>
        <v>#REF!</v>
      </c>
      <c r="H94" s="44" t="e">
        <f>IF('Ricavi complessivi'!#REF!="G",'Ricavi complessivi'!#REF!*LAVORO!$E$8,IF('Ricavi complessivi'!#REF!="S",'Ricavi complessivi'!#REF!,""))</f>
        <v>#REF!</v>
      </c>
      <c r="I94" s="114" t="e">
        <f>IF('Ricavi complessivi'!#REF!="G",'Ricavi complessivi'!D94*LAVORO!$E$8,IF('Ricavi complessivi'!#REF!="S",'Ricavi complessivi'!D94,""))</f>
        <v>#REF!</v>
      </c>
      <c r="J94" s="14" t="e">
        <f>IF('Ricavi complessivi'!#REF!="G",'Ricavi complessivi'!E94*LAVORO!$E$8,IF('Ricavi complessivi'!#REF!="S",'Ricavi complessivi'!E94,""))</f>
        <v>#REF!</v>
      </c>
      <c r="K94" s="14" t="e">
        <f>IF('Ricavi complessivi'!#REF!="G",'Ricavi complessivi'!F94*LAVORO!$E$8,IF('Ricavi complessivi'!#REF!="S",'Ricavi complessivi'!F94,""))</f>
        <v>#REF!</v>
      </c>
      <c r="L94" s="30" t="e">
        <f>IF('Ricavi complessivi'!#REF!="G",'Ricavi complessivi'!#REF!*LAVORO!$E$8,IF('Ricavi complessivi'!#REF!="S",'Ricavi complessivi'!#REF!,""))</f>
        <v>#REF!</v>
      </c>
      <c r="M94" s="30" t="e">
        <f>'Ricavi complessivi'!#REF!</f>
        <v>#REF!</v>
      </c>
      <c r="P94" s="42" t="e">
        <f>IF(M94="G",'Ricavi complessivi'!#REF!,IF('R Sala'!M94='R Sala'!$B$214,'Ricavi complessivi'!#REF!,0))</f>
        <v>#REF!</v>
      </c>
      <c r="S94" s="1"/>
      <c r="V94" s="1">
        <v>5718.69</v>
      </c>
    </row>
    <row r="95" spans="1:22" hidden="1">
      <c r="A95" s="13" t="str">
        <f>IF('Ricavi complessivi'!A95="","",'Ricavi complessivi'!A95)</f>
        <v xml:space="preserve">  58/05/705  </v>
      </c>
      <c r="B95" s="62" t="str">
        <f>IF('Ricavi complessivi'!B95="","",'Ricavi complessivi'!B95)</f>
        <v>PDZ COMUNITA' ED.VA TRAVERSETOL</v>
      </c>
      <c r="C95" s="8" t="e">
        <f>IF('Ricavi complessivi'!#REF!="G",'Ricavi complessivi'!#REF!*LAVORO!$E$8,IF('Ricavi complessivi'!#REF!="S",'Ricavi complessivi'!#REF!,""))</f>
        <v>#REF!</v>
      </c>
      <c r="D95" s="8" t="e">
        <f>IF('Ricavi complessivi'!#REF!="G",'Ricavi complessivi'!#REF!*LAVORO!$E$8,IF('Ricavi complessivi'!#REF!="S",'Ricavi complessivi'!#REF!,""))</f>
        <v>#REF!</v>
      </c>
      <c r="E95" s="30" t="e">
        <f>IF('Ricavi complessivi'!#REF!="G",'Ricavi complessivi'!#REF!*LAVORO!$E$8,IF('Ricavi complessivi'!#REF!="S",'Ricavi complessivi'!#REF!,""))</f>
        <v>#REF!</v>
      </c>
      <c r="F95" s="114" t="e">
        <f>IF('Ricavi complessivi'!#REF!="G",'Ricavi complessivi'!C95*LAVORO!$E$8,IF('Ricavi complessivi'!#REF!="S",'Ricavi complessivi'!C95,0))</f>
        <v>#REF!</v>
      </c>
      <c r="G95" s="44" t="e">
        <f>IF('Ricavi complessivi'!#REF!="G",'Ricavi complessivi'!#REF!*LAVORO!$E$8,IF('Ricavi complessivi'!#REF!="S",'Ricavi complessivi'!#REF!,""))</f>
        <v>#REF!</v>
      </c>
      <c r="H95" s="44" t="e">
        <f>IF('Ricavi complessivi'!#REF!="G",'Ricavi complessivi'!#REF!*LAVORO!$E$8,IF('Ricavi complessivi'!#REF!="S",'Ricavi complessivi'!#REF!,""))</f>
        <v>#REF!</v>
      </c>
      <c r="I95" s="114" t="e">
        <f>IF('Ricavi complessivi'!#REF!="G",'Ricavi complessivi'!D95*LAVORO!$E$8,IF('Ricavi complessivi'!#REF!="S",'Ricavi complessivi'!D95,""))</f>
        <v>#REF!</v>
      </c>
      <c r="J95" s="14" t="e">
        <f>IF('Ricavi complessivi'!#REF!="G",'Ricavi complessivi'!E95*LAVORO!$E$8,IF('Ricavi complessivi'!#REF!="S",'Ricavi complessivi'!E95,""))</f>
        <v>#REF!</v>
      </c>
      <c r="K95" s="14" t="e">
        <f>IF('Ricavi complessivi'!#REF!="G",'Ricavi complessivi'!F95*LAVORO!$E$8,IF('Ricavi complessivi'!#REF!="S",'Ricavi complessivi'!F95,""))</f>
        <v>#REF!</v>
      </c>
      <c r="L95" s="30" t="e">
        <f>IF('Ricavi complessivi'!#REF!="G",'Ricavi complessivi'!#REF!*LAVORO!$E$8,IF('Ricavi complessivi'!#REF!="S",'Ricavi complessivi'!#REF!,""))</f>
        <v>#REF!</v>
      </c>
      <c r="M95" s="30" t="e">
        <f>'Ricavi complessivi'!#REF!</f>
        <v>#REF!</v>
      </c>
      <c r="P95" s="42" t="e">
        <f>IF(M95="G",'Ricavi complessivi'!#REF!,IF('R Sala'!M95='R Sala'!$B$214,'Ricavi complessivi'!#REF!,0))</f>
        <v>#REF!</v>
      </c>
      <c r="S95" s="1"/>
      <c r="V95" s="1">
        <v>8723.44</v>
      </c>
    </row>
    <row r="96" spans="1:22" hidden="1">
      <c r="A96" s="13" t="str">
        <f>IF('Ricavi complessivi'!A96="","",'Ricavi complessivi'!A96)</f>
        <v xml:space="preserve">  58/05/706  </v>
      </c>
      <c r="B96" s="62" t="str">
        <f>IF('Ricavi complessivi'!B96="","",'Ricavi complessivi'!B96)</f>
        <v>PDZ ACCOGLIENZA A NUOVA COMUNIT</v>
      </c>
      <c r="C96" s="8" t="e">
        <f>IF('Ricavi complessivi'!#REF!="G",'Ricavi complessivi'!#REF!*LAVORO!$E$8,IF('Ricavi complessivi'!#REF!="S",'Ricavi complessivi'!#REF!,""))</f>
        <v>#REF!</v>
      </c>
      <c r="D96" s="8" t="e">
        <f>IF('Ricavi complessivi'!#REF!="G",'Ricavi complessivi'!#REF!*LAVORO!$E$8,IF('Ricavi complessivi'!#REF!="S",'Ricavi complessivi'!#REF!,""))</f>
        <v>#REF!</v>
      </c>
      <c r="E96" s="30" t="e">
        <f>IF('Ricavi complessivi'!#REF!="G",'Ricavi complessivi'!#REF!*LAVORO!$E$8,IF('Ricavi complessivi'!#REF!="S",'Ricavi complessivi'!#REF!,""))</f>
        <v>#REF!</v>
      </c>
      <c r="F96" s="114" t="e">
        <f>IF('Ricavi complessivi'!#REF!="G",'Ricavi complessivi'!C96*LAVORO!$E$8,IF('Ricavi complessivi'!#REF!="S",'Ricavi complessivi'!C96,0))</f>
        <v>#REF!</v>
      </c>
      <c r="G96" s="44" t="e">
        <f>IF('Ricavi complessivi'!#REF!="G",'Ricavi complessivi'!#REF!*LAVORO!$E$8,IF('Ricavi complessivi'!#REF!="S",'Ricavi complessivi'!#REF!,""))</f>
        <v>#REF!</v>
      </c>
      <c r="H96" s="44" t="e">
        <f>IF('Ricavi complessivi'!#REF!="G",'Ricavi complessivi'!#REF!*LAVORO!$E$8,IF('Ricavi complessivi'!#REF!="S",'Ricavi complessivi'!#REF!,""))</f>
        <v>#REF!</v>
      </c>
      <c r="I96" s="114" t="e">
        <f>IF('Ricavi complessivi'!#REF!="G",'Ricavi complessivi'!D96*LAVORO!$E$8,IF('Ricavi complessivi'!#REF!="S",'Ricavi complessivi'!D96,""))</f>
        <v>#REF!</v>
      </c>
      <c r="J96" s="14" t="e">
        <f>IF('Ricavi complessivi'!#REF!="G",'Ricavi complessivi'!E96*LAVORO!$E$8,IF('Ricavi complessivi'!#REF!="S",'Ricavi complessivi'!E96,""))</f>
        <v>#REF!</v>
      </c>
      <c r="K96" s="14" t="e">
        <f>IF('Ricavi complessivi'!#REF!="G",'Ricavi complessivi'!F96*LAVORO!$E$8,IF('Ricavi complessivi'!#REF!="S",'Ricavi complessivi'!F96,""))</f>
        <v>#REF!</v>
      </c>
      <c r="L96" s="30" t="e">
        <f>IF('Ricavi complessivi'!#REF!="G",'Ricavi complessivi'!#REF!*LAVORO!$E$8,IF('Ricavi complessivi'!#REF!="S",'Ricavi complessivi'!#REF!,""))</f>
        <v>#REF!</v>
      </c>
      <c r="M96" s="30" t="e">
        <f>'Ricavi complessivi'!#REF!</f>
        <v>#REF!</v>
      </c>
      <c r="P96" s="42" t="e">
        <f>IF(M96="G",'Ricavi complessivi'!#REF!,IF('R Sala'!M96='R Sala'!$B$214,'Ricavi complessivi'!#REF!,0))</f>
        <v>#REF!</v>
      </c>
    </row>
    <row r="97" spans="1:26">
      <c r="A97" s="13" t="str">
        <f>IF('Ricavi complessivi'!A97="","",'Ricavi complessivi'!A97)</f>
        <v xml:space="preserve">  58/05/707  </v>
      </c>
      <c r="B97" s="62" t="str">
        <f>IF('Ricavi complessivi'!B97="","",'Ricavi complessivi'!B97)</f>
        <v>PDZ PERCORSI PERSONALIZZATI  E BORSE L</v>
      </c>
      <c r="C97" s="8" t="e">
        <f>IF('Ricavi complessivi'!#REF!="G",'Ricavi complessivi'!#REF!*LAVORO!$E$8,IF('Ricavi complessivi'!#REF!="S",'Ricavi complessivi'!#REF!,""))</f>
        <v>#REF!</v>
      </c>
      <c r="D97" s="8" t="e">
        <f>IF('Ricavi complessivi'!#REF!="G",'Ricavi complessivi'!#REF!*LAVORO!$E$8,IF('Ricavi complessivi'!#REF!="S",'Ricavi complessivi'!#REF!,""))</f>
        <v>#REF!</v>
      </c>
      <c r="E97" s="30" t="e">
        <f>IF('Ricavi complessivi'!#REF!="G",'Ricavi complessivi'!#REF!*LAVORO!$E$8,IF('Ricavi complessivi'!#REF!="S",'Ricavi complessivi'!#REF!,""))</f>
        <v>#REF!</v>
      </c>
      <c r="F97" s="114" t="e">
        <f>IF('Ricavi complessivi'!#REF!="G",'Ricavi complessivi'!C97*LAVORO!$E$8,IF('Ricavi complessivi'!#REF!="S",'Ricavi complessivi'!C97,0))</f>
        <v>#REF!</v>
      </c>
      <c r="G97" s="44" t="e">
        <f>IF('Ricavi complessivi'!#REF!="G",'Ricavi complessivi'!#REF!*LAVORO!$E$8,IF('Ricavi complessivi'!#REF!="S",'Ricavi complessivi'!#REF!,""))</f>
        <v>#REF!</v>
      </c>
      <c r="H97" s="44" t="e">
        <f>IF('Ricavi complessivi'!#REF!="G",'Ricavi complessivi'!#REF!*LAVORO!$E$8,IF('Ricavi complessivi'!#REF!="S",'Ricavi complessivi'!#REF!,""))</f>
        <v>#REF!</v>
      </c>
      <c r="I97" s="114" t="e">
        <f>IF('Ricavi complessivi'!#REF!="G",'Ricavi complessivi'!D97*LAVORO!$E$8,IF('Ricavi complessivi'!#REF!="S",'Ricavi complessivi'!D97,""))</f>
        <v>#REF!</v>
      </c>
      <c r="J97" s="14" t="e">
        <f>IF('Ricavi complessivi'!#REF!="G",'Ricavi complessivi'!E97*LAVORO!$E$8,IF('Ricavi complessivi'!#REF!="S",'Ricavi complessivi'!E97,""))</f>
        <v>#REF!</v>
      </c>
      <c r="K97" s="14" t="e">
        <f>IF('Ricavi complessivi'!#REF!="G",'Ricavi complessivi'!F97*LAVORO!$E$8,IF('Ricavi complessivi'!#REF!="S",'Ricavi complessivi'!F97,""))</f>
        <v>#REF!</v>
      </c>
      <c r="L97" s="30" t="e">
        <f>IF('Ricavi complessivi'!#REF!="G",'Ricavi complessivi'!#REF!*LAVORO!$E$8,IF('Ricavi complessivi'!#REF!="S",'Ricavi complessivi'!#REF!,""))</f>
        <v>#REF!</v>
      </c>
      <c r="M97" s="30" t="e">
        <f>'Ricavi complessivi'!#REF!</f>
        <v>#REF!</v>
      </c>
      <c r="N97" s="42">
        <v>6217</v>
      </c>
      <c r="O97" s="42" t="s">
        <v>514</v>
      </c>
      <c r="P97" s="42" t="e">
        <f>IF(M97="G",'Ricavi complessivi'!#REF!,IF('R Sala'!M97='R Sala'!$B$214,'Ricavi complessivi'!#REF!,0))</f>
        <v>#REF!</v>
      </c>
    </row>
    <row r="98" spans="1:26" hidden="1">
      <c r="A98" s="13" t="str">
        <f>IF('Ricavi complessivi'!A98="","",'Ricavi complessivi'!A98)</f>
        <v/>
      </c>
      <c r="B98" s="62" t="str">
        <f>IF('Ricavi complessivi'!B98="","",'Ricavi complessivi'!B98)</f>
        <v>PDZ BORSE LAVORO</v>
      </c>
      <c r="C98" s="8" t="e">
        <f>IF('Ricavi complessivi'!#REF!="G",'Ricavi complessivi'!#REF!*LAVORO!$E$8,IF('Ricavi complessivi'!#REF!="S",'Ricavi complessivi'!#REF!,""))</f>
        <v>#REF!</v>
      </c>
      <c r="D98" s="8" t="e">
        <f>IF('Ricavi complessivi'!#REF!="G",'Ricavi complessivi'!#REF!*LAVORO!$E$8,IF('Ricavi complessivi'!#REF!="S",'Ricavi complessivi'!#REF!,""))</f>
        <v>#REF!</v>
      </c>
      <c r="E98" s="30" t="e">
        <f>IF('Ricavi complessivi'!#REF!="G",'Ricavi complessivi'!#REF!*LAVORO!$E$8,IF('Ricavi complessivi'!#REF!="S",'Ricavi complessivi'!#REF!,""))</f>
        <v>#REF!</v>
      </c>
      <c r="F98" s="114" t="e">
        <f>IF('Ricavi complessivi'!#REF!="G",'Ricavi complessivi'!C98*LAVORO!$E$8,IF('Ricavi complessivi'!#REF!="S",'Ricavi complessivi'!C98,0))</f>
        <v>#REF!</v>
      </c>
      <c r="G98" s="44" t="e">
        <f>IF('Ricavi complessivi'!#REF!="G",'Ricavi complessivi'!#REF!*LAVORO!$E$8,IF('Ricavi complessivi'!#REF!="S",'Ricavi complessivi'!#REF!,""))</f>
        <v>#REF!</v>
      </c>
      <c r="H98" s="44" t="e">
        <f>IF('Ricavi complessivi'!#REF!="G",'Ricavi complessivi'!#REF!*LAVORO!$E$8,IF('Ricavi complessivi'!#REF!="S",'Ricavi complessivi'!#REF!,""))</f>
        <v>#REF!</v>
      </c>
      <c r="I98" s="114" t="e">
        <f>IF('Ricavi complessivi'!#REF!="G",'Ricavi complessivi'!D98*LAVORO!$E$8,IF('Ricavi complessivi'!#REF!="S",'Ricavi complessivi'!D98,""))</f>
        <v>#REF!</v>
      </c>
      <c r="J98" s="14" t="e">
        <f>IF('Ricavi complessivi'!#REF!="G",'Ricavi complessivi'!E98*LAVORO!$E$8,IF('Ricavi complessivi'!#REF!="S",'Ricavi complessivi'!E98,""))</f>
        <v>#REF!</v>
      </c>
      <c r="K98" s="14" t="e">
        <f>IF('Ricavi complessivi'!#REF!="G",'Ricavi complessivi'!F98*LAVORO!$E$8,IF('Ricavi complessivi'!#REF!="S",'Ricavi complessivi'!F98,""))</f>
        <v>#REF!</v>
      </c>
      <c r="L98" s="30" t="e">
        <f>IF('Ricavi complessivi'!#REF!="G",'Ricavi complessivi'!#REF!*LAVORO!$E$8,IF('Ricavi complessivi'!#REF!="S",'Ricavi complessivi'!#REF!,""))</f>
        <v>#REF!</v>
      </c>
      <c r="M98" s="30" t="e">
        <f>'Ricavi complessivi'!#REF!</f>
        <v>#REF!</v>
      </c>
      <c r="P98" s="42" t="e">
        <f>IF(M98="G",'Ricavi complessivi'!#REF!,IF('R Sala'!M98='R Sala'!$B$214,'Ricavi complessivi'!#REF!,0))</f>
        <v>#REF!</v>
      </c>
    </row>
    <row r="99" spans="1:26">
      <c r="A99" s="13" t="str">
        <f>IF('Ricavi complessivi'!A99="","",'Ricavi complessivi'!A99)</f>
        <v xml:space="preserve">  58/05/708  </v>
      </c>
      <c r="B99" s="62" t="str">
        <f>IF('Ricavi complessivi'!B99="","",'Ricavi complessivi'!B99)</f>
        <v xml:space="preserve">PDZ SOCIAL MARKET       </v>
      </c>
      <c r="C99" s="8" t="e">
        <f>IF('Ricavi complessivi'!#REF!="G",'Ricavi complessivi'!#REF!*LAVORO!$E$8,IF('Ricavi complessivi'!#REF!="S",'Ricavi complessivi'!#REF!,""))</f>
        <v>#REF!</v>
      </c>
      <c r="D99" s="8" t="e">
        <f>IF('Ricavi complessivi'!#REF!="G",'Ricavi complessivi'!#REF!*LAVORO!$E$8,IF('Ricavi complessivi'!#REF!="S",'Ricavi complessivi'!#REF!,""))</f>
        <v>#REF!</v>
      </c>
      <c r="E99" s="30" t="e">
        <f>IF('Ricavi complessivi'!#REF!="G",'Ricavi complessivi'!#REF!*LAVORO!$E$8,IF('Ricavi complessivi'!#REF!="S",'Ricavi complessivi'!#REF!,""))</f>
        <v>#REF!</v>
      </c>
      <c r="F99" s="114" t="e">
        <f>IF('Ricavi complessivi'!#REF!="G",'Ricavi complessivi'!C99*LAVORO!$E$8,IF('Ricavi complessivi'!#REF!="S",'Ricavi complessivi'!C99,0))</f>
        <v>#REF!</v>
      </c>
      <c r="G99" s="44" t="e">
        <f>IF('Ricavi complessivi'!#REF!="G",'Ricavi complessivi'!#REF!*LAVORO!$E$8,IF('Ricavi complessivi'!#REF!="S",'Ricavi complessivi'!#REF!,""))</f>
        <v>#REF!</v>
      </c>
      <c r="H99" s="44" t="e">
        <f>IF('Ricavi complessivi'!#REF!="G",'Ricavi complessivi'!#REF!*LAVORO!$E$8,IF('Ricavi complessivi'!#REF!="S",'Ricavi complessivi'!#REF!,""))</f>
        <v>#REF!</v>
      </c>
      <c r="I99" s="114" t="e">
        <f>IF('Ricavi complessivi'!#REF!="G",'Ricavi complessivi'!D99*LAVORO!$E$8,IF('Ricavi complessivi'!#REF!="S",'Ricavi complessivi'!D99,""))</f>
        <v>#REF!</v>
      </c>
      <c r="J99" s="14" t="e">
        <f>IF('Ricavi complessivi'!#REF!="G",'Ricavi complessivi'!E99*LAVORO!$E$8,IF('Ricavi complessivi'!#REF!="S",'Ricavi complessivi'!E99,""))</f>
        <v>#REF!</v>
      </c>
      <c r="K99" s="14" t="e">
        <f>IF('Ricavi complessivi'!#REF!="G",'Ricavi complessivi'!F99*LAVORO!$E$8,IF('Ricavi complessivi'!#REF!="S",'Ricavi complessivi'!F99,""))</f>
        <v>#REF!</v>
      </c>
      <c r="L99" s="30" t="e">
        <f>IF('Ricavi complessivi'!#REF!="G",'Ricavi complessivi'!#REF!*LAVORO!$E$8,IF('Ricavi complessivi'!#REF!="S",'Ricavi complessivi'!#REF!,""))</f>
        <v>#REF!</v>
      </c>
      <c r="M99" s="30" t="e">
        <f>'Ricavi complessivi'!#REF!</f>
        <v>#REF!</v>
      </c>
      <c r="P99" s="42" t="e">
        <f>IF(M99="G",'Ricavi complessivi'!#REF!,IF('R Sala'!M99='R Sala'!$B$214,'Ricavi complessivi'!#REF!,0))</f>
        <v>#REF!</v>
      </c>
      <c r="Y99" s="42">
        <v>3480.33</v>
      </c>
      <c r="Z99" s="1">
        <v>3734.32</v>
      </c>
    </row>
    <row r="100" spans="1:26" hidden="1">
      <c r="A100" s="13" t="str">
        <f>IF('Ricavi complessivi'!A100="","",'Ricavi complessivi'!A100)</f>
        <v xml:space="preserve">  58/05/709  </v>
      </c>
      <c r="B100" s="62" t="str">
        <f>IF('Ricavi complessivi'!B100="","",'Ricavi complessivi'!B100)</f>
        <v xml:space="preserve">PDZ RETE PER AFFIDO COLLECCHIO </v>
      </c>
      <c r="C100" s="8" t="e">
        <f>IF('Ricavi complessivi'!#REF!="G",'Ricavi complessivi'!#REF!*LAVORO!$E$8,IF('Ricavi complessivi'!#REF!="S",'Ricavi complessivi'!#REF!,""))</f>
        <v>#REF!</v>
      </c>
      <c r="D100" s="8" t="e">
        <f>IF('Ricavi complessivi'!#REF!="G",'Ricavi complessivi'!#REF!*LAVORO!$E$8,IF('Ricavi complessivi'!#REF!="S",'Ricavi complessivi'!#REF!,""))</f>
        <v>#REF!</v>
      </c>
      <c r="E100" s="30" t="e">
        <f>IF('Ricavi complessivi'!#REF!="G",'Ricavi complessivi'!#REF!*LAVORO!$E$8,IF('Ricavi complessivi'!#REF!="S",'Ricavi complessivi'!#REF!,""))</f>
        <v>#REF!</v>
      </c>
      <c r="F100" s="114" t="e">
        <f>IF('Ricavi complessivi'!#REF!="G",'Ricavi complessivi'!C100*LAVORO!$E$8,IF('Ricavi complessivi'!#REF!="S",'Ricavi complessivi'!C100,0))</f>
        <v>#REF!</v>
      </c>
      <c r="G100" s="44" t="e">
        <f>IF('Ricavi complessivi'!#REF!="G",'Ricavi complessivi'!#REF!*LAVORO!$E$8,IF('Ricavi complessivi'!#REF!="S",'Ricavi complessivi'!#REF!,""))</f>
        <v>#REF!</v>
      </c>
      <c r="H100" s="44" t="e">
        <f>IF('Ricavi complessivi'!#REF!="G",'Ricavi complessivi'!#REF!*LAVORO!$E$8,IF('Ricavi complessivi'!#REF!="S",'Ricavi complessivi'!#REF!,""))</f>
        <v>#REF!</v>
      </c>
      <c r="I100" s="114" t="e">
        <f>IF('Ricavi complessivi'!#REF!="G",'Ricavi complessivi'!D100*LAVORO!$E$8,IF('Ricavi complessivi'!#REF!="S",'Ricavi complessivi'!D100,""))</f>
        <v>#REF!</v>
      </c>
      <c r="J100" s="14" t="e">
        <f>IF('Ricavi complessivi'!#REF!="G",'Ricavi complessivi'!E100*LAVORO!$E$8,IF('Ricavi complessivi'!#REF!="S",'Ricavi complessivi'!E100,""))</f>
        <v>#REF!</v>
      </c>
      <c r="K100" s="14" t="e">
        <f>IF('Ricavi complessivi'!#REF!="G",'Ricavi complessivi'!F100*LAVORO!$E$8,IF('Ricavi complessivi'!#REF!="S",'Ricavi complessivi'!F100,""))</f>
        <v>#REF!</v>
      </c>
      <c r="L100" s="30" t="e">
        <f>IF('Ricavi complessivi'!#REF!="G",'Ricavi complessivi'!#REF!*LAVORO!$E$8,IF('Ricavi complessivi'!#REF!="S",'Ricavi complessivi'!#REF!,""))</f>
        <v>#REF!</v>
      </c>
      <c r="M100" s="30" t="e">
        <f>'Ricavi complessivi'!#REF!</f>
        <v>#REF!</v>
      </c>
      <c r="P100" s="42" t="e">
        <f>IF(M100="G",'Ricavi complessivi'!#REF!,IF('R Sala'!M100='R Sala'!$B$214,'Ricavi complessivi'!#REF!,0))</f>
        <v>#REF!</v>
      </c>
      <c r="W100" s="1"/>
      <c r="Y100" s="42">
        <v>2191.54</v>
      </c>
      <c r="Z100" s="1">
        <v>2351.4699999999998</v>
      </c>
    </row>
    <row r="101" spans="1:26" hidden="1">
      <c r="A101" s="13" t="str">
        <f>IF('Ricavi complessivi'!A101="","",'Ricavi complessivi'!A101)</f>
        <v xml:space="preserve"> 58/05/710</v>
      </c>
      <c r="B101" s="62" t="str">
        <f>IF('Ricavi complessivi'!B101="","",'Ricavi complessivi'!B101)</f>
        <v>PDZ RETE PER AFFIDO FELINO</v>
      </c>
      <c r="C101" s="8" t="e">
        <f>IF('Ricavi complessivi'!#REF!="G",'Ricavi complessivi'!#REF!*LAVORO!$E$8,IF('Ricavi complessivi'!#REF!="S",'Ricavi complessivi'!#REF!,""))</f>
        <v>#REF!</v>
      </c>
      <c r="D101" s="8" t="e">
        <f>IF('Ricavi complessivi'!#REF!="G",'Ricavi complessivi'!#REF!*LAVORO!$E$8,IF('Ricavi complessivi'!#REF!="S",'Ricavi complessivi'!#REF!,""))</f>
        <v>#REF!</v>
      </c>
      <c r="E101" s="30" t="e">
        <f>IF('Ricavi complessivi'!#REF!="G",'Ricavi complessivi'!#REF!*LAVORO!$E$8,IF('Ricavi complessivi'!#REF!="S",'Ricavi complessivi'!#REF!,""))</f>
        <v>#REF!</v>
      </c>
      <c r="F101" s="114" t="e">
        <f>IF('Ricavi complessivi'!#REF!="G",'Ricavi complessivi'!C101*LAVORO!$E$8,IF('Ricavi complessivi'!#REF!="S",'Ricavi complessivi'!C101,0))</f>
        <v>#REF!</v>
      </c>
      <c r="G101" s="44" t="e">
        <f>IF('Ricavi complessivi'!#REF!="G",'Ricavi complessivi'!#REF!*LAVORO!$E$8,IF('Ricavi complessivi'!#REF!="S",'Ricavi complessivi'!#REF!,""))</f>
        <v>#REF!</v>
      </c>
      <c r="H101" s="44" t="e">
        <f>IF('Ricavi complessivi'!#REF!="G",'Ricavi complessivi'!#REF!*LAVORO!$E$8,IF('Ricavi complessivi'!#REF!="S",'Ricavi complessivi'!#REF!,""))</f>
        <v>#REF!</v>
      </c>
      <c r="I101" s="114" t="e">
        <f>IF('Ricavi complessivi'!#REF!="G",'Ricavi complessivi'!D101*LAVORO!$E$8,IF('Ricavi complessivi'!#REF!="S",'Ricavi complessivi'!D101,""))</f>
        <v>#REF!</v>
      </c>
      <c r="J101" s="14" t="e">
        <f>IF('Ricavi complessivi'!#REF!="G",'Ricavi complessivi'!E101*LAVORO!$E$8,IF('Ricavi complessivi'!#REF!="S",'Ricavi complessivi'!E101,""))</f>
        <v>#REF!</v>
      </c>
      <c r="K101" s="14" t="e">
        <f>IF('Ricavi complessivi'!#REF!="G",'Ricavi complessivi'!F101*LAVORO!$E$8,IF('Ricavi complessivi'!#REF!="S",'Ricavi complessivi'!F101,""))</f>
        <v>#REF!</v>
      </c>
      <c r="L101" s="30" t="e">
        <f>IF('Ricavi complessivi'!#REF!="G",'Ricavi complessivi'!#REF!*LAVORO!$E$8,IF('Ricavi complessivi'!#REF!="S",'Ricavi complessivi'!#REF!,""))</f>
        <v>#REF!</v>
      </c>
      <c r="M101" s="30" t="e">
        <f>'Ricavi complessivi'!#REF!</f>
        <v>#REF!</v>
      </c>
      <c r="P101" s="42" t="e">
        <f>IF(M101="G",'Ricavi complessivi'!#REF!,IF('R Sala'!M101='R Sala'!$B$214,'Ricavi complessivi'!#REF!,0))</f>
        <v>#REF!</v>
      </c>
      <c r="W101" s="1"/>
      <c r="Y101" s="42">
        <v>2608.7600000000002</v>
      </c>
      <c r="Z101" s="1">
        <v>2799.14</v>
      </c>
    </row>
    <row r="102" spans="1:26" hidden="1">
      <c r="A102" s="13" t="str">
        <f>IF('Ricavi complessivi'!A102="","",'Ricavi complessivi'!A102)</f>
        <v xml:space="preserve">  58/05/711  </v>
      </c>
      <c r="B102" s="62" t="str">
        <f>IF('Ricavi complessivi'!B102="","",'Ricavi complessivi'!B102)</f>
        <v>PDZ RETE PER AFFIDO MONTECHIARU</v>
      </c>
      <c r="C102" s="8" t="e">
        <f>IF('Ricavi complessivi'!#REF!="G",'Ricavi complessivi'!#REF!*LAVORO!$E$8,IF('Ricavi complessivi'!#REF!="S",'Ricavi complessivi'!#REF!,""))</f>
        <v>#REF!</v>
      </c>
      <c r="D102" s="8" t="e">
        <f>IF('Ricavi complessivi'!#REF!="G",'Ricavi complessivi'!#REF!*LAVORO!$E$8,IF('Ricavi complessivi'!#REF!="S",'Ricavi complessivi'!#REF!,""))</f>
        <v>#REF!</v>
      </c>
      <c r="E102" s="30" t="e">
        <f>IF('Ricavi complessivi'!#REF!="G",'Ricavi complessivi'!#REF!*LAVORO!$E$8,IF('Ricavi complessivi'!#REF!="S",'Ricavi complessivi'!#REF!,""))</f>
        <v>#REF!</v>
      </c>
      <c r="F102" s="114" t="e">
        <f>IF('Ricavi complessivi'!#REF!="G",'Ricavi complessivi'!C102*LAVORO!$E$8,IF('Ricavi complessivi'!#REF!="S",'Ricavi complessivi'!C102,0))</f>
        <v>#REF!</v>
      </c>
      <c r="G102" s="44" t="e">
        <f>IF('Ricavi complessivi'!#REF!="G",'Ricavi complessivi'!#REF!*LAVORO!$E$8,IF('Ricavi complessivi'!#REF!="S",'Ricavi complessivi'!#REF!,""))</f>
        <v>#REF!</v>
      </c>
      <c r="H102" s="44" t="e">
        <f>IF('Ricavi complessivi'!#REF!="G",'Ricavi complessivi'!#REF!*LAVORO!$E$8,IF('Ricavi complessivi'!#REF!="S",'Ricavi complessivi'!#REF!,""))</f>
        <v>#REF!</v>
      </c>
      <c r="I102" s="114" t="e">
        <f>IF('Ricavi complessivi'!#REF!="G",'Ricavi complessivi'!D102*LAVORO!$E$8,IF('Ricavi complessivi'!#REF!="S",'Ricavi complessivi'!D102,""))</f>
        <v>#REF!</v>
      </c>
      <c r="J102" s="14" t="e">
        <f>IF('Ricavi complessivi'!#REF!="G",'Ricavi complessivi'!E102*LAVORO!$E$8,IF('Ricavi complessivi'!#REF!="S",'Ricavi complessivi'!E102,""))</f>
        <v>#REF!</v>
      </c>
      <c r="K102" s="14" t="e">
        <f>IF('Ricavi complessivi'!#REF!="G",'Ricavi complessivi'!F102*LAVORO!$E$8,IF('Ricavi complessivi'!#REF!="S",'Ricavi complessivi'!F102,""))</f>
        <v>#REF!</v>
      </c>
      <c r="L102" s="30" t="e">
        <f>IF('Ricavi complessivi'!#REF!="G",'Ricavi complessivi'!#REF!*LAVORO!$E$8,IF('Ricavi complessivi'!#REF!="S",'Ricavi complessivi'!#REF!,""))</f>
        <v>#REF!</v>
      </c>
      <c r="M102" s="30" t="e">
        <f>'Ricavi complessivi'!#REF!</f>
        <v>#REF!</v>
      </c>
      <c r="P102" s="42" t="e">
        <f>IF(M102="G",'Ricavi complessivi'!#REF!,IF('R Sala'!M102='R Sala'!$B$214,'Ricavi complessivi'!#REF!,0))</f>
        <v>#REF!</v>
      </c>
      <c r="W102" s="1"/>
      <c r="Y102" s="42">
        <v>1392.72</v>
      </c>
      <c r="Z102" s="1">
        <v>1494.36</v>
      </c>
    </row>
    <row r="103" spans="1:26">
      <c r="A103" s="13" t="str">
        <f>IF('Ricavi complessivi'!A103="","",'Ricavi complessivi'!A103)</f>
        <v xml:space="preserve">  58/05/712  </v>
      </c>
      <c r="B103" s="62" t="str">
        <f>IF('Ricavi complessivi'!B103="","",'Ricavi complessivi'!B103)</f>
        <v>PDZ RETE PER AFFIDO SALA BAGANZ</v>
      </c>
      <c r="C103" s="8" t="e">
        <f>IF('Ricavi complessivi'!#REF!="G",'Ricavi complessivi'!#REF!*LAVORO!$E$8,IF('Ricavi complessivi'!#REF!="S",'Ricavi complessivi'!#REF!,""))</f>
        <v>#REF!</v>
      </c>
      <c r="D103" s="8" t="e">
        <f>IF('Ricavi complessivi'!#REF!="G",'Ricavi complessivi'!#REF!*LAVORO!$E$8,IF('Ricavi complessivi'!#REF!="S",'Ricavi complessivi'!#REF!,""))</f>
        <v>#REF!</v>
      </c>
      <c r="E103" s="30" t="e">
        <f>IF('Ricavi complessivi'!#REF!="G",'Ricavi complessivi'!#REF!*LAVORO!$E$8,IF('Ricavi complessivi'!#REF!="S",'Ricavi complessivi'!#REF!,""))</f>
        <v>#REF!</v>
      </c>
      <c r="F103" s="114" t="e">
        <f>IF('Ricavi complessivi'!#REF!="G",'Ricavi complessivi'!C103*LAVORO!$E$8,IF('Ricavi complessivi'!#REF!="S",'Ricavi complessivi'!C103,0))</f>
        <v>#REF!</v>
      </c>
      <c r="G103" s="44" t="e">
        <f>IF('Ricavi complessivi'!#REF!="G",'Ricavi complessivi'!#REF!*LAVORO!$E$8,IF('Ricavi complessivi'!#REF!="S",'Ricavi complessivi'!#REF!,""))</f>
        <v>#REF!</v>
      </c>
      <c r="H103" s="44" t="e">
        <f>IF('Ricavi complessivi'!#REF!="G",'Ricavi complessivi'!#REF!*LAVORO!$E$8,IF('Ricavi complessivi'!#REF!="S",'Ricavi complessivi'!#REF!,""))</f>
        <v>#REF!</v>
      </c>
      <c r="I103" s="114" t="e">
        <f>IF('Ricavi complessivi'!#REF!="G",'Ricavi complessivi'!D103*LAVORO!$E$8,IF('Ricavi complessivi'!#REF!="S",'Ricavi complessivi'!D103,""))</f>
        <v>#REF!</v>
      </c>
      <c r="J103" s="14" t="e">
        <f>IF('Ricavi complessivi'!#REF!="G",'Ricavi complessivi'!E103*LAVORO!$E$8,IF('Ricavi complessivi'!#REF!="S",'Ricavi complessivi'!E103,""))</f>
        <v>#REF!</v>
      </c>
      <c r="K103" s="14" t="e">
        <f>IF('Ricavi complessivi'!#REF!="G",'Ricavi complessivi'!F103*LAVORO!$E$8,IF('Ricavi complessivi'!#REF!="S",'Ricavi complessivi'!F103,""))</f>
        <v>#REF!</v>
      </c>
      <c r="L103" s="30" t="e">
        <f>IF('Ricavi complessivi'!#REF!="G",'Ricavi complessivi'!#REF!*LAVORO!$E$8,IF('Ricavi complessivi'!#REF!="S",'Ricavi complessivi'!#REF!,""))</f>
        <v>#REF!</v>
      </c>
      <c r="M103" s="30" t="e">
        <f>'Ricavi complessivi'!#REF!</f>
        <v>#REF!</v>
      </c>
      <c r="P103" s="42" t="e">
        <f>IF(M103="G",'Ricavi complessivi'!#REF!,IF('R Sala'!M103='R Sala'!$B$214,'Ricavi complessivi'!#REF!,0))</f>
        <v>#REF!</v>
      </c>
      <c r="S103" s="42" t="s">
        <v>515</v>
      </c>
      <c r="W103" s="1"/>
      <c r="Y103" s="42">
        <v>2442.46</v>
      </c>
      <c r="Z103" s="1">
        <v>2620.71</v>
      </c>
    </row>
    <row r="104" spans="1:26" hidden="1">
      <c r="A104" s="13" t="str">
        <f>IF('Ricavi complessivi'!A104="","",'Ricavi complessivi'!A104)</f>
        <v xml:space="preserve">  58/05/713  </v>
      </c>
      <c r="B104" s="62" t="str">
        <f>IF('Ricavi complessivi'!B104="","",'Ricavi complessivi'!B104)</f>
        <v>PDZ RETE PER AFFIDO TRAVERSETOL</v>
      </c>
      <c r="C104" s="8" t="e">
        <f>IF('Ricavi complessivi'!#REF!="G",'Ricavi complessivi'!#REF!*LAVORO!$E$8,IF('Ricavi complessivi'!#REF!="S",'Ricavi complessivi'!#REF!,""))</f>
        <v>#REF!</v>
      </c>
      <c r="D104" s="8" t="e">
        <f>IF('Ricavi complessivi'!#REF!="G",'Ricavi complessivi'!#REF!*LAVORO!$E$8,IF('Ricavi complessivi'!#REF!="S",'Ricavi complessivi'!#REF!,""))</f>
        <v>#REF!</v>
      </c>
      <c r="E104" s="30" t="e">
        <f>IF('Ricavi complessivi'!#REF!="G",'Ricavi complessivi'!#REF!*LAVORO!$E$8,IF('Ricavi complessivi'!#REF!="S",'Ricavi complessivi'!#REF!,""))</f>
        <v>#REF!</v>
      </c>
      <c r="F104" s="114" t="e">
        <f>IF('Ricavi complessivi'!#REF!="G",'Ricavi complessivi'!C104*LAVORO!$E$8,IF('Ricavi complessivi'!#REF!="S",'Ricavi complessivi'!C104,0))</f>
        <v>#REF!</v>
      </c>
      <c r="G104" s="44" t="e">
        <f>IF('Ricavi complessivi'!#REF!="G",'Ricavi complessivi'!#REF!*LAVORO!$E$8,IF('Ricavi complessivi'!#REF!="S",'Ricavi complessivi'!#REF!,""))</f>
        <v>#REF!</v>
      </c>
      <c r="H104" s="44" t="e">
        <f>IF('Ricavi complessivi'!#REF!="G",'Ricavi complessivi'!#REF!*LAVORO!$E$8,IF('Ricavi complessivi'!#REF!="S",'Ricavi complessivi'!#REF!,""))</f>
        <v>#REF!</v>
      </c>
      <c r="I104" s="114" t="e">
        <f>IF('Ricavi complessivi'!#REF!="G",'Ricavi complessivi'!D104*LAVORO!$E$8,IF('Ricavi complessivi'!#REF!="S",'Ricavi complessivi'!D104,""))</f>
        <v>#REF!</v>
      </c>
      <c r="J104" s="14" t="e">
        <f>IF('Ricavi complessivi'!#REF!="G",'Ricavi complessivi'!E104*LAVORO!$E$8,IF('Ricavi complessivi'!#REF!="S",'Ricavi complessivi'!E104,""))</f>
        <v>#REF!</v>
      </c>
      <c r="K104" s="14" t="e">
        <f>IF('Ricavi complessivi'!#REF!="G",'Ricavi complessivi'!F104*LAVORO!$E$8,IF('Ricavi complessivi'!#REF!="S",'Ricavi complessivi'!F104,""))</f>
        <v>#REF!</v>
      </c>
      <c r="L104" s="30" t="e">
        <f>IF('Ricavi complessivi'!#REF!="G",'Ricavi complessivi'!#REF!*LAVORO!$E$8,IF('Ricavi complessivi'!#REF!="S",'Ricavi complessivi'!#REF!,""))</f>
        <v>#REF!</v>
      </c>
      <c r="M104" s="30" t="e">
        <f>'Ricavi complessivi'!#REF!</f>
        <v>#REF!</v>
      </c>
      <c r="P104" s="42" t="e">
        <f>IF(M104="G",'Ricavi complessivi'!#REF!,IF('R Sala'!M104='R Sala'!$B$214,'Ricavi complessivi'!#REF!,0))</f>
        <v>#REF!</v>
      </c>
      <c r="V104" s="42">
        <v>2442.46</v>
      </c>
      <c r="W104" s="1" t="e">
        <f>I104-V104</f>
        <v>#REF!</v>
      </c>
    </row>
    <row r="105" spans="1:26">
      <c r="A105" s="13" t="str">
        <f>IF('Ricavi complessivi'!A105="","",'Ricavi complessivi'!A105)</f>
        <v xml:space="preserve">  58/05/742  </v>
      </c>
      <c r="B105" s="62" t="str">
        <f>IF('Ricavi complessivi'!B105="","",'Ricavi complessivi'!B105)</f>
        <v>PDZ PUZZLE</v>
      </c>
      <c r="C105" s="8" t="e">
        <f>IF('Ricavi complessivi'!#REF!="G",'Ricavi complessivi'!#REF!*LAVORO!$E$8,IF('Ricavi complessivi'!#REF!="S",'Ricavi complessivi'!#REF!,""))</f>
        <v>#REF!</v>
      </c>
      <c r="D105" s="8" t="e">
        <f>IF('Ricavi complessivi'!#REF!="G",'Ricavi complessivi'!#REF!*LAVORO!$E$8,IF('Ricavi complessivi'!#REF!="S",'Ricavi complessivi'!#REF!,""))</f>
        <v>#REF!</v>
      </c>
      <c r="E105" s="30" t="e">
        <f>IF('Ricavi complessivi'!#REF!="G",'Ricavi complessivi'!#REF!*LAVORO!$E$8,IF('Ricavi complessivi'!#REF!="S",'Ricavi complessivi'!#REF!,""))</f>
        <v>#REF!</v>
      </c>
      <c r="F105" s="114" t="e">
        <f>IF('Ricavi complessivi'!#REF!="G",'Ricavi complessivi'!C105*LAVORO!$E$8,IF('Ricavi complessivi'!#REF!="S",'Ricavi complessivi'!C105,0))</f>
        <v>#REF!</v>
      </c>
      <c r="G105" s="44" t="e">
        <f>IF('Ricavi complessivi'!#REF!="G",'Ricavi complessivi'!#REF!*LAVORO!$E$8,IF('Ricavi complessivi'!#REF!="S",'Ricavi complessivi'!#REF!,""))</f>
        <v>#REF!</v>
      </c>
      <c r="H105" s="44" t="e">
        <f>IF('Ricavi complessivi'!#REF!="G",'Ricavi complessivi'!#REF!*LAVORO!$E$8,IF('Ricavi complessivi'!#REF!="S",'Ricavi complessivi'!#REF!,""))</f>
        <v>#REF!</v>
      </c>
      <c r="I105" s="114" t="e">
        <f>IF('Ricavi complessivi'!#REF!="G",'Ricavi complessivi'!D105*LAVORO!$E$8,IF('Ricavi complessivi'!#REF!="S",'Ricavi complessivi'!D105,""))</f>
        <v>#REF!</v>
      </c>
      <c r="J105" s="14" t="e">
        <f>IF('Ricavi complessivi'!#REF!="G",'Ricavi complessivi'!E105*LAVORO!$E$8,IF('Ricavi complessivi'!#REF!="S",'Ricavi complessivi'!E105,""))</f>
        <v>#REF!</v>
      </c>
      <c r="K105" s="14" t="e">
        <f>IF('Ricavi complessivi'!#REF!="G",'Ricavi complessivi'!F105*LAVORO!$E$8,IF('Ricavi complessivi'!#REF!="S",'Ricavi complessivi'!F105,""))</f>
        <v>#REF!</v>
      </c>
      <c r="L105" s="30" t="e">
        <f>IF('Ricavi complessivi'!#REF!="G",'Ricavi complessivi'!#REF!*LAVORO!$E$8,IF('Ricavi complessivi'!#REF!="S",'Ricavi complessivi'!#REF!,""))</f>
        <v>#REF!</v>
      </c>
      <c r="M105" s="30" t="e">
        <f>'Ricavi complessivi'!#REF!</f>
        <v>#REF!</v>
      </c>
      <c r="O105" s="42" t="s">
        <v>511</v>
      </c>
      <c r="P105" s="42" t="e">
        <f>IF(M105="G",'Ricavi complessivi'!#REF!,IF('R Sala'!M105='R Sala'!$B$214,'Ricavi complessivi'!#REF!,0))</f>
        <v>#REF!</v>
      </c>
    </row>
    <row r="106" spans="1:26" hidden="1">
      <c r="A106" s="13" t="str">
        <f>IF('Ricavi complessivi'!A106="","",'Ricavi complessivi'!A106)</f>
        <v/>
      </c>
      <c r="B106" s="62" t="str">
        <f>IF('Ricavi complessivi'!B106="","",'Ricavi complessivi'!B106)</f>
        <v>PDZ SCUOLA AUTONOMIA</v>
      </c>
      <c r="C106" s="8" t="e">
        <f>IF('Ricavi complessivi'!#REF!="G",'Ricavi complessivi'!#REF!*LAVORO!$E$8,IF('Ricavi complessivi'!#REF!="S",'Ricavi complessivi'!#REF!,""))</f>
        <v>#REF!</v>
      </c>
      <c r="D106" s="8" t="e">
        <f>IF('Ricavi complessivi'!#REF!="G",'Ricavi complessivi'!#REF!*LAVORO!$E$8,IF('Ricavi complessivi'!#REF!="S",'Ricavi complessivi'!#REF!,""))</f>
        <v>#REF!</v>
      </c>
      <c r="E106" s="30" t="e">
        <f>IF('Ricavi complessivi'!#REF!="G",'Ricavi complessivi'!#REF!*LAVORO!$E$8,IF('Ricavi complessivi'!#REF!="S",'Ricavi complessivi'!#REF!,""))</f>
        <v>#REF!</v>
      </c>
      <c r="F106" s="114" t="e">
        <f>IF('Ricavi complessivi'!#REF!="G",'Ricavi complessivi'!C106*LAVORO!$E$8,IF('Ricavi complessivi'!#REF!="S",'Ricavi complessivi'!C106,0))</f>
        <v>#REF!</v>
      </c>
      <c r="G106" s="44" t="e">
        <f>IF('Ricavi complessivi'!#REF!="G",'Ricavi complessivi'!#REF!*LAVORO!$E$8,IF('Ricavi complessivi'!#REF!="S",'Ricavi complessivi'!#REF!,""))</f>
        <v>#REF!</v>
      </c>
      <c r="H106" s="44" t="e">
        <f>IF('Ricavi complessivi'!#REF!="G",'Ricavi complessivi'!#REF!*LAVORO!$E$8,IF('Ricavi complessivi'!#REF!="S",'Ricavi complessivi'!#REF!,""))</f>
        <v>#REF!</v>
      </c>
      <c r="I106" s="114" t="e">
        <f>IF('Ricavi complessivi'!#REF!="G",'Ricavi complessivi'!D106*LAVORO!$E$8,IF('Ricavi complessivi'!#REF!="S",'Ricavi complessivi'!D106,""))</f>
        <v>#REF!</v>
      </c>
      <c r="J106" s="14" t="e">
        <f>IF('Ricavi complessivi'!#REF!="G",'Ricavi complessivi'!E106*LAVORO!$E$8,IF('Ricavi complessivi'!#REF!="S",'Ricavi complessivi'!E106,""))</f>
        <v>#REF!</v>
      </c>
      <c r="K106" s="14" t="e">
        <f>IF('Ricavi complessivi'!#REF!="G",'Ricavi complessivi'!F106*LAVORO!$E$8,IF('Ricavi complessivi'!#REF!="S",'Ricavi complessivi'!F106,""))</f>
        <v>#REF!</v>
      </c>
      <c r="L106" s="30" t="e">
        <f>IF('Ricavi complessivi'!#REF!="G",'Ricavi complessivi'!#REF!*LAVORO!$E$8,IF('Ricavi complessivi'!#REF!="S",'Ricavi complessivi'!#REF!,""))</f>
        <v>#REF!</v>
      </c>
      <c r="M106" s="30" t="e">
        <f>'Ricavi complessivi'!#REF!</f>
        <v>#REF!</v>
      </c>
      <c r="P106" s="42" t="e">
        <f>IF(M106="G",'Ricavi complessivi'!#REF!,IF('R Sala'!M106='R Sala'!$B$214,'Ricavi complessivi'!#REF!,0))</f>
        <v>#REF!</v>
      </c>
    </row>
    <row r="107" spans="1:26" hidden="1">
      <c r="A107" s="13" t="str">
        <f>IF('Ricavi complessivi'!A107="","",'Ricavi complessivi'!A107)</f>
        <v xml:space="preserve">  58/05/716  </v>
      </c>
      <c r="B107" s="62" t="str">
        <f>IF('Ricavi complessivi'!B107="","",'Ricavi complessivi'!B107)</f>
        <v>PDZ F.DO STRUT.MINORI COLLECCHI</v>
      </c>
      <c r="C107" s="8" t="e">
        <f>IF('Ricavi complessivi'!#REF!="G",'Ricavi complessivi'!#REF!*LAVORO!$E$8,IF('Ricavi complessivi'!#REF!="S",'Ricavi complessivi'!#REF!,""))</f>
        <v>#REF!</v>
      </c>
      <c r="D107" s="8" t="e">
        <f>IF('Ricavi complessivi'!#REF!="G",'Ricavi complessivi'!#REF!*LAVORO!$E$8,IF('Ricavi complessivi'!#REF!="S",'Ricavi complessivi'!#REF!,""))</f>
        <v>#REF!</v>
      </c>
      <c r="E107" s="30" t="e">
        <f>IF('Ricavi complessivi'!#REF!="G",'Ricavi complessivi'!#REF!*LAVORO!$E$8,IF('Ricavi complessivi'!#REF!="S",'Ricavi complessivi'!#REF!,""))</f>
        <v>#REF!</v>
      </c>
      <c r="F107" s="114" t="e">
        <f>IF('Ricavi complessivi'!#REF!="G",'Ricavi complessivi'!C107*LAVORO!$E$8,IF('Ricavi complessivi'!#REF!="S",'Ricavi complessivi'!C107,0))</f>
        <v>#REF!</v>
      </c>
      <c r="G107" s="44" t="e">
        <f>IF('Ricavi complessivi'!#REF!="G",'Ricavi complessivi'!#REF!*LAVORO!$E$8,IF('Ricavi complessivi'!#REF!="S",'Ricavi complessivi'!#REF!,""))</f>
        <v>#REF!</v>
      </c>
      <c r="H107" s="44" t="e">
        <f>IF('Ricavi complessivi'!#REF!="G",'Ricavi complessivi'!#REF!*LAVORO!$E$8,IF('Ricavi complessivi'!#REF!="S",'Ricavi complessivi'!#REF!,""))</f>
        <v>#REF!</v>
      </c>
      <c r="I107" s="114" t="e">
        <f>IF('Ricavi complessivi'!#REF!="G",'Ricavi complessivi'!D107*LAVORO!$E$8,IF('Ricavi complessivi'!#REF!="S",'Ricavi complessivi'!D107,""))</f>
        <v>#REF!</v>
      </c>
      <c r="J107" s="14" t="e">
        <f>IF('Ricavi complessivi'!#REF!="G",'Ricavi complessivi'!E107*LAVORO!$E$8,IF('Ricavi complessivi'!#REF!="S",'Ricavi complessivi'!E107,""))</f>
        <v>#REF!</v>
      </c>
      <c r="K107" s="14" t="e">
        <f>IF('Ricavi complessivi'!#REF!="G",'Ricavi complessivi'!F107*LAVORO!$E$8,IF('Ricavi complessivi'!#REF!="S",'Ricavi complessivi'!F107,""))</f>
        <v>#REF!</v>
      </c>
      <c r="L107" s="30" t="e">
        <f>IF('Ricavi complessivi'!#REF!="G",'Ricavi complessivi'!#REF!*LAVORO!$E$8,IF('Ricavi complessivi'!#REF!="S",'Ricavi complessivi'!#REF!,""))</f>
        <v>#REF!</v>
      </c>
      <c r="M107" s="30" t="e">
        <f>'Ricavi complessivi'!#REF!</f>
        <v>#REF!</v>
      </c>
      <c r="P107" s="42" t="e">
        <f>IF(M107="G",'Ricavi complessivi'!#REF!,IF('R Sala'!M107='R Sala'!$B$214,'Ricavi complessivi'!#REF!,0))</f>
        <v>#REF!</v>
      </c>
    </row>
    <row r="108" spans="1:26" hidden="1">
      <c r="A108" s="13" t="str">
        <f>IF('Ricavi complessivi'!A108="","",'Ricavi complessivi'!A108)</f>
        <v xml:space="preserve"> 58/05/710</v>
      </c>
      <c r="B108" s="62" t="str">
        <f>IF('Ricavi complessivi'!B108="","",'Ricavi complessivi'!B108)</f>
        <v>PDZ F.DO STRUT.MINORI FELINO</v>
      </c>
      <c r="C108" s="8" t="e">
        <f>IF('Ricavi complessivi'!#REF!="G",'Ricavi complessivi'!#REF!*LAVORO!$E$8,IF('Ricavi complessivi'!#REF!="S",'Ricavi complessivi'!#REF!,""))</f>
        <v>#REF!</v>
      </c>
      <c r="D108" s="8" t="e">
        <f>IF('Ricavi complessivi'!#REF!="G",'Ricavi complessivi'!#REF!*LAVORO!$E$8,IF('Ricavi complessivi'!#REF!="S",'Ricavi complessivi'!#REF!,""))</f>
        <v>#REF!</v>
      </c>
      <c r="E108" s="30" t="e">
        <f>IF('Ricavi complessivi'!#REF!="G",'Ricavi complessivi'!#REF!*LAVORO!$E$8,IF('Ricavi complessivi'!#REF!="S",'Ricavi complessivi'!#REF!,""))</f>
        <v>#REF!</v>
      </c>
      <c r="F108" s="114" t="e">
        <f>IF('Ricavi complessivi'!#REF!="G",'Ricavi complessivi'!C108*LAVORO!$E$8,IF('Ricavi complessivi'!#REF!="S",'Ricavi complessivi'!C108,0))</f>
        <v>#REF!</v>
      </c>
      <c r="G108" s="44" t="e">
        <f>IF('Ricavi complessivi'!#REF!="G",'Ricavi complessivi'!#REF!*LAVORO!$E$8,IF('Ricavi complessivi'!#REF!="S",'Ricavi complessivi'!#REF!,""))</f>
        <v>#REF!</v>
      </c>
      <c r="H108" s="44" t="e">
        <f>IF('Ricavi complessivi'!#REF!="G",'Ricavi complessivi'!#REF!*LAVORO!$E$8,IF('Ricavi complessivi'!#REF!="S",'Ricavi complessivi'!#REF!,""))</f>
        <v>#REF!</v>
      </c>
      <c r="I108" s="114" t="e">
        <f>IF('Ricavi complessivi'!#REF!="G",'Ricavi complessivi'!D108*LAVORO!$E$8,IF('Ricavi complessivi'!#REF!="S",'Ricavi complessivi'!D108,""))</f>
        <v>#REF!</v>
      </c>
      <c r="J108" s="14" t="e">
        <f>IF('Ricavi complessivi'!#REF!="G",'Ricavi complessivi'!E108*LAVORO!$E$8,IF('Ricavi complessivi'!#REF!="S",'Ricavi complessivi'!E108,""))</f>
        <v>#REF!</v>
      </c>
      <c r="K108" s="14" t="e">
        <f>IF('Ricavi complessivi'!#REF!="G",'Ricavi complessivi'!F108*LAVORO!$E$8,IF('Ricavi complessivi'!#REF!="S",'Ricavi complessivi'!F108,""))</f>
        <v>#REF!</v>
      </c>
      <c r="L108" s="30" t="e">
        <f>IF('Ricavi complessivi'!#REF!="G",'Ricavi complessivi'!#REF!*LAVORO!$E$8,IF('Ricavi complessivi'!#REF!="S",'Ricavi complessivi'!#REF!,""))</f>
        <v>#REF!</v>
      </c>
      <c r="M108" s="30" t="e">
        <f>'Ricavi complessivi'!#REF!</f>
        <v>#REF!</v>
      </c>
      <c r="P108" s="42" t="e">
        <f>IF(M108="G",'Ricavi complessivi'!#REF!,IF('R Sala'!M108='R Sala'!$B$214,'Ricavi complessivi'!#REF!,0))</f>
        <v>#REF!</v>
      </c>
    </row>
    <row r="109" spans="1:26" hidden="1">
      <c r="A109" s="13" t="str">
        <f>IF('Ricavi complessivi'!A109="","",'Ricavi complessivi'!A109)</f>
        <v xml:space="preserve">  58/05/718  </v>
      </c>
      <c r="B109" s="62" t="str">
        <f>IF('Ricavi complessivi'!B109="","",'Ricavi complessivi'!B109)</f>
        <v>PDZ F.DO STRUT.MINORI MONTECHIA</v>
      </c>
      <c r="C109" s="8" t="e">
        <f>IF('Ricavi complessivi'!#REF!="G",'Ricavi complessivi'!#REF!*LAVORO!$E$8,IF('Ricavi complessivi'!#REF!="S",'Ricavi complessivi'!#REF!,""))</f>
        <v>#REF!</v>
      </c>
      <c r="D109" s="8" t="e">
        <f>IF('Ricavi complessivi'!#REF!="G",'Ricavi complessivi'!#REF!*LAVORO!$E$8,IF('Ricavi complessivi'!#REF!="S",'Ricavi complessivi'!#REF!,""))</f>
        <v>#REF!</v>
      </c>
      <c r="E109" s="30" t="e">
        <f>IF('Ricavi complessivi'!#REF!="G",'Ricavi complessivi'!#REF!*LAVORO!$E$8,IF('Ricavi complessivi'!#REF!="S",'Ricavi complessivi'!#REF!,""))</f>
        <v>#REF!</v>
      </c>
      <c r="F109" s="114" t="e">
        <f>IF('Ricavi complessivi'!#REF!="G",'Ricavi complessivi'!C109*LAVORO!$E$8,IF('Ricavi complessivi'!#REF!="S",'Ricavi complessivi'!C109,0))</f>
        <v>#REF!</v>
      </c>
      <c r="G109" s="44" t="e">
        <f>IF('Ricavi complessivi'!#REF!="G",'Ricavi complessivi'!#REF!*LAVORO!$E$8,IF('Ricavi complessivi'!#REF!="S",'Ricavi complessivi'!#REF!,""))</f>
        <v>#REF!</v>
      </c>
      <c r="H109" s="44" t="e">
        <f>IF('Ricavi complessivi'!#REF!="G",'Ricavi complessivi'!#REF!*LAVORO!$E$8,IF('Ricavi complessivi'!#REF!="S",'Ricavi complessivi'!#REF!,""))</f>
        <v>#REF!</v>
      </c>
      <c r="I109" s="114" t="e">
        <f>IF('Ricavi complessivi'!#REF!="G",'Ricavi complessivi'!D109*LAVORO!$E$8,IF('Ricavi complessivi'!#REF!="S",'Ricavi complessivi'!D109,""))</f>
        <v>#REF!</v>
      </c>
      <c r="J109" s="14" t="e">
        <f>IF('Ricavi complessivi'!#REF!="G",'Ricavi complessivi'!E109*LAVORO!$E$8,IF('Ricavi complessivi'!#REF!="S",'Ricavi complessivi'!E109,""))</f>
        <v>#REF!</v>
      </c>
      <c r="K109" s="14" t="e">
        <f>IF('Ricavi complessivi'!#REF!="G",'Ricavi complessivi'!F109*LAVORO!$E$8,IF('Ricavi complessivi'!#REF!="S",'Ricavi complessivi'!F109,""))</f>
        <v>#REF!</v>
      </c>
      <c r="L109" s="30" t="e">
        <f>IF('Ricavi complessivi'!#REF!="G",'Ricavi complessivi'!#REF!*LAVORO!$E$8,IF('Ricavi complessivi'!#REF!="S",'Ricavi complessivi'!#REF!,""))</f>
        <v>#REF!</v>
      </c>
      <c r="M109" s="30" t="e">
        <f>'Ricavi complessivi'!#REF!</f>
        <v>#REF!</v>
      </c>
      <c r="P109" s="42" t="e">
        <f>IF(M109="G",'Ricavi complessivi'!#REF!,IF('R Sala'!M109='R Sala'!$B$214,'Ricavi complessivi'!#REF!,0))</f>
        <v>#REF!</v>
      </c>
    </row>
    <row r="110" spans="1:26">
      <c r="A110" s="13" t="str">
        <f>IF('Ricavi complessivi'!A110="","",'Ricavi complessivi'!A110)</f>
        <v xml:space="preserve">  58/05/719  </v>
      </c>
      <c r="B110" s="62" t="str">
        <f>IF('Ricavi complessivi'!B110="","",'Ricavi complessivi'!B110)</f>
        <v>PDZ F.DO STRUT.MINORI SALA BAGA</v>
      </c>
      <c r="C110" s="8" t="e">
        <f>IF('Ricavi complessivi'!#REF!="G",'Ricavi complessivi'!#REF!*LAVORO!$E$8,IF('Ricavi complessivi'!#REF!="S",'Ricavi complessivi'!#REF!,""))</f>
        <v>#REF!</v>
      </c>
      <c r="D110" s="8" t="e">
        <f>IF('Ricavi complessivi'!#REF!="G",'Ricavi complessivi'!#REF!*LAVORO!$E$8,IF('Ricavi complessivi'!#REF!="S",'Ricavi complessivi'!#REF!,""))</f>
        <v>#REF!</v>
      </c>
      <c r="E110" s="30" t="e">
        <f>IF('Ricavi complessivi'!#REF!="G",'Ricavi complessivi'!#REF!*LAVORO!$E$8,IF('Ricavi complessivi'!#REF!="S",'Ricavi complessivi'!#REF!,""))</f>
        <v>#REF!</v>
      </c>
      <c r="F110" s="114" t="e">
        <f>IF('Ricavi complessivi'!#REF!="G",'Ricavi complessivi'!C110*LAVORO!$E$8,IF('Ricavi complessivi'!#REF!="S",'Ricavi complessivi'!C110,0))</f>
        <v>#REF!</v>
      </c>
      <c r="G110" s="44" t="e">
        <f>IF('Ricavi complessivi'!#REF!="G",'Ricavi complessivi'!#REF!*LAVORO!$E$8,IF('Ricavi complessivi'!#REF!="S",'Ricavi complessivi'!#REF!,""))</f>
        <v>#REF!</v>
      </c>
      <c r="H110" s="44" t="e">
        <f>IF('Ricavi complessivi'!#REF!="G",'Ricavi complessivi'!#REF!*LAVORO!$E$8,IF('Ricavi complessivi'!#REF!="S",'Ricavi complessivi'!#REF!,""))</f>
        <v>#REF!</v>
      </c>
      <c r="I110" s="114" t="e">
        <f>IF('Ricavi complessivi'!#REF!="G",'Ricavi complessivi'!D110*LAVORO!$E$8,IF('Ricavi complessivi'!#REF!="S",'Ricavi complessivi'!D110,""))</f>
        <v>#REF!</v>
      </c>
      <c r="J110" s="14" t="e">
        <f>IF('Ricavi complessivi'!#REF!="G",'Ricavi complessivi'!E110*LAVORO!$E$8,IF('Ricavi complessivi'!#REF!="S",'Ricavi complessivi'!E110,""))</f>
        <v>#REF!</v>
      </c>
      <c r="K110" s="14" t="e">
        <f>IF('Ricavi complessivi'!#REF!="G",'Ricavi complessivi'!F110*LAVORO!$E$8,IF('Ricavi complessivi'!#REF!="S",'Ricavi complessivi'!F110,""))</f>
        <v>#REF!</v>
      </c>
      <c r="L110" s="30" t="e">
        <f>IF('Ricavi complessivi'!#REF!="G",'Ricavi complessivi'!#REF!*LAVORO!$E$8,IF('Ricavi complessivi'!#REF!="S",'Ricavi complessivi'!#REF!,""))</f>
        <v>#REF!</v>
      </c>
      <c r="M110" s="30" t="e">
        <f>'Ricavi complessivi'!#REF!</f>
        <v>#REF!</v>
      </c>
      <c r="P110" s="42" t="e">
        <f>IF(M110="G",'Ricavi complessivi'!#REF!,IF('R Sala'!M110='R Sala'!$B$214,'Ricavi complessivi'!#REF!,0))</f>
        <v>#REF!</v>
      </c>
    </row>
    <row r="111" spans="1:26" hidden="1">
      <c r="A111" s="13" t="str">
        <f>IF('Ricavi complessivi'!A111="","",'Ricavi complessivi'!A111)</f>
        <v xml:space="preserve">  58/05/720  </v>
      </c>
      <c r="B111" s="62" t="str">
        <f>IF('Ricavi complessivi'!B111="","",'Ricavi complessivi'!B111)</f>
        <v>PDZ F.DO STRUT.MINORI TRAVERSET</v>
      </c>
      <c r="C111" s="8" t="e">
        <f>IF('Ricavi complessivi'!#REF!="G",'Ricavi complessivi'!#REF!*LAVORO!$E$8,IF('Ricavi complessivi'!#REF!="S",'Ricavi complessivi'!#REF!,""))</f>
        <v>#REF!</v>
      </c>
      <c r="D111" s="8" t="e">
        <f>IF('Ricavi complessivi'!#REF!="G",'Ricavi complessivi'!#REF!*LAVORO!$E$8,IF('Ricavi complessivi'!#REF!="S",'Ricavi complessivi'!#REF!,""))</f>
        <v>#REF!</v>
      </c>
      <c r="E111" s="30" t="e">
        <f>IF('Ricavi complessivi'!#REF!="G",'Ricavi complessivi'!#REF!*LAVORO!$E$8,IF('Ricavi complessivi'!#REF!="S",'Ricavi complessivi'!#REF!,""))</f>
        <v>#REF!</v>
      </c>
      <c r="F111" s="114" t="e">
        <f>IF('Ricavi complessivi'!#REF!="G",'Ricavi complessivi'!C111*LAVORO!$E$8,IF('Ricavi complessivi'!#REF!="S",'Ricavi complessivi'!C111,0))</f>
        <v>#REF!</v>
      </c>
      <c r="G111" s="44" t="e">
        <f>IF('Ricavi complessivi'!#REF!="G",'Ricavi complessivi'!#REF!*LAVORO!$E$8,IF('Ricavi complessivi'!#REF!="S",'Ricavi complessivi'!#REF!,""))</f>
        <v>#REF!</v>
      </c>
      <c r="H111" s="44" t="e">
        <f>IF('Ricavi complessivi'!#REF!="G",'Ricavi complessivi'!#REF!*LAVORO!$E$8,IF('Ricavi complessivi'!#REF!="S",'Ricavi complessivi'!#REF!,""))</f>
        <v>#REF!</v>
      </c>
      <c r="I111" s="114" t="e">
        <f>IF('Ricavi complessivi'!#REF!="G",'Ricavi complessivi'!D111*LAVORO!$E$8,IF('Ricavi complessivi'!#REF!="S",'Ricavi complessivi'!D111,""))</f>
        <v>#REF!</v>
      </c>
      <c r="J111" s="14" t="e">
        <f>IF('Ricavi complessivi'!#REF!="G",'Ricavi complessivi'!E111*LAVORO!$E$8,IF('Ricavi complessivi'!#REF!="S",'Ricavi complessivi'!E111,""))</f>
        <v>#REF!</v>
      </c>
      <c r="K111" s="14" t="e">
        <f>IF('Ricavi complessivi'!#REF!="G",'Ricavi complessivi'!F111*LAVORO!$E$8,IF('Ricavi complessivi'!#REF!="S",'Ricavi complessivi'!F111,""))</f>
        <v>#REF!</v>
      </c>
      <c r="L111" s="30" t="e">
        <f>IF('Ricavi complessivi'!#REF!="G",'Ricavi complessivi'!#REF!*LAVORO!$E$8,IF('Ricavi complessivi'!#REF!="S",'Ricavi complessivi'!#REF!,""))</f>
        <v>#REF!</v>
      </c>
      <c r="M111" s="30" t="e">
        <f>'Ricavi complessivi'!#REF!</f>
        <v>#REF!</v>
      </c>
      <c r="P111" s="42" t="e">
        <f>IF(M111="G",'Ricavi complessivi'!#REF!,IF('R Sala'!M111='R Sala'!$B$214,'Ricavi complessivi'!#REF!,0))</f>
        <v>#REF!</v>
      </c>
    </row>
    <row r="112" spans="1:26" hidden="1">
      <c r="A112" s="13" t="str">
        <f>IF('Ricavi complessivi'!A112="","",'Ricavi complessivi'!A112)</f>
        <v xml:space="preserve">  58/05/727  </v>
      </c>
      <c r="B112" s="62" t="str">
        <f>IF('Ricavi complessivi'!B112="","",'Ricavi complessivi'!B112)</f>
        <v>PDZ PROGETTO GIOVANI FELINO</v>
      </c>
      <c r="C112" s="8" t="e">
        <f>IF('Ricavi complessivi'!#REF!="G",'Ricavi complessivi'!#REF!*LAVORO!$E$8,IF('Ricavi complessivi'!#REF!="S",'Ricavi complessivi'!#REF!,""))</f>
        <v>#REF!</v>
      </c>
      <c r="D112" s="8" t="e">
        <f>IF('Ricavi complessivi'!#REF!="G",'Ricavi complessivi'!#REF!*LAVORO!$E$8,IF('Ricavi complessivi'!#REF!="S",'Ricavi complessivi'!#REF!,""))</f>
        <v>#REF!</v>
      </c>
      <c r="E112" s="30" t="e">
        <f>IF('Ricavi complessivi'!#REF!="G",'Ricavi complessivi'!#REF!*LAVORO!$E$8,IF('Ricavi complessivi'!#REF!="S",'Ricavi complessivi'!#REF!,""))</f>
        <v>#REF!</v>
      </c>
      <c r="F112" s="114" t="e">
        <f>IF('Ricavi complessivi'!#REF!="G",'Ricavi complessivi'!C112*LAVORO!$E$8,IF('Ricavi complessivi'!#REF!="S",'Ricavi complessivi'!C112,0))</f>
        <v>#REF!</v>
      </c>
      <c r="G112" s="44" t="e">
        <f>IF('Ricavi complessivi'!#REF!="G",'Ricavi complessivi'!#REF!*LAVORO!$E$8,IF('Ricavi complessivi'!#REF!="S",'Ricavi complessivi'!#REF!,""))</f>
        <v>#REF!</v>
      </c>
      <c r="H112" s="44" t="e">
        <f>IF('Ricavi complessivi'!#REF!="G",'Ricavi complessivi'!#REF!*LAVORO!$E$8,IF('Ricavi complessivi'!#REF!="S",'Ricavi complessivi'!#REF!,""))</f>
        <v>#REF!</v>
      </c>
      <c r="I112" s="114" t="e">
        <f>IF('Ricavi complessivi'!#REF!="G",'Ricavi complessivi'!D112*LAVORO!$E$8,IF('Ricavi complessivi'!#REF!="S",'Ricavi complessivi'!D112,""))</f>
        <v>#REF!</v>
      </c>
      <c r="J112" s="14" t="e">
        <f>IF('Ricavi complessivi'!#REF!="G",'Ricavi complessivi'!E112*LAVORO!$E$8,IF('Ricavi complessivi'!#REF!="S",'Ricavi complessivi'!E112,""))</f>
        <v>#REF!</v>
      </c>
      <c r="K112" s="14" t="e">
        <f>IF('Ricavi complessivi'!#REF!="G",'Ricavi complessivi'!F112*LAVORO!$E$8,IF('Ricavi complessivi'!#REF!="S",'Ricavi complessivi'!F112,""))</f>
        <v>#REF!</v>
      </c>
      <c r="L112" s="30" t="e">
        <f>IF('Ricavi complessivi'!#REF!="G",'Ricavi complessivi'!#REF!*LAVORO!$E$8,IF('Ricavi complessivi'!#REF!="S",'Ricavi complessivi'!#REF!,""))</f>
        <v>#REF!</v>
      </c>
      <c r="M112" s="30" t="e">
        <f>'Ricavi complessivi'!#REF!</f>
        <v>#REF!</v>
      </c>
      <c r="P112" s="42" t="e">
        <f>IF(M112="G",'Ricavi complessivi'!#REF!,IF('R Sala'!M112='R Sala'!$B$214,'Ricavi complessivi'!#REF!,0))</f>
        <v>#REF!</v>
      </c>
    </row>
    <row r="113" spans="1:16" hidden="1">
      <c r="A113" s="13" t="str">
        <f>IF('Ricavi complessivi'!A113="","",'Ricavi complessivi'!A113)</f>
        <v xml:space="preserve">  58/05/730  </v>
      </c>
      <c r="B113" s="62" t="str">
        <f>IF('Ricavi complessivi'!B113="","",'Ricavi complessivi'!B113)</f>
        <v>PDZ PROGETTO GIOVANI TRAVERSETO</v>
      </c>
      <c r="C113" s="8" t="e">
        <f>IF('Ricavi complessivi'!#REF!="G",'Ricavi complessivi'!#REF!*LAVORO!$E$8,IF('Ricavi complessivi'!#REF!="S",'Ricavi complessivi'!#REF!,""))</f>
        <v>#REF!</v>
      </c>
      <c r="D113" s="8" t="e">
        <f>IF('Ricavi complessivi'!#REF!="G",'Ricavi complessivi'!#REF!*LAVORO!$E$8,IF('Ricavi complessivi'!#REF!="S",'Ricavi complessivi'!#REF!,""))</f>
        <v>#REF!</v>
      </c>
      <c r="E113" s="30" t="e">
        <f>IF('Ricavi complessivi'!#REF!="G",'Ricavi complessivi'!#REF!*LAVORO!$E$8,IF('Ricavi complessivi'!#REF!="S",'Ricavi complessivi'!#REF!,""))</f>
        <v>#REF!</v>
      </c>
      <c r="F113" s="114" t="e">
        <f>IF('Ricavi complessivi'!#REF!="G",'Ricavi complessivi'!C113*LAVORO!$E$8,IF('Ricavi complessivi'!#REF!="S",'Ricavi complessivi'!C113,0))</f>
        <v>#REF!</v>
      </c>
      <c r="G113" s="44" t="e">
        <f>IF('Ricavi complessivi'!#REF!="G",'Ricavi complessivi'!#REF!*LAVORO!$E$8,IF('Ricavi complessivi'!#REF!="S",'Ricavi complessivi'!#REF!,""))</f>
        <v>#REF!</v>
      </c>
      <c r="H113" s="44" t="e">
        <f>IF('Ricavi complessivi'!#REF!="G",'Ricavi complessivi'!#REF!*LAVORO!$E$8,IF('Ricavi complessivi'!#REF!="S",'Ricavi complessivi'!#REF!,""))</f>
        <v>#REF!</v>
      </c>
      <c r="I113" s="114" t="e">
        <f>IF('Ricavi complessivi'!#REF!="G",'Ricavi complessivi'!D113*LAVORO!$E$8,IF('Ricavi complessivi'!#REF!="S",'Ricavi complessivi'!D113,""))</f>
        <v>#REF!</v>
      </c>
      <c r="J113" s="14" t="e">
        <f>IF('Ricavi complessivi'!#REF!="G",'Ricavi complessivi'!E113*LAVORO!$E$8,IF('Ricavi complessivi'!#REF!="S",'Ricavi complessivi'!E113,""))</f>
        <v>#REF!</v>
      </c>
      <c r="K113" s="14" t="e">
        <f>IF('Ricavi complessivi'!#REF!="G",'Ricavi complessivi'!F113*LAVORO!$E$8,IF('Ricavi complessivi'!#REF!="S",'Ricavi complessivi'!F113,""))</f>
        <v>#REF!</v>
      </c>
      <c r="L113" s="30" t="e">
        <f>IF('Ricavi complessivi'!#REF!="G",'Ricavi complessivi'!#REF!*LAVORO!$E$8,IF('Ricavi complessivi'!#REF!="S",'Ricavi complessivi'!#REF!,""))</f>
        <v>#REF!</v>
      </c>
      <c r="M113" s="30" t="e">
        <f>'Ricavi complessivi'!#REF!</f>
        <v>#REF!</v>
      </c>
      <c r="P113" s="42" t="e">
        <f>IF(M113="G",'Ricavi complessivi'!#REF!,IF('R Sala'!M113='R Sala'!$B$214,'Ricavi complessivi'!#REF!,0))</f>
        <v>#REF!</v>
      </c>
    </row>
    <row r="114" spans="1:16" hidden="1">
      <c r="A114" s="13" t="str">
        <f>IF('Ricavi complessivi'!A114="","",'Ricavi complessivi'!A114)</f>
        <v/>
      </c>
      <c r="B114" s="62" t="str">
        <f>IF('Ricavi complessivi'!B114="","",'Ricavi complessivi'!B114)</f>
        <v>PDZ QUOTA INDISTINTA FELINO</v>
      </c>
      <c r="C114" s="8" t="e">
        <f>IF('Ricavi complessivi'!#REF!="G",'Ricavi complessivi'!#REF!*LAVORO!$E$8,IF('Ricavi complessivi'!#REF!="S",'Ricavi complessivi'!#REF!,""))</f>
        <v>#REF!</v>
      </c>
      <c r="D114" s="8" t="e">
        <f>IF('Ricavi complessivi'!#REF!="G",'Ricavi complessivi'!#REF!*LAVORO!$E$8,IF('Ricavi complessivi'!#REF!="S",'Ricavi complessivi'!#REF!,""))</f>
        <v>#REF!</v>
      </c>
      <c r="E114" s="30" t="e">
        <f>IF('Ricavi complessivi'!#REF!="G",'Ricavi complessivi'!#REF!*LAVORO!$E$8,IF('Ricavi complessivi'!#REF!="S",'Ricavi complessivi'!#REF!,""))</f>
        <v>#REF!</v>
      </c>
      <c r="F114" s="114" t="e">
        <f>IF('Ricavi complessivi'!#REF!="G",'Ricavi complessivi'!C114*LAVORO!$E$8,IF('Ricavi complessivi'!#REF!="S",'Ricavi complessivi'!C114,0))</f>
        <v>#REF!</v>
      </c>
      <c r="G114" s="44" t="e">
        <f>IF('Ricavi complessivi'!#REF!="G",'Ricavi complessivi'!#REF!*LAVORO!$E$8,IF('Ricavi complessivi'!#REF!="S",'Ricavi complessivi'!#REF!,""))</f>
        <v>#REF!</v>
      </c>
      <c r="H114" s="44" t="e">
        <f>IF('Ricavi complessivi'!#REF!="G",'Ricavi complessivi'!#REF!*LAVORO!$E$8,IF('Ricavi complessivi'!#REF!="S",'Ricavi complessivi'!#REF!,""))</f>
        <v>#REF!</v>
      </c>
      <c r="I114" s="114" t="e">
        <f>IF('Ricavi complessivi'!#REF!="G",'Ricavi complessivi'!D114*LAVORO!$E$8,IF('Ricavi complessivi'!#REF!="S",'Ricavi complessivi'!D114,""))</f>
        <v>#REF!</v>
      </c>
      <c r="J114" s="14" t="e">
        <f>IF('Ricavi complessivi'!#REF!="G",'Ricavi complessivi'!E114*LAVORO!$E$8,IF('Ricavi complessivi'!#REF!="S",'Ricavi complessivi'!E114,""))</f>
        <v>#REF!</v>
      </c>
      <c r="K114" s="14" t="e">
        <f>IF('Ricavi complessivi'!#REF!="G",'Ricavi complessivi'!F114*LAVORO!$E$8,IF('Ricavi complessivi'!#REF!="S",'Ricavi complessivi'!F114,""))</f>
        <v>#REF!</v>
      </c>
      <c r="L114" s="30" t="e">
        <f>IF('Ricavi complessivi'!#REF!="G",'Ricavi complessivi'!#REF!*LAVORO!$E$8,IF('Ricavi complessivi'!#REF!="S",'Ricavi complessivi'!#REF!,""))</f>
        <v>#REF!</v>
      </c>
      <c r="M114" s="30" t="e">
        <f>'Ricavi complessivi'!#REF!</f>
        <v>#REF!</v>
      </c>
      <c r="P114" s="42" t="e">
        <f>IF(M114="G",'Ricavi complessivi'!#REF!,IF('R Sala'!M114='R Sala'!$B$214,'Ricavi complessivi'!#REF!,0))</f>
        <v>#REF!</v>
      </c>
    </row>
    <row r="115" spans="1:16" hidden="1">
      <c r="A115" s="13" t="str">
        <f>IF('Ricavi complessivi'!A115="","",'Ricavi complessivi'!A115)</f>
        <v xml:space="preserve">  58/05/731  </v>
      </c>
      <c r="B115" s="62" t="str">
        <f>IF('Ricavi complessivi'!B115="","",'Ricavi complessivi'!B115)</f>
        <v>PDZ EDUCHIAMOCI COLLECCHIO</v>
      </c>
      <c r="C115" s="8" t="e">
        <f>IF('Ricavi complessivi'!#REF!="G",'Ricavi complessivi'!#REF!*LAVORO!$E$8,IF('Ricavi complessivi'!#REF!="S",'Ricavi complessivi'!#REF!,""))</f>
        <v>#REF!</v>
      </c>
      <c r="D115" s="8" t="e">
        <f>IF('Ricavi complessivi'!#REF!="G",'Ricavi complessivi'!#REF!*LAVORO!$E$8,IF('Ricavi complessivi'!#REF!="S",'Ricavi complessivi'!#REF!,""))</f>
        <v>#REF!</v>
      </c>
      <c r="E115" s="30" t="e">
        <f>IF('Ricavi complessivi'!#REF!="G",'Ricavi complessivi'!#REF!*LAVORO!$E$8,IF('Ricavi complessivi'!#REF!="S",'Ricavi complessivi'!#REF!,""))</f>
        <v>#REF!</v>
      </c>
      <c r="F115" s="114" t="e">
        <f>IF('Ricavi complessivi'!#REF!="G",'Ricavi complessivi'!C115*LAVORO!$E$8,IF('Ricavi complessivi'!#REF!="S",'Ricavi complessivi'!C115,0))</f>
        <v>#REF!</v>
      </c>
      <c r="G115" s="44" t="e">
        <f>IF('Ricavi complessivi'!#REF!="G",'Ricavi complessivi'!#REF!*LAVORO!$E$8,IF('Ricavi complessivi'!#REF!="S",'Ricavi complessivi'!#REF!,""))</f>
        <v>#REF!</v>
      </c>
      <c r="H115" s="44" t="e">
        <f>IF('Ricavi complessivi'!#REF!="G",'Ricavi complessivi'!#REF!*LAVORO!$E$8,IF('Ricavi complessivi'!#REF!="S",'Ricavi complessivi'!#REF!,""))</f>
        <v>#REF!</v>
      </c>
      <c r="I115" s="114" t="e">
        <f>IF('Ricavi complessivi'!#REF!="G",'Ricavi complessivi'!D115*LAVORO!$E$8,IF('Ricavi complessivi'!#REF!="S",'Ricavi complessivi'!D115,""))</f>
        <v>#REF!</v>
      </c>
      <c r="J115" s="14" t="e">
        <f>IF('Ricavi complessivi'!#REF!="G",'Ricavi complessivi'!E115*LAVORO!$E$8,IF('Ricavi complessivi'!#REF!="S",'Ricavi complessivi'!E115,""))</f>
        <v>#REF!</v>
      </c>
      <c r="K115" s="14" t="e">
        <f>IF('Ricavi complessivi'!#REF!="G",'Ricavi complessivi'!F115*LAVORO!$E$8,IF('Ricavi complessivi'!#REF!="S",'Ricavi complessivi'!F115,""))</f>
        <v>#REF!</v>
      </c>
      <c r="L115" s="30" t="e">
        <f>IF('Ricavi complessivi'!#REF!="G",'Ricavi complessivi'!#REF!*LAVORO!$E$8,IF('Ricavi complessivi'!#REF!="S",'Ricavi complessivi'!#REF!,""))</f>
        <v>#REF!</v>
      </c>
      <c r="M115" s="30" t="e">
        <f>'Ricavi complessivi'!#REF!</f>
        <v>#REF!</v>
      </c>
      <c r="P115" s="42" t="e">
        <f>IF(M115="G",'Ricavi complessivi'!#REF!,IF('R Sala'!M115='R Sala'!$B$214,'Ricavi complessivi'!#REF!,0))</f>
        <v>#REF!</v>
      </c>
    </row>
    <row r="116" spans="1:16" hidden="1">
      <c r="A116" s="13" t="str">
        <f>IF('Ricavi complessivi'!A116="","",'Ricavi complessivi'!A116)</f>
        <v xml:space="preserve">  58/05/732  </v>
      </c>
      <c r="B116" s="62" t="str">
        <f>IF('Ricavi complessivi'!B116="","",'Ricavi complessivi'!B116)</f>
        <v>PDZ EDUCHIAMOCI FELINO</v>
      </c>
      <c r="C116" s="8" t="e">
        <f>IF('Ricavi complessivi'!#REF!="G",'Ricavi complessivi'!#REF!*LAVORO!$E$8,IF('Ricavi complessivi'!#REF!="S",'Ricavi complessivi'!#REF!,""))</f>
        <v>#REF!</v>
      </c>
      <c r="D116" s="8" t="e">
        <f>IF('Ricavi complessivi'!#REF!="G",'Ricavi complessivi'!#REF!*LAVORO!$E$8,IF('Ricavi complessivi'!#REF!="S",'Ricavi complessivi'!#REF!,""))</f>
        <v>#REF!</v>
      </c>
      <c r="E116" s="30" t="e">
        <f>IF('Ricavi complessivi'!#REF!="G",'Ricavi complessivi'!#REF!*LAVORO!$E$8,IF('Ricavi complessivi'!#REF!="S",'Ricavi complessivi'!#REF!,""))</f>
        <v>#REF!</v>
      </c>
      <c r="F116" s="114" t="e">
        <f>IF('Ricavi complessivi'!#REF!="G",'Ricavi complessivi'!C116*LAVORO!$E$8,IF('Ricavi complessivi'!#REF!="S",'Ricavi complessivi'!C116,0))</f>
        <v>#REF!</v>
      </c>
      <c r="G116" s="44" t="e">
        <f>IF('Ricavi complessivi'!#REF!="G",'Ricavi complessivi'!#REF!*LAVORO!$E$8,IF('Ricavi complessivi'!#REF!="S",'Ricavi complessivi'!#REF!,""))</f>
        <v>#REF!</v>
      </c>
      <c r="H116" s="44" t="e">
        <f>IF('Ricavi complessivi'!#REF!="G",'Ricavi complessivi'!#REF!*LAVORO!$E$8,IF('Ricavi complessivi'!#REF!="S",'Ricavi complessivi'!#REF!,""))</f>
        <v>#REF!</v>
      </c>
      <c r="I116" s="114" t="e">
        <f>IF('Ricavi complessivi'!#REF!="G",'Ricavi complessivi'!D116*LAVORO!$E$8,IF('Ricavi complessivi'!#REF!="S",'Ricavi complessivi'!D116,""))</f>
        <v>#REF!</v>
      </c>
      <c r="J116" s="14" t="e">
        <f>IF('Ricavi complessivi'!#REF!="G",'Ricavi complessivi'!E116*LAVORO!$E$8,IF('Ricavi complessivi'!#REF!="S",'Ricavi complessivi'!E116,""))</f>
        <v>#REF!</v>
      </c>
      <c r="K116" s="14" t="e">
        <f>IF('Ricavi complessivi'!#REF!="G",'Ricavi complessivi'!F116*LAVORO!$E$8,IF('Ricavi complessivi'!#REF!="S",'Ricavi complessivi'!F116,""))</f>
        <v>#REF!</v>
      </c>
      <c r="L116" s="30" t="e">
        <f>IF('Ricavi complessivi'!#REF!="G",'Ricavi complessivi'!#REF!*LAVORO!$E$8,IF('Ricavi complessivi'!#REF!="S",'Ricavi complessivi'!#REF!,""))</f>
        <v>#REF!</v>
      </c>
      <c r="M116" s="30" t="e">
        <f>'Ricavi complessivi'!#REF!</f>
        <v>#REF!</v>
      </c>
      <c r="P116" s="42" t="e">
        <f>IF(M116="G",'Ricavi complessivi'!#REF!,IF('R Sala'!M116='R Sala'!$B$214,'Ricavi complessivi'!#REF!,0))</f>
        <v>#REF!</v>
      </c>
    </row>
    <row r="117" spans="1:16" hidden="1">
      <c r="A117" s="13" t="str">
        <f>IF('Ricavi complessivi'!A117="","",'Ricavi complessivi'!A117)</f>
        <v xml:space="preserve">  58/05/733  </v>
      </c>
      <c r="B117" s="62" t="str">
        <f>IF('Ricavi complessivi'!B117="","",'Ricavi complessivi'!B117)</f>
        <v>PDZ EDUCHIAMOCI MONTECHIARUG</v>
      </c>
      <c r="C117" s="8" t="e">
        <f>IF('Ricavi complessivi'!#REF!="G",'Ricavi complessivi'!#REF!*LAVORO!$E$8,IF('Ricavi complessivi'!#REF!="S",'Ricavi complessivi'!#REF!,""))</f>
        <v>#REF!</v>
      </c>
      <c r="D117" s="8" t="e">
        <f>IF('Ricavi complessivi'!#REF!="G",'Ricavi complessivi'!#REF!*LAVORO!$E$8,IF('Ricavi complessivi'!#REF!="S",'Ricavi complessivi'!#REF!,""))</f>
        <v>#REF!</v>
      </c>
      <c r="E117" s="30" t="e">
        <f>IF('Ricavi complessivi'!#REF!="G",'Ricavi complessivi'!#REF!*LAVORO!$E$8,IF('Ricavi complessivi'!#REF!="S",'Ricavi complessivi'!#REF!,""))</f>
        <v>#REF!</v>
      </c>
      <c r="F117" s="114" t="e">
        <f>IF('Ricavi complessivi'!#REF!="G",'Ricavi complessivi'!C117*LAVORO!$E$8,IF('Ricavi complessivi'!#REF!="S",'Ricavi complessivi'!C117,0))</f>
        <v>#REF!</v>
      </c>
      <c r="G117" s="44" t="e">
        <f>IF('Ricavi complessivi'!#REF!="G",'Ricavi complessivi'!#REF!*LAVORO!$E$8,IF('Ricavi complessivi'!#REF!="S",'Ricavi complessivi'!#REF!,""))</f>
        <v>#REF!</v>
      </c>
      <c r="H117" s="44" t="e">
        <f>IF('Ricavi complessivi'!#REF!="G",'Ricavi complessivi'!#REF!*LAVORO!$E$8,IF('Ricavi complessivi'!#REF!="S",'Ricavi complessivi'!#REF!,""))</f>
        <v>#REF!</v>
      </c>
      <c r="I117" s="114" t="e">
        <f>IF('Ricavi complessivi'!#REF!="G",'Ricavi complessivi'!D117*LAVORO!$E$8,IF('Ricavi complessivi'!#REF!="S",'Ricavi complessivi'!D117,""))</f>
        <v>#REF!</v>
      </c>
      <c r="J117" s="14" t="e">
        <f>IF('Ricavi complessivi'!#REF!="G",'Ricavi complessivi'!E117*LAVORO!$E$8,IF('Ricavi complessivi'!#REF!="S",'Ricavi complessivi'!E117,""))</f>
        <v>#REF!</v>
      </c>
      <c r="K117" s="14" t="e">
        <f>IF('Ricavi complessivi'!#REF!="G",'Ricavi complessivi'!F117*LAVORO!$E$8,IF('Ricavi complessivi'!#REF!="S",'Ricavi complessivi'!F117,""))</f>
        <v>#REF!</v>
      </c>
      <c r="L117" s="30" t="e">
        <f>IF('Ricavi complessivi'!#REF!="G",'Ricavi complessivi'!#REF!*LAVORO!$E$8,IF('Ricavi complessivi'!#REF!="S",'Ricavi complessivi'!#REF!,""))</f>
        <v>#REF!</v>
      </c>
      <c r="M117" s="30" t="e">
        <f>'Ricavi complessivi'!#REF!</f>
        <v>#REF!</v>
      </c>
      <c r="P117" s="42" t="e">
        <f>IF(M117="G",'Ricavi complessivi'!#REF!,IF('R Sala'!M117='R Sala'!$B$214,'Ricavi complessivi'!#REF!,0))</f>
        <v>#REF!</v>
      </c>
    </row>
    <row r="118" spans="1:16">
      <c r="A118" s="13" t="str">
        <f>IF('Ricavi complessivi'!A118="","",'Ricavi complessivi'!A118)</f>
        <v xml:space="preserve">  58/05/734  </v>
      </c>
      <c r="B118" s="62" t="str">
        <f>IF('Ricavi complessivi'!B118="","",'Ricavi complessivi'!B118)</f>
        <v>PDZ EDUCHIAMOCI SALA BAGANZA</v>
      </c>
      <c r="C118" s="8" t="e">
        <f>IF('Ricavi complessivi'!#REF!="G",'Ricavi complessivi'!#REF!*LAVORO!$E$8,IF('Ricavi complessivi'!#REF!="S",'Ricavi complessivi'!#REF!,""))</f>
        <v>#REF!</v>
      </c>
      <c r="D118" s="8" t="e">
        <f>IF('Ricavi complessivi'!#REF!="G",'Ricavi complessivi'!#REF!*LAVORO!$E$8,IF('Ricavi complessivi'!#REF!="S",'Ricavi complessivi'!#REF!,""))</f>
        <v>#REF!</v>
      </c>
      <c r="E118" s="30" t="e">
        <f>IF('Ricavi complessivi'!#REF!="G",'Ricavi complessivi'!#REF!*LAVORO!$E$8,IF('Ricavi complessivi'!#REF!="S",'Ricavi complessivi'!#REF!,""))</f>
        <v>#REF!</v>
      </c>
      <c r="F118" s="114" t="e">
        <f>IF('Ricavi complessivi'!#REF!="G",'Ricavi complessivi'!C118*LAVORO!$E$8,IF('Ricavi complessivi'!#REF!="S",'Ricavi complessivi'!C118,0))</f>
        <v>#REF!</v>
      </c>
      <c r="G118" s="44" t="e">
        <f>IF('Ricavi complessivi'!#REF!="G",'Ricavi complessivi'!#REF!*LAVORO!$E$8,IF('Ricavi complessivi'!#REF!="S",'Ricavi complessivi'!#REF!,""))</f>
        <v>#REF!</v>
      </c>
      <c r="H118" s="44" t="e">
        <f>IF('Ricavi complessivi'!#REF!="G",'Ricavi complessivi'!#REF!*LAVORO!$E$8,IF('Ricavi complessivi'!#REF!="S",'Ricavi complessivi'!#REF!,""))</f>
        <v>#REF!</v>
      </c>
      <c r="I118" s="114" t="e">
        <f>IF('Ricavi complessivi'!#REF!="G",'Ricavi complessivi'!D118*LAVORO!$E$8,IF('Ricavi complessivi'!#REF!="S",'Ricavi complessivi'!D118,""))</f>
        <v>#REF!</v>
      </c>
      <c r="J118" s="14" t="e">
        <f>IF('Ricavi complessivi'!#REF!="G",'Ricavi complessivi'!E118*LAVORO!$E$8,IF('Ricavi complessivi'!#REF!="S",'Ricavi complessivi'!E118,""))</f>
        <v>#REF!</v>
      </c>
      <c r="K118" s="14" t="e">
        <f>IF('Ricavi complessivi'!#REF!="G",'Ricavi complessivi'!F118*LAVORO!$E$8,IF('Ricavi complessivi'!#REF!="S",'Ricavi complessivi'!F118,""))</f>
        <v>#REF!</v>
      </c>
      <c r="L118" s="30" t="e">
        <f>IF('Ricavi complessivi'!#REF!="G",'Ricavi complessivi'!#REF!*LAVORO!$E$8,IF('Ricavi complessivi'!#REF!="S",'Ricavi complessivi'!#REF!,""))</f>
        <v>#REF!</v>
      </c>
      <c r="M118" s="30" t="e">
        <f>'Ricavi complessivi'!#REF!</f>
        <v>#REF!</v>
      </c>
      <c r="P118" s="42" t="e">
        <f>IF(M118="G",'Ricavi complessivi'!#REF!,IF('R Sala'!M118='R Sala'!$B$214,'Ricavi complessivi'!#REF!,0))</f>
        <v>#REF!</v>
      </c>
    </row>
    <row r="119" spans="1:16" hidden="1">
      <c r="A119" s="13" t="str">
        <f>IF('Ricavi complessivi'!A119="","",'Ricavi complessivi'!A119)</f>
        <v xml:space="preserve">  58/05/735  </v>
      </c>
      <c r="B119" s="62" t="str">
        <f>IF('Ricavi complessivi'!B119="","",'Ricavi complessivi'!B119)</f>
        <v>PDZ EDUCHIAMOCI TRAVERSETOLO</v>
      </c>
      <c r="C119" s="8" t="e">
        <f>IF('Ricavi complessivi'!#REF!="G",'Ricavi complessivi'!#REF!*LAVORO!$E$8,IF('Ricavi complessivi'!#REF!="S",'Ricavi complessivi'!#REF!,""))</f>
        <v>#REF!</v>
      </c>
      <c r="D119" s="8" t="e">
        <f>IF('Ricavi complessivi'!#REF!="G",'Ricavi complessivi'!#REF!*LAVORO!$E$8,IF('Ricavi complessivi'!#REF!="S",'Ricavi complessivi'!#REF!,""))</f>
        <v>#REF!</v>
      </c>
      <c r="E119" s="30" t="e">
        <f>IF('Ricavi complessivi'!#REF!="G",'Ricavi complessivi'!#REF!*LAVORO!$E$8,IF('Ricavi complessivi'!#REF!="S",'Ricavi complessivi'!#REF!,""))</f>
        <v>#REF!</v>
      </c>
      <c r="F119" s="114" t="e">
        <f>IF('Ricavi complessivi'!#REF!="G",'Ricavi complessivi'!C119*LAVORO!$E$8,IF('Ricavi complessivi'!#REF!="S",'Ricavi complessivi'!C119,0))</f>
        <v>#REF!</v>
      </c>
      <c r="G119" s="44" t="e">
        <f>IF('Ricavi complessivi'!#REF!="G",'Ricavi complessivi'!#REF!*LAVORO!$E$8,IF('Ricavi complessivi'!#REF!="S",'Ricavi complessivi'!#REF!,""))</f>
        <v>#REF!</v>
      </c>
      <c r="H119" s="44" t="e">
        <f>IF('Ricavi complessivi'!#REF!="G",'Ricavi complessivi'!#REF!*LAVORO!$E$8,IF('Ricavi complessivi'!#REF!="S",'Ricavi complessivi'!#REF!,""))</f>
        <v>#REF!</v>
      </c>
      <c r="I119" s="114" t="e">
        <f>IF('Ricavi complessivi'!#REF!="G",'Ricavi complessivi'!D119*LAVORO!$E$8,IF('Ricavi complessivi'!#REF!="S",'Ricavi complessivi'!D119,""))</f>
        <v>#REF!</v>
      </c>
      <c r="J119" s="14" t="e">
        <f>IF('Ricavi complessivi'!#REF!="G",'Ricavi complessivi'!E119*LAVORO!$E$8,IF('Ricavi complessivi'!#REF!="S",'Ricavi complessivi'!E119,""))</f>
        <v>#REF!</v>
      </c>
      <c r="K119" s="14" t="e">
        <f>IF('Ricavi complessivi'!#REF!="G",'Ricavi complessivi'!F119*LAVORO!$E$8,IF('Ricavi complessivi'!#REF!="S",'Ricavi complessivi'!F119,""))</f>
        <v>#REF!</v>
      </c>
      <c r="L119" s="30" t="e">
        <f>IF('Ricavi complessivi'!#REF!="G",'Ricavi complessivi'!#REF!*LAVORO!$E$8,IF('Ricavi complessivi'!#REF!="S",'Ricavi complessivi'!#REF!,""))</f>
        <v>#REF!</v>
      </c>
      <c r="M119" s="30" t="e">
        <f>'Ricavi complessivi'!#REF!</f>
        <v>#REF!</v>
      </c>
      <c r="P119" s="42" t="e">
        <f>IF(M119="G",'Ricavi complessivi'!#REF!,IF('R Sala'!M119='R Sala'!$B$214,'Ricavi complessivi'!#REF!,0))</f>
        <v>#REF!</v>
      </c>
    </row>
    <row r="120" spans="1:16">
      <c r="A120" s="13" t="str">
        <f>IF('Ricavi complessivi'!A120="","",'Ricavi complessivi'!A120)</f>
        <v/>
      </c>
      <c r="B120" s="62" t="str">
        <f>IF('Ricavi complessivi'!B120="","",'Ricavi complessivi'!B120)</f>
        <v>PDZPOVERTA'</v>
      </c>
      <c r="C120" s="8" t="e">
        <f>IF('Ricavi complessivi'!#REF!="G",'Ricavi complessivi'!#REF!*LAVORO!$E$8,IF('Ricavi complessivi'!#REF!="S",'Ricavi complessivi'!#REF!,""))</f>
        <v>#REF!</v>
      </c>
      <c r="D120" s="8" t="e">
        <f>IF('Ricavi complessivi'!#REF!="G",'Ricavi complessivi'!#REF!*LAVORO!$E$8,IF('Ricavi complessivi'!#REF!="S",'Ricavi complessivi'!#REF!,""))</f>
        <v>#REF!</v>
      </c>
      <c r="E120" s="30" t="e">
        <f>IF('Ricavi complessivi'!#REF!="G",'Ricavi complessivi'!#REF!*LAVORO!$E$8,IF('Ricavi complessivi'!#REF!="S",'Ricavi complessivi'!#REF!,""))</f>
        <v>#REF!</v>
      </c>
      <c r="F120" s="114" t="e">
        <f>IF('Ricavi complessivi'!#REF!="G",'Ricavi complessivi'!C120*LAVORO!$E$8,IF('Ricavi complessivi'!#REF!="S",'Ricavi complessivi'!C120,0))</f>
        <v>#REF!</v>
      </c>
      <c r="G120" s="44" t="e">
        <f>IF('Ricavi complessivi'!#REF!="G",'Ricavi complessivi'!#REF!*LAVORO!$E$8,IF('Ricavi complessivi'!#REF!="S",'Ricavi complessivi'!#REF!,""))</f>
        <v>#REF!</v>
      </c>
      <c r="H120" s="44" t="e">
        <f>IF('Ricavi complessivi'!#REF!="G",'Ricavi complessivi'!#REF!*LAVORO!$E$8,IF('Ricavi complessivi'!#REF!="S",'Ricavi complessivi'!#REF!,""))</f>
        <v>#REF!</v>
      </c>
      <c r="I120" s="114" t="e">
        <f>IF('Ricavi complessivi'!#REF!="G",'Ricavi complessivi'!D120*LAVORO!$E$8,IF('Ricavi complessivi'!#REF!="S",'Ricavi complessivi'!D120,""))</f>
        <v>#REF!</v>
      </c>
      <c r="J120" s="14" t="e">
        <f>IF('Ricavi complessivi'!#REF!="G",'Ricavi complessivi'!E120*LAVORO!$E$8,IF('Ricavi complessivi'!#REF!="S",'Ricavi complessivi'!E120,""))</f>
        <v>#REF!</v>
      </c>
      <c r="K120" s="14" t="e">
        <f>IF('Ricavi complessivi'!#REF!="G",'Ricavi complessivi'!F120*LAVORO!$E$8,IF('Ricavi complessivi'!#REF!="S",'Ricavi complessivi'!F120,""))</f>
        <v>#REF!</v>
      </c>
      <c r="L120" s="30" t="e">
        <f>IF('Ricavi complessivi'!#REF!="G",'Ricavi complessivi'!#REF!*LAVORO!$E$8,IF('Ricavi complessivi'!#REF!="S",'Ricavi complessivi'!#REF!,""))</f>
        <v>#REF!</v>
      </c>
      <c r="M120" s="30" t="e">
        <f>'Ricavi complessivi'!#REF!</f>
        <v>#REF!</v>
      </c>
      <c r="P120" s="42" t="e">
        <f>IF(M120="G",'Ricavi complessivi'!#REF!,IF('R Sala'!M120='R Sala'!$B$214,'Ricavi complessivi'!#REF!,0))</f>
        <v>#REF!</v>
      </c>
    </row>
    <row r="121" spans="1:16">
      <c r="A121" s="13" t="str">
        <f>IF('Ricavi complessivi'!A121="","",'Ricavi complessivi'!A121)</f>
        <v xml:space="preserve"> 58/05/742</v>
      </c>
      <c r="B121" s="62" t="str">
        <f>IF('Ricavi complessivi'!B121="","",'Ricavi complessivi'!B121)</f>
        <v>PDZ SOCIALIZZAZIONE DISABILI</v>
      </c>
      <c r="C121" s="8" t="e">
        <f>IF('Ricavi complessivi'!#REF!="G",'Ricavi complessivi'!#REF!*LAVORO!$E$8,IF('Ricavi complessivi'!#REF!="S",'Ricavi complessivi'!#REF!,""))</f>
        <v>#REF!</v>
      </c>
      <c r="D121" s="8" t="e">
        <f>IF('Ricavi complessivi'!#REF!="G",'Ricavi complessivi'!#REF!*LAVORO!$E$8,IF('Ricavi complessivi'!#REF!="S",'Ricavi complessivi'!#REF!,""))</f>
        <v>#REF!</v>
      </c>
      <c r="E121" s="30" t="e">
        <f>IF('Ricavi complessivi'!#REF!="G",'Ricavi complessivi'!#REF!*LAVORO!$E$8,IF('Ricavi complessivi'!#REF!="S",'Ricavi complessivi'!#REF!,""))</f>
        <v>#REF!</v>
      </c>
      <c r="F121" s="114" t="e">
        <f>IF('Ricavi complessivi'!#REF!="G",'Ricavi complessivi'!C121*LAVORO!$E$8,IF('Ricavi complessivi'!#REF!="S",'Ricavi complessivi'!C121,0))</f>
        <v>#REF!</v>
      </c>
      <c r="G121" s="44" t="e">
        <f>IF('Ricavi complessivi'!#REF!="G",'Ricavi complessivi'!#REF!*LAVORO!$E$8,IF('Ricavi complessivi'!#REF!="S",'Ricavi complessivi'!#REF!,""))</f>
        <v>#REF!</v>
      </c>
      <c r="H121" s="44" t="e">
        <f>IF('Ricavi complessivi'!#REF!="G",'Ricavi complessivi'!#REF!*LAVORO!$E$8,IF('Ricavi complessivi'!#REF!="S",'Ricavi complessivi'!#REF!,""))</f>
        <v>#REF!</v>
      </c>
      <c r="I121" s="114" t="e">
        <f>IF('Ricavi complessivi'!#REF!="G",'Ricavi complessivi'!D121*LAVORO!$E$8,IF('Ricavi complessivi'!#REF!="S",'Ricavi complessivi'!D121,""))</f>
        <v>#REF!</v>
      </c>
      <c r="J121" s="14" t="e">
        <f>IF('Ricavi complessivi'!#REF!="G",'Ricavi complessivi'!E121*LAVORO!$E$8,IF('Ricavi complessivi'!#REF!="S",'Ricavi complessivi'!E121,""))</f>
        <v>#REF!</v>
      </c>
      <c r="K121" s="14" t="e">
        <f>IF('Ricavi complessivi'!#REF!="G",'Ricavi complessivi'!F121*LAVORO!$E$8,IF('Ricavi complessivi'!#REF!="S",'Ricavi complessivi'!F121,""))</f>
        <v>#REF!</v>
      </c>
      <c r="L121" s="30" t="e">
        <f>IF('Ricavi complessivi'!#REF!="G",'Ricavi complessivi'!#REF!*LAVORO!$E$8,IF('Ricavi complessivi'!#REF!="S",'Ricavi complessivi'!#REF!,""))</f>
        <v>#REF!</v>
      </c>
      <c r="M121" s="30" t="e">
        <f>'Ricavi complessivi'!#REF!</f>
        <v>#REF!</v>
      </c>
      <c r="P121" s="42" t="e">
        <f>IF(M121="G",'Ricavi complessivi'!#REF!,IF('R Sala'!M121='R Sala'!$B$214,'Ricavi complessivi'!#REF!,0))</f>
        <v>#REF!</v>
      </c>
    </row>
    <row r="122" spans="1:16">
      <c r="A122" s="13" t="str">
        <f>IF('Ricavi complessivi'!A122="","",'Ricavi complessivi'!A122)</f>
        <v xml:space="preserve"> 58/05/729</v>
      </c>
      <c r="B122" s="62" t="str">
        <f>IF('Ricavi complessivi'!B122="","",'Ricavi complessivi'!B122)</f>
        <v>PROGETTI GIOVANI</v>
      </c>
      <c r="C122" s="8" t="e">
        <f>IF('Ricavi complessivi'!#REF!="G",'Ricavi complessivi'!#REF!*LAVORO!$E$8,IF('Ricavi complessivi'!#REF!="S",'Ricavi complessivi'!#REF!,""))</f>
        <v>#REF!</v>
      </c>
      <c r="D122" s="8" t="e">
        <f>IF('Ricavi complessivi'!#REF!="G",'Ricavi complessivi'!#REF!*LAVORO!$E$8,IF('Ricavi complessivi'!#REF!="S",'Ricavi complessivi'!#REF!,""))</f>
        <v>#REF!</v>
      </c>
      <c r="E122" s="30" t="e">
        <f>IF('Ricavi complessivi'!#REF!="G",'Ricavi complessivi'!#REF!*LAVORO!$E$8,IF('Ricavi complessivi'!#REF!="S",'Ricavi complessivi'!#REF!,""))</f>
        <v>#REF!</v>
      </c>
      <c r="F122" s="114" t="e">
        <f>IF('Ricavi complessivi'!#REF!="G",'Ricavi complessivi'!C122*LAVORO!$E$8,IF('Ricavi complessivi'!#REF!="S",'Ricavi complessivi'!C122,0))</f>
        <v>#REF!</v>
      </c>
      <c r="G122" s="44" t="e">
        <f>IF('Ricavi complessivi'!#REF!="G",'Ricavi complessivi'!#REF!*LAVORO!$E$8,IF('Ricavi complessivi'!#REF!="S",'Ricavi complessivi'!#REF!,""))</f>
        <v>#REF!</v>
      </c>
      <c r="H122" s="44" t="e">
        <f>IF('Ricavi complessivi'!#REF!="G",'Ricavi complessivi'!#REF!*LAVORO!$E$8,IF('Ricavi complessivi'!#REF!="S",'Ricavi complessivi'!#REF!,""))</f>
        <v>#REF!</v>
      </c>
      <c r="I122" s="114" t="e">
        <f>IF('Ricavi complessivi'!#REF!="G",'Ricavi complessivi'!D122*LAVORO!$E$8,IF('Ricavi complessivi'!#REF!="S",'Ricavi complessivi'!D122,""))</f>
        <v>#REF!</v>
      </c>
      <c r="J122" s="14" t="e">
        <f>IF('Ricavi complessivi'!#REF!="G",'Ricavi complessivi'!E122*LAVORO!$E$8,IF('Ricavi complessivi'!#REF!="S",'Ricavi complessivi'!E122,""))</f>
        <v>#REF!</v>
      </c>
      <c r="K122" s="14" t="e">
        <f>IF('Ricavi complessivi'!#REF!="G",'Ricavi complessivi'!F122*LAVORO!$E$8,IF('Ricavi complessivi'!#REF!="S",'Ricavi complessivi'!F122,""))</f>
        <v>#REF!</v>
      </c>
      <c r="L122" s="30" t="e">
        <f>IF('Ricavi complessivi'!#REF!="G",'Ricavi complessivi'!#REF!*LAVORO!$E$8,IF('Ricavi complessivi'!#REF!="S",'Ricavi complessivi'!#REF!,""))</f>
        <v>#REF!</v>
      </c>
      <c r="M122" s="30" t="e">
        <f>'Ricavi complessivi'!#REF!</f>
        <v>#REF!</v>
      </c>
      <c r="N122" s="42" t="s">
        <v>516</v>
      </c>
      <c r="P122" s="42" t="e">
        <f>IF(M122="G",'Ricavi complessivi'!#REF!,IF('R Sala'!M122='R Sala'!$B$214,'Ricavi complessivi'!#REF!,0))</f>
        <v>#REF!</v>
      </c>
    </row>
    <row r="123" spans="1:16" hidden="1">
      <c r="A123" s="13" t="str">
        <f>IF('Ricavi complessivi'!A123="","",'Ricavi complessivi'!A123)</f>
        <v/>
      </c>
      <c r="B123" s="62" t="str">
        <f>IF('Ricavi complessivi'!B123="","",'Ricavi complessivi'!B123)</f>
        <v/>
      </c>
      <c r="C123" s="8" t="e">
        <f>IF('Ricavi complessivi'!#REF!="G",'Ricavi complessivi'!#REF!*LAVORO!$E$8,IF('Ricavi complessivi'!#REF!="S",'Ricavi complessivi'!#REF!,""))</f>
        <v>#REF!</v>
      </c>
      <c r="D123" s="8" t="e">
        <f>IF('Ricavi complessivi'!#REF!="G",'Ricavi complessivi'!#REF!*LAVORO!$E$8,IF('Ricavi complessivi'!#REF!="S",'Ricavi complessivi'!#REF!,""))</f>
        <v>#REF!</v>
      </c>
      <c r="E123" s="30" t="e">
        <f>IF('Ricavi complessivi'!#REF!="G",'Ricavi complessivi'!#REF!*LAVORO!$E$8,IF('Ricavi complessivi'!#REF!="S",'Ricavi complessivi'!#REF!,""))</f>
        <v>#REF!</v>
      </c>
      <c r="F123" s="114" t="e">
        <f>IF('Ricavi complessivi'!#REF!="G",'Ricavi complessivi'!C123*LAVORO!$E$8,IF('Ricavi complessivi'!#REF!="S",'Ricavi complessivi'!C123,0))</f>
        <v>#REF!</v>
      </c>
      <c r="G123" s="44" t="e">
        <f>IF('Ricavi complessivi'!#REF!="G",'Ricavi complessivi'!#REF!*LAVORO!$E$8,IF('Ricavi complessivi'!#REF!="S",'Ricavi complessivi'!#REF!,""))</f>
        <v>#REF!</v>
      </c>
      <c r="H123" s="44" t="e">
        <f>IF('Ricavi complessivi'!#REF!="G",'Ricavi complessivi'!#REF!*LAVORO!$E$8,IF('Ricavi complessivi'!#REF!="S",'Ricavi complessivi'!#REF!,""))</f>
        <v>#REF!</v>
      </c>
      <c r="I123" s="114" t="e">
        <f>IF('Ricavi complessivi'!#REF!="G",'Ricavi complessivi'!D123*LAVORO!$E$8,IF('Ricavi complessivi'!#REF!="S",'Ricavi complessivi'!D123,""))</f>
        <v>#REF!</v>
      </c>
      <c r="J123" s="14" t="e">
        <f>IF('Ricavi complessivi'!#REF!="G",'Ricavi complessivi'!E123*LAVORO!$E$8,IF('Ricavi complessivi'!#REF!="S",'Ricavi complessivi'!E123,""))</f>
        <v>#REF!</v>
      </c>
      <c r="K123" s="14" t="e">
        <f>IF('Ricavi complessivi'!#REF!="G",'Ricavi complessivi'!F123*LAVORO!$E$8,IF('Ricavi complessivi'!#REF!="S",'Ricavi complessivi'!F123,""))</f>
        <v>#REF!</v>
      </c>
      <c r="L123" s="30" t="e">
        <f>IF('Ricavi complessivi'!#REF!="G",'Ricavi complessivi'!#REF!*LAVORO!$E$8,IF('Ricavi complessivi'!#REF!="S",'Ricavi complessivi'!#REF!,""))</f>
        <v>#REF!</v>
      </c>
      <c r="M123" s="30" t="e">
        <f>'Ricavi complessivi'!#REF!</f>
        <v>#REF!</v>
      </c>
      <c r="P123" s="42" t="e">
        <f>IF(M123="G",'Ricavi complessivi'!#REF!,IF('R Sala'!M123='R Sala'!$B$214,'Ricavi complessivi'!#REF!,0))</f>
        <v>#REF!</v>
      </c>
    </row>
    <row r="124" spans="1:16" hidden="1">
      <c r="A124" s="13" t="str">
        <f>IF('Ricavi complessivi'!A124="","",'Ricavi complessivi'!A124)</f>
        <v/>
      </c>
      <c r="B124" s="62" t="str">
        <f>IF('Ricavi complessivi'!B124="","",'Ricavi complessivi'!B124)</f>
        <v/>
      </c>
      <c r="C124" s="8" t="e">
        <f>IF('Ricavi complessivi'!#REF!="G",'Ricavi complessivi'!#REF!*LAVORO!$E$8,IF('Ricavi complessivi'!#REF!="S",'Ricavi complessivi'!#REF!,""))</f>
        <v>#REF!</v>
      </c>
      <c r="D124" s="8" t="e">
        <f>IF('Ricavi complessivi'!#REF!="G",'Ricavi complessivi'!#REF!*LAVORO!$E$8,IF('Ricavi complessivi'!#REF!="S",'Ricavi complessivi'!#REF!,""))</f>
        <v>#REF!</v>
      </c>
      <c r="E124" s="30" t="e">
        <f>IF('Ricavi complessivi'!#REF!="G",'Ricavi complessivi'!#REF!*LAVORO!$E$8,IF('Ricavi complessivi'!#REF!="S",'Ricavi complessivi'!#REF!,""))</f>
        <v>#REF!</v>
      </c>
      <c r="F124" s="114" t="e">
        <f>IF('Ricavi complessivi'!#REF!="G",'Ricavi complessivi'!C124*LAVORO!$E$8,IF('Ricavi complessivi'!#REF!="S",'Ricavi complessivi'!C124,0))</f>
        <v>#REF!</v>
      </c>
      <c r="G124" s="44" t="e">
        <f>IF('Ricavi complessivi'!#REF!="G",'Ricavi complessivi'!#REF!*LAVORO!$E$8,IF('Ricavi complessivi'!#REF!="S",'Ricavi complessivi'!#REF!,""))</f>
        <v>#REF!</v>
      </c>
      <c r="H124" s="44" t="e">
        <f>IF('Ricavi complessivi'!#REF!="G",'Ricavi complessivi'!#REF!*LAVORO!$E$8,IF('Ricavi complessivi'!#REF!="S",'Ricavi complessivi'!#REF!,""))</f>
        <v>#REF!</v>
      </c>
      <c r="I124" s="114" t="e">
        <f>IF('Ricavi complessivi'!#REF!="G",'Ricavi complessivi'!D124*LAVORO!$E$8,IF('Ricavi complessivi'!#REF!="S",'Ricavi complessivi'!D124,""))</f>
        <v>#REF!</v>
      </c>
      <c r="J124" s="14" t="e">
        <f>IF('Ricavi complessivi'!#REF!="G",'Ricavi complessivi'!E124*LAVORO!$E$8,IF('Ricavi complessivi'!#REF!="S",'Ricavi complessivi'!E124,""))</f>
        <v>#REF!</v>
      </c>
      <c r="K124" s="14" t="e">
        <f>IF('Ricavi complessivi'!#REF!="G",'Ricavi complessivi'!F124*LAVORO!$E$8,IF('Ricavi complessivi'!#REF!="S",'Ricavi complessivi'!F124,""))</f>
        <v>#REF!</v>
      </c>
      <c r="L124" s="30" t="e">
        <f>IF('Ricavi complessivi'!#REF!="G",'Ricavi complessivi'!#REF!*LAVORO!$E$8,IF('Ricavi complessivi'!#REF!="S",'Ricavi complessivi'!#REF!,""))</f>
        <v>#REF!</v>
      </c>
      <c r="M124" s="30" t="e">
        <f>'Ricavi complessivi'!#REF!</f>
        <v>#REF!</v>
      </c>
      <c r="P124" s="42" t="e">
        <f>IF(M124="G",'Ricavi complessivi'!#REF!,IF('R Sala'!M124='R Sala'!$B$214,'Ricavi complessivi'!#REF!,0))</f>
        <v>#REF!</v>
      </c>
    </row>
    <row r="125" spans="1:16" hidden="1">
      <c r="A125" s="13" t="str">
        <f>IF('Ricavi complessivi'!A125="","",'Ricavi complessivi'!A125)</f>
        <v/>
      </c>
      <c r="B125" s="62" t="str">
        <f>IF('Ricavi complessivi'!B125="","",'Ricavi complessivi'!B125)</f>
        <v/>
      </c>
      <c r="C125" s="8" t="e">
        <f>IF('Ricavi complessivi'!#REF!="G",'Ricavi complessivi'!#REF!*LAVORO!$E$8,IF('Ricavi complessivi'!#REF!="S",'Ricavi complessivi'!#REF!,""))</f>
        <v>#REF!</v>
      </c>
      <c r="D125" s="8" t="e">
        <f>IF('Ricavi complessivi'!#REF!="G",'Ricavi complessivi'!#REF!*LAVORO!$E$8,IF('Ricavi complessivi'!#REF!="S",'Ricavi complessivi'!#REF!,""))</f>
        <v>#REF!</v>
      </c>
      <c r="E125" s="30" t="e">
        <f>IF('Ricavi complessivi'!#REF!="G",'Ricavi complessivi'!#REF!*LAVORO!$E$8,IF('Ricavi complessivi'!#REF!="S",'Ricavi complessivi'!#REF!,""))</f>
        <v>#REF!</v>
      </c>
      <c r="F125" s="114" t="e">
        <f>IF('Ricavi complessivi'!#REF!="G",'Ricavi complessivi'!C125*LAVORO!$E$8,IF('Ricavi complessivi'!#REF!="S",'Ricavi complessivi'!C125,0))</f>
        <v>#REF!</v>
      </c>
      <c r="G125" s="44" t="e">
        <f>IF('Ricavi complessivi'!#REF!="G",'Ricavi complessivi'!#REF!*LAVORO!$E$8,IF('Ricavi complessivi'!#REF!="S",'Ricavi complessivi'!#REF!,""))</f>
        <v>#REF!</v>
      </c>
      <c r="H125" s="44" t="e">
        <f>IF('Ricavi complessivi'!#REF!="G",'Ricavi complessivi'!#REF!*LAVORO!$E$8,IF('Ricavi complessivi'!#REF!="S",'Ricavi complessivi'!#REF!,""))</f>
        <v>#REF!</v>
      </c>
      <c r="I125" s="114" t="e">
        <f>IF('Ricavi complessivi'!#REF!="G",'Ricavi complessivi'!D125*LAVORO!$E$8,IF('Ricavi complessivi'!#REF!="S",'Ricavi complessivi'!D125,""))</f>
        <v>#REF!</v>
      </c>
      <c r="J125" s="14" t="e">
        <f>IF('Ricavi complessivi'!#REF!="G",'Ricavi complessivi'!E125*LAVORO!$E$8,IF('Ricavi complessivi'!#REF!="S",'Ricavi complessivi'!E125,""))</f>
        <v>#REF!</v>
      </c>
      <c r="K125" s="14" t="e">
        <f>IF('Ricavi complessivi'!#REF!="G",'Ricavi complessivi'!F125*LAVORO!$E$8,IF('Ricavi complessivi'!#REF!="S",'Ricavi complessivi'!F125,""))</f>
        <v>#REF!</v>
      </c>
      <c r="L125" s="30" t="e">
        <f>IF('Ricavi complessivi'!#REF!="G",'Ricavi complessivi'!#REF!*LAVORO!$E$8,IF('Ricavi complessivi'!#REF!="S",'Ricavi complessivi'!#REF!,""))</f>
        <v>#REF!</v>
      </c>
      <c r="M125" s="30" t="e">
        <f>'Ricavi complessivi'!#REF!</f>
        <v>#REF!</v>
      </c>
      <c r="N125" s="42" t="s">
        <v>516</v>
      </c>
      <c r="O125" s="1" t="s">
        <v>512</v>
      </c>
      <c r="P125" s="42" t="e">
        <f>IF(M125="G",'Ricavi complessivi'!#REF!,IF('R Sala'!M125='R Sala'!$B$214,'Ricavi complessivi'!#REF!,0))</f>
        <v>#REF!</v>
      </c>
    </row>
    <row r="126" spans="1:16" hidden="1">
      <c r="A126" s="13" t="str">
        <f>IF('Ricavi complessivi'!A126="","",'Ricavi complessivi'!A126)</f>
        <v/>
      </c>
      <c r="B126" s="62" t="str">
        <f>IF('Ricavi complessivi'!B126="","",'Ricavi complessivi'!B126)</f>
        <v/>
      </c>
      <c r="C126" s="8" t="e">
        <f>IF('Ricavi complessivi'!#REF!="G",'Ricavi complessivi'!#REF!*LAVORO!$E$8,IF('Ricavi complessivi'!#REF!="S",'Ricavi complessivi'!#REF!,""))</f>
        <v>#REF!</v>
      </c>
      <c r="D126" s="8" t="e">
        <f>IF('Ricavi complessivi'!#REF!="G",'Ricavi complessivi'!#REF!*LAVORO!$E$8,IF('Ricavi complessivi'!#REF!="S",'Ricavi complessivi'!#REF!,""))</f>
        <v>#REF!</v>
      </c>
      <c r="E126" s="30" t="e">
        <f>IF('Ricavi complessivi'!#REF!="G",'Ricavi complessivi'!#REF!*LAVORO!$E$8,IF('Ricavi complessivi'!#REF!="S",'Ricavi complessivi'!#REF!,""))</f>
        <v>#REF!</v>
      </c>
      <c r="F126" s="114" t="e">
        <f>IF('Ricavi complessivi'!#REF!="G",'Ricavi complessivi'!C126*LAVORO!$E$8,IF('Ricavi complessivi'!#REF!="S",'Ricavi complessivi'!C126,0))</f>
        <v>#REF!</v>
      </c>
      <c r="G126" s="44" t="e">
        <f>IF('Ricavi complessivi'!#REF!="G",'Ricavi complessivi'!#REF!*LAVORO!$E$8,IF('Ricavi complessivi'!#REF!="S",'Ricavi complessivi'!#REF!,""))</f>
        <v>#REF!</v>
      </c>
      <c r="H126" s="44" t="e">
        <f>IF('Ricavi complessivi'!#REF!="G",'Ricavi complessivi'!#REF!*LAVORO!$E$8,IF('Ricavi complessivi'!#REF!="S",'Ricavi complessivi'!#REF!,""))</f>
        <v>#REF!</v>
      </c>
      <c r="I126" s="114" t="e">
        <f>IF('Ricavi complessivi'!#REF!="G",'Ricavi complessivi'!D126*LAVORO!$E$8,IF('Ricavi complessivi'!#REF!="S",'Ricavi complessivi'!D126,""))</f>
        <v>#REF!</v>
      </c>
      <c r="J126" s="14" t="e">
        <f>IF('Ricavi complessivi'!#REF!="G",'Ricavi complessivi'!E126*LAVORO!$E$8,IF('Ricavi complessivi'!#REF!="S",'Ricavi complessivi'!E126,""))</f>
        <v>#REF!</v>
      </c>
      <c r="K126" s="14" t="e">
        <f>IF('Ricavi complessivi'!#REF!="G",'Ricavi complessivi'!F126*LAVORO!$E$8,IF('Ricavi complessivi'!#REF!="S",'Ricavi complessivi'!F126,""))</f>
        <v>#REF!</v>
      </c>
      <c r="L126" s="30" t="e">
        <f>IF('Ricavi complessivi'!#REF!="G",'Ricavi complessivi'!#REF!*LAVORO!$E$8,IF('Ricavi complessivi'!#REF!="S",'Ricavi complessivi'!#REF!,""))</f>
        <v>#REF!</v>
      </c>
      <c r="M126" s="30" t="e">
        <f>'Ricavi complessivi'!#REF!</f>
        <v>#REF!</v>
      </c>
      <c r="O126" s="1"/>
      <c r="P126" s="42" t="e">
        <f>IF(M126="G",'Ricavi complessivi'!#REF!,IF('R Sala'!M126='R Sala'!$B$214,'Ricavi complessivi'!#REF!,0))</f>
        <v>#REF!</v>
      </c>
    </row>
    <row r="127" spans="1:16" hidden="1">
      <c r="A127" s="13" t="str">
        <f>IF('Ricavi complessivi'!A127="","",'Ricavi complessivi'!A127)</f>
        <v/>
      </c>
      <c r="B127" s="62" t="str">
        <f>IF('Ricavi complessivi'!B127="","",'Ricavi complessivi'!B127)</f>
        <v/>
      </c>
      <c r="C127" s="8" t="e">
        <f>IF('Ricavi complessivi'!#REF!="G",'Ricavi complessivi'!#REF!*LAVORO!$E$8,IF('Ricavi complessivi'!#REF!="S",'Ricavi complessivi'!#REF!,""))</f>
        <v>#REF!</v>
      </c>
      <c r="D127" s="8" t="e">
        <f>IF('Ricavi complessivi'!#REF!="G",'Ricavi complessivi'!#REF!*LAVORO!$E$8,IF('Ricavi complessivi'!#REF!="S",'Ricavi complessivi'!#REF!,""))</f>
        <v>#REF!</v>
      </c>
      <c r="E127" s="30" t="e">
        <f>IF('Ricavi complessivi'!#REF!="G",'Ricavi complessivi'!#REF!*LAVORO!$E$8,IF('Ricavi complessivi'!#REF!="S",'Ricavi complessivi'!#REF!,""))</f>
        <v>#REF!</v>
      </c>
      <c r="F127" s="114" t="e">
        <f>IF('Ricavi complessivi'!#REF!="G",'Ricavi complessivi'!C127*LAVORO!$E$8,IF('Ricavi complessivi'!#REF!="S",'Ricavi complessivi'!C127,0))</f>
        <v>#REF!</v>
      </c>
      <c r="G127" s="44" t="e">
        <f>IF('Ricavi complessivi'!#REF!="G",'Ricavi complessivi'!#REF!*LAVORO!$E$8,IF('Ricavi complessivi'!#REF!="S",'Ricavi complessivi'!#REF!,""))</f>
        <v>#REF!</v>
      </c>
      <c r="H127" s="44" t="e">
        <f>IF('Ricavi complessivi'!#REF!="G",'Ricavi complessivi'!#REF!*LAVORO!$E$8,IF('Ricavi complessivi'!#REF!="S",'Ricavi complessivi'!#REF!,""))</f>
        <v>#REF!</v>
      </c>
      <c r="I127" s="114" t="e">
        <f>IF('Ricavi complessivi'!#REF!="G",'Ricavi complessivi'!D127*LAVORO!$E$8,IF('Ricavi complessivi'!#REF!="S",'Ricavi complessivi'!D127,""))</f>
        <v>#REF!</v>
      </c>
      <c r="J127" s="14" t="e">
        <f>IF('Ricavi complessivi'!#REF!="G",'Ricavi complessivi'!E127*LAVORO!$E$8,IF('Ricavi complessivi'!#REF!="S",'Ricavi complessivi'!E127,""))</f>
        <v>#REF!</v>
      </c>
      <c r="K127" s="14" t="e">
        <f>IF('Ricavi complessivi'!#REF!="G",'Ricavi complessivi'!F127*LAVORO!$E$8,IF('Ricavi complessivi'!#REF!="S",'Ricavi complessivi'!F127,""))</f>
        <v>#REF!</v>
      </c>
      <c r="L127" s="30" t="e">
        <f>IF('Ricavi complessivi'!#REF!="G",'Ricavi complessivi'!#REF!*LAVORO!$E$8,IF('Ricavi complessivi'!#REF!="S",'Ricavi complessivi'!#REF!,""))</f>
        <v>#REF!</v>
      </c>
      <c r="M127" s="30" t="e">
        <f>'Ricavi complessivi'!#REF!</f>
        <v>#REF!</v>
      </c>
      <c r="O127" s="1"/>
      <c r="P127" s="42" t="e">
        <f>IF(M127="G",'Ricavi complessivi'!#REF!,IF('R Sala'!M127='R Sala'!$B$214,'Ricavi complessivi'!#REF!,0))</f>
        <v>#REF!</v>
      </c>
    </row>
    <row r="128" spans="1:16" hidden="1">
      <c r="A128" s="13" t="str">
        <f>IF('Ricavi complessivi'!A128="","",'Ricavi complessivi'!A128)</f>
        <v/>
      </c>
      <c r="B128" s="62" t="str">
        <f>IF('Ricavi complessivi'!B128="","",'Ricavi complessivi'!B128)</f>
        <v/>
      </c>
      <c r="C128" s="8" t="e">
        <f>IF('Ricavi complessivi'!#REF!="G",'Ricavi complessivi'!#REF!*LAVORO!$E$8,IF('Ricavi complessivi'!#REF!="S",'Ricavi complessivi'!#REF!,""))</f>
        <v>#REF!</v>
      </c>
      <c r="D128" s="8" t="e">
        <f>IF('Ricavi complessivi'!#REF!="G",'Ricavi complessivi'!#REF!*LAVORO!$E$8,IF('Ricavi complessivi'!#REF!="S",'Ricavi complessivi'!#REF!,""))</f>
        <v>#REF!</v>
      </c>
      <c r="E128" s="30" t="e">
        <f>IF('Ricavi complessivi'!#REF!="G",'Ricavi complessivi'!#REF!*LAVORO!$E$8,IF('Ricavi complessivi'!#REF!="S",'Ricavi complessivi'!#REF!,""))</f>
        <v>#REF!</v>
      </c>
      <c r="F128" s="114" t="e">
        <f>IF('Ricavi complessivi'!#REF!="G",'Ricavi complessivi'!C128*LAVORO!$E$8,IF('Ricavi complessivi'!#REF!="S",'Ricavi complessivi'!C128,0))</f>
        <v>#REF!</v>
      </c>
      <c r="G128" s="44" t="e">
        <f>IF('Ricavi complessivi'!#REF!="G",'Ricavi complessivi'!#REF!*LAVORO!$E$8,IF('Ricavi complessivi'!#REF!="S",'Ricavi complessivi'!#REF!,""))</f>
        <v>#REF!</v>
      </c>
      <c r="H128" s="44" t="e">
        <f>IF('Ricavi complessivi'!#REF!="G",'Ricavi complessivi'!#REF!*LAVORO!$E$8,IF('Ricavi complessivi'!#REF!="S",'Ricavi complessivi'!#REF!,""))</f>
        <v>#REF!</v>
      </c>
      <c r="I128" s="114" t="e">
        <f>IF('Ricavi complessivi'!#REF!="G",'Ricavi complessivi'!D128*LAVORO!$E$8,IF('Ricavi complessivi'!#REF!="S",'Ricavi complessivi'!D128,""))</f>
        <v>#REF!</v>
      </c>
      <c r="J128" s="14" t="e">
        <f>IF('Ricavi complessivi'!#REF!="G",'Ricavi complessivi'!E128*LAVORO!$E$8,IF('Ricavi complessivi'!#REF!="S",'Ricavi complessivi'!E128,""))</f>
        <v>#REF!</v>
      </c>
      <c r="K128" s="14" t="e">
        <f>IF('Ricavi complessivi'!#REF!="G",'Ricavi complessivi'!F128*LAVORO!$E$8,IF('Ricavi complessivi'!#REF!="S",'Ricavi complessivi'!F128,""))</f>
        <v>#REF!</v>
      </c>
      <c r="L128" s="30" t="e">
        <f>IF('Ricavi complessivi'!#REF!="G",'Ricavi complessivi'!#REF!*LAVORO!$E$8,IF('Ricavi complessivi'!#REF!="S",'Ricavi complessivi'!#REF!,""))</f>
        <v>#REF!</v>
      </c>
      <c r="M128" s="30" t="e">
        <f>'Ricavi complessivi'!#REF!</f>
        <v>#REF!</v>
      </c>
      <c r="O128" s="1"/>
      <c r="P128" s="42" t="e">
        <f>IF(M128="G",'Ricavi complessivi'!#REF!,IF('R Sala'!M128='R Sala'!$B$214,'Ricavi complessivi'!#REF!,0))</f>
        <v>#REF!</v>
      </c>
    </row>
    <row r="129" spans="1:16" hidden="1">
      <c r="A129" s="13" t="str">
        <f>IF('Ricavi complessivi'!A129="","",'Ricavi complessivi'!A129)</f>
        <v/>
      </c>
      <c r="B129" s="62" t="str">
        <f>IF('Ricavi complessivi'!B129="","",'Ricavi complessivi'!B129)</f>
        <v/>
      </c>
      <c r="C129" s="8" t="e">
        <f>IF('Ricavi complessivi'!#REF!="G",'Ricavi complessivi'!#REF!*LAVORO!$E$8,IF('Ricavi complessivi'!#REF!="S",'Ricavi complessivi'!#REF!,""))</f>
        <v>#REF!</v>
      </c>
      <c r="D129" s="8" t="e">
        <f>IF('Ricavi complessivi'!#REF!="G",'Ricavi complessivi'!#REF!*LAVORO!$E$8,IF('Ricavi complessivi'!#REF!="S",'Ricavi complessivi'!#REF!,""))</f>
        <v>#REF!</v>
      </c>
      <c r="E129" s="30" t="e">
        <f>IF('Ricavi complessivi'!#REF!="G",'Ricavi complessivi'!#REF!*LAVORO!$E$8,IF('Ricavi complessivi'!#REF!="S",'Ricavi complessivi'!#REF!,""))</f>
        <v>#REF!</v>
      </c>
      <c r="F129" s="114" t="e">
        <f>IF('Ricavi complessivi'!#REF!="G",'Ricavi complessivi'!C129*LAVORO!$E$8,IF('Ricavi complessivi'!#REF!="S",'Ricavi complessivi'!C129,0))</f>
        <v>#REF!</v>
      </c>
      <c r="G129" s="44" t="e">
        <f>IF('Ricavi complessivi'!#REF!="G",'Ricavi complessivi'!#REF!*LAVORO!$E$8,IF('Ricavi complessivi'!#REF!="S",'Ricavi complessivi'!#REF!,""))</f>
        <v>#REF!</v>
      </c>
      <c r="H129" s="44" t="e">
        <f>IF('Ricavi complessivi'!#REF!="G",'Ricavi complessivi'!#REF!*LAVORO!$E$8,IF('Ricavi complessivi'!#REF!="S",'Ricavi complessivi'!#REF!,""))</f>
        <v>#REF!</v>
      </c>
      <c r="I129" s="114" t="e">
        <f>IF('Ricavi complessivi'!#REF!="G",'Ricavi complessivi'!D129*LAVORO!$E$8,IF('Ricavi complessivi'!#REF!="S",'Ricavi complessivi'!D129,""))</f>
        <v>#REF!</v>
      </c>
      <c r="J129" s="14" t="e">
        <f>IF('Ricavi complessivi'!#REF!="G",'Ricavi complessivi'!E129*LAVORO!$E$8,IF('Ricavi complessivi'!#REF!="S",'Ricavi complessivi'!E129,""))</f>
        <v>#REF!</v>
      </c>
      <c r="K129" s="14" t="e">
        <f>IF('Ricavi complessivi'!#REF!="G",'Ricavi complessivi'!F129*LAVORO!$E$8,IF('Ricavi complessivi'!#REF!="S",'Ricavi complessivi'!F129,""))</f>
        <v>#REF!</v>
      </c>
      <c r="L129" s="30" t="e">
        <f>IF('Ricavi complessivi'!#REF!="G",'Ricavi complessivi'!#REF!*LAVORO!$E$8,IF('Ricavi complessivi'!#REF!="S",'Ricavi complessivi'!#REF!,""))</f>
        <v>#REF!</v>
      </c>
      <c r="M129" s="30" t="e">
        <f>'Ricavi complessivi'!#REF!</f>
        <v>#REF!</v>
      </c>
      <c r="O129" s="1"/>
      <c r="P129" s="42" t="e">
        <f>IF(M129="G",'Ricavi complessivi'!#REF!,IF('R Sala'!M129='R Sala'!$B$214,'Ricavi complessivi'!#REF!,0))</f>
        <v>#REF!</v>
      </c>
    </row>
    <row r="130" spans="1:16" hidden="1">
      <c r="A130" s="13" t="str">
        <f>IF('Ricavi complessivi'!A130="","",'Ricavi complessivi'!A130)</f>
        <v/>
      </c>
      <c r="B130" s="62" t="str">
        <f>IF('Ricavi complessivi'!B130="","",'Ricavi complessivi'!B130)</f>
        <v/>
      </c>
      <c r="C130" s="8" t="e">
        <f>IF('Ricavi complessivi'!#REF!="G",'Ricavi complessivi'!#REF!*LAVORO!$E$8,IF('Ricavi complessivi'!#REF!="S",'Ricavi complessivi'!#REF!,""))</f>
        <v>#REF!</v>
      </c>
      <c r="D130" s="8" t="e">
        <f>IF('Ricavi complessivi'!#REF!="G",'Ricavi complessivi'!#REF!*LAVORO!$E$8,IF('Ricavi complessivi'!#REF!="S",'Ricavi complessivi'!#REF!,""))</f>
        <v>#REF!</v>
      </c>
      <c r="E130" s="30" t="e">
        <f>IF('Ricavi complessivi'!#REF!="G",'Ricavi complessivi'!#REF!*LAVORO!$E$8,IF('Ricavi complessivi'!#REF!="S",'Ricavi complessivi'!#REF!,""))</f>
        <v>#REF!</v>
      </c>
      <c r="F130" s="114" t="e">
        <f>IF('Ricavi complessivi'!#REF!="G",'Ricavi complessivi'!C130*LAVORO!$E$8,IF('Ricavi complessivi'!#REF!="S",'Ricavi complessivi'!C130,0))</f>
        <v>#REF!</v>
      </c>
      <c r="G130" s="44" t="e">
        <f>IF('Ricavi complessivi'!#REF!="G",'Ricavi complessivi'!#REF!*LAVORO!$E$8,IF('Ricavi complessivi'!#REF!="S",'Ricavi complessivi'!#REF!,""))</f>
        <v>#REF!</v>
      </c>
      <c r="H130" s="44" t="e">
        <f>IF('Ricavi complessivi'!#REF!="G",'Ricavi complessivi'!#REF!*LAVORO!$E$8,IF('Ricavi complessivi'!#REF!="S",'Ricavi complessivi'!#REF!,""))</f>
        <v>#REF!</v>
      </c>
      <c r="I130" s="114" t="e">
        <f>IF('Ricavi complessivi'!#REF!="G",'Ricavi complessivi'!D130*LAVORO!$E$8,IF('Ricavi complessivi'!#REF!="S",'Ricavi complessivi'!D130,""))</f>
        <v>#REF!</v>
      </c>
      <c r="J130" s="14" t="e">
        <f>IF('Ricavi complessivi'!#REF!="G",'Ricavi complessivi'!E130*LAVORO!$E$8,IF('Ricavi complessivi'!#REF!="S",'Ricavi complessivi'!E130,""))</f>
        <v>#REF!</v>
      </c>
      <c r="K130" s="14" t="e">
        <f>IF('Ricavi complessivi'!#REF!="G",'Ricavi complessivi'!F130*LAVORO!$E$8,IF('Ricavi complessivi'!#REF!="S",'Ricavi complessivi'!F130,""))</f>
        <v>#REF!</v>
      </c>
      <c r="L130" s="30" t="e">
        <f>IF('Ricavi complessivi'!#REF!="G",'Ricavi complessivi'!#REF!*LAVORO!$E$8,IF('Ricavi complessivi'!#REF!="S",'Ricavi complessivi'!#REF!,""))</f>
        <v>#REF!</v>
      </c>
      <c r="M130" s="30" t="e">
        <f>'Ricavi complessivi'!#REF!</f>
        <v>#REF!</v>
      </c>
      <c r="O130" s="1"/>
      <c r="P130" s="42" t="e">
        <f>IF(M130="G",'Ricavi complessivi'!#REF!,IF('R Sala'!M130='R Sala'!$B$214,'Ricavi complessivi'!#REF!,0))</f>
        <v>#REF!</v>
      </c>
    </row>
    <row r="131" spans="1:16" hidden="1">
      <c r="A131" s="13" t="str">
        <f>IF('Ricavi complessivi'!A131="","",'Ricavi complessivi'!A131)</f>
        <v/>
      </c>
      <c r="B131" s="62" t="str">
        <f>IF('Ricavi complessivi'!B131="","",'Ricavi complessivi'!B131)</f>
        <v/>
      </c>
      <c r="C131" s="8" t="e">
        <f>IF('Ricavi complessivi'!#REF!="G",'Ricavi complessivi'!#REF!*LAVORO!$E$8,IF('Ricavi complessivi'!#REF!="S",'Ricavi complessivi'!#REF!,""))</f>
        <v>#REF!</v>
      </c>
      <c r="D131" s="8" t="e">
        <f>IF('Ricavi complessivi'!#REF!="G",'Ricavi complessivi'!#REF!*LAVORO!$E$8,IF('Ricavi complessivi'!#REF!="S",'Ricavi complessivi'!#REF!,""))</f>
        <v>#REF!</v>
      </c>
      <c r="E131" s="30" t="e">
        <f>IF('Ricavi complessivi'!#REF!="G",'Ricavi complessivi'!#REF!*LAVORO!$E$8,IF('Ricavi complessivi'!#REF!="S",'Ricavi complessivi'!#REF!,""))</f>
        <v>#REF!</v>
      </c>
      <c r="F131" s="114" t="e">
        <f>IF('Ricavi complessivi'!#REF!="G",'Ricavi complessivi'!C131*LAVORO!$E$8,IF('Ricavi complessivi'!#REF!="S",'Ricavi complessivi'!C131,0))</f>
        <v>#REF!</v>
      </c>
      <c r="G131" s="44" t="e">
        <f>IF('Ricavi complessivi'!#REF!="G",'Ricavi complessivi'!#REF!*LAVORO!$E$8,IF('Ricavi complessivi'!#REF!="S",'Ricavi complessivi'!#REF!,""))</f>
        <v>#REF!</v>
      </c>
      <c r="H131" s="44" t="e">
        <f>IF('Ricavi complessivi'!#REF!="G",'Ricavi complessivi'!#REF!*LAVORO!$E$8,IF('Ricavi complessivi'!#REF!="S",'Ricavi complessivi'!#REF!,""))</f>
        <v>#REF!</v>
      </c>
      <c r="I131" s="114" t="e">
        <f>IF('Ricavi complessivi'!#REF!="G",'Ricavi complessivi'!D131*LAVORO!$E$8,IF('Ricavi complessivi'!#REF!="S",'Ricavi complessivi'!D131,""))</f>
        <v>#REF!</v>
      </c>
      <c r="J131" s="14" t="e">
        <f>IF('Ricavi complessivi'!#REF!="G",'Ricavi complessivi'!E131*LAVORO!$E$8,IF('Ricavi complessivi'!#REF!="S",'Ricavi complessivi'!E131,""))</f>
        <v>#REF!</v>
      </c>
      <c r="K131" s="14" t="e">
        <f>IF('Ricavi complessivi'!#REF!="G",'Ricavi complessivi'!F131*LAVORO!$E$8,IF('Ricavi complessivi'!#REF!="S",'Ricavi complessivi'!F131,""))</f>
        <v>#REF!</v>
      </c>
      <c r="L131" s="30" t="e">
        <f>IF('Ricavi complessivi'!#REF!="G",'Ricavi complessivi'!#REF!*LAVORO!$E$8,IF('Ricavi complessivi'!#REF!="S",'Ricavi complessivi'!#REF!,""))</f>
        <v>#REF!</v>
      </c>
      <c r="M131" s="30" t="e">
        <f>'Ricavi complessivi'!#REF!</f>
        <v>#REF!</v>
      </c>
      <c r="O131" s="1"/>
      <c r="P131" s="42" t="e">
        <f>IF(M131="G",'Ricavi complessivi'!#REF!,IF('R Sala'!M131='R Sala'!$B$214,'Ricavi complessivi'!#REF!,0))</f>
        <v>#REF!</v>
      </c>
    </row>
    <row r="132" spans="1:16" hidden="1">
      <c r="A132" s="13" t="str">
        <f>IF('Ricavi complessivi'!A132="","",'Ricavi complessivi'!A132)</f>
        <v/>
      </c>
      <c r="B132" s="62" t="str">
        <f>IF('Ricavi complessivi'!B132="","",'Ricavi complessivi'!B132)</f>
        <v/>
      </c>
      <c r="C132" s="8" t="e">
        <f>IF('Ricavi complessivi'!#REF!="G",'Ricavi complessivi'!#REF!*LAVORO!$E$8,IF('Ricavi complessivi'!#REF!="S",'Ricavi complessivi'!#REF!,""))</f>
        <v>#REF!</v>
      </c>
      <c r="D132" s="8" t="e">
        <f>IF('Ricavi complessivi'!#REF!="G",'Ricavi complessivi'!#REF!*LAVORO!$E$8,IF('Ricavi complessivi'!#REF!="S",'Ricavi complessivi'!#REF!,""))</f>
        <v>#REF!</v>
      </c>
      <c r="E132" s="30" t="e">
        <f>IF('Ricavi complessivi'!#REF!="G",'Ricavi complessivi'!#REF!*LAVORO!$E$8,IF('Ricavi complessivi'!#REF!="S",'Ricavi complessivi'!#REF!,""))</f>
        <v>#REF!</v>
      </c>
      <c r="F132" s="114" t="e">
        <f>IF('Ricavi complessivi'!#REF!="G",'Ricavi complessivi'!C132*LAVORO!$E$8,IF('Ricavi complessivi'!#REF!="S",'Ricavi complessivi'!C132,0))</f>
        <v>#REF!</v>
      </c>
      <c r="G132" s="44" t="e">
        <f>IF('Ricavi complessivi'!#REF!="G",'Ricavi complessivi'!#REF!*LAVORO!$E$8,IF('Ricavi complessivi'!#REF!="S",'Ricavi complessivi'!#REF!,""))</f>
        <v>#REF!</v>
      </c>
      <c r="H132" s="44" t="e">
        <f>IF('Ricavi complessivi'!#REF!="G",'Ricavi complessivi'!#REF!*LAVORO!$E$8,IF('Ricavi complessivi'!#REF!="S",'Ricavi complessivi'!#REF!,""))</f>
        <v>#REF!</v>
      </c>
      <c r="I132" s="114" t="e">
        <f>IF('Ricavi complessivi'!#REF!="G",'Ricavi complessivi'!D132*LAVORO!$E$8,IF('Ricavi complessivi'!#REF!="S",'Ricavi complessivi'!D132,""))</f>
        <v>#REF!</v>
      </c>
      <c r="J132" s="14" t="e">
        <f>IF('Ricavi complessivi'!#REF!="G",'Ricavi complessivi'!E132*LAVORO!$E$8,IF('Ricavi complessivi'!#REF!="S",'Ricavi complessivi'!E132,""))</f>
        <v>#REF!</v>
      </c>
      <c r="K132" s="14" t="e">
        <f>IF('Ricavi complessivi'!#REF!="G",'Ricavi complessivi'!F132*LAVORO!$E$8,IF('Ricavi complessivi'!#REF!="S",'Ricavi complessivi'!F132,""))</f>
        <v>#REF!</v>
      </c>
      <c r="L132" s="30" t="e">
        <f>IF('Ricavi complessivi'!#REF!="G",'Ricavi complessivi'!#REF!*LAVORO!$E$8,IF('Ricavi complessivi'!#REF!="S",'Ricavi complessivi'!#REF!,""))</f>
        <v>#REF!</v>
      </c>
      <c r="M132" s="30" t="e">
        <f>'Ricavi complessivi'!#REF!</f>
        <v>#REF!</v>
      </c>
      <c r="O132" s="1"/>
      <c r="P132" s="42" t="e">
        <f>IF(M132="G",'Ricavi complessivi'!#REF!,IF('R Sala'!M132='R Sala'!$B$214,'Ricavi complessivi'!#REF!,0))</f>
        <v>#REF!</v>
      </c>
    </row>
    <row r="133" spans="1:16" hidden="1">
      <c r="A133" s="13" t="str">
        <f>IF('Ricavi complessivi'!A133="","",'Ricavi complessivi'!A133)</f>
        <v/>
      </c>
      <c r="B133" s="62" t="str">
        <f>IF('Ricavi complessivi'!B133="","",'Ricavi complessivi'!B133)</f>
        <v/>
      </c>
      <c r="C133" s="8" t="e">
        <f>IF('Ricavi complessivi'!#REF!="G",'Ricavi complessivi'!#REF!*LAVORO!$E$8,IF('Ricavi complessivi'!#REF!="S",'Ricavi complessivi'!#REF!,""))</f>
        <v>#REF!</v>
      </c>
      <c r="D133" s="8" t="e">
        <f>IF('Ricavi complessivi'!#REF!="G",'Ricavi complessivi'!#REF!*LAVORO!$E$8,IF('Ricavi complessivi'!#REF!="S",'Ricavi complessivi'!#REF!,""))</f>
        <v>#REF!</v>
      </c>
      <c r="E133" s="30" t="e">
        <f>IF('Ricavi complessivi'!#REF!="G",'Ricavi complessivi'!#REF!*LAVORO!$E$8,IF('Ricavi complessivi'!#REF!="S",'Ricavi complessivi'!#REF!,""))</f>
        <v>#REF!</v>
      </c>
      <c r="F133" s="114" t="e">
        <f>IF('Ricavi complessivi'!#REF!="G",'Ricavi complessivi'!C133*LAVORO!$E$8,IF('Ricavi complessivi'!#REF!="S",'Ricavi complessivi'!C133,0))</f>
        <v>#REF!</v>
      </c>
      <c r="G133" s="44" t="e">
        <f>IF('Ricavi complessivi'!#REF!="G",'Ricavi complessivi'!#REF!*LAVORO!$E$8,IF('Ricavi complessivi'!#REF!="S",'Ricavi complessivi'!#REF!,""))</f>
        <v>#REF!</v>
      </c>
      <c r="H133" s="44" t="e">
        <f>IF('Ricavi complessivi'!#REF!="G",'Ricavi complessivi'!#REF!*LAVORO!$E$8,IF('Ricavi complessivi'!#REF!="S",'Ricavi complessivi'!#REF!,""))</f>
        <v>#REF!</v>
      </c>
      <c r="I133" s="114" t="e">
        <f>IF('Ricavi complessivi'!#REF!="G",'Ricavi complessivi'!D133*LAVORO!$E$8,IF('Ricavi complessivi'!#REF!="S",'Ricavi complessivi'!D133,""))</f>
        <v>#REF!</v>
      </c>
      <c r="J133" s="14" t="e">
        <f>IF('Ricavi complessivi'!#REF!="G",'Ricavi complessivi'!E133*LAVORO!$E$8,IF('Ricavi complessivi'!#REF!="S",'Ricavi complessivi'!E133,""))</f>
        <v>#REF!</v>
      </c>
      <c r="K133" s="14" t="e">
        <f>IF('Ricavi complessivi'!#REF!="G",'Ricavi complessivi'!F133*LAVORO!$E$8,IF('Ricavi complessivi'!#REF!="S",'Ricavi complessivi'!F133,""))</f>
        <v>#REF!</v>
      </c>
      <c r="L133" s="30" t="e">
        <f>IF('Ricavi complessivi'!#REF!="G",'Ricavi complessivi'!#REF!*LAVORO!$E$8,IF('Ricavi complessivi'!#REF!="S",'Ricavi complessivi'!#REF!,""))</f>
        <v>#REF!</v>
      </c>
      <c r="M133" s="30" t="e">
        <f>'Ricavi complessivi'!#REF!</f>
        <v>#REF!</v>
      </c>
      <c r="O133" s="1"/>
      <c r="P133" s="42" t="e">
        <f>IF(M133="G",'Ricavi complessivi'!#REF!,IF('R Sala'!M133='R Sala'!$B$214,'Ricavi complessivi'!#REF!,0))</f>
        <v>#REF!</v>
      </c>
    </row>
    <row r="134" spans="1:16" hidden="1">
      <c r="A134" s="13" t="str">
        <f>IF('Ricavi complessivi'!A134="","",'Ricavi complessivi'!A134)</f>
        <v/>
      </c>
      <c r="B134" s="62" t="str">
        <f>IF('Ricavi complessivi'!B134="","",'Ricavi complessivi'!B134)</f>
        <v/>
      </c>
      <c r="C134" s="8" t="e">
        <f>IF('Ricavi complessivi'!#REF!="G",'Ricavi complessivi'!#REF!*LAVORO!$E$8,IF('Ricavi complessivi'!#REF!="S",'Ricavi complessivi'!#REF!,""))</f>
        <v>#REF!</v>
      </c>
      <c r="D134" s="8" t="e">
        <f>IF('Ricavi complessivi'!#REF!="G",'Ricavi complessivi'!#REF!*LAVORO!$E$8,IF('Ricavi complessivi'!#REF!="S",'Ricavi complessivi'!#REF!,""))</f>
        <v>#REF!</v>
      </c>
      <c r="E134" s="30" t="e">
        <f>IF('Ricavi complessivi'!#REF!="G",'Ricavi complessivi'!#REF!*LAVORO!$E$8,IF('Ricavi complessivi'!#REF!="S",'Ricavi complessivi'!#REF!,""))</f>
        <v>#REF!</v>
      </c>
      <c r="F134" s="114" t="e">
        <f>IF('Ricavi complessivi'!#REF!="G",'Ricavi complessivi'!C134*LAVORO!$E$8,IF('Ricavi complessivi'!#REF!="S",'Ricavi complessivi'!C134,0))</f>
        <v>#REF!</v>
      </c>
      <c r="G134" s="44" t="e">
        <f>IF('Ricavi complessivi'!#REF!="G",'Ricavi complessivi'!#REF!*LAVORO!$E$8,IF('Ricavi complessivi'!#REF!="S",'Ricavi complessivi'!#REF!,""))</f>
        <v>#REF!</v>
      </c>
      <c r="H134" s="44" t="e">
        <f>IF('Ricavi complessivi'!#REF!="G",'Ricavi complessivi'!#REF!*LAVORO!$E$8,IF('Ricavi complessivi'!#REF!="S",'Ricavi complessivi'!#REF!,""))</f>
        <v>#REF!</v>
      </c>
      <c r="I134" s="114" t="e">
        <f>IF('Ricavi complessivi'!#REF!="G",'Ricavi complessivi'!D134*LAVORO!$E$8,IF('Ricavi complessivi'!#REF!="S",'Ricavi complessivi'!D134,""))</f>
        <v>#REF!</v>
      </c>
      <c r="J134" s="14" t="e">
        <f>IF('Ricavi complessivi'!#REF!="G",'Ricavi complessivi'!E134*LAVORO!$E$8,IF('Ricavi complessivi'!#REF!="S",'Ricavi complessivi'!E134,""))</f>
        <v>#REF!</v>
      </c>
      <c r="K134" s="14" t="e">
        <f>IF('Ricavi complessivi'!#REF!="G",'Ricavi complessivi'!F134*LAVORO!$E$8,IF('Ricavi complessivi'!#REF!="S",'Ricavi complessivi'!F134,""))</f>
        <v>#REF!</v>
      </c>
      <c r="L134" s="30" t="e">
        <f>IF('Ricavi complessivi'!#REF!="G",'Ricavi complessivi'!#REF!*LAVORO!$E$8,IF('Ricavi complessivi'!#REF!="S",'Ricavi complessivi'!#REF!,""))</f>
        <v>#REF!</v>
      </c>
      <c r="M134" s="30" t="e">
        <f>'Ricavi complessivi'!#REF!</f>
        <v>#REF!</v>
      </c>
      <c r="O134" s="1"/>
      <c r="P134" s="42" t="e">
        <f>IF(M134="G",'Ricavi complessivi'!#REF!,IF('R Sala'!M134='R Sala'!$B$214,'Ricavi complessivi'!#REF!,0))</f>
        <v>#REF!</v>
      </c>
    </row>
    <row r="135" spans="1:16" hidden="1">
      <c r="A135" s="13" t="str">
        <f>IF('Ricavi complessivi'!A135="","",'Ricavi complessivi'!A135)</f>
        <v/>
      </c>
      <c r="B135" s="62" t="str">
        <f>IF('Ricavi complessivi'!B135="","",'Ricavi complessivi'!B135)</f>
        <v/>
      </c>
      <c r="C135" s="8" t="e">
        <f>IF('Ricavi complessivi'!#REF!="G",'Ricavi complessivi'!#REF!*LAVORO!$E$8,IF('Ricavi complessivi'!#REF!="S",'Ricavi complessivi'!#REF!,""))</f>
        <v>#REF!</v>
      </c>
      <c r="D135" s="8" t="e">
        <f>IF('Ricavi complessivi'!#REF!="G",'Ricavi complessivi'!#REF!*LAVORO!$E$8,IF('Ricavi complessivi'!#REF!="S",'Ricavi complessivi'!#REF!,""))</f>
        <v>#REF!</v>
      </c>
      <c r="E135" s="30" t="e">
        <f>IF('Ricavi complessivi'!#REF!="G",'Ricavi complessivi'!#REF!*LAVORO!$E$8,IF('Ricavi complessivi'!#REF!="S",'Ricavi complessivi'!#REF!,""))</f>
        <v>#REF!</v>
      </c>
      <c r="F135" s="114" t="e">
        <f>IF('Ricavi complessivi'!#REF!="G",'Ricavi complessivi'!C135*LAVORO!$E$8,IF('Ricavi complessivi'!#REF!="S",'Ricavi complessivi'!C135,0))</f>
        <v>#REF!</v>
      </c>
      <c r="G135" s="44" t="e">
        <f>IF('Ricavi complessivi'!#REF!="G",'Ricavi complessivi'!#REF!*LAVORO!$E$8,IF('Ricavi complessivi'!#REF!="S",'Ricavi complessivi'!#REF!,""))</f>
        <v>#REF!</v>
      </c>
      <c r="H135" s="44" t="e">
        <f>IF('Ricavi complessivi'!#REF!="G",'Ricavi complessivi'!#REF!*LAVORO!$E$8,IF('Ricavi complessivi'!#REF!="S",'Ricavi complessivi'!#REF!,""))</f>
        <v>#REF!</v>
      </c>
      <c r="I135" s="114" t="e">
        <f>IF('Ricavi complessivi'!#REF!="G",'Ricavi complessivi'!D135*LAVORO!$E$8,IF('Ricavi complessivi'!#REF!="S",'Ricavi complessivi'!D135,""))</f>
        <v>#REF!</v>
      </c>
      <c r="J135" s="14" t="e">
        <f>IF('Ricavi complessivi'!#REF!="G",'Ricavi complessivi'!E135*LAVORO!$E$8,IF('Ricavi complessivi'!#REF!="S",'Ricavi complessivi'!E135,""))</f>
        <v>#REF!</v>
      </c>
      <c r="K135" s="14" t="e">
        <f>IF('Ricavi complessivi'!#REF!="G",'Ricavi complessivi'!F135*LAVORO!$E$8,IF('Ricavi complessivi'!#REF!="S",'Ricavi complessivi'!F135,""))</f>
        <v>#REF!</v>
      </c>
      <c r="L135" s="30" t="e">
        <f>IF('Ricavi complessivi'!#REF!="G",'Ricavi complessivi'!#REF!*LAVORO!$E$8,IF('Ricavi complessivi'!#REF!="S",'Ricavi complessivi'!#REF!,""))</f>
        <v>#REF!</v>
      </c>
      <c r="M135" s="30" t="e">
        <f>'Ricavi complessivi'!#REF!</f>
        <v>#REF!</v>
      </c>
      <c r="O135" s="1"/>
      <c r="P135" s="42" t="e">
        <f>IF(M135="G",'Ricavi complessivi'!#REF!,IF('R Sala'!M135='R Sala'!$B$214,'Ricavi complessivi'!#REF!,0))</f>
        <v>#REF!</v>
      </c>
    </row>
    <row r="136" spans="1:16" hidden="1">
      <c r="A136" s="13" t="str">
        <f>IF('Ricavi complessivi'!A136="","",'Ricavi complessivi'!A136)</f>
        <v/>
      </c>
      <c r="B136" s="62" t="str">
        <f>IF('Ricavi complessivi'!B136="","",'Ricavi complessivi'!B136)</f>
        <v/>
      </c>
      <c r="C136" s="8" t="e">
        <f>IF('Ricavi complessivi'!#REF!="G",'Ricavi complessivi'!#REF!*LAVORO!$E$8,IF('Ricavi complessivi'!#REF!="S",'Ricavi complessivi'!#REF!,""))</f>
        <v>#REF!</v>
      </c>
      <c r="D136" s="8" t="e">
        <f>IF('Ricavi complessivi'!#REF!="G",'Ricavi complessivi'!#REF!*LAVORO!$E$8,IF('Ricavi complessivi'!#REF!="S",'Ricavi complessivi'!#REF!,""))</f>
        <v>#REF!</v>
      </c>
      <c r="E136" s="30" t="e">
        <f>IF('Ricavi complessivi'!#REF!="G",'Ricavi complessivi'!#REF!*LAVORO!$E$8,IF('Ricavi complessivi'!#REF!="S",'Ricavi complessivi'!#REF!,""))</f>
        <v>#REF!</v>
      </c>
      <c r="F136" s="114" t="e">
        <f>IF('Ricavi complessivi'!#REF!="G",'Ricavi complessivi'!C136*LAVORO!$E$8,IF('Ricavi complessivi'!#REF!="S",'Ricavi complessivi'!C136,0))</f>
        <v>#REF!</v>
      </c>
      <c r="G136" s="44" t="e">
        <f>IF('Ricavi complessivi'!#REF!="G",'Ricavi complessivi'!#REF!*LAVORO!$E$8,IF('Ricavi complessivi'!#REF!="S",'Ricavi complessivi'!#REF!,""))</f>
        <v>#REF!</v>
      </c>
      <c r="H136" s="44" t="e">
        <f>IF('Ricavi complessivi'!#REF!="G",'Ricavi complessivi'!#REF!*LAVORO!$E$8,IF('Ricavi complessivi'!#REF!="S",'Ricavi complessivi'!#REF!,""))</f>
        <v>#REF!</v>
      </c>
      <c r="I136" s="114" t="e">
        <f>IF('Ricavi complessivi'!#REF!="G",'Ricavi complessivi'!D136*LAVORO!$E$8,IF('Ricavi complessivi'!#REF!="S",'Ricavi complessivi'!D136,""))</f>
        <v>#REF!</v>
      </c>
      <c r="J136" s="14" t="e">
        <f>IF('Ricavi complessivi'!#REF!="G",'Ricavi complessivi'!E136*LAVORO!$E$8,IF('Ricavi complessivi'!#REF!="S",'Ricavi complessivi'!E136,""))</f>
        <v>#REF!</v>
      </c>
      <c r="K136" s="14" t="e">
        <f>IF('Ricavi complessivi'!#REF!="G",'Ricavi complessivi'!F136*LAVORO!$E$8,IF('Ricavi complessivi'!#REF!="S",'Ricavi complessivi'!F136,""))</f>
        <v>#REF!</v>
      </c>
      <c r="L136" s="30" t="e">
        <f>IF('Ricavi complessivi'!#REF!="G",'Ricavi complessivi'!#REF!*LAVORO!$E$8,IF('Ricavi complessivi'!#REF!="S",'Ricavi complessivi'!#REF!,""))</f>
        <v>#REF!</v>
      </c>
      <c r="M136" s="30" t="e">
        <f>'Ricavi complessivi'!#REF!</f>
        <v>#REF!</v>
      </c>
      <c r="O136" s="1"/>
      <c r="P136" s="42" t="e">
        <f>IF(M136="G",'Ricavi complessivi'!#REF!,IF('R Sala'!M136='R Sala'!$B$214,'Ricavi complessivi'!#REF!,0))</f>
        <v>#REF!</v>
      </c>
    </row>
    <row r="137" spans="1:16" hidden="1">
      <c r="A137" s="13" t="str">
        <f>IF('Ricavi complessivi'!A137="","",'Ricavi complessivi'!A137)</f>
        <v/>
      </c>
      <c r="B137" s="62" t="str">
        <f>IF('Ricavi complessivi'!B137="","",'Ricavi complessivi'!B137)</f>
        <v/>
      </c>
      <c r="C137" s="8" t="e">
        <f>IF('Ricavi complessivi'!#REF!="G",'Ricavi complessivi'!#REF!*LAVORO!$E$8,IF('Ricavi complessivi'!#REF!="S",'Ricavi complessivi'!#REF!,""))</f>
        <v>#REF!</v>
      </c>
      <c r="D137" s="8" t="e">
        <f>IF('Ricavi complessivi'!#REF!="G",'Ricavi complessivi'!#REF!*LAVORO!$E$8,IF('Ricavi complessivi'!#REF!="S",'Ricavi complessivi'!#REF!,""))</f>
        <v>#REF!</v>
      </c>
      <c r="E137" s="30" t="e">
        <f>IF('Ricavi complessivi'!#REF!="G",'Ricavi complessivi'!#REF!*LAVORO!$E$8,IF('Ricavi complessivi'!#REF!="S",'Ricavi complessivi'!#REF!,""))</f>
        <v>#REF!</v>
      </c>
      <c r="F137" s="114" t="e">
        <f>IF('Ricavi complessivi'!#REF!="G",'Ricavi complessivi'!C137*LAVORO!$E$8,IF('Ricavi complessivi'!#REF!="S",'Ricavi complessivi'!C137,0))</f>
        <v>#REF!</v>
      </c>
      <c r="G137" s="44" t="e">
        <f>IF('Ricavi complessivi'!#REF!="G",'Ricavi complessivi'!#REF!*LAVORO!$E$8,IF('Ricavi complessivi'!#REF!="S",'Ricavi complessivi'!#REF!,""))</f>
        <v>#REF!</v>
      </c>
      <c r="H137" s="44" t="e">
        <f>IF('Ricavi complessivi'!#REF!="G",'Ricavi complessivi'!#REF!*LAVORO!$E$8,IF('Ricavi complessivi'!#REF!="S",'Ricavi complessivi'!#REF!,""))</f>
        <v>#REF!</v>
      </c>
      <c r="I137" s="114" t="e">
        <f>IF('Ricavi complessivi'!#REF!="G",'Ricavi complessivi'!D137*LAVORO!$E$8,IF('Ricavi complessivi'!#REF!="S",'Ricavi complessivi'!D137,""))</f>
        <v>#REF!</v>
      </c>
      <c r="J137" s="14" t="e">
        <f>IF('Ricavi complessivi'!#REF!="G",'Ricavi complessivi'!E137*LAVORO!$E$8,IF('Ricavi complessivi'!#REF!="S",'Ricavi complessivi'!E137,""))</f>
        <v>#REF!</v>
      </c>
      <c r="K137" s="14" t="e">
        <f>IF('Ricavi complessivi'!#REF!="G",'Ricavi complessivi'!F137*LAVORO!$E$8,IF('Ricavi complessivi'!#REF!="S",'Ricavi complessivi'!F137,""))</f>
        <v>#REF!</v>
      </c>
      <c r="L137" s="30" t="e">
        <f>IF('Ricavi complessivi'!#REF!="G",'Ricavi complessivi'!#REF!*LAVORO!$E$8,IF('Ricavi complessivi'!#REF!="S",'Ricavi complessivi'!#REF!,""))</f>
        <v>#REF!</v>
      </c>
      <c r="M137" s="30" t="e">
        <f>'Ricavi complessivi'!#REF!</f>
        <v>#REF!</v>
      </c>
      <c r="O137" s="1"/>
      <c r="P137" s="42" t="e">
        <f>IF(M137="G",'Ricavi complessivi'!#REF!,IF('R Sala'!M137='R Sala'!$B$214,'Ricavi complessivi'!#REF!,0))</f>
        <v>#REF!</v>
      </c>
    </row>
    <row r="138" spans="1:16" s="6" customFormat="1">
      <c r="A138" s="19"/>
      <c r="B138" s="33" t="s">
        <v>401</v>
      </c>
      <c r="C138" s="33" t="e">
        <f t="shared" ref="C138:K138" si="6">SUM(C93:C137)</f>
        <v>#REF!</v>
      </c>
      <c r="D138" s="33" t="e">
        <f t="shared" si="6"/>
        <v>#REF!</v>
      </c>
      <c r="E138" s="33" t="e">
        <f t="shared" si="6"/>
        <v>#REF!</v>
      </c>
      <c r="F138" s="33" t="e">
        <f t="shared" si="6"/>
        <v>#REF!</v>
      </c>
      <c r="G138" s="33" t="e">
        <f t="shared" si="6"/>
        <v>#REF!</v>
      </c>
      <c r="H138" s="33" t="e">
        <f t="shared" si="6"/>
        <v>#REF!</v>
      </c>
      <c r="I138" s="33" t="e">
        <f t="shared" si="6"/>
        <v>#REF!</v>
      </c>
      <c r="J138" s="33" t="e">
        <f t="shared" si="6"/>
        <v>#REF!</v>
      </c>
      <c r="K138" s="33" t="e">
        <f t="shared" si="6"/>
        <v>#REF!</v>
      </c>
      <c r="L138" s="12"/>
      <c r="M138" s="12"/>
      <c r="P138" s="42">
        <v>1</v>
      </c>
    </row>
    <row r="139" spans="1:16" ht="23.25">
      <c r="B139" s="50" t="s">
        <v>486</v>
      </c>
      <c r="P139" s="42">
        <v>1</v>
      </c>
    </row>
    <row r="140" spans="1:16">
      <c r="A140" s="2" t="s">
        <v>3</v>
      </c>
      <c r="B140" s="2" t="s">
        <v>2</v>
      </c>
      <c r="C140" s="26" t="str">
        <f>C$2</f>
        <v>GESTIONALE</v>
      </c>
      <c r="D140" s="26" t="str">
        <f>D$2</f>
        <v>RATEI E RISCONTI</v>
      </c>
      <c r="E140" s="26" t="str">
        <f>E$2</f>
        <v>STIMA</v>
      </c>
      <c r="F140" s="26" t="str">
        <f>F92</f>
        <v>PREVENTIVO 2019</v>
      </c>
      <c r="G140" s="26" t="e">
        <f t="shared" ref="G140:L140" si="7">G92</f>
        <v>#REF!</v>
      </c>
      <c r="H140" s="26" t="e">
        <f t="shared" si="7"/>
        <v>#REF!</v>
      </c>
      <c r="I140" s="26" t="str">
        <f t="shared" si="7"/>
        <v>CONSUNTIVO 2019</v>
      </c>
      <c r="J140" s="26" t="str">
        <f t="shared" si="7"/>
        <v>INDICATORE ATTESO</v>
      </c>
      <c r="K140" s="26" t="str">
        <f t="shared" si="7"/>
        <v>INDICATORE CONS.</v>
      </c>
      <c r="L140" s="2" t="str">
        <f t="shared" si="7"/>
        <v>NOTE</v>
      </c>
      <c r="P140" s="42">
        <v>1</v>
      </c>
    </row>
    <row r="141" spans="1:16">
      <c r="A141" s="13" t="str">
        <f>IF('Ricavi complessivi'!A141="","",'Ricavi complessivi'!A141)</f>
        <v xml:space="preserve">  58/05/205  </v>
      </c>
      <c r="B141" s="62" t="str">
        <f>IF('Ricavi complessivi'!B141="","",'Ricavi complessivi'!B141)</f>
        <v xml:space="preserve">RECUPERO SPESE BOLLI           </v>
      </c>
      <c r="C141" s="8" t="e">
        <f>IF('Ricavi complessivi'!#REF!="G",'Ricavi complessivi'!#REF!*LAVORO!$E$8,IF('Ricavi complessivi'!#REF!="S",'Ricavi complessivi'!#REF!,""))</f>
        <v>#REF!</v>
      </c>
      <c r="D141" s="8" t="e">
        <f>IF('Ricavi complessivi'!#REF!="G",'Ricavi complessivi'!#REF!*LAVORO!$E$8,IF('Ricavi complessivi'!#REF!="S",'Ricavi complessivi'!#REF!,""))</f>
        <v>#REF!</v>
      </c>
      <c r="E141" s="30" t="e">
        <f>IF('Ricavi complessivi'!#REF!="G",'Ricavi complessivi'!#REF!*LAVORO!$E$8,IF('Ricavi complessivi'!#REF!="S",'Ricavi complessivi'!#REF!,""))</f>
        <v>#REF!</v>
      </c>
      <c r="F141" s="114" t="e">
        <f>IF('Ricavi complessivi'!#REF!="G",'Ricavi complessivi'!C141*LAVORO!$E$8,IF('Ricavi complessivi'!#REF!="S",'Ricavi complessivi'!C141,0))</f>
        <v>#REF!</v>
      </c>
      <c r="G141" s="44" t="e">
        <f>IF('Ricavi complessivi'!#REF!="G",'Ricavi complessivi'!#REF!*LAVORO!$E$8,IF('Ricavi complessivi'!#REF!="S",'Ricavi complessivi'!#REF!,""))</f>
        <v>#REF!</v>
      </c>
      <c r="H141" s="44" t="e">
        <f>IF('Ricavi complessivi'!#REF!="G",'Ricavi complessivi'!#REF!*LAVORO!$E$8,IF('Ricavi complessivi'!#REF!="S",'Ricavi complessivi'!#REF!,""))</f>
        <v>#REF!</v>
      </c>
      <c r="I141" s="114" t="e">
        <f>IF('Ricavi complessivi'!#REF!="G",'Ricavi complessivi'!D141*LAVORO!$E$8,IF('Ricavi complessivi'!#REF!="S",'Ricavi complessivi'!D141,""))</f>
        <v>#REF!</v>
      </c>
      <c r="J141" s="14" t="e">
        <f>IF('Ricavi complessivi'!#REF!="G",'Ricavi complessivi'!E141*LAVORO!$E$8,IF('Ricavi complessivi'!#REF!="S",'Ricavi complessivi'!E141,""))</f>
        <v>#REF!</v>
      </c>
      <c r="K141" s="14" t="e">
        <f>IF('Ricavi complessivi'!#REF!="G",'Ricavi complessivi'!F141*LAVORO!$E$8,IF('Ricavi complessivi'!#REF!="S",'Ricavi complessivi'!F141,""))</f>
        <v>#REF!</v>
      </c>
      <c r="L141" s="30" t="e">
        <f>IF('Ricavi complessivi'!#REF!="G",'Ricavi complessivi'!#REF!*LAVORO!$E$8,IF('Ricavi complessivi'!#REF!="S",'Ricavi complessivi'!#REF!,""))</f>
        <v>#REF!</v>
      </c>
      <c r="M141" s="30" t="e">
        <f>'Ricavi complessivi'!#REF!</f>
        <v>#REF!</v>
      </c>
      <c r="P141" s="42" t="e">
        <f>IF(M141="G",'Ricavi complessivi'!#REF!,IF('R Sala'!M141='R Sala'!$B$214,'Ricavi complessivi'!#REF!,0))</f>
        <v>#REF!</v>
      </c>
    </row>
    <row r="142" spans="1:16" hidden="1">
      <c r="A142" s="13" t="str">
        <f>IF('Ricavi complessivi'!A142="","",'Ricavi complessivi'!A142)</f>
        <v xml:space="preserve">  58/05/782  </v>
      </c>
      <c r="B142" s="62" t="str">
        <f>IF('Ricavi complessivi'!B142="","",'Ricavi complessivi'!B142)</f>
        <v xml:space="preserve">VARIE COLLECCHIO     </v>
      </c>
      <c r="C142" s="8" t="e">
        <f>IF('Ricavi complessivi'!#REF!="G",'Ricavi complessivi'!#REF!*LAVORO!$E$8,IF('Ricavi complessivi'!#REF!="S",'Ricavi complessivi'!#REF!,""))</f>
        <v>#REF!</v>
      </c>
      <c r="D142" s="8" t="e">
        <f>IF('Ricavi complessivi'!#REF!="G",'Ricavi complessivi'!#REF!*LAVORO!$E$8,IF('Ricavi complessivi'!#REF!="S",'Ricavi complessivi'!#REF!,""))</f>
        <v>#REF!</v>
      </c>
      <c r="E142" s="30" t="e">
        <f>IF('Ricavi complessivi'!#REF!="G",'Ricavi complessivi'!#REF!*LAVORO!$E$8,IF('Ricavi complessivi'!#REF!="S",'Ricavi complessivi'!#REF!,""))</f>
        <v>#REF!</v>
      </c>
      <c r="F142" s="114" t="e">
        <f>IF('Ricavi complessivi'!#REF!="G",'Ricavi complessivi'!C142*LAVORO!$E$8,IF('Ricavi complessivi'!#REF!="S",'Ricavi complessivi'!C142,0))</f>
        <v>#REF!</v>
      </c>
      <c r="G142" s="44" t="e">
        <f>IF('Ricavi complessivi'!#REF!="G",'Ricavi complessivi'!#REF!*LAVORO!$E$8,IF('Ricavi complessivi'!#REF!="S",'Ricavi complessivi'!#REF!,""))</f>
        <v>#REF!</v>
      </c>
      <c r="H142" s="44" t="e">
        <f>IF('Ricavi complessivi'!#REF!="G",'Ricavi complessivi'!#REF!*LAVORO!$E$8,IF('Ricavi complessivi'!#REF!="S",'Ricavi complessivi'!#REF!,""))</f>
        <v>#REF!</v>
      </c>
      <c r="I142" s="114" t="e">
        <f>IF('Ricavi complessivi'!#REF!="G",'Ricavi complessivi'!D142*LAVORO!$E$8,IF('Ricavi complessivi'!#REF!="S",'Ricavi complessivi'!D142,""))</f>
        <v>#REF!</v>
      </c>
      <c r="J142" s="14" t="e">
        <f>IF('Ricavi complessivi'!#REF!="G",'Ricavi complessivi'!E142*LAVORO!$E$8,IF('Ricavi complessivi'!#REF!="S",'Ricavi complessivi'!E142,""))</f>
        <v>#REF!</v>
      </c>
      <c r="K142" s="14" t="e">
        <f>IF('Ricavi complessivi'!#REF!="G",'Ricavi complessivi'!F142*LAVORO!$E$8,IF('Ricavi complessivi'!#REF!="S",'Ricavi complessivi'!F142,""))</f>
        <v>#REF!</v>
      </c>
      <c r="L142" s="30" t="e">
        <f>IF('Ricavi complessivi'!#REF!="G",'Ricavi complessivi'!#REF!*LAVORO!$E$8,IF('Ricavi complessivi'!#REF!="S",'Ricavi complessivi'!#REF!,""))</f>
        <v>#REF!</v>
      </c>
      <c r="M142" s="30" t="e">
        <f>'Ricavi complessivi'!#REF!</f>
        <v>#REF!</v>
      </c>
      <c r="P142" s="42" t="e">
        <f>IF(M142="G",'Ricavi complessivi'!#REF!,IF('R Sala'!M142='R Sala'!$B$214,'Ricavi complessivi'!#REF!,0))</f>
        <v>#REF!</v>
      </c>
    </row>
    <row r="143" spans="1:16" hidden="1">
      <c r="A143" s="13" t="str">
        <f>IF('Ricavi complessivi'!A143="","",'Ricavi complessivi'!A143)</f>
        <v xml:space="preserve"> 58/05/832</v>
      </c>
      <c r="B143" s="62" t="str">
        <f>IF('Ricavi complessivi'!B143="","",'Ricavi complessivi'!B143)</f>
        <v>VARIE FELINO</v>
      </c>
      <c r="C143" s="8" t="e">
        <f>IF('Ricavi complessivi'!#REF!="G",'Ricavi complessivi'!#REF!*LAVORO!$E$8,IF('Ricavi complessivi'!#REF!="S",'Ricavi complessivi'!#REF!,""))</f>
        <v>#REF!</v>
      </c>
      <c r="D143" s="8" t="e">
        <f>IF('Ricavi complessivi'!#REF!="G",'Ricavi complessivi'!#REF!*LAVORO!$E$8,IF('Ricavi complessivi'!#REF!="S",'Ricavi complessivi'!#REF!,""))</f>
        <v>#REF!</v>
      </c>
      <c r="E143" s="30" t="e">
        <f>IF('Ricavi complessivi'!#REF!="G",'Ricavi complessivi'!#REF!*LAVORO!$E$8,IF('Ricavi complessivi'!#REF!="S",'Ricavi complessivi'!#REF!,""))</f>
        <v>#REF!</v>
      </c>
      <c r="F143" s="114" t="e">
        <f>IF('Ricavi complessivi'!#REF!="G",'Ricavi complessivi'!C143*LAVORO!$E$8,IF('Ricavi complessivi'!#REF!="S",'Ricavi complessivi'!C143,0))</f>
        <v>#REF!</v>
      </c>
      <c r="G143" s="44" t="e">
        <f>IF('Ricavi complessivi'!#REF!="G",'Ricavi complessivi'!#REF!*LAVORO!$E$8,IF('Ricavi complessivi'!#REF!="S",'Ricavi complessivi'!#REF!,""))</f>
        <v>#REF!</v>
      </c>
      <c r="H143" s="44" t="e">
        <f>IF('Ricavi complessivi'!#REF!="G",'Ricavi complessivi'!#REF!*LAVORO!$E$8,IF('Ricavi complessivi'!#REF!="S",'Ricavi complessivi'!#REF!,""))</f>
        <v>#REF!</v>
      </c>
      <c r="I143" s="114" t="e">
        <f>IF('Ricavi complessivi'!#REF!="G",'Ricavi complessivi'!D143*LAVORO!$E$8,IF('Ricavi complessivi'!#REF!="S",'Ricavi complessivi'!D143,""))</f>
        <v>#REF!</v>
      </c>
      <c r="J143" s="14" t="e">
        <f>IF('Ricavi complessivi'!#REF!="G",'Ricavi complessivi'!E143*LAVORO!$E$8,IF('Ricavi complessivi'!#REF!="S",'Ricavi complessivi'!E143,""))</f>
        <v>#REF!</v>
      </c>
      <c r="K143" s="14" t="e">
        <f>IF('Ricavi complessivi'!#REF!="G",'Ricavi complessivi'!F143*LAVORO!$E$8,IF('Ricavi complessivi'!#REF!="S",'Ricavi complessivi'!F143,""))</f>
        <v>#REF!</v>
      </c>
      <c r="L143" s="30" t="e">
        <f>IF('Ricavi complessivi'!#REF!="G",'Ricavi complessivi'!#REF!*LAVORO!$E$8,IF('Ricavi complessivi'!#REF!="S",'Ricavi complessivi'!#REF!,""))</f>
        <v>#REF!</v>
      </c>
      <c r="M143" s="30" t="e">
        <f>'Ricavi complessivi'!#REF!</f>
        <v>#REF!</v>
      </c>
      <c r="P143" s="42" t="e">
        <f>IF(M143="G",'Ricavi complessivi'!#REF!,IF('R Sala'!M143='R Sala'!$B$214,'Ricavi complessivi'!#REF!,0))</f>
        <v>#REF!</v>
      </c>
    </row>
    <row r="144" spans="1:16" hidden="1">
      <c r="A144" s="13" t="str">
        <f>IF('Ricavi complessivi'!A144="","",'Ricavi complessivi'!A144)</f>
        <v xml:space="preserve">  58/05/784  </v>
      </c>
      <c r="B144" s="62" t="str">
        <f>IF('Ricavi complessivi'!B144="","",'Ricavi complessivi'!B144)</f>
        <v>VARIE MONTECHIARUGOLO</v>
      </c>
      <c r="C144" s="8" t="e">
        <f>IF('Ricavi complessivi'!#REF!="G",'Ricavi complessivi'!#REF!*LAVORO!$E$8,IF('Ricavi complessivi'!#REF!="S",'Ricavi complessivi'!#REF!,""))</f>
        <v>#REF!</v>
      </c>
      <c r="D144" s="8" t="e">
        <f>IF('Ricavi complessivi'!#REF!="G",'Ricavi complessivi'!#REF!*LAVORO!$E$8,IF('Ricavi complessivi'!#REF!="S",'Ricavi complessivi'!#REF!,""))</f>
        <v>#REF!</v>
      </c>
      <c r="E144" s="30" t="e">
        <f>IF('Ricavi complessivi'!#REF!="G",'Ricavi complessivi'!#REF!*LAVORO!$E$8,IF('Ricavi complessivi'!#REF!="S",'Ricavi complessivi'!#REF!,""))</f>
        <v>#REF!</v>
      </c>
      <c r="F144" s="114" t="e">
        <f>IF('Ricavi complessivi'!#REF!="G",'Ricavi complessivi'!C144*LAVORO!$E$8,IF('Ricavi complessivi'!#REF!="S",'Ricavi complessivi'!C144,0))</f>
        <v>#REF!</v>
      </c>
      <c r="G144" s="44" t="e">
        <f>IF('Ricavi complessivi'!#REF!="G",'Ricavi complessivi'!#REF!*LAVORO!$E$8,IF('Ricavi complessivi'!#REF!="S",'Ricavi complessivi'!#REF!,""))</f>
        <v>#REF!</v>
      </c>
      <c r="H144" s="44" t="e">
        <f>IF('Ricavi complessivi'!#REF!="G",'Ricavi complessivi'!#REF!*LAVORO!$E$8,IF('Ricavi complessivi'!#REF!="S",'Ricavi complessivi'!#REF!,""))</f>
        <v>#REF!</v>
      </c>
      <c r="I144" s="114" t="e">
        <f>IF('Ricavi complessivi'!#REF!="G",'Ricavi complessivi'!D144*LAVORO!$E$8,IF('Ricavi complessivi'!#REF!="S",'Ricavi complessivi'!D144,""))</f>
        <v>#REF!</v>
      </c>
      <c r="J144" s="14" t="e">
        <f>IF('Ricavi complessivi'!#REF!="G",'Ricavi complessivi'!E144*LAVORO!$E$8,IF('Ricavi complessivi'!#REF!="S",'Ricavi complessivi'!E144,""))</f>
        <v>#REF!</v>
      </c>
      <c r="K144" s="14" t="e">
        <f>IF('Ricavi complessivi'!#REF!="G",'Ricavi complessivi'!F144*LAVORO!$E$8,IF('Ricavi complessivi'!#REF!="S",'Ricavi complessivi'!F144,""))</f>
        <v>#REF!</v>
      </c>
      <c r="L144" s="30" t="e">
        <f>IF('Ricavi complessivi'!#REF!="G",'Ricavi complessivi'!#REF!*LAVORO!$E$8,IF('Ricavi complessivi'!#REF!="S",'Ricavi complessivi'!#REF!,""))</f>
        <v>#REF!</v>
      </c>
      <c r="M144" s="30" t="e">
        <f>'Ricavi complessivi'!#REF!</f>
        <v>#REF!</v>
      </c>
      <c r="P144" s="42" t="e">
        <f>IF(M144="G",'Ricavi complessivi'!#REF!,IF('R Sala'!M144='R Sala'!$B$214,'Ricavi complessivi'!#REF!,0))</f>
        <v>#REF!</v>
      </c>
    </row>
    <row r="145" spans="1:16" ht="14.25" customHeight="1">
      <c r="A145" s="13" t="str">
        <f>IF('Ricavi complessivi'!A145="","",'Ricavi complessivi'!A145)</f>
        <v xml:space="preserve">  58/05/785  </v>
      </c>
      <c r="B145" s="62" t="str">
        <f>IF('Ricavi complessivi'!B145="","",'Ricavi complessivi'!B145)</f>
        <v xml:space="preserve">VARIE SALA BAGANZA    </v>
      </c>
      <c r="C145" s="8" t="e">
        <f>IF('Ricavi complessivi'!#REF!="G",'Ricavi complessivi'!#REF!*LAVORO!$E$8,IF('Ricavi complessivi'!#REF!="S",'Ricavi complessivi'!#REF!,""))</f>
        <v>#REF!</v>
      </c>
      <c r="D145" s="8" t="e">
        <f>IF('Ricavi complessivi'!#REF!="G",'Ricavi complessivi'!#REF!*LAVORO!$E$8,IF('Ricavi complessivi'!#REF!="S",'Ricavi complessivi'!#REF!,""))</f>
        <v>#REF!</v>
      </c>
      <c r="E145" s="30" t="e">
        <f>IF('Ricavi complessivi'!#REF!="G",'Ricavi complessivi'!#REF!*LAVORO!$E$8,IF('Ricavi complessivi'!#REF!="S",'Ricavi complessivi'!#REF!,""))</f>
        <v>#REF!</v>
      </c>
      <c r="F145" s="114" t="e">
        <f>IF('Ricavi complessivi'!#REF!="G",'Ricavi complessivi'!C145*LAVORO!$E$8,IF('Ricavi complessivi'!#REF!="S",'Ricavi complessivi'!C145,0))</f>
        <v>#REF!</v>
      </c>
      <c r="G145" s="44" t="e">
        <f>IF('Ricavi complessivi'!#REF!="G",'Ricavi complessivi'!#REF!*LAVORO!$E$8,IF('Ricavi complessivi'!#REF!="S",'Ricavi complessivi'!#REF!,""))</f>
        <v>#REF!</v>
      </c>
      <c r="H145" s="44" t="e">
        <f>IF('Ricavi complessivi'!#REF!="G",'Ricavi complessivi'!#REF!*LAVORO!$E$8,IF('Ricavi complessivi'!#REF!="S",'Ricavi complessivi'!#REF!,""))</f>
        <v>#REF!</v>
      </c>
      <c r="I145" s="114" t="e">
        <f>IF('Ricavi complessivi'!#REF!="G",'Ricavi complessivi'!D145*LAVORO!$E$8,IF('Ricavi complessivi'!#REF!="S",'Ricavi complessivi'!D145,""))</f>
        <v>#REF!</v>
      </c>
      <c r="J145" s="14" t="e">
        <f>IF('Ricavi complessivi'!#REF!="G",'Ricavi complessivi'!E145*LAVORO!$E$8,IF('Ricavi complessivi'!#REF!="S",'Ricavi complessivi'!E145,""))</f>
        <v>#REF!</v>
      </c>
      <c r="K145" s="14" t="e">
        <f>IF('Ricavi complessivi'!#REF!="G",'Ricavi complessivi'!F145*LAVORO!$E$8,IF('Ricavi complessivi'!#REF!="S",'Ricavi complessivi'!F145,""))</f>
        <v>#REF!</v>
      </c>
      <c r="L145" s="30" t="e">
        <f>IF('Ricavi complessivi'!#REF!="G",'Ricavi complessivi'!#REF!*LAVORO!$E$8,IF('Ricavi complessivi'!#REF!="S",'Ricavi complessivi'!#REF!,""))</f>
        <v>#REF!</v>
      </c>
      <c r="M145" s="30" t="e">
        <f>'Ricavi complessivi'!#REF!</f>
        <v>#REF!</v>
      </c>
      <c r="P145" s="42" t="e">
        <f>IF(M145="G",'Ricavi complessivi'!#REF!,IF('R Sala'!M145='R Sala'!$B$214,'Ricavi complessivi'!#REF!,0))</f>
        <v>#REF!</v>
      </c>
    </row>
    <row r="146" spans="1:16" hidden="1">
      <c r="A146" s="13" t="str">
        <f>IF('Ricavi complessivi'!A146="","",'Ricavi complessivi'!A146)</f>
        <v xml:space="preserve"> 58/05/786</v>
      </c>
      <c r="B146" s="62" t="str">
        <f>IF('Ricavi complessivi'!B146="","",'Ricavi complessivi'!B146)</f>
        <v>VARIE TRAVERSETOLO</v>
      </c>
      <c r="C146" s="8" t="e">
        <f>IF('Ricavi complessivi'!#REF!="G",'Ricavi complessivi'!#REF!*LAVORO!$E$8,IF('Ricavi complessivi'!#REF!="S",'Ricavi complessivi'!#REF!,""))</f>
        <v>#REF!</v>
      </c>
      <c r="D146" s="8" t="e">
        <f>IF('Ricavi complessivi'!#REF!="G",'Ricavi complessivi'!#REF!*LAVORO!$E$8,IF('Ricavi complessivi'!#REF!="S",'Ricavi complessivi'!#REF!,""))</f>
        <v>#REF!</v>
      </c>
      <c r="E146" s="30" t="e">
        <f>IF('Ricavi complessivi'!#REF!="G",'Ricavi complessivi'!#REF!*LAVORO!$E$8,IF('Ricavi complessivi'!#REF!="S",'Ricavi complessivi'!#REF!,""))</f>
        <v>#REF!</v>
      </c>
      <c r="F146" s="114" t="e">
        <f>IF('Ricavi complessivi'!#REF!="G",'Ricavi complessivi'!C146*LAVORO!$E$8,IF('Ricavi complessivi'!#REF!="S",'Ricavi complessivi'!C146,0))</f>
        <v>#REF!</v>
      </c>
      <c r="G146" s="44" t="e">
        <f>IF('Ricavi complessivi'!#REF!="G",'Ricavi complessivi'!#REF!*LAVORO!$E$8,IF('Ricavi complessivi'!#REF!="S",'Ricavi complessivi'!#REF!,""))</f>
        <v>#REF!</v>
      </c>
      <c r="H146" s="44" t="e">
        <f>IF('Ricavi complessivi'!#REF!="G",'Ricavi complessivi'!#REF!*LAVORO!$E$8,IF('Ricavi complessivi'!#REF!="S",'Ricavi complessivi'!#REF!,""))</f>
        <v>#REF!</v>
      </c>
      <c r="I146" s="114" t="e">
        <f>IF('Ricavi complessivi'!#REF!="G",'Ricavi complessivi'!D146*LAVORO!$E$8,IF('Ricavi complessivi'!#REF!="S",'Ricavi complessivi'!D146,""))</f>
        <v>#REF!</v>
      </c>
      <c r="J146" s="14" t="e">
        <f>IF('Ricavi complessivi'!#REF!="G",'Ricavi complessivi'!E146*LAVORO!$E$8,IF('Ricavi complessivi'!#REF!="S",'Ricavi complessivi'!E146,""))</f>
        <v>#REF!</v>
      </c>
      <c r="K146" s="14" t="e">
        <f>IF('Ricavi complessivi'!#REF!="G",'Ricavi complessivi'!F146*LAVORO!$E$8,IF('Ricavi complessivi'!#REF!="S",'Ricavi complessivi'!F146,""))</f>
        <v>#REF!</v>
      </c>
      <c r="L146" s="30" t="e">
        <f>IF('Ricavi complessivi'!#REF!="G",'Ricavi complessivi'!#REF!*LAVORO!$E$8,IF('Ricavi complessivi'!#REF!="S",'Ricavi complessivi'!#REF!,""))</f>
        <v>#REF!</v>
      </c>
      <c r="M146" s="30" t="e">
        <f>'Ricavi complessivi'!#REF!</f>
        <v>#REF!</v>
      </c>
      <c r="P146" s="42" t="e">
        <f>IF(M146="G",'Ricavi complessivi'!#REF!,IF('R Sala'!M146='R Sala'!$B$214,'Ricavi complessivi'!#REF!,0))</f>
        <v>#REF!</v>
      </c>
    </row>
    <row r="147" spans="1:16">
      <c r="A147" s="13" t="str">
        <f>IF('Ricavi complessivi'!A147="","",'Ricavi complessivi'!A147)</f>
        <v xml:space="preserve">  58/05/785  </v>
      </c>
      <c r="B147" s="62" t="str">
        <f>IF('Ricavi complessivi'!B147="","",'Ricavi complessivi'!B147)</f>
        <v xml:space="preserve">ALTRI RICAVI DIVERSI           </v>
      </c>
      <c r="C147" s="8" t="e">
        <f>IF('Ricavi complessivi'!#REF!="G",'Ricavi complessivi'!#REF!*LAVORO!$E$8,IF('Ricavi complessivi'!#REF!="S",'Ricavi complessivi'!#REF!,""))</f>
        <v>#REF!</v>
      </c>
      <c r="D147" s="8" t="e">
        <f>IF('Ricavi complessivi'!#REF!="G",'Ricavi complessivi'!#REF!*LAVORO!$E$8,IF('Ricavi complessivi'!#REF!="S",'Ricavi complessivi'!#REF!,""))</f>
        <v>#REF!</v>
      </c>
      <c r="E147" s="30" t="e">
        <f>IF('Ricavi complessivi'!#REF!="G",'Ricavi complessivi'!#REF!*LAVORO!$E$8,IF('Ricavi complessivi'!#REF!="S",'Ricavi complessivi'!#REF!,""))</f>
        <v>#REF!</v>
      </c>
      <c r="F147" s="114" t="e">
        <f>IF('Ricavi complessivi'!#REF!="G",'Ricavi complessivi'!C147*LAVORO!$E$8,IF('Ricavi complessivi'!#REF!="S",'Ricavi complessivi'!C147,0))</f>
        <v>#REF!</v>
      </c>
      <c r="G147" s="44" t="e">
        <f>IF('Ricavi complessivi'!#REF!="G",'Ricavi complessivi'!#REF!*LAVORO!$E$8,IF('Ricavi complessivi'!#REF!="S",'Ricavi complessivi'!#REF!,""))</f>
        <v>#REF!</v>
      </c>
      <c r="H147" s="44" t="e">
        <f>IF('Ricavi complessivi'!#REF!="G",'Ricavi complessivi'!#REF!*LAVORO!$E$8,IF('Ricavi complessivi'!#REF!="S",'Ricavi complessivi'!#REF!,""))</f>
        <v>#REF!</v>
      </c>
      <c r="I147" s="114" t="e">
        <f>IF('Ricavi complessivi'!#REF!="G",'Ricavi complessivi'!D147*LAVORO!$E$8,IF('Ricavi complessivi'!#REF!="S",'Ricavi complessivi'!D147,""))</f>
        <v>#REF!</v>
      </c>
      <c r="J147" s="14" t="e">
        <f>IF('Ricavi complessivi'!#REF!="G",'Ricavi complessivi'!E147*LAVORO!$E$8,IF('Ricavi complessivi'!#REF!="S",'Ricavi complessivi'!E147,""))</f>
        <v>#REF!</v>
      </c>
      <c r="K147" s="14" t="e">
        <f>IF('Ricavi complessivi'!#REF!="G",'Ricavi complessivi'!F147*LAVORO!$E$8,IF('Ricavi complessivi'!#REF!="S",'Ricavi complessivi'!F147,""))</f>
        <v>#REF!</v>
      </c>
      <c r="L147" s="30" t="e">
        <f>IF('Ricavi complessivi'!#REF!="G",'Ricavi complessivi'!#REF!*LAVORO!$E$8,IF('Ricavi complessivi'!#REF!="S",'Ricavi complessivi'!#REF!,""))</f>
        <v>#REF!</v>
      </c>
      <c r="M147" s="30" t="e">
        <f>'Ricavi complessivi'!#REF!</f>
        <v>#REF!</v>
      </c>
      <c r="P147" s="42" t="e">
        <f>IF(M147="G",'Ricavi complessivi'!#REF!,IF('R Sala'!M147='R Sala'!$B$214,'Ricavi complessivi'!#REF!,0))</f>
        <v>#REF!</v>
      </c>
    </row>
    <row r="148" spans="1:16">
      <c r="A148" s="13" t="str">
        <f>IF('Ricavi complessivi'!A148="","",'Ricavi complessivi'!A148)</f>
        <v xml:space="preserve">  58/05/791  </v>
      </c>
      <c r="B148" s="62" t="str">
        <f>IF('Ricavi complessivi'!B148="","",'Ricavi complessivi'!B148)</f>
        <v xml:space="preserve">INTERESSI ATTIVI               </v>
      </c>
      <c r="C148" s="8" t="e">
        <f>IF('Ricavi complessivi'!#REF!="G",'Ricavi complessivi'!#REF!*LAVORO!$E$8,IF('Ricavi complessivi'!#REF!="S",'Ricavi complessivi'!#REF!,""))</f>
        <v>#REF!</v>
      </c>
      <c r="D148" s="8" t="e">
        <f>IF('Ricavi complessivi'!#REF!="G",'Ricavi complessivi'!#REF!*LAVORO!$E$8,IF('Ricavi complessivi'!#REF!="S",'Ricavi complessivi'!#REF!,""))</f>
        <v>#REF!</v>
      </c>
      <c r="E148" s="30" t="e">
        <f>IF('Ricavi complessivi'!#REF!="G",'Ricavi complessivi'!#REF!*LAVORO!$E$8,IF('Ricavi complessivi'!#REF!="S",'Ricavi complessivi'!#REF!,""))</f>
        <v>#REF!</v>
      </c>
      <c r="F148" s="114" t="e">
        <f>IF('Ricavi complessivi'!#REF!="G",'Ricavi complessivi'!C148*LAVORO!$E$8,IF('Ricavi complessivi'!#REF!="S",'Ricavi complessivi'!C148,0))</f>
        <v>#REF!</v>
      </c>
      <c r="G148" s="44" t="e">
        <f>IF('Ricavi complessivi'!#REF!="G",'Ricavi complessivi'!#REF!*LAVORO!$E$8,IF('Ricavi complessivi'!#REF!="S",'Ricavi complessivi'!#REF!,""))</f>
        <v>#REF!</v>
      </c>
      <c r="H148" s="44" t="e">
        <f>IF('Ricavi complessivi'!#REF!="G",'Ricavi complessivi'!#REF!*LAVORO!$E$8,IF('Ricavi complessivi'!#REF!="S",'Ricavi complessivi'!#REF!,""))</f>
        <v>#REF!</v>
      </c>
      <c r="I148" s="114" t="e">
        <f>IF('Ricavi complessivi'!#REF!="G",'Ricavi complessivi'!D148*LAVORO!$E$8,IF('Ricavi complessivi'!#REF!="S",'Ricavi complessivi'!D148,""))</f>
        <v>#REF!</v>
      </c>
      <c r="J148" s="14" t="e">
        <f>IF('Ricavi complessivi'!#REF!="G",'Ricavi complessivi'!E148*LAVORO!$E$8,IF('Ricavi complessivi'!#REF!="S",'Ricavi complessivi'!E148,""))</f>
        <v>#REF!</v>
      </c>
      <c r="K148" s="14" t="e">
        <f>IF('Ricavi complessivi'!#REF!="G",'Ricavi complessivi'!F148*LAVORO!$E$8,IF('Ricavi complessivi'!#REF!="S",'Ricavi complessivi'!F148,""))</f>
        <v>#REF!</v>
      </c>
      <c r="L148" s="30" t="e">
        <f>IF('Ricavi complessivi'!#REF!="G",'Ricavi complessivi'!#REF!*LAVORO!$E$8,IF('Ricavi complessivi'!#REF!="S",'Ricavi complessivi'!#REF!,""))</f>
        <v>#REF!</v>
      </c>
      <c r="M148" s="30" t="e">
        <f>'Ricavi complessivi'!#REF!</f>
        <v>#REF!</v>
      </c>
      <c r="P148" s="42" t="e">
        <f>IF(M148="G",'Ricavi complessivi'!#REF!,IF('R Sala'!M148='R Sala'!$B$214,'Ricavi complessivi'!#REF!,0))</f>
        <v>#REF!</v>
      </c>
    </row>
    <row r="149" spans="1:16">
      <c r="A149" s="13" t="str">
        <f>IF('Ricavi complessivi'!A149="","",'Ricavi complessivi'!A149)</f>
        <v xml:space="preserve">  58/05/792  </v>
      </c>
      <c r="B149" s="62" t="str">
        <f>IF('Ricavi complessivi'!B149="","",'Ricavi complessivi'!B149)</f>
        <v xml:space="preserve">VARIE GENERALI                 </v>
      </c>
      <c r="C149" s="8" t="e">
        <f>IF('Ricavi complessivi'!#REF!="G",'Ricavi complessivi'!#REF!*LAVORO!$E$8,IF('Ricavi complessivi'!#REF!="S",'Ricavi complessivi'!#REF!,""))</f>
        <v>#REF!</v>
      </c>
      <c r="D149" s="8" t="e">
        <f>IF('Ricavi complessivi'!#REF!="G",'Ricavi complessivi'!#REF!*LAVORO!$E$8,IF('Ricavi complessivi'!#REF!="S",'Ricavi complessivi'!#REF!,""))</f>
        <v>#REF!</v>
      </c>
      <c r="E149" s="30" t="e">
        <f>IF('Ricavi complessivi'!#REF!="G",'Ricavi complessivi'!#REF!*LAVORO!$E$8,IF('Ricavi complessivi'!#REF!="S",'Ricavi complessivi'!#REF!,""))</f>
        <v>#REF!</v>
      </c>
      <c r="F149" s="114" t="e">
        <f>IF('Ricavi complessivi'!#REF!="G",'Ricavi complessivi'!C149*LAVORO!$E$8,IF('Ricavi complessivi'!#REF!="S",'Ricavi complessivi'!C149,0))</f>
        <v>#REF!</v>
      </c>
      <c r="G149" s="44" t="e">
        <f>IF('Ricavi complessivi'!#REF!="G",'Ricavi complessivi'!#REF!*LAVORO!$E$8,IF('Ricavi complessivi'!#REF!="S",'Ricavi complessivi'!#REF!,""))</f>
        <v>#REF!</v>
      </c>
      <c r="H149" s="44" t="e">
        <f>IF('Ricavi complessivi'!#REF!="G",'Ricavi complessivi'!#REF!*LAVORO!$E$8,IF('Ricavi complessivi'!#REF!="S",'Ricavi complessivi'!#REF!,""))</f>
        <v>#REF!</v>
      </c>
      <c r="I149" s="114" t="e">
        <f>IF('Ricavi complessivi'!#REF!="G",'Ricavi complessivi'!D149*LAVORO!$E$8,IF('Ricavi complessivi'!#REF!="S",'Ricavi complessivi'!D149,""))</f>
        <v>#REF!</v>
      </c>
      <c r="J149" s="14" t="e">
        <f>IF('Ricavi complessivi'!#REF!="G",'Ricavi complessivi'!E149*LAVORO!$E$8,IF('Ricavi complessivi'!#REF!="S",'Ricavi complessivi'!E149,""))</f>
        <v>#REF!</v>
      </c>
      <c r="K149" s="14" t="e">
        <f>IF('Ricavi complessivi'!#REF!="G",'Ricavi complessivi'!F149*LAVORO!$E$8,IF('Ricavi complessivi'!#REF!="S",'Ricavi complessivi'!F149,""))</f>
        <v>#REF!</v>
      </c>
      <c r="L149" s="30" t="e">
        <f>IF('Ricavi complessivi'!#REF!="G",'Ricavi complessivi'!#REF!*LAVORO!$E$8,IF('Ricavi complessivi'!#REF!="S",'Ricavi complessivi'!#REF!,""))</f>
        <v>#REF!</v>
      </c>
      <c r="M149" s="30" t="e">
        <f>'Ricavi complessivi'!#REF!</f>
        <v>#REF!</v>
      </c>
      <c r="P149" s="42" t="e">
        <f>IF(M149="G",'Ricavi complessivi'!#REF!,IF('R Sala'!M149='R Sala'!$B$214,'Ricavi complessivi'!#REF!,0))</f>
        <v>#REF!</v>
      </c>
    </row>
    <row r="150" spans="1:16" hidden="1">
      <c r="A150" s="13" t="str">
        <f>IF('Ricavi complessivi'!A150="","",'Ricavi complessivi'!A150)</f>
        <v xml:space="preserve">  64/05/010  </v>
      </c>
      <c r="B150" s="62" t="str">
        <f>IF('Ricavi complessivi'!B150="","",'Ricavi complessivi'!B150)</f>
        <v xml:space="preserve">FITTI ATTIVI </v>
      </c>
      <c r="C150" s="8" t="e">
        <f>IF('Ricavi complessivi'!#REF!="G",'Ricavi complessivi'!#REF!*LAVORO!$E$8,IF('Ricavi complessivi'!#REF!="S",'Ricavi complessivi'!#REF!,""))</f>
        <v>#REF!</v>
      </c>
      <c r="D150" s="8" t="e">
        <f>IF('Ricavi complessivi'!#REF!="G",'Ricavi complessivi'!#REF!*LAVORO!$E$8,IF('Ricavi complessivi'!#REF!="S",'Ricavi complessivi'!#REF!,""))</f>
        <v>#REF!</v>
      </c>
      <c r="E150" s="30" t="e">
        <f>IF('Ricavi complessivi'!#REF!="G",'Ricavi complessivi'!#REF!*LAVORO!$E$8,IF('Ricavi complessivi'!#REF!="S",'Ricavi complessivi'!#REF!,""))</f>
        <v>#REF!</v>
      </c>
      <c r="F150" s="114" t="e">
        <f>IF('Ricavi complessivi'!#REF!="G",'Ricavi complessivi'!C150*LAVORO!$E$8,IF('Ricavi complessivi'!#REF!="S",'Ricavi complessivi'!C150,0))</f>
        <v>#REF!</v>
      </c>
      <c r="G150" s="44" t="e">
        <f>IF('Ricavi complessivi'!#REF!="G",'Ricavi complessivi'!#REF!*LAVORO!$E$8,IF('Ricavi complessivi'!#REF!="S",'Ricavi complessivi'!#REF!,""))</f>
        <v>#REF!</v>
      </c>
      <c r="H150" s="44" t="e">
        <f>IF('Ricavi complessivi'!#REF!="G",'Ricavi complessivi'!#REF!*LAVORO!$E$8,IF('Ricavi complessivi'!#REF!="S",'Ricavi complessivi'!#REF!,""))</f>
        <v>#REF!</v>
      </c>
      <c r="I150" s="114" t="e">
        <f>IF('Ricavi complessivi'!#REF!="G",'Ricavi complessivi'!D150*LAVORO!$E$8,IF('Ricavi complessivi'!#REF!="S",'Ricavi complessivi'!D150,""))</f>
        <v>#REF!</v>
      </c>
      <c r="J150" s="14" t="e">
        <f>IF('Ricavi complessivi'!#REF!="G",'Ricavi complessivi'!E150*LAVORO!$E$8,IF('Ricavi complessivi'!#REF!="S",'Ricavi complessivi'!E150,""))</f>
        <v>#REF!</v>
      </c>
      <c r="K150" s="14" t="e">
        <f>IF('Ricavi complessivi'!#REF!="G",'Ricavi complessivi'!F150*LAVORO!$E$8,IF('Ricavi complessivi'!#REF!="S",'Ricavi complessivi'!F150,""))</f>
        <v>#REF!</v>
      </c>
      <c r="L150" s="30" t="e">
        <f>IF('Ricavi complessivi'!#REF!="G",'Ricavi complessivi'!#REF!*LAVORO!$E$8,IF('Ricavi complessivi'!#REF!="S",'Ricavi complessivi'!#REF!,""))</f>
        <v>#REF!</v>
      </c>
      <c r="M150" s="30" t="e">
        <f>'Ricavi complessivi'!#REF!</f>
        <v>#REF!</v>
      </c>
      <c r="P150" s="42" t="e">
        <f>IF(M150="G",'Ricavi complessivi'!#REF!,IF('R Sala'!M150='R Sala'!$B$214,'Ricavi complessivi'!#REF!,0))</f>
        <v>#REF!</v>
      </c>
    </row>
    <row r="151" spans="1:16" hidden="1">
      <c r="A151" s="13" t="str">
        <f>IF('Ricavi complessivi'!A151="","",'Ricavi complessivi'!A151)</f>
        <v xml:space="preserve">  64/05/050  </v>
      </c>
      <c r="B151" s="62" t="str">
        <f>IF('Ricavi complessivi'!B151="","",'Ricavi complessivi'!B151)</f>
        <v xml:space="preserve">ALTRI RISARCIMENTI DANNI       </v>
      </c>
      <c r="C151" s="8" t="e">
        <f>IF('Ricavi complessivi'!#REF!="G",'Ricavi complessivi'!#REF!*LAVORO!$E$8,IF('Ricavi complessivi'!#REF!="S",'Ricavi complessivi'!#REF!,""))</f>
        <v>#REF!</v>
      </c>
      <c r="D151" s="8" t="e">
        <f>IF('Ricavi complessivi'!#REF!="G",'Ricavi complessivi'!#REF!*LAVORO!$E$8,IF('Ricavi complessivi'!#REF!="S",'Ricavi complessivi'!#REF!,""))</f>
        <v>#REF!</v>
      </c>
      <c r="E151" s="30" t="e">
        <f>IF('Ricavi complessivi'!#REF!="G",'Ricavi complessivi'!#REF!*LAVORO!$E$8,IF('Ricavi complessivi'!#REF!="S",'Ricavi complessivi'!#REF!,""))</f>
        <v>#REF!</v>
      </c>
      <c r="F151" s="114" t="e">
        <f>IF('Ricavi complessivi'!#REF!="G",'Ricavi complessivi'!C151*LAVORO!$E$8,IF('Ricavi complessivi'!#REF!="S",'Ricavi complessivi'!C151,0))</f>
        <v>#REF!</v>
      </c>
      <c r="G151" s="44" t="e">
        <f>IF('Ricavi complessivi'!#REF!="G",'Ricavi complessivi'!#REF!*LAVORO!$E$8,IF('Ricavi complessivi'!#REF!="S",'Ricavi complessivi'!#REF!,""))</f>
        <v>#REF!</v>
      </c>
      <c r="H151" s="44" t="e">
        <f>IF('Ricavi complessivi'!#REF!="G",'Ricavi complessivi'!#REF!*LAVORO!$E$8,IF('Ricavi complessivi'!#REF!="S",'Ricavi complessivi'!#REF!,""))</f>
        <v>#REF!</v>
      </c>
      <c r="I151" s="114" t="e">
        <f>IF('Ricavi complessivi'!#REF!="G",'Ricavi complessivi'!D151*LAVORO!$E$8,IF('Ricavi complessivi'!#REF!="S",'Ricavi complessivi'!D151,""))</f>
        <v>#REF!</v>
      </c>
      <c r="J151" s="14" t="e">
        <f>IF('Ricavi complessivi'!#REF!="G",'Ricavi complessivi'!E151*LAVORO!$E$8,IF('Ricavi complessivi'!#REF!="S",'Ricavi complessivi'!E151,""))</f>
        <v>#REF!</v>
      </c>
      <c r="K151" s="14" t="e">
        <f>IF('Ricavi complessivi'!#REF!="G",'Ricavi complessivi'!F151*LAVORO!$E$8,IF('Ricavi complessivi'!#REF!="S",'Ricavi complessivi'!F151,""))</f>
        <v>#REF!</v>
      </c>
      <c r="L151" s="30" t="e">
        <f>IF('Ricavi complessivi'!#REF!="G",'Ricavi complessivi'!#REF!*LAVORO!$E$8,IF('Ricavi complessivi'!#REF!="S",'Ricavi complessivi'!#REF!,""))</f>
        <v>#REF!</v>
      </c>
      <c r="M151" s="30" t="e">
        <f>'Ricavi complessivi'!#REF!</f>
        <v>#REF!</v>
      </c>
      <c r="P151" s="42" t="e">
        <f>IF(M151="G",'Ricavi complessivi'!#REF!,IF('R Sala'!M151='R Sala'!$B$214,'Ricavi complessivi'!#REF!,0))</f>
        <v>#REF!</v>
      </c>
    </row>
    <row r="152" spans="1:16">
      <c r="A152" s="13" t="str">
        <f>IF('Ricavi complessivi'!A152="","",'Ricavi complessivi'!A152)</f>
        <v xml:space="preserve">  64/05/100  </v>
      </c>
      <c r="B152" s="62" t="str">
        <f>IF('Ricavi complessivi'!B152="","",'Ricavi complessivi'!B152)</f>
        <v xml:space="preserve">ABBUONI/ARROTONDAMENTI ATTIVI  </v>
      </c>
      <c r="C152" s="8" t="e">
        <f>IF('Ricavi complessivi'!#REF!="G",'Ricavi complessivi'!#REF!*LAVORO!$E$8,IF('Ricavi complessivi'!#REF!="S",'Ricavi complessivi'!#REF!,""))</f>
        <v>#REF!</v>
      </c>
      <c r="D152" s="8" t="e">
        <f>IF('Ricavi complessivi'!#REF!="G",'Ricavi complessivi'!#REF!*LAVORO!$E$8,IF('Ricavi complessivi'!#REF!="S",'Ricavi complessivi'!#REF!,""))</f>
        <v>#REF!</v>
      </c>
      <c r="E152" s="30" t="e">
        <f>IF('Ricavi complessivi'!#REF!="G",'Ricavi complessivi'!#REF!*LAVORO!$E$8,IF('Ricavi complessivi'!#REF!="S",'Ricavi complessivi'!#REF!,""))</f>
        <v>#REF!</v>
      </c>
      <c r="F152" s="114" t="e">
        <f>IF('Ricavi complessivi'!#REF!="G",'Ricavi complessivi'!C152*LAVORO!$E$8,IF('Ricavi complessivi'!#REF!="S",'Ricavi complessivi'!C152,0))</f>
        <v>#REF!</v>
      </c>
      <c r="G152" s="44" t="e">
        <f>IF('Ricavi complessivi'!#REF!="G",'Ricavi complessivi'!#REF!*LAVORO!$E$8,IF('Ricavi complessivi'!#REF!="S",'Ricavi complessivi'!#REF!,""))</f>
        <v>#REF!</v>
      </c>
      <c r="H152" s="44" t="e">
        <f>IF('Ricavi complessivi'!#REF!="G",'Ricavi complessivi'!#REF!*LAVORO!$E$8,IF('Ricavi complessivi'!#REF!="S",'Ricavi complessivi'!#REF!,""))</f>
        <v>#REF!</v>
      </c>
      <c r="I152" s="114" t="e">
        <f>IF('Ricavi complessivi'!#REF!="G",'Ricavi complessivi'!D152*LAVORO!$E$8,IF('Ricavi complessivi'!#REF!="S",'Ricavi complessivi'!D152,""))</f>
        <v>#REF!</v>
      </c>
      <c r="J152" s="14" t="e">
        <f>IF('Ricavi complessivi'!#REF!="G",'Ricavi complessivi'!E152*LAVORO!$E$8,IF('Ricavi complessivi'!#REF!="S",'Ricavi complessivi'!E152,""))</f>
        <v>#REF!</v>
      </c>
      <c r="K152" s="14" t="e">
        <f>IF('Ricavi complessivi'!#REF!="G",'Ricavi complessivi'!F152*LAVORO!$E$8,IF('Ricavi complessivi'!#REF!="S",'Ricavi complessivi'!F152,""))</f>
        <v>#REF!</v>
      </c>
      <c r="L152" s="30" t="e">
        <f>IF('Ricavi complessivi'!#REF!="G",'Ricavi complessivi'!#REF!*LAVORO!$E$8,IF('Ricavi complessivi'!#REF!="S",'Ricavi complessivi'!#REF!,""))</f>
        <v>#REF!</v>
      </c>
      <c r="M152" s="30" t="e">
        <f>'Ricavi complessivi'!#REF!</f>
        <v>#REF!</v>
      </c>
      <c r="P152" s="42" t="e">
        <f>IF(M152="G",'Ricavi complessivi'!#REF!,IF('R Sala'!M152='R Sala'!$B$214,'Ricavi complessivi'!#REF!,0))</f>
        <v>#REF!</v>
      </c>
    </row>
    <row r="153" spans="1:16">
      <c r="A153" s="13" t="str">
        <f>IF('Ricavi complessivi'!A153="","",'Ricavi complessivi'!A153)</f>
        <v xml:space="preserve">  64/05/115  </v>
      </c>
      <c r="B153" s="62" t="str">
        <f>IF('Ricavi complessivi'!B153="","",'Ricavi complessivi'!B153)</f>
        <v>SOPRAVVENIENZE ORDINARIE ATTIVE</v>
      </c>
      <c r="C153" s="8" t="e">
        <f>IF('Ricavi complessivi'!#REF!="G",'Ricavi complessivi'!#REF!*LAVORO!$E$8,IF('Ricavi complessivi'!#REF!="S",'Ricavi complessivi'!#REF!,""))</f>
        <v>#REF!</v>
      </c>
      <c r="D153" s="8" t="e">
        <f>IF('Ricavi complessivi'!#REF!="G",'Ricavi complessivi'!#REF!*LAVORO!$E$8,IF('Ricavi complessivi'!#REF!="S",'Ricavi complessivi'!#REF!,""))</f>
        <v>#REF!</v>
      </c>
      <c r="E153" s="30" t="e">
        <f>IF('Ricavi complessivi'!#REF!="G",'Ricavi complessivi'!#REF!*LAVORO!$E$8,IF('Ricavi complessivi'!#REF!="S",'Ricavi complessivi'!#REF!,""))</f>
        <v>#REF!</v>
      </c>
      <c r="F153" s="114" t="e">
        <f>IF('Ricavi complessivi'!#REF!="G",'Ricavi complessivi'!C153*LAVORO!$E$8,IF('Ricavi complessivi'!#REF!="S",'Ricavi complessivi'!C153,0))</f>
        <v>#REF!</v>
      </c>
      <c r="G153" s="44" t="e">
        <f>IF('Ricavi complessivi'!#REF!="G",'Ricavi complessivi'!#REF!*LAVORO!$E$8,IF('Ricavi complessivi'!#REF!="S",'Ricavi complessivi'!#REF!,""))</f>
        <v>#REF!</v>
      </c>
      <c r="H153" s="44" t="e">
        <f>IF('Ricavi complessivi'!#REF!="G",'Ricavi complessivi'!#REF!*LAVORO!$E$8,IF('Ricavi complessivi'!#REF!="S",'Ricavi complessivi'!#REF!,""))</f>
        <v>#REF!</v>
      </c>
      <c r="I153" s="114" t="e">
        <f>IF('Ricavi complessivi'!#REF!="G",'Ricavi complessivi'!D153*LAVORO!$E$8,IF('Ricavi complessivi'!#REF!="S",'Ricavi complessivi'!D153,""))</f>
        <v>#REF!</v>
      </c>
      <c r="J153" s="14" t="e">
        <f>IF('Ricavi complessivi'!#REF!="G",'Ricavi complessivi'!E153*LAVORO!$E$8,IF('Ricavi complessivi'!#REF!="S",'Ricavi complessivi'!E153,""))</f>
        <v>#REF!</v>
      </c>
      <c r="K153" s="14" t="e">
        <f>IF('Ricavi complessivi'!#REF!="G",'Ricavi complessivi'!F153*LAVORO!$E$8,IF('Ricavi complessivi'!#REF!="S",'Ricavi complessivi'!F153,""))</f>
        <v>#REF!</v>
      </c>
      <c r="L153" s="30" t="e">
        <f>IF('Ricavi complessivi'!#REF!="G",'Ricavi complessivi'!#REF!*LAVORO!$E$8,IF('Ricavi complessivi'!#REF!="S",'Ricavi complessivi'!#REF!,""))</f>
        <v>#REF!</v>
      </c>
      <c r="M153" s="30" t="e">
        <f>'Ricavi complessivi'!#REF!</f>
        <v>#REF!</v>
      </c>
      <c r="P153" s="42" t="e">
        <f>IF(M153="G",'Ricavi complessivi'!#REF!,IF('R Sala'!M153='R Sala'!$B$214,'Ricavi complessivi'!#REF!,0))</f>
        <v>#REF!</v>
      </c>
    </row>
    <row r="154" spans="1:16" hidden="1">
      <c r="A154" s="13" t="str">
        <f>IF('Ricavi complessivi'!A154="","",'Ricavi complessivi'!A154)</f>
        <v xml:space="preserve"> 58/05/744</v>
      </c>
      <c r="B154" s="62" t="str">
        <f>IF('Ricavi complessivi'!B154="","",'Ricavi complessivi'!B154)</f>
        <v>RIMBORSO COLLECCHIO</v>
      </c>
      <c r="C154" s="8" t="e">
        <f>IF('Ricavi complessivi'!#REF!="G",'Ricavi complessivi'!#REF!*LAVORO!$E$8,IF('Ricavi complessivi'!#REF!="S",'Ricavi complessivi'!#REF!,""))</f>
        <v>#REF!</v>
      </c>
      <c r="D154" s="8" t="e">
        <f>IF('Ricavi complessivi'!#REF!="G",'Ricavi complessivi'!#REF!*LAVORO!$E$8,IF('Ricavi complessivi'!#REF!="S",'Ricavi complessivi'!#REF!,""))</f>
        <v>#REF!</v>
      </c>
      <c r="E154" s="30" t="e">
        <f>IF('Ricavi complessivi'!#REF!="G",'Ricavi complessivi'!#REF!*LAVORO!$E$8,IF('Ricavi complessivi'!#REF!="S",'Ricavi complessivi'!#REF!,""))</f>
        <v>#REF!</v>
      </c>
      <c r="F154" s="114" t="e">
        <f>IF('Ricavi complessivi'!#REF!="G",'Ricavi complessivi'!C154*LAVORO!$E$8,IF('Ricavi complessivi'!#REF!="S",'Ricavi complessivi'!C154,0))</f>
        <v>#REF!</v>
      </c>
      <c r="G154" s="44" t="e">
        <f>IF('Ricavi complessivi'!#REF!="G",'Ricavi complessivi'!#REF!*LAVORO!$E$8,IF('Ricavi complessivi'!#REF!="S",'Ricavi complessivi'!#REF!,""))</f>
        <v>#REF!</v>
      </c>
      <c r="H154" s="44" t="e">
        <f>IF('Ricavi complessivi'!#REF!="G",'Ricavi complessivi'!#REF!*LAVORO!$E$8,IF('Ricavi complessivi'!#REF!="S",'Ricavi complessivi'!#REF!,""))</f>
        <v>#REF!</v>
      </c>
      <c r="I154" s="114" t="e">
        <f>IF('Ricavi complessivi'!#REF!="G",'Ricavi complessivi'!D154*LAVORO!$E$8,IF('Ricavi complessivi'!#REF!="S",'Ricavi complessivi'!D154,""))</f>
        <v>#REF!</v>
      </c>
      <c r="J154" s="14" t="e">
        <f>IF('Ricavi complessivi'!#REF!="G",'Ricavi complessivi'!E154*LAVORO!$E$8,IF('Ricavi complessivi'!#REF!="S",'Ricavi complessivi'!E154,""))</f>
        <v>#REF!</v>
      </c>
      <c r="K154" s="14" t="e">
        <f>IF('Ricavi complessivi'!#REF!="G",'Ricavi complessivi'!F154*LAVORO!$E$8,IF('Ricavi complessivi'!#REF!="S",'Ricavi complessivi'!F154,""))</f>
        <v>#REF!</v>
      </c>
      <c r="L154" s="30" t="e">
        <f>IF('Ricavi complessivi'!#REF!="G",'Ricavi complessivi'!#REF!*LAVORO!$E$8,IF('Ricavi complessivi'!#REF!="S",'Ricavi complessivi'!#REF!,""))</f>
        <v>#REF!</v>
      </c>
      <c r="M154" s="30" t="e">
        <f>'Ricavi complessivi'!#REF!</f>
        <v>#REF!</v>
      </c>
      <c r="P154" s="42" t="e">
        <f>IF(M154="G",'Ricavi complessivi'!#REF!,IF('R Sala'!M154='R Sala'!$B$214,'Ricavi complessivi'!#REF!,0))</f>
        <v>#REF!</v>
      </c>
    </row>
    <row r="155" spans="1:16" hidden="1">
      <c r="A155" s="13" t="str">
        <f>IF('Ricavi complessivi'!A155="","",'Ricavi complessivi'!A155)</f>
        <v xml:space="preserve">  64/05/115  </v>
      </c>
      <c r="B155" s="62" t="str">
        <f>IF('Ricavi complessivi'!B155="","",'Ricavi complessivi'!B155)</f>
        <v>SOPRAVVENIENZE ORDINARIE FELINO</v>
      </c>
      <c r="C155" s="8" t="e">
        <f>IF('Ricavi complessivi'!#REF!="G",'Ricavi complessivi'!#REF!*LAVORO!$E$8,IF('Ricavi complessivi'!#REF!="S",'Ricavi complessivi'!#REF!,""))</f>
        <v>#REF!</v>
      </c>
      <c r="D155" s="8" t="e">
        <f>IF('Ricavi complessivi'!#REF!="G",'Ricavi complessivi'!#REF!*LAVORO!$E$8,IF('Ricavi complessivi'!#REF!="S",'Ricavi complessivi'!#REF!,""))</f>
        <v>#REF!</v>
      </c>
      <c r="E155" s="30" t="e">
        <f>IF('Ricavi complessivi'!#REF!="G",'Ricavi complessivi'!#REF!*LAVORO!$E$8,IF('Ricavi complessivi'!#REF!="S",'Ricavi complessivi'!#REF!,""))</f>
        <v>#REF!</v>
      </c>
      <c r="F155" s="114" t="e">
        <f>IF('Ricavi complessivi'!#REF!="G",'Ricavi complessivi'!C155*LAVORO!$E$8,IF('Ricavi complessivi'!#REF!="S",'Ricavi complessivi'!C155,0))</f>
        <v>#REF!</v>
      </c>
      <c r="G155" s="44" t="e">
        <f>IF('Ricavi complessivi'!#REF!="G",'Ricavi complessivi'!#REF!*LAVORO!$E$8,IF('Ricavi complessivi'!#REF!="S",'Ricavi complessivi'!#REF!,""))</f>
        <v>#REF!</v>
      </c>
      <c r="H155" s="44" t="e">
        <f>IF('Ricavi complessivi'!#REF!="G",'Ricavi complessivi'!#REF!*LAVORO!$E$8,IF('Ricavi complessivi'!#REF!="S",'Ricavi complessivi'!#REF!,""))</f>
        <v>#REF!</v>
      </c>
      <c r="I155" s="114" t="e">
        <f>IF('Ricavi complessivi'!#REF!="G",'Ricavi complessivi'!D155*LAVORO!$E$8,IF('Ricavi complessivi'!#REF!="S",'Ricavi complessivi'!D155,""))</f>
        <v>#REF!</v>
      </c>
      <c r="J155" s="14" t="e">
        <f>IF('Ricavi complessivi'!#REF!="G",'Ricavi complessivi'!E155*LAVORO!$E$8,IF('Ricavi complessivi'!#REF!="S",'Ricavi complessivi'!E155,""))</f>
        <v>#REF!</v>
      </c>
      <c r="K155" s="14" t="e">
        <f>IF('Ricavi complessivi'!#REF!="G",'Ricavi complessivi'!F155*LAVORO!$E$8,IF('Ricavi complessivi'!#REF!="S",'Ricavi complessivi'!F155,""))</f>
        <v>#REF!</v>
      </c>
      <c r="L155" s="30" t="e">
        <f>IF('Ricavi complessivi'!#REF!="G",'Ricavi complessivi'!#REF!*LAVORO!$E$8,IF('Ricavi complessivi'!#REF!="S",'Ricavi complessivi'!#REF!,""))</f>
        <v>#REF!</v>
      </c>
      <c r="M155" s="30" t="e">
        <f>'Ricavi complessivi'!#REF!</f>
        <v>#REF!</v>
      </c>
      <c r="P155" s="42" t="e">
        <f>IF(M155="G",'Ricavi complessivi'!#REF!,IF('R Sala'!M155='R Sala'!$B$214,'Ricavi complessivi'!#REF!,0))</f>
        <v>#REF!</v>
      </c>
    </row>
    <row r="156" spans="1:16" hidden="1">
      <c r="A156" s="13" t="str">
        <f>IF('Ricavi complessivi'!A156="","",'Ricavi complessivi'!A156)</f>
        <v xml:space="preserve">  64/05/115  </v>
      </c>
      <c r="B156" s="62" t="str">
        <f>IF('Ricavi complessivi'!B156="","",'Ricavi complessivi'!B156)</f>
        <v>SOPRAVVENIENZE ORDINARIE MONTE</v>
      </c>
      <c r="C156" s="8" t="e">
        <f>IF('Ricavi complessivi'!#REF!="G",'Ricavi complessivi'!#REF!*LAVORO!$E$8,IF('Ricavi complessivi'!#REF!="S",'Ricavi complessivi'!#REF!,""))</f>
        <v>#REF!</v>
      </c>
      <c r="D156" s="8" t="e">
        <f>IF('Ricavi complessivi'!#REF!="G",'Ricavi complessivi'!#REF!*LAVORO!$E$8,IF('Ricavi complessivi'!#REF!="S",'Ricavi complessivi'!#REF!,""))</f>
        <v>#REF!</v>
      </c>
      <c r="E156" s="30" t="e">
        <f>IF('Ricavi complessivi'!#REF!="G",'Ricavi complessivi'!#REF!*LAVORO!$E$8,IF('Ricavi complessivi'!#REF!="S",'Ricavi complessivi'!#REF!,""))</f>
        <v>#REF!</v>
      </c>
      <c r="F156" s="114" t="e">
        <f>IF('Ricavi complessivi'!#REF!="G",'Ricavi complessivi'!C156*LAVORO!$E$8,IF('Ricavi complessivi'!#REF!="S",'Ricavi complessivi'!C156,0))</f>
        <v>#REF!</v>
      </c>
      <c r="G156" s="44" t="e">
        <f>IF('Ricavi complessivi'!#REF!="G",'Ricavi complessivi'!#REF!*LAVORO!$E$8,IF('Ricavi complessivi'!#REF!="S",'Ricavi complessivi'!#REF!,""))</f>
        <v>#REF!</v>
      </c>
      <c r="H156" s="44" t="e">
        <f>IF('Ricavi complessivi'!#REF!="G",'Ricavi complessivi'!#REF!*LAVORO!$E$8,IF('Ricavi complessivi'!#REF!="S",'Ricavi complessivi'!#REF!,""))</f>
        <v>#REF!</v>
      </c>
      <c r="I156" s="114" t="e">
        <f>IF('Ricavi complessivi'!#REF!="G",'Ricavi complessivi'!D156*LAVORO!$E$8,IF('Ricavi complessivi'!#REF!="S",'Ricavi complessivi'!D156,""))</f>
        <v>#REF!</v>
      </c>
      <c r="J156" s="14" t="e">
        <f>IF('Ricavi complessivi'!#REF!="G",'Ricavi complessivi'!E156*LAVORO!$E$8,IF('Ricavi complessivi'!#REF!="S",'Ricavi complessivi'!E156,""))</f>
        <v>#REF!</v>
      </c>
      <c r="K156" s="14" t="e">
        <f>IF('Ricavi complessivi'!#REF!="G",'Ricavi complessivi'!F156*LAVORO!$E$8,IF('Ricavi complessivi'!#REF!="S",'Ricavi complessivi'!F156,""))</f>
        <v>#REF!</v>
      </c>
      <c r="L156" s="30" t="e">
        <f>IF('Ricavi complessivi'!#REF!="G",'Ricavi complessivi'!#REF!*LAVORO!$E$8,IF('Ricavi complessivi'!#REF!="S",'Ricavi complessivi'!#REF!,""))</f>
        <v>#REF!</v>
      </c>
      <c r="M156" s="30" t="e">
        <f>'Ricavi complessivi'!#REF!</f>
        <v>#REF!</v>
      </c>
      <c r="P156" s="42" t="e">
        <f>IF(M156="G",'Ricavi complessivi'!#REF!,IF('R Sala'!M156='R Sala'!$B$214,'Ricavi complessivi'!#REF!,0))</f>
        <v>#REF!</v>
      </c>
    </row>
    <row r="157" spans="1:16" hidden="1">
      <c r="A157" s="13" t="str">
        <f>IF('Ricavi complessivi'!A157="","",'Ricavi complessivi'!A157)</f>
        <v xml:space="preserve">  64/05/115  </v>
      </c>
      <c r="B157" s="62" t="str">
        <f>IF('Ricavi complessivi'!B157="","",'Ricavi complessivi'!B157)</f>
        <v>SOPRAVVENIENZE ORDINARIE SALA</v>
      </c>
      <c r="C157" s="8" t="e">
        <f>IF('Ricavi complessivi'!#REF!="G",'Ricavi complessivi'!#REF!*LAVORO!$E$8,IF('Ricavi complessivi'!#REF!="S",'Ricavi complessivi'!#REF!,""))</f>
        <v>#REF!</v>
      </c>
      <c r="D157" s="8" t="e">
        <f>IF('Ricavi complessivi'!#REF!="G",'Ricavi complessivi'!#REF!*LAVORO!$E$8,IF('Ricavi complessivi'!#REF!="S",'Ricavi complessivi'!#REF!,""))</f>
        <v>#REF!</v>
      </c>
      <c r="E157" s="30" t="e">
        <f>IF('Ricavi complessivi'!#REF!="G",'Ricavi complessivi'!#REF!*LAVORO!$E$8,IF('Ricavi complessivi'!#REF!="S",'Ricavi complessivi'!#REF!,""))</f>
        <v>#REF!</v>
      </c>
      <c r="F157" s="114" t="e">
        <f>IF('Ricavi complessivi'!#REF!="G",'Ricavi complessivi'!C157*LAVORO!$E$8,IF('Ricavi complessivi'!#REF!="S",'Ricavi complessivi'!C157,0))</f>
        <v>#REF!</v>
      </c>
      <c r="G157" s="44" t="e">
        <f>IF('Ricavi complessivi'!#REF!="G",'Ricavi complessivi'!#REF!*LAVORO!$E$8,IF('Ricavi complessivi'!#REF!="S",'Ricavi complessivi'!#REF!,""))</f>
        <v>#REF!</v>
      </c>
      <c r="H157" s="44" t="e">
        <f>IF('Ricavi complessivi'!#REF!="G",'Ricavi complessivi'!#REF!*LAVORO!$E$8,IF('Ricavi complessivi'!#REF!="S",'Ricavi complessivi'!#REF!,""))</f>
        <v>#REF!</v>
      </c>
      <c r="I157" s="114" t="e">
        <f>IF('Ricavi complessivi'!#REF!="G",'Ricavi complessivi'!D157*LAVORO!$E$8,IF('Ricavi complessivi'!#REF!="S",'Ricavi complessivi'!D157,""))</f>
        <v>#REF!</v>
      </c>
      <c r="J157" s="14" t="e">
        <f>IF('Ricavi complessivi'!#REF!="G",'Ricavi complessivi'!E157*LAVORO!$E$8,IF('Ricavi complessivi'!#REF!="S",'Ricavi complessivi'!E157,""))</f>
        <v>#REF!</v>
      </c>
      <c r="K157" s="14" t="e">
        <f>IF('Ricavi complessivi'!#REF!="G",'Ricavi complessivi'!F157*LAVORO!$E$8,IF('Ricavi complessivi'!#REF!="S",'Ricavi complessivi'!F157,""))</f>
        <v>#REF!</v>
      </c>
      <c r="L157" s="30" t="e">
        <f>IF('Ricavi complessivi'!#REF!="G",'Ricavi complessivi'!#REF!*LAVORO!$E$8,IF('Ricavi complessivi'!#REF!="S",'Ricavi complessivi'!#REF!,""))</f>
        <v>#REF!</v>
      </c>
      <c r="M157" s="30" t="e">
        <f>'Ricavi complessivi'!#REF!</f>
        <v>#REF!</v>
      </c>
      <c r="P157" s="42" t="e">
        <f>IF(M157="G",'Ricavi complessivi'!#REF!,IF('R Sala'!M157='R Sala'!$B$214,'Ricavi complessivi'!#REF!,0))</f>
        <v>#REF!</v>
      </c>
    </row>
    <row r="158" spans="1:16" hidden="1">
      <c r="A158" s="13" t="str">
        <f>IF('Ricavi complessivi'!A158="","",'Ricavi complessivi'!A158)</f>
        <v xml:space="preserve">  64/05/115  </v>
      </c>
      <c r="B158" s="62" t="str">
        <f>IF('Ricavi complessivi'!B158="","",'Ricavi complessivi'!B158)</f>
        <v>SOPRAVVENIENZE ORDINARIE TRAVE</v>
      </c>
      <c r="C158" s="8" t="e">
        <f>IF('Ricavi complessivi'!#REF!="G",'Ricavi complessivi'!#REF!*LAVORO!$E$8,IF('Ricavi complessivi'!#REF!="S",'Ricavi complessivi'!#REF!,""))</f>
        <v>#REF!</v>
      </c>
      <c r="D158" s="8" t="e">
        <f>IF('Ricavi complessivi'!#REF!="G",'Ricavi complessivi'!#REF!*LAVORO!$E$8,IF('Ricavi complessivi'!#REF!="S",'Ricavi complessivi'!#REF!,""))</f>
        <v>#REF!</v>
      </c>
      <c r="E158" s="30" t="e">
        <f>IF('Ricavi complessivi'!#REF!="G",'Ricavi complessivi'!#REF!*LAVORO!$E$8,IF('Ricavi complessivi'!#REF!="S",'Ricavi complessivi'!#REF!,""))</f>
        <v>#REF!</v>
      </c>
      <c r="F158" s="114" t="e">
        <f>IF('Ricavi complessivi'!#REF!="G",'Ricavi complessivi'!C158*LAVORO!$E$8,IF('Ricavi complessivi'!#REF!="S",'Ricavi complessivi'!C158,0))</f>
        <v>#REF!</v>
      </c>
      <c r="G158" s="44" t="e">
        <f>IF('Ricavi complessivi'!#REF!="G",'Ricavi complessivi'!#REF!*LAVORO!$E$8,IF('Ricavi complessivi'!#REF!="S",'Ricavi complessivi'!#REF!,""))</f>
        <v>#REF!</v>
      </c>
      <c r="H158" s="44" t="e">
        <f>IF('Ricavi complessivi'!#REF!="G",'Ricavi complessivi'!#REF!*LAVORO!$E$8,IF('Ricavi complessivi'!#REF!="S",'Ricavi complessivi'!#REF!,""))</f>
        <v>#REF!</v>
      </c>
      <c r="I158" s="114" t="e">
        <f>IF('Ricavi complessivi'!#REF!="G",'Ricavi complessivi'!D158*LAVORO!$E$8,IF('Ricavi complessivi'!#REF!="S",'Ricavi complessivi'!D158,""))</f>
        <v>#REF!</v>
      </c>
      <c r="J158" s="14" t="e">
        <f>IF('Ricavi complessivi'!#REF!="G",'Ricavi complessivi'!E158*LAVORO!$E$8,IF('Ricavi complessivi'!#REF!="S",'Ricavi complessivi'!E158,""))</f>
        <v>#REF!</v>
      </c>
      <c r="K158" s="14" t="e">
        <f>IF('Ricavi complessivi'!#REF!="G",'Ricavi complessivi'!F158*LAVORO!$E$8,IF('Ricavi complessivi'!#REF!="S",'Ricavi complessivi'!F158,""))</f>
        <v>#REF!</v>
      </c>
      <c r="L158" s="30" t="e">
        <f>IF('Ricavi complessivi'!#REF!="G",'Ricavi complessivi'!#REF!*LAVORO!$E$8,IF('Ricavi complessivi'!#REF!="S",'Ricavi complessivi'!#REF!,""))</f>
        <v>#REF!</v>
      </c>
      <c r="M158" s="30" t="e">
        <f>'Ricavi complessivi'!#REF!</f>
        <v>#REF!</v>
      </c>
      <c r="P158" s="42" t="e">
        <f>IF(M158="G",'Ricavi complessivi'!#REF!,IF('R Sala'!M158='R Sala'!$B$214,'Ricavi complessivi'!#REF!,0))</f>
        <v>#REF!</v>
      </c>
    </row>
    <row r="159" spans="1:16" hidden="1">
      <c r="A159" s="13" t="str">
        <f>IF('Ricavi complessivi'!A159="","",'Ricavi complessivi'!A159)</f>
        <v xml:space="preserve">  64/05/115  </v>
      </c>
      <c r="B159" s="62" t="str">
        <f>IF('Ricavi complessivi'!B159="","",'Ricavi complessivi'!B159)</f>
        <v>SOPRAVVENIENZE ORDINARIE COLLECCHIO</v>
      </c>
      <c r="C159" s="8" t="e">
        <f>IF('Ricavi complessivi'!#REF!="G",'Ricavi complessivi'!#REF!*LAVORO!$E$8,IF('Ricavi complessivi'!#REF!="S",'Ricavi complessivi'!#REF!,""))</f>
        <v>#REF!</v>
      </c>
      <c r="D159" s="8" t="e">
        <f>IF('Ricavi complessivi'!#REF!="G",'Ricavi complessivi'!#REF!*LAVORO!$E$8,IF('Ricavi complessivi'!#REF!="S",'Ricavi complessivi'!#REF!,""))</f>
        <v>#REF!</v>
      </c>
      <c r="E159" s="30" t="e">
        <f>IF('Ricavi complessivi'!#REF!="G",'Ricavi complessivi'!#REF!*LAVORO!$E$8,IF('Ricavi complessivi'!#REF!="S",'Ricavi complessivi'!#REF!,""))</f>
        <v>#REF!</v>
      </c>
      <c r="F159" s="114" t="e">
        <f>IF('Ricavi complessivi'!#REF!="G",'Ricavi complessivi'!C159*LAVORO!$E$8,IF('Ricavi complessivi'!#REF!="S",'Ricavi complessivi'!C159,0))</f>
        <v>#REF!</v>
      </c>
      <c r="G159" s="44" t="e">
        <f>IF('Ricavi complessivi'!#REF!="G",'Ricavi complessivi'!#REF!*LAVORO!$E$8,IF('Ricavi complessivi'!#REF!="S",'Ricavi complessivi'!#REF!,""))</f>
        <v>#REF!</v>
      </c>
      <c r="H159" s="44" t="e">
        <f>IF('Ricavi complessivi'!#REF!="G",'Ricavi complessivi'!#REF!*LAVORO!$E$8,IF('Ricavi complessivi'!#REF!="S",'Ricavi complessivi'!#REF!,""))</f>
        <v>#REF!</v>
      </c>
      <c r="I159" s="114" t="e">
        <f>IF('Ricavi complessivi'!#REF!="G",'Ricavi complessivi'!D159*LAVORO!$E$8,IF('Ricavi complessivi'!#REF!="S",'Ricavi complessivi'!D159,""))</f>
        <v>#REF!</v>
      </c>
      <c r="J159" s="14" t="e">
        <f>IF('Ricavi complessivi'!#REF!="G",'Ricavi complessivi'!E159*LAVORO!$E$8,IF('Ricavi complessivi'!#REF!="S",'Ricavi complessivi'!E159,""))</f>
        <v>#REF!</v>
      </c>
      <c r="K159" s="14" t="e">
        <f>IF('Ricavi complessivi'!#REF!="G",'Ricavi complessivi'!F159*LAVORO!$E$8,IF('Ricavi complessivi'!#REF!="S",'Ricavi complessivi'!F159,""))</f>
        <v>#REF!</v>
      </c>
      <c r="L159" s="30" t="e">
        <f>IF('Ricavi complessivi'!#REF!="G",'Ricavi complessivi'!#REF!*LAVORO!$E$8,IF('Ricavi complessivi'!#REF!="S",'Ricavi complessivi'!#REF!,""))</f>
        <v>#REF!</v>
      </c>
      <c r="M159" s="30" t="e">
        <f>'Ricavi complessivi'!#REF!</f>
        <v>#REF!</v>
      </c>
      <c r="P159" s="42" t="e">
        <f>IF(M159="G",'Ricavi complessivi'!#REF!,IF('R Sala'!M159='R Sala'!$B$214,'Ricavi complessivi'!#REF!,0))</f>
        <v>#REF!</v>
      </c>
    </row>
    <row r="160" spans="1:16" hidden="1">
      <c r="A160" s="13" t="str">
        <f>IF('Ricavi complessivi'!A160="","",'Ricavi complessivi'!A160)</f>
        <v/>
      </c>
      <c r="B160" s="62" t="str">
        <f>IF('Ricavi complessivi'!B160="","",'Ricavi complessivi'!B160)</f>
        <v>TRASFERIMENTO CENTRO PER LE FAMIGLIE</v>
      </c>
      <c r="C160" s="8" t="e">
        <f>IF('Ricavi complessivi'!#REF!="G",'Ricavi complessivi'!#REF!*LAVORO!$E$8,IF('Ricavi complessivi'!#REF!="S",'Ricavi complessivi'!#REF!,""))</f>
        <v>#REF!</v>
      </c>
      <c r="D160" s="8" t="e">
        <f>IF('Ricavi complessivi'!#REF!="G",'Ricavi complessivi'!#REF!*LAVORO!$E$8,IF('Ricavi complessivi'!#REF!="S",'Ricavi complessivi'!#REF!,""))</f>
        <v>#REF!</v>
      </c>
      <c r="E160" s="30" t="e">
        <f>IF('Ricavi complessivi'!#REF!="G",'Ricavi complessivi'!#REF!*LAVORO!$E$8,IF('Ricavi complessivi'!#REF!="S",'Ricavi complessivi'!#REF!,""))</f>
        <v>#REF!</v>
      </c>
      <c r="F160" s="114" t="e">
        <f>IF('Ricavi complessivi'!#REF!="G",'Ricavi complessivi'!C160*LAVORO!$E$8,IF('Ricavi complessivi'!#REF!="S",'Ricavi complessivi'!C160,0))</f>
        <v>#REF!</v>
      </c>
      <c r="G160" s="44" t="e">
        <f>IF('Ricavi complessivi'!#REF!="G",'Ricavi complessivi'!#REF!*LAVORO!$E$8,IF('Ricavi complessivi'!#REF!="S",'Ricavi complessivi'!#REF!,""))</f>
        <v>#REF!</v>
      </c>
      <c r="H160" s="44" t="e">
        <f>IF('Ricavi complessivi'!#REF!="G",'Ricavi complessivi'!#REF!*LAVORO!$E$8,IF('Ricavi complessivi'!#REF!="S",'Ricavi complessivi'!#REF!,""))</f>
        <v>#REF!</v>
      </c>
      <c r="I160" s="114" t="e">
        <f>IF('Ricavi complessivi'!#REF!="G",'Ricavi complessivi'!D160*LAVORO!$E$8,IF('Ricavi complessivi'!#REF!="S",'Ricavi complessivi'!D160,""))</f>
        <v>#REF!</v>
      </c>
      <c r="J160" s="14" t="e">
        <f>IF('Ricavi complessivi'!#REF!="G",'Ricavi complessivi'!E160*LAVORO!$E$8,IF('Ricavi complessivi'!#REF!="S",'Ricavi complessivi'!E160,""))</f>
        <v>#REF!</v>
      </c>
      <c r="K160" s="14" t="e">
        <f>IF('Ricavi complessivi'!#REF!="G",'Ricavi complessivi'!F160*LAVORO!$E$8,IF('Ricavi complessivi'!#REF!="S",'Ricavi complessivi'!F160,""))</f>
        <v>#REF!</v>
      </c>
      <c r="L160" s="30" t="e">
        <f>IF('Ricavi complessivi'!#REF!="G",'Ricavi complessivi'!#REF!*LAVORO!$E$8,IF('Ricavi complessivi'!#REF!="S",'Ricavi complessivi'!#REF!,""))</f>
        <v>#REF!</v>
      </c>
      <c r="M160" s="30" t="e">
        <f>'Ricavi complessivi'!#REF!</f>
        <v>#REF!</v>
      </c>
      <c r="P160" s="42" t="e">
        <f>IF(M160="G",'Ricavi complessivi'!#REF!,IF('R Sala'!M160='R Sala'!$B$214,'Ricavi complessivi'!#REF!,0))</f>
        <v>#REF!</v>
      </c>
    </row>
    <row r="161" spans="1:16" hidden="1">
      <c r="A161" s="13" t="str">
        <f>IF('Ricavi complessivi'!A161="","",'Ricavi complessivi'!A161)</f>
        <v/>
      </c>
      <c r="B161" s="62" t="str">
        <f>IF('Ricavi complessivi'!B161="","",'Ricavi complessivi'!B161)</f>
        <v>FITTI ATTIVI TRAVE</v>
      </c>
      <c r="C161" s="8" t="e">
        <f>IF('Ricavi complessivi'!#REF!="G",'Ricavi complessivi'!#REF!*LAVORO!$E$8,IF('Ricavi complessivi'!#REF!="S",'Ricavi complessivi'!#REF!,""))</f>
        <v>#REF!</v>
      </c>
      <c r="D161" s="8" t="e">
        <f>IF('Ricavi complessivi'!#REF!="G",'Ricavi complessivi'!#REF!*LAVORO!$E$8,IF('Ricavi complessivi'!#REF!="S",'Ricavi complessivi'!#REF!,""))</f>
        <v>#REF!</v>
      </c>
      <c r="E161" s="30" t="e">
        <f>IF('Ricavi complessivi'!#REF!="G",'Ricavi complessivi'!#REF!*LAVORO!$E$8,IF('Ricavi complessivi'!#REF!="S",'Ricavi complessivi'!#REF!,""))</f>
        <v>#REF!</v>
      </c>
      <c r="F161" s="114" t="e">
        <f>IF('Ricavi complessivi'!#REF!="G",'Ricavi complessivi'!C161*LAVORO!$E$8,IF('Ricavi complessivi'!#REF!="S",'Ricavi complessivi'!C161,0))</f>
        <v>#REF!</v>
      </c>
      <c r="G161" s="44" t="e">
        <f>IF('Ricavi complessivi'!#REF!="G",'Ricavi complessivi'!#REF!*LAVORO!$E$8,IF('Ricavi complessivi'!#REF!="S",'Ricavi complessivi'!#REF!,""))</f>
        <v>#REF!</v>
      </c>
      <c r="H161" s="44" t="e">
        <f>IF('Ricavi complessivi'!#REF!="G",'Ricavi complessivi'!#REF!*LAVORO!$E$8,IF('Ricavi complessivi'!#REF!="S",'Ricavi complessivi'!#REF!,""))</f>
        <v>#REF!</v>
      </c>
      <c r="I161" s="114" t="e">
        <f>IF('Ricavi complessivi'!#REF!="G",'Ricavi complessivi'!D161*LAVORO!$E$8,IF('Ricavi complessivi'!#REF!="S",'Ricavi complessivi'!D161,""))</f>
        <v>#REF!</v>
      </c>
      <c r="J161" s="14" t="e">
        <f>IF('Ricavi complessivi'!#REF!="G",'Ricavi complessivi'!E161*LAVORO!$E$8,IF('Ricavi complessivi'!#REF!="S",'Ricavi complessivi'!E161,""))</f>
        <v>#REF!</v>
      </c>
      <c r="K161" s="14" t="e">
        <f>IF('Ricavi complessivi'!#REF!="G",'Ricavi complessivi'!F161*LAVORO!$E$8,IF('Ricavi complessivi'!#REF!="S",'Ricavi complessivi'!F161,""))</f>
        <v>#REF!</v>
      </c>
      <c r="L161" s="30" t="e">
        <f>IF('Ricavi complessivi'!#REF!="G",'Ricavi complessivi'!#REF!*LAVORO!$E$8,IF('Ricavi complessivi'!#REF!="S",'Ricavi complessivi'!#REF!,""))</f>
        <v>#REF!</v>
      </c>
      <c r="M161" s="30" t="e">
        <f>'Ricavi complessivi'!#REF!</f>
        <v>#REF!</v>
      </c>
      <c r="P161" s="42" t="e">
        <f>IF(M161="G",'Ricavi complessivi'!#REF!,IF('R Sala'!M161='R Sala'!$B$214,'Ricavi complessivi'!#REF!,0))</f>
        <v>#REF!</v>
      </c>
    </row>
    <row r="162" spans="1:16" hidden="1">
      <c r="A162" s="13" t="str">
        <f>IF('Ricavi complessivi'!A162="","",'Ricavi complessivi'!A162)</f>
        <v/>
      </c>
      <c r="B162" s="62" t="str">
        <f>IF('Ricavi complessivi'!B162="","",'Ricavi complessivi'!B162)</f>
        <v>FITTI ATTIVI MONTCHIARUGOLO</v>
      </c>
      <c r="C162" s="8" t="e">
        <f>IF('Ricavi complessivi'!#REF!="G",'Ricavi complessivi'!#REF!*LAVORO!$E$8,IF('Ricavi complessivi'!#REF!="S",'Ricavi complessivi'!#REF!,""))</f>
        <v>#REF!</v>
      </c>
      <c r="D162" s="8" t="e">
        <f>IF('Ricavi complessivi'!#REF!="G",'Ricavi complessivi'!#REF!*LAVORO!$E$8,IF('Ricavi complessivi'!#REF!="S",'Ricavi complessivi'!#REF!,""))</f>
        <v>#REF!</v>
      </c>
      <c r="E162" s="30" t="e">
        <f>IF('Ricavi complessivi'!#REF!="G",'Ricavi complessivi'!#REF!*LAVORO!$E$8,IF('Ricavi complessivi'!#REF!="S",'Ricavi complessivi'!#REF!,""))</f>
        <v>#REF!</v>
      </c>
      <c r="F162" s="114" t="e">
        <f>IF('Ricavi complessivi'!#REF!="G",'Ricavi complessivi'!C162*LAVORO!$E$8,IF('Ricavi complessivi'!#REF!="S",'Ricavi complessivi'!C162,0))</f>
        <v>#REF!</v>
      </c>
      <c r="G162" s="44" t="e">
        <f>IF('Ricavi complessivi'!#REF!="G",'Ricavi complessivi'!#REF!*LAVORO!$E$8,IF('Ricavi complessivi'!#REF!="S",'Ricavi complessivi'!#REF!,""))</f>
        <v>#REF!</v>
      </c>
      <c r="H162" s="44" t="e">
        <f>IF('Ricavi complessivi'!#REF!="G",'Ricavi complessivi'!#REF!*LAVORO!$E$8,IF('Ricavi complessivi'!#REF!="S",'Ricavi complessivi'!#REF!,""))</f>
        <v>#REF!</v>
      </c>
      <c r="I162" s="114" t="e">
        <f>IF('Ricavi complessivi'!#REF!="G",'Ricavi complessivi'!D162*LAVORO!$E$8,IF('Ricavi complessivi'!#REF!="S",'Ricavi complessivi'!D162,""))</f>
        <v>#REF!</v>
      </c>
      <c r="J162" s="14" t="e">
        <f>IF('Ricavi complessivi'!#REF!="G",'Ricavi complessivi'!E162*LAVORO!$E$8,IF('Ricavi complessivi'!#REF!="S",'Ricavi complessivi'!E162,""))</f>
        <v>#REF!</v>
      </c>
      <c r="K162" s="14" t="e">
        <f>IF('Ricavi complessivi'!#REF!="G",'Ricavi complessivi'!F162*LAVORO!$E$8,IF('Ricavi complessivi'!#REF!="S",'Ricavi complessivi'!F162,""))</f>
        <v>#REF!</v>
      </c>
      <c r="L162" s="30" t="e">
        <f>IF('Ricavi complessivi'!#REF!="G",'Ricavi complessivi'!#REF!*LAVORO!$E$8,IF('Ricavi complessivi'!#REF!="S",'Ricavi complessivi'!#REF!,""))</f>
        <v>#REF!</v>
      </c>
      <c r="M162" s="30" t="e">
        <f>'Ricavi complessivi'!#REF!</f>
        <v>#REF!</v>
      </c>
      <c r="P162" s="42" t="e">
        <f>IF(M162="G",'Ricavi complessivi'!#REF!,IF('R Sala'!M162='R Sala'!$B$214,'Ricavi complessivi'!#REF!,0))</f>
        <v>#REF!</v>
      </c>
    </row>
    <row r="163" spans="1:16" hidden="1">
      <c r="A163" s="13" t="str">
        <f>IF('Ricavi complessivi'!A163="","",'Ricavi complessivi'!A163)</f>
        <v/>
      </c>
      <c r="B163" s="62" t="str">
        <f>IF('Ricavi complessivi'!B163="","",'Ricavi complessivi'!B163)</f>
        <v>CONTRIBUTO BARRIERE ARCHITETTONICHE M</v>
      </c>
      <c r="C163" s="8" t="e">
        <f>IF('Ricavi complessivi'!#REF!="G",'Ricavi complessivi'!#REF!*LAVORO!$E$8,IF('Ricavi complessivi'!#REF!="S",'Ricavi complessivi'!#REF!,""))</f>
        <v>#REF!</v>
      </c>
      <c r="D163" s="8" t="e">
        <f>IF('Ricavi complessivi'!#REF!="G",'Ricavi complessivi'!#REF!*LAVORO!$E$8,IF('Ricavi complessivi'!#REF!="S",'Ricavi complessivi'!#REF!,""))</f>
        <v>#REF!</v>
      </c>
      <c r="E163" s="30" t="e">
        <f>IF('Ricavi complessivi'!#REF!="G",'Ricavi complessivi'!#REF!*LAVORO!$E$8,IF('Ricavi complessivi'!#REF!="S",'Ricavi complessivi'!#REF!,""))</f>
        <v>#REF!</v>
      </c>
      <c r="F163" s="114" t="e">
        <f>IF('Ricavi complessivi'!#REF!="G",'Ricavi complessivi'!C163*LAVORO!$E$8,IF('Ricavi complessivi'!#REF!="S",'Ricavi complessivi'!C163,0))</f>
        <v>#REF!</v>
      </c>
      <c r="G163" s="44" t="e">
        <f>IF('Ricavi complessivi'!#REF!="G",'Ricavi complessivi'!#REF!*LAVORO!$E$8,IF('Ricavi complessivi'!#REF!="S",'Ricavi complessivi'!#REF!,""))</f>
        <v>#REF!</v>
      </c>
      <c r="H163" s="44" t="e">
        <f>IF('Ricavi complessivi'!#REF!="G",'Ricavi complessivi'!#REF!*LAVORO!$E$8,IF('Ricavi complessivi'!#REF!="S",'Ricavi complessivi'!#REF!,""))</f>
        <v>#REF!</v>
      </c>
      <c r="I163" s="114" t="e">
        <f>IF('Ricavi complessivi'!#REF!="G",'Ricavi complessivi'!D163*LAVORO!$E$8,IF('Ricavi complessivi'!#REF!="S",'Ricavi complessivi'!D163,""))</f>
        <v>#REF!</v>
      </c>
      <c r="J163" s="14" t="e">
        <f>IF('Ricavi complessivi'!#REF!="G",'Ricavi complessivi'!E163*LAVORO!$E$8,IF('Ricavi complessivi'!#REF!="S",'Ricavi complessivi'!E163,""))</f>
        <v>#REF!</v>
      </c>
      <c r="K163" s="14" t="e">
        <f>IF('Ricavi complessivi'!#REF!="G",'Ricavi complessivi'!F163*LAVORO!$E$8,IF('Ricavi complessivi'!#REF!="S",'Ricavi complessivi'!F163,""))</f>
        <v>#REF!</v>
      </c>
      <c r="L163" s="30" t="e">
        <f>IF('Ricavi complessivi'!#REF!="G",'Ricavi complessivi'!#REF!*LAVORO!$E$8,IF('Ricavi complessivi'!#REF!="S",'Ricavi complessivi'!#REF!,""))</f>
        <v>#REF!</v>
      </c>
      <c r="M163" s="30" t="e">
        <f>'Ricavi complessivi'!#REF!</f>
        <v>#REF!</v>
      </c>
      <c r="P163" s="42" t="e">
        <f>IF(M163="G",'Ricavi complessivi'!#REF!,IF('R Sala'!M163='R Sala'!$B$214,'Ricavi complessivi'!#REF!,0))</f>
        <v>#REF!</v>
      </c>
    </row>
    <row r="164" spans="1:16" hidden="1">
      <c r="A164" s="13" t="str">
        <f>IF('Ricavi complessivi'!A164="","",'Ricavi complessivi'!A164)</f>
        <v/>
      </c>
      <c r="B164" s="62" t="str">
        <f>IF('Ricavi complessivi'!B164="","",'Ricavi complessivi'!B164)</f>
        <v/>
      </c>
      <c r="C164" s="8" t="e">
        <f>IF('Ricavi complessivi'!#REF!="G",'Ricavi complessivi'!#REF!*LAVORO!$E$8,IF('Ricavi complessivi'!#REF!="S",'Ricavi complessivi'!#REF!,""))</f>
        <v>#REF!</v>
      </c>
      <c r="D164" s="8" t="e">
        <f>IF('Ricavi complessivi'!#REF!="G",'Ricavi complessivi'!#REF!*LAVORO!$E$8,IF('Ricavi complessivi'!#REF!="S",'Ricavi complessivi'!#REF!,""))</f>
        <v>#REF!</v>
      </c>
      <c r="E164" s="30" t="e">
        <f>IF('Ricavi complessivi'!#REF!="G",'Ricavi complessivi'!#REF!*LAVORO!$E$8,IF('Ricavi complessivi'!#REF!="S",'Ricavi complessivi'!#REF!,""))</f>
        <v>#REF!</v>
      </c>
      <c r="F164" s="114" t="e">
        <f>IF('Ricavi complessivi'!#REF!="G",'Ricavi complessivi'!C164*LAVORO!$E$8,IF('Ricavi complessivi'!#REF!="S",'Ricavi complessivi'!C164,0))</f>
        <v>#REF!</v>
      </c>
      <c r="G164" s="44" t="e">
        <f>IF('Ricavi complessivi'!#REF!="G",'Ricavi complessivi'!#REF!*LAVORO!$E$8,IF('Ricavi complessivi'!#REF!="S",'Ricavi complessivi'!#REF!,""))</f>
        <v>#REF!</v>
      </c>
      <c r="H164" s="44" t="e">
        <f>IF('Ricavi complessivi'!#REF!="G",'Ricavi complessivi'!#REF!*LAVORO!$E$8,IF('Ricavi complessivi'!#REF!="S",'Ricavi complessivi'!#REF!,""))</f>
        <v>#REF!</v>
      </c>
      <c r="I164" s="114" t="e">
        <f>IF('Ricavi complessivi'!#REF!="G",'Ricavi complessivi'!D164*LAVORO!$E$8,IF('Ricavi complessivi'!#REF!="S",'Ricavi complessivi'!D164,""))</f>
        <v>#REF!</v>
      </c>
      <c r="J164" s="14" t="e">
        <f>IF('Ricavi complessivi'!#REF!="G",'Ricavi complessivi'!E164*LAVORO!$E$8,IF('Ricavi complessivi'!#REF!="S",'Ricavi complessivi'!E164,""))</f>
        <v>#REF!</v>
      </c>
      <c r="K164" s="14" t="e">
        <f>IF('Ricavi complessivi'!#REF!="G",'Ricavi complessivi'!F164*LAVORO!$E$8,IF('Ricavi complessivi'!#REF!="S",'Ricavi complessivi'!F164,""))</f>
        <v>#REF!</v>
      </c>
      <c r="L164" s="30" t="e">
        <f>IF('Ricavi complessivi'!#REF!="G",'Ricavi complessivi'!#REF!*LAVORO!$E$8,IF('Ricavi complessivi'!#REF!="S",'Ricavi complessivi'!#REF!,""))</f>
        <v>#REF!</v>
      </c>
      <c r="M164" s="30" t="e">
        <f>'Ricavi complessivi'!#REF!</f>
        <v>#REF!</v>
      </c>
      <c r="P164" s="42" t="e">
        <f>IF(M164="G",'Ricavi complessivi'!#REF!,IF('R Sala'!M164='R Sala'!$B$214,'Ricavi complessivi'!#REF!,0))</f>
        <v>#REF!</v>
      </c>
    </row>
    <row r="165" spans="1:16" hidden="1">
      <c r="A165" s="13" t="str">
        <f>IF('Ricavi complessivi'!A165="","",'Ricavi complessivi'!A165)</f>
        <v/>
      </c>
      <c r="B165" s="62" t="str">
        <f>IF('Ricavi complessivi'!B165="","",'Ricavi complessivi'!B165)</f>
        <v/>
      </c>
      <c r="C165" s="8" t="e">
        <f>IF('Ricavi complessivi'!#REF!="G",'Ricavi complessivi'!#REF!*LAVORO!$E$8,IF('Ricavi complessivi'!#REF!="S",'Ricavi complessivi'!#REF!,""))</f>
        <v>#REF!</v>
      </c>
      <c r="D165" s="8" t="e">
        <f>IF('Ricavi complessivi'!#REF!="G",'Ricavi complessivi'!#REF!*LAVORO!$E$8,IF('Ricavi complessivi'!#REF!="S",'Ricavi complessivi'!#REF!,""))</f>
        <v>#REF!</v>
      </c>
      <c r="E165" s="30" t="e">
        <f>IF('Ricavi complessivi'!#REF!="G",'Ricavi complessivi'!#REF!*LAVORO!$E$8,IF('Ricavi complessivi'!#REF!="S",'Ricavi complessivi'!#REF!,""))</f>
        <v>#REF!</v>
      </c>
      <c r="F165" s="114" t="e">
        <f>IF('Ricavi complessivi'!#REF!="G",'Ricavi complessivi'!C165*LAVORO!$E$8,IF('Ricavi complessivi'!#REF!="S",'Ricavi complessivi'!C165,0))</f>
        <v>#REF!</v>
      </c>
      <c r="G165" s="44" t="e">
        <f>IF('Ricavi complessivi'!#REF!="G",'Ricavi complessivi'!#REF!*LAVORO!$E$8,IF('Ricavi complessivi'!#REF!="S",'Ricavi complessivi'!#REF!,""))</f>
        <v>#REF!</v>
      </c>
      <c r="H165" s="44" t="e">
        <f>IF('Ricavi complessivi'!#REF!="G",'Ricavi complessivi'!#REF!*LAVORO!$E$8,IF('Ricavi complessivi'!#REF!="S",'Ricavi complessivi'!#REF!,""))</f>
        <v>#REF!</v>
      </c>
      <c r="I165" s="114" t="e">
        <f>IF('Ricavi complessivi'!#REF!="G",'Ricavi complessivi'!D165*LAVORO!$E$8,IF('Ricavi complessivi'!#REF!="S",'Ricavi complessivi'!D165,""))</f>
        <v>#REF!</v>
      </c>
      <c r="J165" s="14" t="e">
        <f>IF('Ricavi complessivi'!#REF!="G",'Ricavi complessivi'!E165*LAVORO!$E$8,IF('Ricavi complessivi'!#REF!="S",'Ricavi complessivi'!E165,""))</f>
        <v>#REF!</v>
      </c>
      <c r="K165" s="14" t="e">
        <f>IF('Ricavi complessivi'!#REF!="G",'Ricavi complessivi'!F165*LAVORO!$E$8,IF('Ricavi complessivi'!#REF!="S",'Ricavi complessivi'!F165,""))</f>
        <v>#REF!</v>
      </c>
      <c r="L165" s="30" t="e">
        <f>IF('Ricavi complessivi'!#REF!="G",'Ricavi complessivi'!#REF!*LAVORO!$E$8,IF('Ricavi complessivi'!#REF!="S",'Ricavi complessivi'!#REF!,""))</f>
        <v>#REF!</v>
      </c>
      <c r="M165" s="30" t="e">
        <f>'Ricavi complessivi'!#REF!</f>
        <v>#REF!</v>
      </c>
      <c r="P165" s="42" t="e">
        <f>IF(M165="G",'Ricavi complessivi'!#REF!,IF('R Sala'!M165='R Sala'!$B$214,'Ricavi complessivi'!#REF!,0))</f>
        <v>#REF!</v>
      </c>
    </row>
    <row r="166" spans="1:16" hidden="1">
      <c r="A166" s="13" t="str">
        <f>IF('Ricavi complessivi'!A166="","",'Ricavi complessivi'!A166)</f>
        <v/>
      </c>
      <c r="B166" s="62" t="str">
        <f>IF('Ricavi complessivi'!B166="","",'Ricavi complessivi'!B166)</f>
        <v/>
      </c>
      <c r="C166" s="8" t="e">
        <f>IF('Ricavi complessivi'!#REF!="G",'Ricavi complessivi'!#REF!*LAVORO!$E$8,IF('Ricavi complessivi'!#REF!="S",'Ricavi complessivi'!#REF!,""))</f>
        <v>#REF!</v>
      </c>
      <c r="D166" s="8" t="e">
        <f>IF('Ricavi complessivi'!#REF!="G",'Ricavi complessivi'!#REF!*LAVORO!$E$8,IF('Ricavi complessivi'!#REF!="S",'Ricavi complessivi'!#REF!,""))</f>
        <v>#REF!</v>
      </c>
      <c r="E166" s="30" t="e">
        <f>IF('Ricavi complessivi'!#REF!="G",'Ricavi complessivi'!#REF!*LAVORO!$E$8,IF('Ricavi complessivi'!#REF!="S",'Ricavi complessivi'!#REF!,""))</f>
        <v>#REF!</v>
      </c>
      <c r="F166" s="114" t="e">
        <f>IF('Ricavi complessivi'!#REF!="G",'Ricavi complessivi'!C166*LAVORO!$E$8,IF('Ricavi complessivi'!#REF!="S",'Ricavi complessivi'!C166,0))</f>
        <v>#REF!</v>
      </c>
      <c r="G166" s="44" t="e">
        <f>IF('Ricavi complessivi'!#REF!="G",'Ricavi complessivi'!#REF!*LAVORO!$E$8,IF('Ricavi complessivi'!#REF!="S",'Ricavi complessivi'!#REF!,""))</f>
        <v>#REF!</v>
      </c>
      <c r="H166" s="44" t="e">
        <f>IF('Ricavi complessivi'!#REF!="G",'Ricavi complessivi'!#REF!*LAVORO!$E$8,IF('Ricavi complessivi'!#REF!="S",'Ricavi complessivi'!#REF!,""))</f>
        <v>#REF!</v>
      </c>
      <c r="I166" s="114" t="e">
        <f>IF('Ricavi complessivi'!#REF!="G",'Ricavi complessivi'!D166*LAVORO!$E$8,IF('Ricavi complessivi'!#REF!="S",'Ricavi complessivi'!D166,""))</f>
        <v>#REF!</v>
      </c>
      <c r="J166" s="14" t="e">
        <f>IF('Ricavi complessivi'!#REF!="G",'Ricavi complessivi'!E166*LAVORO!$E$8,IF('Ricavi complessivi'!#REF!="S",'Ricavi complessivi'!E166,""))</f>
        <v>#REF!</v>
      </c>
      <c r="K166" s="14" t="e">
        <f>IF('Ricavi complessivi'!#REF!="G",'Ricavi complessivi'!F166*LAVORO!$E$8,IF('Ricavi complessivi'!#REF!="S",'Ricavi complessivi'!F166,""))</f>
        <v>#REF!</v>
      </c>
      <c r="L166" s="30" t="e">
        <f>IF('Ricavi complessivi'!#REF!="G",'Ricavi complessivi'!#REF!*LAVORO!$E$8,IF('Ricavi complessivi'!#REF!="S",'Ricavi complessivi'!#REF!,""))</f>
        <v>#REF!</v>
      </c>
      <c r="M166" s="30" t="e">
        <f>'Ricavi complessivi'!#REF!</f>
        <v>#REF!</v>
      </c>
      <c r="P166" s="42" t="e">
        <f>IF(M166="G",'Ricavi complessivi'!#REF!,IF('R Sala'!M166='R Sala'!$B$214,'Ricavi complessivi'!#REF!,0))</f>
        <v>#REF!</v>
      </c>
    </row>
    <row r="167" spans="1:16" hidden="1">
      <c r="A167" s="13" t="str">
        <f>IF('Ricavi complessivi'!A167="","",'Ricavi complessivi'!A167)</f>
        <v/>
      </c>
      <c r="B167" s="62" t="str">
        <f>IF('Ricavi complessivi'!B167="","",'Ricavi complessivi'!B167)</f>
        <v/>
      </c>
      <c r="C167" s="8" t="e">
        <f>IF('Ricavi complessivi'!#REF!="G",'Ricavi complessivi'!#REF!*LAVORO!$E$8,IF('Ricavi complessivi'!#REF!="S",'Ricavi complessivi'!#REF!,""))</f>
        <v>#REF!</v>
      </c>
      <c r="D167" s="8" t="e">
        <f>IF('Ricavi complessivi'!#REF!="G",'Ricavi complessivi'!#REF!*LAVORO!$E$8,IF('Ricavi complessivi'!#REF!="S",'Ricavi complessivi'!#REF!,""))</f>
        <v>#REF!</v>
      </c>
      <c r="E167" s="30" t="e">
        <f>IF('Ricavi complessivi'!#REF!="G",'Ricavi complessivi'!#REF!*LAVORO!$E$8,IF('Ricavi complessivi'!#REF!="S",'Ricavi complessivi'!#REF!,""))</f>
        <v>#REF!</v>
      </c>
      <c r="F167" s="114" t="e">
        <f>IF('Ricavi complessivi'!#REF!="G",'Ricavi complessivi'!C167*LAVORO!$E$8,IF('Ricavi complessivi'!#REF!="S",'Ricavi complessivi'!C167,0))</f>
        <v>#REF!</v>
      </c>
      <c r="G167" s="44" t="e">
        <f>IF('Ricavi complessivi'!#REF!="G",'Ricavi complessivi'!#REF!*LAVORO!$E$8,IF('Ricavi complessivi'!#REF!="S",'Ricavi complessivi'!#REF!,""))</f>
        <v>#REF!</v>
      </c>
      <c r="H167" s="44" t="e">
        <f>IF('Ricavi complessivi'!#REF!="G",'Ricavi complessivi'!#REF!*LAVORO!$E$8,IF('Ricavi complessivi'!#REF!="S",'Ricavi complessivi'!#REF!,""))</f>
        <v>#REF!</v>
      </c>
      <c r="I167" s="114" t="e">
        <f>IF('Ricavi complessivi'!#REF!="G",'Ricavi complessivi'!D167*LAVORO!$E$8,IF('Ricavi complessivi'!#REF!="S",'Ricavi complessivi'!D167,""))</f>
        <v>#REF!</v>
      </c>
      <c r="J167" s="14" t="e">
        <f>IF('Ricavi complessivi'!#REF!="G",'Ricavi complessivi'!E167*LAVORO!$E$8,IF('Ricavi complessivi'!#REF!="S",'Ricavi complessivi'!E167,""))</f>
        <v>#REF!</v>
      </c>
      <c r="K167" s="14" t="e">
        <f>IF('Ricavi complessivi'!#REF!="G",'Ricavi complessivi'!F167*LAVORO!$E$8,IF('Ricavi complessivi'!#REF!="S",'Ricavi complessivi'!F167,""))</f>
        <v>#REF!</v>
      </c>
      <c r="L167" s="30" t="e">
        <f>IF('Ricavi complessivi'!#REF!="G",'Ricavi complessivi'!#REF!*LAVORO!$E$8,IF('Ricavi complessivi'!#REF!="S",'Ricavi complessivi'!#REF!,""))</f>
        <v>#REF!</v>
      </c>
      <c r="M167" s="30" t="e">
        <f>'Ricavi complessivi'!#REF!</f>
        <v>#REF!</v>
      </c>
      <c r="P167" s="42" t="e">
        <f>IF(M167="G",'Ricavi complessivi'!#REF!,IF('R Sala'!M167='R Sala'!$B$214,'Ricavi complessivi'!#REF!,0))</f>
        <v>#REF!</v>
      </c>
    </row>
    <row r="168" spans="1:16" hidden="1">
      <c r="A168" s="13" t="str">
        <f>IF('Ricavi complessivi'!A168="","",'Ricavi complessivi'!A168)</f>
        <v/>
      </c>
      <c r="B168" s="62" t="str">
        <f>IF('Ricavi complessivi'!B168="","",'Ricavi complessivi'!B168)</f>
        <v/>
      </c>
      <c r="C168" s="8" t="e">
        <f>IF('Ricavi complessivi'!#REF!="G",'Ricavi complessivi'!#REF!*LAVORO!$E$8,IF('Ricavi complessivi'!#REF!="S",'Ricavi complessivi'!#REF!,""))</f>
        <v>#REF!</v>
      </c>
      <c r="D168" s="8" t="e">
        <f>IF('Ricavi complessivi'!#REF!="G",'Ricavi complessivi'!#REF!*LAVORO!$E$8,IF('Ricavi complessivi'!#REF!="S",'Ricavi complessivi'!#REF!,""))</f>
        <v>#REF!</v>
      </c>
      <c r="E168" s="30" t="e">
        <f>IF('Ricavi complessivi'!#REF!="G",'Ricavi complessivi'!#REF!*LAVORO!$E$8,IF('Ricavi complessivi'!#REF!="S",'Ricavi complessivi'!#REF!,""))</f>
        <v>#REF!</v>
      </c>
      <c r="F168" s="114" t="e">
        <f>IF('Ricavi complessivi'!#REF!="G",'Ricavi complessivi'!C168*LAVORO!$E$8,IF('Ricavi complessivi'!#REF!="S",'Ricavi complessivi'!C168,0))</f>
        <v>#REF!</v>
      </c>
      <c r="G168" s="44" t="e">
        <f>IF('Ricavi complessivi'!#REF!="G",'Ricavi complessivi'!#REF!*LAVORO!$E$8,IF('Ricavi complessivi'!#REF!="S",'Ricavi complessivi'!#REF!,""))</f>
        <v>#REF!</v>
      </c>
      <c r="H168" s="44" t="e">
        <f>IF('Ricavi complessivi'!#REF!="G",'Ricavi complessivi'!#REF!*LAVORO!$E$8,IF('Ricavi complessivi'!#REF!="S",'Ricavi complessivi'!#REF!,""))</f>
        <v>#REF!</v>
      </c>
      <c r="I168" s="114" t="e">
        <f>IF('Ricavi complessivi'!#REF!="G",'Ricavi complessivi'!D168*LAVORO!$E$8,IF('Ricavi complessivi'!#REF!="S",'Ricavi complessivi'!D168,""))</f>
        <v>#REF!</v>
      </c>
      <c r="J168" s="14" t="e">
        <f>IF('Ricavi complessivi'!#REF!="G",'Ricavi complessivi'!E168*LAVORO!$E$8,IF('Ricavi complessivi'!#REF!="S",'Ricavi complessivi'!E168,""))</f>
        <v>#REF!</v>
      </c>
      <c r="K168" s="14" t="e">
        <f>IF('Ricavi complessivi'!#REF!="G",'Ricavi complessivi'!F168*LAVORO!$E$8,IF('Ricavi complessivi'!#REF!="S",'Ricavi complessivi'!F168,""))</f>
        <v>#REF!</v>
      </c>
      <c r="L168" s="30" t="e">
        <f>IF('Ricavi complessivi'!#REF!="G",'Ricavi complessivi'!#REF!*LAVORO!$E$8,IF('Ricavi complessivi'!#REF!="S",'Ricavi complessivi'!#REF!,""))</f>
        <v>#REF!</v>
      </c>
      <c r="M168" s="30" t="e">
        <f>'Ricavi complessivi'!#REF!</f>
        <v>#REF!</v>
      </c>
      <c r="P168" s="42" t="e">
        <f>IF(M168="G",'Ricavi complessivi'!#REF!,IF('R Sala'!M168='R Sala'!$B$214,'Ricavi complessivi'!#REF!,0))</f>
        <v>#REF!</v>
      </c>
    </row>
    <row r="169" spans="1:16" s="6" customFormat="1">
      <c r="A169" s="19"/>
      <c r="B169" s="33" t="s">
        <v>402</v>
      </c>
      <c r="C169" s="34" t="e">
        <f t="shared" ref="C169:K169" si="8">SUM(C141:C168)</f>
        <v>#REF!</v>
      </c>
      <c r="D169" s="34" t="e">
        <f t="shared" si="8"/>
        <v>#REF!</v>
      </c>
      <c r="E169" s="34" t="e">
        <f t="shared" si="8"/>
        <v>#REF!</v>
      </c>
      <c r="F169" s="34" t="e">
        <f t="shared" si="8"/>
        <v>#REF!</v>
      </c>
      <c r="G169" s="34" t="e">
        <f t="shared" si="8"/>
        <v>#REF!</v>
      </c>
      <c r="H169" s="34" t="e">
        <f t="shared" si="8"/>
        <v>#REF!</v>
      </c>
      <c r="I169" s="34" t="e">
        <f t="shared" si="8"/>
        <v>#REF!</v>
      </c>
      <c r="J169" s="34" t="e">
        <f t="shared" si="8"/>
        <v>#REF!</v>
      </c>
      <c r="K169" s="34" t="e">
        <f t="shared" si="8"/>
        <v>#REF!</v>
      </c>
      <c r="L169" s="12"/>
      <c r="M169" s="12"/>
      <c r="P169" s="42">
        <v>1</v>
      </c>
    </row>
    <row r="170" spans="1:16" ht="23.25">
      <c r="B170" s="50" t="s">
        <v>400</v>
      </c>
      <c r="E170" s="25" t="e">
        <f>IF((#REF!+#REF!+#REF!+#REF!+#REF!-E169)=0,"",(#REF!+#REF!+#REF!+#REF!+#REF!))</f>
        <v>#REF!</v>
      </c>
      <c r="P170" s="42">
        <v>1</v>
      </c>
    </row>
    <row r="171" spans="1:16">
      <c r="A171" s="2" t="s">
        <v>3</v>
      </c>
      <c r="B171" s="2" t="s">
        <v>2</v>
      </c>
      <c r="C171" s="26" t="str">
        <f>C$2</f>
        <v>GESTIONALE</v>
      </c>
      <c r="D171" s="26" t="str">
        <f>D$2</f>
        <v>RATEI E RISCONTI</v>
      </c>
      <c r="E171" s="26" t="str">
        <f>E$2</f>
        <v>STIMA</v>
      </c>
      <c r="F171" s="26" t="str">
        <f t="shared" ref="F171:K171" si="9">F92</f>
        <v>PREVENTIVO 2019</v>
      </c>
      <c r="G171" s="26" t="e">
        <f t="shared" si="9"/>
        <v>#REF!</v>
      </c>
      <c r="H171" s="26" t="e">
        <f t="shared" si="9"/>
        <v>#REF!</v>
      </c>
      <c r="I171" s="26" t="str">
        <f t="shared" si="9"/>
        <v>CONSUNTIVO 2019</v>
      </c>
      <c r="J171" s="26" t="str">
        <f t="shared" si="9"/>
        <v>INDICATORE ATTESO</v>
      </c>
      <c r="K171" s="26" t="str">
        <f t="shared" si="9"/>
        <v>INDICATORE CONS.</v>
      </c>
      <c r="L171" s="2" t="str">
        <f>L140</f>
        <v>NOTE</v>
      </c>
      <c r="P171" s="42">
        <v>1</v>
      </c>
    </row>
    <row r="172" spans="1:16">
      <c r="A172" s="13" t="str">
        <f>IF('Ricavi complessivi'!A172="","",'Ricavi complessivi'!A172)</f>
        <v/>
      </c>
      <c r="B172" s="62" t="str">
        <f>IF('Ricavi complessivi'!B172="","",'Ricavi complessivi'!B172)</f>
        <v>CENTRO PER LE FAMIGLIE AVVIAMENTO</v>
      </c>
      <c r="C172" s="8" t="e">
        <f>IF('Ricavi complessivi'!#REF!="G",'Ricavi complessivi'!#REF!*LAVORO!$E$8,IF('Ricavi complessivi'!#REF!="S",'Ricavi complessivi'!#REF!,""))</f>
        <v>#REF!</v>
      </c>
      <c r="D172" s="8" t="e">
        <f>IF('Ricavi complessivi'!#REF!="G",'Ricavi complessivi'!#REF!*LAVORO!$E$8,IF('Ricavi complessivi'!#REF!="S",'Ricavi complessivi'!#REF!,""))</f>
        <v>#REF!</v>
      </c>
      <c r="E172" s="30" t="e">
        <f>IF('Ricavi complessivi'!#REF!="G",'Ricavi complessivi'!#REF!*LAVORO!$E$8,IF('Ricavi complessivi'!#REF!="S",'Ricavi complessivi'!#REF!,""))</f>
        <v>#REF!</v>
      </c>
      <c r="F172" s="114" t="e">
        <f>IF('Ricavi complessivi'!#REF!="G",'Ricavi complessivi'!C172*LAVORO!$E$8,IF('Ricavi complessivi'!#REF!="S",'Ricavi complessivi'!C172,0))</f>
        <v>#REF!</v>
      </c>
      <c r="G172" s="44" t="e">
        <f>IF('Ricavi complessivi'!#REF!="G",'Ricavi complessivi'!#REF!*LAVORO!$E$8,IF('Ricavi complessivi'!#REF!="S",'Ricavi complessivi'!#REF!,""))</f>
        <v>#REF!</v>
      </c>
      <c r="H172" s="44" t="e">
        <f>IF('Ricavi complessivi'!#REF!="G",'Ricavi complessivi'!#REF!*LAVORO!$E$8,IF('Ricavi complessivi'!#REF!="S",'Ricavi complessivi'!#REF!,""))</f>
        <v>#REF!</v>
      </c>
      <c r="I172" s="114" t="e">
        <f>IF('Ricavi complessivi'!#REF!="G",'Ricavi complessivi'!D172*LAVORO!$E$8,IF('Ricavi complessivi'!#REF!="S",'Ricavi complessivi'!D172,""))</f>
        <v>#REF!</v>
      </c>
      <c r="J172" s="14" t="e">
        <f>IF('Ricavi complessivi'!#REF!="G",'Ricavi complessivi'!E172*LAVORO!$E$8,IF('Ricavi complessivi'!#REF!="S",'Ricavi complessivi'!E172,""))</f>
        <v>#REF!</v>
      </c>
      <c r="K172" s="14" t="e">
        <f>IF('Ricavi complessivi'!#REF!="G",'Ricavi complessivi'!F172*LAVORO!$E$8,IF('Ricavi complessivi'!#REF!="S",'Ricavi complessivi'!F172,""))</f>
        <v>#REF!</v>
      </c>
      <c r="L172" s="30" t="e">
        <f>IF('Ricavi complessivi'!#REF!="G",'Ricavi complessivi'!#REF!*LAVORO!$E$8,IF('Ricavi complessivi'!#REF!="S",'Ricavi complessivi'!#REF!,""))</f>
        <v>#REF!</v>
      </c>
      <c r="M172" s="30" t="e">
        <f>'Ricavi complessivi'!#REF!</f>
        <v>#REF!</v>
      </c>
      <c r="P172" s="42" t="e">
        <f>IF(M172="G",'Ricavi complessivi'!#REF!,IF('R Sala'!M172='R Sala'!$B$214,'Ricavi complessivi'!#REF!,0))</f>
        <v>#REF!</v>
      </c>
    </row>
    <row r="173" spans="1:16">
      <c r="A173" s="13" t="str">
        <f>IF('Ricavi complessivi'!A173="","",'Ricavi complessivi'!A173)</f>
        <v/>
      </c>
      <c r="B173" s="62" t="str">
        <f>IF('Ricavi complessivi'!B173="","",'Ricavi complessivi'!B173)</f>
        <v>STAFF</v>
      </c>
      <c r="C173" s="8" t="e">
        <f>IF('Ricavi complessivi'!#REF!="G",'Ricavi complessivi'!#REF!*LAVORO!$E$8,IF('Ricavi complessivi'!#REF!="S",'Ricavi complessivi'!#REF!,""))</f>
        <v>#REF!</v>
      </c>
      <c r="D173" s="8" t="e">
        <f>IF('Ricavi complessivi'!#REF!="G",'Ricavi complessivi'!#REF!*LAVORO!$E$8,IF('Ricavi complessivi'!#REF!="S",'Ricavi complessivi'!#REF!,""))</f>
        <v>#REF!</v>
      </c>
      <c r="E173" s="30" t="e">
        <f>IF('Ricavi complessivi'!#REF!="G",'Ricavi complessivi'!#REF!*LAVORO!$E$8,IF('Ricavi complessivi'!#REF!="S",'Ricavi complessivi'!#REF!,""))</f>
        <v>#REF!</v>
      </c>
      <c r="F173" s="114" t="e">
        <f>IF('Ricavi complessivi'!#REF!="G",'Ricavi complessivi'!C173*LAVORO!$E$8,IF('Ricavi complessivi'!#REF!="S",'Ricavi complessivi'!C173,0))</f>
        <v>#REF!</v>
      </c>
      <c r="G173" s="44" t="e">
        <f>IF('Ricavi complessivi'!#REF!="G",'Ricavi complessivi'!#REF!*LAVORO!$E$8,IF('Ricavi complessivi'!#REF!="S",'Ricavi complessivi'!#REF!,""))</f>
        <v>#REF!</v>
      </c>
      <c r="H173" s="44" t="e">
        <f>IF('Ricavi complessivi'!#REF!="G",'Ricavi complessivi'!#REF!*LAVORO!$E$8,IF('Ricavi complessivi'!#REF!="S",'Ricavi complessivi'!#REF!,""))</f>
        <v>#REF!</v>
      </c>
      <c r="I173" s="114" t="e">
        <f>IF('Ricavi complessivi'!#REF!="G",'Ricavi complessivi'!D173*LAVORO!$E$8,IF('Ricavi complessivi'!#REF!="S",'Ricavi complessivi'!D173,""))</f>
        <v>#REF!</v>
      </c>
      <c r="J173" s="14" t="e">
        <f>IF('Ricavi complessivi'!#REF!="G",'Ricavi complessivi'!E173*LAVORO!$E$8,IF('Ricavi complessivi'!#REF!="S",'Ricavi complessivi'!E173,""))</f>
        <v>#REF!</v>
      </c>
      <c r="K173" s="14" t="e">
        <f>IF('Ricavi complessivi'!#REF!="G",'Ricavi complessivi'!F173*LAVORO!$E$8,IF('Ricavi complessivi'!#REF!="S",'Ricavi complessivi'!F173,""))</f>
        <v>#REF!</v>
      </c>
      <c r="L173" s="30" t="e">
        <f>IF('Ricavi complessivi'!#REF!="G",'Ricavi complessivi'!#REF!*LAVORO!$E$8,IF('Ricavi complessivi'!#REF!="S",'Ricavi complessivi'!#REF!,""))</f>
        <v>#REF!</v>
      </c>
      <c r="M173" s="30" t="e">
        <f>'Ricavi complessivi'!#REF!</f>
        <v>#REF!</v>
      </c>
      <c r="P173" s="42" t="e">
        <f>IF(M173="G",'Ricavi complessivi'!#REF!,IF('R Sala'!M173='R Sala'!$B$214,'Ricavi complessivi'!#REF!,0))</f>
        <v>#REF!</v>
      </c>
    </row>
    <row r="174" spans="1:16" hidden="1">
      <c r="A174" s="13" t="str">
        <f>IF('Ricavi complessivi'!A174="","",'Ricavi complessivi'!A174)</f>
        <v>58/05/852</v>
      </c>
      <c r="B174" s="62" t="str">
        <f>IF('Ricavi complessivi'!B174="","",'Ricavi complessivi'!B174)</f>
        <v>QUOTA GAS E IDRICO FELINO</v>
      </c>
      <c r="C174" s="8" t="e">
        <f>IF('Ricavi complessivi'!#REF!="G",'Ricavi complessivi'!#REF!*LAVORO!$E$8,IF('Ricavi complessivi'!#REF!="S",'Ricavi complessivi'!#REF!,""))</f>
        <v>#REF!</v>
      </c>
      <c r="D174" s="8" t="e">
        <f>IF('Ricavi complessivi'!#REF!="G",'Ricavi complessivi'!#REF!*LAVORO!$E$8,IF('Ricavi complessivi'!#REF!="S",'Ricavi complessivi'!#REF!,""))</f>
        <v>#REF!</v>
      </c>
      <c r="E174" s="30" t="e">
        <f>IF('Ricavi complessivi'!#REF!="G",'Ricavi complessivi'!#REF!*LAVORO!$E$8,IF('Ricavi complessivi'!#REF!="S",'Ricavi complessivi'!#REF!,""))</f>
        <v>#REF!</v>
      </c>
      <c r="F174" s="114" t="e">
        <f>IF('Ricavi complessivi'!#REF!="G",'Ricavi complessivi'!C174*LAVORO!$E$8,IF('Ricavi complessivi'!#REF!="S",'Ricavi complessivi'!C174,0))</f>
        <v>#REF!</v>
      </c>
      <c r="G174" s="44" t="e">
        <f>IF('Ricavi complessivi'!#REF!="G",'Ricavi complessivi'!#REF!*LAVORO!$E$8,IF('Ricavi complessivi'!#REF!="S",'Ricavi complessivi'!#REF!,""))</f>
        <v>#REF!</v>
      </c>
      <c r="H174" s="44" t="e">
        <f>IF('Ricavi complessivi'!#REF!="G",'Ricavi complessivi'!#REF!*LAVORO!$E$8,IF('Ricavi complessivi'!#REF!="S",'Ricavi complessivi'!#REF!,""))</f>
        <v>#REF!</v>
      </c>
      <c r="I174" s="114" t="e">
        <f>IF('Ricavi complessivi'!#REF!="G",'Ricavi complessivi'!D174*LAVORO!$E$8,IF('Ricavi complessivi'!#REF!="S",'Ricavi complessivi'!D174,""))</f>
        <v>#REF!</v>
      </c>
      <c r="J174" s="14" t="e">
        <f>IF('Ricavi complessivi'!#REF!="G",'Ricavi complessivi'!E174*LAVORO!$E$8,IF('Ricavi complessivi'!#REF!="S",'Ricavi complessivi'!E174,""))</f>
        <v>#REF!</v>
      </c>
      <c r="K174" s="14" t="e">
        <f>IF('Ricavi complessivi'!#REF!="G",'Ricavi complessivi'!F174*LAVORO!$E$8,IF('Ricavi complessivi'!#REF!="S",'Ricavi complessivi'!F174,""))</f>
        <v>#REF!</v>
      </c>
      <c r="L174" s="30" t="e">
        <f>IF('Ricavi complessivi'!#REF!="G",'Ricavi complessivi'!#REF!*LAVORO!$E$8,IF('Ricavi complessivi'!#REF!="S",'Ricavi complessivi'!#REF!,""))</f>
        <v>#REF!</v>
      </c>
      <c r="M174" s="30" t="e">
        <f>'Ricavi complessivi'!#REF!</f>
        <v>#REF!</v>
      </c>
      <c r="P174" s="42" t="e">
        <f>IF(M174="G",'Ricavi complessivi'!#REF!,IF('R Sala'!M174='R Sala'!$B$214,'Ricavi complessivi'!#REF!,0))</f>
        <v>#REF!</v>
      </c>
    </row>
    <row r="175" spans="1:16" hidden="1">
      <c r="A175" s="13" t="str">
        <f>IF('Ricavi complessivi'!A175="","",'Ricavi complessivi'!A175)</f>
        <v>58/05/853</v>
      </c>
      <c r="B175" s="62" t="str">
        <f>IF('Ricavi complessivi'!B175="","",'Ricavi complessivi'!B175)</f>
        <v>EDUCATIVA MONTECHIARUGOLO</v>
      </c>
      <c r="C175" s="8" t="e">
        <f>IF('Ricavi complessivi'!#REF!="G",'Ricavi complessivi'!#REF!*LAVORO!$E$8,IF('Ricavi complessivi'!#REF!="S",'Ricavi complessivi'!#REF!,""))</f>
        <v>#REF!</v>
      </c>
      <c r="D175" s="8" t="e">
        <f>IF('Ricavi complessivi'!#REF!="G",'Ricavi complessivi'!#REF!*LAVORO!$E$8,IF('Ricavi complessivi'!#REF!="S",'Ricavi complessivi'!#REF!,""))</f>
        <v>#REF!</v>
      </c>
      <c r="E175" s="30" t="e">
        <f>IF('Ricavi complessivi'!#REF!="G",'Ricavi complessivi'!#REF!*LAVORO!$E$8,IF('Ricavi complessivi'!#REF!="S",'Ricavi complessivi'!#REF!,""))</f>
        <v>#REF!</v>
      </c>
      <c r="F175" s="114" t="e">
        <f>IF('Ricavi complessivi'!#REF!="G",'Ricavi complessivi'!C175*LAVORO!$E$8,IF('Ricavi complessivi'!#REF!="S",'Ricavi complessivi'!C175,0))</f>
        <v>#REF!</v>
      </c>
      <c r="G175" s="44" t="e">
        <f>IF('Ricavi complessivi'!#REF!="G",'Ricavi complessivi'!#REF!*LAVORO!$E$8,IF('Ricavi complessivi'!#REF!="S",'Ricavi complessivi'!#REF!,""))</f>
        <v>#REF!</v>
      </c>
      <c r="H175" s="44" t="e">
        <f>IF('Ricavi complessivi'!#REF!="G",'Ricavi complessivi'!#REF!*LAVORO!$E$8,IF('Ricavi complessivi'!#REF!="S",'Ricavi complessivi'!#REF!,""))</f>
        <v>#REF!</v>
      </c>
      <c r="I175" s="114" t="e">
        <f>IF('Ricavi complessivi'!#REF!="G",'Ricavi complessivi'!D175*LAVORO!$E$8,IF('Ricavi complessivi'!#REF!="S",'Ricavi complessivi'!D175,""))</f>
        <v>#REF!</v>
      </c>
      <c r="J175" s="14" t="e">
        <f>IF('Ricavi complessivi'!#REF!="G",'Ricavi complessivi'!E175*LAVORO!$E$8,IF('Ricavi complessivi'!#REF!="S",'Ricavi complessivi'!E175,""))</f>
        <v>#REF!</v>
      </c>
      <c r="K175" s="14" t="e">
        <f>IF('Ricavi complessivi'!#REF!="G",'Ricavi complessivi'!F175*LAVORO!$E$8,IF('Ricavi complessivi'!#REF!="S",'Ricavi complessivi'!F175,""))</f>
        <v>#REF!</v>
      </c>
      <c r="L175" s="30" t="e">
        <f>IF('Ricavi complessivi'!#REF!="G",'Ricavi complessivi'!#REF!*LAVORO!$E$8,IF('Ricavi complessivi'!#REF!="S",'Ricavi complessivi'!#REF!,""))</f>
        <v>#REF!</v>
      </c>
      <c r="M175" s="30" t="e">
        <f>'Ricavi complessivi'!#REF!</f>
        <v>#REF!</v>
      </c>
      <c r="P175" s="42" t="e">
        <f>IF(M175="G",'Ricavi complessivi'!#REF!,IF('R Sala'!M175='R Sala'!$B$214,'Ricavi complessivi'!#REF!,0))</f>
        <v>#REF!</v>
      </c>
    </row>
    <row r="176" spans="1:16" hidden="1">
      <c r="A176" s="13" t="str">
        <f>IF('Ricavi complessivi'!A176="","",'Ricavi complessivi'!A176)</f>
        <v>58/05/854</v>
      </c>
      <c r="B176" s="62" t="str">
        <f>IF('Ricavi complessivi'!B176="","",'Ricavi complessivi'!B176)</f>
        <v>PROGETTO DOTE SALA BAGANZA</v>
      </c>
      <c r="C176" s="8" t="e">
        <f>IF('Ricavi complessivi'!#REF!="G",'Ricavi complessivi'!#REF!*LAVORO!$E$8,IF('Ricavi complessivi'!#REF!="S",'Ricavi complessivi'!#REF!,""))</f>
        <v>#REF!</v>
      </c>
      <c r="D176" s="8" t="e">
        <f>IF('Ricavi complessivi'!#REF!="G",'Ricavi complessivi'!#REF!*LAVORO!$E$8,IF('Ricavi complessivi'!#REF!="S",'Ricavi complessivi'!#REF!,""))</f>
        <v>#REF!</v>
      </c>
      <c r="E176" s="30" t="e">
        <f>IF('Ricavi complessivi'!#REF!="G",'Ricavi complessivi'!#REF!*LAVORO!$E$8,IF('Ricavi complessivi'!#REF!="S",'Ricavi complessivi'!#REF!,""))</f>
        <v>#REF!</v>
      </c>
      <c r="F176" s="114" t="e">
        <f>IF('Ricavi complessivi'!#REF!="G",'Ricavi complessivi'!C176*LAVORO!$E$8,IF('Ricavi complessivi'!#REF!="S",'Ricavi complessivi'!C176,0))</f>
        <v>#REF!</v>
      </c>
      <c r="G176" s="44" t="e">
        <f>IF('Ricavi complessivi'!#REF!="G",'Ricavi complessivi'!#REF!*LAVORO!$E$8,IF('Ricavi complessivi'!#REF!="S",'Ricavi complessivi'!#REF!,""))</f>
        <v>#REF!</v>
      </c>
      <c r="H176" s="44" t="e">
        <f>IF('Ricavi complessivi'!#REF!="G",'Ricavi complessivi'!#REF!*LAVORO!$E$8,IF('Ricavi complessivi'!#REF!="S",'Ricavi complessivi'!#REF!,""))</f>
        <v>#REF!</v>
      </c>
      <c r="I176" s="114" t="e">
        <f>IF('Ricavi complessivi'!#REF!="G",'Ricavi complessivi'!D176*LAVORO!$E$8,IF('Ricavi complessivi'!#REF!="S",'Ricavi complessivi'!D176,""))</f>
        <v>#REF!</v>
      </c>
      <c r="J176" s="14" t="e">
        <f>IF('Ricavi complessivi'!#REF!="G",'Ricavi complessivi'!E176*LAVORO!$E$8,IF('Ricavi complessivi'!#REF!="S",'Ricavi complessivi'!E176,""))</f>
        <v>#REF!</v>
      </c>
      <c r="K176" s="14" t="e">
        <f>IF('Ricavi complessivi'!#REF!="G",'Ricavi complessivi'!F176*LAVORO!$E$8,IF('Ricavi complessivi'!#REF!="S",'Ricavi complessivi'!F176,""))</f>
        <v>#REF!</v>
      </c>
      <c r="L176" s="30" t="e">
        <f>IF('Ricavi complessivi'!#REF!="G",'Ricavi complessivi'!#REF!*LAVORO!$E$8,IF('Ricavi complessivi'!#REF!="S",'Ricavi complessivi'!#REF!,""))</f>
        <v>#REF!</v>
      </c>
      <c r="M176" s="30" t="e">
        <f>'Ricavi complessivi'!#REF!</f>
        <v>#REF!</v>
      </c>
      <c r="P176" s="42" t="e">
        <f>IF(M176="G",'Ricavi complessivi'!#REF!,IF('R Sala'!M176='R Sala'!$B$214,'Ricavi complessivi'!#REF!,0))</f>
        <v>#REF!</v>
      </c>
    </row>
    <row r="177" spans="1:16" hidden="1">
      <c r="A177" s="13" t="str">
        <f>IF('Ricavi complessivi'!A177="","",'Ricavi complessivi'!A177)</f>
        <v xml:space="preserve">  58/10/501  </v>
      </c>
      <c r="B177" s="62" t="str">
        <f>IF('Ricavi complessivi'!B177="","",'Ricavi complessivi'!B177)</f>
        <v>TR.TO REG. F.DO AFF. COLLECCHIO</v>
      </c>
      <c r="C177" s="8" t="e">
        <f>IF('Ricavi complessivi'!#REF!="G",'Ricavi complessivi'!#REF!*LAVORO!$E$8,IF('Ricavi complessivi'!#REF!="S",'Ricavi complessivi'!#REF!,""))</f>
        <v>#REF!</v>
      </c>
      <c r="D177" s="8" t="e">
        <f>IF('Ricavi complessivi'!#REF!="G",'Ricavi complessivi'!#REF!*LAVORO!$E$8,IF('Ricavi complessivi'!#REF!="S",'Ricavi complessivi'!#REF!,""))</f>
        <v>#REF!</v>
      </c>
      <c r="E177" s="30" t="e">
        <f>IF('Ricavi complessivi'!#REF!="G",'Ricavi complessivi'!#REF!*LAVORO!$E$8,IF('Ricavi complessivi'!#REF!="S",'Ricavi complessivi'!#REF!,""))</f>
        <v>#REF!</v>
      </c>
      <c r="F177" s="114" t="e">
        <f>IF('Ricavi complessivi'!#REF!="G",'Ricavi complessivi'!C177*LAVORO!$E$8,IF('Ricavi complessivi'!#REF!="S",'Ricavi complessivi'!C177,0))</f>
        <v>#REF!</v>
      </c>
      <c r="G177" s="44" t="e">
        <f>IF('Ricavi complessivi'!#REF!="G",'Ricavi complessivi'!#REF!*LAVORO!$E$8,IF('Ricavi complessivi'!#REF!="S",'Ricavi complessivi'!#REF!,""))</f>
        <v>#REF!</v>
      </c>
      <c r="H177" s="44" t="e">
        <f>IF('Ricavi complessivi'!#REF!="G",'Ricavi complessivi'!#REF!*LAVORO!$E$8,IF('Ricavi complessivi'!#REF!="S",'Ricavi complessivi'!#REF!,""))</f>
        <v>#REF!</v>
      </c>
      <c r="I177" s="114" t="e">
        <f>IF('Ricavi complessivi'!#REF!="G",'Ricavi complessivi'!D177*LAVORO!$E$8,IF('Ricavi complessivi'!#REF!="S",'Ricavi complessivi'!D177,""))</f>
        <v>#REF!</v>
      </c>
      <c r="J177" s="14" t="e">
        <f>IF('Ricavi complessivi'!#REF!="G",'Ricavi complessivi'!E177*LAVORO!$E$8,IF('Ricavi complessivi'!#REF!="S",'Ricavi complessivi'!E177,""))</f>
        <v>#REF!</v>
      </c>
      <c r="K177" s="14" t="e">
        <f>IF('Ricavi complessivi'!#REF!="G",'Ricavi complessivi'!F177*LAVORO!$E$8,IF('Ricavi complessivi'!#REF!="S",'Ricavi complessivi'!F177,""))</f>
        <v>#REF!</v>
      </c>
      <c r="L177" s="30" t="e">
        <f>IF('Ricavi complessivi'!#REF!="G",'Ricavi complessivi'!#REF!*LAVORO!$E$8,IF('Ricavi complessivi'!#REF!="S",'Ricavi complessivi'!#REF!,""))</f>
        <v>#REF!</v>
      </c>
      <c r="M177" s="30" t="e">
        <f>'Ricavi complessivi'!#REF!</f>
        <v>#REF!</v>
      </c>
      <c r="P177" s="42" t="e">
        <f>IF(M177="G",'Ricavi complessivi'!#REF!,IF('R Sala'!M177='R Sala'!$B$214,'Ricavi complessivi'!#REF!,0))</f>
        <v>#REF!</v>
      </c>
    </row>
    <row r="178" spans="1:16" hidden="1">
      <c r="A178" s="13" t="str">
        <f>IF('Ricavi complessivi'!A178="","",'Ricavi complessivi'!A178)</f>
        <v xml:space="preserve">  58/10/507  </v>
      </c>
      <c r="B178" s="62" t="str">
        <f>IF('Ricavi complessivi'!B178="","",'Ricavi complessivi'!B178)</f>
        <v>TR. REG.LE FONDO AFFITTO FELINO</v>
      </c>
      <c r="C178" s="8" t="e">
        <f>IF('Ricavi complessivi'!#REF!="G",'Ricavi complessivi'!#REF!*LAVORO!$E$8,IF('Ricavi complessivi'!#REF!="S",'Ricavi complessivi'!#REF!,""))</f>
        <v>#REF!</v>
      </c>
      <c r="D178" s="8" t="e">
        <f>IF('Ricavi complessivi'!#REF!="G",'Ricavi complessivi'!#REF!*LAVORO!$E$8,IF('Ricavi complessivi'!#REF!="S",'Ricavi complessivi'!#REF!,""))</f>
        <v>#REF!</v>
      </c>
      <c r="E178" s="30" t="e">
        <f>IF('Ricavi complessivi'!#REF!="G",'Ricavi complessivi'!#REF!*LAVORO!$E$8,IF('Ricavi complessivi'!#REF!="S",'Ricavi complessivi'!#REF!,""))</f>
        <v>#REF!</v>
      </c>
      <c r="F178" s="114" t="e">
        <f>IF('Ricavi complessivi'!#REF!="G",'Ricavi complessivi'!C178*LAVORO!$E$8,IF('Ricavi complessivi'!#REF!="S",'Ricavi complessivi'!C178,0))</f>
        <v>#REF!</v>
      </c>
      <c r="G178" s="44" t="e">
        <f>IF('Ricavi complessivi'!#REF!="G",'Ricavi complessivi'!#REF!*LAVORO!$E$8,IF('Ricavi complessivi'!#REF!="S",'Ricavi complessivi'!#REF!,""))</f>
        <v>#REF!</v>
      </c>
      <c r="H178" s="44" t="e">
        <f>IF('Ricavi complessivi'!#REF!="G",'Ricavi complessivi'!#REF!*LAVORO!$E$8,IF('Ricavi complessivi'!#REF!="S",'Ricavi complessivi'!#REF!,""))</f>
        <v>#REF!</v>
      </c>
      <c r="I178" s="114" t="e">
        <f>IF('Ricavi complessivi'!#REF!="G",'Ricavi complessivi'!D178*LAVORO!$E$8,IF('Ricavi complessivi'!#REF!="S",'Ricavi complessivi'!D178,""))</f>
        <v>#REF!</v>
      </c>
      <c r="J178" s="14" t="e">
        <f>IF('Ricavi complessivi'!#REF!="G",'Ricavi complessivi'!E178*LAVORO!$E$8,IF('Ricavi complessivi'!#REF!="S",'Ricavi complessivi'!E178,""))</f>
        <v>#REF!</v>
      </c>
      <c r="K178" s="14" t="e">
        <f>IF('Ricavi complessivi'!#REF!="G",'Ricavi complessivi'!F178*LAVORO!$E$8,IF('Ricavi complessivi'!#REF!="S",'Ricavi complessivi'!F178,""))</f>
        <v>#REF!</v>
      </c>
      <c r="L178" s="30" t="e">
        <f>IF('Ricavi complessivi'!#REF!="G",'Ricavi complessivi'!#REF!*LAVORO!$E$8,IF('Ricavi complessivi'!#REF!="S",'Ricavi complessivi'!#REF!,""))</f>
        <v>#REF!</v>
      </c>
      <c r="M178" s="30" t="e">
        <f>'Ricavi complessivi'!#REF!</f>
        <v>#REF!</v>
      </c>
      <c r="P178" s="42" t="e">
        <f>IF(M178="G",'Ricavi complessivi'!#REF!,IF('R Sala'!M178='R Sala'!$B$214,'Ricavi complessivi'!#REF!,0))</f>
        <v>#REF!</v>
      </c>
    </row>
    <row r="179" spans="1:16" hidden="1">
      <c r="A179" s="13" t="str">
        <f>IF('Ricavi complessivi'!A179="","",'Ricavi complessivi'!A179)</f>
        <v xml:space="preserve">  58/10/502  </v>
      </c>
      <c r="B179" s="62" t="str">
        <f>IF('Ricavi complessivi'!B179="","",'Ricavi complessivi'!B179)</f>
        <v>BARRIERE ARCHITETTONICHE MONTE Lex 24</v>
      </c>
      <c r="C179" s="8" t="e">
        <f>IF('Ricavi complessivi'!#REF!="G",'Ricavi complessivi'!#REF!*LAVORO!$E$8,IF('Ricavi complessivi'!#REF!="S",'Ricavi complessivi'!#REF!,""))</f>
        <v>#REF!</v>
      </c>
      <c r="D179" s="8" t="e">
        <f>IF('Ricavi complessivi'!#REF!="G",'Ricavi complessivi'!#REF!*LAVORO!$E$8,IF('Ricavi complessivi'!#REF!="S",'Ricavi complessivi'!#REF!,""))</f>
        <v>#REF!</v>
      </c>
      <c r="E179" s="30" t="e">
        <f>IF('Ricavi complessivi'!#REF!="G",'Ricavi complessivi'!#REF!*LAVORO!$E$8,IF('Ricavi complessivi'!#REF!="S",'Ricavi complessivi'!#REF!,""))</f>
        <v>#REF!</v>
      </c>
      <c r="F179" s="114" t="e">
        <f>IF('Ricavi complessivi'!#REF!="G",'Ricavi complessivi'!C179*LAVORO!$E$8,IF('Ricavi complessivi'!#REF!="S",'Ricavi complessivi'!C179,0))</f>
        <v>#REF!</v>
      </c>
      <c r="G179" s="44" t="e">
        <f>IF('Ricavi complessivi'!#REF!="G",'Ricavi complessivi'!#REF!*LAVORO!$E$8,IF('Ricavi complessivi'!#REF!="S",'Ricavi complessivi'!#REF!,""))</f>
        <v>#REF!</v>
      </c>
      <c r="H179" s="44" t="e">
        <f>IF('Ricavi complessivi'!#REF!="G",'Ricavi complessivi'!#REF!*LAVORO!$E$8,IF('Ricavi complessivi'!#REF!="S",'Ricavi complessivi'!#REF!,""))</f>
        <v>#REF!</v>
      </c>
      <c r="I179" s="114" t="e">
        <f>IF('Ricavi complessivi'!#REF!="G",'Ricavi complessivi'!D179*LAVORO!$E$8,IF('Ricavi complessivi'!#REF!="S",'Ricavi complessivi'!D179,""))</f>
        <v>#REF!</v>
      </c>
      <c r="J179" s="14" t="e">
        <f>IF('Ricavi complessivi'!#REF!="G",'Ricavi complessivi'!E179*LAVORO!$E$8,IF('Ricavi complessivi'!#REF!="S",'Ricavi complessivi'!E179,""))</f>
        <v>#REF!</v>
      </c>
      <c r="K179" s="14" t="e">
        <f>IF('Ricavi complessivi'!#REF!="G",'Ricavi complessivi'!F179*LAVORO!$E$8,IF('Ricavi complessivi'!#REF!="S",'Ricavi complessivi'!F179,""))</f>
        <v>#REF!</v>
      </c>
      <c r="L179" s="30" t="e">
        <f>IF('Ricavi complessivi'!#REF!="G",'Ricavi complessivi'!#REF!*LAVORO!$E$8,IF('Ricavi complessivi'!#REF!="S",'Ricavi complessivi'!#REF!,""))</f>
        <v>#REF!</v>
      </c>
      <c r="M179" s="30" t="e">
        <f>'Ricavi complessivi'!#REF!</f>
        <v>#REF!</v>
      </c>
      <c r="P179" s="42" t="e">
        <f>IF(M179="G",'Ricavi complessivi'!#REF!,IF('R Sala'!M179='R Sala'!$B$214,'Ricavi complessivi'!#REF!,0))</f>
        <v>#REF!</v>
      </c>
    </row>
    <row r="180" spans="1:16" hidden="1">
      <c r="A180" s="13" t="str">
        <f>IF('Ricavi complessivi'!A180="","",'Ricavi complessivi'!A180)</f>
        <v xml:space="preserve">  58/10/506  </v>
      </c>
      <c r="B180" s="62" t="str">
        <f>IF('Ricavi complessivi'!B180="","",'Ricavi complessivi'!B180)</f>
        <v>TR. REG.LE FONDO AFFITTO SALA B</v>
      </c>
      <c r="C180" s="8" t="e">
        <f>IF('Ricavi complessivi'!#REF!="G",'Ricavi complessivi'!#REF!*LAVORO!$E$8,IF('Ricavi complessivi'!#REF!="S",'Ricavi complessivi'!#REF!,""))</f>
        <v>#REF!</v>
      </c>
      <c r="D180" s="8" t="e">
        <f>IF('Ricavi complessivi'!#REF!="G",'Ricavi complessivi'!#REF!*LAVORO!$E$8,IF('Ricavi complessivi'!#REF!="S",'Ricavi complessivi'!#REF!,""))</f>
        <v>#REF!</v>
      </c>
      <c r="E180" s="30" t="e">
        <f>IF('Ricavi complessivi'!#REF!="G",'Ricavi complessivi'!#REF!*LAVORO!$E$8,IF('Ricavi complessivi'!#REF!="S",'Ricavi complessivi'!#REF!,""))</f>
        <v>#REF!</v>
      </c>
      <c r="F180" s="114" t="e">
        <f>IF('Ricavi complessivi'!#REF!="G",'Ricavi complessivi'!C180*LAVORO!$E$8,IF('Ricavi complessivi'!#REF!="S",'Ricavi complessivi'!C180,0))</f>
        <v>#REF!</v>
      </c>
      <c r="G180" s="44" t="e">
        <f>IF('Ricavi complessivi'!#REF!="G",'Ricavi complessivi'!#REF!*LAVORO!$E$8,IF('Ricavi complessivi'!#REF!="S",'Ricavi complessivi'!#REF!,""))</f>
        <v>#REF!</v>
      </c>
      <c r="H180" s="44" t="e">
        <f>IF('Ricavi complessivi'!#REF!="G",'Ricavi complessivi'!#REF!*LAVORO!$E$8,IF('Ricavi complessivi'!#REF!="S",'Ricavi complessivi'!#REF!,""))</f>
        <v>#REF!</v>
      </c>
      <c r="I180" s="114" t="e">
        <f>IF('Ricavi complessivi'!#REF!="G",'Ricavi complessivi'!D180*LAVORO!$E$8,IF('Ricavi complessivi'!#REF!="S",'Ricavi complessivi'!D180,""))</f>
        <v>#REF!</v>
      </c>
      <c r="J180" s="14" t="e">
        <f>IF('Ricavi complessivi'!#REF!="G",'Ricavi complessivi'!E180*LAVORO!$E$8,IF('Ricavi complessivi'!#REF!="S",'Ricavi complessivi'!E180,""))</f>
        <v>#REF!</v>
      </c>
      <c r="K180" s="14" t="e">
        <f>IF('Ricavi complessivi'!#REF!="G",'Ricavi complessivi'!F180*LAVORO!$E$8,IF('Ricavi complessivi'!#REF!="S",'Ricavi complessivi'!F180,""))</f>
        <v>#REF!</v>
      </c>
      <c r="L180" s="30" t="e">
        <f>IF('Ricavi complessivi'!#REF!="G",'Ricavi complessivi'!#REF!*LAVORO!$E$8,IF('Ricavi complessivi'!#REF!="S",'Ricavi complessivi'!#REF!,""))</f>
        <v>#REF!</v>
      </c>
      <c r="M180" s="30" t="e">
        <f>'Ricavi complessivi'!#REF!</f>
        <v>#REF!</v>
      </c>
      <c r="P180" s="42" t="e">
        <f>IF(M180="G",'Ricavi complessivi'!#REF!,IF('R Sala'!M180='R Sala'!$B$214,'Ricavi complessivi'!#REF!,0))</f>
        <v>#REF!</v>
      </c>
    </row>
    <row r="181" spans="1:16" hidden="1">
      <c r="A181" s="13" t="str">
        <f>IF('Ricavi complessivi'!A181="","",'Ricavi complessivi'!A181)</f>
        <v xml:space="preserve">  58/10/503  </v>
      </c>
      <c r="B181" s="62" t="str">
        <f>IF('Ricavi complessivi'!B181="","",'Ricavi complessivi'!B181)</f>
        <v xml:space="preserve">TR.TO F.AFFITTO TRAVERSETOLO   </v>
      </c>
      <c r="C181" s="8" t="e">
        <f>IF('Ricavi complessivi'!#REF!="G",'Ricavi complessivi'!#REF!*LAVORO!$E$8,IF('Ricavi complessivi'!#REF!="S",'Ricavi complessivi'!#REF!,""))</f>
        <v>#REF!</v>
      </c>
      <c r="D181" s="8" t="e">
        <f>IF('Ricavi complessivi'!#REF!="G",'Ricavi complessivi'!#REF!*LAVORO!$E$8,IF('Ricavi complessivi'!#REF!="S",'Ricavi complessivi'!#REF!,""))</f>
        <v>#REF!</v>
      </c>
      <c r="E181" s="30" t="e">
        <f>IF('Ricavi complessivi'!#REF!="G",'Ricavi complessivi'!#REF!*LAVORO!$E$8,IF('Ricavi complessivi'!#REF!="S",'Ricavi complessivi'!#REF!,""))</f>
        <v>#REF!</v>
      </c>
      <c r="F181" s="114" t="e">
        <f>IF('Ricavi complessivi'!#REF!="G",'Ricavi complessivi'!C181*LAVORO!$E$8,IF('Ricavi complessivi'!#REF!="S",'Ricavi complessivi'!C181,0))</f>
        <v>#REF!</v>
      </c>
      <c r="G181" s="44" t="e">
        <f>IF('Ricavi complessivi'!#REF!="G",'Ricavi complessivi'!#REF!*LAVORO!$E$8,IF('Ricavi complessivi'!#REF!="S",'Ricavi complessivi'!#REF!,""))</f>
        <v>#REF!</v>
      </c>
      <c r="H181" s="44" t="e">
        <f>IF('Ricavi complessivi'!#REF!="G",'Ricavi complessivi'!#REF!*LAVORO!$E$8,IF('Ricavi complessivi'!#REF!="S",'Ricavi complessivi'!#REF!,""))</f>
        <v>#REF!</v>
      </c>
      <c r="I181" s="114" t="e">
        <f>IF('Ricavi complessivi'!#REF!="G",'Ricavi complessivi'!D181*LAVORO!$E$8,IF('Ricavi complessivi'!#REF!="S",'Ricavi complessivi'!D181,""))</f>
        <v>#REF!</v>
      </c>
      <c r="J181" s="14" t="e">
        <f>IF('Ricavi complessivi'!#REF!="G",'Ricavi complessivi'!E181*LAVORO!$E$8,IF('Ricavi complessivi'!#REF!="S",'Ricavi complessivi'!E181,""))</f>
        <v>#REF!</v>
      </c>
      <c r="K181" s="14" t="e">
        <f>IF('Ricavi complessivi'!#REF!="G",'Ricavi complessivi'!F181*LAVORO!$E$8,IF('Ricavi complessivi'!#REF!="S",'Ricavi complessivi'!F181,""))</f>
        <v>#REF!</v>
      </c>
      <c r="L181" s="30" t="e">
        <f>IF('Ricavi complessivi'!#REF!="G",'Ricavi complessivi'!#REF!*LAVORO!$E$8,IF('Ricavi complessivi'!#REF!="S",'Ricavi complessivi'!#REF!,""))</f>
        <v>#REF!</v>
      </c>
      <c r="M181" s="30" t="e">
        <f>'Ricavi complessivi'!#REF!</f>
        <v>#REF!</v>
      </c>
      <c r="P181" s="42" t="e">
        <f>IF(M181="G",'Ricavi complessivi'!#REF!,IF('R Sala'!M181='R Sala'!$B$214,'Ricavi complessivi'!#REF!,0))</f>
        <v>#REF!</v>
      </c>
    </row>
    <row r="182" spans="1:16">
      <c r="A182" s="13" t="str">
        <f>IF('Ricavi complessivi'!A182="","",'Ricavi complessivi'!A182)</f>
        <v xml:space="preserve"> 58/05/810</v>
      </c>
      <c r="B182" s="62" t="str">
        <f>IF('Ricavi complessivi'!B182="","",'Ricavi complessivi'!B182)</f>
        <v>SPONSORIZZAZIONI</v>
      </c>
      <c r="C182" s="8" t="e">
        <f>IF('Ricavi complessivi'!#REF!="G",'Ricavi complessivi'!#REF!*LAVORO!$E$8,IF('Ricavi complessivi'!#REF!="S",'Ricavi complessivi'!#REF!,""))</f>
        <v>#REF!</v>
      </c>
      <c r="D182" s="8" t="e">
        <f>IF('Ricavi complessivi'!#REF!="G",'Ricavi complessivi'!#REF!*LAVORO!$E$8,IF('Ricavi complessivi'!#REF!="S",'Ricavi complessivi'!#REF!,""))</f>
        <v>#REF!</v>
      </c>
      <c r="E182" s="30" t="e">
        <f>IF('Ricavi complessivi'!#REF!="G",'Ricavi complessivi'!#REF!*LAVORO!$E$8,IF('Ricavi complessivi'!#REF!="S",'Ricavi complessivi'!#REF!,""))</f>
        <v>#REF!</v>
      </c>
      <c r="F182" s="114" t="e">
        <f>IF('Ricavi complessivi'!#REF!="G",'Ricavi complessivi'!C182*LAVORO!$E$8,IF('Ricavi complessivi'!#REF!="S",'Ricavi complessivi'!C182,0))</f>
        <v>#REF!</v>
      </c>
      <c r="G182" s="44" t="e">
        <f>IF('Ricavi complessivi'!#REF!="G",'Ricavi complessivi'!#REF!*LAVORO!$E$8,IF('Ricavi complessivi'!#REF!="S",'Ricavi complessivi'!#REF!,""))</f>
        <v>#REF!</v>
      </c>
      <c r="H182" s="44" t="e">
        <f>IF('Ricavi complessivi'!#REF!="G",'Ricavi complessivi'!#REF!*LAVORO!$E$8,IF('Ricavi complessivi'!#REF!="S",'Ricavi complessivi'!#REF!,""))</f>
        <v>#REF!</v>
      </c>
      <c r="I182" s="114" t="e">
        <f>IF('Ricavi complessivi'!#REF!="G",'Ricavi complessivi'!D182*LAVORO!$E$8,IF('Ricavi complessivi'!#REF!="S",'Ricavi complessivi'!D182,""))</f>
        <v>#REF!</v>
      </c>
      <c r="J182" s="14" t="e">
        <f>IF('Ricavi complessivi'!#REF!="G",'Ricavi complessivi'!E182*LAVORO!$E$8,IF('Ricavi complessivi'!#REF!="S",'Ricavi complessivi'!E182,""))</f>
        <v>#REF!</v>
      </c>
      <c r="K182" s="14" t="e">
        <f>IF('Ricavi complessivi'!#REF!="G",'Ricavi complessivi'!F182*LAVORO!$E$8,IF('Ricavi complessivi'!#REF!="S",'Ricavi complessivi'!F182,""))</f>
        <v>#REF!</v>
      </c>
      <c r="L182" s="30" t="e">
        <f>IF('Ricavi complessivi'!#REF!="G",'Ricavi complessivi'!#REF!*LAVORO!$E$8,IF('Ricavi complessivi'!#REF!="S",'Ricavi complessivi'!#REF!,""))</f>
        <v>#REF!</v>
      </c>
      <c r="M182" s="30" t="e">
        <f>'Ricavi complessivi'!#REF!</f>
        <v>#REF!</v>
      </c>
      <c r="P182" s="42" t="e">
        <f>IF(M182="G",'Ricavi complessivi'!#REF!,IF('R Sala'!M182='R Sala'!$B$214,'Ricavi complessivi'!#REF!,0))</f>
        <v>#REF!</v>
      </c>
    </row>
    <row r="183" spans="1:16">
      <c r="A183" s="13" t="str">
        <f>IF('Ricavi complessivi'!A183="","",'Ricavi complessivi'!A183)</f>
        <v xml:space="preserve"> 58/05/744</v>
      </c>
      <c r="B183" s="62" t="str">
        <f>IF('Ricavi complessivi'!B183="","",'Ricavi complessivi'!B183)</f>
        <v>SCUOLA AUTONOMIA</v>
      </c>
      <c r="C183" s="8" t="e">
        <f>IF('Ricavi complessivi'!#REF!="G",'Ricavi complessivi'!#REF!*LAVORO!$E$8,IF('Ricavi complessivi'!#REF!="S",'Ricavi complessivi'!#REF!,""))</f>
        <v>#REF!</v>
      </c>
      <c r="D183" s="8" t="e">
        <f>IF('Ricavi complessivi'!#REF!="G",'Ricavi complessivi'!#REF!*LAVORO!$E$8,IF('Ricavi complessivi'!#REF!="S",'Ricavi complessivi'!#REF!,""))</f>
        <v>#REF!</v>
      </c>
      <c r="E183" s="30" t="e">
        <f>IF('Ricavi complessivi'!#REF!="G",'Ricavi complessivi'!#REF!*LAVORO!$E$8,IF('Ricavi complessivi'!#REF!="S",'Ricavi complessivi'!#REF!,""))</f>
        <v>#REF!</v>
      </c>
      <c r="F183" s="114" t="e">
        <f>IF('Ricavi complessivi'!#REF!="G",'Ricavi complessivi'!C183*LAVORO!$E$8,IF('Ricavi complessivi'!#REF!="S",'Ricavi complessivi'!C183,0))</f>
        <v>#REF!</v>
      </c>
      <c r="G183" s="44" t="e">
        <f>IF('Ricavi complessivi'!#REF!="G",'Ricavi complessivi'!#REF!*LAVORO!$E$8,IF('Ricavi complessivi'!#REF!="S",'Ricavi complessivi'!#REF!,""))</f>
        <v>#REF!</v>
      </c>
      <c r="H183" s="44" t="e">
        <f>IF('Ricavi complessivi'!#REF!="G",'Ricavi complessivi'!#REF!*LAVORO!$E$8,IF('Ricavi complessivi'!#REF!="S",'Ricavi complessivi'!#REF!,""))</f>
        <v>#REF!</v>
      </c>
      <c r="I183" s="114" t="e">
        <f>IF('Ricavi complessivi'!#REF!="G",'Ricavi complessivi'!D183*LAVORO!$E$8,IF('Ricavi complessivi'!#REF!="S",'Ricavi complessivi'!D183,""))</f>
        <v>#REF!</v>
      </c>
      <c r="J183" s="14" t="e">
        <f>IF('Ricavi complessivi'!#REF!="G",'Ricavi complessivi'!E183*LAVORO!$E$8,IF('Ricavi complessivi'!#REF!="S",'Ricavi complessivi'!E183,""))</f>
        <v>#REF!</v>
      </c>
      <c r="K183" s="14" t="e">
        <f>IF('Ricavi complessivi'!#REF!="G",'Ricavi complessivi'!F183*LAVORO!$E$8,IF('Ricavi complessivi'!#REF!="S",'Ricavi complessivi'!F183,""))</f>
        <v>#REF!</v>
      </c>
      <c r="L183" s="30" t="e">
        <f>IF('Ricavi complessivi'!#REF!="G",'Ricavi complessivi'!#REF!*LAVORO!$E$8,IF('Ricavi complessivi'!#REF!="S",'Ricavi complessivi'!#REF!,""))</f>
        <v>#REF!</v>
      </c>
      <c r="M183" s="30" t="e">
        <f>'Ricavi complessivi'!#REF!</f>
        <v>#REF!</v>
      </c>
      <c r="P183" s="42" t="e">
        <f>IF(M183="G",'Ricavi complessivi'!#REF!,IF('R Sala'!M183='R Sala'!$B$214,'Ricavi complessivi'!#REF!,0))</f>
        <v>#REF!</v>
      </c>
    </row>
    <row r="184" spans="1:16" hidden="1">
      <c r="A184" s="13" t="str">
        <f>IF('Ricavi complessivi'!A184="","",'Ricavi complessivi'!A184)</f>
        <v/>
      </c>
      <c r="B184" s="62" t="str">
        <f>IF('Ricavi complessivi'!B184="","",'Ricavi complessivi'!B184)</f>
        <v>INTESA SAN PAOLO WELFARE DI COMUNITA'</v>
      </c>
      <c r="C184" s="8" t="e">
        <f>IF('Ricavi complessivi'!#REF!="G",'Ricavi complessivi'!#REF!*LAVORO!$E$8,IF('Ricavi complessivi'!#REF!="S",'Ricavi complessivi'!#REF!,""))</f>
        <v>#REF!</v>
      </c>
      <c r="D184" s="8" t="e">
        <f>IF('Ricavi complessivi'!#REF!="G",'Ricavi complessivi'!#REF!*LAVORO!$E$8,IF('Ricavi complessivi'!#REF!="S",'Ricavi complessivi'!#REF!,""))</f>
        <v>#REF!</v>
      </c>
      <c r="E184" s="30" t="e">
        <f>IF('Ricavi complessivi'!#REF!="G",'Ricavi complessivi'!#REF!*LAVORO!$E$8,IF('Ricavi complessivi'!#REF!="S",'Ricavi complessivi'!#REF!,""))</f>
        <v>#REF!</v>
      </c>
      <c r="F184" s="114" t="e">
        <f>IF('Ricavi complessivi'!#REF!="G",'Ricavi complessivi'!C184*LAVORO!$E$8,IF('Ricavi complessivi'!#REF!="S",'Ricavi complessivi'!C184,0))</f>
        <v>#REF!</v>
      </c>
      <c r="G184" s="44" t="e">
        <f>IF('Ricavi complessivi'!#REF!="G",'Ricavi complessivi'!#REF!*LAVORO!$E$8,IF('Ricavi complessivi'!#REF!="S",'Ricavi complessivi'!#REF!,""))</f>
        <v>#REF!</v>
      </c>
      <c r="H184" s="44" t="e">
        <f>IF('Ricavi complessivi'!#REF!="G",'Ricavi complessivi'!#REF!*LAVORO!$E$8,IF('Ricavi complessivi'!#REF!="S",'Ricavi complessivi'!#REF!,""))</f>
        <v>#REF!</v>
      </c>
      <c r="I184" s="114" t="e">
        <f>IF('Ricavi complessivi'!#REF!="G",'Ricavi complessivi'!D184*LAVORO!$E$8,IF('Ricavi complessivi'!#REF!="S",'Ricavi complessivi'!D184,""))</f>
        <v>#REF!</v>
      </c>
      <c r="J184" s="14" t="e">
        <f>IF('Ricavi complessivi'!#REF!="G",'Ricavi complessivi'!E184*LAVORO!$E$8,IF('Ricavi complessivi'!#REF!="S",'Ricavi complessivi'!E184,""))</f>
        <v>#REF!</v>
      </c>
      <c r="K184" s="14" t="e">
        <f>IF('Ricavi complessivi'!#REF!="G",'Ricavi complessivi'!F184*LAVORO!$E$8,IF('Ricavi complessivi'!#REF!="S",'Ricavi complessivi'!F184,""))</f>
        <v>#REF!</v>
      </c>
      <c r="L184" s="30" t="e">
        <f>IF('Ricavi complessivi'!#REF!="G",'Ricavi complessivi'!#REF!*LAVORO!$E$8,IF('Ricavi complessivi'!#REF!="S",'Ricavi complessivi'!#REF!,""))</f>
        <v>#REF!</v>
      </c>
      <c r="M184" s="30" t="e">
        <f>'Ricavi complessivi'!#REF!</f>
        <v>#REF!</v>
      </c>
      <c r="P184" s="42" t="e">
        <f>IF(M184="G",'Ricavi complessivi'!#REF!,IF('R Sala'!M184='R Sala'!$B$214,'Ricavi complessivi'!#REF!,0))</f>
        <v>#REF!</v>
      </c>
    </row>
    <row r="185" spans="1:16">
      <c r="A185" s="13" t="str">
        <f>IF('Ricavi complessivi'!A185="","",'Ricavi complessivi'!A185)</f>
        <v xml:space="preserve"> 58/05/533</v>
      </c>
      <c r="B185" s="62" t="str">
        <f>IF('Ricavi complessivi'!B185="","",'Ricavi complessivi'!B185)</f>
        <v>FONDAZIONE CARIPARMA UNA FAM X UNA FAM</v>
      </c>
      <c r="C185" s="8" t="e">
        <f>IF('Ricavi complessivi'!#REF!="G",'Ricavi complessivi'!#REF!*LAVORO!$E$8,IF('Ricavi complessivi'!#REF!="S",'Ricavi complessivi'!#REF!,""))</f>
        <v>#REF!</v>
      </c>
      <c r="D185" s="8" t="e">
        <f>IF('Ricavi complessivi'!#REF!="G",'Ricavi complessivi'!#REF!*LAVORO!$E$8,IF('Ricavi complessivi'!#REF!="S",'Ricavi complessivi'!#REF!,""))</f>
        <v>#REF!</v>
      </c>
      <c r="E185" s="30" t="e">
        <f>IF('Ricavi complessivi'!#REF!="G",'Ricavi complessivi'!#REF!*LAVORO!$E$8,IF('Ricavi complessivi'!#REF!="S",'Ricavi complessivi'!#REF!,""))</f>
        <v>#REF!</v>
      </c>
      <c r="F185" s="114" t="e">
        <f>IF('Ricavi complessivi'!#REF!="G",'Ricavi complessivi'!C185*LAVORO!$E$8,IF('Ricavi complessivi'!#REF!="S",'Ricavi complessivi'!C185,0))</f>
        <v>#REF!</v>
      </c>
      <c r="G185" s="44" t="e">
        <f>IF('Ricavi complessivi'!#REF!="G",'Ricavi complessivi'!#REF!*LAVORO!$E$8,IF('Ricavi complessivi'!#REF!="S",'Ricavi complessivi'!#REF!,""))</f>
        <v>#REF!</v>
      </c>
      <c r="H185" s="44" t="e">
        <f>IF('Ricavi complessivi'!#REF!="G",'Ricavi complessivi'!#REF!*LAVORO!$E$8,IF('Ricavi complessivi'!#REF!="S",'Ricavi complessivi'!#REF!,""))</f>
        <v>#REF!</v>
      </c>
      <c r="I185" s="114" t="e">
        <f>IF('Ricavi complessivi'!#REF!="G",'Ricavi complessivi'!D185*LAVORO!$E$8,IF('Ricavi complessivi'!#REF!="S",'Ricavi complessivi'!D185,""))</f>
        <v>#REF!</v>
      </c>
      <c r="J185" s="14" t="e">
        <f>IF('Ricavi complessivi'!#REF!="G",'Ricavi complessivi'!E185*LAVORO!$E$8,IF('Ricavi complessivi'!#REF!="S",'Ricavi complessivi'!E185,""))</f>
        <v>#REF!</v>
      </c>
      <c r="K185" s="14" t="e">
        <f>IF('Ricavi complessivi'!#REF!="G",'Ricavi complessivi'!F185*LAVORO!$E$8,IF('Ricavi complessivi'!#REF!="S",'Ricavi complessivi'!F185,""))</f>
        <v>#REF!</v>
      </c>
      <c r="L185" s="30" t="e">
        <f>IF('Ricavi complessivi'!#REF!="G",'Ricavi complessivi'!#REF!*LAVORO!$E$8,IF('Ricavi complessivi'!#REF!="S",'Ricavi complessivi'!#REF!,""))</f>
        <v>#REF!</v>
      </c>
      <c r="M185" s="30" t="e">
        <f>'Ricavi complessivi'!#REF!</f>
        <v>#REF!</v>
      </c>
      <c r="P185" s="42" t="e">
        <f>IF(M185="G",'Ricavi complessivi'!#REF!,IF('R Sala'!M185='R Sala'!$B$214,'Ricavi complessivi'!#REF!,0))</f>
        <v>#REF!</v>
      </c>
    </row>
    <row r="186" spans="1:16" hidden="1">
      <c r="A186" s="13" t="str">
        <f>IF('Ricavi complessivi'!A186="","",'Ricavi complessivi'!A186)</f>
        <v xml:space="preserve"> 58/05/880</v>
      </c>
      <c r="B186" s="62" t="str">
        <f>IF('Ricavi complessivi'!B186="","",'Ricavi complessivi'!B186)</f>
        <v>INFERMIERA COLLECCHIO</v>
      </c>
      <c r="C186" s="8" t="e">
        <f>IF('Ricavi complessivi'!#REF!="G",'Ricavi complessivi'!#REF!*LAVORO!$E$8,IF('Ricavi complessivi'!#REF!="S",'Ricavi complessivi'!#REF!,""))</f>
        <v>#REF!</v>
      </c>
      <c r="D186" s="8" t="e">
        <f>IF('Ricavi complessivi'!#REF!="G",'Ricavi complessivi'!#REF!*LAVORO!$E$8,IF('Ricavi complessivi'!#REF!="S",'Ricavi complessivi'!#REF!,""))</f>
        <v>#REF!</v>
      </c>
      <c r="E186" s="30" t="e">
        <f>IF('Ricavi complessivi'!#REF!="G",'Ricavi complessivi'!#REF!*LAVORO!$E$8,IF('Ricavi complessivi'!#REF!="S",'Ricavi complessivi'!#REF!,""))</f>
        <v>#REF!</v>
      </c>
      <c r="F186" s="114" t="e">
        <f>IF('Ricavi complessivi'!#REF!="G",'Ricavi complessivi'!C186*LAVORO!$E$8,IF('Ricavi complessivi'!#REF!="S",'Ricavi complessivi'!C186,0))</f>
        <v>#REF!</v>
      </c>
      <c r="G186" s="44" t="e">
        <f>IF('Ricavi complessivi'!#REF!="G",'Ricavi complessivi'!#REF!*LAVORO!$E$8,IF('Ricavi complessivi'!#REF!="S",'Ricavi complessivi'!#REF!,""))</f>
        <v>#REF!</v>
      </c>
      <c r="H186" s="44" t="e">
        <f>IF('Ricavi complessivi'!#REF!="G",'Ricavi complessivi'!#REF!*LAVORO!$E$8,IF('Ricavi complessivi'!#REF!="S",'Ricavi complessivi'!#REF!,""))</f>
        <v>#REF!</v>
      </c>
      <c r="I186" s="114" t="e">
        <f>IF('Ricavi complessivi'!#REF!="G",'Ricavi complessivi'!D186*LAVORO!$E$8,IF('Ricavi complessivi'!#REF!="S",'Ricavi complessivi'!D186,""))</f>
        <v>#REF!</v>
      </c>
      <c r="J186" s="14" t="e">
        <f>IF('Ricavi complessivi'!#REF!="G",'Ricavi complessivi'!E186*LAVORO!$E$8,IF('Ricavi complessivi'!#REF!="S",'Ricavi complessivi'!E186,""))</f>
        <v>#REF!</v>
      </c>
      <c r="K186" s="14" t="e">
        <f>IF('Ricavi complessivi'!#REF!="G",'Ricavi complessivi'!F186*LAVORO!$E$8,IF('Ricavi complessivi'!#REF!="S",'Ricavi complessivi'!F186,""))</f>
        <v>#REF!</v>
      </c>
      <c r="L186" s="30" t="e">
        <f>IF('Ricavi complessivi'!#REF!="G",'Ricavi complessivi'!#REF!*LAVORO!$E$8,IF('Ricavi complessivi'!#REF!="S",'Ricavi complessivi'!#REF!,""))</f>
        <v>#REF!</v>
      </c>
      <c r="M186" s="30" t="e">
        <f>'Ricavi complessivi'!#REF!</f>
        <v>#REF!</v>
      </c>
      <c r="P186" s="42" t="e">
        <f>IF(M186="G",'Ricavi complessivi'!#REF!,IF('R Sala'!M186='R Sala'!$B$214,'Ricavi complessivi'!#REF!,0))</f>
        <v>#REF!</v>
      </c>
    </row>
    <row r="187" spans="1:16" hidden="1">
      <c r="A187" s="13" t="str">
        <f>IF('Ricavi complessivi'!A187="","",'Ricavi complessivi'!A187)</f>
        <v/>
      </c>
      <c r="B187" s="62" t="str">
        <f>IF('Ricavi complessivi'!B187="","",'Ricavi complessivi'!B187)</f>
        <v>SGATE Felino</v>
      </c>
      <c r="C187" s="8" t="e">
        <f>IF('Ricavi complessivi'!#REF!="G",'Ricavi complessivi'!#REF!*LAVORO!$E$8,IF('Ricavi complessivi'!#REF!="S",'Ricavi complessivi'!#REF!,""))</f>
        <v>#REF!</v>
      </c>
      <c r="D187" s="8" t="e">
        <f>IF('Ricavi complessivi'!#REF!="G",'Ricavi complessivi'!#REF!*LAVORO!$E$8,IF('Ricavi complessivi'!#REF!="S",'Ricavi complessivi'!#REF!,""))</f>
        <v>#REF!</v>
      </c>
      <c r="E187" s="30" t="e">
        <f>IF('Ricavi complessivi'!#REF!="G",'Ricavi complessivi'!#REF!*LAVORO!$E$8,IF('Ricavi complessivi'!#REF!="S",'Ricavi complessivi'!#REF!,""))</f>
        <v>#REF!</v>
      </c>
      <c r="F187" s="114" t="e">
        <f>IF('Ricavi complessivi'!#REF!="G",'Ricavi complessivi'!C187*LAVORO!$E$8,IF('Ricavi complessivi'!#REF!="S",'Ricavi complessivi'!C187,0))</f>
        <v>#REF!</v>
      </c>
      <c r="G187" s="44" t="e">
        <f>IF('Ricavi complessivi'!#REF!="G",'Ricavi complessivi'!#REF!*LAVORO!$E$8,IF('Ricavi complessivi'!#REF!="S",'Ricavi complessivi'!#REF!,""))</f>
        <v>#REF!</v>
      </c>
      <c r="H187" s="44" t="e">
        <f>IF('Ricavi complessivi'!#REF!="G",'Ricavi complessivi'!#REF!*LAVORO!$E$8,IF('Ricavi complessivi'!#REF!="S",'Ricavi complessivi'!#REF!,""))</f>
        <v>#REF!</v>
      </c>
      <c r="I187" s="114" t="e">
        <f>IF('Ricavi complessivi'!#REF!="G",'Ricavi complessivi'!D187*LAVORO!$E$8,IF('Ricavi complessivi'!#REF!="S",'Ricavi complessivi'!D187,""))</f>
        <v>#REF!</v>
      </c>
      <c r="J187" s="14" t="e">
        <f>IF('Ricavi complessivi'!#REF!="G",'Ricavi complessivi'!E187*LAVORO!$E$8,IF('Ricavi complessivi'!#REF!="S",'Ricavi complessivi'!E187,""))</f>
        <v>#REF!</v>
      </c>
      <c r="K187" s="14" t="e">
        <f>IF('Ricavi complessivi'!#REF!="G",'Ricavi complessivi'!F187*LAVORO!$E$8,IF('Ricavi complessivi'!#REF!="S",'Ricavi complessivi'!F187,""))</f>
        <v>#REF!</v>
      </c>
      <c r="L187" s="30" t="e">
        <f>IF('Ricavi complessivi'!#REF!="G",'Ricavi complessivi'!#REF!*LAVORO!$E$8,IF('Ricavi complessivi'!#REF!="S",'Ricavi complessivi'!#REF!,""))</f>
        <v>#REF!</v>
      </c>
      <c r="M187" s="30" t="e">
        <f>'Ricavi complessivi'!#REF!</f>
        <v>#REF!</v>
      </c>
      <c r="P187" s="42" t="e">
        <f>IF(M187="G",'Ricavi complessivi'!#REF!,IF('R Sala'!M187='R Sala'!$B$214,'Ricavi complessivi'!#REF!,0))</f>
        <v>#REF!</v>
      </c>
    </row>
    <row r="188" spans="1:16" hidden="1">
      <c r="A188" s="13" t="str">
        <f>IF('Ricavi complessivi'!A188="","",'Ricavi complessivi'!A188)</f>
        <v xml:space="preserve"> 58/05/880</v>
      </c>
      <c r="B188" s="62" t="str">
        <f>IF('Ricavi complessivi'!B188="","",'Ricavi complessivi'!B188)</f>
        <v>INFERMIERA MONTECHIARUGOLO</v>
      </c>
      <c r="C188" s="8" t="e">
        <f>IF('Ricavi complessivi'!#REF!="G",'Ricavi complessivi'!#REF!*LAVORO!$E$8,IF('Ricavi complessivi'!#REF!="S",'Ricavi complessivi'!#REF!,""))</f>
        <v>#REF!</v>
      </c>
      <c r="D188" s="8" t="e">
        <f>IF('Ricavi complessivi'!#REF!="G",'Ricavi complessivi'!#REF!*LAVORO!$E$8,IF('Ricavi complessivi'!#REF!="S",'Ricavi complessivi'!#REF!,""))</f>
        <v>#REF!</v>
      </c>
      <c r="E188" s="30" t="e">
        <f>IF('Ricavi complessivi'!#REF!="G",'Ricavi complessivi'!#REF!*LAVORO!$E$8,IF('Ricavi complessivi'!#REF!="S",'Ricavi complessivi'!#REF!,""))</f>
        <v>#REF!</v>
      </c>
      <c r="F188" s="114" t="e">
        <f>IF('Ricavi complessivi'!#REF!="G",'Ricavi complessivi'!C188*LAVORO!$E$8,IF('Ricavi complessivi'!#REF!="S",'Ricavi complessivi'!C188,0))</f>
        <v>#REF!</v>
      </c>
      <c r="G188" s="44" t="e">
        <f>IF('Ricavi complessivi'!#REF!="G",'Ricavi complessivi'!#REF!*LAVORO!$E$8,IF('Ricavi complessivi'!#REF!="S",'Ricavi complessivi'!#REF!,""))</f>
        <v>#REF!</v>
      </c>
      <c r="H188" s="44" t="e">
        <f>IF('Ricavi complessivi'!#REF!="G",'Ricavi complessivi'!#REF!*LAVORO!$E$8,IF('Ricavi complessivi'!#REF!="S",'Ricavi complessivi'!#REF!,""))</f>
        <v>#REF!</v>
      </c>
      <c r="I188" s="114" t="e">
        <f>IF('Ricavi complessivi'!#REF!="G",'Ricavi complessivi'!D188*LAVORO!$E$8,IF('Ricavi complessivi'!#REF!="S",'Ricavi complessivi'!D188,""))</f>
        <v>#REF!</v>
      </c>
      <c r="J188" s="14" t="e">
        <f>IF('Ricavi complessivi'!#REF!="G",'Ricavi complessivi'!E188*LAVORO!$E$8,IF('Ricavi complessivi'!#REF!="S",'Ricavi complessivi'!E188,""))</f>
        <v>#REF!</v>
      </c>
      <c r="K188" s="14" t="e">
        <f>IF('Ricavi complessivi'!#REF!="G",'Ricavi complessivi'!F188*LAVORO!$E$8,IF('Ricavi complessivi'!#REF!="S",'Ricavi complessivi'!F188,""))</f>
        <v>#REF!</v>
      </c>
      <c r="L188" s="30" t="e">
        <f>IF('Ricavi complessivi'!#REF!="G",'Ricavi complessivi'!#REF!*LAVORO!$E$8,IF('Ricavi complessivi'!#REF!="S",'Ricavi complessivi'!#REF!,""))</f>
        <v>#REF!</v>
      </c>
      <c r="M188" s="30" t="e">
        <f>'Ricavi complessivi'!#REF!</f>
        <v>#REF!</v>
      </c>
      <c r="P188" s="42" t="e">
        <f>IF(M188="G",'Ricavi complessivi'!#REF!,IF('R Sala'!M188='R Sala'!$B$214,'Ricavi complessivi'!#REF!,0))</f>
        <v>#REF!</v>
      </c>
    </row>
    <row r="189" spans="1:16">
      <c r="A189" s="13" t="str">
        <f>IF('Ricavi complessivi'!A189="","",'Ricavi complessivi'!A189)</f>
        <v/>
      </c>
      <c r="B189" s="62" t="str">
        <f>IF('Ricavi complessivi'!B189="","",'Ricavi complessivi'!B189)</f>
        <v>ENTRATE CENTRO GIOVANI SALA</v>
      </c>
      <c r="C189" s="8" t="e">
        <f>IF('Ricavi complessivi'!#REF!="G",'Ricavi complessivi'!#REF!*LAVORO!$E$8,IF('Ricavi complessivi'!#REF!="S",'Ricavi complessivi'!#REF!,""))</f>
        <v>#REF!</v>
      </c>
      <c r="D189" s="8" t="e">
        <f>IF('Ricavi complessivi'!#REF!="G",'Ricavi complessivi'!#REF!*LAVORO!$E$8,IF('Ricavi complessivi'!#REF!="S",'Ricavi complessivi'!#REF!,""))</f>
        <v>#REF!</v>
      </c>
      <c r="E189" s="30" t="e">
        <f>IF('Ricavi complessivi'!#REF!="G",'Ricavi complessivi'!#REF!*LAVORO!$E$8,IF('Ricavi complessivi'!#REF!="S",'Ricavi complessivi'!#REF!,""))</f>
        <v>#REF!</v>
      </c>
      <c r="F189" s="114" t="e">
        <f>IF('Ricavi complessivi'!#REF!="G",'Ricavi complessivi'!C189*LAVORO!$E$8,IF('Ricavi complessivi'!#REF!="S",'Ricavi complessivi'!C189,0))</f>
        <v>#REF!</v>
      </c>
      <c r="G189" s="44" t="e">
        <f>IF('Ricavi complessivi'!#REF!="G",'Ricavi complessivi'!#REF!*LAVORO!$E$8,IF('Ricavi complessivi'!#REF!="S",'Ricavi complessivi'!#REF!,""))</f>
        <v>#REF!</v>
      </c>
      <c r="H189" s="44" t="e">
        <f>IF('Ricavi complessivi'!#REF!="G",'Ricavi complessivi'!#REF!*LAVORO!$E$8,IF('Ricavi complessivi'!#REF!="S",'Ricavi complessivi'!#REF!,""))</f>
        <v>#REF!</v>
      </c>
      <c r="I189" s="114" t="e">
        <f>IF('Ricavi complessivi'!#REF!="G",'Ricavi complessivi'!D189*LAVORO!$E$8,IF('Ricavi complessivi'!#REF!="S",'Ricavi complessivi'!D189,""))</f>
        <v>#REF!</v>
      </c>
      <c r="J189" s="14" t="e">
        <f>IF('Ricavi complessivi'!#REF!="G",'Ricavi complessivi'!E189*LAVORO!$E$8,IF('Ricavi complessivi'!#REF!="S",'Ricavi complessivi'!E189,""))</f>
        <v>#REF!</v>
      </c>
      <c r="K189" s="14" t="e">
        <f>IF('Ricavi complessivi'!#REF!="G",'Ricavi complessivi'!F189*LAVORO!$E$8,IF('Ricavi complessivi'!#REF!="S",'Ricavi complessivi'!F189,""))</f>
        <v>#REF!</v>
      </c>
      <c r="L189" s="30" t="e">
        <f>IF('Ricavi complessivi'!#REF!="G",'Ricavi complessivi'!#REF!*LAVORO!$E$8,IF('Ricavi complessivi'!#REF!="S",'Ricavi complessivi'!#REF!,""))</f>
        <v>#REF!</v>
      </c>
      <c r="M189" s="30" t="e">
        <f>'Ricavi complessivi'!#REF!</f>
        <v>#REF!</v>
      </c>
      <c r="P189" s="42" t="e">
        <f>IF(M189="G",'Ricavi complessivi'!#REF!,IF('R Sala'!M189='R Sala'!$B$214,'Ricavi complessivi'!#REF!,0))</f>
        <v>#REF!</v>
      </c>
    </row>
    <row r="190" spans="1:16" hidden="1">
      <c r="A190" s="13" t="str">
        <f>IF('Ricavi complessivi'!A190="","",'Ricavi complessivi'!A190)</f>
        <v xml:space="preserve"> 58/05/880</v>
      </c>
      <c r="B190" s="62" t="str">
        <f>IF('Ricavi complessivi'!B190="","",'Ricavi complessivi'!B190)</f>
        <v>INFERMIERA TRAVERSETOLO</v>
      </c>
      <c r="C190" s="8" t="e">
        <f>IF('Ricavi complessivi'!#REF!="G",'Ricavi complessivi'!#REF!*LAVORO!$E$8,IF('Ricavi complessivi'!#REF!="S",'Ricavi complessivi'!#REF!,""))</f>
        <v>#REF!</v>
      </c>
      <c r="D190" s="8" t="e">
        <f>IF('Ricavi complessivi'!#REF!="G",'Ricavi complessivi'!#REF!*LAVORO!$E$8,IF('Ricavi complessivi'!#REF!="S",'Ricavi complessivi'!#REF!,""))</f>
        <v>#REF!</v>
      </c>
      <c r="E190" s="30" t="e">
        <f>IF('Ricavi complessivi'!#REF!="G",'Ricavi complessivi'!#REF!*LAVORO!$E$8,IF('Ricavi complessivi'!#REF!="S",'Ricavi complessivi'!#REF!,""))</f>
        <v>#REF!</v>
      </c>
      <c r="F190" s="114" t="e">
        <f>IF('Ricavi complessivi'!#REF!="G",'Ricavi complessivi'!C190*LAVORO!$E$8,IF('Ricavi complessivi'!#REF!="S",'Ricavi complessivi'!C190,0))</f>
        <v>#REF!</v>
      </c>
      <c r="G190" s="44" t="e">
        <f>IF('Ricavi complessivi'!#REF!="G",'Ricavi complessivi'!#REF!*LAVORO!$E$8,IF('Ricavi complessivi'!#REF!="S",'Ricavi complessivi'!#REF!,""))</f>
        <v>#REF!</v>
      </c>
      <c r="H190" s="44" t="e">
        <f>IF('Ricavi complessivi'!#REF!="G",'Ricavi complessivi'!#REF!*LAVORO!$E$8,IF('Ricavi complessivi'!#REF!="S",'Ricavi complessivi'!#REF!,""))</f>
        <v>#REF!</v>
      </c>
      <c r="I190" s="114" t="e">
        <f>IF('Ricavi complessivi'!#REF!="G",'Ricavi complessivi'!D190*LAVORO!$E$8,IF('Ricavi complessivi'!#REF!="S",'Ricavi complessivi'!D190,""))</f>
        <v>#REF!</v>
      </c>
      <c r="J190" s="14" t="e">
        <f>IF('Ricavi complessivi'!#REF!="G",'Ricavi complessivi'!E190*LAVORO!$E$8,IF('Ricavi complessivi'!#REF!="S",'Ricavi complessivi'!E190,""))</f>
        <v>#REF!</v>
      </c>
      <c r="K190" s="14" t="e">
        <f>IF('Ricavi complessivi'!#REF!="G",'Ricavi complessivi'!F190*LAVORO!$E$8,IF('Ricavi complessivi'!#REF!="S",'Ricavi complessivi'!F190,""))</f>
        <v>#REF!</v>
      </c>
      <c r="L190" s="30" t="e">
        <f>IF('Ricavi complessivi'!#REF!="G",'Ricavi complessivi'!#REF!*LAVORO!$E$8,IF('Ricavi complessivi'!#REF!="S",'Ricavi complessivi'!#REF!,""))</f>
        <v>#REF!</v>
      </c>
      <c r="M190" s="30" t="e">
        <f>'Ricavi complessivi'!#REF!</f>
        <v>#REF!</v>
      </c>
      <c r="P190" s="42" t="e">
        <f>IF(M190="G",'Ricavi complessivi'!#REF!,IF('R Sala'!M190='R Sala'!$B$214,'Ricavi complessivi'!#REF!,0))</f>
        <v>#REF!</v>
      </c>
    </row>
    <row r="191" spans="1:16">
      <c r="A191" s="13" t="str">
        <f>IF('Ricavi complessivi'!A191="","",'Ricavi complessivi'!A191)</f>
        <v/>
      </c>
      <c r="B191" s="62" t="str">
        <f>IF('Ricavi complessivi'!B191="","",'Ricavi complessivi'!B191)</f>
        <v>Rimborsi UdP</v>
      </c>
      <c r="C191" s="8" t="e">
        <f>IF('Ricavi complessivi'!#REF!="G",'Ricavi complessivi'!#REF!*LAVORO!$E$8,IF('Ricavi complessivi'!#REF!="S",'Ricavi complessivi'!#REF!,""))</f>
        <v>#REF!</v>
      </c>
      <c r="D191" s="8" t="e">
        <f>IF('Ricavi complessivi'!#REF!="G",'Ricavi complessivi'!#REF!*LAVORO!$E$8,IF('Ricavi complessivi'!#REF!="S",'Ricavi complessivi'!#REF!,""))</f>
        <v>#REF!</v>
      </c>
      <c r="E191" s="30" t="e">
        <f>IF('Ricavi complessivi'!#REF!="G",'Ricavi complessivi'!#REF!*LAVORO!$E$8,IF('Ricavi complessivi'!#REF!="S",'Ricavi complessivi'!#REF!,""))</f>
        <v>#REF!</v>
      </c>
      <c r="F191" s="114" t="e">
        <f>IF('Ricavi complessivi'!#REF!="G",'Ricavi complessivi'!C191*LAVORO!$E$8,IF('Ricavi complessivi'!#REF!="S",'Ricavi complessivi'!C191,0))</f>
        <v>#REF!</v>
      </c>
      <c r="G191" s="44" t="e">
        <f>IF('Ricavi complessivi'!#REF!="G",'Ricavi complessivi'!#REF!*LAVORO!$E$8,IF('Ricavi complessivi'!#REF!="S",'Ricavi complessivi'!#REF!,""))</f>
        <v>#REF!</v>
      </c>
      <c r="H191" s="44" t="e">
        <f>IF('Ricavi complessivi'!#REF!="G",'Ricavi complessivi'!#REF!*LAVORO!$E$8,IF('Ricavi complessivi'!#REF!="S",'Ricavi complessivi'!#REF!,""))</f>
        <v>#REF!</v>
      </c>
      <c r="I191" s="114" t="e">
        <f>IF('Ricavi complessivi'!#REF!="G",'Ricavi complessivi'!D191*LAVORO!$E$8,IF('Ricavi complessivi'!#REF!="S",'Ricavi complessivi'!D191,""))</f>
        <v>#REF!</v>
      </c>
      <c r="J191" s="14" t="e">
        <f>IF('Ricavi complessivi'!#REF!="G",'Ricavi complessivi'!E191*LAVORO!$E$8,IF('Ricavi complessivi'!#REF!="S",'Ricavi complessivi'!E191,""))</f>
        <v>#REF!</v>
      </c>
      <c r="K191" s="14" t="e">
        <f>IF('Ricavi complessivi'!#REF!="G",'Ricavi complessivi'!F191*LAVORO!$E$8,IF('Ricavi complessivi'!#REF!="S",'Ricavi complessivi'!F191,""))</f>
        <v>#REF!</v>
      </c>
      <c r="L191" s="30" t="e">
        <f>IF('Ricavi complessivi'!#REF!="G",'Ricavi complessivi'!#REF!*LAVORO!$E$8,IF('Ricavi complessivi'!#REF!="S",'Ricavi complessivi'!#REF!,""))</f>
        <v>#REF!</v>
      </c>
      <c r="M191" s="30" t="e">
        <f>'Ricavi complessivi'!#REF!</f>
        <v>#REF!</v>
      </c>
      <c r="P191" s="42" t="e">
        <f>IF(M191="G",'Ricavi complessivi'!#REF!,IF('R Sala'!M191='R Sala'!$B$214,'Ricavi complessivi'!#REF!,0))</f>
        <v>#REF!</v>
      </c>
    </row>
    <row r="192" spans="1:16" s="6" customFormat="1">
      <c r="A192" s="19"/>
      <c r="B192" s="33" t="s">
        <v>403</v>
      </c>
      <c r="C192" s="35" t="e">
        <f t="shared" ref="C192:K192" si="10">SUM(C172:C191)</f>
        <v>#REF!</v>
      </c>
      <c r="D192" s="35" t="e">
        <f t="shared" si="10"/>
        <v>#REF!</v>
      </c>
      <c r="E192" s="35" t="e">
        <f t="shared" si="10"/>
        <v>#REF!</v>
      </c>
      <c r="F192" s="35" t="e">
        <f>SUM(F172:F191)</f>
        <v>#REF!</v>
      </c>
      <c r="G192" s="35" t="e">
        <f t="shared" si="10"/>
        <v>#REF!</v>
      </c>
      <c r="H192" s="35" t="e">
        <f t="shared" si="10"/>
        <v>#REF!</v>
      </c>
      <c r="I192" s="35" t="e">
        <f t="shared" si="10"/>
        <v>#REF!</v>
      </c>
      <c r="J192" s="35" t="e">
        <f t="shared" si="10"/>
        <v>#REF!</v>
      </c>
      <c r="K192" s="35" t="e">
        <f t="shared" si="10"/>
        <v>#REF!</v>
      </c>
      <c r="L192" s="12"/>
      <c r="M192" s="12"/>
      <c r="P192" s="42">
        <v>1</v>
      </c>
    </row>
    <row r="193" spans="1:16">
      <c r="E193" s="25" t="e">
        <f>IF((#REF!+#REF!+#REF!+#REF!+#REF!-E192)=0,"",(#REF!+#REF!+#REF!+#REF!+#REF!))</f>
        <v>#REF!</v>
      </c>
      <c r="P193" s="42">
        <v>1</v>
      </c>
    </row>
    <row r="194" spans="1:16">
      <c r="A194" s="2" t="s">
        <v>3</v>
      </c>
      <c r="B194" s="2" t="s">
        <v>2</v>
      </c>
      <c r="C194" s="26" t="str">
        <f>C$2</f>
        <v>GESTIONALE</v>
      </c>
      <c r="D194" s="26" t="str">
        <f>D$2</f>
        <v>RATEI E RISCONTI</v>
      </c>
      <c r="E194" s="26" t="str">
        <f>E$2</f>
        <v>STIMA</v>
      </c>
      <c r="F194" s="26" t="str">
        <f>F171</f>
        <v>PREVENTIVO 2019</v>
      </c>
      <c r="G194" s="26" t="e">
        <f t="shared" ref="G194:L194" si="11">G171</f>
        <v>#REF!</v>
      </c>
      <c r="H194" s="26" t="e">
        <f t="shared" si="11"/>
        <v>#REF!</v>
      </c>
      <c r="I194" s="26" t="str">
        <f t="shared" si="11"/>
        <v>CONSUNTIVO 2019</v>
      </c>
      <c r="J194" s="26" t="str">
        <f t="shared" si="11"/>
        <v>INDICATORE ATTESO</v>
      </c>
      <c r="K194" s="26" t="str">
        <f t="shared" si="11"/>
        <v>INDICATORE CONS.</v>
      </c>
      <c r="L194" s="2" t="str">
        <f t="shared" si="11"/>
        <v>NOTE</v>
      </c>
      <c r="P194" s="42">
        <v>1</v>
      </c>
    </row>
    <row r="195" spans="1:16" hidden="1">
      <c r="A195" s="13" t="str">
        <f>IF('Ricavi complessivi'!A195="","",'Ricavi complessivi'!A195)</f>
        <v xml:space="preserve">  58/10/025  </v>
      </c>
      <c r="B195" s="62" t="str">
        <f>IF('Ricavi complessivi'!B195="","",'Ricavi complessivi'!B195)</f>
        <v xml:space="preserve">TRASFERIMENTI COM.COLLECCHIO   </v>
      </c>
      <c r="C195" s="8" t="e">
        <f>IF('Ricavi complessivi'!#REF!="G",'Ricavi complessivi'!#REF!*LAVORO!$E$8,IF('Ricavi complessivi'!#REF!="S",'Ricavi complessivi'!#REF!,""))</f>
        <v>#REF!</v>
      </c>
      <c r="D195" s="8" t="e">
        <f>IF('Ricavi complessivi'!#REF!="G",'Ricavi complessivi'!#REF!*LAVORO!$E$8,IF('Ricavi complessivi'!#REF!="S",'Ricavi complessivi'!#REF!,""))</f>
        <v>#REF!</v>
      </c>
      <c r="E195" s="30" t="e">
        <f>IF('Ricavi complessivi'!#REF!="G",'Ricavi complessivi'!#REF!*LAVORO!$E$8,IF('Ricavi complessivi'!#REF!="S",'Ricavi complessivi'!#REF!,""))</f>
        <v>#REF!</v>
      </c>
      <c r="F195" s="114" t="e">
        <f>IF('Ricavi complessivi'!#REF!="G",'Ricavi complessivi'!C195*LAVORO!$E$8,IF('Ricavi complessivi'!#REF!="S",'Ricavi complessivi'!C195,0))</f>
        <v>#REF!</v>
      </c>
      <c r="G195" s="44" t="e">
        <f>IF('Ricavi complessivi'!#REF!="G",'Ricavi complessivi'!#REF!*LAVORO!$E$8,IF('Ricavi complessivi'!#REF!="S",'Ricavi complessivi'!#REF!,""))</f>
        <v>#REF!</v>
      </c>
      <c r="H195" s="44" t="e">
        <f>IF('Ricavi complessivi'!#REF!="G",'Ricavi complessivi'!#REF!*LAVORO!$E$8,IF('Ricavi complessivi'!#REF!="S",'Ricavi complessivi'!#REF!,""))</f>
        <v>#REF!</v>
      </c>
      <c r="I195" s="114" t="e">
        <f>IF('Ricavi complessivi'!#REF!="G",'Ricavi complessivi'!D195*LAVORO!$E$8,IF('Ricavi complessivi'!#REF!="S",'Ricavi complessivi'!D195,""))</f>
        <v>#REF!</v>
      </c>
      <c r="J195" s="14" t="e">
        <f>IF('Ricavi complessivi'!#REF!="G",'Ricavi complessivi'!E195*LAVORO!$E$8,IF('Ricavi complessivi'!#REF!="S",'Ricavi complessivi'!E195,""))</f>
        <v>#REF!</v>
      </c>
      <c r="K195" s="14" t="e">
        <f>IF('Ricavi complessivi'!#REF!="G",'Ricavi complessivi'!F195*LAVORO!$E$8,IF('Ricavi complessivi'!#REF!="S",'Ricavi complessivi'!F195,""))</f>
        <v>#REF!</v>
      </c>
      <c r="L195" s="30" t="e">
        <f>IF('Ricavi complessivi'!#REF!="G",'Ricavi complessivi'!#REF!*LAVORO!$E$8,IF('Ricavi complessivi'!#REF!="S",'Ricavi complessivi'!#REF!,""))</f>
        <v>#REF!</v>
      </c>
      <c r="M195" s="30" t="e">
        <f>'Ricavi complessivi'!#REF!</f>
        <v>#REF!</v>
      </c>
      <c r="P195" s="42" t="e">
        <f>IF(M195="G",'Ricavi complessivi'!#REF!,IF('R Sala'!M195='R Sala'!$B$214,'Ricavi complessivi'!#REF!,0))</f>
        <v>#REF!</v>
      </c>
    </row>
    <row r="196" spans="1:16" hidden="1">
      <c r="A196" s="13" t="str">
        <f>IF('Ricavi complessivi'!A196="","",'Ricavi complessivi'!A196)</f>
        <v xml:space="preserve">  58/10/100  </v>
      </c>
      <c r="B196" s="62" t="str">
        <f>IF('Ricavi complessivi'!B196="","",'Ricavi complessivi'!B196)</f>
        <v xml:space="preserve">TRASFERIMENTI COM.FELINO       </v>
      </c>
      <c r="C196" s="8" t="e">
        <f>IF('Ricavi complessivi'!#REF!="G",'Ricavi complessivi'!#REF!*LAVORO!$E$8,IF('Ricavi complessivi'!#REF!="S",'Ricavi complessivi'!#REF!,""))</f>
        <v>#REF!</v>
      </c>
      <c r="D196" s="8" t="e">
        <f>IF('Ricavi complessivi'!#REF!="G",'Ricavi complessivi'!#REF!*LAVORO!$E$8,IF('Ricavi complessivi'!#REF!="S",'Ricavi complessivi'!#REF!,""))</f>
        <v>#REF!</v>
      </c>
      <c r="E196" s="30" t="e">
        <f>IF('Ricavi complessivi'!#REF!="G",'Ricavi complessivi'!#REF!*LAVORO!$E$8,IF('Ricavi complessivi'!#REF!="S",'Ricavi complessivi'!#REF!,""))</f>
        <v>#REF!</v>
      </c>
      <c r="F196" s="114" t="e">
        <f>IF('Ricavi complessivi'!#REF!="G",'Ricavi complessivi'!C196*LAVORO!$E$8,IF('Ricavi complessivi'!#REF!="S",'Ricavi complessivi'!C196,0))</f>
        <v>#REF!</v>
      </c>
      <c r="G196" s="44" t="e">
        <f>IF('Ricavi complessivi'!#REF!="G",'Ricavi complessivi'!#REF!*LAVORO!$E$8,IF('Ricavi complessivi'!#REF!="S",'Ricavi complessivi'!#REF!,""))</f>
        <v>#REF!</v>
      </c>
      <c r="H196" s="44" t="e">
        <f>IF('Ricavi complessivi'!#REF!="G",'Ricavi complessivi'!#REF!*LAVORO!$E$8,IF('Ricavi complessivi'!#REF!="S",'Ricavi complessivi'!#REF!,""))</f>
        <v>#REF!</v>
      </c>
      <c r="I196" s="114" t="e">
        <f>IF('Ricavi complessivi'!#REF!="G",'Ricavi complessivi'!D196*LAVORO!$E$8,IF('Ricavi complessivi'!#REF!="S",'Ricavi complessivi'!D196,""))</f>
        <v>#REF!</v>
      </c>
      <c r="J196" s="14" t="e">
        <f>IF('Ricavi complessivi'!#REF!="G",'Ricavi complessivi'!E196*LAVORO!$E$8,IF('Ricavi complessivi'!#REF!="S",'Ricavi complessivi'!E196,""))</f>
        <v>#REF!</v>
      </c>
      <c r="K196" s="14" t="e">
        <f>IF('Ricavi complessivi'!#REF!="G",'Ricavi complessivi'!F196*LAVORO!$E$8,IF('Ricavi complessivi'!#REF!="S",'Ricavi complessivi'!F196,""))</f>
        <v>#REF!</v>
      </c>
      <c r="L196" s="30" t="e">
        <f>IF('Ricavi complessivi'!#REF!="G",'Ricavi complessivi'!#REF!*LAVORO!$E$8,IF('Ricavi complessivi'!#REF!="S",'Ricavi complessivi'!#REF!,""))</f>
        <v>#REF!</v>
      </c>
      <c r="M196" s="30" t="e">
        <f>'Ricavi complessivi'!#REF!</f>
        <v>#REF!</v>
      </c>
      <c r="P196" s="42" t="e">
        <f>IF(M196="G",'Ricavi complessivi'!#REF!,IF('R Sala'!M196='R Sala'!$B$214,'Ricavi complessivi'!#REF!,0))</f>
        <v>#REF!</v>
      </c>
    </row>
    <row r="197" spans="1:16" hidden="1">
      <c r="A197" s="13" t="str">
        <f>IF('Ricavi complessivi'!A197="","",'Ricavi complessivi'!A197)</f>
        <v xml:space="preserve">  58/10/200  </v>
      </c>
      <c r="B197" s="62" t="str">
        <f>IF('Ricavi complessivi'!B197="","",'Ricavi complessivi'!B197)</f>
        <v xml:space="preserve">TRASFERIM. COM. MONTECHIARUGOL </v>
      </c>
      <c r="C197" s="8" t="e">
        <f>IF('Ricavi complessivi'!#REF!="G",'Ricavi complessivi'!#REF!*LAVORO!$E$8,IF('Ricavi complessivi'!#REF!="S",'Ricavi complessivi'!#REF!,""))</f>
        <v>#REF!</v>
      </c>
      <c r="D197" s="8" t="e">
        <f>IF('Ricavi complessivi'!#REF!="G",'Ricavi complessivi'!#REF!*LAVORO!$E$8,IF('Ricavi complessivi'!#REF!="S",'Ricavi complessivi'!#REF!,""))</f>
        <v>#REF!</v>
      </c>
      <c r="E197" s="30" t="e">
        <f>IF('Ricavi complessivi'!#REF!="G",'Ricavi complessivi'!#REF!*LAVORO!$E$8,IF('Ricavi complessivi'!#REF!="S",'Ricavi complessivi'!#REF!,""))</f>
        <v>#REF!</v>
      </c>
      <c r="F197" s="114" t="e">
        <f>IF('Ricavi complessivi'!#REF!="G",'Ricavi complessivi'!C197*LAVORO!$E$8,IF('Ricavi complessivi'!#REF!="S",'Ricavi complessivi'!C197,0))</f>
        <v>#REF!</v>
      </c>
      <c r="G197" s="44" t="e">
        <f>IF('Ricavi complessivi'!#REF!="G",'Ricavi complessivi'!#REF!*LAVORO!$E$8,IF('Ricavi complessivi'!#REF!="S",'Ricavi complessivi'!#REF!,""))</f>
        <v>#REF!</v>
      </c>
      <c r="H197" s="44" t="e">
        <f>IF('Ricavi complessivi'!#REF!="G",'Ricavi complessivi'!#REF!*LAVORO!$E$8,IF('Ricavi complessivi'!#REF!="S",'Ricavi complessivi'!#REF!,""))</f>
        <v>#REF!</v>
      </c>
      <c r="I197" s="114" t="e">
        <f>IF('Ricavi complessivi'!#REF!="G",'Ricavi complessivi'!D197*LAVORO!$E$8,IF('Ricavi complessivi'!#REF!="S",'Ricavi complessivi'!D197,""))</f>
        <v>#REF!</v>
      </c>
      <c r="J197" s="14" t="e">
        <f>IF('Ricavi complessivi'!#REF!="G",'Ricavi complessivi'!E197*LAVORO!$E$8,IF('Ricavi complessivi'!#REF!="S",'Ricavi complessivi'!E197,""))</f>
        <v>#REF!</v>
      </c>
      <c r="K197" s="14" t="e">
        <f>IF('Ricavi complessivi'!#REF!="G",'Ricavi complessivi'!F197*LAVORO!$E$8,IF('Ricavi complessivi'!#REF!="S",'Ricavi complessivi'!F197,""))</f>
        <v>#REF!</v>
      </c>
      <c r="L197" s="30" t="e">
        <f>IF('Ricavi complessivi'!#REF!="G",'Ricavi complessivi'!#REF!*LAVORO!$E$8,IF('Ricavi complessivi'!#REF!="S",'Ricavi complessivi'!#REF!,""))</f>
        <v>#REF!</v>
      </c>
      <c r="M197" s="30" t="e">
        <f>'Ricavi complessivi'!#REF!</f>
        <v>#REF!</v>
      </c>
      <c r="P197" s="42" t="e">
        <f>IF(M197="G",'Ricavi complessivi'!#REF!,IF('R Sala'!M197='R Sala'!$B$214,'Ricavi complessivi'!#REF!,0))</f>
        <v>#REF!</v>
      </c>
    </row>
    <row r="198" spans="1:16">
      <c r="A198" s="13" t="str">
        <f>IF('Ricavi complessivi'!A198="","",'Ricavi complessivi'!A198)</f>
        <v xml:space="preserve">  58/10/210  </v>
      </c>
      <c r="B198" s="62" t="str">
        <f>IF('Ricavi complessivi'!B198="","",'Ricavi complessivi'!B198)</f>
        <v xml:space="preserve">TRASFERIMENTO COM.SALA BAGANZA </v>
      </c>
      <c r="C198" s="8" t="e">
        <f>IF('Ricavi complessivi'!#REF!="G",'Ricavi complessivi'!#REF!*LAVORO!$E$8,IF('Ricavi complessivi'!#REF!="S",'Ricavi complessivi'!#REF!,""))</f>
        <v>#REF!</v>
      </c>
      <c r="D198" s="8" t="e">
        <f>IF('Ricavi complessivi'!#REF!="G",'Ricavi complessivi'!#REF!*LAVORO!$E$8,IF('Ricavi complessivi'!#REF!="S",'Ricavi complessivi'!#REF!,""))</f>
        <v>#REF!</v>
      </c>
      <c r="E198" s="30" t="e">
        <f>IF('Ricavi complessivi'!#REF!="G",'Ricavi complessivi'!#REF!*LAVORO!$E$8,IF('Ricavi complessivi'!#REF!="S",'Ricavi complessivi'!#REF!,""))</f>
        <v>#REF!</v>
      </c>
      <c r="F198" s="114" t="e">
        <f>IF('Ricavi complessivi'!#REF!="G",'Ricavi complessivi'!C198*LAVORO!$E$8,IF('Ricavi complessivi'!#REF!="S",'Ricavi complessivi'!C198,0))</f>
        <v>#REF!</v>
      </c>
      <c r="G198" s="44" t="e">
        <f>IF('Ricavi complessivi'!#REF!="G",'Ricavi complessivi'!#REF!*LAVORO!$E$8,IF('Ricavi complessivi'!#REF!="S",'Ricavi complessivi'!#REF!,""))</f>
        <v>#REF!</v>
      </c>
      <c r="H198" s="44" t="e">
        <f>IF('Ricavi complessivi'!#REF!="G",'Ricavi complessivi'!#REF!*LAVORO!$E$8,IF('Ricavi complessivi'!#REF!="S",'Ricavi complessivi'!#REF!,""))</f>
        <v>#REF!</v>
      </c>
      <c r="I198" s="114" t="e">
        <f>IF('Ricavi complessivi'!#REF!="G",'Ricavi complessivi'!D198*LAVORO!$E$8,IF('Ricavi complessivi'!#REF!="S",'Ricavi complessivi'!D198,""))</f>
        <v>#REF!</v>
      </c>
      <c r="J198" s="14" t="e">
        <f>IF('Ricavi complessivi'!#REF!="G",'Ricavi complessivi'!E198*LAVORO!$E$8,IF('Ricavi complessivi'!#REF!="S",'Ricavi complessivi'!E198,""))</f>
        <v>#REF!</v>
      </c>
      <c r="K198" s="14" t="e">
        <f>IF('Ricavi complessivi'!#REF!="G",'Ricavi complessivi'!F198*LAVORO!$E$8,IF('Ricavi complessivi'!#REF!="S",'Ricavi complessivi'!F198,""))</f>
        <v>#REF!</v>
      </c>
      <c r="L198" s="30" t="e">
        <f>IF('Ricavi complessivi'!#REF!="G",'Ricavi complessivi'!#REF!*LAVORO!$E$8,IF('Ricavi complessivi'!#REF!="S",'Ricavi complessivi'!#REF!,""))</f>
        <v>#REF!</v>
      </c>
      <c r="M198" s="30" t="e">
        <f>'Ricavi complessivi'!#REF!</f>
        <v>#REF!</v>
      </c>
      <c r="P198" s="42" t="e">
        <f>IF(M198="G",'Ricavi complessivi'!#REF!,IF('R Sala'!M198='R Sala'!$B$214,'Ricavi complessivi'!#REF!,0))</f>
        <v>#REF!</v>
      </c>
    </row>
    <row r="199" spans="1:16" hidden="1">
      <c r="A199" s="13" t="str">
        <f>IF('Ricavi complessivi'!A199="","",'Ricavi complessivi'!A199)</f>
        <v xml:space="preserve">  58/10/211  </v>
      </c>
      <c r="B199" s="62" t="str">
        <f>IF('Ricavi complessivi'!B199="","",'Ricavi complessivi'!B199)</f>
        <v xml:space="preserve">TRASFERIM. COM. TRAVERSETOLO   </v>
      </c>
      <c r="C199" s="8" t="e">
        <f>IF('Ricavi complessivi'!#REF!="G",'Ricavi complessivi'!#REF!*LAVORO!$E$8,IF('Ricavi complessivi'!#REF!="S",'Ricavi complessivi'!#REF!,""))</f>
        <v>#REF!</v>
      </c>
      <c r="D199" s="8" t="e">
        <f>IF('Ricavi complessivi'!#REF!="G",'Ricavi complessivi'!#REF!*LAVORO!$E$8,IF('Ricavi complessivi'!#REF!="S",'Ricavi complessivi'!#REF!,""))</f>
        <v>#REF!</v>
      </c>
      <c r="E199" s="30" t="e">
        <f>IF('Ricavi complessivi'!#REF!="G",'Ricavi complessivi'!#REF!*LAVORO!$E$8,IF('Ricavi complessivi'!#REF!="S",'Ricavi complessivi'!#REF!,""))</f>
        <v>#REF!</v>
      </c>
      <c r="F199" s="114" t="e">
        <f>IF('Ricavi complessivi'!#REF!="G",'Ricavi complessivi'!C199*LAVORO!$E$8,IF('Ricavi complessivi'!#REF!="S",'Ricavi complessivi'!C199,0))</f>
        <v>#REF!</v>
      </c>
      <c r="G199" s="44" t="e">
        <f>IF('Ricavi complessivi'!#REF!="G",'Ricavi complessivi'!#REF!*LAVORO!$E$8,IF('Ricavi complessivi'!#REF!="S",'Ricavi complessivi'!#REF!,""))</f>
        <v>#REF!</v>
      </c>
      <c r="H199" s="44" t="e">
        <f>IF('Ricavi complessivi'!#REF!="G",'Ricavi complessivi'!#REF!*LAVORO!$E$8,IF('Ricavi complessivi'!#REF!="S",'Ricavi complessivi'!#REF!,""))</f>
        <v>#REF!</v>
      </c>
      <c r="I199" s="114" t="e">
        <f>IF('Ricavi complessivi'!#REF!="G",'Ricavi complessivi'!D199*LAVORO!$E$8,IF('Ricavi complessivi'!#REF!="S",'Ricavi complessivi'!D199,""))</f>
        <v>#REF!</v>
      </c>
      <c r="J199" s="14" t="e">
        <f>IF('Ricavi complessivi'!#REF!="G",'Ricavi complessivi'!E199*LAVORO!$E$8,IF('Ricavi complessivi'!#REF!="S",'Ricavi complessivi'!E199,""))</f>
        <v>#REF!</v>
      </c>
      <c r="K199" s="14" t="e">
        <f>IF('Ricavi complessivi'!#REF!="G",'Ricavi complessivi'!F199*LAVORO!$E$8,IF('Ricavi complessivi'!#REF!="S",'Ricavi complessivi'!F199,""))</f>
        <v>#REF!</v>
      </c>
      <c r="L199" s="30" t="e">
        <f>IF('Ricavi complessivi'!#REF!="G",'Ricavi complessivi'!#REF!*LAVORO!$E$8,IF('Ricavi complessivi'!#REF!="S",'Ricavi complessivi'!#REF!,""))</f>
        <v>#REF!</v>
      </c>
      <c r="M199" s="30" t="e">
        <f>'Ricavi complessivi'!#REF!</f>
        <v>#REF!</v>
      </c>
      <c r="P199" s="42" t="e">
        <f>IF(M199="G",'Ricavi complessivi'!#REF!,IF('R Sala'!M199='R Sala'!$B$214,'Ricavi complessivi'!#REF!,0))</f>
        <v>#REF!</v>
      </c>
    </row>
    <row r="200" spans="1:16" hidden="1">
      <c r="A200" s="13" t="str">
        <f>IF('Ricavi complessivi'!A200="","",'Ricavi complessivi'!A200)</f>
        <v xml:space="preserve">  58/10/025  </v>
      </c>
      <c r="B200" s="62" t="str">
        <f>IF('Ricavi complessivi'!B200="","",'Ricavi complessivi'!B200)</f>
        <v>TRASFERIMENTO UNIONE COLLECCHIO</v>
      </c>
      <c r="C200" s="8" t="e">
        <f>IF('Ricavi complessivi'!#REF!="G",'Ricavi complessivi'!#REF!*LAVORO!$E$8,IF('Ricavi complessivi'!#REF!="S",'Ricavi complessivi'!#REF!,""))</f>
        <v>#REF!</v>
      </c>
      <c r="D200" s="8" t="e">
        <f>IF('Ricavi complessivi'!#REF!="G",'Ricavi complessivi'!#REF!*LAVORO!$E$8,IF('Ricavi complessivi'!#REF!="S",'Ricavi complessivi'!#REF!,""))</f>
        <v>#REF!</v>
      </c>
      <c r="E200" s="30" t="e">
        <f>IF('Ricavi complessivi'!#REF!="G",'Ricavi complessivi'!#REF!*LAVORO!$E$8,IF('Ricavi complessivi'!#REF!="S",'Ricavi complessivi'!#REF!,""))</f>
        <v>#REF!</v>
      </c>
      <c r="F200" s="114" t="e">
        <f>IF('Ricavi complessivi'!#REF!="G",'Ricavi complessivi'!C200*LAVORO!$E$8,IF('Ricavi complessivi'!#REF!="S",'Ricavi complessivi'!C200,0))</f>
        <v>#REF!</v>
      </c>
      <c r="G200" s="44" t="e">
        <f>IF('Ricavi complessivi'!#REF!="G",'Ricavi complessivi'!#REF!*LAVORO!$E$8,IF('Ricavi complessivi'!#REF!="S",'Ricavi complessivi'!#REF!,""))</f>
        <v>#REF!</v>
      </c>
      <c r="H200" s="44" t="e">
        <f>IF('Ricavi complessivi'!#REF!="G",'Ricavi complessivi'!#REF!*LAVORO!$E$8,IF('Ricavi complessivi'!#REF!="S",'Ricavi complessivi'!#REF!,""))</f>
        <v>#REF!</v>
      </c>
      <c r="I200" s="114" t="e">
        <f>IF('Ricavi complessivi'!#REF!="G",'Ricavi complessivi'!D200*LAVORO!$E$8,IF('Ricavi complessivi'!#REF!="S",'Ricavi complessivi'!D200,""))</f>
        <v>#REF!</v>
      </c>
      <c r="J200" s="14" t="e">
        <f>IF('Ricavi complessivi'!#REF!="G",'Ricavi complessivi'!E200*LAVORO!$E$8,IF('Ricavi complessivi'!#REF!="S",'Ricavi complessivi'!E200,""))</f>
        <v>#REF!</v>
      </c>
      <c r="K200" s="14" t="e">
        <f>IF('Ricavi complessivi'!#REF!="G",'Ricavi complessivi'!F200*LAVORO!$E$8,IF('Ricavi complessivi'!#REF!="S",'Ricavi complessivi'!F200,""))</f>
        <v>#REF!</v>
      </c>
      <c r="L200" s="30" t="e">
        <f>IF('Ricavi complessivi'!#REF!="G",'Ricavi complessivi'!#REF!*LAVORO!$E$8,IF('Ricavi complessivi'!#REF!="S",'Ricavi complessivi'!#REF!,""))</f>
        <v>#REF!</v>
      </c>
      <c r="M200" s="30" t="e">
        <f>'Ricavi complessivi'!#REF!</f>
        <v>#REF!</v>
      </c>
      <c r="P200" s="42" t="e">
        <f>IF(M200="G",'Ricavi complessivi'!#REF!,IF('R Sala'!M200='R Sala'!$B$214,'Ricavi complessivi'!#REF!,0))</f>
        <v>#REF!</v>
      </c>
    </row>
    <row r="201" spans="1:16" hidden="1">
      <c r="A201" s="13" t="str">
        <f>IF('Ricavi complessivi'!A201="","",'Ricavi complessivi'!A201)</f>
        <v xml:space="preserve">  58/10/100  </v>
      </c>
      <c r="B201" s="62" t="str">
        <f>IF('Ricavi complessivi'!B201="","",'Ricavi complessivi'!B201)</f>
        <v>TRASFERIMENTO UNIONE FELINO</v>
      </c>
      <c r="C201" s="8" t="e">
        <f>IF('Ricavi complessivi'!#REF!="G",'Ricavi complessivi'!#REF!*LAVORO!$E$8,IF('Ricavi complessivi'!#REF!="S",'Ricavi complessivi'!#REF!,""))</f>
        <v>#REF!</v>
      </c>
      <c r="D201" s="8" t="e">
        <f>IF('Ricavi complessivi'!#REF!="G",'Ricavi complessivi'!#REF!*LAVORO!$E$8,IF('Ricavi complessivi'!#REF!="S",'Ricavi complessivi'!#REF!,""))</f>
        <v>#REF!</v>
      </c>
      <c r="E201" s="30" t="e">
        <f>IF('Ricavi complessivi'!#REF!="G",'Ricavi complessivi'!#REF!*LAVORO!$E$8,IF('Ricavi complessivi'!#REF!="S",'Ricavi complessivi'!#REF!,""))</f>
        <v>#REF!</v>
      </c>
      <c r="F201" s="114" t="e">
        <f>IF('Ricavi complessivi'!#REF!="G",'Ricavi complessivi'!C201*LAVORO!$E$8,IF('Ricavi complessivi'!#REF!="S",'Ricavi complessivi'!C201,0))</f>
        <v>#REF!</v>
      </c>
      <c r="G201" s="44" t="e">
        <f>IF('Ricavi complessivi'!#REF!="G",'Ricavi complessivi'!#REF!*LAVORO!$E$8,IF('Ricavi complessivi'!#REF!="S",'Ricavi complessivi'!#REF!,""))</f>
        <v>#REF!</v>
      </c>
      <c r="H201" s="44" t="e">
        <f>IF('Ricavi complessivi'!#REF!="G",'Ricavi complessivi'!#REF!*LAVORO!$E$8,IF('Ricavi complessivi'!#REF!="S",'Ricavi complessivi'!#REF!,""))</f>
        <v>#REF!</v>
      </c>
      <c r="I201" s="114" t="e">
        <f>IF('Ricavi complessivi'!#REF!="G",'Ricavi complessivi'!D201*LAVORO!$E$8,IF('Ricavi complessivi'!#REF!="S",'Ricavi complessivi'!D201,""))</f>
        <v>#REF!</v>
      </c>
      <c r="J201" s="14" t="e">
        <f>IF('Ricavi complessivi'!#REF!="G",'Ricavi complessivi'!E201*LAVORO!$E$8,IF('Ricavi complessivi'!#REF!="S",'Ricavi complessivi'!E201,""))</f>
        <v>#REF!</v>
      </c>
      <c r="K201" s="14" t="e">
        <f>IF('Ricavi complessivi'!#REF!="G",'Ricavi complessivi'!F201*LAVORO!$E$8,IF('Ricavi complessivi'!#REF!="S",'Ricavi complessivi'!F201,""))</f>
        <v>#REF!</v>
      </c>
      <c r="L201" s="30" t="e">
        <f>IF('Ricavi complessivi'!#REF!="G",'Ricavi complessivi'!#REF!*LAVORO!$E$8,IF('Ricavi complessivi'!#REF!="S",'Ricavi complessivi'!#REF!,""))</f>
        <v>#REF!</v>
      </c>
      <c r="M201" s="30" t="e">
        <f>'Ricavi complessivi'!#REF!</f>
        <v>#REF!</v>
      </c>
      <c r="P201" s="42" t="e">
        <f>IF(M201="G",'Ricavi complessivi'!#REF!,IF('R Sala'!M201='R Sala'!$B$214,'Ricavi complessivi'!#REF!,0))</f>
        <v>#REF!</v>
      </c>
    </row>
    <row r="202" spans="1:16" hidden="1">
      <c r="A202" s="13" t="str">
        <f>IF('Ricavi complessivi'!A202="","",'Ricavi complessivi'!A202)</f>
        <v xml:space="preserve">  58/10/200  </v>
      </c>
      <c r="B202" s="62" t="str">
        <f>IF('Ricavi complessivi'!B202="","",'Ricavi complessivi'!B202)</f>
        <v>TRASFERIMENTO UNIONE MONTECHIARUGOLO</v>
      </c>
      <c r="C202" s="8" t="e">
        <f>IF('Ricavi complessivi'!#REF!="G",'Ricavi complessivi'!#REF!*LAVORO!$E$8,IF('Ricavi complessivi'!#REF!="S",'Ricavi complessivi'!#REF!,""))</f>
        <v>#REF!</v>
      </c>
      <c r="D202" s="8" t="e">
        <f>IF('Ricavi complessivi'!#REF!="G",'Ricavi complessivi'!#REF!*LAVORO!$E$8,IF('Ricavi complessivi'!#REF!="S",'Ricavi complessivi'!#REF!,""))</f>
        <v>#REF!</v>
      </c>
      <c r="E202" s="30" t="e">
        <f>IF('Ricavi complessivi'!#REF!="G",'Ricavi complessivi'!#REF!*LAVORO!$E$8,IF('Ricavi complessivi'!#REF!="S",'Ricavi complessivi'!#REF!,""))</f>
        <v>#REF!</v>
      </c>
      <c r="F202" s="114" t="e">
        <f>IF('Ricavi complessivi'!#REF!="G",'Ricavi complessivi'!C202*LAVORO!$E$8,IF('Ricavi complessivi'!#REF!="S",'Ricavi complessivi'!C202,0))</f>
        <v>#REF!</v>
      </c>
      <c r="G202" s="44" t="e">
        <f>IF('Ricavi complessivi'!#REF!="G",'Ricavi complessivi'!#REF!*LAVORO!$E$8,IF('Ricavi complessivi'!#REF!="S",'Ricavi complessivi'!#REF!,""))</f>
        <v>#REF!</v>
      </c>
      <c r="H202" s="44" t="e">
        <f>IF('Ricavi complessivi'!#REF!="G",'Ricavi complessivi'!#REF!*LAVORO!$E$8,IF('Ricavi complessivi'!#REF!="S",'Ricavi complessivi'!#REF!,""))</f>
        <v>#REF!</v>
      </c>
      <c r="I202" s="114" t="e">
        <f>IF('Ricavi complessivi'!#REF!="G",'Ricavi complessivi'!D202*LAVORO!$E$8,IF('Ricavi complessivi'!#REF!="S",'Ricavi complessivi'!D202,""))</f>
        <v>#REF!</v>
      </c>
      <c r="J202" s="14" t="e">
        <f>IF('Ricavi complessivi'!#REF!="G",'Ricavi complessivi'!E202*LAVORO!$E$8,IF('Ricavi complessivi'!#REF!="S",'Ricavi complessivi'!E202,""))</f>
        <v>#REF!</v>
      </c>
      <c r="K202" s="14" t="e">
        <f>IF('Ricavi complessivi'!#REF!="G",'Ricavi complessivi'!F202*LAVORO!$E$8,IF('Ricavi complessivi'!#REF!="S",'Ricavi complessivi'!F202,""))</f>
        <v>#REF!</v>
      </c>
      <c r="L202" s="30" t="e">
        <f>IF('Ricavi complessivi'!#REF!="G",'Ricavi complessivi'!#REF!*LAVORO!$E$8,IF('Ricavi complessivi'!#REF!="S",'Ricavi complessivi'!#REF!,""))</f>
        <v>#REF!</v>
      </c>
      <c r="M202" s="30" t="e">
        <f>'Ricavi complessivi'!#REF!</f>
        <v>#REF!</v>
      </c>
      <c r="P202" s="42" t="e">
        <f>IF(M202="G",'Ricavi complessivi'!#REF!,IF('R Sala'!M202='R Sala'!$B$214,'Ricavi complessivi'!#REF!,0))</f>
        <v>#REF!</v>
      </c>
    </row>
    <row r="203" spans="1:16">
      <c r="A203" s="13" t="str">
        <f>IF('Ricavi complessivi'!A203="","",'Ricavi complessivi'!A203)</f>
        <v xml:space="preserve">  58/10/210  </v>
      </c>
      <c r="B203" s="62" t="str">
        <f>IF('Ricavi complessivi'!B203="","",'Ricavi complessivi'!B203)</f>
        <v>TRASFERIMENTO UNIONE SALA BAGANZA</v>
      </c>
      <c r="C203" s="8" t="e">
        <f>IF('Ricavi complessivi'!#REF!="G",'Ricavi complessivi'!#REF!*LAVORO!$E$8,IF('Ricavi complessivi'!#REF!="S",'Ricavi complessivi'!#REF!,""))</f>
        <v>#REF!</v>
      </c>
      <c r="D203" s="8" t="e">
        <f>IF('Ricavi complessivi'!#REF!="G",'Ricavi complessivi'!#REF!*LAVORO!$E$8,IF('Ricavi complessivi'!#REF!="S",'Ricavi complessivi'!#REF!,""))</f>
        <v>#REF!</v>
      </c>
      <c r="E203" s="30" t="e">
        <f>IF('Ricavi complessivi'!#REF!="G",'Ricavi complessivi'!#REF!*LAVORO!$E$8,IF('Ricavi complessivi'!#REF!="S",'Ricavi complessivi'!#REF!,""))</f>
        <v>#REF!</v>
      </c>
      <c r="F203" s="114" t="e">
        <f>IF('Ricavi complessivi'!#REF!="G",'Ricavi complessivi'!C203*LAVORO!$E$8,IF('Ricavi complessivi'!#REF!="S",'Ricavi complessivi'!C203,0))</f>
        <v>#REF!</v>
      </c>
      <c r="G203" s="44" t="e">
        <f>IF('Ricavi complessivi'!#REF!="G",'Ricavi complessivi'!#REF!*LAVORO!$E$8,IF('Ricavi complessivi'!#REF!="S",'Ricavi complessivi'!#REF!,""))</f>
        <v>#REF!</v>
      </c>
      <c r="H203" s="44" t="e">
        <f>F203</f>
        <v>#REF!</v>
      </c>
      <c r="I203" s="114" t="e">
        <f>IF('Ricavi complessivi'!#REF!="G",'Ricavi complessivi'!D203*LAVORO!$E$8,IF('Ricavi complessivi'!#REF!="S",'Ricavi complessivi'!D203,""))</f>
        <v>#REF!</v>
      </c>
      <c r="J203" s="14" t="e">
        <f>IF('Ricavi complessivi'!#REF!="G",'Ricavi complessivi'!E203*LAVORO!$E$8,IF('Ricavi complessivi'!#REF!="S",'Ricavi complessivi'!E203,""))</f>
        <v>#REF!</v>
      </c>
      <c r="K203" s="14" t="e">
        <f>IF('Ricavi complessivi'!#REF!="G",'Ricavi complessivi'!F203*LAVORO!$E$8,IF('Ricavi complessivi'!#REF!="S",'Ricavi complessivi'!F203,""))</f>
        <v>#REF!</v>
      </c>
      <c r="L203" s="30" t="e">
        <f>IF('Ricavi complessivi'!#REF!="G",'Ricavi complessivi'!#REF!*LAVORO!$E$8,IF('Ricavi complessivi'!#REF!="S",'Ricavi complessivi'!#REF!,""))</f>
        <v>#REF!</v>
      </c>
      <c r="M203" s="30" t="e">
        <f>'Ricavi complessivi'!#REF!</f>
        <v>#REF!</v>
      </c>
      <c r="P203" s="42" t="e">
        <f>IF(M203="G",'Ricavi complessivi'!#REF!,IF('R Sala'!M203='R Sala'!$B$214,'Ricavi complessivi'!#REF!,0))</f>
        <v>#REF!</v>
      </c>
    </row>
    <row r="204" spans="1:16" hidden="1">
      <c r="A204" s="13" t="str">
        <f>IF('Ricavi complessivi'!A204="","",'Ricavi complessivi'!A204)</f>
        <v xml:space="preserve">  58/10/211  </v>
      </c>
      <c r="B204" s="62" t="str">
        <f>IF('Ricavi complessivi'!B204="","",'Ricavi complessivi'!B204)</f>
        <v>TRASFERIMENTO UNIONE TRAVERSETOLO</v>
      </c>
      <c r="C204" s="8" t="e">
        <f>IF('Ricavi complessivi'!#REF!="G",'Ricavi complessivi'!#REF!*LAVORO!$E$8,IF('Ricavi complessivi'!#REF!="S",'Ricavi complessivi'!#REF!,""))</f>
        <v>#REF!</v>
      </c>
      <c r="D204" s="8" t="e">
        <f>IF('Ricavi complessivi'!#REF!="G",'Ricavi complessivi'!#REF!*LAVORO!$E$8,IF('Ricavi complessivi'!#REF!="S",'Ricavi complessivi'!#REF!,""))</f>
        <v>#REF!</v>
      </c>
      <c r="E204" s="30" t="e">
        <f>IF('Ricavi complessivi'!#REF!="G",'Ricavi complessivi'!#REF!*LAVORO!$E$8,IF('Ricavi complessivi'!#REF!="S",'Ricavi complessivi'!#REF!,""))</f>
        <v>#REF!</v>
      </c>
      <c r="F204" s="114" t="e">
        <f>IF('Ricavi complessivi'!#REF!="G",'Ricavi complessivi'!C204*LAVORO!$E$8,IF('Ricavi complessivi'!#REF!="S",'Ricavi complessivi'!C204,0))</f>
        <v>#REF!</v>
      </c>
      <c r="G204" s="44" t="e">
        <f>IF('Ricavi complessivi'!#REF!="G",'Ricavi complessivi'!#REF!*LAVORO!$E$8,IF('Ricavi complessivi'!#REF!="S",'Ricavi complessivi'!#REF!,""))</f>
        <v>#REF!</v>
      </c>
      <c r="H204" s="44" t="e">
        <f>IF('Ricavi complessivi'!#REF!="G",'Ricavi complessivi'!#REF!*LAVORO!$E$8,IF('Ricavi complessivi'!#REF!="S",'Ricavi complessivi'!#REF!,""))</f>
        <v>#REF!</v>
      </c>
      <c r="I204" s="114" t="e">
        <f>IF('Ricavi complessivi'!#REF!="G",'Ricavi complessivi'!D204*LAVORO!$E$8,IF('Ricavi complessivi'!#REF!="S",'Ricavi complessivi'!D204,""))</f>
        <v>#REF!</v>
      </c>
      <c r="J204" s="14" t="e">
        <f>IF('Ricavi complessivi'!#REF!="G",'Ricavi complessivi'!E204*LAVORO!$E$8,IF('Ricavi complessivi'!#REF!="S",'Ricavi complessivi'!E204,""))</f>
        <v>#REF!</v>
      </c>
      <c r="K204" s="14" t="e">
        <f>IF('Ricavi complessivi'!#REF!="G",'Ricavi complessivi'!F204*LAVORO!$E$8,IF('Ricavi complessivi'!#REF!="S",'Ricavi complessivi'!F204,""))</f>
        <v>#REF!</v>
      </c>
      <c r="L204" s="30" t="e">
        <f>IF('Ricavi complessivi'!#REF!="G",'Ricavi complessivi'!#REF!*LAVORO!$E$8,IF('Ricavi complessivi'!#REF!="S",'Ricavi complessivi'!#REF!,""))</f>
        <v>#REF!</v>
      </c>
      <c r="M204" s="30" t="e">
        <f>'Ricavi complessivi'!#REF!</f>
        <v>#REF!</v>
      </c>
      <c r="P204" s="42" t="e">
        <f>IF(M204="G",'Ricavi complessivi'!#REF!,IF('R Sala'!M204='R Sala'!$B$214,'Ricavi complessivi'!#REF!,0))</f>
        <v>#REF!</v>
      </c>
    </row>
    <row r="205" spans="1:16" hidden="1">
      <c r="A205" s="13" t="str">
        <f>IF('Ricavi complessivi'!A205="","",'Ricavi complessivi'!A205)</f>
        <v xml:space="preserve">  58/10/025  </v>
      </c>
      <c r="B205" s="62" t="str">
        <f>IF('Ricavi complessivi'!B205="","",'Ricavi complessivi'!B205)</f>
        <v>TRASFERIMENTO Collecchio figurativo</v>
      </c>
      <c r="C205" s="8" t="e">
        <f>IF('Ricavi complessivi'!#REF!="G",'Ricavi complessivi'!#REF!*LAVORO!$E$8,IF('Ricavi complessivi'!#REF!="S",'Ricavi complessivi'!#REF!,""))</f>
        <v>#REF!</v>
      </c>
      <c r="D205" s="8" t="e">
        <f>IF('Ricavi complessivi'!#REF!="G",'Ricavi complessivi'!#REF!*LAVORO!$E$8,IF('Ricavi complessivi'!#REF!="S",'Ricavi complessivi'!#REF!,""))</f>
        <v>#REF!</v>
      </c>
      <c r="E205" s="30" t="e">
        <f>IF('Ricavi complessivi'!#REF!="G",'Ricavi complessivi'!#REF!*LAVORO!$E$8,IF('Ricavi complessivi'!#REF!="S",'Ricavi complessivi'!#REF!,""))</f>
        <v>#REF!</v>
      </c>
      <c r="F205" s="114" t="e">
        <f>IF('Ricavi complessivi'!#REF!="G",'Ricavi complessivi'!C205*LAVORO!$E$8,IF('Ricavi complessivi'!#REF!="S",'Ricavi complessivi'!C205,0))</f>
        <v>#REF!</v>
      </c>
      <c r="G205" s="44" t="e">
        <f>IF('Ricavi complessivi'!#REF!="G",'Ricavi complessivi'!#REF!*LAVORO!$E$8,IF('Ricavi complessivi'!#REF!="S",'Ricavi complessivi'!#REF!,""))</f>
        <v>#REF!</v>
      </c>
      <c r="H205" s="44" t="e">
        <f>IF('Ricavi complessivi'!#REF!="G",'Ricavi complessivi'!#REF!*LAVORO!$E$8,IF('Ricavi complessivi'!#REF!="S",'Ricavi complessivi'!#REF!,""))</f>
        <v>#REF!</v>
      </c>
      <c r="I205" s="114" t="e">
        <f>IF('Ricavi complessivi'!#REF!="G",'Ricavi complessivi'!D205*LAVORO!$E$8,IF('Ricavi complessivi'!#REF!="S",'Ricavi complessivi'!D205,""))</f>
        <v>#REF!</v>
      </c>
      <c r="J205" s="14" t="e">
        <f>IF('Ricavi complessivi'!#REF!="G",'Ricavi complessivi'!E205*LAVORO!$E$8,IF('Ricavi complessivi'!#REF!="S",'Ricavi complessivi'!E205,""))</f>
        <v>#REF!</v>
      </c>
      <c r="K205" s="14" t="e">
        <f>IF('Ricavi complessivi'!#REF!="G",'Ricavi complessivi'!F205*LAVORO!$E$8,IF('Ricavi complessivi'!#REF!="S",'Ricavi complessivi'!F205,""))</f>
        <v>#REF!</v>
      </c>
      <c r="L205" s="30" t="e">
        <f>IF('Ricavi complessivi'!#REF!="G",'Ricavi complessivi'!#REF!*LAVORO!$E$8,IF('Ricavi complessivi'!#REF!="S",'Ricavi complessivi'!#REF!,""))</f>
        <v>#REF!</v>
      </c>
      <c r="M205" s="30" t="e">
        <f>'Ricavi complessivi'!#REF!</f>
        <v>#REF!</v>
      </c>
      <c r="P205" s="42" t="e">
        <f>IF(M205="G",'Ricavi complessivi'!#REF!,IF('R Sala'!M205='R Sala'!$B$214,'Ricavi complessivi'!#REF!,0))</f>
        <v>#REF!</v>
      </c>
    </row>
    <row r="206" spans="1:16" hidden="1">
      <c r="A206" s="13" t="str">
        <f>IF('Ricavi complessivi'!A206="","",'Ricavi complessivi'!A206)</f>
        <v xml:space="preserve">  58/10/100  </v>
      </c>
      <c r="B206" s="62" t="str">
        <f>IF('Ricavi complessivi'!B206="","",'Ricavi complessivi'!B206)</f>
        <v>TRASFERIMENTO Felino figurativo</v>
      </c>
      <c r="C206" s="8" t="e">
        <f>IF('Ricavi complessivi'!#REF!="G",'Ricavi complessivi'!#REF!*LAVORO!$E$8,IF('Ricavi complessivi'!#REF!="S",'Ricavi complessivi'!#REF!,""))</f>
        <v>#REF!</v>
      </c>
      <c r="D206" s="8" t="e">
        <f>IF('Ricavi complessivi'!#REF!="G",'Ricavi complessivi'!#REF!*LAVORO!$E$8,IF('Ricavi complessivi'!#REF!="S",'Ricavi complessivi'!#REF!,""))</f>
        <v>#REF!</v>
      </c>
      <c r="E206" s="30" t="e">
        <f>IF('Ricavi complessivi'!#REF!="G",'Ricavi complessivi'!#REF!*LAVORO!$E$8,IF('Ricavi complessivi'!#REF!="S",'Ricavi complessivi'!#REF!,""))</f>
        <v>#REF!</v>
      </c>
      <c r="F206" s="114" t="e">
        <f>IF('Ricavi complessivi'!#REF!="G",'Ricavi complessivi'!C206*LAVORO!$E$8,IF('Ricavi complessivi'!#REF!="S",'Ricavi complessivi'!C206,0))</f>
        <v>#REF!</v>
      </c>
      <c r="G206" s="44" t="e">
        <f>IF('Ricavi complessivi'!#REF!="G",'Ricavi complessivi'!#REF!*LAVORO!$E$8,IF('Ricavi complessivi'!#REF!="S",'Ricavi complessivi'!#REF!,""))</f>
        <v>#REF!</v>
      </c>
      <c r="H206" s="44" t="e">
        <f>IF('Ricavi complessivi'!#REF!="G",'Ricavi complessivi'!#REF!*LAVORO!$E$8,IF('Ricavi complessivi'!#REF!="S",'Ricavi complessivi'!#REF!,""))</f>
        <v>#REF!</v>
      </c>
      <c r="I206" s="114" t="e">
        <f>IF('Ricavi complessivi'!#REF!="G",'Ricavi complessivi'!D206*LAVORO!$E$8,IF('Ricavi complessivi'!#REF!="S",'Ricavi complessivi'!D206,""))</f>
        <v>#REF!</v>
      </c>
      <c r="J206" s="14" t="e">
        <f>IF('Ricavi complessivi'!#REF!="G",'Ricavi complessivi'!E206*LAVORO!$E$8,IF('Ricavi complessivi'!#REF!="S",'Ricavi complessivi'!E206,""))</f>
        <v>#REF!</v>
      </c>
      <c r="K206" s="14" t="e">
        <f>IF('Ricavi complessivi'!#REF!="G",'Ricavi complessivi'!F206*LAVORO!$E$8,IF('Ricavi complessivi'!#REF!="S",'Ricavi complessivi'!F206,""))</f>
        <v>#REF!</v>
      </c>
      <c r="L206" s="30" t="e">
        <f>IF('Ricavi complessivi'!#REF!="G",'Ricavi complessivi'!#REF!*LAVORO!$E$8,IF('Ricavi complessivi'!#REF!="S",'Ricavi complessivi'!#REF!,""))</f>
        <v>#REF!</v>
      </c>
      <c r="M206" s="30" t="e">
        <f>'Ricavi complessivi'!#REF!</f>
        <v>#REF!</v>
      </c>
      <c r="P206" s="42" t="e">
        <f>IF(M206="G",'Ricavi complessivi'!#REF!,IF('R Sala'!M206='R Sala'!$B$214,'Ricavi complessivi'!#REF!,0))</f>
        <v>#REF!</v>
      </c>
    </row>
    <row r="207" spans="1:16" ht="28.5" hidden="1">
      <c r="A207" s="13" t="str">
        <f>IF('Ricavi complessivi'!A207="","",'Ricavi complessivi'!A207)</f>
        <v xml:space="preserve">  58/10/200  </v>
      </c>
      <c r="B207" s="62" t="str">
        <f>IF('Ricavi complessivi'!B207="","",'Ricavi complessivi'!B207)</f>
        <v>TRASFERIMENTO Montechiarugolo figurativo</v>
      </c>
      <c r="C207" s="8" t="e">
        <f>IF('Ricavi complessivi'!#REF!="G",'Ricavi complessivi'!#REF!*LAVORO!$E$8,IF('Ricavi complessivi'!#REF!="S",'Ricavi complessivi'!#REF!,""))</f>
        <v>#REF!</v>
      </c>
      <c r="D207" s="8" t="e">
        <f>IF('Ricavi complessivi'!#REF!="G",'Ricavi complessivi'!#REF!*LAVORO!$E$8,IF('Ricavi complessivi'!#REF!="S",'Ricavi complessivi'!#REF!,""))</f>
        <v>#REF!</v>
      </c>
      <c r="E207" s="30" t="e">
        <f>IF('Ricavi complessivi'!#REF!="G",'Ricavi complessivi'!#REF!*LAVORO!$E$8,IF('Ricavi complessivi'!#REF!="S",'Ricavi complessivi'!#REF!,""))</f>
        <v>#REF!</v>
      </c>
      <c r="F207" s="114" t="e">
        <f>IF('Ricavi complessivi'!#REF!="G",'Ricavi complessivi'!C207*LAVORO!$E$8,IF('Ricavi complessivi'!#REF!="S",'Ricavi complessivi'!C207,0))</f>
        <v>#REF!</v>
      </c>
      <c r="G207" s="44" t="e">
        <f>IF('Ricavi complessivi'!#REF!="G",'Ricavi complessivi'!#REF!*LAVORO!$E$8,IF('Ricavi complessivi'!#REF!="S",'Ricavi complessivi'!#REF!,""))</f>
        <v>#REF!</v>
      </c>
      <c r="H207" s="44" t="e">
        <f>IF('Ricavi complessivi'!#REF!="G",'Ricavi complessivi'!#REF!*LAVORO!$E$8,IF('Ricavi complessivi'!#REF!="S",'Ricavi complessivi'!#REF!,""))</f>
        <v>#REF!</v>
      </c>
      <c r="I207" s="114" t="e">
        <f>IF('Ricavi complessivi'!#REF!="G",'Ricavi complessivi'!D207*LAVORO!$E$8,IF('Ricavi complessivi'!#REF!="S",'Ricavi complessivi'!D207,""))</f>
        <v>#REF!</v>
      </c>
      <c r="J207" s="14" t="e">
        <f>IF('Ricavi complessivi'!#REF!="G",'Ricavi complessivi'!E207*LAVORO!$E$8,IF('Ricavi complessivi'!#REF!="S",'Ricavi complessivi'!E207,""))</f>
        <v>#REF!</v>
      </c>
      <c r="K207" s="14" t="e">
        <f>IF('Ricavi complessivi'!#REF!="G",'Ricavi complessivi'!F207*LAVORO!$E$8,IF('Ricavi complessivi'!#REF!="S",'Ricavi complessivi'!F207,""))</f>
        <v>#REF!</v>
      </c>
      <c r="L207" s="30" t="e">
        <f>IF('Ricavi complessivi'!#REF!="G",'Ricavi complessivi'!#REF!*LAVORO!$E$8,IF('Ricavi complessivi'!#REF!="S",'Ricavi complessivi'!#REF!,""))</f>
        <v>#REF!</v>
      </c>
      <c r="M207" s="30" t="e">
        <f>'Ricavi complessivi'!#REF!</f>
        <v>#REF!</v>
      </c>
      <c r="P207" s="42" t="e">
        <f>IF(M207="G",'Ricavi complessivi'!#REF!,IF('R Sala'!M207='R Sala'!$B$214,'Ricavi complessivi'!#REF!,0))</f>
        <v>#REF!</v>
      </c>
    </row>
    <row r="208" spans="1:16" hidden="1">
      <c r="A208" s="13" t="str">
        <f>IF('Ricavi complessivi'!A208="","",'Ricavi complessivi'!A208)</f>
        <v xml:space="preserve">  58/10/210  </v>
      </c>
      <c r="B208" s="62" t="str">
        <f>IF('Ricavi complessivi'!B208="","",'Ricavi complessivi'!B208)</f>
        <v>TRASFERIMENTO Sala Baganza figurativo</v>
      </c>
      <c r="C208" s="8" t="e">
        <f>IF('Ricavi complessivi'!#REF!="G",'Ricavi complessivi'!#REF!*LAVORO!$E$8,IF('Ricavi complessivi'!#REF!="S",'Ricavi complessivi'!#REF!,""))</f>
        <v>#REF!</v>
      </c>
      <c r="D208" s="8" t="e">
        <f>IF('Ricavi complessivi'!#REF!="G",'Ricavi complessivi'!#REF!*LAVORO!$E$8,IF('Ricavi complessivi'!#REF!="S",'Ricavi complessivi'!#REF!,""))</f>
        <v>#REF!</v>
      </c>
      <c r="E208" s="30" t="e">
        <f>IF('Ricavi complessivi'!#REF!="G",'Ricavi complessivi'!#REF!*LAVORO!$E$8,IF('Ricavi complessivi'!#REF!="S",'Ricavi complessivi'!#REF!,""))</f>
        <v>#REF!</v>
      </c>
      <c r="F208" s="114" t="e">
        <f>IF('Ricavi complessivi'!#REF!="G",'Ricavi complessivi'!C208*LAVORO!$E$8,IF('Ricavi complessivi'!#REF!="S",'Ricavi complessivi'!C208,0))</f>
        <v>#REF!</v>
      </c>
      <c r="G208" s="44" t="e">
        <f>IF('Ricavi complessivi'!#REF!="G",'Ricavi complessivi'!#REF!*LAVORO!$E$8,IF('Ricavi complessivi'!#REF!="S",'Ricavi complessivi'!#REF!,""))</f>
        <v>#REF!</v>
      </c>
      <c r="H208" s="44" t="e">
        <f>IF('Ricavi complessivi'!#REF!="G",'Ricavi complessivi'!#REF!*LAVORO!$E$8,IF('Ricavi complessivi'!#REF!="S",'Ricavi complessivi'!#REF!,""))</f>
        <v>#REF!</v>
      </c>
      <c r="I208" s="114" t="e">
        <f>IF('Ricavi complessivi'!#REF!="G",'Ricavi complessivi'!D208*LAVORO!$E$8,IF('Ricavi complessivi'!#REF!="S",'Ricavi complessivi'!D208,""))</f>
        <v>#REF!</v>
      </c>
      <c r="J208" s="14" t="e">
        <f>IF('Ricavi complessivi'!#REF!="G",'Ricavi complessivi'!E208*LAVORO!$E$8,IF('Ricavi complessivi'!#REF!="S",'Ricavi complessivi'!E208,""))</f>
        <v>#REF!</v>
      </c>
      <c r="K208" s="14" t="e">
        <f>IF('Ricavi complessivi'!#REF!="G",'Ricavi complessivi'!F208*LAVORO!$E$8,IF('Ricavi complessivi'!#REF!="S",'Ricavi complessivi'!F208,""))</f>
        <v>#REF!</v>
      </c>
      <c r="L208" s="30" t="e">
        <f>IF('Ricavi complessivi'!#REF!="G",'Ricavi complessivi'!#REF!*LAVORO!$E$8,IF('Ricavi complessivi'!#REF!="S",'Ricavi complessivi'!#REF!,""))</f>
        <v>#REF!</v>
      </c>
      <c r="M208" s="30" t="e">
        <f>'Ricavi complessivi'!#REF!</f>
        <v>#REF!</v>
      </c>
      <c r="P208" s="42" t="e">
        <f>IF(M208="G",'Ricavi complessivi'!#REF!,IF('R Sala'!M208='R Sala'!$B$214,'Ricavi complessivi'!#REF!,0))</f>
        <v>#REF!</v>
      </c>
    </row>
    <row r="209" spans="1:16" hidden="1">
      <c r="A209" s="13" t="str">
        <f>IF('Ricavi complessivi'!A209="","",'Ricavi complessivi'!A209)</f>
        <v xml:space="preserve">  58/10/211  </v>
      </c>
      <c r="B209" s="62" t="str">
        <f>IF('Ricavi complessivi'!B209="","",'Ricavi complessivi'!B209)</f>
        <v>TRASFERIMENTO Traversetolo figurativo</v>
      </c>
      <c r="C209" s="8" t="e">
        <f>IF('Ricavi complessivi'!#REF!="G",'Ricavi complessivi'!#REF!*LAVORO!$E$8,IF('Ricavi complessivi'!#REF!="S",'Ricavi complessivi'!#REF!,""))</f>
        <v>#REF!</v>
      </c>
      <c r="D209" s="8" t="e">
        <f>IF('Ricavi complessivi'!#REF!="G",'Ricavi complessivi'!#REF!*LAVORO!$E$8,IF('Ricavi complessivi'!#REF!="S",'Ricavi complessivi'!#REF!,""))</f>
        <v>#REF!</v>
      </c>
      <c r="E209" s="30" t="e">
        <f>IF('Ricavi complessivi'!#REF!="G",'Ricavi complessivi'!#REF!*LAVORO!$E$8,IF('Ricavi complessivi'!#REF!="S",'Ricavi complessivi'!#REF!,""))</f>
        <v>#REF!</v>
      </c>
      <c r="F209" s="114" t="e">
        <f>IF('Ricavi complessivi'!#REF!="G",'Ricavi complessivi'!C209*LAVORO!$E$8,IF('Ricavi complessivi'!#REF!="S",'Ricavi complessivi'!C209,0))</f>
        <v>#REF!</v>
      </c>
      <c r="G209" s="44" t="e">
        <f>IF('Ricavi complessivi'!#REF!="G",'Ricavi complessivi'!#REF!*LAVORO!$E$8,IF('Ricavi complessivi'!#REF!="S",'Ricavi complessivi'!#REF!,""))</f>
        <v>#REF!</v>
      </c>
      <c r="H209" s="44" t="e">
        <f>IF('Ricavi complessivi'!#REF!="G",'Ricavi complessivi'!#REF!*LAVORO!$E$8,IF('Ricavi complessivi'!#REF!="S",'Ricavi complessivi'!#REF!,""))</f>
        <v>#REF!</v>
      </c>
      <c r="I209" s="114" t="e">
        <f>IF('Ricavi complessivi'!#REF!="G",'Ricavi complessivi'!D209*LAVORO!$E$8,IF('Ricavi complessivi'!#REF!="S",'Ricavi complessivi'!D209,""))</f>
        <v>#REF!</v>
      </c>
      <c r="J209" s="14" t="e">
        <f>IF('Ricavi complessivi'!#REF!="G",'Ricavi complessivi'!E209*LAVORO!$E$8,IF('Ricavi complessivi'!#REF!="S",'Ricavi complessivi'!E209,""))</f>
        <v>#REF!</v>
      </c>
      <c r="K209" s="14" t="e">
        <f>IF('Ricavi complessivi'!#REF!="G",'Ricavi complessivi'!F209*LAVORO!$E$8,IF('Ricavi complessivi'!#REF!="S",'Ricavi complessivi'!F209,""))</f>
        <v>#REF!</v>
      </c>
      <c r="L209" s="30" t="e">
        <f>IF('Ricavi complessivi'!#REF!="G",'Ricavi complessivi'!#REF!*LAVORO!$E$8,IF('Ricavi complessivi'!#REF!="S",'Ricavi complessivi'!#REF!,""))</f>
        <v>#REF!</v>
      </c>
      <c r="M209" s="30" t="e">
        <f>'Ricavi complessivi'!#REF!</f>
        <v>#REF!</v>
      </c>
      <c r="P209" s="42" t="e">
        <f>IF(M209="G",'Ricavi complessivi'!#REF!,IF('R Sala'!M209='R Sala'!$B$214,'Ricavi complessivi'!#REF!,0))</f>
        <v>#REF!</v>
      </c>
    </row>
    <row r="210" spans="1:16">
      <c r="A210" s="20" t="s">
        <v>1</v>
      </c>
      <c r="B210" s="36" t="s">
        <v>404</v>
      </c>
      <c r="C210" s="37"/>
      <c r="D210" s="37"/>
      <c r="E210" s="37" t="e">
        <f>SUM(E195:E199)</f>
        <v>#REF!</v>
      </c>
      <c r="F210" s="37" t="e">
        <f>SUM(F195:F205)</f>
        <v>#REF!</v>
      </c>
      <c r="G210" s="37" t="e">
        <f>SUM(G195:G205)</f>
        <v>#REF!</v>
      </c>
      <c r="H210" s="37" t="e">
        <f>SUM(H195:H205)</f>
        <v>#REF!</v>
      </c>
      <c r="I210" s="37" t="e">
        <f>SUM(I195:I204)</f>
        <v>#REF!</v>
      </c>
      <c r="J210" s="37" t="e">
        <f>SUM(J195:J205)</f>
        <v>#REF!</v>
      </c>
      <c r="K210" s="37" t="e">
        <f>SUM(K195:K205)</f>
        <v>#REF!</v>
      </c>
      <c r="L210" s="5"/>
      <c r="M210" s="4"/>
      <c r="P210" s="42">
        <v>1</v>
      </c>
    </row>
    <row r="211" spans="1:16" hidden="1">
      <c r="A211" s="20" t="s">
        <v>1</v>
      </c>
      <c r="B211" s="38" t="s">
        <v>411</v>
      </c>
      <c r="C211" s="39"/>
      <c r="D211" s="39"/>
      <c r="E211" s="39" t="e">
        <f>E210+E192+E169+E138+E90+E47+E17</f>
        <v>#REF!</v>
      </c>
      <c r="F211" s="39" t="e">
        <f t="shared" ref="F211:K211" si="12">F210+F169+F138+F90+F47+F17+F192</f>
        <v>#REF!</v>
      </c>
      <c r="G211" s="39" t="e">
        <f t="shared" si="12"/>
        <v>#REF!</v>
      </c>
      <c r="H211" s="39" t="e">
        <f t="shared" si="12"/>
        <v>#REF!</v>
      </c>
      <c r="I211" s="39" t="e">
        <f t="shared" si="12"/>
        <v>#REF!</v>
      </c>
      <c r="J211" s="39" t="e">
        <f t="shared" si="12"/>
        <v>#REF!</v>
      </c>
      <c r="K211" s="39" t="e">
        <f t="shared" si="12"/>
        <v>#REF!</v>
      </c>
      <c r="L211" s="5"/>
      <c r="M211" s="4"/>
      <c r="P211" s="42">
        <f>IF(M211="G",'Ricavi complessivi'!#REF!,IF('R Sala'!M211='R Sala'!$B$214,'Ricavi complessivi'!#REF!,0))</f>
        <v>0</v>
      </c>
    </row>
    <row r="213" spans="1:16">
      <c r="F213" s="1"/>
      <c r="G213" s="1"/>
      <c r="H213" s="1"/>
      <c r="I213" s="1"/>
      <c r="J213" s="1">
        <f>'R Collecchio'!L211+'R Felino'!L211+'R Montechiarugolo'!L211+'R Sala'!L211+'R Traversetolo'!L211</f>
        <v>0</v>
      </c>
      <c r="K213" s="1" t="e">
        <f>'R Collecchio'!M211+'R Felino'!M211+'R Montechiarugolo'!M211+'R Sala'!M211+'R Traversetolo'!M211</f>
        <v>#VALUE!</v>
      </c>
    </row>
    <row r="214" spans="1:16">
      <c r="B214" s="32" t="s">
        <v>7</v>
      </c>
      <c r="H214" s="42" t="s">
        <v>1594</v>
      </c>
      <c r="I214" s="1" t="e">
        <f>'C Sala'!I445</f>
        <v>#REF!</v>
      </c>
    </row>
    <row r="215" spans="1:16">
      <c r="F215" s="1"/>
      <c r="G215" s="1"/>
      <c r="H215" s="1"/>
      <c r="I215" s="1" t="e">
        <f>I198-I214</f>
        <v>#REF!</v>
      </c>
      <c r="J215" s="1" t="e">
        <f>J211-J210</f>
        <v>#REF!</v>
      </c>
      <c r="K215" s="1" t="e">
        <f>K211-K210</f>
        <v>#REF!</v>
      </c>
    </row>
    <row r="218" spans="1:16">
      <c r="F218" s="1"/>
      <c r="G218" s="1"/>
      <c r="H218" s="1"/>
    </row>
    <row r="219" spans="1:16">
      <c r="F219" s="1"/>
      <c r="G219" s="1"/>
      <c r="H219" s="1"/>
    </row>
    <row r="221" spans="1:16">
      <c r="J221" s="1"/>
      <c r="K221" s="1"/>
    </row>
    <row r="222" spans="1:16">
      <c r="J222" s="1"/>
      <c r="K222" s="1"/>
    </row>
    <row r="223" spans="1:16">
      <c r="J223" s="1"/>
      <c r="K223" s="1"/>
    </row>
    <row r="224" spans="1:16">
      <c r="J224" s="1"/>
      <c r="K224" s="1"/>
    </row>
    <row r="225" spans="10:11">
      <c r="J225" s="1"/>
      <c r="K225" s="1"/>
    </row>
    <row r="229" spans="10:11">
      <c r="K229" s="1"/>
    </row>
    <row r="230" spans="10:11">
      <c r="K230" s="1"/>
    </row>
    <row r="231" spans="10:11">
      <c r="K231" s="1"/>
    </row>
    <row r="232" spans="10:11">
      <c r="K232" s="1"/>
    </row>
    <row r="233" spans="10:11">
      <c r="K233" s="1"/>
    </row>
  </sheetData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Sala Baganza</oddHeader>
  </headerFooter>
  <rowBreaks count="1" manualBreakCount="1">
    <brk id="1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8">
    <pageSetUpPr fitToPage="1"/>
  </sheetPr>
  <dimension ref="A1:Z233"/>
  <sheetViews>
    <sheetView zoomScale="70" zoomScaleNormal="70" workbookViewId="0">
      <selection activeCell="C1" sqref="C1:E65536"/>
    </sheetView>
  </sheetViews>
  <sheetFormatPr defaultRowHeight="15"/>
  <cols>
    <col min="1" max="1" width="16.7109375" style="18" customWidth="1"/>
    <col min="2" max="2" width="47.42578125" style="42" customWidth="1"/>
    <col min="3" max="3" width="16.85546875" style="25" hidden="1" customWidth="1"/>
    <col min="4" max="4" width="18.42578125" style="25" hidden="1" customWidth="1"/>
    <col min="5" max="5" width="19.28515625" style="25" hidden="1" customWidth="1"/>
    <col min="6" max="7" width="18.85546875" style="42" customWidth="1"/>
    <col min="8" max="8" width="21" style="42" bestFit="1" customWidth="1"/>
    <col min="9" max="9" width="18.85546875" style="42" customWidth="1"/>
    <col min="10" max="10" width="26.42578125" style="42" customWidth="1"/>
    <col min="11" max="11" width="26.85546875" style="42" customWidth="1"/>
    <col min="12" max="12" width="61.42578125" style="42" customWidth="1"/>
    <col min="13" max="13" width="11.5703125" style="42" bestFit="1" customWidth="1"/>
    <col min="14" max="14" width="23.42578125" style="42" customWidth="1"/>
    <col min="15" max="15" width="9.140625" style="42"/>
    <col min="16" max="16" width="10.5703125" style="42" bestFit="1" customWidth="1"/>
    <col min="17" max="18" width="9.140625" style="42"/>
    <col min="19" max="19" width="10.7109375" style="42" bestFit="1" customWidth="1"/>
    <col min="20" max="21" width="9.140625" style="42"/>
    <col min="22" max="23" width="10" style="42" bestFit="1" customWidth="1"/>
    <col min="24" max="25" width="9.140625" style="42"/>
    <col min="26" max="26" width="10" style="42" bestFit="1" customWidth="1"/>
    <col min="27" max="16384" width="9.140625" style="42"/>
  </cols>
  <sheetData>
    <row r="1" spans="1:16" ht="23.25">
      <c r="B1" s="50" t="s">
        <v>482</v>
      </c>
      <c r="P1" s="42">
        <v>1</v>
      </c>
    </row>
    <row r="2" spans="1:16">
      <c r="A2" s="2" t="s">
        <v>3</v>
      </c>
      <c r="B2" s="2" t="s">
        <v>2</v>
      </c>
      <c r="C2" s="26" t="s">
        <v>422</v>
      </c>
      <c r="D2" s="26" t="s">
        <v>517</v>
      </c>
      <c r="E2" s="26" t="s">
        <v>487</v>
      </c>
      <c r="F2" s="26" t="str">
        <f>'Ricavi complessivi'!C194</f>
        <v>PREVENTIVO 2019</v>
      </c>
      <c r="G2" s="26" t="e">
        <f>'Ricavi complessivi'!#REF!</f>
        <v>#REF!</v>
      </c>
      <c r="H2" s="26" t="e">
        <f>'Ricavi complessivi'!#REF!</f>
        <v>#REF!</v>
      </c>
      <c r="I2" s="26" t="str">
        <f>'Ricavi complessivi'!D194</f>
        <v>CONSUNTIVO 2019</v>
      </c>
      <c r="J2" s="26" t="str">
        <f>'Ricavi complessivi'!E194</f>
        <v>INDICATORE ATTESO</v>
      </c>
      <c r="K2" s="26" t="str">
        <f>'Ricavi complessivi'!F194</f>
        <v>INDICATORE CONS.</v>
      </c>
      <c r="L2" s="2" t="s">
        <v>421</v>
      </c>
      <c r="P2" s="42">
        <v>1</v>
      </c>
    </row>
    <row r="3" spans="1:16" hidden="1">
      <c r="A3" s="13" t="str">
        <f>IF('Ricavi complessivi'!A3="","",'Ricavi complessivi'!A3)</f>
        <v xml:space="preserve">  58/05/005  </v>
      </c>
      <c r="B3" s="62" t="str">
        <f>IF('Ricavi complessivi'!B3="","",'Ricavi complessivi'!B3)</f>
        <v xml:space="preserve">RIMB ONERI FRNA SAD COLLECCHIO </v>
      </c>
      <c r="C3" s="8" t="e">
        <f>IF('Ricavi complessivi'!#REF!="G",'Ricavi complessivi'!#REF!*LAVORO!$E$9,IF('Ricavi complessivi'!#REF!="T",'Ricavi complessivi'!#REF!,""))</f>
        <v>#REF!</v>
      </c>
      <c r="D3" s="8" t="e">
        <f>IF('Ricavi complessivi'!#REF!="G",'Ricavi complessivi'!#REF!*LAVORO!$E$9,IF('Ricavi complessivi'!#REF!="T",'Ricavi complessivi'!#REF!,""))</f>
        <v>#REF!</v>
      </c>
      <c r="E3" s="30" t="e">
        <f>IF('Ricavi complessivi'!#REF!="G",'Ricavi complessivi'!#REF!*LAVORO!$E$9,IF('Ricavi complessivi'!#REF!="T",'Ricavi complessivi'!#REF!,""))</f>
        <v>#REF!</v>
      </c>
      <c r="F3" s="114" t="e">
        <f>IF('Ricavi complessivi'!#REF!="G",'Ricavi complessivi'!C3*LAVORO!$E$9,IF('Ricavi complessivi'!#REF!="T",'Ricavi complessivi'!C3,0))</f>
        <v>#REF!</v>
      </c>
      <c r="G3" s="44" t="e">
        <f>IF('Ricavi complessivi'!#REF!="G",'Ricavi complessivi'!#REF!*LAVORO!$E$9,IF('Ricavi complessivi'!#REF!="T",'Ricavi complessivi'!#REF!,""))</f>
        <v>#REF!</v>
      </c>
      <c r="H3" s="44" t="e">
        <f>IF('Ricavi complessivi'!#REF!="G",'Ricavi complessivi'!#REF!*LAVORO!$E$9,IF('Ricavi complessivi'!#REF!="T",'Ricavi complessivi'!#REF!,""))</f>
        <v>#REF!</v>
      </c>
      <c r="I3" s="114" t="e">
        <f>IF('Ricavi complessivi'!#REF!="G",'Ricavi complessivi'!D3*LAVORO!$E$9,IF('Ricavi complessivi'!#REF!="T",'Ricavi complessivi'!D3,""))</f>
        <v>#REF!</v>
      </c>
      <c r="J3" s="14" t="e">
        <f>IF('Ricavi complessivi'!#REF!="G",'Ricavi complessivi'!E3*LAVORO!$E$9,IF('Ricavi complessivi'!#REF!="T",'Ricavi complessivi'!E3,""))</f>
        <v>#REF!</v>
      </c>
      <c r="K3" s="14" t="e">
        <f>IF('Ricavi complessivi'!#REF!="G",'Ricavi complessivi'!F3*LAVORO!$E$9,IF('Ricavi complessivi'!#REF!="T",'Ricavi complessivi'!F3,""))</f>
        <v>#REF!</v>
      </c>
      <c r="L3" s="30" t="e">
        <f>IF('Ricavi complessivi'!#REF!="G",'Ricavi complessivi'!#REF!*LAVORO!$E$9,IF('Ricavi complessivi'!#REF!="T",'Ricavi complessivi'!#REF!,""))</f>
        <v>#REF!</v>
      </c>
      <c r="M3" s="30" t="e">
        <f>'Ricavi complessivi'!#REF!</f>
        <v>#REF!</v>
      </c>
      <c r="P3" s="42" t="e">
        <f>IF(M3="G",'Ricavi complessivi'!#REF!,IF('R Traversetolo'!M3='R Traversetolo'!$B$214,'Ricavi complessivi'!#REF!,0))</f>
        <v>#REF!</v>
      </c>
    </row>
    <row r="4" spans="1:16" hidden="1">
      <c r="A4" s="13" t="str">
        <f>IF('Ricavi complessivi'!A4="","",'Ricavi complessivi'!A4)</f>
        <v xml:space="preserve">  58/05/010  </v>
      </c>
      <c r="B4" s="62" t="str">
        <f>IF('Ricavi complessivi'!B4="","",'Ricavi complessivi'!B4)</f>
        <v xml:space="preserve">RIMB ONERI FRNA SAD FELINO     </v>
      </c>
      <c r="C4" s="8" t="e">
        <f>IF('Ricavi complessivi'!#REF!="G",'Ricavi complessivi'!#REF!*LAVORO!$E$9,IF('Ricavi complessivi'!#REF!="T",'Ricavi complessivi'!#REF!,""))</f>
        <v>#REF!</v>
      </c>
      <c r="D4" s="8" t="e">
        <f>IF('Ricavi complessivi'!#REF!="G",'Ricavi complessivi'!#REF!*LAVORO!$E$9,IF('Ricavi complessivi'!#REF!="T",'Ricavi complessivi'!#REF!,""))</f>
        <v>#REF!</v>
      </c>
      <c r="E4" s="30" t="e">
        <f>IF('Ricavi complessivi'!#REF!="G",'Ricavi complessivi'!#REF!*LAVORO!$E$9,IF('Ricavi complessivi'!#REF!="T",'Ricavi complessivi'!#REF!,""))</f>
        <v>#REF!</v>
      </c>
      <c r="F4" s="114" t="e">
        <f>IF('Ricavi complessivi'!#REF!="G",'Ricavi complessivi'!C4*LAVORO!$E$9,IF('Ricavi complessivi'!#REF!="T",'Ricavi complessivi'!C4,0))</f>
        <v>#REF!</v>
      </c>
      <c r="G4" s="44" t="e">
        <f>IF('Ricavi complessivi'!#REF!="G",'Ricavi complessivi'!#REF!*LAVORO!$E$9,IF('Ricavi complessivi'!#REF!="T",'Ricavi complessivi'!#REF!,""))</f>
        <v>#REF!</v>
      </c>
      <c r="H4" s="44" t="e">
        <f>IF('Ricavi complessivi'!#REF!="G",'Ricavi complessivi'!#REF!*LAVORO!$E$9,IF('Ricavi complessivi'!#REF!="T",'Ricavi complessivi'!#REF!,""))</f>
        <v>#REF!</v>
      </c>
      <c r="I4" s="114" t="e">
        <f>IF('Ricavi complessivi'!#REF!="G",'Ricavi complessivi'!D4*LAVORO!$E$9,IF('Ricavi complessivi'!#REF!="T",'Ricavi complessivi'!D4,""))</f>
        <v>#REF!</v>
      </c>
      <c r="J4" s="14" t="e">
        <f>IF('Ricavi complessivi'!#REF!="G",'Ricavi complessivi'!E4*LAVORO!$E$9,IF('Ricavi complessivi'!#REF!="T",'Ricavi complessivi'!E4,""))</f>
        <v>#REF!</v>
      </c>
      <c r="K4" s="14" t="e">
        <f>IF('Ricavi complessivi'!#REF!="G",'Ricavi complessivi'!F4*LAVORO!$E$9,IF('Ricavi complessivi'!#REF!="T",'Ricavi complessivi'!F4,""))</f>
        <v>#REF!</v>
      </c>
      <c r="L4" s="30" t="e">
        <f>IF('Ricavi complessivi'!#REF!="G",'Ricavi complessivi'!#REF!*LAVORO!$E$9,IF('Ricavi complessivi'!#REF!="T",'Ricavi complessivi'!#REF!,""))</f>
        <v>#REF!</v>
      </c>
      <c r="M4" s="30" t="e">
        <f>'Ricavi complessivi'!#REF!</f>
        <v>#REF!</v>
      </c>
      <c r="P4" s="42" t="e">
        <f>IF(M4="G",'Ricavi complessivi'!#REF!,IF('R Traversetolo'!M4='R Traversetolo'!$B$214,'Ricavi complessivi'!#REF!,0))</f>
        <v>#REF!</v>
      </c>
    </row>
    <row r="5" spans="1:16" hidden="1">
      <c r="A5" s="13" t="str">
        <f>IF('Ricavi complessivi'!A5="","",'Ricavi complessivi'!A5)</f>
        <v xml:space="preserve">  58/05/015  </v>
      </c>
      <c r="B5" s="62" t="str">
        <f>IF('Ricavi complessivi'!B5="","",'Ricavi complessivi'!B5)</f>
        <v xml:space="preserve">RIMB ONERI FRNA SAD MONT.LO    </v>
      </c>
      <c r="C5" s="8" t="e">
        <f>IF('Ricavi complessivi'!#REF!="G",'Ricavi complessivi'!#REF!*LAVORO!$E$9,IF('Ricavi complessivi'!#REF!="T",'Ricavi complessivi'!#REF!,""))</f>
        <v>#REF!</v>
      </c>
      <c r="D5" s="8" t="e">
        <f>IF('Ricavi complessivi'!#REF!="G",'Ricavi complessivi'!#REF!*LAVORO!$E$9,IF('Ricavi complessivi'!#REF!="T",'Ricavi complessivi'!#REF!,""))</f>
        <v>#REF!</v>
      </c>
      <c r="E5" s="30" t="e">
        <f>IF('Ricavi complessivi'!#REF!="G",'Ricavi complessivi'!#REF!*LAVORO!$E$9,IF('Ricavi complessivi'!#REF!="T",'Ricavi complessivi'!#REF!,""))</f>
        <v>#REF!</v>
      </c>
      <c r="F5" s="114" t="e">
        <f>IF('Ricavi complessivi'!#REF!="G",'Ricavi complessivi'!C5*LAVORO!$E$9,IF('Ricavi complessivi'!#REF!="T",'Ricavi complessivi'!C5,0))</f>
        <v>#REF!</v>
      </c>
      <c r="G5" s="44" t="e">
        <f>IF('Ricavi complessivi'!#REF!="G",'Ricavi complessivi'!#REF!*LAVORO!$E$9,IF('Ricavi complessivi'!#REF!="T",'Ricavi complessivi'!#REF!,""))</f>
        <v>#REF!</v>
      </c>
      <c r="H5" s="44" t="e">
        <f>IF('Ricavi complessivi'!#REF!="G",'Ricavi complessivi'!#REF!*LAVORO!$E$9,IF('Ricavi complessivi'!#REF!="T",'Ricavi complessivi'!#REF!,""))</f>
        <v>#REF!</v>
      </c>
      <c r="I5" s="114" t="e">
        <f>IF('Ricavi complessivi'!#REF!="G",'Ricavi complessivi'!D5*LAVORO!$E$9,IF('Ricavi complessivi'!#REF!="T",'Ricavi complessivi'!D5,""))</f>
        <v>#REF!</v>
      </c>
      <c r="J5" s="14" t="e">
        <f>IF('Ricavi complessivi'!#REF!="G",'Ricavi complessivi'!E5*LAVORO!$E$9,IF('Ricavi complessivi'!#REF!="T",'Ricavi complessivi'!E5,""))</f>
        <v>#REF!</v>
      </c>
      <c r="K5" s="14" t="e">
        <f>IF('Ricavi complessivi'!#REF!="G",'Ricavi complessivi'!F5*LAVORO!$E$9,IF('Ricavi complessivi'!#REF!="T",'Ricavi complessivi'!F5,""))</f>
        <v>#REF!</v>
      </c>
      <c r="L5" s="30" t="e">
        <f>IF('Ricavi complessivi'!#REF!="G",'Ricavi complessivi'!#REF!*LAVORO!$E$9,IF('Ricavi complessivi'!#REF!="T",'Ricavi complessivi'!#REF!,""))</f>
        <v>#REF!</v>
      </c>
      <c r="M5" s="30" t="e">
        <f>'Ricavi complessivi'!#REF!</f>
        <v>#REF!</v>
      </c>
      <c r="P5" s="42" t="e">
        <f>IF(M5="G",'Ricavi complessivi'!#REF!,IF('R Traversetolo'!M5='R Traversetolo'!$B$214,'Ricavi complessivi'!#REF!,0))</f>
        <v>#REF!</v>
      </c>
    </row>
    <row r="6" spans="1:16" hidden="1">
      <c r="A6" s="13" t="str">
        <f>IF('Ricavi complessivi'!A6="","",'Ricavi complessivi'!A6)</f>
        <v xml:space="preserve">  58/05/100  </v>
      </c>
      <c r="B6" s="62" t="str">
        <f>IF('Ricavi complessivi'!B6="","",'Ricavi complessivi'!B6)</f>
        <v xml:space="preserve">RIMB ONERI FRNA SAD SALA B.    </v>
      </c>
      <c r="C6" s="8" t="e">
        <f>IF('Ricavi complessivi'!#REF!="G",'Ricavi complessivi'!#REF!*LAVORO!$E$9,IF('Ricavi complessivi'!#REF!="T",'Ricavi complessivi'!#REF!,""))</f>
        <v>#REF!</v>
      </c>
      <c r="D6" s="8" t="e">
        <f>IF('Ricavi complessivi'!#REF!="G",'Ricavi complessivi'!#REF!*LAVORO!$E$9,IF('Ricavi complessivi'!#REF!="T",'Ricavi complessivi'!#REF!,""))</f>
        <v>#REF!</v>
      </c>
      <c r="E6" s="30" t="e">
        <f>IF('Ricavi complessivi'!#REF!="G",'Ricavi complessivi'!#REF!*LAVORO!$E$9,IF('Ricavi complessivi'!#REF!="T",'Ricavi complessivi'!#REF!,""))</f>
        <v>#REF!</v>
      </c>
      <c r="F6" s="114" t="e">
        <f>IF('Ricavi complessivi'!#REF!="G",'Ricavi complessivi'!C6*LAVORO!$E$9,IF('Ricavi complessivi'!#REF!="T",'Ricavi complessivi'!C6,0))</f>
        <v>#REF!</v>
      </c>
      <c r="G6" s="44" t="e">
        <f>IF('Ricavi complessivi'!#REF!="G",'Ricavi complessivi'!#REF!*LAVORO!$E$9,IF('Ricavi complessivi'!#REF!="T",'Ricavi complessivi'!#REF!,""))</f>
        <v>#REF!</v>
      </c>
      <c r="H6" s="44" t="e">
        <f>IF('Ricavi complessivi'!#REF!="G",'Ricavi complessivi'!#REF!*LAVORO!$E$9,IF('Ricavi complessivi'!#REF!="T",'Ricavi complessivi'!#REF!,""))</f>
        <v>#REF!</v>
      </c>
      <c r="I6" s="114" t="e">
        <f>IF('Ricavi complessivi'!#REF!="G",'Ricavi complessivi'!D6*LAVORO!$E$9,IF('Ricavi complessivi'!#REF!="T",'Ricavi complessivi'!D6,""))</f>
        <v>#REF!</v>
      </c>
      <c r="J6" s="14" t="e">
        <f>IF('Ricavi complessivi'!#REF!="G",'Ricavi complessivi'!E6*LAVORO!$E$9,IF('Ricavi complessivi'!#REF!="T",'Ricavi complessivi'!E6,""))</f>
        <v>#REF!</v>
      </c>
      <c r="K6" s="14" t="e">
        <f>IF('Ricavi complessivi'!#REF!="G",'Ricavi complessivi'!F6*LAVORO!$E$9,IF('Ricavi complessivi'!#REF!="T",'Ricavi complessivi'!F6,""))</f>
        <v>#REF!</v>
      </c>
      <c r="L6" s="30" t="e">
        <f>IF('Ricavi complessivi'!#REF!="G",'Ricavi complessivi'!#REF!*LAVORO!$E$9,IF('Ricavi complessivi'!#REF!="T",'Ricavi complessivi'!#REF!,""))</f>
        <v>#REF!</v>
      </c>
      <c r="M6" s="30" t="e">
        <f>'Ricavi complessivi'!#REF!</f>
        <v>#REF!</v>
      </c>
      <c r="P6" s="42" t="e">
        <f>IF(M6="G",'Ricavi complessivi'!#REF!,IF('R Traversetolo'!M6='R Traversetolo'!$B$214,'Ricavi complessivi'!#REF!,0))</f>
        <v>#REF!</v>
      </c>
    </row>
    <row r="7" spans="1:16">
      <c r="A7" s="13" t="str">
        <f>IF('Ricavi complessivi'!A7="","",'Ricavi complessivi'!A7)</f>
        <v xml:space="preserve">  58/05/105  </v>
      </c>
      <c r="B7" s="62" t="str">
        <f>IF('Ricavi complessivi'!B7="","",'Ricavi complessivi'!B7)</f>
        <v xml:space="preserve">RIMB ONERI FRNA SAD TRAV.LO    </v>
      </c>
      <c r="C7" s="8" t="e">
        <f>IF('Ricavi complessivi'!#REF!="G",'Ricavi complessivi'!#REF!*LAVORO!$E$9,IF('Ricavi complessivi'!#REF!="T",'Ricavi complessivi'!#REF!,""))</f>
        <v>#REF!</v>
      </c>
      <c r="D7" s="8" t="e">
        <f>IF('Ricavi complessivi'!#REF!="G",'Ricavi complessivi'!#REF!*LAVORO!$E$9,IF('Ricavi complessivi'!#REF!="T",'Ricavi complessivi'!#REF!,""))</f>
        <v>#REF!</v>
      </c>
      <c r="E7" s="30" t="e">
        <f>IF('Ricavi complessivi'!#REF!="G",'Ricavi complessivi'!#REF!*LAVORO!$E$9,IF('Ricavi complessivi'!#REF!="T",'Ricavi complessivi'!#REF!,""))</f>
        <v>#REF!</v>
      </c>
      <c r="F7" s="114" t="e">
        <f>IF('Ricavi complessivi'!#REF!="G",'Ricavi complessivi'!C7*LAVORO!$E$9,IF('Ricavi complessivi'!#REF!="T",'Ricavi complessivi'!C7,0))</f>
        <v>#REF!</v>
      </c>
      <c r="G7" s="44" t="e">
        <f>IF('Ricavi complessivi'!#REF!="G",'Ricavi complessivi'!#REF!*LAVORO!$E$9,IF('Ricavi complessivi'!#REF!="T",'Ricavi complessivi'!#REF!,""))</f>
        <v>#REF!</v>
      </c>
      <c r="H7" s="44" t="e">
        <f>IF('Ricavi complessivi'!#REF!="G",'Ricavi complessivi'!#REF!*LAVORO!$E$9,IF('Ricavi complessivi'!#REF!="T",'Ricavi complessivi'!#REF!,""))</f>
        <v>#REF!</v>
      </c>
      <c r="I7" s="114" t="e">
        <f>IF('Ricavi complessivi'!#REF!="G",'Ricavi complessivi'!D7*LAVORO!$E$9,IF('Ricavi complessivi'!#REF!="T",'Ricavi complessivi'!D7,""))</f>
        <v>#REF!</v>
      </c>
      <c r="J7" s="14" t="e">
        <f>IF('Ricavi complessivi'!#REF!="G",'Ricavi complessivi'!E7*LAVORO!$E$9,IF('Ricavi complessivi'!#REF!="T",'Ricavi complessivi'!E7,""))</f>
        <v>#REF!</v>
      </c>
      <c r="K7" s="14" t="e">
        <f>IF('Ricavi complessivi'!#REF!="G",'Ricavi complessivi'!F7*LAVORO!$E$9,IF('Ricavi complessivi'!#REF!="T",'Ricavi complessivi'!F7,""))</f>
        <v>#REF!</v>
      </c>
      <c r="L7" s="30" t="e">
        <f>IF('Ricavi complessivi'!#REF!="G",'Ricavi complessivi'!#REF!*LAVORO!$E$9,IF('Ricavi complessivi'!#REF!="T",'Ricavi complessivi'!#REF!,""))</f>
        <v>#REF!</v>
      </c>
      <c r="M7" s="30" t="e">
        <f>'Ricavi complessivi'!#REF!</f>
        <v>#REF!</v>
      </c>
      <c r="P7" s="42" t="e">
        <f>IF(M7="G",'Ricavi complessivi'!#REF!,IF('R Traversetolo'!M7='R Traversetolo'!$B$214,'Ricavi complessivi'!#REF!,0))</f>
        <v>#REF!</v>
      </c>
    </row>
    <row r="8" spans="1:16" hidden="1">
      <c r="A8" s="13" t="str">
        <f>IF('Ricavi complessivi'!A8="","",'Ricavi complessivi'!A8)</f>
        <v xml:space="preserve">  58/05/107  </v>
      </c>
      <c r="B8" s="62" t="str">
        <f>IF('Ricavi complessivi'!B8="","",'Ricavi complessivi'!B8)</f>
        <v xml:space="preserve">RIMB ONERI CD COLLECCHIO       </v>
      </c>
      <c r="C8" s="8" t="e">
        <f>IF('Ricavi complessivi'!#REF!="G",'Ricavi complessivi'!#REF!*LAVORO!$E$9,IF('Ricavi complessivi'!#REF!="T",'Ricavi complessivi'!#REF!,""))</f>
        <v>#REF!</v>
      </c>
      <c r="D8" s="8" t="e">
        <f>IF('Ricavi complessivi'!#REF!="G",'Ricavi complessivi'!#REF!*LAVORO!$E$9,IF('Ricavi complessivi'!#REF!="T",'Ricavi complessivi'!#REF!,""))</f>
        <v>#REF!</v>
      </c>
      <c r="E8" s="30" t="e">
        <f>IF('Ricavi complessivi'!#REF!="G",'Ricavi complessivi'!#REF!*LAVORO!$E$9,IF('Ricavi complessivi'!#REF!="T",'Ricavi complessivi'!#REF!,""))</f>
        <v>#REF!</v>
      </c>
      <c r="F8" s="114" t="e">
        <f>IF('Ricavi complessivi'!#REF!="G",'Ricavi complessivi'!C8*LAVORO!$E$9,IF('Ricavi complessivi'!#REF!="T",'Ricavi complessivi'!C8,0))</f>
        <v>#REF!</v>
      </c>
      <c r="G8" s="44" t="e">
        <f>IF('Ricavi complessivi'!#REF!="G",'Ricavi complessivi'!#REF!*LAVORO!$E$9,IF('Ricavi complessivi'!#REF!="T",'Ricavi complessivi'!#REF!,""))</f>
        <v>#REF!</v>
      </c>
      <c r="H8" s="44" t="e">
        <f>IF('Ricavi complessivi'!#REF!="G",'Ricavi complessivi'!#REF!*LAVORO!$E$9,IF('Ricavi complessivi'!#REF!="T",'Ricavi complessivi'!#REF!,""))</f>
        <v>#REF!</v>
      </c>
      <c r="I8" s="114" t="e">
        <f>IF('Ricavi complessivi'!#REF!="G",'Ricavi complessivi'!D8*LAVORO!$E$9,IF('Ricavi complessivi'!#REF!="T",'Ricavi complessivi'!D8,""))</f>
        <v>#REF!</v>
      </c>
      <c r="J8" s="14" t="e">
        <f>IF('Ricavi complessivi'!#REF!="G",'Ricavi complessivi'!E8*LAVORO!$E$9,IF('Ricavi complessivi'!#REF!="T",'Ricavi complessivi'!E8,""))</f>
        <v>#REF!</v>
      </c>
      <c r="K8" s="14" t="e">
        <f>IF('Ricavi complessivi'!#REF!="G",'Ricavi complessivi'!F8*LAVORO!$E$9,IF('Ricavi complessivi'!#REF!="T",'Ricavi complessivi'!F8,""))</f>
        <v>#REF!</v>
      </c>
      <c r="L8" s="30" t="e">
        <f>IF('Ricavi complessivi'!#REF!="G",'Ricavi complessivi'!#REF!*LAVORO!$E$9,IF('Ricavi complessivi'!#REF!="T",'Ricavi complessivi'!#REF!,""))</f>
        <v>#REF!</v>
      </c>
      <c r="M8" s="30" t="e">
        <f>'Ricavi complessivi'!#REF!</f>
        <v>#REF!</v>
      </c>
      <c r="P8" s="42" t="e">
        <f>IF(M8="G",'Ricavi complessivi'!#REF!,IF('R Traversetolo'!M8='R Traversetolo'!$B$214,'Ricavi complessivi'!#REF!,0))</f>
        <v>#REF!</v>
      </c>
    </row>
    <row r="9" spans="1:16" hidden="1">
      <c r="A9" s="13" t="str">
        <f>IF('Ricavi complessivi'!A9="","",'Ricavi complessivi'!A9)</f>
        <v xml:space="preserve">  58/05/110  </v>
      </c>
      <c r="B9" s="62" t="str">
        <f>IF('Ricavi complessivi'!B9="","",'Ricavi complessivi'!B9)</f>
        <v xml:space="preserve">RIMB ONERI CD MONTECHIARUGOLO  </v>
      </c>
      <c r="C9" s="8" t="e">
        <f>IF('Ricavi complessivi'!#REF!="G",'Ricavi complessivi'!#REF!*LAVORO!$E$9,IF('Ricavi complessivi'!#REF!="T",'Ricavi complessivi'!#REF!,""))</f>
        <v>#REF!</v>
      </c>
      <c r="D9" s="8" t="e">
        <f>IF('Ricavi complessivi'!#REF!="G",'Ricavi complessivi'!#REF!*LAVORO!$E$9,IF('Ricavi complessivi'!#REF!="T",'Ricavi complessivi'!#REF!,""))</f>
        <v>#REF!</v>
      </c>
      <c r="E9" s="30" t="e">
        <f>IF('Ricavi complessivi'!#REF!="G",'Ricavi complessivi'!#REF!*LAVORO!$E$9,IF('Ricavi complessivi'!#REF!="T",'Ricavi complessivi'!#REF!,""))</f>
        <v>#REF!</v>
      </c>
      <c r="F9" s="114" t="e">
        <f>IF('Ricavi complessivi'!#REF!="G",'Ricavi complessivi'!C9*LAVORO!$E$9,IF('Ricavi complessivi'!#REF!="T",'Ricavi complessivi'!C9,0))</f>
        <v>#REF!</v>
      </c>
      <c r="G9" s="44" t="e">
        <f>IF('Ricavi complessivi'!#REF!="G",'Ricavi complessivi'!#REF!*LAVORO!$E$9,IF('Ricavi complessivi'!#REF!="T",'Ricavi complessivi'!#REF!,""))</f>
        <v>#REF!</v>
      </c>
      <c r="H9" s="44" t="e">
        <f>IF('Ricavi complessivi'!#REF!="G",'Ricavi complessivi'!#REF!*LAVORO!$E$9,IF('Ricavi complessivi'!#REF!="T",'Ricavi complessivi'!#REF!,""))</f>
        <v>#REF!</v>
      </c>
      <c r="I9" s="114" t="e">
        <f>IF('Ricavi complessivi'!#REF!="G",'Ricavi complessivi'!D9*LAVORO!$E$9,IF('Ricavi complessivi'!#REF!="T",'Ricavi complessivi'!D9,""))</f>
        <v>#REF!</v>
      </c>
      <c r="J9" s="14" t="e">
        <f>IF('Ricavi complessivi'!#REF!="G",'Ricavi complessivi'!E9*LAVORO!$E$9,IF('Ricavi complessivi'!#REF!="T",'Ricavi complessivi'!E9,""))</f>
        <v>#REF!</v>
      </c>
      <c r="K9" s="14" t="e">
        <f>IF('Ricavi complessivi'!#REF!="G",'Ricavi complessivi'!F9*LAVORO!$E$9,IF('Ricavi complessivi'!#REF!="T",'Ricavi complessivi'!F9,""))</f>
        <v>#REF!</v>
      </c>
      <c r="L9" s="30" t="e">
        <f>IF('Ricavi complessivi'!#REF!="G",'Ricavi complessivi'!#REF!*LAVORO!$E$9,IF('Ricavi complessivi'!#REF!="T",'Ricavi complessivi'!#REF!,""))</f>
        <v>#REF!</v>
      </c>
      <c r="M9" s="30" t="e">
        <f>'Ricavi complessivi'!#REF!</f>
        <v>#REF!</v>
      </c>
      <c r="P9" s="42" t="e">
        <f>IF(M9="G",'Ricavi complessivi'!#REF!,IF('R Traversetolo'!M9='R Traversetolo'!$B$214,'Ricavi complessivi'!#REF!,0))</f>
        <v>#REF!</v>
      </c>
    </row>
    <row r="10" spans="1:16">
      <c r="A10" s="13" t="str">
        <f>IF('Ricavi complessivi'!A10="","",'Ricavi complessivi'!A10)</f>
        <v xml:space="preserve">  58/05/111  </v>
      </c>
      <c r="B10" s="62" t="str">
        <f>IF('Ricavi complessivi'!B10="","",'Ricavi complessivi'!B10)</f>
        <v xml:space="preserve">RIMB ONERI CD TRAVERSETOLO     </v>
      </c>
      <c r="C10" s="8" t="e">
        <f>IF('Ricavi complessivi'!#REF!="G",'Ricavi complessivi'!#REF!*LAVORO!$E$9,IF('Ricavi complessivi'!#REF!="T",'Ricavi complessivi'!#REF!,""))</f>
        <v>#REF!</v>
      </c>
      <c r="D10" s="8" t="e">
        <f>IF('Ricavi complessivi'!#REF!="G",'Ricavi complessivi'!#REF!*LAVORO!$E$9,IF('Ricavi complessivi'!#REF!="T",'Ricavi complessivi'!#REF!,""))</f>
        <v>#REF!</v>
      </c>
      <c r="E10" s="30" t="e">
        <f>IF('Ricavi complessivi'!#REF!="G",'Ricavi complessivi'!#REF!*LAVORO!$E$9,IF('Ricavi complessivi'!#REF!="T",'Ricavi complessivi'!#REF!,""))</f>
        <v>#REF!</v>
      </c>
      <c r="F10" s="114" t="e">
        <f>IF('Ricavi complessivi'!#REF!="G",'Ricavi complessivi'!C10*LAVORO!$E$9,IF('Ricavi complessivi'!#REF!="T",'Ricavi complessivi'!C10,0))</f>
        <v>#REF!</v>
      </c>
      <c r="G10" s="44" t="e">
        <f>IF('Ricavi complessivi'!#REF!="G",'Ricavi complessivi'!#REF!*LAVORO!$E$9,IF('Ricavi complessivi'!#REF!="T",'Ricavi complessivi'!#REF!,""))</f>
        <v>#REF!</v>
      </c>
      <c r="H10" s="44" t="e">
        <f>IF('Ricavi complessivi'!#REF!="G",'Ricavi complessivi'!#REF!*LAVORO!$E$9,IF('Ricavi complessivi'!#REF!="T",'Ricavi complessivi'!#REF!,""))</f>
        <v>#REF!</v>
      </c>
      <c r="I10" s="114" t="e">
        <f>IF('Ricavi complessivi'!#REF!="G",'Ricavi complessivi'!D10*LAVORO!$E$9,IF('Ricavi complessivi'!#REF!="T",'Ricavi complessivi'!D10,""))</f>
        <v>#REF!</v>
      </c>
      <c r="J10" s="14" t="e">
        <f>IF('Ricavi complessivi'!#REF!="G",'Ricavi complessivi'!E10*LAVORO!$E$9,IF('Ricavi complessivi'!#REF!="T",'Ricavi complessivi'!E10,""))</f>
        <v>#REF!</v>
      </c>
      <c r="K10" s="14" t="e">
        <f>IF('Ricavi complessivi'!#REF!="G",'Ricavi complessivi'!F10*LAVORO!$E$9,IF('Ricavi complessivi'!#REF!="T",'Ricavi complessivi'!F10,""))</f>
        <v>#REF!</v>
      </c>
      <c r="L10" s="30" t="e">
        <f>IF('Ricavi complessivi'!#REF!="G",'Ricavi complessivi'!#REF!*LAVORO!$E$9,IF('Ricavi complessivi'!#REF!="T",'Ricavi complessivi'!#REF!,""))</f>
        <v>#REF!</v>
      </c>
      <c r="M10" s="30" t="e">
        <f>'Ricavi complessivi'!#REF!</f>
        <v>#REF!</v>
      </c>
      <c r="P10" s="42" t="e">
        <f>IF(M10="G",'Ricavi complessivi'!#REF!,IF('R Traversetolo'!M10='R Traversetolo'!$B$214,'Ricavi complessivi'!#REF!,0))</f>
        <v>#REF!</v>
      </c>
    </row>
    <row r="11" spans="1:16" hidden="1">
      <c r="A11" s="13" t="str">
        <f>IF('Ricavi complessivi'!A11="","",'Ricavi complessivi'!A11)</f>
        <v/>
      </c>
      <c r="B11" s="62" t="str">
        <f>IF('Ricavi complessivi'!B11="","",'Ricavi complessivi'!B11)</f>
        <v/>
      </c>
      <c r="C11" s="8" t="e">
        <f>IF('Ricavi complessivi'!#REF!="G",'Ricavi complessivi'!#REF!*LAVORO!$E$9,IF('Ricavi complessivi'!#REF!="T",'Ricavi complessivi'!#REF!,""))</f>
        <v>#REF!</v>
      </c>
      <c r="D11" s="8" t="e">
        <f>IF('Ricavi complessivi'!#REF!="G",'Ricavi complessivi'!#REF!*LAVORO!$E$9,IF('Ricavi complessivi'!#REF!="T",'Ricavi complessivi'!#REF!,""))</f>
        <v>#REF!</v>
      </c>
      <c r="E11" s="30" t="e">
        <f>IF('Ricavi complessivi'!#REF!="G",'Ricavi complessivi'!#REF!*LAVORO!$E$9,IF('Ricavi complessivi'!#REF!="T",'Ricavi complessivi'!#REF!,""))</f>
        <v>#REF!</v>
      </c>
      <c r="F11" s="114" t="e">
        <f>IF('Ricavi complessivi'!#REF!="G",'Ricavi complessivi'!C11*LAVORO!$E$9,IF('Ricavi complessivi'!#REF!="T",'Ricavi complessivi'!C11,0))</f>
        <v>#REF!</v>
      </c>
      <c r="G11" s="44" t="e">
        <f>IF('Ricavi complessivi'!#REF!="G",'Ricavi complessivi'!#REF!*LAVORO!$E$9,IF('Ricavi complessivi'!#REF!="T",'Ricavi complessivi'!#REF!,""))</f>
        <v>#REF!</v>
      </c>
      <c r="H11" s="44" t="e">
        <f>IF('Ricavi complessivi'!#REF!="G",'Ricavi complessivi'!#REF!*LAVORO!$E$9,IF('Ricavi complessivi'!#REF!="T",'Ricavi complessivi'!#REF!,""))</f>
        <v>#REF!</v>
      </c>
      <c r="I11" s="114" t="e">
        <f>IF('Ricavi complessivi'!#REF!="G",'Ricavi complessivi'!D11*LAVORO!$E$9,IF('Ricavi complessivi'!#REF!="T",'Ricavi complessivi'!D11,""))</f>
        <v>#REF!</v>
      </c>
      <c r="J11" s="14" t="e">
        <f>IF('Ricavi complessivi'!#REF!="G",'Ricavi complessivi'!E11*LAVORO!$E$9,IF('Ricavi complessivi'!#REF!="T",'Ricavi complessivi'!E11,""))</f>
        <v>#REF!</v>
      </c>
      <c r="K11" s="14" t="e">
        <f>IF('Ricavi complessivi'!#REF!="G",'Ricavi complessivi'!F11*LAVORO!$E$9,IF('Ricavi complessivi'!#REF!="T",'Ricavi complessivi'!F11,""))</f>
        <v>#REF!</v>
      </c>
      <c r="L11" s="30" t="e">
        <f>IF('Ricavi complessivi'!#REF!="G",'Ricavi complessivi'!#REF!*LAVORO!$E$9,IF('Ricavi complessivi'!#REF!="T",'Ricavi complessivi'!#REF!,""))</f>
        <v>#REF!</v>
      </c>
      <c r="M11" s="30" t="e">
        <f>'Ricavi complessivi'!#REF!</f>
        <v>#REF!</v>
      </c>
      <c r="P11" s="42" t="e">
        <f>IF(M11="G",'Ricavi complessivi'!#REF!,IF('R Traversetolo'!M11='R Traversetolo'!$B$214,'Ricavi complessivi'!#REF!,0))</f>
        <v>#REF!</v>
      </c>
    </row>
    <row r="12" spans="1:16" hidden="1">
      <c r="A12" s="13" t="str">
        <f>IF('Ricavi complessivi'!A12="","",'Ricavi complessivi'!A12)</f>
        <v/>
      </c>
      <c r="B12" s="62" t="str">
        <f>IF('Ricavi complessivi'!B12="","",'Ricavi complessivi'!B12)</f>
        <v/>
      </c>
      <c r="C12" s="8" t="e">
        <f>IF('Ricavi complessivi'!#REF!="G",'Ricavi complessivi'!#REF!*LAVORO!$E$9,IF('Ricavi complessivi'!#REF!="T",'Ricavi complessivi'!#REF!,""))</f>
        <v>#REF!</v>
      </c>
      <c r="D12" s="8" t="e">
        <f>IF('Ricavi complessivi'!#REF!="G",'Ricavi complessivi'!#REF!*LAVORO!$E$9,IF('Ricavi complessivi'!#REF!="T",'Ricavi complessivi'!#REF!,""))</f>
        <v>#REF!</v>
      </c>
      <c r="E12" s="30" t="e">
        <f>IF('Ricavi complessivi'!#REF!="G",'Ricavi complessivi'!#REF!*LAVORO!$E$9,IF('Ricavi complessivi'!#REF!="T",'Ricavi complessivi'!#REF!,""))</f>
        <v>#REF!</v>
      </c>
      <c r="F12" s="114" t="e">
        <f>IF('Ricavi complessivi'!#REF!="G",'Ricavi complessivi'!C12*LAVORO!$E$9,IF('Ricavi complessivi'!#REF!="T",'Ricavi complessivi'!C12,0))</f>
        <v>#REF!</v>
      </c>
      <c r="G12" s="44" t="e">
        <f>IF('Ricavi complessivi'!#REF!="G",'Ricavi complessivi'!#REF!*LAVORO!$E$9,IF('Ricavi complessivi'!#REF!="T",'Ricavi complessivi'!#REF!,""))</f>
        <v>#REF!</v>
      </c>
      <c r="H12" s="44" t="e">
        <f>IF('Ricavi complessivi'!#REF!="G",'Ricavi complessivi'!#REF!*LAVORO!$E$9,IF('Ricavi complessivi'!#REF!="T",'Ricavi complessivi'!#REF!,""))</f>
        <v>#REF!</v>
      </c>
      <c r="I12" s="114" t="e">
        <f>IF('Ricavi complessivi'!#REF!="G",'Ricavi complessivi'!D12*LAVORO!$E$9,IF('Ricavi complessivi'!#REF!="T",'Ricavi complessivi'!D12,""))</f>
        <v>#REF!</v>
      </c>
      <c r="J12" s="14" t="e">
        <f>IF('Ricavi complessivi'!#REF!="G",'Ricavi complessivi'!E12*LAVORO!$E$9,IF('Ricavi complessivi'!#REF!="T",'Ricavi complessivi'!E12,""))</f>
        <v>#REF!</v>
      </c>
      <c r="K12" s="14" t="e">
        <f>IF('Ricavi complessivi'!#REF!="G",'Ricavi complessivi'!F12*LAVORO!$E$9,IF('Ricavi complessivi'!#REF!="T",'Ricavi complessivi'!F12,""))</f>
        <v>#REF!</v>
      </c>
      <c r="L12" s="30" t="e">
        <f>IF('Ricavi complessivi'!#REF!="G",'Ricavi complessivi'!#REF!*LAVORO!$E$9,IF('Ricavi complessivi'!#REF!="T",'Ricavi complessivi'!#REF!,""))</f>
        <v>#REF!</v>
      </c>
      <c r="M12" s="30" t="e">
        <f>'Ricavi complessivi'!#REF!</f>
        <v>#REF!</v>
      </c>
      <c r="P12" s="42" t="e">
        <f>IF(M12="G",'Ricavi complessivi'!#REF!,IF('R Traversetolo'!M12='R Traversetolo'!$B$214,'Ricavi complessivi'!#REF!,0))</f>
        <v>#REF!</v>
      </c>
    </row>
    <row r="13" spans="1:16" hidden="1">
      <c r="A13" s="13" t="str">
        <f>IF('Ricavi complessivi'!A13="","",'Ricavi complessivi'!A13)</f>
        <v/>
      </c>
      <c r="B13" s="62" t="str">
        <f>IF('Ricavi complessivi'!B13="","",'Ricavi complessivi'!B13)</f>
        <v/>
      </c>
      <c r="C13" s="8" t="e">
        <f>IF('Ricavi complessivi'!#REF!="G",'Ricavi complessivi'!#REF!*LAVORO!$E$9,IF('Ricavi complessivi'!#REF!="T",'Ricavi complessivi'!#REF!,""))</f>
        <v>#REF!</v>
      </c>
      <c r="D13" s="8" t="e">
        <f>IF('Ricavi complessivi'!#REF!="G",'Ricavi complessivi'!#REF!*LAVORO!$E$9,IF('Ricavi complessivi'!#REF!="T",'Ricavi complessivi'!#REF!,""))</f>
        <v>#REF!</v>
      </c>
      <c r="E13" s="30" t="e">
        <f>IF('Ricavi complessivi'!#REF!="G",'Ricavi complessivi'!#REF!*LAVORO!$E$9,IF('Ricavi complessivi'!#REF!="T",'Ricavi complessivi'!#REF!,""))</f>
        <v>#REF!</v>
      </c>
      <c r="F13" s="114" t="e">
        <f>IF('Ricavi complessivi'!#REF!="G",'Ricavi complessivi'!C13*LAVORO!$E$9,IF('Ricavi complessivi'!#REF!="T",'Ricavi complessivi'!C13,0))</f>
        <v>#REF!</v>
      </c>
      <c r="G13" s="44" t="e">
        <f>IF('Ricavi complessivi'!#REF!="G",'Ricavi complessivi'!#REF!*LAVORO!$E$9,IF('Ricavi complessivi'!#REF!="T",'Ricavi complessivi'!#REF!,""))</f>
        <v>#REF!</v>
      </c>
      <c r="H13" s="44" t="e">
        <f>IF('Ricavi complessivi'!#REF!="G",'Ricavi complessivi'!#REF!*LAVORO!$E$9,IF('Ricavi complessivi'!#REF!="T",'Ricavi complessivi'!#REF!,""))</f>
        <v>#REF!</v>
      </c>
      <c r="I13" s="114" t="e">
        <f>IF('Ricavi complessivi'!#REF!="G",'Ricavi complessivi'!D13*LAVORO!$E$9,IF('Ricavi complessivi'!#REF!="T",'Ricavi complessivi'!D13,""))</f>
        <v>#REF!</v>
      </c>
      <c r="J13" s="14" t="e">
        <f>IF('Ricavi complessivi'!#REF!="G",'Ricavi complessivi'!E13*LAVORO!$E$9,IF('Ricavi complessivi'!#REF!="T",'Ricavi complessivi'!E13,""))</f>
        <v>#REF!</v>
      </c>
      <c r="K13" s="14" t="e">
        <f>IF('Ricavi complessivi'!#REF!="G",'Ricavi complessivi'!F13*LAVORO!$E$9,IF('Ricavi complessivi'!#REF!="T",'Ricavi complessivi'!F13,""))</f>
        <v>#REF!</v>
      </c>
      <c r="L13" s="30" t="e">
        <f>IF('Ricavi complessivi'!#REF!="G",'Ricavi complessivi'!#REF!*LAVORO!$E$9,IF('Ricavi complessivi'!#REF!="T",'Ricavi complessivi'!#REF!,""))</f>
        <v>#REF!</v>
      </c>
      <c r="M13" s="30" t="e">
        <f>'Ricavi complessivi'!#REF!</f>
        <v>#REF!</v>
      </c>
      <c r="P13" s="42" t="e">
        <f>IF(M13="G",'Ricavi complessivi'!#REF!,IF('R Traversetolo'!M13='R Traversetolo'!$B$214,'Ricavi complessivi'!#REF!,0))</f>
        <v>#REF!</v>
      </c>
    </row>
    <row r="14" spans="1:16" hidden="1">
      <c r="A14" s="13" t="str">
        <f>IF('Ricavi complessivi'!A14="","",'Ricavi complessivi'!A14)</f>
        <v/>
      </c>
      <c r="B14" s="62" t="str">
        <f>IF('Ricavi complessivi'!B14="","",'Ricavi complessivi'!B14)</f>
        <v/>
      </c>
      <c r="C14" s="8" t="e">
        <f>IF('Ricavi complessivi'!#REF!="G",'Ricavi complessivi'!#REF!*LAVORO!$E$9,IF('Ricavi complessivi'!#REF!="T",'Ricavi complessivi'!#REF!,""))</f>
        <v>#REF!</v>
      </c>
      <c r="D14" s="8" t="e">
        <f>IF('Ricavi complessivi'!#REF!="G",'Ricavi complessivi'!#REF!*LAVORO!$E$9,IF('Ricavi complessivi'!#REF!="T",'Ricavi complessivi'!#REF!,""))</f>
        <v>#REF!</v>
      </c>
      <c r="E14" s="30" t="e">
        <f>IF('Ricavi complessivi'!#REF!="G",'Ricavi complessivi'!#REF!*LAVORO!$E$9,IF('Ricavi complessivi'!#REF!="T",'Ricavi complessivi'!#REF!,""))</f>
        <v>#REF!</v>
      </c>
      <c r="F14" s="114" t="e">
        <f>IF('Ricavi complessivi'!#REF!="G",'Ricavi complessivi'!C14*LAVORO!$E$9,IF('Ricavi complessivi'!#REF!="T",'Ricavi complessivi'!C14,0))</f>
        <v>#REF!</v>
      </c>
      <c r="G14" s="44" t="e">
        <f>IF('Ricavi complessivi'!#REF!="G",'Ricavi complessivi'!#REF!*LAVORO!$E$9,IF('Ricavi complessivi'!#REF!="T",'Ricavi complessivi'!#REF!,""))</f>
        <v>#REF!</v>
      </c>
      <c r="H14" s="44" t="e">
        <f>IF('Ricavi complessivi'!#REF!="G",'Ricavi complessivi'!#REF!*LAVORO!$E$9,IF('Ricavi complessivi'!#REF!="T",'Ricavi complessivi'!#REF!,""))</f>
        <v>#REF!</v>
      </c>
      <c r="I14" s="114" t="e">
        <f>IF('Ricavi complessivi'!#REF!="G",'Ricavi complessivi'!D14*LAVORO!$E$9,IF('Ricavi complessivi'!#REF!="T",'Ricavi complessivi'!D14,""))</f>
        <v>#REF!</v>
      </c>
      <c r="J14" s="14" t="e">
        <f>IF('Ricavi complessivi'!#REF!="G",'Ricavi complessivi'!E14*LAVORO!$E$9,IF('Ricavi complessivi'!#REF!="T",'Ricavi complessivi'!E14,""))</f>
        <v>#REF!</v>
      </c>
      <c r="K14" s="14" t="e">
        <f>IF('Ricavi complessivi'!#REF!="G",'Ricavi complessivi'!F14*LAVORO!$E$9,IF('Ricavi complessivi'!#REF!="T",'Ricavi complessivi'!F14,""))</f>
        <v>#REF!</v>
      </c>
      <c r="L14" s="30" t="e">
        <f>IF('Ricavi complessivi'!#REF!="G",'Ricavi complessivi'!#REF!*LAVORO!$E$9,IF('Ricavi complessivi'!#REF!="T",'Ricavi complessivi'!#REF!,""))</f>
        <v>#REF!</v>
      </c>
      <c r="M14" s="30" t="e">
        <f>'Ricavi complessivi'!#REF!</f>
        <v>#REF!</v>
      </c>
      <c r="P14" s="42" t="e">
        <f>IF(M14="G",'Ricavi complessivi'!#REF!,IF('R Traversetolo'!M14='R Traversetolo'!$B$214,'Ricavi complessivi'!#REF!,0))</f>
        <v>#REF!</v>
      </c>
    </row>
    <row r="15" spans="1:16" hidden="1">
      <c r="A15" s="13" t="str">
        <f>IF('Ricavi complessivi'!A15="","",'Ricavi complessivi'!A15)</f>
        <v/>
      </c>
      <c r="B15" s="62" t="str">
        <f>IF('Ricavi complessivi'!B15="","",'Ricavi complessivi'!B15)</f>
        <v/>
      </c>
      <c r="C15" s="8" t="e">
        <f>IF('Ricavi complessivi'!#REF!="G",'Ricavi complessivi'!#REF!*LAVORO!$E$9,IF('Ricavi complessivi'!#REF!="T",'Ricavi complessivi'!#REF!,""))</f>
        <v>#REF!</v>
      </c>
      <c r="D15" s="8" t="e">
        <f>IF('Ricavi complessivi'!#REF!="G",'Ricavi complessivi'!#REF!*LAVORO!$E$9,IF('Ricavi complessivi'!#REF!="T",'Ricavi complessivi'!#REF!,""))</f>
        <v>#REF!</v>
      </c>
      <c r="E15" s="30" t="e">
        <f>IF('Ricavi complessivi'!#REF!="G",'Ricavi complessivi'!#REF!*LAVORO!$E$9,IF('Ricavi complessivi'!#REF!="T",'Ricavi complessivi'!#REF!,""))</f>
        <v>#REF!</v>
      </c>
      <c r="F15" s="114" t="e">
        <f>IF('Ricavi complessivi'!#REF!="G",'Ricavi complessivi'!C15*LAVORO!$E$9,IF('Ricavi complessivi'!#REF!="T",'Ricavi complessivi'!C15,0))</f>
        <v>#REF!</v>
      </c>
      <c r="G15" s="44" t="e">
        <f>IF('Ricavi complessivi'!#REF!="G",'Ricavi complessivi'!#REF!*LAVORO!$E$9,IF('Ricavi complessivi'!#REF!="T",'Ricavi complessivi'!#REF!,""))</f>
        <v>#REF!</v>
      </c>
      <c r="H15" s="44" t="e">
        <f>IF('Ricavi complessivi'!#REF!="G",'Ricavi complessivi'!#REF!*LAVORO!$E$9,IF('Ricavi complessivi'!#REF!="T",'Ricavi complessivi'!#REF!,""))</f>
        <v>#REF!</v>
      </c>
      <c r="I15" s="114" t="e">
        <f>IF('Ricavi complessivi'!#REF!="G",'Ricavi complessivi'!D15*LAVORO!$E$9,IF('Ricavi complessivi'!#REF!="T",'Ricavi complessivi'!D15,""))</f>
        <v>#REF!</v>
      </c>
      <c r="J15" s="14" t="e">
        <f>IF('Ricavi complessivi'!#REF!="G",'Ricavi complessivi'!E15*LAVORO!$E$9,IF('Ricavi complessivi'!#REF!="T",'Ricavi complessivi'!E15,""))</f>
        <v>#REF!</v>
      </c>
      <c r="K15" s="14" t="e">
        <f>IF('Ricavi complessivi'!#REF!="G",'Ricavi complessivi'!F15*LAVORO!$E$9,IF('Ricavi complessivi'!#REF!="T",'Ricavi complessivi'!F15,""))</f>
        <v>#REF!</v>
      </c>
      <c r="L15" s="30" t="e">
        <f>IF('Ricavi complessivi'!#REF!="G",'Ricavi complessivi'!#REF!*LAVORO!$E$9,IF('Ricavi complessivi'!#REF!="T",'Ricavi complessivi'!#REF!,""))</f>
        <v>#REF!</v>
      </c>
      <c r="M15" s="30" t="e">
        <f>'Ricavi complessivi'!#REF!</f>
        <v>#REF!</v>
      </c>
      <c r="P15" s="42" t="e">
        <f>IF(M15="G",'Ricavi complessivi'!#REF!,IF('R Traversetolo'!M15='R Traversetolo'!$B$214,'Ricavi complessivi'!#REF!,0))</f>
        <v>#REF!</v>
      </c>
    </row>
    <row r="16" spans="1:16" hidden="1">
      <c r="A16" s="13" t="str">
        <f>IF('Ricavi complessivi'!A16="","",'Ricavi complessivi'!A16)</f>
        <v/>
      </c>
      <c r="B16" s="62" t="str">
        <f>IF('Ricavi complessivi'!B16="","",'Ricavi complessivi'!B16)</f>
        <v/>
      </c>
      <c r="C16" s="8" t="e">
        <f>IF('Ricavi complessivi'!#REF!="G",'Ricavi complessivi'!#REF!*LAVORO!$E$9,IF('Ricavi complessivi'!#REF!="T",'Ricavi complessivi'!#REF!,""))</f>
        <v>#REF!</v>
      </c>
      <c r="D16" s="8" t="e">
        <f>IF('Ricavi complessivi'!#REF!="G",'Ricavi complessivi'!#REF!*LAVORO!$E$9,IF('Ricavi complessivi'!#REF!="T",'Ricavi complessivi'!#REF!,""))</f>
        <v>#REF!</v>
      </c>
      <c r="E16" s="30" t="e">
        <f>IF('Ricavi complessivi'!#REF!="G",'Ricavi complessivi'!#REF!*LAVORO!$E$9,IF('Ricavi complessivi'!#REF!="T",'Ricavi complessivi'!#REF!,""))</f>
        <v>#REF!</v>
      </c>
      <c r="F16" s="114" t="e">
        <f>IF('Ricavi complessivi'!#REF!="G",'Ricavi complessivi'!C16*LAVORO!$E$9,IF('Ricavi complessivi'!#REF!="T",'Ricavi complessivi'!C16,0))</f>
        <v>#REF!</v>
      </c>
      <c r="G16" s="44" t="e">
        <f>IF('Ricavi complessivi'!#REF!="G",'Ricavi complessivi'!#REF!*LAVORO!$E$9,IF('Ricavi complessivi'!#REF!="T",'Ricavi complessivi'!#REF!,""))</f>
        <v>#REF!</v>
      </c>
      <c r="H16" s="44" t="e">
        <f>IF('Ricavi complessivi'!#REF!="G",'Ricavi complessivi'!#REF!*LAVORO!$E$9,IF('Ricavi complessivi'!#REF!="T",'Ricavi complessivi'!#REF!,""))</f>
        <v>#REF!</v>
      </c>
      <c r="I16" s="114" t="e">
        <f>IF('Ricavi complessivi'!#REF!="G",'Ricavi complessivi'!D16*LAVORO!$E$9,IF('Ricavi complessivi'!#REF!="T",'Ricavi complessivi'!D16,""))</f>
        <v>#REF!</v>
      </c>
      <c r="J16" s="14" t="e">
        <f>IF('Ricavi complessivi'!#REF!="G",'Ricavi complessivi'!E16*LAVORO!$E$9,IF('Ricavi complessivi'!#REF!="T",'Ricavi complessivi'!E16,""))</f>
        <v>#REF!</v>
      </c>
      <c r="K16" s="14" t="e">
        <f>IF('Ricavi complessivi'!#REF!="G",'Ricavi complessivi'!F16*LAVORO!$E$9,IF('Ricavi complessivi'!#REF!="T",'Ricavi complessivi'!F16,""))</f>
        <v>#REF!</v>
      </c>
      <c r="L16" s="30" t="e">
        <f>IF('Ricavi complessivi'!#REF!="G",'Ricavi complessivi'!#REF!*LAVORO!$E$9,IF('Ricavi complessivi'!#REF!="T",'Ricavi complessivi'!#REF!,""))</f>
        <v>#REF!</v>
      </c>
      <c r="M16" s="30" t="e">
        <f>'Ricavi complessivi'!#REF!</f>
        <v>#REF!</v>
      </c>
      <c r="P16" s="42" t="e">
        <f>IF(M16="G",'Ricavi complessivi'!#REF!,IF('R Traversetolo'!M16='R Traversetolo'!$B$214,'Ricavi complessivi'!#REF!,0))</f>
        <v>#REF!</v>
      </c>
    </row>
    <row r="17" spans="1:16">
      <c r="A17" s="13"/>
      <c r="B17" s="17" t="str">
        <f>'[2]Ricavi complessivi'!B11</f>
        <v>TOTALE RIMBORSI FRNA ASS. ANZ.</v>
      </c>
      <c r="C17" s="8"/>
      <c r="D17" s="8"/>
      <c r="E17" s="17" t="e">
        <f t="shared" ref="E17:K17" si="0">SUM(E3:E11)</f>
        <v>#REF!</v>
      </c>
      <c r="F17" s="17" t="e">
        <f>SUM(F3:F11)</f>
        <v>#REF!</v>
      </c>
      <c r="G17" s="17" t="e">
        <f t="shared" si="0"/>
        <v>#REF!</v>
      </c>
      <c r="H17" s="17" t="e">
        <f t="shared" si="0"/>
        <v>#REF!</v>
      </c>
      <c r="I17" s="17" t="e">
        <f t="shared" si="0"/>
        <v>#REF!</v>
      </c>
      <c r="J17" s="17" t="e">
        <f t="shared" si="0"/>
        <v>#REF!</v>
      </c>
      <c r="K17" s="17" t="e">
        <f t="shared" si="0"/>
        <v>#REF!</v>
      </c>
      <c r="L17" s="8"/>
      <c r="M17" s="8"/>
      <c r="P17" s="42">
        <v>1</v>
      </c>
    </row>
    <row r="18" spans="1:16" ht="23.25">
      <c r="B18" s="50" t="s">
        <v>483</v>
      </c>
      <c r="P18" s="42">
        <v>1</v>
      </c>
    </row>
    <row r="19" spans="1:16">
      <c r="A19" s="2" t="s">
        <v>3</v>
      </c>
      <c r="B19" s="2" t="s">
        <v>2</v>
      </c>
      <c r="C19" s="26" t="str">
        <f>C$2</f>
        <v>GESTIONALE</v>
      </c>
      <c r="D19" s="26" t="str">
        <f>D$2</f>
        <v>RATEI E RISCONTI</v>
      </c>
      <c r="E19" s="26" t="str">
        <f>E$2</f>
        <v>STIMA</v>
      </c>
      <c r="F19" s="26" t="str">
        <f>F2</f>
        <v>PREVENTIVO 2019</v>
      </c>
      <c r="G19" s="26" t="e">
        <f t="shared" ref="G19:L19" si="1">G2</f>
        <v>#REF!</v>
      </c>
      <c r="H19" s="26" t="e">
        <f t="shared" si="1"/>
        <v>#REF!</v>
      </c>
      <c r="I19" s="26" t="str">
        <f t="shared" si="1"/>
        <v>CONSUNTIVO 2019</v>
      </c>
      <c r="J19" s="26" t="str">
        <f t="shared" si="1"/>
        <v>INDICATORE ATTESO</v>
      </c>
      <c r="K19" s="26" t="str">
        <f t="shared" si="1"/>
        <v>INDICATORE CONS.</v>
      </c>
      <c r="L19" s="2" t="str">
        <f t="shared" si="1"/>
        <v>NOTE</v>
      </c>
      <c r="P19" s="42">
        <v>1</v>
      </c>
    </row>
    <row r="20" spans="1:16" hidden="1">
      <c r="A20" s="13" t="str">
        <f>IF('Ricavi complessivi'!A20="","",'Ricavi complessivi'!A20)</f>
        <v xml:space="preserve">  58/05/501  </v>
      </c>
      <c r="B20" s="62" t="str">
        <f>IF('Ricavi complessivi'!B20="","",'Ricavi complessivi'!B20)</f>
        <v xml:space="preserve">SERVIZI ASSIST.DOM. COLLECCHIO </v>
      </c>
      <c r="C20" s="8" t="e">
        <f>IF('Ricavi complessivi'!#REF!="G",'Ricavi complessivi'!#REF!*LAVORO!$E$9,IF('Ricavi complessivi'!#REF!="T",'Ricavi complessivi'!#REF!,""))</f>
        <v>#REF!</v>
      </c>
      <c r="D20" s="8" t="e">
        <f>IF('Ricavi complessivi'!#REF!="G",'Ricavi complessivi'!#REF!*LAVORO!$E$9,IF('Ricavi complessivi'!#REF!="T",'Ricavi complessivi'!#REF!,""))</f>
        <v>#REF!</v>
      </c>
      <c r="E20" s="30" t="e">
        <f>IF('Ricavi complessivi'!#REF!="G",'Ricavi complessivi'!#REF!*LAVORO!$E$9,IF('Ricavi complessivi'!#REF!="T",'Ricavi complessivi'!#REF!,""))</f>
        <v>#REF!</v>
      </c>
      <c r="F20" s="114" t="e">
        <f>IF('Ricavi complessivi'!#REF!="G",'Ricavi complessivi'!C20*LAVORO!$E$9,IF('Ricavi complessivi'!#REF!="T",'Ricavi complessivi'!C20,0))</f>
        <v>#REF!</v>
      </c>
      <c r="G20" s="44" t="e">
        <f>IF('Ricavi complessivi'!#REF!="G",'Ricavi complessivi'!#REF!*LAVORO!$E$9,IF('Ricavi complessivi'!#REF!="T",'Ricavi complessivi'!#REF!,""))</f>
        <v>#REF!</v>
      </c>
      <c r="H20" s="44" t="e">
        <f>IF('Ricavi complessivi'!#REF!="G",'Ricavi complessivi'!#REF!*LAVORO!$E$9,IF('Ricavi complessivi'!#REF!="T",'Ricavi complessivi'!#REF!,""))</f>
        <v>#REF!</v>
      </c>
      <c r="I20" s="114" t="e">
        <f>IF('Ricavi complessivi'!#REF!="G",'Ricavi complessivi'!D20*LAVORO!$E$9,IF('Ricavi complessivi'!#REF!="T",'Ricavi complessivi'!D20,""))</f>
        <v>#REF!</v>
      </c>
      <c r="J20" s="14" t="e">
        <f>IF('Ricavi complessivi'!#REF!="G",'Ricavi complessivi'!E20*LAVORO!$E$9,IF('Ricavi complessivi'!#REF!="T",'Ricavi complessivi'!E20,""))</f>
        <v>#REF!</v>
      </c>
      <c r="K20" s="14" t="e">
        <f>IF('Ricavi complessivi'!#REF!="G",'Ricavi complessivi'!F20*LAVORO!$E$9,IF('Ricavi complessivi'!#REF!="T",'Ricavi complessivi'!F20,""))</f>
        <v>#REF!</v>
      </c>
      <c r="L20" s="30" t="e">
        <f>IF('Ricavi complessivi'!#REF!="G",'Ricavi complessivi'!#REF!*LAVORO!$E$9,IF('Ricavi complessivi'!#REF!="T",'Ricavi complessivi'!#REF!,""))</f>
        <v>#REF!</v>
      </c>
      <c r="M20" s="30" t="e">
        <f>'Ricavi complessivi'!#REF!</f>
        <v>#REF!</v>
      </c>
      <c r="P20" s="42" t="e">
        <f>IF(M20="G",'Ricavi complessivi'!#REF!,IF('R Traversetolo'!M20='R Traversetolo'!$B$214,'Ricavi complessivi'!#REF!,0))</f>
        <v>#REF!</v>
      </c>
    </row>
    <row r="21" spans="1:16" hidden="1">
      <c r="A21" s="13" t="str">
        <f>IF('Ricavi complessivi'!A21="","",'Ricavi complessivi'!A21)</f>
        <v xml:space="preserve">  58/05/502  </v>
      </c>
      <c r="B21" s="62" t="str">
        <f>IF('Ricavi complessivi'!B21="","",'Ricavi complessivi'!B21)</f>
        <v xml:space="preserve">SERV. CENTRO DIURNO COLLECCHIO </v>
      </c>
      <c r="C21" s="8" t="e">
        <f>IF('Ricavi complessivi'!#REF!="G",'Ricavi complessivi'!#REF!*LAVORO!$E$9,IF('Ricavi complessivi'!#REF!="T",'Ricavi complessivi'!#REF!,""))</f>
        <v>#REF!</v>
      </c>
      <c r="D21" s="8" t="e">
        <f>IF('Ricavi complessivi'!#REF!="G",'Ricavi complessivi'!#REF!*LAVORO!$E$9,IF('Ricavi complessivi'!#REF!="T",'Ricavi complessivi'!#REF!,""))</f>
        <v>#REF!</v>
      </c>
      <c r="E21" s="30" t="e">
        <f>IF('Ricavi complessivi'!#REF!="G",'Ricavi complessivi'!#REF!*LAVORO!$E$9,IF('Ricavi complessivi'!#REF!="T",'Ricavi complessivi'!#REF!,""))</f>
        <v>#REF!</v>
      </c>
      <c r="F21" s="114" t="e">
        <f>IF('Ricavi complessivi'!#REF!="G",'Ricavi complessivi'!C21*LAVORO!$E$9,IF('Ricavi complessivi'!#REF!="T",'Ricavi complessivi'!C21,0))</f>
        <v>#REF!</v>
      </c>
      <c r="G21" s="44" t="e">
        <f>IF('Ricavi complessivi'!#REF!="G",'Ricavi complessivi'!#REF!*LAVORO!$E$9,IF('Ricavi complessivi'!#REF!="T",'Ricavi complessivi'!#REF!,""))</f>
        <v>#REF!</v>
      </c>
      <c r="H21" s="44" t="e">
        <f>IF('Ricavi complessivi'!#REF!="G",'Ricavi complessivi'!#REF!*LAVORO!$E$9,IF('Ricavi complessivi'!#REF!="T",'Ricavi complessivi'!#REF!,""))</f>
        <v>#REF!</v>
      </c>
      <c r="I21" s="114" t="e">
        <f>IF('Ricavi complessivi'!#REF!="G",'Ricavi complessivi'!D21*LAVORO!$E$9,IF('Ricavi complessivi'!#REF!="T",'Ricavi complessivi'!D21,""))</f>
        <v>#REF!</v>
      </c>
      <c r="J21" s="14" t="e">
        <f>IF('Ricavi complessivi'!#REF!="G",'Ricavi complessivi'!E21*LAVORO!$E$9,IF('Ricavi complessivi'!#REF!="T",'Ricavi complessivi'!E21,""))</f>
        <v>#REF!</v>
      </c>
      <c r="K21" s="14" t="e">
        <f>IF('Ricavi complessivi'!#REF!="G",'Ricavi complessivi'!F21*LAVORO!$E$9,IF('Ricavi complessivi'!#REF!="T",'Ricavi complessivi'!F21,""))</f>
        <v>#REF!</v>
      </c>
      <c r="L21" s="30" t="e">
        <f>IF('Ricavi complessivi'!#REF!="G",'Ricavi complessivi'!#REF!*LAVORO!$E$9,IF('Ricavi complessivi'!#REF!="T",'Ricavi complessivi'!#REF!,""))</f>
        <v>#REF!</v>
      </c>
      <c r="M21" s="30" t="e">
        <f>'Ricavi complessivi'!#REF!</f>
        <v>#REF!</v>
      </c>
      <c r="P21" s="42" t="e">
        <f>IF(M21="G",'Ricavi complessivi'!#REF!,IF('R Traversetolo'!M21='R Traversetolo'!$B$214,'Ricavi complessivi'!#REF!,0))</f>
        <v>#REF!</v>
      </c>
    </row>
    <row r="22" spans="1:16" hidden="1">
      <c r="A22" s="13" t="str">
        <f>IF('Ricavi complessivi'!A22="","",'Ricavi complessivi'!A22)</f>
        <v xml:space="preserve">  58/05/503  </v>
      </c>
      <c r="B22" s="62" t="str">
        <f>IF('Ricavi complessivi'!B22="","",'Ricavi complessivi'!B22)</f>
        <v xml:space="preserve">SERV. TAXI SOCIALE COLLECCHIO  </v>
      </c>
      <c r="C22" s="8" t="e">
        <f>IF('Ricavi complessivi'!#REF!="G",'Ricavi complessivi'!#REF!*LAVORO!$E$9,IF('Ricavi complessivi'!#REF!="T",'Ricavi complessivi'!#REF!,""))</f>
        <v>#REF!</v>
      </c>
      <c r="D22" s="8" t="e">
        <f>IF('Ricavi complessivi'!#REF!="G",'Ricavi complessivi'!#REF!*LAVORO!$E$9,IF('Ricavi complessivi'!#REF!="T",'Ricavi complessivi'!#REF!,""))</f>
        <v>#REF!</v>
      </c>
      <c r="E22" s="30" t="e">
        <f>IF('Ricavi complessivi'!#REF!="G",'Ricavi complessivi'!#REF!*LAVORO!$E$9,IF('Ricavi complessivi'!#REF!="T",'Ricavi complessivi'!#REF!,""))</f>
        <v>#REF!</v>
      </c>
      <c r="F22" s="114" t="e">
        <f>IF('Ricavi complessivi'!#REF!="G",'Ricavi complessivi'!C22*LAVORO!$E$9,IF('Ricavi complessivi'!#REF!="T",'Ricavi complessivi'!C22,0))</f>
        <v>#REF!</v>
      </c>
      <c r="G22" s="44" t="e">
        <f>IF('Ricavi complessivi'!#REF!="G",'Ricavi complessivi'!#REF!*LAVORO!$E$9,IF('Ricavi complessivi'!#REF!="T",'Ricavi complessivi'!#REF!,""))</f>
        <v>#REF!</v>
      </c>
      <c r="H22" s="44" t="e">
        <f>IF('Ricavi complessivi'!#REF!="G",'Ricavi complessivi'!#REF!*LAVORO!$E$9,IF('Ricavi complessivi'!#REF!="T",'Ricavi complessivi'!#REF!,""))</f>
        <v>#REF!</v>
      </c>
      <c r="I22" s="114" t="e">
        <f>IF('Ricavi complessivi'!#REF!="G",'Ricavi complessivi'!D22*LAVORO!$E$9,IF('Ricavi complessivi'!#REF!="T",'Ricavi complessivi'!D22,""))</f>
        <v>#REF!</v>
      </c>
      <c r="J22" s="14" t="e">
        <f>IF('Ricavi complessivi'!#REF!="G",'Ricavi complessivi'!E22*LAVORO!$E$9,IF('Ricavi complessivi'!#REF!="T",'Ricavi complessivi'!E22,""))</f>
        <v>#REF!</v>
      </c>
      <c r="K22" s="14" t="e">
        <f>IF('Ricavi complessivi'!#REF!="G",'Ricavi complessivi'!F22*LAVORO!$E$9,IF('Ricavi complessivi'!#REF!="T",'Ricavi complessivi'!F22,""))</f>
        <v>#REF!</v>
      </c>
      <c r="L22" s="30" t="e">
        <f>IF('Ricavi complessivi'!#REF!="G",'Ricavi complessivi'!#REF!*LAVORO!$E$9,IF('Ricavi complessivi'!#REF!="T",'Ricavi complessivi'!#REF!,""))</f>
        <v>#REF!</v>
      </c>
      <c r="M22" s="30" t="e">
        <f>'Ricavi complessivi'!#REF!</f>
        <v>#REF!</v>
      </c>
      <c r="P22" s="42" t="e">
        <f>IF(M22="G",'Ricavi complessivi'!#REF!,IF('R Traversetolo'!M22='R Traversetolo'!$B$214,'Ricavi complessivi'!#REF!,0))</f>
        <v>#REF!</v>
      </c>
    </row>
    <row r="23" spans="1:16" hidden="1">
      <c r="A23" s="13" t="str">
        <f>IF('Ricavi complessivi'!A23="","",'Ricavi complessivi'!A23)</f>
        <v xml:space="preserve">  58/05/504  </v>
      </c>
      <c r="B23" s="62" t="str">
        <f>IF('Ricavi complessivi'!B23="","",'Ricavi complessivi'!B23)</f>
        <v xml:space="preserve">ALTRI SERVIZI COLLECCHIO       </v>
      </c>
      <c r="C23" s="8" t="e">
        <f>IF('Ricavi complessivi'!#REF!="G",'Ricavi complessivi'!#REF!*LAVORO!$E$9,IF('Ricavi complessivi'!#REF!="T",'Ricavi complessivi'!#REF!,""))</f>
        <v>#REF!</v>
      </c>
      <c r="D23" s="8" t="e">
        <f>IF('Ricavi complessivi'!#REF!="G",'Ricavi complessivi'!#REF!*LAVORO!$E$9,IF('Ricavi complessivi'!#REF!="T",'Ricavi complessivi'!#REF!,""))</f>
        <v>#REF!</v>
      </c>
      <c r="E23" s="30" t="e">
        <f>IF('Ricavi complessivi'!#REF!="G",'Ricavi complessivi'!#REF!*LAVORO!$E$9,IF('Ricavi complessivi'!#REF!="T",'Ricavi complessivi'!#REF!,""))</f>
        <v>#REF!</v>
      </c>
      <c r="F23" s="114" t="e">
        <f>IF('Ricavi complessivi'!#REF!="G",'Ricavi complessivi'!C23*LAVORO!$E$9,IF('Ricavi complessivi'!#REF!="T",'Ricavi complessivi'!C23,0))</f>
        <v>#REF!</v>
      </c>
      <c r="G23" s="44" t="e">
        <f>IF('Ricavi complessivi'!#REF!="G",'Ricavi complessivi'!#REF!*LAVORO!$E$9,IF('Ricavi complessivi'!#REF!="T",'Ricavi complessivi'!#REF!,""))</f>
        <v>#REF!</v>
      </c>
      <c r="H23" s="44" t="e">
        <f>IF('Ricavi complessivi'!#REF!="G",'Ricavi complessivi'!#REF!*LAVORO!$E$9,IF('Ricavi complessivi'!#REF!="T",'Ricavi complessivi'!#REF!,""))</f>
        <v>#REF!</v>
      </c>
      <c r="I23" s="114" t="e">
        <f>IF('Ricavi complessivi'!#REF!="G",'Ricavi complessivi'!D23*LAVORO!$E$9,IF('Ricavi complessivi'!#REF!="T",'Ricavi complessivi'!D23,""))</f>
        <v>#REF!</v>
      </c>
      <c r="J23" s="14" t="e">
        <f>IF('Ricavi complessivi'!#REF!="G",'Ricavi complessivi'!E23*LAVORO!$E$9,IF('Ricavi complessivi'!#REF!="T",'Ricavi complessivi'!E23,""))</f>
        <v>#REF!</v>
      </c>
      <c r="K23" s="14" t="e">
        <f>IF('Ricavi complessivi'!#REF!="G",'Ricavi complessivi'!F23*LAVORO!$E$9,IF('Ricavi complessivi'!#REF!="T",'Ricavi complessivi'!F23,""))</f>
        <v>#REF!</v>
      </c>
      <c r="L23" s="30" t="e">
        <f>IF('Ricavi complessivi'!#REF!="G",'Ricavi complessivi'!#REF!*LAVORO!$E$9,IF('Ricavi complessivi'!#REF!="T",'Ricavi complessivi'!#REF!,""))</f>
        <v>#REF!</v>
      </c>
      <c r="M23" s="30" t="e">
        <f>'Ricavi complessivi'!#REF!</f>
        <v>#REF!</v>
      </c>
      <c r="P23" s="42" t="e">
        <f>IF(M23="G",'Ricavi complessivi'!#REF!,IF('R Traversetolo'!M23='R Traversetolo'!$B$214,'Ricavi complessivi'!#REF!,0))</f>
        <v>#REF!</v>
      </c>
    </row>
    <row r="24" spans="1:16" hidden="1">
      <c r="A24" s="13" t="str">
        <f>IF('Ricavi complessivi'!A24="","",'Ricavi complessivi'!A24)</f>
        <v xml:space="preserve">  58/05/505  </v>
      </c>
      <c r="B24" s="62" t="str">
        <f>IF('Ricavi complessivi'!B24="","",'Ricavi complessivi'!B24)</f>
        <v xml:space="preserve">SERVIZI ASSIST. DOM. FELINO    </v>
      </c>
      <c r="C24" s="8" t="e">
        <f>IF('Ricavi complessivi'!#REF!="G",'Ricavi complessivi'!#REF!*LAVORO!$E$9,IF('Ricavi complessivi'!#REF!="T",'Ricavi complessivi'!#REF!,""))</f>
        <v>#REF!</v>
      </c>
      <c r="D24" s="8" t="e">
        <f>IF('Ricavi complessivi'!#REF!="G",'Ricavi complessivi'!#REF!*LAVORO!$E$9,IF('Ricavi complessivi'!#REF!="T",'Ricavi complessivi'!#REF!,""))</f>
        <v>#REF!</v>
      </c>
      <c r="E24" s="30" t="e">
        <f>IF('Ricavi complessivi'!#REF!="G",'Ricavi complessivi'!#REF!*LAVORO!$E$9,IF('Ricavi complessivi'!#REF!="T",'Ricavi complessivi'!#REF!,""))</f>
        <v>#REF!</v>
      </c>
      <c r="F24" s="114" t="e">
        <f>IF('Ricavi complessivi'!#REF!="G",'Ricavi complessivi'!C24*LAVORO!$E$9,IF('Ricavi complessivi'!#REF!="T",'Ricavi complessivi'!C24,0))</f>
        <v>#REF!</v>
      </c>
      <c r="G24" s="44" t="e">
        <f>IF('Ricavi complessivi'!#REF!="G",'Ricavi complessivi'!#REF!*LAVORO!$E$9,IF('Ricavi complessivi'!#REF!="T",'Ricavi complessivi'!#REF!,""))</f>
        <v>#REF!</v>
      </c>
      <c r="H24" s="44" t="e">
        <f>IF('Ricavi complessivi'!#REF!="G",'Ricavi complessivi'!#REF!*LAVORO!$E$9,IF('Ricavi complessivi'!#REF!="T",'Ricavi complessivi'!#REF!,""))</f>
        <v>#REF!</v>
      </c>
      <c r="I24" s="114" t="e">
        <f>IF('Ricavi complessivi'!#REF!="G",'Ricavi complessivi'!D24*LAVORO!$E$9,IF('Ricavi complessivi'!#REF!="T",'Ricavi complessivi'!D24,""))</f>
        <v>#REF!</v>
      </c>
      <c r="J24" s="14" t="e">
        <f>IF('Ricavi complessivi'!#REF!="G",'Ricavi complessivi'!E24*LAVORO!$E$9,IF('Ricavi complessivi'!#REF!="T",'Ricavi complessivi'!E24,""))</f>
        <v>#REF!</v>
      </c>
      <c r="K24" s="14" t="e">
        <f>IF('Ricavi complessivi'!#REF!="G",'Ricavi complessivi'!F24*LAVORO!$E$9,IF('Ricavi complessivi'!#REF!="T",'Ricavi complessivi'!F24,""))</f>
        <v>#REF!</v>
      </c>
      <c r="L24" s="30" t="e">
        <f>IF('Ricavi complessivi'!#REF!="G",'Ricavi complessivi'!#REF!*LAVORO!$E$9,IF('Ricavi complessivi'!#REF!="T",'Ricavi complessivi'!#REF!,""))</f>
        <v>#REF!</v>
      </c>
      <c r="M24" s="30" t="e">
        <f>'Ricavi complessivi'!#REF!</f>
        <v>#REF!</v>
      </c>
      <c r="P24" s="42" t="e">
        <f>IF(M24="G",'Ricavi complessivi'!#REF!,IF('R Traversetolo'!M24='R Traversetolo'!$B$214,'Ricavi complessivi'!#REF!,0))</f>
        <v>#REF!</v>
      </c>
    </row>
    <row r="25" spans="1:16" hidden="1">
      <c r="A25" s="13" t="str">
        <f>IF('Ricavi complessivi'!A25="","",'Ricavi complessivi'!A25)</f>
        <v xml:space="preserve">  58/05/532  </v>
      </c>
      <c r="B25" s="62" t="str">
        <f>IF('Ricavi complessivi'!B25="","",'Ricavi complessivi'!B25)</f>
        <v xml:space="preserve">CENTRO DIURNO FELINO           </v>
      </c>
      <c r="C25" s="8" t="e">
        <f>IF('Ricavi complessivi'!#REF!="G",'Ricavi complessivi'!#REF!*LAVORO!$E$9,IF('Ricavi complessivi'!#REF!="T",'Ricavi complessivi'!#REF!,""))</f>
        <v>#REF!</v>
      </c>
      <c r="D25" s="8" t="e">
        <f>IF('Ricavi complessivi'!#REF!="G",'Ricavi complessivi'!#REF!*LAVORO!$E$9,IF('Ricavi complessivi'!#REF!="T",'Ricavi complessivi'!#REF!,""))</f>
        <v>#REF!</v>
      </c>
      <c r="E25" s="30" t="e">
        <f>IF('Ricavi complessivi'!#REF!="G",'Ricavi complessivi'!#REF!*LAVORO!$E$9,IF('Ricavi complessivi'!#REF!="T",'Ricavi complessivi'!#REF!,""))</f>
        <v>#REF!</v>
      </c>
      <c r="F25" s="114" t="e">
        <f>IF('Ricavi complessivi'!#REF!="G",'Ricavi complessivi'!C25*LAVORO!$E$9,IF('Ricavi complessivi'!#REF!="T",'Ricavi complessivi'!C25,0))</f>
        <v>#REF!</v>
      </c>
      <c r="G25" s="44" t="e">
        <f>IF('Ricavi complessivi'!#REF!="G",'Ricavi complessivi'!#REF!*LAVORO!$E$9,IF('Ricavi complessivi'!#REF!="T",'Ricavi complessivi'!#REF!,""))</f>
        <v>#REF!</v>
      </c>
      <c r="H25" s="44" t="e">
        <f>IF('Ricavi complessivi'!#REF!="G",'Ricavi complessivi'!#REF!*LAVORO!$E$9,IF('Ricavi complessivi'!#REF!="T",'Ricavi complessivi'!#REF!,""))</f>
        <v>#REF!</v>
      </c>
      <c r="I25" s="114" t="e">
        <f>IF('Ricavi complessivi'!#REF!="G",'Ricavi complessivi'!D25*LAVORO!$E$9,IF('Ricavi complessivi'!#REF!="T",'Ricavi complessivi'!D25,""))</f>
        <v>#REF!</v>
      </c>
      <c r="J25" s="14" t="e">
        <f>IF('Ricavi complessivi'!#REF!="G",'Ricavi complessivi'!E25*LAVORO!$E$9,IF('Ricavi complessivi'!#REF!="T",'Ricavi complessivi'!E25,""))</f>
        <v>#REF!</v>
      </c>
      <c r="K25" s="14" t="e">
        <f>IF('Ricavi complessivi'!#REF!="G",'Ricavi complessivi'!F25*LAVORO!$E$9,IF('Ricavi complessivi'!#REF!="T",'Ricavi complessivi'!F25,""))</f>
        <v>#REF!</v>
      </c>
      <c r="L25" s="30" t="e">
        <f>IF('Ricavi complessivi'!#REF!="G",'Ricavi complessivi'!#REF!*LAVORO!$E$9,IF('Ricavi complessivi'!#REF!="T",'Ricavi complessivi'!#REF!,""))</f>
        <v>#REF!</v>
      </c>
      <c r="M25" s="30" t="e">
        <f>'Ricavi complessivi'!#REF!</f>
        <v>#REF!</v>
      </c>
      <c r="P25" s="42" t="e">
        <f>IF(M25="G",'Ricavi complessivi'!#REF!,IF('R Traversetolo'!M25='R Traversetolo'!$B$214,'Ricavi complessivi'!#REF!,0))</f>
        <v>#REF!</v>
      </c>
    </row>
    <row r="26" spans="1:16" hidden="1">
      <c r="A26" s="13" t="str">
        <f>IF('Ricavi complessivi'!A26="","",'Ricavi complessivi'!A26)</f>
        <v xml:space="preserve">  58/05/506  </v>
      </c>
      <c r="B26" s="62" t="str">
        <f>IF('Ricavi complessivi'!B26="","",'Ricavi complessivi'!B26)</f>
        <v xml:space="preserve">ATTIVITA' MOTORIA FELINO       </v>
      </c>
      <c r="C26" s="8" t="e">
        <f>IF('Ricavi complessivi'!#REF!="G",'Ricavi complessivi'!#REF!*LAVORO!$E$9,IF('Ricavi complessivi'!#REF!="T",'Ricavi complessivi'!#REF!,""))</f>
        <v>#REF!</v>
      </c>
      <c r="D26" s="8" t="e">
        <f>IF('Ricavi complessivi'!#REF!="G",'Ricavi complessivi'!#REF!*LAVORO!$E$9,IF('Ricavi complessivi'!#REF!="T",'Ricavi complessivi'!#REF!,""))</f>
        <v>#REF!</v>
      </c>
      <c r="E26" s="30" t="e">
        <f>IF('Ricavi complessivi'!#REF!="G",'Ricavi complessivi'!#REF!*LAVORO!$E$9,IF('Ricavi complessivi'!#REF!="T",'Ricavi complessivi'!#REF!,""))</f>
        <v>#REF!</v>
      </c>
      <c r="F26" s="114" t="e">
        <f>IF('Ricavi complessivi'!#REF!="G",'Ricavi complessivi'!C26*LAVORO!$E$9,IF('Ricavi complessivi'!#REF!="T",'Ricavi complessivi'!C26,0))</f>
        <v>#REF!</v>
      </c>
      <c r="G26" s="44" t="e">
        <f>IF('Ricavi complessivi'!#REF!="G",'Ricavi complessivi'!#REF!*LAVORO!$E$9,IF('Ricavi complessivi'!#REF!="T",'Ricavi complessivi'!#REF!,""))</f>
        <v>#REF!</v>
      </c>
      <c r="H26" s="44" t="e">
        <f>IF('Ricavi complessivi'!#REF!="G",'Ricavi complessivi'!#REF!*LAVORO!$E$9,IF('Ricavi complessivi'!#REF!="T",'Ricavi complessivi'!#REF!,""))</f>
        <v>#REF!</v>
      </c>
      <c r="I26" s="114" t="e">
        <f>IF('Ricavi complessivi'!#REF!="G",'Ricavi complessivi'!D26*LAVORO!$E$9,IF('Ricavi complessivi'!#REF!="T",'Ricavi complessivi'!D26,""))</f>
        <v>#REF!</v>
      </c>
      <c r="J26" s="14" t="e">
        <f>IF('Ricavi complessivi'!#REF!="G",'Ricavi complessivi'!E26*LAVORO!$E$9,IF('Ricavi complessivi'!#REF!="T",'Ricavi complessivi'!E26,""))</f>
        <v>#REF!</v>
      </c>
      <c r="K26" s="14" t="e">
        <f>IF('Ricavi complessivi'!#REF!="G",'Ricavi complessivi'!F26*LAVORO!$E$9,IF('Ricavi complessivi'!#REF!="T",'Ricavi complessivi'!F26,""))</f>
        <v>#REF!</v>
      </c>
      <c r="L26" s="30" t="e">
        <f>IF('Ricavi complessivi'!#REF!="G",'Ricavi complessivi'!#REF!*LAVORO!$E$9,IF('Ricavi complessivi'!#REF!="T",'Ricavi complessivi'!#REF!,""))</f>
        <v>#REF!</v>
      </c>
      <c r="M26" s="30" t="e">
        <f>'Ricavi complessivi'!#REF!</f>
        <v>#REF!</v>
      </c>
      <c r="P26" s="42" t="e">
        <f>IF(M26="G",'Ricavi complessivi'!#REF!,IF('R Traversetolo'!M26='R Traversetolo'!$B$214,'Ricavi complessivi'!#REF!,0))</f>
        <v>#REF!</v>
      </c>
    </row>
    <row r="27" spans="1:16" hidden="1">
      <c r="A27" s="13" t="str">
        <f>IF('Ricavi complessivi'!A27="","",'Ricavi complessivi'!A27)</f>
        <v xml:space="preserve">  58/05/507  </v>
      </c>
      <c r="B27" s="62" t="str">
        <f>IF('Ricavi complessivi'!B27="","",'Ricavi complessivi'!B27)</f>
        <v xml:space="preserve">SERV. TAXI SOCIALE FELINO      </v>
      </c>
      <c r="C27" s="8" t="e">
        <f>IF('Ricavi complessivi'!#REF!="G",'Ricavi complessivi'!#REF!*LAVORO!$E$9,IF('Ricavi complessivi'!#REF!="T",'Ricavi complessivi'!#REF!,""))</f>
        <v>#REF!</v>
      </c>
      <c r="D27" s="8" t="e">
        <f>IF('Ricavi complessivi'!#REF!="G",'Ricavi complessivi'!#REF!*LAVORO!$E$9,IF('Ricavi complessivi'!#REF!="T",'Ricavi complessivi'!#REF!,""))</f>
        <v>#REF!</v>
      </c>
      <c r="E27" s="30" t="e">
        <f>IF('Ricavi complessivi'!#REF!="G",'Ricavi complessivi'!#REF!*LAVORO!$E$9,IF('Ricavi complessivi'!#REF!="T",'Ricavi complessivi'!#REF!,""))</f>
        <v>#REF!</v>
      </c>
      <c r="F27" s="114" t="e">
        <f>IF('Ricavi complessivi'!#REF!="G",'Ricavi complessivi'!C27*LAVORO!$E$9,IF('Ricavi complessivi'!#REF!="T",'Ricavi complessivi'!C27,0))</f>
        <v>#REF!</v>
      </c>
      <c r="G27" s="44" t="e">
        <f>IF('Ricavi complessivi'!#REF!="G",'Ricavi complessivi'!#REF!*LAVORO!$E$9,IF('Ricavi complessivi'!#REF!="T",'Ricavi complessivi'!#REF!,""))</f>
        <v>#REF!</v>
      </c>
      <c r="H27" s="44" t="e">
        <f>IF('Ricavi complessivi'!#REF!="G",'Ricavi complessivi'!#REF!*LAVORO!$E$9,IF('Ricavi complessivi'!#REF!="T",'Ricavi complessivi'!#REF!,""))</f>
        <v>#REF!</v>
      </c>
      <c r="I27" s="114" t="e">
        <f>IF('Ricavi complessivi'!#REF!="G",'Ricavi complessivi'!D27*LAVORO!$E$9,IF('Ricavi complessivi'!#REF!="T",'Ricavi complessivi'!D27,""))</f>
        <v>#REF!</v>
      </c>
      <c r="J27" s="14" t="e">
        <f>IF('Ricavi complessivi'!#REF!="G",'Ricavi complessivi'!E27*LAVORO!$E$9,IF('Ricavi complessivi'!#REF!="T",'Ricavi complessivi'!E27,""))</f>
        <v>#REF!</v>
      </c>
      <c r="K27" s="14" t="e">
        <f>IF('Ricavi complessivi'!#REF!="G",'Ricavi complessivi'!F27*LAVORO!$E$9,IF('Ricavi complessivi'!#REF!="T",'Ricavi complessivi'!F27,""))</f>
        <v>#REF!</v>
      </c>
      <c r="L27" s="30" t="e">
        <f>IF('Ricavi complessivi'!#REF!="G",'Ricavi complessivi'!#REF!*LAVORO!$E$9,IF('Ricavi complessivi'!#REF!="T",'Ricavi complessivi'!#REF!,""))</f>
        <v>#REF!</v>
      </c>
      <c r="M27" s="30" t="e">
        <f>'Ricavi complessivi'!#REF!</f>
        <v>#REF!</v>
      </c>
      <c r="P27" s="42" t="e">
        <f>IF(M27="G",'Ricavi complessivi'!#REF!,IF('R Traversetolo'!M27='R Traversetolo'!$B$214,'Ricavi complessivi'!#REF!,0))</f>
        <v>#REF!</v>
      </c>
    </row>
    <row r="28" spans="1:16" hidden="1">
      <c r="A28" s="13" t="str">
        <f>IF('Ricavi complessivi'!A28="","",'Ricavi complessivi'!A28)</f>
        <v xml:space="preserve">  58/05/509  </v>
      </c>
      <c r="B28" s="62" t="str">
        <f>IF('Ricavi complessivi'!B28="","",'Ricavi complessivi'!B28)</f>
        <v xml:space="preserve">ATTIVITA' MOTORIA COLLECCHIO   </v>
      </c>
      <c r="C28" s="8" t="e">
        <f>IF('Ricavi complessivi'!#REF!="G",'Ricavi complessivi'!#REF!*LAVORO!$E$9,IF('Ricavi complessivi'!#REF!="T",'Ricavi complessivi'!#REF!,""))</f>
        <v>#REF!</v>
      </c>
      <c r="D28" s="8" t="e">
        <f>IF('Ricavi complessivi'!#REF!="G",'Ricavi complessivi'!#REF!*LAVORO!$E$9,IF('Ricavi complessivi'!#REF!="T",'Ricavi complessivi'!#REF!,""))</f>
        <v>#REF!</v>
      </c>
      <c r="E28" s="30" t="e">
        <f>IF('Ricavi complessivi'!#REF!="G",'Ricavi complessivi'!#REF!*LAVORO!$E$9,IF('Ricavi complessivi'!#REF!="T",'Ricavi complessivi'!#REF!,""))</f>
        <v>#REF!</v>
      </c>
      <c r="F28" s="114" t="e">
        <f>IF('Ricavi complessivi'!#REF!="G",'Ricavi complessivi'!C28*LAVORO!$E$9,IF('Ricavi complessivi'!#REF!="T",'Ricavi complessivi'!C28,0))</f>
        <v>#REF!</v>
      </c>
      <c r="G28" s="44" t="e">
        <f>IF('Ricavi complessivi'!#REF!="G",'Ricavi complessivi'!#REF!*LAVORO!$E$9,IF('Ricavi complessivi'!#REF!="T",'Ricavi complessivi'!#REF!,""))</f>
        <v>#REF!</v>
      </c>
      <c r="H28" s="44" t="e">
        <f>IF('Ricavi complessivi'!#REF!="G",'Ricavi complessivi'!#REF!*LAVORO!$E$9,IF('Ricavi complessivi'!#REF!="T",'Ricavi complessivi'!#REF!,""))</f>
        <v>#REF!</v>
      </c>
      <c r="I28" s="114" t="e">
        <f>IF('Ricavi complessivi'!#REF!="G",'Ricavi complessivi'!D28*LAVORO!$E$9,IF('Ricavi complessivi'!#REF!="T",'Ricavi complessivi'!D28,""))</f>
        <v>#REF!</v>
      </c>
      <c r="J28" s="14" t="e">
        <f>IF('Ricavi complessivi'!#REF!="G",'Ricavi complessivi'!E28*LAVORO!$E$9,IF('Ricavi complessivi'!#REF!="T",'Ricavi complessivi'!E28,""))</f>
        <v>#REF!</v>
      </c>
      <c r="K28" s="14" t="e">
        <f>IF('Ricavi complessivi'!#REF!="G",'Ricavi complessivi'!F28*LAVORO!$E$9,IF('Ricavi complessivi'!#REF!="T",'Ricavi complessivi'!F28,""))</f>
        <v>#REF!</v>
      </c>
      <c r="L28" s="30" t="e">
        <f>IF('Ricavi complessivi'!#REF!="G",'Ricavi complessivi'!#REF!*LAVORO!$E$9,IF('Ricavi complessivi'!#REF!="T",'Ricavi complessivi'!#REF!,""))</f>
        <v>#REF!</v>
      </c>
      <c r="M28" s="30" t="e">
        <f>'Ricavi complessivi'!#REF!</f>
        <v>#REF!</v>
      </c>
      <c r="P28" s="42" t="e">
        <f>IF(M28="G",'Ricavi complessivi'!#REF!,IF('R Traversetolo'!M28='R Traversetolo'!$B$214,'Ricavi complessivi'!#REF!,0))</f>
        <v>#REF!</v>
      </c>
    </row>
    <row r="29" spans="1:16" hidden="1">
      <c r="A29" s="13" t="str">
        <f>IF('Ricavi complessivi'!A29="","",'Ricavi complessivi'!A29)</f>
        <v xml:space="preserve">  58/05/510  </v>
      </c>
      <c r="B29" s="62" t="str">
        <f>IF('Ricavi complessivi'!B29="","",'Ricavi complessivi'!B29)</f>
        <v xml:space="preserve">SERV.ASSI.DOM. MONTECHIARUGOLO </v>
      </c>
      <c r="C29" s="8" t="e">
        <f>IF('Ricavi complessivi'!#REF!="G",'Ricavi complessivi'!#REF!*LAVORO!$E$9,IF('Ricavi complessivi'!#REF!="T",'Ricavi complessivi'!#REF!,""))</f>
        <v>#REF!</v>
      </c>
      <c r="D29" s="8" t="e">
        <f>IF('Ricavi complessivi'!#REF!="G",'Ricavi complessivi'!#REF!*LAVORO!$E$9,IF('Ricavi complessivi'!#REF!="T",'Ricavi complessivi'!#REF!,""))</f>
        <v>#REF!</v>
      </c>
      <c r="E29" s="30" t="e">
        <f>IF('Ricavi complessivi'!#REF!="G",'Ricavi complessivi'!#REF!*LAVORO!$E$9,IF('Ricavi complessivi'!#REF!="T",'Ricavi complessivi'!#REF!,""))</f>
        <v>#REF!</v>
      </c>
      <c r="F29" s="114" t="e">
        <f>IF('Ricavi complessivi'!#REF!="G",'Ricavi complessivi'!C29*LAVORO!$E$9,IF('Ricavi complessivi'!#REF!="T",'Ricavi complessivi'!C29,0))</f>
        <v>#REF!</v>
      </c>
      <c r="G29" s="44" t="e">
        <f>IF('Ricavi complessivi'!#REF!="G",'Ricavi complessivi'!#REF!*LAVORO!$E$9,IF('Ricavi complessivi'!#REF!="T",'Ricavi complessivi'!#REF!,""))</f>
        <v>#REF!</v>
      </c>
      <c r="H29" s="44" t="e">
        <f>IF('Ricavi complessivi'!#REF!="G",'Ricavi complessivi'!#REF!*LAVORO!$E$9,IF('Ricavi complessivi'!#REF!="T",'Ricavi complessivi'!#REF!,""))</f>
        <v>#REF!</v>
      </c>
      <c r="I29" s="114" t="e">
        <f>IF('Ricavi complessivi'!#REF!="G",'Ricavi complessivi'!D29*LAVORO!$E$9,IF('Ricavi complessivi'!#REF!="T",'Ricavi complessivi'!D29,""))</f>
        <v>#REF!</v>
      </c>
      <c r="J29" s="14" t="e">
        <f>IF('Ricavi complessivi'!#REF!="G",'Ricavi complessivi'!E29*LAVORO!$E$9,IF('Ricavi complessivi'!#REF!="T",'Ricavi complessivi'!E29,""))</f>
        <v>#REF!</v>
      </c>
      <c r="K29" s="14" t="e">
        <f>IF('Ricavi complessivi'!#REF!="G",'Ricavi complessivi'!F29*LAVORO!$E$9,IF('Ricavi complessivi'!#REF!="T",'Ricavi complessivi'!F29,""))</f>
        <v>#REF!</v>
      </c>
      <c r="L29" s="30" t="e">
        <f>IF('Ricavi complessivi'!#REF!="G",'Ricavi complessivi'!#REF!*LAVORO!$E$9,IF('Ricavi complessivi'!#REF!="T",'Ricavi complessivi'!#REF!,""))</f>
        <v>#REF!</v>
      </c>
      <c r="M29" s="30" t="e">
        <f>'Ricavi complessivi'!#REF!</f>
        <v>#REF!</v>
      </c>
      <c r="P29" s="42" t="e">
        <f>IF(M29="G",'Ricavi complessivi'!#REF!,IF('R Traversetolo'!M29='R Traversetolo'!$B$214,'Ricavi complessivi'!#REF!,0))</f>
        <v>#REF!</v>
      </c>
    </row>
    <row r="30" spans="1:16" hidden="1">
      <c r="A30" s="13" t="str">
        <f>IF('Ricavi complessivi'!A30="","",'Ricavi complessivi'!A30)</f>
        <v xml:space="preserve">  58/05/511  </v>
      </c>
      <c r="B30" s="62" t="str">
        <f>IF('Ricavi complessivi'!B30="","",'Ricavi complessivi'!B30)</f>
        <v xml:space="preserve">CENTRO DIURNO MONTECHIARUGOLO  </v>
      </c>
      <c r="C30" s="8" t="e">
        <f>IF('Ricavi complessivi'!#REF!="G",'Ricavi complessivi'!#REF!*LAVORO!$E$9,IF('Ricavi complessivi'!#REF!="T",'Ricavi complessivi'!#REF!,""))</f>
        <v>#REF!</v>
      </c>
      <c r="D30" s="8" t="e">
        <f>IF('Ricavi complessivi'!#REF!="G",'Ricavi complessivi'!#REF!*LAVORO!$E$9,IF('Ricavi complessivi'!#REF!="T",'Ricavi complessivi'!#REF!,""))</f>
        <v>#REF!</v>
      </c>
      <c r="E30" s="30" t="e">
        <f>IF('Ricavi complessivi'!#REF!="G",'Ricavi complessivi'!#REF!*LAVORO!$E$9,IF('Ricavi complessivi'!#REF!="T",'Ricavi complessivi'!#REF!,""))</f>
        <v>#REF!</v>
      </c>
      <c r="F30" s="114" t="e">
        <f>IF('Ricavi complessivi'!#REF!="G",'Ricavi complessivi'!C30*LAVORO!$E$9,IF('Ricavi complessivi'!#REF!="T",'Ricavi complessivi'!C30,0))</f>
        <v>#REF!</v>
      </c>
      <c r="G30" s="44" t="e">
        <f>IF('Ricavi complessivi'!#REF!="G",'Ricavi complessivi'!#REF!*LAVORO!$E$9,IF('Ricavi complessivi'!#REF!="T",'Ricavi complessivi'!#REF!,""))</f>
        <v>#REF!</v>
      </c>
      <c r="H30" s="44" t="e">
        <f>IF('Ricavi complessivi'!#REF!="G",'Ricavi complessivi'!#REF!*LAVORO!$E$9,IF('Ricavi complessivi'!#REF!="T",'Ricavi complessivi'!#REF!,""))</f>
        <v>#REF!</v>
      </c>
      <c r="I30" s="114" t="e">
        <f>IF('Ricavi complessivi'!#REF!="G",'Ricavi complessivi'!D30*LAVORO!$E$9,IF('Ricavi complessivi'!#REF!="T",'Ricavi complessivi'!D30,""))</f>
        <v>#REF!</v>
      </c>
      <c r="J30" s="14" t="e">
        <f>IF('Ricavi complessivi'!#REF!="G",'Ricavi complessivi'!E30*LAVORO!$E$9,IF('Ricavi complessivi'!#REF!="T",'Ricavi complessivi'!E30,""))</f>
        <v>#REF!</v>
      </c>
      <c r="K30" s="14" t="e">
        <f>IF('Ricavi complessivi'!#REF!="G",'Ricavi complessivi'!F30*LAVORO!$E$9,IF('Ricavi complessivi'!#REF!="T",'Ricavi complessivi'!F30,""))</f>
        <v>#REF!</v>
      </c>
      <c r="L30" s="30" t="e">
        <f>IF('Ricavi complessivi'!#REF!="G",'Ricavi complessivi'!#REF!*LAVORO!$E$9,IF('Ricavi complessivi'!#REF!="T",'Ricavi complessivi'!#REF!,""))</f>
        <v>#REF!</v>
      </c>
      <c r="M30" s="30" t="e">
        <f>'Ricavi complessivi'!#REF!</f>
        <v>#REF!</v>
      </c>
      <c r="P30" s="42" t="e">
        <f>IF(M30="G",'Ricavi complessivi'!#REF!,IF('R Traversetolo'!M30='R Traversetolo'!$B$214,'Ricavi complessivi'!#REF!,0))</f>
        <v>#REF!</v>
      </c>
    </row>
    <row r="31" spans="1:16" hidden="1">
      <c r="A31" s="13" t="str">
        <f>IF('Ricavi complessivi'!A31="","",'Ricavi complessivi'!A31)</f>
        <v xml:space="preserve">  58/05/512  </v>
      </c>
      <c r="B31" s="62" t="str">
        <f>IF('Ricavi complessivi'!B31="","",'Ricavi complessivi'!B31)</f>
        <v xml:space="preserve">TAXI SOCIALE MONTECHIARUGOLO   </v>
      </c>
      <c r="C31" s="8" t="e">
        <f>IF('Ricavi complessivi'!#REF!="G",'Ricavi complessivi'!#REF!*LAVORO!$E$9,IF('Ricavi complessivi'!#REF!="T",'Ricavi complessivi'!#REF!,""))</f>
        <v>#REF!</v>
      </c>
      <c r="D31" s="8" t="e">
        <f>IF('Ricavi complessivi'!#REF!="G",'Ricavi complessivi'!#REF!*LAVORO!$E$9,IF('Ricavi complessivi'!#REF!="T",'Ricavi complessivi'!#REF!,""))</f>
        <v>#REF!</v>
      </c>
      <c r="E31" s="30" t="e">
        <f>IF('Ricavi complessivi'!#REF!="G",'Ricavi complessivi'!#REF!*LAVORO!$E$9,IF('Ricavi complessivi'!#REF!="T",'Ricavi complessivi'!#REF!,""))</f>
        <v>#REF!</v>
      </c>
      <c r="F31" s="114" t="e">
        <f>IF('Ricavi complessivi'!#REF!="G",'Ricavi complessivi'!C31*LAVORO!$E$9,IF('Ricavi complessivi'!#REF!="T",'Ricavi complessivi'!C31,0))</f>
        <v>#REF!</v>
      </c>
      <c r="G31" s="44" t="e">
        <f>IF('Ricavi complessivi'!#REF!="G",'Ricavi complessivi'!#REF!*LAVORO!$E$9,IF('Ricavi complessivi'!#REF!="T",'Ricavi complessivi'!#REF!,""))</f>
        <v>#REF!</v>
      </c>
      <c r="H31" s="44" t="e">
        <f>IF('Ricavi complessivi'!#REF!="G",'Ricavi complessivi'!#REF!*LAVORO!$E$9,IF('Ricavi complessivi'!#REF!="T",'Ricavi complessivi'!#REF!,""))</f>
        <v>#REF!</v>
      </c>
      <c r="I31" s="114" t="e">
        <f>IF('Ricavi complessivi'!#REF!="G",'Ricavi complessivi'!D31*LAVORO!$E$9,IF('Ricavi complessivi'!#REF!="T",'Ricavi complessivi'!D31,""))</f>
        <v>#REF!</v>
      </c>
      <c r="J31" s="14" t="e">
        <f>IF('Ricavi complessivi'!#REF!="G",'Ricavi complessivi'!E31*LAVORO!$E$9,IF('Ricavi complessivi'!#REF!="T",'Ricavi complessivi'!E31,""))</f>
        <v>#REF!</v>
      </c>
      <c r="K31" s="14" t="e">
        <f>IF('Ricavi complessivi'!#REF!="G",'Ricavi complessivi'!F31*LAVORO!$E$9,IF('Ricavi complessivi'!#REF!="T",'Ricavi complessivi'!F31,""))</f>
        <v>#REF!</v>
      </c>
      <c r="L31" s="30" t="e">
        <f>IF('Ricavi complessivi'!#REF!="G",'Ricavi complessivi'!#REF!*LAVORO!$E$9,IF('Ricavi complessivi'!#REF!="T",'Ricavi complessivi'!#REF!,""))</f>
        <v>#REF!</v>
      </c>
      <c r="M31" s="30" t="e">
        <f>'Ricavi complessivi'!#REF!</f>
        <v>#REF!</v>
      </c>
      <c r="P31" s="42" t="e">
        <f>IF(M31="G",'Ricavi complessivi'!#REF!,IF('R Traversetolo'!M31='R Traversetolo'!$B$214,'Ricavi complessivi'!#REF!,0))</f>
        <v>#REF!</v>
      </c>
    </row>
    <row r="32" spans="1:16" hidden="1">
      <c r="A32" s="13" t="str">
        <f>IF('Ricavi complessivi'!A32="","",'Ricavi complessivi'!A32)</f>
        <v xml:space="preserve">  58/05/513  </v>
      </c>
      <c r="B32" s="62" t="str">
        <f>IF('Ricavi complessivi'!B32="","",'Ricavi complessivi'!B32)</f>
        <v xml:space="preserve">ALTRI SERVIZI MONTECHIARUGOLO  </v>
      </c>
      <c r="C32" s="8" t="e">
        <f>IF('Ricavi complessivi'!#REF!="G",'Ricavi complessivi'!#REF!*LAVORO!$E$9,IF('Ricavi complessivi'!#REF!="T",'Ricavi complessivi'!#REF!,""))</f>
        <v>#REF!</v>
      </c>
      <c r="D32" s="8" t="e">
        <f>IF('Ricavi complessivi'!#REF!="G",'Ricavi complessivi'!#REF!*LAVORO!$E$9,IF('Ricavi complessivi'!#REF!="T",'Ricavi complessivi'!#REF!,""))</f>
        <v>#REF!</v>
      </c>
      <c r="E32" s="30" t="e">
        <f>IF('Ricavi complessivi'!#REF!="G",'Ricavi complessivi'!#REF!*LAVORO!$E$9,IF('Ricavi complessivi'!#REF!="T",'Ricavi complessivi'!#REF!,""))</f>
        <v>#REF!</v>
      </c>
      <c r="F32" s="114" t="e">
        <f>IF('Ricavi complessivi'!#REF!="G",'Ricavi complessivi'!C32*LAVORO!$E$9,IF('Ricavi complessivi'!#REF!="T",'Ricavi complessivi'!C32,0))</f>
        <v>#REF!</v>
      </c>
      <c r="G32" s="44" t="e">
        <f>IF('Ricavi complessivi'!#REF!="G",'Ricavi complessivi'!#REF!*LAVORO!$E$9,IF('Ricavi complessivi'!#REF!="T",'Ricavi complessivi'!#REF!,""))</f>
        <v>#REF!</v>
      </c>
      <c r="H32" s="44" t="e">
        <f>IF('Ricavi complessivi'!#REF!="G",'Ricavi complessivi'!#REF!*LAVORO!$E$9,IF('Ricavi complessivi'!#REF!="T",'Ricavi complessivi'!#REF!,""))</f>
        <v>#REF!</v>
      </c>
      <c r="I32" s="114" t="e">
        <f>IF('Ricavi complessivi'!#REF!="G",'Ricavi complessivi'!D32*LAVORO!$E$9,IF('Ricavi complessivi'!#REF!="T",'Ricavi complessivi'!D32,""))</f>
        <v>#REF!</v>
      </c>
      <c r="J32" s="14" t="e">
        <f>IF('Ricavi complessivi'!#REF!="G",'Ricavi complessivi'!E32*LAVORO!$E$9,IF('Ricavi complessivi'!#REF!="T",'Ricavi complessivi'!E32,""))</f>
        <v>#REF!</v>
      </c>
      <c r="K32" s="14" t="e">
        <f>IF('Ricavi complessivi'!#REF!="G",'Ricavi complessivi'!F32*LAVORO!$E$9,IF('Ricavi complessivi'!#REF!="T",'Ricavi complessivi'!F32,""))</f>
        <v>#REF!</v>
      </c>
      <c r="L32" s="30" t="e">
        <f>IF('Ricavi complessivi'!#REF!="G",'Ricavi complessivi'!#REF!*LAVORO!$E$9,IF('Ricavi complessivi'!#REF!="T",'Ricavi complessivi'!#REF!,""))</f>
        <v>#REF!</v>
      </c>
      <c r="M32" s="30" t="e">
        <f>'Ricavi complessivi'!#REF!</f>
        <v>#REF!</v>
      </c>
      <c r="P32" s="42" t="e">
        <f>IF(M32="G",'Ricavi complessivi'!#REF!,IF('R Traversetolo'!M32='R Traversetolo'!$B$214,'Ricavi complessivi'!#REF!,0))</f>
        <v>#REF!</v>
      </c>
    </row>
    <row r="33" spans="1:16" hidden="1">
      <c r="A33" s="13" t="str">
        <f>IF('Ricavi complessivi'!A33="","",'Ricavi complessivi'!A33)</f>
        <v xml:space="preserve">  58/05/514  </v>
      </c>
      <c r="B33" s="62" t="str">
        <f>IF('Ricavi complessivi'!B33="","",'Ricavi complessivi'!B33)</f>
        <v xml:space="preserve">SERV.ASSIST.DOM.SALA BAGANZA   </v>
      </c>
      <c r="C33" s="8" t="e">
        <f>IF('Ricavi complessivi'!#REF!="G",'Ricavi complessivi'!#REF!*LAVORO!$E$9,IF('Ricavi complessivi'!#REF!="T",'Ricavi complessivi'!#REF!,""))</f>
        <v>#REF!</v>
      </c>
      <c r="D33" s="8" t="e">
        <f>IF('Ricavi complessivi'!#REF!="G",'Ricavi complessivi'!#REF!*LAVORO!$E$9,IF('Ricavi complessivi'!#REF!="T",'Ricavi complessivi'!#REF!,""))</f>
        <v>#REF!</v>
      </c>
      <c r="E33" s="30" t="e">
        <f>IF('Ricavi complessivi'!#REF!="G",'Ricavi complessivi'!#REF!*LAVORO!$E$9,IF('Ricavi complessivi'!#REF!="T",'Ricavi complessivi'!#REF!,""))</f>
        <v>#REF!</v>
      </c>
      <c r="F33" s="114" t="e">
        <f>IF('Ricavi complessivi'!#REF!="G",'Ricavi complessivi'!C33*LAVORO!$E$9,IF('Ricavi complessivi'!#REF!="T",'Ricavi complessivi'!C33,0))</f>
        <v>#REF!</v>
      </c>
      <c r="G33" s="44" t="e">
        <f>IF('Ricavi complessivi'!#REF!="G",'Ricavi complessivi'!#REF!*LAVORO!$E$9,IF('Ricavi complessivi'!#REF!="T",'Ricavi complessivi'!#REF!,""))</f>
        <v>#REF!</v>
      </c>
      <c r="H33" s="44" t="e">
        <f>IF('Ricavi complessivi'!#REF!="G",'Ricavi complessivi'!#REF!*LAVORO!$E$9,IF('Ricavi complessivi'!#REF!="T",'Ricavi complessivi'!#REF!,""))</f>
        <v>#REF!</v>
      </c>
      <c r="I33" s="114" t="e">
        <f>IF('Ricavi complessivi'!#REF!="G",'Ricavi complessivi'!D33*LAVORO!$E$9,IF('Ricavi complessivi'!#REF!="T",'Ricavi complessivi'!D33,""))</f>
        <v>#REF!</v>
      </c>
      <c r="J33" s="14" t="e">
        <f>IF('Ricavi complessivi'!#REF!="G",'Ricavi complessivi'!E33*LAVORO!$E$9,IF('Ricavi complessivi'!#REF!="T",'Ricavi complessivi'!E33,""))</f>
        <v>#REF!</v>
      </c>
      <c r="K33" s="14" t="e">
        <f>IF('Ricavi complessivi'!#REF!="G",'Ricavi complessivi'!F33*LAVORO!$E$9,IF('Ricavi complessivi'!#REF!="T",'Ricavi complessivi'!F33,""))</f>
        <v>#REF!</v>
      </c>
      <c r="L33" s="30" t="e">
        <f>IF('Ricavi complessivi'!#REF!="G",'Ricavi complessivi'!#REF!*LAVORO!$E$9,IF('Ricavi complessivi'!#REF!="T",'Ricavi complessivi'!#REF!,""))</f>
        <v>#REF!</v>
      </c>
      <c r="M33" s="30" t="e">
        <f>'Ricavi complessivi'!#REF!</f>
        <v>#REF!</v>
      </c>
      <c r="P33" s="42" t="e">
        <f>IF(M33="G",'Ricavi complessivi'!#REF!,IF('R Traversetolo'!M33='R Traversetolo'!$B$214,'Ricavi complessivi'!#REF!,0))</f>
        <v>#REF!</v>
      </c>
    </row>
    <row r="34" spans="1:16" hidden="1">
      <c r="A34" s="13" t="str">
        <f>IF('Ricavi complessivi'!A34="","",'Ricavi complessivi'!A34)</f>
        <v xml:space="preserve">  58/05/516  </v>
      </c>
      <c r="B34" s="62" t="str">
        <f>IF('Ricavi complessivi'!B34="","",'Ricavi complessivi'!B34)</f>
        <v xml:space="preserve">CENTRO DIURNO SALA BAGANZA     </v>
      </c>
      <c r="C34" s="8" t="e">
        <f>IF('Ricavi complessivi'!#REF!="G",'Ricavi complessivi'!#REF!*LAVORO!$E$9,IF('Ricavi complessivi'!#REF!="T",'Ricavi complessivi'!#REF!,""))</f>
        <v>#REF!</v>
      </c>
      <c r="D34" s="8" t="e">
        <f>IF('Ricavi complessivi'!#REF!="G",'Ricavi complessivi'!#REF!*LAVORO!$E$9,IF('Ricavi complessivi'!#REF!="T",'Ricavi complessivi'!#REF!,""))</f>
        <v>#REF!</v>
      </c>
      <c r="E34" s="30" t="e">
        <f>IF('Ricavi complessivi'!#REF!="G",'Ricavi complessivi'!#REF!*LAVORO!$E$9,IF('Ricavi complessivi'!#REF!="T",'Ricavi complessivi'!#REF!,""))</f>
        <v>#REF!</v>
      </c>
      <c r="F34" s="114" t="e">
        <f>IF('Ricavi complessivi'!#REF!="G",'Ricavi complessivi'!C34*LAVORO!$E$9,IF('Ricavi complessivi'!#REF!="T",'Ricavi complessivi'!C34,0))</f>
        <v>#REF!</v>
      </c>
      <c r="G34" s="44" t="e">
        <f>IF('Ricavi complessivi'!#REF!="G",'Ricavi complessivi'!#REF!*LAVORO!$E$9,IF('Ricavi complessivi'!#REF!="T",'Ricavi complessivi'!#REF!,""))</f>
        <v>#REF!</v>
      </c>
      <c r="H34" s="44" t="e">
        <f>IF('Ricavi complessivi'!#REF!="G",'Ricavi complessivi'!#REF!*LAVORO!$E$9,IF('Ricavi complessivi'!#REF!="T",'Ricavi complessivi'!#REF!,""))</f>
        <v>#REF!</v>
      </c>
      <c r="I34" s="114" t="e">
        <f>IF('Ricavi complessivi'!#REF!="G",'Ricavi complessivi'!D34*LAVORO!$E$9,IF('Ricavi complessivi'!#REF!="T",'Ricavi complessivi'!D34,""))</f>
        <v>#REF!</v>
      </c>
      <c r="J34" s="14" t="e">
        <f>IF('Ricavi complessivi'!#REF!="G",'Ricavi complessivi'!E34*LAVORO!$E$9,IF('Ricavi complessivi'!#REF!="T",'Ricavi complessivi'!E34,""))</f>
        <v>#REF!</v>
      </c>
      <c r="K34" s="14" t="e">
        <f>IF('Ricavi complessivi'!#REF!="G",'Ricavi complessivi'!F34*LAVORO!$E$9,IF('Ricavi complessivi'!#REF!="T",'Ricavi complessivi'!F34,""))</f>
        <v>#REF!</v>
      </c>
      <c r="L34" s="30" t="e">
        <f>IF('Ricavi complessivi'!#REF!="G",'Ricavi complessivi'!#REF!*LAVORO!$E$9,IF('Ricavi complessivi'!#REF!="T",'Ricavi complessivi'!#REF!,""))</f>
        <v>#REF!</v>
      </c>
      <c r="M34" s="30" t="e">
        <f>'Ricavi complessivi'!#REF!</f>
        <v>#REF!</v>
      </c>
      <c r="P34" s="42" t="e">
        <f>IF(M34="G",'Ricavi complessivi'!#REF!,IF('R Traversetolo'!M34='R Traversetolo'!$B$214,'Ricavi complessivi'!#REF!,0))</f>
        <v>#REF!</v>
      </c>
    </row>
    <row r="35" spans="1:16" hidden="1">
      <c r="A35" s="13" t="str">
        <f>IF('Ricavi complessivi'!A35="","",'Ricavi complessivi'!A35)</f>
        <v>58/05/806</v>
      </c>
      <c r="B35" s="62" t="str">
        <f>IF('Ricavi complessivi'!B35="","",'Ricavi complessivi'!B35)</f>
        <v xml:space="preserve">SERV.TAXI SOCIALE SALA BAGANZA </v>
      </c>
      <c r="C35" s="8" t="e">
        <f>IF('Ricavi complessivi'!#REF!="G",'Ricavi complessivi'!#REF!*LAVORO!$E$9,IF('Ricavi complessivi'!#REF!="T",'Ricavi complessivi'!#REF!,""))</f>
        <v>#REF!</v>
      </c>
      <c r="D35" s="8" t="e">
        <f>IF('Ricavi complessivi'!#REF!="G",'Ricavi complessivi'!#REF!*LAVORO!$E$9,IF('Ricavi complessivi'!#REF!="T",'Ricavi complessivi'!#REF!,""))</f>
        <v>#REF!</v>
      </c>
      <c r="E35" s="30" t="e">
        <f>IF('Ricavi complessivi'!#REF!="G",'Ricavi complessivi'!#REF!*LAVORO!$E$9,IF('Ricavi complessivi'!#REF!="T",'Ricavi complessivi'!#REF!,""))</f>
        <v>#REF!</v>
      </c>
      <c r="F35" s="114" t="e">
        <f>IF('Ricavi complessivi'!#REF!="G",'Ricavi complessivi'!C35*LAVORO!$E$9,IF('Ricavi complessivi'!#REF!="T",'Ricavi complessivi'!C35,0))</f>
        <v>#REF!</v>
      </c>
      <c r="G35" s="44" t="e">
        <f>IF('Ricavi complessivi'!#REF!="G",'Ricavi complessivi'!#REF!*LAVORO!$E$9,IF('Ricavi complessivi'!#REF!="T",'Ricavi complessivi'!#REF!,""))</f>
        <v>#REF!</v>
      </c>
      <c r="H35" s="44" t="e">
        <f>IF('Ricavi complessivi'!#REF!="G",'Ricavi complessivi'!#REF!*LAVORO!$E$9,IF('Ricavi complessivi'!#REF!="T",'Ricavi complessivi'!#REF!,""))</f>
        <v>#REF!</v>
      </c>
      <c r="I35" s="114" t="e">
        <f>IF('Ricavi complessivi'!#REF!="G",'Ricavi complessivi'!D35*LAVORO!$E$9,IF('Ricavi complessivi'!#REF!="T",'Ricavi complessivi'!D35,""))</f>
        <v>#REF!</v>
      </c>
      <c r="J35" s="14" t="e">
        <f>IF('Ricavi complessivi'!#REF!="G",'Ricavi complessivi'!E35*LAVORO!$E$9,IF('Ricavi complessivi'!#REF!="T",'Ricavi complessivi'!E35,""))</f>
        <v>#REF!</v>
      </c>
      <c r="K35" s="14" t="e">
        <f>IF('Ricavi complessivi'!#REF!="G",'Ricavi complessivi'!F35*LAVORO!$E$9,IF('Ricavi complessivi'!#REF!="T",'Ricavi complessivi'!F35,""))</f>
        <v>#REF!</v>
      </c>
      <c r="L35" s="30" t="e">
        <f>IF('Ricavi complessivi'!#REF!="G",'Ricavi complessivi'!#REF!*LAVORO!$E$9,IF('Ricavi complessivi'!#REF!="T",'Ricavi complessivi'!#REF!,""))</f>
        <v>#REF!</v>
      </c>
      <c r="M35" s="30" t="e">
        <f>'Ricavi complessivi'!#REF!</f>
        <v>#REF!</v>
      </c>
      <c r="P35" s="42" t="e">
        <f>IF(M35="G",'Ricavi complessivi'!#REF!,IF('R Traversetolo'!M35='R Traversetolo'!$B$214,'Ricavi complessivi'!#REF!,0))</f>
        <v>#REF!</v>
      </c>
    </row>
    <row r="36" spans="1:16">
      <c r="A36" s="13" t="str">
        <f>IF('Ricavi complessivi'!A36="","",'Ricavi complessivi'!A36)</f>
        <v xml:space="preserve">  58/05/518  </v>
      </c>
      <c r="B36" s="62" t="str">
        <f>IF('Ricavi complessivi'!B36="","",'Ricavi complessivi'!B36)</f>
        <v xml:space="preserve">SERV.ASSIST.DOM. TRAVERSETOLO  </v>
      </c>
      <c r="C36" s="8" t="e">
        <f>IF('Ricavi complessivi'!#REF!="G",'Ricavi complessivi'!#REF!*LAVORO!$E$9,IF('Ricavi complessivi'!#REF!="T",'Ricavi complessivi'!#REF!,""))</f>
        <v>#REF!</v>
      </c>
      <c r="D36" s="8" t="e">
        <f>IF('Ricavi complessivi'!#REF!="G",'Ricavi complessivi'!#REF!*LAVORO!$E$9,IF('Ricavi complessivi'!#REF!="T",'Ricavi complessivi'!#REF!,""))</f>
        <v>#REF!</v>
      </c>
      <c r="E36" s="30" t="e">
        <f>IF('Ricavi complessivi'!#REF!="G",'Ricavi complessivi'!#REF!*LAVORO!$E$9,IF('Ricavi complessivi'!#REF!="T",'Ricavi complessivi'!#REF!,""))</f>
        <v>#REF!</v>
      </c>
      <c r="F36" s="114" t="e">
        <f>IF('Ricavi complessivi'!#REF!="G",'Ricavi complessivi'!C36*LAVORO!$E$9,IF('Ricavi complessivi'!#REF!="T",'Ricavi complessivi'!C36,0))</f>
        <v>#REF!</v>
      </c>
      <c r="G36" s="44" t="e">
        <f>IF('Ricavi complessivi'!#REF!="G",'Ricavi complessivi'!#REF!*LAVORO!$E$9,IF('Ricavi complessivi'!#REF!="T",'Ricavi complessivi'!#REF!,""))</f>
        <v>#REF!</v>
      </c>
      <c r="H36" s="44" t="e">
        <f>IF('Ricavi complessivi'!#REF!="G",'Ricavi complessivi'!#REF!*LAVORO!$E$9,IF('Ricavi complessivi'!#REF!="T",'Ricavi complessivi'!#REF!,""))</f>
        <v>#REF!</v>
      </c>
      <c r="I36" s="114" t="e">
        <f>IF('Ricavi complessivi'!#REF!="G",'Ricavi complessivi'!D36*LAVORO!$E$9,IF('Ricavi complessivi'!#REF!="T",'Ricavi complessivi'!D36,""))</f>
        <v>#REF!</v>
      </c>
      <c r="J36" s="14" t="e">
        <f>IF('Ricavi complessivi'!#REF!="G",'Ricavi complessivi'!E36*LAVORO!$E$9,IF('Ricavi complessivi'!#REF!="T",'Ricavi complessivi'!E36,""))</f>
        <v>#REF!</v>
      </c>
      <c r="K36" s="14" t="e">
        <f>IF('Ricavi complessivi'!#REF!="G",'Ricavi complessivi'!F36*LAVORO!$E$9,IF('Ricavi complessivi'!#REF!="T",'Ricavi complessivi'!F36,""))</f>
        <v>#REF!</v>
      </c>
      <c r="L36" s="30" t="e">
        <f>IF('Ricavi complessivi'!#REF!="G",'Ricavi complessivi'!#REF!*LAVORO!$E$9,IF('Ricavi complessivi'!#REF!="T",'Ricavi complessivi'!#REF!,""))</f>
        <v>#REF!</v>
      </c>
      <c r="M36" s="30" t="e">
        <f>'Ricavi complessivi'!#REF!</f>
        <v>#REF!</v>
      </c>
      <c r="P36" s="42" t="e">
        <f>IF(M36="G",'Ricavi complessivi'!#REF!,IF('R Traversetolo'!M36='R Traversetolo'!$B$214,'Ricavi complessivi'!#REF!,0))</f>
        <v>#REF!</v>
      </c>
    </row>
    <row r="37" spans="1:16">
      <c r="A37" s="13" t="str">
        <f>IF('Ricavi complessivi'!A37="","",'Ricavi complessivi'!A37)</f>
        <v xml:space="preserve">  58/05/519  </v>
      </c>
      <c r="B37" s="62" t="str">
        <f>IF('Ricavi complessivi'!B37="","",'Ricavi complessivi'!B37)</f>
        <v xml:space="preserve">SER.CENTRO DIURNO TRAVERSETOLO </v>
      </c>
      <c r="C37" s="8" t="e">
        <f>IF('Ricavi complessivi'!#REF!="G",'Ricavi complessivi'!#REF!*LAVORO!$E$9,IF('Ricavi complessivi'!#REF!="T",'Ricavi complessivi'!#REF!,""))</f>
        <v>#REF!</v>
      </c>
      <c r="D37" s="8" t="e">
        <f>IF('Ricavi complessivi'!#REF!="G",'Ricavi complessivi'!#REF!*LAVORO!$E$9,IF('Ricavi complessivi'!#REF!="T",'Ricavi complessivi'!#REF!,""))</f>
        <v>#REF!</v>
      </c>
      <c r="E37" s="30" t="e">
        <f>IF('Ricavi complessivi'!#REF!="G",'Ricavi complessivi'!#REF!*LAVORO!$E$9,IF('Ricavi complessivi'!#REF!="T",'Ricavi complessivi'!#REF!,""))</f>
        <v>#REF!</v>
      </c>
      <c r="F37" s="114" t="e">
        <f>IF('Ricavi complessivi'!#REF!="G",'Ricavi complessivi'!C37*LAVORO!$E$9,IF('Ricavi complessivi'!#REF!="T",'Ricavi complessivi'!C37,0))</f>
        <v>#REF!</v>
      </c>
      <c r="G37" s="44" t="e">
        <f>IF('Ricavi complessivi'!#REF!="G",'Ricavi complessivi'!#REF!*LAVORO!$E$9,IF('Ricavi complessivi'!#REF!="T",'Ricavi complessivi'!#REF!,""))</f>
        <v>#REF!</v>
      </c>
      <c r="H37" s="44" t="e">
        <f>IF('Ricavi complessivi'!#REF!="G",'Ricavi complessivi'!#REF!*LAVORO!$E$9,IF('Ricavi complessivi'!#REF!="T",'Ricavi complessivi'!#REF!,""))</f>
        <v>#REF!</v>
      </c>
      <c r="I37" s="114" t="e">
        <f>IF('Ricavi complessivi'!#REF!="G",'Ricavi complessivi'!D37*LAVORO!$E$9,IF('Ricavi complessivi'!#REF!="T",'Ricavi complessivi'!D37,""))</f>
        <v>#REF!</v>
      </c>
      <c r="J37" s="14" t="e">
        <f>IF('Ricavi complessivi'!#REF!="G",'Ricavi complessivi'!E37*LAVORO!$E$9,IF('Ricavi complessivi'!#REF!="T",'Ricavi complessivi'!E37,""))</f>
        <v>#REF!</v>
      </c>
      <c r="K37" s="14" t="e">
        <f>IF('Ricavi complessivi'!#REF!="G",'Ricavi complessivi'!F37*LAVORO!$E$9,IF('Ricavi complessivi'!#REF!="T",'Ricavi complessivi'!F37,""))</f>
        <v>#REF!</v>
      </c>
      <c r="L37" s="30" t="e">
        <f>IF('Ricavi complessivi'!#REF!="G",'Ricavi complessivi'!#REF!*LAVORO!$E$9,IF('Ricavi complessivi'!#REF!="T",'Ricavi complessivi'!#REF!,""))</f>
        <v>#REF!</v>
      </c>
      <c r="M37" s="30" t="e">
        <f>'Ricavi complessivi'!#REF!</f>
        <v>#REF!</v>
      </c>
      <c r="P37" s="42" t="e">
        <f>IF(M37="G",'Ricavi complessivi'!#REF!,IF('R Traversetolo'!M37='R Traversetolo'!$B$214,'Ricavi complessivi'!#REF!,0))</f>
        <v>#REF!</v>
      </c>
    </row>
    <row r="38" spans="1:16">
      <c r="A38" s="13" t="str">
        <f>IF('Ricavi complessivi'!A38="","",'Ricavi complessivi'!A38)</f>
        <v xml:space="preserve">  58/05/520  </v>
      </c>
      <c r="B38" s="62" t="str">
        <f>IF('Ricavi complessivi'!B38="","",'Ricavi complessivi'!B38)</f>
        <v xml:space="preserve">SERV.TAXI SOCIALE TRAVERSETOLO </v>
      </c>
      <c r="C38" s="8" t="e">
        <f>IF('Ricavi complessivi'!#REF!="G",'Ricavi complessivi'!#REF!*LAVORO!$E$9,IF('Ricavi complessivi'!#REF!="T",'Ricavi complessivi'!#REF!,""))</f>
        <v>#REF!</v>
      </c>
      <c r="D38" s="8" t="e">
        <f>IF('Ricavi complessivi'!#REF!="G",'Ricavi complessivi'!#REF!*LAVORO!$E$9,IF('Ricavi complessivi'!#REF!="T",'Ricavi complessivi'!#REF!,""))</f>
        <v>#REF!</v>
      </c>
      <c r="E38" s="30" t="e">
        <f>IF('Ricavi complessivi'!#REF!="G",'Ricavi complessivi'!#REF!*LAVORO!$E$9,IF('Ricavi complessivi'!#REF!="T",'Ricavi complessivi'!#REF!,""))</f>
        <v>#REF!</v>
      </c>
      <c r="F38" s="114" t="e">
        <f>IF('Ricavi complessivi'!#REF!="G",'Ricavi complessivi'!C38*LAVORO!$E$9,IF('Ricavi complessivi'!#REF!="T",'Ricavi complessivi'!C38,0))</f>
        <v>#REF!</v>
      </c>
      <c r="G38" s="44" t="e">
        <f>IF('Ricavi complessivi'!#REF!="G",'Ricavi complessivi'!#REF!*LAVORO!$E$9,IF('Ricavi complessivi'!#REF!="T",'Ricavi complessivi'!#REF!,""))</f>
        <v>#REF!</v>
      </c>
      <c r="H38" s="44" t="e">
        <f>IF('Ricavi complessivi'!#REF!="G",'Ricavi complessivi'!#REF!*LAVORO!$E$9,IF('Ricavi complessivi'!#REF!="T",'Ricavi complessivi'!#REF!,""))</f>
        <v>#REF!</v>
      </c>
      <c r="I38" s="114" t="e">
        <f>IF('Ricavi complessivi'!#REF!="G",'Ricavi complessivi'!D38*LAVORO!$E$9,IF('Ricavi complessivi'!#REF!="T",'Ricavi complessivi'!D38,""))</f>
        <v>#REF!</v>
      </c>
      <c r="J38" s="14" t="e">
        <f>IF('Ricavi complessivi'!#REF!="G",'Ricavi complessivi'!E38*LAVORO!$E$9,IF('Ricavi complessivi'!#REF!="T",'Ricavi complessivi'!E38,""))</f>
        <v>#REF!</v>
      </c>
      <c r="K38" s="14" t="e">
        <f>IF('Ricavi complessivi'!#REF!="G",'Ricavi complessivi'!F38*LAVORO!$E$9,IF('Ricavi complessivi'!#REF!="T",'Ricavi complessivi'!F38,""))</f>
        <v>#REF!</v>
      </c>
      <c r="L38" s="30" t="e">
        <f>IF('Ricavi complessivi'!#REF!="G",'Ricavi complessivi'!#REF!*LAVORO!$E$9,IF('Ricavi complessivi'!#REF!="T",'Ricavi complessivi'!#REF!,""))</f>
        <v>#REF!</v>
      </c>
      <c r="M38" s="30" t="e">
        <f>'Ricavi complessivi'!#REF!</f>
        <v>#REF!</v>
      </c>
      <c r="P38" s="42" t="e">
        <f>IF(M38="G",'Ricavi complessivi'!#REF!,IF('R Traversetolo'!M38='R Traversetolo'!$B$214,'Ricavi complessivi'!#REF!,0))</f>
        <v>#REF!</v>
      </c>
    </row>
    <row r="39" spans="1:16" hidden="1">
      <c r="A39" s="13" t="str">
        <f>IF('Ricavi complessivi'!A39="","",'Ricavi complessivi'!A39)</f>
        <v xml:space="preserve">  58/05/523  </v>
      </c>
      <c r="B39" s="62" t="str">
        <f>IF('Ricavi complessivi'!B39="","",'Ricavi complessivi'!B39)</f>
        <v>CD COLLECCHIO STIMOLAZ. COGNITI</v>
      </c>
      <c r="C39" s="8" t="e">
        <f>IF('Ricavi complessivi'!#REF!="G",'Ricavi complessivi'!#REF!*LAVORO!$E$9,IF('Ricavi complessivi'!#REF!="T",'Ricavi complessivi'!#REF!,""))</f>
        <v>#REF!</v>
      </c>
      <c r="D39" s="8" t="e">
        <f>IF('Ricavi complessivi'!#REF!="G",'Ricavi complessivi'!#REF!*LAVORO!$E$9,IF('Ricavi complessivi'!#REF!="T",'Ricavi complessivi'!#REF!,""))</f>
        <v>#REF!</v>
      </c>
      <c r="E39" s="30" t="e">
        <f>IF('Ricavi complessivi'!#REF!="G",'Ricavi complessivi'!#REF!*LAVORO!$E$9,IF('Ricavi complessivi'!#REF!="T",'Ricavi complessivi'!#REF!,""))</f>
        <v>#REF!</v>
      </c>
      <c r="F39" s="114" t="e">
        <f>IF('Ricavi complessivi'!#REF!="G",'Ricavi complessivi'!C39*LAVORO!$E$9,IF('Ricavi complessivi'!#REF!="T",'Ricavi complessivi'!C39,0))</f>
        <v>#REF!</v>
      </c>
      <c r="G39" s="44" t="e">
        <f>IF('Ricavi complessivi'!#REF!="G",'Ricavi complessivi'!#REF!*LAVORO!$E$9,IF('Ricavi complessivi'!#REF!="T",'Ricavi complessivi'!#REF!,""))</f>
        <v>#REF!</v>
      </c>
      <c r="H39" s="44" t="e">
        <f>IF('Ricavi complessivi'!#REF!="G",'Ricavi complessivi'!#REF!*LAVORO!$E$9,IF('Ricavi complessivi'!#REF!="T",'Ricavi complessivi'!#REF!,""))</f>
        <v>#REF!</v>
      </c>
      <c r="I39" s="114" t="e">
        <f>IF('Ricavi complessivi'!#REF!="G",'Ricavi complessivi'!D39*LAVORO!$E$9,IF('Ricavi complessivi'!#REF!="T",'Ricavi complessivi'!D39,""))</f>
        <v>#REF!</v>
      </c>
      <c r="J39" s="14" t="e">
        <f>IF('Ricavi complessivi'!#REF!="G",'Ricavi complessivi'!E39*LAVORO!$E$9,IF('Ricavi complessivi'!#REF!="T",'Ricavi complessivi'!E39,""))</f>
        <v>#REF!</v>
      </c>
      <c r="K39" s="14" t="e">
        <f>IF('Ricavi complessivi'!#REF!="G",'Ricavi complessivi'!F39*LAVORO!$E$9,IF('Ricavi complessivi'!#REF!="T",'Ricavi complessivi'!F39,""))</f>
        <v>#REF!</v>
      </c>
      <c r="L39" s="30" t="e">
        <f>IF('Ricavi complessivi'!#REF!="G",'Ricavi complessivi'!#REF!*LAVORO!$E$9,IF('Ricavi complessivi'!#REF!="T",'Ricavi complessivi'!#REF!,""))</f>
        <v>#REF!</v>
      </c>
      <c r="M39" s="30" t="e">
        <f>'Ricavi complessivi'!#REF!</f>
        <v>#REF!</v>
      </c>
      <c r="P39" s="42" t="e">
        <f>IF(M39="G",'Ricavi complessivi'!#REF!,IF('R Traversetolo'!M39='R Traversetolo'!$B$214,'Ricavi complessivi'!#REF!,0))</f>
        <v>#REF!</v>
      </c>
    </row>
    <row r="40" spans="1:16" hidden="1">
      <c r="A40" s="13" t="str">
        <f>IF('Ricavi complessivi'!A40="","",'Ricavi complessivi'!A40)</f>
        <v xml:space="preserve">  58/05/524  </v>
      </c>
      <c r="B40" s="62" t="str">
        <f>IF('Ricavi complessivi'!B40="","",'Ricavi complessivi'!B40)</f>
        <v>CD MONTECH. STIMOLAZ. COGNITIVA</v>
      </c>
      <c r="C40" s="8" t="e">
        <f>IF('Ricavi complessivi'!#REF!="G",'Ricavi complessivi'!#REF!*LAVORO!$E$9,IF('Ricavi complessivi'!#REF!="T",'Ricavi complessivi'!#REF!,""))</f>
        <v>#REF!</v>
      </c>
      <c r="D40" s="8" t="e">
        <f>IF('Ricavi complessivi'!#REF!="G",'Ricavi complessivi'!#REF!*LAVORO!$E$9,IF('Ricavi complessivi'!#REF!="T",'Ricavi complessivi'!#REF!,""))</f>
        <v>#REF!</v>
      </c>
      <c r="E40" s="30" t="e">
        <f>IF('Ricavi complessivi'!#REF!="G",'Ricavi complessivi'!#REF!*LAVORO!$E$9,IF('Ricavi complessivi'!#REF!="T",'Ricavi complessivi'!#REF!,""))</f>
        <v>#REF!</v>
      </c>
      <c r="F40" s="114" t="e">
        <f>IF('Ricavi complessivi'!#REF!="G",'Ricavi complessivi'!C40*LAVORO!$E$9,IF('Ricavi complessivi'!#REF!="T",'Ricavi complessivi'!C40,0))</f>
        <v>#REF!</v>
      </c>
      <c r="G40" s="44" t="e">
        <f>IF('Ricavi complessivi'!#REF!="G",'Ricavi complessivi'!#REF!*LAVORO!$E$9,IF('Ricavi complessivi'!#REF!="T",'Ricavi complessivi'!#REF!,""))</f>
        <v>#REF!</v>
      </c>
      <c r="H40" s="44" t="e">
        <f>IF('Ricavi complessivi'!#REF!="G",'Ricavi complessivi'!#REF!*LAVORO!$E$9,IF('Ricavi complessivi'!#REF!="T",'Ricavi complessivi'!#REF!,""))</f>
        <v>#REF!</v>
      </c>
      <c r="I40" s="114" t="e">
        <f>IF('Ricavi complessivi'!#REF!="G",'Ricavi complessivi'!D40*LAVORO!$E$9,IF('Ricavi complessivi'!#REF!="T",'Ricavi complessivi'!D40,""))</f>
        <v>#REF!</v>
      </c>
      <c r="J40" s="14" t="e">
        <f>IF('Ricavi complessivi'!#REF!="G",'Ricavi complessivi'!E40*LAVORO!$E$9,IF('Ricavi complessivi'!#REF!="T",'Ricavi complessivi'!E40,""))</f>
        <v>#REF!</v>
      </c>
      <c r="K40" s="14" t="e">
        <f>IF('Ricavi complessivi'!#REF!="G",'Ricavi complessivi'!F40*LAVORO!$E$9,IF('Ricavi complessivi'!#REF!="T",'Ricavi complessivi'!F40,""))</f>
        <v>#REF!</v>
      </c>
      <c r="L40" s="30" t="e">
        <f>IF('Ricavi complessivi'!#REF!="G",'Ricavi complessivi'!#REF!*LAVORO!$E$9,IF('Ricavi complessivi'!#REF!="T",'Ricavi complessivi'!#REF!,""))</f>
        <v>#REF!</v>
      </c>
      <c r="M40" s="30" t="e">
        <f>'Ricavi complessivi'!#REF!</f>
        <v>#REF!</v>
      </c>
      <c r="P40" s="42" t="e">
        <f>IF(M40="G",'Ricavi complessivi'!#REF!,IF('R Traversetolo'!M40='R Traversetolo'!$B$214,'Ricavi complessivi'!#REF!,0))</f>
        <v>#REF!</v>
      </c>
    </row>
    <row r="41" spans="1:16" hidden="1">
      <c r="A41" s="13" t="str">
        <f>IF('Ricavi complessivi'!A41="","",'Ricavi complessivi'!A41)</f>
        <v xml:space="preserve">  58/05/525  </v>
      </c>
      <c r="B41" s="62" t="str">
        <f>IF('Ricavi complessivi'!B41="","",'Ricavi complessivi'!B41)</f>
        <v xml:space="preserve">STIM.NE COGNITIVA TRAVERSETOLO </v>
      </c>
      <c r="C41" s="8" t="e">
        <f>IF('Ricavi complessivi'!#REF!="G",'Ricavi complessivi'!#REF!*LAVORO!$E$9,IF('Ricavi complessivi'!#REF!="T",'Ricavi complessivi'!#REF!,""))</f>
        <v>#REF!</v>
      </c>
      <c r="D41" s="8" t="e">
        <f>IF('Ricavi complessivi'!#REF!="G",'Ricavi complessivi'!#REF!*LAVORO!$E$9,IF('Ricavi complessivi'!#REF!="T",'Ricavi complessivi'!#REF!,""))</f>
        <v>#REF!</v>
      </c>
      <c r="E41" s="30" t="e">
        <f>IF('Ricavi complessivi'!#REF!="G",'Ricavi complessivi'!#REF!*LAVORO!$E$9,IF('Ricavi complessivi'!#REF!="T",'Ricavi complessivi'!#REF!,""))</f>
        <v>#REF!</v>
      </c>
      <c r="F41" s="114" t="e">
        <f>IF('Ricavi complessivi'!#REF!="G",'Ricavi complessivi'!C41*LAVORO!$E$9,IF('Ricavi complessivi'!#REF!="T",'Ricavi complessivi'!C41,0))</f>
        <v>#REF!</v>
      </c>
      <c r="G41" s="44" t="e">
        <f>IF('Ricavi complessivi'!#REF!="G",'Ricavi complessivi'!#REF!*LAVORO!$E$9,IF('Ricavi complessivi'!#REF!="T",'Ricavi complessivi'!#REF!,""))</f>
        <v>#REF!</v>
      </c>
      <c r="H41" s="44" t="e">
        <f>IF('Ricavi complessivi'!#REF!="G",'Ricavi complessivi'!#REF!*LAVORO!$E$9,IF('Ricavi complessivi'!#REF!="T",'Ricavi complessivi'!#REF!,""))</f>
        <v>#REF!</v>
      </c>
      <c r="I41" s="114" t="e">
        <f>IF('Ricavi complessivi'!#REF!="G",'Ricavi complessivi'!D41*LAVORO!$E$9,IF('Ricavi complessivi'!#REF!="T",'Ricavi complessivi'!D41,""))</f>
        <v>#REF!</v>
      </c>
      <c r="J41" s="14" t="e">
        <f>IF('Ricavi complessivi'!#REF!="G",'Ricavi complessivi'!E41*LAVORO!$E$9,IF('Ricavi complessivi'!#REF!="T",'Ricavi complessivi'!E41,""))</f>
        <v>#REF!</v>
      </c>
      <c r="K41" s="14" t="e">
        <f>IF('Ricavi complessivi'!#REF!="G",'Ricavi complessivi'!F41*LAVORO!$E$9,IF('Ricavi complessivi'!#REF!="T",'Ricavi complessivi'!F41,""))</f>
        <v>#REF!</v>
      </c>
      <c r="L41" s="30" t="e">
        <f>IF('Ricavi complessivi'!#REF!="G",'Ricavi complessivi'!#REF!*LAVORO!$E$9,IF('Ricavi complessivi'!#REF!="T",'Ricavi complessivi'!#REF!,""))</f>
        <v>#REF!</v>
      </c>
      <c r="M41" s="30" t="e">
        <f>'Ricavi complessivi'!#REF!</f>
        <v>#REF!</v>
      </c>
      <c r="P41" s="42" t="e">
        <f>IF(M41="G",'Ricavi complessivi'!#REF!,IF('R Traversetolo'!M41='R Traversetolo'!$B$214,'Ricavi complessivi'!#REF!,0))</f>
        <v>#REF!</v>
      </c>
    </row>
    <row r="42" spans="1:16" hidden="1">
      <c r="A42" s="13" t="str">
        <f>IF('Ricavi complessivi'!A42="","",'Ricavi complessivi'!A42)</f>
        <v/>
      </c>
      <c r="B42" s="62" t="str">
        <f>IF('Ricavi complessivi'!B42="","",'Ricavi complessivi'!B42)</f>
        <v/>
      </c>
      <c r="C42" s="8" t="e">
        <f>IF('Ricavi complessivi'!#REF!="G",'Ricavi complessivi'!#REF!*LAVORO!$E$9,IF('Ricavi complessivi'!#REF!="T",'Ricavi complessivi'!#REF!,""))</f>
        <v>#REF!</v>
      </c>
      <c r="D42" s="8" t="e">
        <f>IF('Ricavi complessivi'!#REF!="G",'Ricavi complessivi'!#REF!*LAVORO!$E$9,IF('Ricavi complessivi'!#REF!="T",'Ricavi complessivi'!#REF!,""))</f>
        <v>#REF!</v>
      </c>
      <c r="E42" s="30" t="e">
        <f>IF('Ricavi complessivi'!#REF!="G",'Ricavi complessivi'!#REF!*LAVORO!$E$9,IF('Ricavi complessivi'!#REF!="T",'Ricavi complessivi'!#REF!,""))</f>
        <v>#REF!</v>
      </c>
      <c r="F42" s="114" t="e">
        <f>IF('Ricavi complessivi'!#REF!="G",'Ricavi complessivi'!C42*LAVORO!$E$9,IF('Ricavi complessivi'!#REF!="T",'Ricavi complessivi'!C42,0))</f>
        <v>#REF!</v>
      </c>
      <c r="G42" s="44" t="e">
        <f>IF('Ricavi complessivi'!#REF!="G",'Ricavi complessivi'!#REF!*LAVORO!$E$9,IF('Ricavi complessivi'!#REF!="T",'Ricavi complessivi'!#REF!,""))</f>
        <v>#REF!</v>
      </c>
      <c r="H42" s="44" t="e">
        <f>IF('Ricavi complessivi'!#REF!="G",'Ricavi complessivi'!#REF!*LAVORO!$E$9,IF('Ricavi complessivi'!#REF!="T",'Ricavi complessivi'!#REF!,""))</f>
        <v>#REF!</v>
      </c>
      <c r="I42" s="114" t="e">
        <f>IF('Ricavi complessivi'!#REF!="G",'Ricavi complessivi'!D42*LAVORO!$E$9,IF('Ricavi complessivi'!#REF!="T",'Ricavi complessivi'!D42,""))</f>
        <v>#REF!</v>
      </c>
      <c r="J42" s="14" t="e">
        <f>IF('Ricavi complessivi'!#REF!="G",'Ricavi complessivi'!E42*LAVORO!$E$9,IF('Ricavi complessivi'!#REF!="T",'Ricavi complessivi'!E42,""))</f>
        <v>#REF!</v>
      </c>
      <c r="K42" s="14" t="e">
        <f>IF('Ricavi complessivi'!#REF!="G",'Ricavi complessivi'!F42*LAVORO!$E$9,IF('Ricavi complessivi'!#REF!="T",'Ricavi complessivi'!F42,""))</f>
        <v>#REF!</v>
      </c>
      <c r="L42" s="30" t="e">
        <f>IF('Ricavi complessivi'!#REF!="G",'Ricavi complessivi'!#REF!*LAVORO!$E$9,IF('Ricavi complessivi'!#REF!="T",'Ricavi complessivi'!#REF!,""))</f>
        <v>#REF!</v>
      </c>
      <c r="M42" s="30" t="e">
        <f>'Ricavi complessivi'!#REF!</f>
        <v>#REF!</v>
      </c>
      <c r="P42" s="42" t="e">
        <f>IF(M42="G",'Ricavi complessivi'!#REF!,IF('R Traversetolo'!M42='R Traversetolo'!$B$214,'Ricavi complessivi'!#REF!,0))</f>
        <v>#REF!</v>
      </c>
    </row>
    <row r="43" spans="1:16" hidden="1">
      <c r="A43" s="13" t="str">
        <f>IF('Ricavi complessivi'!A43="","",'Ricavi complessivi'!A43)</f>
        <v/>
      </c>
      <c r="B43" s="62" t="str">
        <f>IF('Ricavi complessivi'!B43="","",'Ricavi complessivi'!B43)</f>
        <v/>
      </c>
      <c r="C43" s="8" t="e">
        <f>IF('Ricavi complessivi'!#REF!="G",'Ricavi complessivi'!#REF!*LAVORO!$E$9,IF('Ricavi complessivi'!#REF!="T",'Ricavi complessivi'!#REF!,""))</f>
        <v>#REF!</v>
      </c>
      <c r="D43" s="8" t="e">
        <f>IF('Ricavi complessivi'!#REF!="G",'Ricavi complessivi'!#REF!*LAVORO!$E$9,IF('Ricavi complessivi'!#REF!="T",'Ricavi complessivi'!#REF!,""))</f>
        <v>#REF!</v>
      </c>
      <c r="E43" s="30" t="e">
        <f>IF('Ricavi complessivi'!#REF!="G",'Ricavi complessivi'!#REF!*LAVORO!$E$9,IF('Ricavi complessivi'!#REF!="T",'Ricavi complessivi'!#REF!,""))</f>
        <v>#REF!</v>
      </c>
      <c r="F43" s="114" t="e">
        <f>IF('Ricavi complessivi'!#REF!="G",'Ricavi complessivi'!C43*LAVORO!$E$9,IF('Ricavi complessivi'!#REF!="T",'Ricavi complessivi'!C43,0))</f>
        <v>#REF!</v>
      </c>
      <c r="G43" s="44" t="e">
        <f>IF('Ricavi complessivi'!#REF!="G",'Ricavi complessivi'!#REF!*LAVORO!$E$9,IF('Ricavi complessivi'!#REF!="T",'Ricavi complessivi'!#REF!,""))</f>
        <v>#REF!</v>
      </c>
      <c r="H43" s="44" t="e">
        <f>IF('Ricavi complessivi'!#REF!="G",'Ricavi complessivi'!#REF!*LAVORO!$E$9,IF('Ricavi complessivi'!#REF!="T",'Ricavi complessivi'!#REF!,""))</f>
        <v>#REF!</v>
      </c>
      <c r="I43" s="114" t="e">
        <f>IF('Ricavi complessivi'!#REF!="G",'Ricavi complessivi'!D43*LAVORO!$E$9,IF('Ricavi complessivi'!#REF!="T",'Ricavi complessivi'!D43,""))</f>
        <v>#REF!</v>
      </c>
      <c r="J43" s="14" t="e">
        <f>IF('Ricavi complessivi'!#REF!="G",'Ricavi complessivi'!E43*LAVORO!$E$9,IF('Ricavi complessivi'!#REF!="T",'Ricavi complessivi'!E43,""))</f>
        <v>#REF!</v>
      </c>
      <c r="K43" s="14" t="e">
        <f>IF('Ricavi complessivi'!#REF!="G",'Ricavi complessivi'!F43*LAVORO!$E$9,IF('Ricavi complessivi'!#REF!="T",'Ricavi complessivi'!F43,""))</f>
        <v>#REF!</v>
      </c>
      <c r="L43" s="30" t="e">
        <f>IF('Ricavi complessivi'!#REF!="G",'Ricavi complessivi'!#REF!*LAVORO!$E$9,IF('Ricavi complessivi'!#REF!="T",'Ricavi complessivi'!#REF!,""))</f>
        <v>#REF!</v>
      </c>
      <c r="M43" s="30" t="e">
        <f>'Ricavi complessivi'!#REF!</f>
        <v>#REF!</v>
      </c>
      <c r="P43" s="42" t="e">
        <f>IF(M43="G",'Ricavi complessivi'!#REF!,IF('R Traversetolo'!M43='R Traversetolo'!$B$214,'Ricavi complessivi'!#REF!,0))</f>
        <v>#REF!</v>
      </c>
    </row>
    <row r="44" spans="1:16" hidden="1">
      <c r="A44" s="13" t="str">
        <f>IF('Ricavi complessivi'!A44="","",'Ricavi complessivi'!A44)</f>
        <v/>
      </c>
      <c r="B44" s="62" t="str">
        <f>IF('Ricavi complessivi'!B44="","",'Ricavi complessivi'!B44)</f>
        <v/>
      </c>
      <c r="C44" s="8" t="e">
        <f>IF('Ricavi complessivi'!#REF!="G",'Ricavi complessivi'!#REF!*LAVORO!$E$9,IF('Ricavi complessivi'!#REF!="T",'Ricavi complessivi'!#REF!,""))</f>
        <v>#REF!</v>
      </c>
      <c r="D44" s="8" t="e">
        <f>IF('Ricavi complessivi'!#REF!="G",'Ricavi complessivi'!#REF!*LAVORO!$E$9,IF('Ricavi complessivi'!#REF!="T",'Ricavi complessivi'!#REF!,""))</f>
        <v>#REF!</v>
      </c>
      <c r="E44" s="30" t="e">
        <f>IF('Ricavi complessivi'!#REF!="G",'Ricavi complessivi'!#REF!*LAVORO!$E$9,IF('Ricavi complessivi'!#REF!="T",'Ricavi complessivi'!#REF!,""))</f>
        <v>#REF!</v>
      </c>
      <c r="F44" s="114" t="e">
        <f>IF('Ricavi complessivi'!#REF!="G",'Ricavi complessivi'!C44*LAVORO!$E$9,IF('Ricavi complessivi'!#REF!="T",'Ricavi complessivi'!C44,0))</f>
        <v>#REF!</v>
      </c>
      <c r="G44" s="44" t="e">
        <f>IF('Ricavi complessivi'!#REF!="G",'Ricavi complessivi'!#REF!*LAVORO!$E$9,IF('Ricavi complessivi'!#REF!="T",'Ricavi complessivi'!#REF!,""))</f>
        <v>#REF!</v>
      </c>
      <c r="H44" s="44" t="e">
        <f>IF('Ricavi complessivi'!#REF!="G",'Ricavi complessivi'!#REF!*LAVORO!$E$9,IF('Ricavi complessivi'!#REF!="T",'Ricavi complessivi'!#REF!,""))</f>
        <v>#REF!</v>
      </c>
      <c r="I44" s="114" t="e">
        <f>IF('Ricavi complessivi'!#REF!="G",'Ricavi complessivi'!D44*LAVORO!$E$9,IF('Ricavi complessivi'!#REF!="T",'Ricavi complessivi'!D44,""))</f>
        <v>#REF!</v>
      </c>
      <c r="J44" s="14" t="e">
        <f>IF('Ricavi complessivi'!#REF!="G",'Ricavi complessivi'!E44*LAVORO!$E$9,IF('Ricavi complessivi'!#REF!="T",'Ricavi complessivi'!E44,""))</f>
        <v>#REF!</v>
      </c>
      <c r="K44" s="14" t="e">
        <f>IF('Ricavi complessivi'!#REF!="G",'Ricavi complessivi'!F44*LAVORO!$E$9,IF('Ricavi complessivi'!#REF!="T",'Ricavi complessivi'!F44,""))</f>
        <v>#REF!</v>
      </c>
      <c r="L44" s="30" t="e">
        <f>IF('Ricavi complessivi'!#REF!="G",'Ricavi complessivi'!#REF!*LAVORO!$E$9,IF('Ricavi complessivi'!#REF!="T",'Ricavi complessivi'!#REF!,""))</f>
        <v>#REF!</v>
      </c>
      <c r="M44" s="30" t="e">
        <f>'Ricavi complessivi'!#REF!</f>
        <v>#REF!</v>
      </c>
      <c r="P44" s="42" t="e">
        <f>IF(M44="G",'Ricavi complessivi'!#REF!,IF('R Traversetolo'!M44='R Traversetolo'!$B$214,'Ricavi complessivi'!#REF!,0))</f>
        <v>#REF!</v>
      </c>
    </row>
    <row r="45" spans="1:16" hidden="1">
      <c r="A45" s="13" t="str">
        <f>IF('Ricavi complessivi'!A45="","",'Ricavi complessivi'!A45)</f>
        <v/>
      </c>
      <c r="B45" s="62" t="str">
        <f>IF('Ricavi complessivi'!B45="","",'Ricavi complessivi'!B45)</f>
        <v/>
      </c>
      <c r="C45" s="8" t="e">
        <f>IF('Ricavi complessivi'!#REF!="G",'Ricavi complessivi'!#REF!*LAVORO!$E$9,IF('Ricavi complessivi'!#REF!="T",'Ricavi complessivi'!#REF!,""))</f>
        <v>#REF!</v>
      </c>
      <c r="D45" s="8" t="e">
        <f>IF('Ricavi complessivi'!#REF!="G",'Ricavi complessivi'!#REF!*LAVORO!$E$9,IF('Ricavi complessivi'!#REF!="T",'Ricavi complessivi'!#REF!,""))</f>
        <v>#REF!</v>
      </c>
      <c r="E45" s="30" t="e">
        <f>IF('Ricavi complessivi'!#REF!="G",'Ricavi complessivi'!#REF!*LAVORO!$E$9,IF('Ricavi complessivi'!#REF!="T",'Ricavi complessivi'!#REF!,""))</f>
        <v>#REF!</v>
      </c>
      <c r="F45" s="114" t="e">
        <f>IF('Ricavi complessivi'!#REF!="G",'Ricavi complessivi'!C45*LAVORO!$E$9,IF('Ricavi complessivi'!#REF!="T",'Ricavi complessivi'!C45,0))</f>
        <v>#REF!</v>
      </c>
      <c r="G45" s="44" t="e">
        <f>IF('Ricavi complessivi'!#REF!="G",'Ricavi complessivi'!#REF!*LAVORO!$E$9,IF('Ricavi complessivi'!#REF!="T",'Ricavi complessivi'!#REF!,""))</f>
        <v>#REF!</v>
      </c>
      <c r="H45" s="44" t="e">
        <f>IF('Ricavi complessivi'!#REF!="G",'Ricavi complessivi'!#REF!*LAVORO!$E$9,IF('Ricavi complessivi'!#REF!="T",'Ricavi complessivi'!#REF!,""))</f>
        <v>#REF!</v>
      </c>
      <c r="I45" s="114" t="e">
        <f>IF('Ricavi complessivi'!#REF!="G",'Ricavi complessivi'!D45*LAVORO!$E$9,IF('Ricavi complessivi'!#REF!="T",'Ricavi complessivi'!D45,""))</f>
        <v>#REF!</v>
      </c>
      <c r="J45" s="14" t="e">
        <f>IF('Ricavi complessivi'!#REF!="G",'Ricavi complessivi'!E45*LAVORO!$E$9,IF('Ricavi complessivi'!#REF!="T",'Ricavi complessivi'!E45,""))</f>
        <v>#REF!</v>
      </c>
      <c r="K45" s="14" t="e">
        <f>IF('Ricavi complessivi'!#REF!="G",'Ricavi complessivi'!F45*LAVORO!$E$9,IF('Ricavi complessivi'!#REF!="T",'Ricavi complessivi'!F45,""))</f>
        <v>#REF!</v>
      </c>
      <c r="L45" s="30" t="e">
        <f>IF('Ricavi complessivi'!#REF!="G",'Ricavi complessivi'!#REF!*LAVORO!$E$9,IF('Ricavi complessivi'!#REF!="T",'Ricavi complessivi'!#REF!,""))</f>
        <v>#REF!</v>
      </c>
      <c r="M45" s="30" t="e">
        <f>'Ricavi complessivi'!#REF!</f>
        <v>#REF!</v>
      </c>
      <c r="P45" s="42" t="e">
        <f>IF(M45="G",'Ricavi complessivi'!#REF!,IF('R Traversetolo'!M45='R Traversetolo'!$B$214,'Ricavi complessivi'!#REF!,0))</f>
        <v>#REF!</v>
      </c>
    </row>
    <row r="46" spans="1:16" hidden="1">
      <c r="A46" s="13" t="str">
        <f>IF('Ricavi complessivi'!A46="","",'Ricavi complessivi'!A46)</f>
        <v/>
      </c>
      <c r="B46" s="62" t="str">
        <f>IF('Ricavi complessivi'!B46="","",'Ricavi complessivi'!B46)</f>
        <v/>
      </c>
      <c r="C46" s="8" t="e">
        <f>IF('Ricavi complessivi'!#REF!="G",'Ricavi complessivi'!#REF!*LAVORO!$E$9,IF('Ricavi complessivi'!#REF!="T",'Ricavi complessivi'!#REF!,""))</f>
        <v>#REF!</v>
      </c>
      <c r="D46" s="8" t="e">
        <f>IF('Ricavi complessivi'!#REF!="G",'Ricavi complessivi'!#REF!*LAVORO!$E$9,IF('Ricavi complessivi'!#REF!="T",'Ricavi complessivi'!#REF!,""))</f>
        <v>#REF!</v>
      </c>
      <c r="E46" s="30" t="e">
        <f>IF('Ricavi complessivi'!#REF!="G",'Ricavi complessivi'!#REF!*LAVORO!$E$9,IF('Ricavi complessivi'!#REF!="T",'Ricavi complessivi'!#REF!,""))</f>
        <v>#REF!</v>
      </c>
      <c r="F46" s="114" t="e">
        <f>IF('Ricavi complessivi'!#REF!="G",'Ricavi complessivi'!C46*LAVORO!$E$9,IF('Ricavi complessivi'!#REF!="T",'Ricavi complessivi'!C46,0))</f>
        <v>#REF!</v>
      </c>
      <c r="G46" s="44" t="e">
        <f>IF('Ricavi complessivi'!#REF!="G",'Ricavi complessivi'!#REF!*LAVORO!$E$9,IF('Ricavi complessivi'!#REF!="T",'Ricavi complessivi'!#REF!,""))</f>
        <v>#REF!</v>
      </c>
      <c r="H46" s="44" t="e">
        <f>IF('Ricavi complessivi'!#REF!="G",'Ricavi complessivi'!#REF!*LAVORO!$E$9,IF('Ricavi complessivi'!#REF!="T",'Ricavi complessivi'!#REF!,""))</f>
        <v>#REF!</v>
      </c>
      <c r="I46" s="114" t="e">
        <f>IF('Ricavi complessivi'!#REF!="G",'Ricavi complessivi'!D46*LAVORO!$E$9,IF('Ricavi complessivi'!#REF!="T",'Ricavi complessivi'!D46,""))</f>
        <v>#REF!</v>
      </c>
      <c r="J46" s="14" t="e">
        <f>IF('Ricavi complessivi'!#REF!="G",'Ricavi complessivi'!E46*LAVORO!$E$9,IF('Ricavi complessivi'!#REF!="T",'Ricavi complessivi'!E46,""))</f>
        <v>#REF!</v>
      </c>
      <c r="K46" s="14" t="e">
        <f>IF('Ricavi complessivi'!#REF!="G",'Ricavi complessivi'!F46*LAVORO!$E$9,IF('Ricavi complessivi'!#REF!="T",'Ricavi complessivi'!F46,""))</f>
        <v>#REF!</v>
      </c>
      <c r="L46" s="30" t="e">
        <f>IF('Ricavi complessivi'!#REF!="G",'Ricavi complessivi'!#REF!*LAVORO!$E$9,IF('Ricavi complessivi'!#REF!="T",'Ricavi complessivi'!#REF!,""))</f>
        <v>#REF!</v>
      </c>
      <c r="M46" s="30" t="e">
        <f>'Ricavi complessivi'!#REF!</f>
        <v>#REF!</v>
      </c>
      <c r="P46" s="42" t="e">
        <f>IF(M46="G",'Ricavi complessivi'!#REF!,IF('R Traversetolo'!M46='R Traversetolo'!$B$214,'Ricavi complessivi'!#REF!,0))</f>
        <v>#REF!</v>
      </c>
    </row>
    <row r="47" spans="1:16">
      <c r="A47" s="13"/>
      <c r="B47" s="17" t="str">
        <f>'[2]Ricavi complessivi'!B37</f>
        <v>TOTALE COMPARTECIP. UT. ASS. ANZ.</v>
      </c>
      <c r="C47" s="17" t="e">
        <f t="shared" ref="C47:K47" si="2">SUM(C20:C46)</f>
        <v>#REF!</v>
      </c>
      <c r="D47" s="17" t="e">
        <f t="shared" si="2"/>
        <v>#REF!</v>
      </c>
      <c r="E47" s="17" t="e">
        <f t="shared" si="2"/>
        <v>#REF!</v>
      </c>
      <c r="F47" s="17" t="e">
        <f>SUM(F20:F46)</f>
        <v>#REF!</v>
      </c>
      <c r="G47" s="17" t="e">
        <f t="shared" si="2"/>
        <v>#REF!</v>
      </c>
      <c r="H47" s="17" t="e">
        <f t="shared" si="2"/>
        <v>#REF!</v>
      </c>
      <c r="I47" s="17" t="e">
        <f t="shared" si="2"/>
        <v>#REF!</v>
      </c>
      <c r="J47" s="17" t="e">
        <f t="shared" si="2"/>
        <v>#REF!</v>
      </c>
      <c r="K47" s="17" t="e">
        <f t="shared" si="2"/>
        <v>#REF!</v>
      </c>
      <c r="L47" s="8"/>
      <c r="M47" s="8"/>
      <c r="P47" s="42">
        <v>1</v>
      </c>
    </row>
    <row r="48" spans="1:16" ht="23.25">
      <c r="B48" s="50" t="s">
        <v>484</v>
      </c>
      <c r="F48" s="1"/>
      <c r="G48" s="1"/>
      <c r="H48" s="1"/>
      <c r="P48" s="42">
        <v>1</v>
      </c>
    </row>
    <row r="49" spans="1:16">
      <c r="A49" s="2" t="s">
        <v>3</v>
      </c>
      <c r="B49" s="2" t="s">
        <v>2</v>
      </c>
      <c r="C49" s="26" t="str">
        <f>C$2</f>
        <v>GESTIONALE</v>
      </c>
      <c r="D49" s="26" t="str">
        <f>D$2</f>
        <v>RATEI E RISCONTI</v>
      </c>
      <c r="E49" s="26" t="str">
        <f>E$2</f>
        <v>STIMA</v>
      </c>
      <c r="F49" s="26" t="str">
        <f>F19</f>
        <v>PREVENTIVO 2019</v>
      </c>
      <c r="G49" s="26" t="e">
        <f t="shared" ref="G49:L49" si="3">G19</f>
        <v>#REF!</v>
      </c>
      <c r="H49" s="26" t="e">
        <f t="shared" si="3"/>
        <v>#REF!</v>
      </c>
      <c r="I49" s="26" t="str">
        <f t="shared" si="3"/>
        <v>CONSUNTIVO 2019</v>
      </c>
      <c r="J49" s="26" t="str">
        <f t="shared" si="3"/>
        <v>INDICATORE ATTESO</v>
      </c>
      <c r="K49" s="26" t="str">
        <f t="shared" si="3"/>
        <v>INDICATORE CONS.</v>
      </c>
      <c r="L49" s="2" t="str">
        <f t="shared" si="3"/>
        <v>NOTE</v>
      </c>
      <c r="P49" s="42">
        <v>1</v>
      </c>
    </row>
    <row r="50" spans="1:16" ht="18" hidden="1" customHeight="1">
      <c r="A50" s="13" t="str">
        <f>IF('Ricavi complessivi'!A50="","",'Ricavi complessivi'!A50)</f>
        <v xml:space="preserve">  58/05/541  </v>
      </c>
      <c r="B50" s="62" t="str">
        <f>IF('Ricavi complessivi'!B50="","",'Ricavi complessivi'!B50)</f>
        <v>RIMBORSO EDUC. DIS. COLLECCHI</v>
      </c>
      <c r="C50" s="8" t="e">
        <f>IF('Ricavi complessivi'!#REF!="G",'Ricavi complessivi'!#REF!*LAVORO!$E$9,IF('Ricavi complessivi'!#REF!="T",'Ricavi complessivi'!#REF!,""))</f>
        <v>#REF!</v>
      </c>
      <c r="D50" s="8" t="e">
        <f>IF('Ricavi complessivi'!#REF!="G",'Ricavi complessivi'!#REF!*LAVORO!$E$9,IF('Ricavi complessivi'!#REF!="T",'Ricavi complessivi'!#REF!,""))</f>
        <v>#REF!</v>
      </c>
      <c r="E50" s="30" t="e">
        <f>IF('Ricavi complessivi'!#REF!="G",'Ricavi complessivi'!#REF!*LAVORO!$E$9,IF('Ricavi complessivi'!#REF!="T",'Ricavi complessivi'!#REF!,""))</f>
        <v>#REF!</v>
      </c>
      <c r="F50" s="114" t="e">
        <f>IF('Ricavi complessivi'!#REF!="G",'Ricavi complessivi'!C50*LAVORO!$E$9,IF('Ricavi complessivi'!#REF!="T",'Ricavi complessivi'!C50,0))</f>
        <v>#REF!</v>
      </c>
      <c r="G50" s="44" t="e">
        <f>IF('Ricavi complessivi'!#REF!="G",'Ricavi complessivi'!#REF!*LAVORO!$E$9,IF('Ricavi complessivi'!#REF!="T",'Ricavi complessivi'!#REF!,""))</f>
        <v>#REF!</v>
      </c>
      <c r="H50" s="44" t="e">
        <f>IF('Ricavi complessivi'!#REF!="G",'Ricavi complessivi'!#REF!*LAVORO!$E$9,IF('Ricavi complessivi'!#REF!="T",'Ricavi complessivi'!#REF!,""))</f>
        <v>#REF!</v>
      </c>
      <c r="I50" s="114" t="e">
        <f>IF('Ricavi complessivi'!#REF!="G",'Ricavi complessivi'!D50*LAVORO!$E$9,IF('Ricavi complessivi'!#REF!="T",'Ricavi complessivi'!D50,""))</f>
        <v>#REF!</v>
      </c>
      <c r="J50" s="14" t="e">
        <f>IF('Ricavi complessivi'!#REF!="G",'Ricavi complessivi'!E50*LAVORO!$E$9,IF('Ricavi complessivi'!#REF!="T",'Ricavi complessivi'!E50,""))</f>
        <v>#REF!</v>
      </c>
      <c r="K50" s="14" t="e">
        <f>IF('Ricavi complessivi'!#REF!="G",'Ricavi complessivi'!F50*LAVORO!$E$9,IF('Ricavi complessivi'!#REF!="T",'Ricavi complessivi'!F50,""))</f>
        <v>#REF!</v>
      </c>
      <c r="L50" s="30" t="e">
        <f>IF('Ricavi complessivi'!#REF!="G",'Ricavi complessivi'!#REF!*LAVORO!$E$9,IF('Ricavi complessivi'!#REF!="T",'Ricavi complessivi'!#REF!,""))</f>
        <v>#REF!</v>
      </c>
      <c r="M50" s="30" t="e">
        <f>'Ricavi complessivi'!#REF!</f>
        <v>#REF!</v>
      </c>
      <c r="P50" s="42" t="e">
        <f>IF(M50="G",'Ricavi complessivi'!#REF!,IF('R Traversetolo'!M50='R Traversetolo'!$B$214,'Ricavi complessivi'!#REF!,0))</f>
        <v>#REF!</v>
      </c>
    </row>
    <row r="51" spans="1:16" ht="18" hidden="1" customHeight="1">
      <c r="A51" s="13" t="str">
        <f>IF('Ricavi complessivi'!A51="","",'Ricavi complessivi'!A51)</f>
        <v xml:space="preserve">  58/05/542  </v>
      </c>
      <c r="B51" s="62" t="str">
        <f>IF('Ricavi complessivi'!B51="","",'Ricavi complessivi'!B51)</f>
        <v xml:space="preserve">RIMBORSO EDUC.DIS. FELINO     </v>
      </c>
      <c r="C51" s="8" t="e">
        <f>IF('Ricavi complessivi'!#REF!="G",'Ricavi complessivi'!#REF!*LAVORO!$E$9,IF('Ricavi complessivi'!#REF!="T",'Ricavi complessivi'!#REF!,""))</f>
        <v>#REF!</v>
      </c>
      <c r="D51" s="8" t="e">
        <f>IF('Ricavi complessivi'!#REF!="G",'Ricavi complessivi'!#REF!*LAVORO!$E$9,IF('Ricavi complessivi'!#REF!="T",'Ricavi complessivi'!#REF!,""))</f>
        <v>#REF!</v>
      </c>
      <c r="E51" s="30" t="e">
        <f>IF('Ricavi complessivi'!#REF!="G",'Ricavi complessivi'!#REF!*LAVORO!$E$9,IF('Ricavi complessivi'!#REF!="T",'Ricavi complessivi'!#REF!,""))</f>
        <v>#REF!</v>
      </c>
      <c r="F51" s="114" t="e">
        <f>IF('Ricavi complessivi'!#REF!="G",'Ricavi complessivi'!C51*LAVORO!$E$9,IF('Ricavi complessivi'!#REF!="T",'Ricavi complessivi'!C51,0))</f>
        <v>#REF!</v>
      </c>
      <c r="G51" s="44" t="e">
        <f>IF('Ricavi complessivi'!#REF!="G",'Ricavi complessivi'!#REF!*LAVORO!$E$9,IF('Ricavi complessivi'!#REF!="T",'Ricavi complessivi'!#REF!,""))</f>
        <v>#REF!</v>
      </c>
      <c r="H51" s="44" t="e">
        <f>IF('Ricavi complessivi'!#REF!="G",'Ricavi complessivi'!#REF!*LAVORO!$E$9,IF('Ricavi complessivi'!#REF!="T",'Ricavi complessivi'!#REF!,""))</f>
        <v>#REF!</v>
      </c>
      <c r="I51" s="114" t="e">
        <f>IF('Ricavi complessivi'!#REF!="G",'Ricavi complessivi'!D51*LAVORO!$E$9,IF('Ricavi complessivi'!#REF!="T",'Ricavi complessivi'!D51,""))</f>
        <v>#REF!</v>
      </c>
      <c r="J51" s="14" t="e">
        <f>IF('Ricavi complessivi'!#REF!="G",'Ricavi complessivi'!E51*LAVORO!$E$9,IF('Ricavi complessivi'!#REF!="T",'Ricavi complessivi'!E51,""))</f>
        <v>#REF!</v>
      </c>
      <c r="K51" s="14" t="e">
        <f>IF('Ricavi complessivi'!#REF!="G",'Ricavi complessivi'!F51*LAVORO!$E$9,IF('Ricavi complessivi'!#REF!="T",'Ricavi complessivi'!F51,""))</f>
        <v>#REF!</v>
      </c>
      <c r="L51" s="30" t="e">
        <f>IF('Ricavi complessivi'!#REF!="G",'Ricavi complessivi'!#REF!*LAVORO!$E$9,IF('Ricavi complessivi'!#REF!="T",'Ricavi complessivi'!#REF!,""))</f>
        <v>#REF!</v>
      </c>
      <c r="M51" s="30" t="e">
        <f>'Ricavi complessivi'!#REF!</f>
        <v>#REF!</v>
      </c>
      <c r="P51" s="42" t="e">
        <f>IF(M51="G",'Ricavi complessivi'!#REF!,IF('R Traversetolo'!M51='R Traversetolo'!$B$214,'Ricavi complessivi'!#REF!,0))</f>
        <v>#REF!</v>
      </c>
    </row>
    <row r="52" spans="1:16" ht="18" hidden="1" customHeight="1">
      <c r="A52" s="13" t="str">
        <f>IF('Ricavi complessivi'!A52="","",'Ricavi complessivi'!A52)</f>
        <v xml:space="preserve">  58/05/543  </v>
      </c>
      <c r="B52" s="62" t="str">
        <f>IF('Ricavi complessivi'!B52="","",'Ricavi complessivi'!B52)</f>
        <v>RIMBORSO EDUC. MONTECHIARUGO</v>
      </c>
      <c r="C52" s="8" t="e">
        <f>IF('Ricavi complessivi'!#REF!="G",'Ricavi complessivi'!#REF!*LAVORO!$E$9,IF('Ricavi complessivi'!#REF!="T",'Ricavi complessivi'!#REF!,""))</f>
        <v>#REF!</v>
      </c>
      <c r="D52" s="8" t="e">
        <f>IF('Ricavi complessivi'!#REF!="G",'Ricavi complessivi'!#REF!*LAVORO!$E$9,IF('Ricavi complessivi'!#REF!="T",'Ricavi complessivi'!#REF!,""))</f>
        <v>#REF!</v>
      </c>
      <c r="E52" s="30" t="e">
        <f>IF('Ricavi complessivi'!#REF!="G",'Ricavi complessivi'!#REF!*LAVORO!$E$9,IF('Ricavi complessivi'!#REF!="T",'Ricavi complessivi'!#REF!,""))</f>
        <v>#REF!</v>
      </c>
      <c r="F52" s="114" t="e">
        <f>IF('Ricavi complessivi'!#REF!="G",'Ricavi complessivi'!C52*LAVORO!$E$9,IF('Ricavi complessivi'!#REF!="T",'Ricavi complessivi'!C52,0))</f>
        <v>#REF!</v>
      </c>
      <c r="G52" s="44" t="e">
        <f>IF('Ricavi complessivi'!#REF!="G",'Ricavi complessivi'!#REF!*LAVORO!$E$9,IF('Ricavi complessivi'!#REF!="T",'Ricavi complessivi'!#REF!,""))</f>
        <v>#REF!</v>
      </c>
      <c r="H52" s="44" t="e">
        <f>IF('Ricavi complessivi'!#REF!="G",'Ricavi complessivi'!#REF!*LAVORO!$E$9,IF('Ricavi complessivi'!#REF!="T",'Ricavi complessivi'!#REF!,""))</f>
        <v>#REF!</v>
      </c>
      <c r="I52" s="114" t="e">
        <f>IF('Ricavi complessivi'!#REF!="G",'Ricavi complessivi'!D52*LAVORO!$E$9,IF('Ricavi complessivi'!#REF!="T",'Ricavi complessivi'!D52,""))</f>
        <v>#REF!</v>
      </c>
      <c r="J52" s="14" t="e">
        <f>IF('Ricavi complessivi'!#REF!="G",'Ricavi complessivi'!E52*LAVORO!$E$9,IF('Ricavi complessivi'!#REF!="T",'Ricavi complessivi'!E52,""))</f>
        <v>#REF!</v>
      </c>
      <c r="K52" s="14" t="e">
        <f>IF('Ricavi complessivi'!#REF!="G",'Ricavi complessivi'!F52*LAVORO!$E$9,IF('Ricavi complessivi'!#REF!="T",'Ricavi complessivi'!F52,""))</f>
        <v>#REF!</v>
      </c>
      <c r="L52" s="30" t="e">
        <f>IF('Ricavi complessivi'!#REF!="G",'Ricavi complessivi'!#REF!*LAVORO!$E$9,IF('Ricavi complessivi'!#REF!="T",'Ricavi complessivi'!#REF!,""))</f>
        <v>#REF!</v>
      </c>
      <c r="M52" s="30" t="e">
        <f>'Ricavi complessivi'!#REF!</f>
        <v>#REF!</v>
      </c>
      <c r="P52" s="42" t="e">
        <f>IF(M52="G",'Ricavi complessivi'!#REF!,IF('R Traversetolo'!M52='R Traversetolo'!$B$214,'Ricavi complessivi'!#REF!,0))</f>
        <v>#REF!</v>
      </c>
    </row>
    <row r="53" spans="1:16" ht="18" hidden="1" customHeight="1">
      <c r="A53" s="13" t="str">
        <f>IF('Ricavi complessivi'!A53="","",'Ricavi complessivi'!A53)</f>
        <v xml:space="preserve">  58/05/544  </v>
      </c>
      <c r="B53" s="62" t="str">
        <f>IF('Ricavi complessivi'!B53="","",'Ricavi complessivi'!B53)</f>
        <v xml:space="preserve">RIMBORSO EDUC. SALA BAGANZA </v>
      </c>
      <c r="C53" s="8" t="e">
        <f>IF('Ricavi complessivi'!#REF!="G",'Ricavi complessivi'!#REF!*LAVORO!$E$9,IF('Ricavi complessivi'!#REF!="T",'Ricavi complessivi'!#REF!,""))</f>
        <v>#REF!</v>
      </c>
      <c r="D53" s="8" t="e">
        <f>IF('Ricavi complessivi'!#REF!="G",'Ricavi complessivi'!#REF!*LAVORO!$E$9,IF('Ricavi complessivi'!#REF!="T",'Ricavi complessivi'!#REF!,""))</f>
        <v>#REF!</v>
      </c>
      <c r="E53" s="30" t="e">
        <f>IF('Ricavi complessivi'!#REF!="G",'Ricavi complessivi'!#REF!*LAVORO!$E$9,IF('Ricavi complessivi'!#REF!="T",'Ricavi complessivi'!#REF!,""))</f>
        <v>#REF!</v>
      </c>
      <c r="F53" s="114" t="e">
        <f>IF('Ricavi complessivi'!#REF!="G",'Ricavi complessivi'!C53*LAVORO!$E$9,IF('Ricavi complessivi'!#REF!="T",'Ricavi complessivi'!C53,0))</f>
        <v>#REF!</v>
      </c>
      <c r="G53" s="44" t="e">
        <f>IF('Ricavi complessivi'!#REF!="G",'Ricavi complessivi'!#REF!*LAVORO!$E$9,IF('Ricavi complessivi'!#REF!="T",'Ricavi complessivi'!#REF!,""))</f>
        <v>#REF!</v>
      </c>
      <c r="H53" s="44" t="e">
        <f>IF('Ricavi complessivi'!#REF!="G",'Ricavi complessivi'!#REF!*LAVORO!$E$9,IF('Ricavi complessivi'!#REF!="T",'Ricavi complessivi'!#REF!,""))</f>
        <v>#REF!</v>
      </c>
      <c r="I53" s="114" t="e">
        <f>IF('Ricavi complessivi'!#REF!="G",'Ricavi complessivi'!D53*LAVORO!$E$9,IF('Ricavi complessivi'!#REF!="T",'Ricavi complessivi'!D53,""))</f>
        <v>#REF!</v>
      </c>
      <c r="J53" s="14" t="e">
        <f>IF('Ricavi complessivi'!#REF!="G",'Ricavi complessivi'!E53*LAVORO!$E$9,IF('Ricavi complessivi'!#REF!="T",'Ricavi complessivi'!E53,""))</f>
        <v>#REF!</v>
      </c>
      <c r="K53" s="14" t="e">
        <f>IF('Ricavi complessivi'!#REF!="G",'Ricavi complessivi'!F53*LAVORO!$E$9,IF('Ricavi complessivi'!#REF!="T",'Ricavi complessivi'!F53,""))</f>
        <v>#REF!</v>
      </c>
      <c r="L53" s="30" t="e">
        <f>IF('Ricavi complessivi'!#REF!="G",'Ricavi complessivi'!#REF!*LAVORO!$E$9,IF('Ricavi complessivi'!#REF!="T",'Ricavi complessivi'!#REF!,""))</f>
        <v>#REF!</v>
      </c>
      <c r="M53" s="30" t="e">
        <f>'Ricavi complessivi'!#REF!</f>
        <v>#REF!</v>
      </c>
      <c r="P53" s="42" t="e">
        <f>IF(M53="G",'Ricavi complessivi'!#REF!,IF('R Traversetolo'!M53='R Traversetolo'!$B$214,'Ricavi complessivi'!#REF!,0))</f>
        <v>#REF!</v>
      </c>
    </row>
    <row r="54" spans="1:16" ht="18" hidden="1" customHeight="1">
      <c r="A54" s="13" t="str">
        <f>IF('Ricavi complessivi'!A54="","",'Ricavi complessivi'!A54)</f>
        <v xml:space="preserve">  58/05/545  </v>
      </c>
      <c r="B54" s="62" t="str">
        <f>IF('Ricavi complessivi'!B54="","",'Ricavi complessivi'!B54)</f>
        <v xml:space="preserve">RIMBORSO EDUC. TRAVERSETOLO  </v>
      </c>
      <c r="C54" s="8" t="e">
        <f>IF('Ricavi complessivi'!#REF!="G",'Ricavi complessivi'!#REF!*LAVORO!$E$9,IF('Ricavi complessivi'!#REF!="T",'Ricavi complessivi'!#REF!,""))</f>
        <v>#REF!</v>
      </c>
      <c r="D54" s="8" t="e">
        <f>IF('Ricavi complessivi'!#REF!="G",'Ricavi complessivi'!#REF!*LAVORO!$E$9,IF('Ricavi complessivi'!#REF!="T",'Ricavi complessivi'!#REF!,""))</f>
        <v>#REF!</v>
      </c>
      <c r="E54" s="30" t="e">
        <f>IF('Ricavi complessivi'!#REF!="G",'Ricavi complessivi'!#REF!*LAVORO!$E$9,IF('Ricavi complessivi'!#REF!="T",'Ricavi complessivi'!#REF!,""))</f>
        <v>#REF!</v>
      </c>
      <c r="F54" s="114" t="e">
        <f>IF('Ricavi complessivi'!#REF!="G",'Ricavi complessivi'!C54*LAVORO!$E$9,IF('Ricavi complessivi'!#REF!="T",'Ricavi complessivi'!C54,0))</f>
        <v>#REF!</v>
      </c>
      <c r="G54" s="44" t="e">
        <f>IF('Ricavi complessivi'!#REF!="G",'Ricavi complessivi'!#REF!*LAVORO!$E$9,IF('Ricavi complessivi'!#REF!="T",'Ricavi complessivi'!#REF!,""))</f>
        <v>#REF!</v>
      </c>
      <c r="H54" s="44" t="e">
        <f>IF('Ricavi complessivi'!#REF!="G",'Ricavi complessivi'!#REF!*LAVORO!$E$9,IF('Ricavi complessivi'!#REF!="T",'Ricavi complessivi'!#REF!,""))</f>
        <v>#REF!</v>
      </c>
      <c r="I54" s="114" t="e">
        <f>IF('Ricavi complessivi'!#REF!="G",'Ricavi complessivi'!D54*LAVORO!$E$9,IF('Ricavi complessivi'!#REF!="T",'Ricavi complessivi'!D54,""))</f>
        <v>#REF!</v>
      </c>
      <c r="J54" s="14" t="e">
        <f>IF('Ricavi complessivi'!#REF!="G",'Ricavi complessivi'!E54*LAVORO!$E$9,IF('Ricavi complessivi'!#REF!="T",'Ricavi complessivi'!E54,""))</f>
        <v>#REF!</v>
      </c>
      <c r="K54" s="14" t="e">
        <f>IF('Ricavi complessivi'!#REF!="G",'Ricavi complessivi'!F54*LAVORO!$E$9,IF('Ricavi complessivi'!#REF!="T",'Ricavi complessivi'!F54,""))</f>
        <v>#REF!</v>
      </c>
      <c r="L54" s="30" t="e">
        <f>IF('Ricavi complessivi'!#REF!="G",'Ricavi complessivi'!#REF!*LAVORO!$E$9,IF('Ricavi complessivi'!#REF!="T",'Ricavi complessivi'!#REF!,""))</f>
        <v>#REF!</v>
      </c>
      <c r="M54" s="30" t="e">
        <f>'Ricavi complessivi'!#REF!</f>
        <v>#REF!</v>
      </c>
      <c r="P54" s="42" t="e">
        <f>IF(M54="G",'Ricavi complessivi'!#REF!,IF('R Traversetolo'!M54='R Traversetolo'!$B$214,'Ricavi complessivi'!#REF!,0))</f>
        <v>#REF!</v>
      </c>
    </row>
    <row r="55" spans="1:16" ht="15.75" hidden="1" customHeight="1">
      <c r="A55" s="13" t="str">
        <f>IF('Ricavi complessivi'!A55="","",'Ricavi complessivi'!A55)</f>
        <v xml:space="preserve">  58/05/582  </v>
      </c>
      <c r="B55" s="62" t="str">
        <f>IF('Ricavi complessivi'!B55="","",'Ricavi complessivi'!B55)</f>
        <v>RIMB.ASS.DOM.DISABILI COLLECCHI</v>
      </c>
      <c r="C55" s="8" t="e">
        <f>IF('Ricavi complessivi'!#REF!="G",'Ricavi complessivi'!#REF!*LAVORO!$E$9,IF('Ricavi complessivi'!#REF!="T",'Ricavi complessivi'!#REF!,""))</f>
        <v>#REF!</v>
      </c>
      <c r="D55" s="8" t="e">
        <f>IF('Ricavi complessivi'!#REF!="G",'Ricavi complessivi'!#REF!*LAVORO!$E$9,IF('Ricavi complessivi'!#REF!="T",'Ricavi complessivi'!#REF!,""))</f>
        <v>#REF!</v>
      </c>
      <c r="E55" s="30" t="e">
        <f>IF('Ricavi complessivi'!#REF!="G",'Ricavi complessivi'!#REF!*LAVORO!$E$9,IF('Ricavi complessivi'!#REF!="T",'Ricavi complessivi'!#REF!,""))</f>
        <v>#REF!</v>
      </c>
      <c r="F55" s="114" t="e">
        <f>IF('Ricavi complessivi'!#REF!="G",'Ricavi complessivi'!C55*LAVORO!$E$9,IF('Ricavi complessivi'!#REF!="T",'Ricavi complessivi'!C55,0))</f>
        <v>#REF!</v>
      </c>
      <c r="G55" s="44" t="e">
        <f>IF('Ricavi complessivi'!#REF!="G",'Ricavi complessivi'!#REF!*LAVORO!$E$9,IF('Ricavi complessivi'!#REF!="T",'Ricavi complessivi'!#REF!,""))</f>
        <v>#REF!</v>
      </c>
      <c r="H55" s="44" t="e">
        <f>IF('Ricavi complessivi'!#REF!="G",'Ricavi complessivi'!#REF!*LAVORO!$E$9,IF('Ricavi complessivi'!#REF!="T",'Ricavi complessivi'!#REF!,""))</f>
        <v>#REF!</v>
      </c>
      <c r="I55" s="114" t="e">
        <f>IF('Ricavi complessivi'!#REF!="G",'Ricavi complessivi'!D55*LAVORO!$E$9,IF('Ricavi complessivi'!#REF!="T",'Ricavi complessivi'!D55,""))</f>
        <v>#REF!</v>
      </c>
      <c r="J55" s="14" t="e">
        <f>IF('Ricavi complessivi'!#REF!="G",'Ricavi complessivi'!E55*LAVORO!$E$9,IF('Ricavi complessivi'!#REF!="T",'Ricavi complessivi'!E55,""))</f>
        <v>#REF!</v>
      </c>
      <c r="K55" s="14" t="e">
        <f>IF('Ricavi complessivi'!#REF!="G",'Ricavi complessivi'!F55*LAVORO!$E$9,IF('Ricavi complessivi'!#REF!="T",'Ricavi complessivi'!F55,""))</f>
        <v>#REF!</v>
      </c>
      <c r="L55" s="30" t="e">
        <f>IF('Ricavi complessivi'!#REF!="G",'Ricavi complessivi'!#REF!*LAVORO!$E$9,IF('Ricavi complessivi'!#REF!="T",'Ricavi complessivi'!#REF!,""))</f>
        <v>#REF!</v>
      </c>
      <c r="M55" s="30" t="e">
        <f>'Ricavi complessivi'!#REF!</f>
        <v>#REF!</v>
      </c>
      <c r="P55" s="42" t="e">
        <f>IF(M55="G",'Ricavi complessivi'!#REF!,IF('R Traversetolo'!M55='R Traversetolo'!$B$214,'Ricavi complessivi'!#REF!,0))</f>
        <v>#REF!</v>
      </c>
    </row>
    <row r="56" spans="1:16" ht="15.75" hidden="1" customHeight="1">
      <c r="A56" s="13" t="str">
        <f>IF('Ricavi complessivi'!A56="","",'Ricavi complessivi'!A56)</f>
        <v xml:space="preserve">  58/05/583  </v>
      </c>
      <c r="B56" s="62" t="str">
        <f>IF('Ricavi complessivi'!B56="","",'Ricavi complessivi'!B56)</f>
        <v xml:space="preserve">RIMB.ASS.DOM.DISABILI FELINO   </v>
      </c>
      <c r="C56" s="8" t="e">
        <f>IF('Ricavi complessivi'!#REF!="G",'Ricavi complessivi'!#REF!*LAVORO!$E$9,IF('Ricavi complessivi'!#REF!="T",'Ricavi complessivi'!#REF!,""))</f>
        <v>#REF!</v>
      </c>
      <c r="D56" s="8" t="e">
        <f>IF('Ricavi complessivi'!#REF!="G",'Ricavi complessivi'!#REF!*LAVORO!$E$9,IF('Ricavi complessivi'!#REF!="T",'Ricavi complessivi'!#REF!,""))</f>
        <v>#REF!</v>
      </c>
      <c r="E56" s="30" t="e">
        <f>IF('Ricavi complessivi'!#REF!="G",'Ricavi complessivi'!#REF!*LAVORO!$E$9,IF('Ricavi complessivi'!#REF!="T",'Ricavi complessivi'!#REF!,""))</f>
        <v>#REF!</v>
      </c>
      <c r="F56" s="114" t="e">
        <f>IF('Ricavi complessivi'!#REF!="G",'Ricavi complessivi'!C56*LAVORO!$E$9,IF('Ricavi complessivi'!#REF!="T",'Ricavi complessivi'!C56,0))</f>
        <v>#REF!</v>
      </c>
      <c r="G56" s="44" t="e">
        <f>IF('Ricavi complessivi'!#REF!="G",'Ricavi complessivi'!#REF!*LAVORO!$E$9,IF('Ricavi complessivi'!#REF!="T",'Ricavi complessivi'!#REF!,""))</f>
        <v>#REF!</v>
      </c>
      <c r="H56" s="44" t="e">
        <f>IF('Ricavi complessivi'!#REF!="G",'Ricavi complessivi'!#REF!*LAVORO!$E$9,IF('Ricavi complessivi'!#REF!="T",'Ricavi complessivi'!#REF!,""))</f>
        <v>#REF!</v>
      </c>
      <c r="I56" s="114" t="e">
        <f>IF('Ricavi complessivi'!#REF!="G",'Ricavi complessivi'!D56*LAVORO!$E$9,IF('Ricavi complessivi'!#REF!="T",'Ricavi complessivi'!D56,""))</f>
        <v>#REF!</v>
      </c>
      <c r="J56" s="14" t="e">
        <f>IF('Ricavi complessivi'!#REF!="G",'Ricavi complessivi'!E56*LAVORO!$E$9,IF('Ricavi complessivi'!#REF!="T",'Ricavi complessivi'!E56,""))</f>
        <v>#REF!</v>
      </c>
      <c r="K56" s="14" t="e">
        <f>IF('Ricavi complessivi'!#REF!="G",'Ricavi complessivi'!F56*LAVORO!$E$9,IF('Ricavi complessivi'!#REF!="T",'Ricavi complessivi'!F56,""))</f>
        <v>#REF!</v>
      </c>
      <c r="L56" s="30" t="e">
        <f>IF('Ricavi complessivi'!#REF!="G",'Ricavi complessivi'!#REF!*LAVORO!$E$9,IF('Ricavi complessivi'!#REF!="T",'Ricavi complessivi'!#REF!,""))</f>
        <v>#REF!</v>
      </c>
      <c r="M56" s="30" t="e">
        <f>'Ricavi complessivi'!#REF!</f>
        <v>#REF!</v>
      </c>
      <c r="P56" s="42" t="e">
        <f>IF(M56="G",'Ricavi complessivi'!#REF!,IF('R Traversetolo'!M56='R Traversetolo'!$B$214,'Ricavi complessivi'!#REF!,0))</f>
        <v>#REF!</v>
      </c>
    </row>
    <row r="57" spans="1:16" ht="15.75" hidden="1" customHeight="1">
      <c r="A57" s="13" t="str">
        <f>IF('Ricavi complessivi'!A57="","",'Ricavi complessivi'!A57)</f>
        <v xml:space="preserve">  58/05/584  </v>
      </c>
      <c r="B57" s="62" t="str">
        <f>IF('Ricavi complessivi'!B57="","",'Ricavi complessivi'!B57)</f>
        <v>RIMB.ASS.DOM.DIS.LI MONTECHIARU</v>
      </c>
      <c r="C57" s="8" t="e">
        <f>IF('Ricavi complessivi'!#REF!="G",'Ricavi complessivi'!#REF!*LAVORO!$E$9,IF('Ricavi complessivi'!#REF!="T",'Ricavi complessivi'!#REF!,""))</f>
        <v>#REF!</v>
      </c>
      <c r="D57" s="8" t="e">
        <f>IF('Ricavi complessivi'!#REF!="G",'Ricavi complessivi'!#REF!*LAVORO!$E$9,IF('Ricavi complessivi'!#REF!="T",'Ricavi complessivi'!#REF!,""))</f>
        <v>#REF!</v>
      </c>
      <c r="E57" s="30" t="e">
        <f>IF('Ricavi complessivi'!#REF!="G",'Ricavi complessivi'!#REF!*LAVORO!$E$9,IF('Ricavi complessivi'!#REF!="T",'Ricavi complessivi'!#REF!,""))</f>
        <v>#REF!</v>
      </c>
      <c r="F57" s="114" t="e">
        <f>IF('Ricavi complessivi'!#REF!="G",'Ricavi complessivi'!C57*LAVORO!$E$9,IF('Ricavi complessivi'!#REF!="T",'Ricavi complessivi'!C57,0))</f>
        <v>#REF!</v>
      </c>
      <c r="G57" s="44" t="e">
        <f>IF('Ricavi complessivi'!#REF!="G",'Ricavi complessivi'!#REF!*LAVORO!$E$9,IF('Ricavi complessivi'!#REF!="T",'Ricavi complessivi'!#REF!,""))</f>
        <v>#REF!</v>
      </c>
      <c r="H57" s="44" t="e">
        <f>IF('Ricavi complessivi'!#REF!="G",'Ricavi complessivi'!#REF!*LAVORO!$E$9,IF('Ricavi complessivi'!#REF!="T",'Ricavi complessivi'!#REF!,""))</f>
        <v>#REF!</v>
      </c>
      <c r="I57" s="114" t="e">
        <f>IF('Ricavi complessivi'!#REF!="G",'Ricavi complessivi'!D57*LAVORO!$E$9,IF('Ricavi complessivi'!#REF!="T",'Ricavi complessivi'!D57,""))</f>
        <v>#REF!</v>
      </c>
      <c r="J57" s="14" t="e">
        <f>IF('Ricavi complessivi'!#REF!="G",'Ricavi complessivi'!E57*LAVORO!$E$9,IF('Ricavi complessivi'!#REF!="T",'Ricavi complessivi'!E57,""))</f>
        <v>#REF!</v>
      </c>
      <c r="K57" s="14" t="e">
        <f>IF('Ricavi complessivi'!#REF!="G",'Ricavi complessivi'!F57*LAVORO!$E$9,IF('Ricavi complessivi'!#REF!="T",'Ricavi complessivi'!F57,""))</f>
        <v>#REF!</v>
      </c>
      <c r="L57" s="30" t="e">
        <f>IF('Ricavi complessivi'!#REF!="G",'Ricavi complessivi'!#REF!*LAVORO!$E$9,IF('Ricavi complessivi'!#REF!="T",'Ricavi complessivi'!#REF!,""))</f>
        <v>#REF!</v>
      </c>
      <c r="M57" s="30" t="e">
        <f>'Ricavi complessivi'!#REF!</f>
        <v>#REF!</v>
      </c>
      <c r="P57" s="42" t="e">
        <f>IF(M57="G",'Ricavi complessivi'!#REF!,IF('R Traversetolo'!M57='R Traversetolo'!$B$214,'Ricavi complessivi'!#REF!,0))</f>
        <v>#REF!</v>
      </c>
    </row>
    <row r="58" spans="1:16" ht="15.75" hidden="1" customHeight="1">
      <c r="A58" s="13" t="str">
        <f>IF('Ricavi complessivi'!A58="","",'Ricavi complessivi'!A58)</f>
        <v xml:space="preserve">  58/05/585  </v>
      </c>
      <c r="B58" s="62" t="str">
        <f>IF('Ricavi complessivi'!B58="","",'Ricavi complessivi'!B58)</f>
        <v>RIMB.ASS.DOM.DISABILI SALA B.ZA</v>
      </c>
      <c r="C58" s="8" t="e">
        <f>IF('Ricavi complessivi'!#REF!="G",'Ricavi complessivi'!#REF!*LAVORO!$E$9,IF('Ricavi complessivi'!#REF!="T",'Ricavi complessivi'!#REF!,""))</f>
        <v>#REF!</v>
      </c>
      <c r="D58" s="8" t="e">
        <f>IF('Ricavi complessivi'!#REF!="G",'Ricavi complessivi'!#REF!*LAVORO!$E$9,IF('Ricavi complessivi'!#REF!="T",'Ricavi complessivi'!#REF!,""))</f>
        <v>#REF!</v>
      </c>
      <c r="E58" s="30" t="e">
        <f>IF('Ricavi complessivi'!#REF!="G",'Ricavi complessivi'!#REF!*LAVORO!$E$9,IF('Ricavi complessivi'!#REF!="T",'Ricavi complessivi'!#REF!,""))</f>
        <v>#REF!</v>
      </c>
      <c r="F58" s="114" t="e">
        <f>IF('Ricavi complessivi'!#REF!="G",'Ricavi complessivi'!C58*LAVORO!$E$9,IF('Ricavi complessivi'!#REF!="T",'Ricavi complessivi'!C58,0))</f>
        <v>#REF!</v>
      </c>
      <c r="G58" s="44" t="e">
        <f>IF('Ricavi complessivi'!#REF!="G",'Ricavi complessivi'!#REF!*LAVORO!$E$9,IF('Ricavi complessivi'!#REF!="T",'Ricavi complessivi'!#REF!,""))</f>
        <v>#REF!</v>
      </c>
      <c r="H58" s="44" t="e">
        <f>IF('Ricavi complessivi'!#REF!="G",'Ricavi complessivi'!#REF!*LAVORO!$E$9,IF('Ricavi complessivi'!#REF!="T",'Ricavi complessivi'!#REF!,""))</f>
        <v>#REF!</v>
      </c>
      <c r="I58" s="114" t="e">
        <f>IF('Ricavi complessivi'!#REF!="G",'Ricavi complessivi'!D58*LAVORO!$E$9,IF('Ricavi complessivi'!#REF!="T",'Ricavi complessivi'!D58,""))</f>
        <v>#REF!</v>
      </c>
      <c r="J58" s="14" t="e">
        <f>IF('Ricavi complessivi'!#REF!="G",'Ricavi complessivi'!E58*LAVORO!$E$9,IF('Ricavi complessivi'!#REF!="T",'Ricavi complessivi'!E58,""))</f>
        <v>#REF!</v>
      </c>
      <c r="K58" s="14" t="e">
        <f>IF('Ricavi complessivi'!#REF!="G",'Ricavi complessivi'!F58*LAVORO!$E$9,IF('Ricavi complessivi'!#REF!="T",'Ricavi complessivi'!F58,""))</f>
        <v>#REF!</v>
      </c>
      <c r="L58" s="30" t="e">
        <f>IF('Ricavi complessivi'!#REF!="G",'Ricavi complessivi'!#REF!*LAVORO!$E$9,IF('Ricavi complessivi'!#REF!="T",'Ricavi complessivi'!#REF!,""))</f>
        <v>#REF!</v>
      </c>
      <c r="M58" s="30" t="e">
        <f>'Ricavi complessivi'!#REF!</f>
        <v>#REF!</v>
      </c>
      <c r="P58" s="42" t="e">
        <f>IF(M58="G",'Ricavi complessivi'!#REF!,IF('R Traversetolo'!M58='R Traversetolo'!$B$214,'Ricavi complessivi'!#REF!,0))</f>
        <v>#REF!</v>
      </c>
    </row>
    <row r="59" spans="1:16" ht="15.75" hidden="1" customHeight="1">
      <c r="A59" s="13" t="str">
        <f>IF('Ricavi complessivi'!A59="","",'Ricavi complessivi'!A59)</f>
        <v xml:space="preserve">  58/05/586  </v>
      </c>
      <c r="B59" s="62" t="str">
        <f>IF('Ricavi complessivi'!B59="","",'Ricavi complessivi'!B59)</f>
        <v>RIMB.ASS.DOM.DIS.LI TRAVERSETOL</v>
      </c>
      <c r="C59" s="8" t="e">
        <f>IF('Ricavi complessivi'!#REF!="G",'Ricavi complessivi'!#REF!*LAVORO!$E$9,IF('Ricavi complessivi'!#REF!="T",'Ricavi complessivi'!#REF!,""))</f>
        <v>#REF!</v>
      </c>
      <c r="D59" s="8" t="e">
        <f>IF('Ricavi complessivi'!#REF!="G",'Ricavi complessivi'!#REF!*LAVORO!$E$9,IF('Ricavi complessivi'!#REF!="T",'Ricavi complessivi'!#REF!,""))</f>
        <v>#REF!</v>
      </c>
      <c r="E59" s="30" t="e">
        <f>IF('Ricavi complessivi'!#REF!="G",'Ricavi complessivi'!#REF!*LAVORO!$E$9,IF('Ricavi complessivi'!#REF!="T",'Ricavi complessivi'!#REF!,""))</f>
        <v>#REF!</v>
      </c>
      <c r="F59" s="114" t="e">
        <f>IF('Ricavi complessivi'!#REF!="G",'Ricavi complessivi'!C59*LAVORO!$E$9,IF('Ricavi complessivi'!#REF!="T",'Ricavi complessivi'!C59,0))</f>
        <v>#REF!</v>
      </c>
      <c r="G59" s="44" t="e">
        <f>IF('Ricavi complessivi'!#REF!="G",'Ricavi complessivi'!#REF!*LAVORO!$E$9,IF('Ricavi complessivi'!#REF!="T",'Ricavi complessivi'!#REF!,""))</f>
        <v>#REF!</v>
      </c>
      <c r="H59" s="44" t="e">
        <f>IF('Ricavi complessivi'!#REF!="G",'Ricavi complessivi'!#REF!*LAVORO!$E$9,IF('Ricavi complessivi'!#REF!="T",'Ricavi complessivi'!#REF!,""))</f>
        <v>#REF!</v>
      </c>
      <c r="I59" s="114" t="e">
        <f>IF('Ricavi complessivi'!#REF!="G",'Ricavi complessivi'!D59*LAVORO!$E$9,IF('Ricavi complessivi'!#REF!="T",'Ricavi complessivi'!D59,""))</f>
        <v>#REF!</v>
      </c>
      <c r="J59" s="14" t="e">
        <f>IF('Ricavi complessivi'!#REF!="G",'Ricavi complessivi'!E59*LAVORO!$E$9,IF('Ricavi complessivi'!#REF!="T",'Ricavi complessivi'!E59,""))</f>
        <v>#REF!</v>
      </c>
      <c r="K59" s="14" t="e">
        <f>IF('Ricavi complessivi'!#REF!="G",'Ricavi complessivi'!F59*LAVORO!$E$9,IF('Ricavi complessivi'!#REF!="T",'Ricavi complessivi'!F59,""))</f>
        <v>#REF!</v>
      </c>
      <c r="L59" s="30" t="e">
        <f>IF('Ricavi complessivi'!#REF!="G",'Ricavi complessivi'!#REF!*LAVORO!$E$9,IF('Ricavi complessivi'!#REF!="T",'Ricavi complessivi'!#REF!,""))</f>
        <v>#REF!</v>
      </c>
      <c r="M59" s="30" t="e">
        <f>'Ricavi complessivi'!#REF!</f>
        <v>#REF!</v>
      </c>
      <c r="P59" s="42" t="e">
        <f>IF(M59="G",'Ricavi complessivi'!#REF!,IF('R Traversetolo'!M59='R Traversetolo'!$B$214,'Ricavi complessivi'!#REF!,0))</f>
        <v>#REF!</v>
      </c>
    </row>
    <row r="60" spans="1:16" hidden="1">
      <c r="A60" s="13" t="str">
        <f>IF('Ricavi complessivi'!A60="","",'Ricavi complessivi'!A60)</f>
        <v xml:space="preserve">  58/05/587  </v>
      </c>
      <c r="B60" s="62" t="str">
        <f>IF('Ricavi complessivi'!B60="","",'Ricavi complessivi'!B60)</f>
        <v xml:space="preserve">RIMB. TAXI DISABILI COLLECCHIO </v>
      </c>
      <c r="C60" s="8" t="e">
        <f>IF('Ricavi complessivi'!#REF!="G",'Ricavi complessivi'!#REF!*LAVORO!$E$9,IF('Ricavi complessivi'!#REF!="T",'Ricavi complessivi'!#REF!,""))</f>
        <v>#REF!</v>
      </c>
      <c r="D60" s="8" t="e">
        <f>IF('Ricavi complessivi'!#REF!="G",'Ricavi complessivi'!#REF!*LAVORO!$E$9,IF('Ricavi complessivi'!#REF!="T",'Ricavi complessivi'!#REF!,""))</f>
        <v>#REF!</v>
      </c>
      <c r="E60" s="30" t="e">
        <f>IF('Ricavi complessivi'!#REF!="G",'Ricavi complessivi'!#REF!*LAVORO!$E$9,IF('Ricavi complessivi'!#REF!="T",'Ricavi complessivi'!#REF!,""))</f>
        <v>#REF!</v>
      </c>
      <c r="F60" s="114" t="e">
        <f>IF('Ricavi complessivi'!#REF!="G",'Ricavi complessivi'!C60*LAVORO!$E$9,IF('Ricavi complessivi'!#REF!="T",'Ricavi complessivi'!C60,0))</f>
        <v>#REF!</v>
      </c>
      <c r="G60" s="44" t="e">
        <f>IF('Ricavi complessivi'!#REF!="G",'Ricavi complessivi'!#REF!*LAVORO!$E$9,IF('Ricavi complessivi'!#REF!="T",'Ricavi complessivi'!#REF!,""))</f>
        <v>#REF!</v>
      </c>
      <c r="H60" s="44" t="e">
        <f>IF('Ricavi complessivi'!#REF!="G",'Ricavi complessivi'!#REF!*LAVORO!$E$9,IF('Ricavi complessivi'!#REF!="T",'Ricavi complessivi'!#REF!,""))</f>
        <v>#REF!</v>
      </c>
      <c r="I60" s="114" t="e">
        <f>IF('Ricavi complessivi'!#REF!="G",'Ricavi complessivi'!D60*LAVORO!$E$9,IF('Ricavi complessivi'!#REF!="T",'Ricavi complessivi'!D60,""))</f>
        <v>#REF!</v>
      </c>
      <c r="J60" s="14" t="e">
        <f>IF('Ricavi complessivi'!#REF!="G",'Ricavi complessivi'!E60*LAVORO!$E$9,IF('Ricavi complessivi'!#REF!="T",'Ricavi complessivi'!E60,""))</f>
        <v>#REF!</v>
      </c>
      <c r="K60" s="14" t="e">
        <f>IF('Ricavi complessivi'!#REF!="G",'Ricavi complessivi'!F60*LAVORO!$E$9,IF('Ricavi complessivi'!#REF!="T",'Ricavi complessivi'!F60,""))</f>
        <v>#REF!</v>
      </c>
      <c r="L60" s="30" t="e">
        <f>IF('Ricavi complessivi'!#REF!="G",'Ricavi complessivi'!#REF!*LAVORO!$E$9,IF('Ricavi complessivi'!#REF!="T",'Ricavi complessivi'!#REF!,""))</f>
        <v>#REF!</v>
      </c>
      <c r="M60" s="30" t="e">
        <f>'Ricavi complessivi'!#REF!</f>
        <v>#REF!</v>
      </c>
      <c r="P60" s="42" t="e">
        <f>IF(M60="G",'Ricavi complessivi'!#REF!,IF('R Traversetolo'!M60='R Traversetolo'!$B$214,'Ricavi complessivi'!#REF!,0))</f>
        <v>#REF!</v>
      </c>
    </row>
    <row r="61" spans="1:16" hidden="1">
      <c r="A61" s="13" t="str">
        <f>IF('Ricavi complessivi'!A61="","",'Ricavi complessivi'!A61)</f>
        <v xml:space="preserve">  58/05/588  </v>
      </c>
      <c r="B61" s="62" t="str">
        <f>IF('Ricavi complessivi'!B61="","",'Ricavi complessivi'!B61)</f>
        <v xml:space="preserve">RIMB. TAXI DISABILI FELINO     </v>
      </c>
      <c r="C61" s="8" t="e">
        <f>IF('Ricavi complessivi'!#REF!="G",'Ricavi complessivi'!#REF!*LAVORO!$E$9,IF('Ricavi complessivi'!#REF!="T",'Ricavi complessivi'!#REF!,""))</f>
        <v>#REF!</v>
      </c>
      <c r="D61" s="8" t="e">
        <f>IF('Ricavi complessivi'!#REF!="G",'Ricavi complessivi'!#REF!*LAVORO!$E$9,IF('Ricavi complessivi'!#REF!="T",'Ricavi complessivi'!#REF!,""))</f>
        <v>#REF!</v>
      </c>
      <c r="E61" s="30" t="e">
        <f>IF('Ricavi complessivi'!#REF!="G",'Ricavi complessivi'!#REF!*LAVORO!$E$9,IF('Ricavi complessivi'!#REF!="T",'Ricavi complessivi'!#REF!,""))</f>
        <v>#REF!</v>
      </c>
      <c r="F61" s="114" t="e">
        <f>IF('Ricavi complessivi'!#REF!="G",'Ricavi complessivi'!C61*LAVORO!$E$9,IF('Ricavi complessivi'!#REF!="T",'Ricavi complessivi'!C61,0))</f>
        <v>#REF!</v>
      </c>
      <c r="G61" s="44" t="e">
        <f>IF('Ricavi complessivi'!#REF!="G",'Ricavi complessivi'!#REF!*LAVORO!$E$9,IF('Ricavi complessivi'!#REF!="T",'Ricavi complessivi'!#REF!,""))</f>
        <v>#REF!</v>
      </c>
      <c r="H61" s="44" t="e">
        <f>IF('Ricavi complessivi'!#REF!="G",'Ricavi complessivi'!#REF!*LAVORO!$E$9,IF('Ricavi complessivi'!#REF!="T",'Ricavi complessivi'!#REF!,""))</f>
        <v>#REF!</v>
      </c>
      <c r="I61" s="114" t="e">
        <f>IF('Ricavi complessivi'!#REF!="G",'Ricavi complessivi'!D61*LAVORO!$E$9,IF('Ricavi complessivi'!#REF!="T",'Ricavi complessivi'!D61,""))</f>
        <v>#REF!</v>
      </c>
      <c r="J61" s="14" t="e">
        <f>IF('Ricavi complessivi'!#REF!="G",'Ricavi complessivi'!E61*LAVORO!$E$9,IF('Ricavi complessivi'!#REF!="T",'Ricavi complessivi'!E61,""))</f>
        <v>#REF!</v>
      </c>
      <c r="K61" s="14" t="e">
        <f>IF('Ricavi complessivi'!#REF!="G",'Ricavi complessivi'!F61*LAVORO!$E$9,IF('Ricavi complessivi'!#REF!="T",'Ricavi complessivi'!F61,""))</f>
        <v>#REF!</v>
      </c>
      <c r="L61" s="30" t="e">
        <f>IF('Ricavi complessivi'!#REF!="G",'Ricavi complessivi'!#REF!*LAVORO!$E$9,IF('Ricavi complessivi'!#REF!="T",'Ricavi complessivi'!#REF!,""))</f>
        <v>#REF!</v>
      </c>
      <c r="M61" s="30" t="e">
        <f>'Ricavi complessivi'!#REF!</f>
        <v>#REF!</v>
      </c>
      <c r="P61" s="42" t="e">
        <f>IF(M61="G",'Ricavi complessivi'!#REF!,IF('R Traversetolo'!M61='R Traversetolo'!$B$214,'Ricavi complessivi'!#REF!,0))</f>
        <v>#REF!</v>
      </c>
    </row>
    <row r="62" spans="1:16" hidden="1">
      <c r="A62" s="13" t="str">
        <f>IF('Ricavi complessivi'!A62="","",'Ricavi complessivi'!A62)</f>
        <v xml:space="preserve">  58/05/589  </v>
      </c>
      <c r="B62" s="62" t="str">
        <f>IF('Ricavi complessivi'!B62="","",'Ricavi complessivi'!B62)</f>
        <v>RIMB. TAXI DIS.LI MOTECHIARUGOL</v>
      </c>
      <c r="C62" s="8" t="e">
        <f>IF('Ricavi complessivi'!#REF!="G",'Ricavi complessivi'!#REF!*LAVORO!$E$9,IF('Ricavi complessivi'!#REF!="T",'Ricavi complessivi'!#REF!,""))</f>
        <v>#REF!</v>
      </c>
      <c r="D62" s="8" t="e">
        <f>IF('Ricavi complessivi'!#REF!="G",'Ricavi complessivi'!#REF!*LAVORO!$E$9,IF('Ricavi complessivi'!#REF!="T",'Ricavi complessivi'!#REF!,""))</f>
        <v>#REF!</v>
      </c>
      <c r="E62" s="30" t="e">
        <f>IF('Ricavi complessivi'!#REF!="G",'Ricavi complessivi'!#REF!*LAVORO!$E$9,IF('Ricavi complessivi'!#REF!="T",'Ricavi complessivi'!#REF!,""))</f>
        <v>#REF!</v>
      </c>
      <c r="F62" s="114" t="e">
        <f>IF('Ricavi complessivi'!#REF!="G",'Ricavi complessivi'!C62*LAVORO!$E$9,IF('Ricavi complessivi'!#REF!="T",'Ricavi complessivi'!C62,0))</f>
        <v>#REF!</v>
      </c>
      <c r="G62" s="44" t="e">
        <f>IF('Ricavi complessivi'!#REF!="G",'Ricavi complessivi'!#REF!*LAVORO!$E$9,IF('Ricavi complessivi'!#REF!="T",'Ricavi complessivi'!#REF!,""))</f>
        <v>#REF!</v>
      </c>
      <c r="H62" s="44" t="e">
        <f>IF('Ricavi complessivi'!#REF!="G",'Ricavi complessivi'!#REF!*LAVORO!$E$9,IF('Ricavi complessivi'!#REF!="T",'Ricavi complessivi'!#REF!,""))</f>
        <v>#REF!</v>
      </c>
      <c r="I62" s="114" t="e">
        <f>IF('Ricavi complessivi'!#REF!="G",'Ricavi complessivi'!D62*LAVORO!$E$9,IF('Ricavi complessivi'!#REF!="T",'Ricavi complessivi'!D62,""))</f>
        <v>#REF!</v>
      </c>
      <c r="J62" s="14" t="e">
        <f>IF('Ricavi complessivi'!#REF!="G",'Ricavi complessivi'!E62*LAVORO!$E$9,IF('Ricavi complessivi'!#REF!="T",'Ricavi complessivi'!E62,""))</f>
        <v>#REF!</v>
      </c>
      <c r="K62" s="14" t="e">
        <f>IF('Ricavi complessivi'!#REF!="G",'Ricavi complessivi'!F62*LAVORO!$E$9,IF('Ricavi complessivi'!#REF!="T",'Ricavi complessivi'!F62,""))</f>
        <v>#REF!</v>
      </c>
      <c r="L62" s="30" t="e">
        <f>IF('Ricavi complessivi'!#REF!="G",'Ricavi complessivi'!#REF!*LAVORO!$E$9,IF('Ricavi complessivi'!#REF!="T",'Ricavi complessivi'!#REF!,""))</f>
        <v>#REF!</v>
      </c>
      <c r="M62" s="30" t="e">
        <f>'Ricavi complessivi'!#REF!</f>
        <v>#REF!</v>
      </c>
      <c r="P62" s="42" t="e">
        <f>IF(M62="G",'Ricavi complessivi'!#REF!,IF('R Traversetolo'!M62='R Traversetolo'!$B$214,'Ricavi complessivi'!#REF!,0))</f>
        <v>#REF!</v>
      </c>
    </row>
    <row r="63" spans="1:16" hidden="1">
      <c r="A63" s="13" t="str">
        <f>IF('Ricavi complessivi'!A63="","",'Ricavi complessivi'!A63)</f>
        <v xml:space="preserve">  58/05/590  </v>
      </c>
      <c r="B63" s="62" t="str">
        <f>IF('Ricavi complessivi'!B63="","",'Ricavi complessivi'!B63)</f>
        <v xml:space="preserve">RIMB. TAXI DISABILI SALA B.ZA  </v>
      </c>
      <c r="C63" s="8" t="e">
        <f>IF('Ricavi complessivi'!#REF!="G",'Ricavi complessivi'!#REF!*LAVORO!$E$9,IF('Ricavi complessivi'!#REF!="T",'Ricavi complessivi'!#REF!,""))</f>
        <v>#REF!</v>
      </c>
      <c r="D63" s="8" t="e">
        <f>IF('Ricavi complessivi'!#REF!="G",'Ricavi complessivi'!#REF!*LAVORO!$E$9,IF('Ricavi complessivi'!#REF!="T",'Ricavi complessivi'!#REF!,""))</f>
        <v>#REF!</v>
      </c>
      <c r="E63" s="30" t="e">
        <f>IF('Ricavi complessivi'!#REF!="G",'Ricavi complessivi'!#REF!*LAVORO!$E$9,IF('Ricavi complessivi'!#REF!="T",'Ricavi complessivi'!#REF!,""))</f>
        <v>#REF!</v>
      </c>
      <c r="F63" s="114" t="e">
        <f>IF('Ricavi complessivi'!#REF!="G",'Ricavi complessivi'!C63*LAVORO!$E$9,IF('Ricavi complessivi'!#REF!="T",'Ricavi complessivi'!C63,0))</f>
        <v>#REF!</v>
      </c>
      <c r="G63" s="44" t="e">
        <f>IF('Ricavi complessivi'!#REF!="G",'Ricavi complessivi'!#REF!*LAVORO!$E$9,IF('Ricavi complessivi'!#REF!="T",'Ricavi complessivi'!#REF!,""))</f>
        <v>#REF!</v>
      </c>
      <c r="H63" s="44" t="e">
        <f>IF('Ricavi complessivi'!#REF!="G",'Ricavi complessivi'!#REF!*LAVORO!$E$9,IF('Ricavi complessivi'!#REF!="T",'Ricavi complessivi'!#REF!,""))</f>
        <v>#REF!</v>
      </c>
      <c r="I63" s="114" t="e">
        <f>IF('Ricavi complessivi'!#REF!="G",'Ricavi complessivi'!D63*LAVORO!$E$9,IF('Ricavi complessivi'!#REF!="T",'Ricavi complessivi'!D63,""))</f>
        <v>#REF!</v>
      </c>
      <c r="J63" s="14" t="e">
        <f>IF('Ricavi complessivi'!#REF!="G",'Ricavi complessivi'!E63*LAVORO!$E$9,IF('Ricavi complessivi'!#REF!="T",'Ricavi complessivi'!E63,""))</f>
        <v>#REF!</v>
      </c>
      <c r="K63" s="14" t="e">
        <f>IF('Ricavi complessivi'!#REF!="G",'Ricavi complessivi'!F63*LAVORO!$E$9,IF('Ricavi complessivi'!#REF!="T",'Ricavi complessivi'!F63,""))</f>
        <v>#REF!</v>
      </c>
      <c r="L63" s="30" t="e">
        <f>IF('Ricavi complessivi'!#REF!="G",'Ricavi complessivi'!#REF!*LAVORO!$E$9,IF('Ricavi complessivi'!#REF!="T",'Ricavi complessivi'!#REF!,""))</f>
        <v>#REF!</v>
      </c>
      <c r="M63" s="30" t="e">
        <f>'Ricavi complessivi'!#REF!</f>
        <v>#REF!</v>
      </c>
      <c r="P63" s="42" t="e">
        <f>IF(M63="G",'Ricavi complessivi'!#REF!,IF('R Traversetolo'!M63='R Traversetolo'!$B$214,'Ricavi complessivi'!#REF!,0))</f>
        <v>#REF!</v>
      </c>
    </row>
    <row r="64" spans="1:16">
      <c r="A64" s="13" t="str">
        <f>IF('Ricavi complessivi'!A64="","",'Ricavi complessivi'!A64)</f>
        <v xml:space="preserve">  58/05/591  </v>
      </c>
      <c r="B64" s="62" t="str">
        <f>IF('Ricavi complessivi'!B64="","",'Ricavi complessivi'!B64)</f>
        <v xml:space="preserve">RIMB. TAXI DIS.LI TRAVERSETOLO </v>
      </c>
      <c r="C64" s="8" t="e">
        <f>IF('Ricavi complessivi'!#REF!="G",'Ricavi complessivi'!#REF!*LAVORO!$E$9,IF('Ricavi complessivi'!#REF!="T",'Ricavi complessivi'!#REF!,""))</f>
        <v>#REF!</v>
      </c>
      <c r="D64" s="8" t="e">
        <f>IF('Ricavi complessivi'!#REF!="G",'Ricavi complessivi'!#REF!*LAVORO!$E$9,IF('Ricavi complessivi'!#REF!="T",'Ricavi complessivi'!#REF!,""))</f>
        <v>#REF!</v>
      </c>
      <c r="E64" s="30" t="e">
        <f>IF('Ricavi complessivi'!#REF!="G",'Ricavi complessivi'!#REF!*LAVORO!$E$9,IF('Ricavi complessivi'!#REF!="T",'Ricavi complessivi'!#REF!,""))</f>
        <v>#REF!</v>
      </c>
      <c r="F64" s="114" t="e">
        <f>IF('Ricavi complessivi'!#REF!="G",'Ricavi complessivi'!C64*LAVORO!$E$9,IF('Ricavi complessivi'!#REF!="T",'Ricavi complessivi'!C64,0))</f>
        <v>#REF!</v>
      </c>
      <c r="G64" s="44" t="e">
        <f>IF('Ricavi complessivi'!#REF!="G",'Ricavi complessivi'!#REF!*LAVORO!$E$9,IF('Ricavi complessivi'!#REF!="T",'Ricavi complessivi'!#REF!,""))</f>
        <v>#REF!</v>
      </c>
      <c r="H64" s="44" t="e">
        <f>IF('Ricavi complessivi'!#REF!="G",'Ricavi complessivi'!#REF!*LAVORO!$E$9,IF('Ricavi complessivi'!#REF!="T",'Ricavi complessivi'!#REF!,""))</f>
        <v>#REF!</v>
      </c>
      <c r="I64" s="114" t="e">
        <f>IF('Ricavi complessivi'!#REF!="G",'Ricavi complessivi'!D64*LAVORO!$E$9,IF('Ricavi complessivi'!#REF!="T",'Ricavi complessivi'!D64,""))</f>
        <v>#REF!</v>
      </c>
      <c r="J64" s="14" t="e">
        <f>IF('Ricavi complessivi'!#REF!="G",'Ricavi complessivi'!E64*LAVORO!$E$9,IF('Ricavi complessivi'!#REF!="T",'Ricavi complessivi'!E64,""))</f>
        <v>#REF!</v>
      </c>
      <c r="K64" s="14" t="e">
        <f>IF('Ricavi complessivi'!#REF!="G",'Ricavi complessivi'!F64*LAVORO!$E$9,IF('Ricavi complessivi'!#REF!="T",'Ricavi complessivi'!F64,""))</f>
        <v>#REF!</v>
      </c>
      <c r="L64" s="30" t="e">
        <f>IF('Ricavi complessivi'!#REF!="G",'Ricavi complessivi'!#REF!*LAVORO!$E$9,IF('Ricavi complessivi'!#REF!="T",'Ricavi complessivi'!#REF!,""))</f>
        <v>#REF!</v>
      </c>
      <c r="M64" s="30" t="e">
        <f>'Ricavi complessivi'!#REF!</f>
        <v>#REF!</v>
      </c>
      <c r="P64" s="42" t="e">
        <f>IF(M64="G",'Ricavi complessivi'!#REF!,IF('R Traversetolo'!M64='R Traversetolo'!$B$214,'Ricavi complessivi'!#REF!,0))</f>
        <v>#REF!</v>
      </c>
    </row>
    <row r="65" spans="1:16" hidden="1">
      <c r="A65" s="13" t="str">
        <f>IF('Ricavi complessivi'!A65="","",'Ricavi complessivi'!A65)</f>
        <v xml:space="preserve">  58/05/592  </v>
      </c>
      <c r="B65" s="62" t="str">
        <f>IF('Ricavi complessivi'!B65="","",'Ricavi complessivi'!B65)</f>
        <v>RIMB. PASTI DISABILI COLLECCHIO</v>
      </c>
      <c r="C65" s="8" t="e">
        <f>IF('Ricavi complessivi'!#REF!="G",'Ricavi complessivi'!#REF!*LAVORO!$E$9,IF('Ricavi complessivi'!#REF!="T",'Ricavi complessivi'!#REF!,""))</f>
        <v>#REF!</v>
      </c>
      <c r="D65" s="8" t="e">
        <f>IF('Ricavi complessivi'!#REF!="G",'Ricavi complessivi'!#REF!*LAVORO!$E$9,IF('Ricavi complessivi'!#REF!="T",'Ricavi complessivi'!#REF!,""))</f>
        <v>#REF!</v>
      </c>
      <c r="E65" s="30" t="e">
        <f>IF('Ricavi complessivi'!#REF!="G",'Ricavi complessivi'!#REF!*LAVORO!$E$9,IF('Ricavi complessivi'!#REF!="T",'Ricavi complessivi'!#REF!,""))</f>
        <v>#REF!</v>
      </c>
      <c r="F65" s="114" t="e">
        <f>IF('Ricavi complessivi'!#REF!="G",'Ricavi complessivi'!C65*LAVORO!$E$9,IF('Ricavi complessivi'!#REF!="T",'Ricavi complessivi'!C65,0))</f>
        <v>#REF!</v>
      </c>
      <c r="G65" s="44" t="e">
        <f>IF('Ricavi complessivi'!#REF!="G",'Ricavi complessivi'!#REF!*LAVORO!$E$9,IF('Ricavi complessivi'!#REF!="T",'Ricavi complessivi'!#REF!,""))</f>
        <v>#REF!</v>
      </c>
      <c r="H65" s="44" t="e">
        <f>IF('Ricavi complessivi'!#REF!="G",'Ricavi complessivi'!#REF!*LAVORO!$E$9,IF('Ricavi complessivi'!#REF!="T",'Ricavi complessivi'!#REF!,""))</f>
        <v>#REF!</v>
      </c>
      <c r="I65" s="114" t="e">
        <f>IF('Ricavi complessivi'!#REF!="G",'Ricavi complessivi'!D65*LAVORO!$E$9,IF('Ricavi complessivi'!#REF!="T",'Ricavi complessivi'!D65,""))</f>
        <v>#REF!</v>
      </c>
      <c r="J65" s="14" t="e">
        <f>IF('Ricavi complessivi'!#REF!="G",'Ricavi complessivi'!E65*LAVORO!$E$9,IF('Ricavi complessivi'!#REF!="T",'Ricavi complessivi'!E65,""))</f>
        <v>#REF!</v>
      </c>
      <c r="K65" s="14" t="e">
        <f>IF('Ricavi complessivi'!#REF!="G",'Ricavi complessivi'!F65*LAVORO!$E$9,IF('Ricavi complessivi'!#REF!="T",'Ricavi complessivi'!F65,""))</f>
        <v>#REF!</v>
      </c>
      <c r="L65" s="30" t="e">
        <f>IF('Ricavi complessivi'!#REF!="G",'Ricavi complessivi'!#REF!*LAVORO!$E$9,IF('Ricavi complessivi'!#REF!="T",'Ricavi complessivi'!#REF!,""))</f>
        <v>#REF!</v>
      </c>
      <c r="M65" s="30" t="e">
        <f>'Ricavi complessivi'!#REF!</f>
        <v>#REF!</v>
      </c>
      <c r="P65" s="42" t="e">
        <f>IF(M65="G",'Ricavi complessivi'!#REF!,IF('R Traversetolo'!M65='R Traversetolo'!$B$214,'Ricavi complessivi'!#REF!,0))</f>
        <v>#REF!</v>
      </c>
    </row>
    <row r="66" spans="1:16" hidden="1">
      <c r="A66" s="13" t="str">
        <f>IF('Ricavi complessivi'!A66="","",'Ricavi complessivi'!A66)</f>
        <v xml:space="preserve">  58/05/593  </v>
      </c>
      <c r="B66" s="62" t="str">
        <f>IF('Ricavi complessivi'!B66="","",'Ricavi complessivi'!B66)</f>
        <v xml:space="preserve">RIMB. PASTI DISABILI FELINO    </v>
      </c>
      <c r="C66" s="8" t="e">
        <f>IF('Ricavi complessivi'!#REF!="G",'Ricavi complessivi'!#REF!*LAVORO!$E$9,IF('Ricavi complessivi'!#REF!="T",'Ricavi complessivi'!#REF!,""))</f>
        <v>#REF!</v>
      </c>
      <c r="D66" s="8" t="e">
        <f>IF('Ricavi complessivi'!#REF!="G",'Ricavi complessivi'!#REF!*LAVORO!$E$9,IF('Ricavi complessivi'!#REF!="T",'Ricavi complessivi'!#REF!,""))</f>
        <v>#REF!</v>
      </c>
      <c r="E66" s="30" t="e">
        <f>IF('Ricavi complessivi'!#REF!="G",'Ricavi complessivi'!#REF!*LAVORO!$E$9,IF('Ricavi complessivi'!#REF!="T",'Ricavi complessivi'!#REF!,""))</f>
        <v>#REF!</v>
      </c>
      <c r="F66" s="114" t="e">
        <f>IF('Ricavi complessivi'!#REF!="G",'Ricavi complessivi'!C66*LAVORO!$E$9,IF('Ricavi complessivi'!#REF!="T",'Ricavi complessivi'!C66,0))</f>
        <v>#REF!</v>
      </c>
      <c r="G66" s="44" t="e">
        <f>IF('Ricavi complessivi'!#REF!="G",'Ricavi complessivi'!#REF!*LAVORO!$E$9,IF('Ricavi complessivi'!#REF!="T",'Ricavi complessivi'!#REF!,""))</f>
        <v>#REF!</v>
      </c>
      <c r="H66" s="44" t="e">
        <f>IF('Ricavi complessivi'!#REF!="G",'Ricavi complessivi'!#REF!*LAVORO!$E$9,IF('Ricavi complessivi'!#REF!="T",'Ricavi complessivi'!#REF!,""))</f>
        <v>#REF!</v>
      </c>
      <c r="I66" s="114" t="e">
        <f>IF('Ricavi complessivi'!#REF!="G",'Ricavi complessivi'!D66*LAVORO!$E$9,IF('Ricavi complessivi'!#REF!="T",'Ricavi complessivi'!D66,""))</f>
        <v>#REF!</v>
      </c>
      <c r="J66" s="14" t="e">
        <f>IF('Ricavi complessivi'!#REF!="G",'Ricavi complessivi'!E66*LAVORO!$E$9,IF('Ricavi complessivi'!#REF!="T",'Ricavi complessivi'!E66,""))</f>
        <v>#REF!</v>
      </c>
      <c r="K66" s="14" t="e">
        <f>IF('Ricavi complessivi'!#REF!="G",'Ricavi complessivi'!F66*LAVORO!$E$9,IF('Ricavi complessivi'!#REF!="T",'Ricavi complessivi'!F66,""))</f>
        <v>#REF!</v>
      </c>
      <c r="L66" s="30" t="e">
        <f>IF('Ricavi complessivi'!#REF!="G",'Ricavi complessivi'!#REF!*LAVORO!$E$9,IF('Ricavi complessivi'!#REF!="T",'Ricavi complessivi'!#REF!,""))</f>
        <v>#REF!</v>
      </c>
      <c r="M66" s="30" t="e">
        <f>'Ricavi complessivi'!#REF!</f>
        <v>#REF!</v>
      </c>
      <c r="P66" s="42" t="e">
        <f>IF(M66="G",'Ricavi complessivi'!#REF!,IF('R Traversetolo'!M66='R Traversetolo'!$B$214,'Ricavi complessivi'!#REF!,0))</f>
        <v>#REF!</v>
      </c>
    </row>
    <row r="67" spans="1:16" hidden="1">
      <c r="A67" s="13" t="str">
        <f>IF('Ricavi complessivi'!A67="","",'Ricavi complessivi'!A67)</f>
        <v>58/05/594</v>
      </c>
      <c r="B67" s="62" t="str">
        <f>IF('Ricavi complessivi'!B67="","",'Ricavi complessivi'!B67)</f>
        <v xml:space="preserve">RIMB. PASTI DISABILI MONTECHIARUGOLO  </v>
      </c>
      <c r="C67" s="8" t="e">
        <f>IF('Ricavi complessivi'!#REF!="G",'Ricavi complessivi'!#REF!*LAVORO!$E$9,IF('Ricavi complessivi'!#REF!="T",'Ricavi complessivi'!#REF!,""))</f>
        <v>#REF!</v>
      </c>
      <c r="D67" s="8" t="e">
        <f>IF('Ricavi complessivi'!#REF!="G",'Ricavi complessivi'!#REF!*LAVORO!$E$9,IF('Ricavi complessivi'!#REF!="T",'Ricavi complessivi'!#REF!,""))</f>
        <v>#REF!</v>
      </c>
      <c r="E67" s="30" t="e">
        <f>IF('Ricavi complessivi'!#REF!="G",'Ricavi complessivi'!#REF!*LAVORO!$E$9,IF('Ricavi complessivi'!#REF!="T",'Ricavi complessivi'!#REF!,""))</f>
        <v>#REF!</v>
      </c>
      <c r="F67" s="114" t="e">
        <f>IF('Ricavi complessivi'!#REF!="G",'Ricavi complessivi'!C67*LAVORO!$E$9,IF('Ricavi complessivi'!#REF!="T",'Ricavi complessivi'!C67,0))</f>
        <v>#REF!</v>
      </c>
      <c r="G67" s="44" t="e">
        <f>IF('Ricavi complessivi'!#REF!="G",'Ricavi complessivi'!#REF!*LAVORO!$E$9,IF('Ricavi complessivi'!#REF!="T",'Ricavi complessivi'!#REF!,""))</f>
        <v>#REF!</v>
      </c>
      <c r="H67" s="44" t="e">
        <f>IF('Ricavi complessivi'!#REF!="G",'Ricavi complessivi'!#REF!*LAVORO!$E$9,IF('Ricavi complessivi'!#REF!="T",'Ricavi complessivi'!#REF!,""))</f>
        <v>#REF!</v>
      </c>
      <c r="I67" s="114" t="e">
        <f>IF('Ricavi complessivi'!#REF!="G",'Ricavi complessivi'!D67*LAVORO!$E$9,IF('Ricavi complessivi'!#REF!="T",'Ricavi complessivi'!D67,""))</f>
        <v>#REF!</v>
      </c>
      <c r="J67" s="14" t="e">
        <f>IF('Ricavi complessivi'!#REF!="G",'Ricavi complessivi'!E67*LAVORO!$E$9,IF('Ricavi complessivi'!#REF!="T",'Ricavi complessivi'!E67,""))</f>
        <v>#REF!</v>
      </c>
      <c r="K67" s="14" t="e">
        <f>IF('Ricavi complessivi'!#REF!="G",'Ricavi complessivi'!F67*LAVORO!$E$9,IF('Ricavi complessivi'!#REF!="T",'Ricavi complessivi'!F67,""))</f>
        <v>#REF!</v>
      </c>
      <c r="L67" s="30" t="e">
        <f>IF('Ricavi complessivi'!#REF!="G",'Ricavi complessivi'!#REF!*LAVORO!$E$9,IF('Ricavi complessivi'!#REF!="T",'Ricavi complessivi'!#REF!,""))</f>
        <v>#REF!</v>
      </c>
      <c r="M67" s="30" t="e">
        <f>'Ricavi complessivi'!#REF!</f>
        <v>#REF!</v>
      </c>
      <c r="P67" s="42" t="e">
        <f>IF(M67="G",'Ricavi complessivi'!#REF!,IF('R Traversetolo'!M67='R Traversetolo'!$B$214,'Ricavi complessivi'!#REF!,0))</f>
        <v>#REF!</v>
      </c>
    </row>
    <row r="68" spans="1:16" hidden="1">
      <c r="A68" s="13" t="str">
        <f>IF('Ricavi complessivi'!A68="","",'Ricavi complessivi'!A68)</f>
        <v xml:space="preserve">  58/05/595  </v>
      </c>
      <c r="B68" s="62" t="str">
        <f>IF('Ricavi complessivi'!B68="","",'Ricavi complessivi'!B68)</f>
        <v xml:space="preserve">RIMB. PASTI DISABILI SALA B.   </v>
      </c>
      <c r="C68" s="8" t="e">
        <f>IF('Ricavi complessivi'!#REF!="G",'Ricavi complessivi'!#REF!*LAVORO!$E$9,IF('Ricavi complessivi'!#REF!="T",'Ricavi complessivi'!#REF!,""))</f>
        <v>#REF!</v>
      </c>
      <c r="D68" s="8" t="e">
        <f>IF('Ricavi complessivi'!#REF!="G",'Ricavi complessivi'!#REF!*LAVORO!$E$9,IF('Ricavi complessivi'!#REF!="T",'Ricavi complessivi'!#REF!,""))</f>
        <v>#REF!</v>
      </c>
      <c r="E68" s="30" t="e">
        <f>IF('Ricavi complessivi'!#REF!="G",'Ricavi complessivi'!#REF!*LAVORO!$E$9,IF('Ricavi complessivi'!#REF!="T",'Ricavi complessivi'!#REF!,""))</f>
        <v>#REF!</v>
      </c>
      <c r="F68" s="114" t="e">
        <f>IF('Ricavi complessivi'!#REF!="G",'Ricavi complessivi'!C68*LAVORO!$E$9,IF('Ricavi complessivi'!#REF!="T",'Ricavi complessivi'!C68,0))</f>
        <v>#REF!</v>
      </c>
      <c r="G68" s="44" t="e">
        <f>IF('Ricavi complessivi'!#REF!="G",'Ricavi complessivi'!#REF!*LAVORO!$E$9,IF('Ricavi complessivi'!#REF!="T",'Ricavi complessivi'!#REF!,""))</f>
        <v>#REF!</v>
      </c>
      <c r="H68" s="44" t="e">
        <f>IF('Ricavi complessivi'!#REF!="G",'Ricavi complessivi'!#REF!*LAVORO!$E$9,IF('Ricavi complessivi'!#REF!="T",'Ricavi complessivi'!#REF!,""))</f>
        <v>#REF!</v>
      </c>
      <c r="I68" s="114" t="e">
        <f>IF('Ricavi complessivi'!#REF!="G",'Ricavi complessivi'!D68*LAVORO!$E$9,IF('Ricavi complessivi'!#REF!="T",'Ricavi complessivi'!D68,""))</f>
        <v>#REF!</v>
      </c>
      <c r="J68" s="14" t="e">
        <f>IF('Ricavi complessivi'!#REF!="G",'Ricavi complessivi'!E68*LAVORO!$E$9,IF('Ricavi complessivi'!#REF!="T",'Ricavi complessivi'!E68,""))</f>
        <v>#REF!</v>
      </c>
      <c r="K68" s="14" t="e">
        <f>IF('Ricavi complessivi'!#REF!="G",'Ricavi complessivi'!F68*LAVORO!$E$9,IF('Ricavi complessivi'!#REF!="T",'Ricavi complessivi'!F68,""))</f>
        <v>#REF!</v>
      </c>
      <c r="L68" s="30" t="e">
        <f>IF('Ricavi complessivi'!#REF!="G",'Ricavi complessivi'!#REF!*LAVORO!$E$9,IF('Ricavi complessivi'!#REF!="T",'Ricavi complessivi'!#REF!,""))</f>
        <v>#REF!</v>
      </c>
      <c r="M68" s="30" t="e">
        <f>'Ricavi complessivi'!#REF!</f>
        <v>#REF!</v>
      </c>
      <c r="P68" s="42" t="e">
        <f>IF(M68="G",'Ricavi complessivi'!#REF!,IF('R Traversetolo'!M68='R Traversetolo'!$B$214,'Ricavi complessivi'!#REF!,0))</f>
        <v>#REF!</v>
      </c>
    </row>
    <row r="69" spans="1:16" hidden="1">
      <c r="A69" s="13" t="str">
        <f>IF('Ricavi complessivi'!A69="","",'Ricavi complessivi'!A69)</f>
        <v xml:space="preserve">  58/05/596  </v>
      </c>
      <c r="B69" s="62" t="str">
        <f>IF('Ricavi complessivi'!B69="","",'Ricavi complessivi'!B69)</f>
        <v>RIMB. PASTI DIS.LI TRAVERSETOLO</v>
      </c>
      <c r="C69" s="8" t="e">
        <f>IF('Ricavi complessivi'!#REF!="G",'Ricavi complessivi'!#REF!*LAVORO!$E$9,IF('Ricavi complessivi'!#REF!="T",'Ricavi complessivi'!#REF!,""))</f>
        <v>#REF!</v>
      </c>
      <c r="D69" s="8" t="e">
        <f>IF('Ricavi complessivi'!#REF!="G",'Ricavi complessivi'!#REF!*LAVORO!$E$9,IF('Ricavi complessivi'!#REF!="T",'Ricavi complessivi'!#REF!,""))</f>
        <v>#REF!</v>
      </c>
      <c r="E69" s="30" t="e">
        <f>IF('Ricavi complessivi'!#REF!="G",'Ricavi complessivi'!#REF!*LAVORO!$E$9,IF('Ricavi complessivi'!#REF!="T",'Ricavi complessivi'!#REF!,""))</f>
        <v>#REF!</v>
      </c>
      <c r="F69" s="114" t="e">
        <f>IF('Ricavi complessivi'!#REF!="G",'Ricavi complessivi'!C69*LAVORO!$E$9,IF('Ricavi complessivi'!#REF!="T",'Ricavi complessivi'!C69,0))</f>
        <v>#REF!</v>
      </c>
      <c r="G69" s="44" t="e">
        <f>IF('Ricavi complessivi'!#REF!="G",'Ricavi complessivi'!#REF!*LAVORO!$E$9,IF('Ricavi complessivi'!#REF!="T",'Ricavi complessivi'!#REF!,""))</f>
        <v>#REF!</v>
      </c>
      <c r="H69" s="44" t="e">
        <f>IF('Ricavi complessivi'!#REF!="G",'Ricavi complessivi'!#REF!*LAVORO!$E$9,IF('Ricavi complessivi'!#REF!="T",'Ricavi complessivi'!#REF!,""))</f>
        <v>#REF!</v>
      </c>
      <c r="I69" s="114" t="e">
        <f>IF('Ricavi complessivi'!#REF!="G",'Ricavi complessivi'!D69*LAVORO!$E$9,IF('Ricavi complessivi'!#REF!="T",'Ricavi complessivi'!D69,""))</f>
        <v>#REF!</v>
      </c>
      <c r="J69" s="14" t="e">
        <f>IF('Ricavi complessivi'!#REF!="G",'Ricavi complessivi'!E69*LAVORO!$E$9,IF('Ricavi complessivi'!#REF!="T",'Ricavi complessivi'!E69,""))</f>
        <v>#REF!</v>
      </c>
      <c r="K69" s="14" t="e">
        <f>IF('Ricavi complessivi'!#REF!="G",'Ricavi complessivi'!F69*LAVORO!$E$9,IF('Ricavi complessivi'!#REF!="T",'Ricavi complessivi'!F69,""))</f>
        <v>#REF!</v>
      </c>
      <c r="L69" s="30" t="e">
        <f>IF('Ricavi complessivi'!#REF!="G",'Ricavi complessivi'!#REF!*LAVORO!$E$9,IF('Ricavi complessivi'!#REF!="T",'Ricavi complessivi'!#REF!,""))</f>
        <v>#REF!</v>
      </c>
      <c r="M69" s="30" t="e">
        <f>'Ricavi complessivi'!#REF!</f>
        <v>#REF!</v>
      </c>
      <c r="P69" s="42" t="e">
        <f>IF(M69="G",'Ricavi complessivi'!#REF!,IF('R Traversetolo'!M69='R Traversetolo'!$B$214,'Ricavi complessivi'!#REF!,0))</f>
        <v>#REF!</v>
      </c>
    </row>
    <row r="70" spans="1:16" hidden="1">
      <c r="A70" s="13" t="str">
        <f>IF('Ricavi complessivi'!A70="","",'Ricavi complessivi'!A70)</f>
        <v>58/05/751</v>
      </c>
      <c r="B70" s="62" t="str">
        <f>IF('Ricavi complessivi'!B70="","",'Ricavi complessivi'!B70)</f>
        <v xml:space="preserve">FRNA DISABILI RIMB. CD COLLECCHIO  </v>
      </c>
      <c r="C70" s="8" t="e">
        <f>IF('Ricavi complessivi'!#REF!="G",'Ricavi complessivi'!#REF!*LAVORO!$E$9,IF('Ricavi complessivi'!#REF!="T",'Ricavi complessivi'!#REF!,""))</f>
        <v>#REF!</v>
      </c>
      <c r="D70" s="8" t="e">
        <f>IF('Ricavi complessivi'!#REF!="G",'Ricavi complessivi'!#REF!*LAVORO!$E$9,IF('Ricavi complessivi'!#REF!="T",'Ricavi complessivi'!#REF!,""))</f>
        <v>#REF!</v>
      </c>
      <c r="E70" s="30" t="e">
        <f>IF('Ricavi complessivi'!#REF!="G",'Ricavi complessivi'!#REF!*LAVORO!$E$9,IF('Ricavi complessivi'!#REF!="T",'Ricavi complessivi'!#REF!,""))</f>
        <v>#REF!</v>
      </c>
      <c r="F70" s="114" t="e">
        <f>IF('Ricavi complessivi'!#REF!="G",'Ricavi complessivi'!C70*LAVORO!$E$9,IF('Ricavi complessivi'!#REF!="T",'Ricavi complessivi'!C70,0))</f>
        <v>#REF!</v>
      </c>
      <c r="G70" s="44" t="e">
        <f>IF('Ricavi complessivi'!#REF!="G",'Ricavi complessivi'!#REF!*LAVORO!$E$9,IF('Ricavi complessivi'!#REF!="T",'Ricavi complessivi'!#REF!,""))</f>
        <v>#REF!</v>
      </c>
      <c r="H70" s="44" t="e">
        <f>IF('Ricavi complessivi'!#REF!="G",'Ricavi complessivi'!#REF!*LAVORO!$E$9,IF('Ricavi complessivi'!#REF!="T",'Ricavi complessivi'!#REF!,""))</f>
        <v>#REF!</v>
      </c>
      <c r="I70" s="114" t="e">
        <f>IF('Ricavi complessivi'!#REF!="G",'Ricavi complessivi'!D70*LAVORO!$E$9,IF('Ricavi complessivi'!#REF!="T",'Ricavi complessivi'!D70,""))</f>
        <v>#REF!</v>
      </c>
      <c r="J70" s="14" t="e">
        <f>IF('Ricavi complessivi'!#REF!="G",'Ricavi complessivi'!E70*LAVORO!$E$9,IF('Ricavi complessivi'!#REF!="T",'Ricavi complessivi'!E70,""))</f>
        <v>#REF!</v>
      </c>
      <c r="K70" s="14" t="e">
        <f>IF('Ricavi complessivi'!#REF!="G",'Ricavi complessivi'!F70*LAVORO!$E$9,IF('Ricavi complessivi'!#REF!="T",'Ricavi complessivi'!F70,""))</f>
        <v>#REF!</v>
      </c>
      <c r="L70" s="30" t="e">
        <f>IF('Ricavi complessivi'!#REF!="G",'Ricavi complessivi'!#REF!*LAVORO!$E$9,IF('Ricavi complessivi'!#REF!="T",'Ricavi complessivi'!#REF!,""))</f>
        <v>#REF!</v>
      </c>
      <c r="M70" s="30" t="e">
        <f>'Ricavi complessivi'!#REF!</f>
        <v>#REF!</v>
      </c>
      <c r="P70" s="42" t="e">
        <f>IF(M70="G",'Ricavi complessivi'!#REF!,IF('R Traversetolo'!M70='R Traversetolo'!$B$214,'Ricavi complessivi'!#REF!,0))</f>
        <v>#REF!</v>
      </c>
    </row>
    <row r="71" spans="1:16" hidden="1">
      <c r="A71" s="13" t="str">
        <f>IF('Ricavi complessivi'!A71="","",'Ricavi complessivi'!A71)</f>
        <v xml:space="preserve">  58/05/752  </v>
      </c>
      <c r="B71" s="62" t="str">
        <f>IF('Ricavi complessivi'!B71="","",'Ricavi complessivi'!B71)</f>
        <v xml:space="preserve">FRNA DISABILI RIMB. CD FELINO  </v>
      </c>
      <c r="C71" s="8" t="e">
        <f>IF('Ricavi complessivi'!#REF!="G",'Ricavi complessivi'!#REF!*LAVORO!$E$9,IF('Ricavi complessivi'!#REF!="T",'Ricavi complessivi'!#REF!,""))</f>
        <v>#REF!</v>
      </c>
      <c r="D71" s="8" t="e">
        <f>IF('Ricavi complessivi'!#REF!="G",'Ricavi complessivi'!#REF!*LAVORO!$E$9,IF('Ricavi complessivi'!#REF!="T",'Ricavi complessivi'!#REF!,""))</f>
        <v>#REF!</v>
      </c>
      <c r="E71" s="30" t="e">
        <f>IF('Ricavi complessivi'!#REF!="G",'Ricavi complessivi'!#REF!*LAVORO!$E$9,IF('Ricavi complessivi'!#REF!="T",'Ricavi complessivi'!#REF!,""))</f>
        <v>#REF!</v>
      </c>
      <c r="F71" s="114" t="e">
        <f>IF('Ricavi complessivi'!#REF!="G",'Ricavi complessivi'!C71*LAVORO!$E$9,IF('Ricavi complessivi'!#REF!="T",'Ricavi complessivi'!C71,0))</f>
        <v>#REF!</v>
      </c>
      <c r="G71" s="44" t="e">
        <f>IF('Ricavi complessivi'!#REF!="G",'Ricavi complessivi'!#REF!*LAVORO!$E$9,IF('Ricavi complessivi'!#REF!="T",'Ricavi complessivi'!#REF!,""))</f>
        <v>#REF!</v>
      </c>
      <c r="H71" s="44" t="e">
        <f>IF('Ricavi complessivi'!#REF!="G",'Ricavi complessivi'!#REF!*LAVORO!$E$9,IF('Ricavi complessivi'!#REF!="T",'Ricavi complessivi'!#REF!,""))</f>
        <v>#REF!</v>
      </c>
      <c r="I71" s="114" t="e">
        <f>IF('Ricavi complessivi'!#REF!="G",'Ricavi complessivi'!D71*LAVORO!$E$9,IF('Ricavi complessivi'!#REF!="T",'Ricavi complessivi'!D71,""))</f>
        <v>#REF!</v>
      </c>
      <c r="J71" s="14" t="e">
        <f>IF('Ricavi complessivi'!#REF!="G",'Ricavi complessivi'!E71*LAVORO!$E$9,IF('Ricavi complessivi'!#REF!="T",'Ricavi complessivi'!E71,""))</f>
        <v>#REF!</v>
      </c>
      <c r="K71" s="14" t="e">
        <f>IF('Ricavi complessivi'!#REF!="G",'Ricavi complessivi'!F71*LAVORO!$E$9,IF('Ricavi complessivi'!#REF!="T",'Ricavi complessivi'!F71,""))</f>
        <v>#REF!</v>
      </c>
      <c r="L71" s="30" t="e">
        <f>IF('Ricavi complessivi'!#REF!="G",'Ricavi complessivi'!#REF!*LAVORO!$E$9,IF('Ricavi complessivi'!#REF!="T",'Ricavi complessivi'!#REF!,""))</f>
        <v>#REF!</v>
      </c>
      <c r="M71" s="30" t="e">
        <f>'Ricavi complessivi'!#REF!</f>
        <v>#REF!</v>
      </c>
      <c r="P71" s="42" t="e">
        <f>IF(M71="G",'Ricavi complessivi'!#REF!,IF('R Traversetolo'!M71='R Traversetolo'!$B$214,'Ricavi complessivi'!#REF!,0))</f>
        <v>#REF!</v>
      </c>
    </row>
    <row r="72" spans="1:16" hidden="1">
      <c r="A72" s="13" t="str">
        <f>IF('Ricavi complessivi'!A72="","",'Ricavi complessivi'!A72)</f>
        <v>58/05/753</v>
      </c>
      <c r="B72" s="62" t="str">
        <f>IF('Ricavi complessivi'!B72="","",'Ricavi complessivi'!B72)</f>
        <v xml:space="preserve">FRNA DISABILI RIMB. CD MONTECH  </v>
      </c>
      <c r="C72" s="8" t="e">
        <f>IF('Ricavi complessivi'!#REF!="G",'Ricavi complessivi'!#REF!*LAVORO!$E$9,IF('Ricavi complessivi'!#REF!="T",'Ricavi complessivi'!#REF!,""))</f>
        <v>#REF!</v>
      </c>
      <c r="D72" s="8" t="e">
        <f>IF('Ricavi complessivi'!#REF!="G",'Ricavi complessivi'!#REF!*LAVORO!$E$9,IF('Ricavi complessivi'!#REF!="T",'Ricavi complessivi'!#REF!,""))</f>
        <v>#REF!</v>
      </c>
      <c r="E72" s="30" t="e">
        <f>IF('Ricavi complessivi'!#REF!="G",'Ricavi complessivi'!#REF!*LAVORO!$E$9,IF('Ricavi complessivi'!#REF!="T",'Ricavi complessivi'!#REF!,""))</f>
        <v>#REF!</v>
      </c>
      <c r="F72" s="114" t="e">
        <f>IF('Ricavi complessivi'!#REF!="G",'Ricavi complessivi'!C72*LAVORO!$E$9,IF('Ricavi complessivi'!#REF!="T",'Ricavi complessivi'!C72,0))</f>
        <v>#REF!</v>
      </c>
      <c r="G72" s="44" t="e">
        <f>IF('Ricavi complessivi'!#REF!="G",'Ricavi complessivi'!#REF!*LAVORO!$E$9,IF('Ricavi complessivi'!#REF!="T",'Ricavi complessivi'!#REF!,""))</f>
        <v>#REF!</v>
      </c>
      <c r="H72" s="44" t="e">
        <f>IF('Ricavi complessivi'!#REF!="G",'Ricavi complessivi'!#REF!*LAVORO!$E$9,IF('Ricavi complessivi'!#REF!="T",'Ricavi complessivi'!#REF!,""))</f>
        <v>#REF!</v>
      </c>
      <c r="I72" s="114" t="e">
        <f>IF('Ricavi complessivi'!#REF!="G",'Ricavi complessivi'!D72*LAVORO!$E$9,IF('Ricavi complessivi'!#REF!="T",'Ricavi complessivi'!D72,""))</f>
        <v>#REF!</v>
      </c>
      <c r="J72" s="14" t="e">
        <f>IF('Ricavi complessivi'!#REF!="G",'Ricavi complessivi'!E72*LAVORO!$E$9,IF('Ricavi complessivi'!#REF!="T",'Ricavi complessivi'!E72,""))</f>
        <v>#REF!</v>
      </c>
      <c r="K72" s="14" t="e">
        <f>IF('Ricavi complessivi'!#REF!="G",'Ricavi complessivi'!F72*LAVORO!$E$9,IF('Ricavi complessivi'!#REF!="T",'Ricavi complessivi'!F72,""))</f>
        <v>#REF!</v>
      </c>
      <c r="L72" s="30" t="e">
        <f>IF('Ricavi complessivi'!#REF!="G",'Ricavi complessivi'!#REF!*LAVORO!$E$9,IF('Ricavi complessivi'!#REF!="T",'Ricavi complessivi'!#REF!,""))</f>
        <v>#REF!</v>
      </c>
      <c r="M72" s="30" t="e">
        <f>'Ricavi complessivi'!#REF!</f>
        <v>#REF!</v>
      </c>
      <c r="P72" s="42" t="e">
        <f>IF(M72="G",'Ricavi complessivi'!#REF!,IF('R Traversetolo'!M72='R Traversetolo'!$B$214,'Ricavi complessivi'!#REF!,0))</f>
        <v>#REF!</v>
      </c>
    </row>
    <row r="73" spans="1:16" hidden="1">
      <c r="A73" s="13" t="str">
        <f>IF('Ricavi complessivi'!A73="","",'Ricavi complessivi'!A73)</f>
        <v xml:space="preserve">  58/05/754  </v>
      </c>
      <c r="B73" s="62" t="str">
        <f>IF('Ricavi complessivi'!B73="","",'Ricavi complessivi'!B73)</f>
        <v>FRNA DISABILI RIMB. CD SALA BAG</v>
      </c>
      <c r="C73" s="8" t="e">
        <f>IF('Ricavi complessivi'!#REF!="G",'Ricavi complessivi'!#REF!*LAVORO!$E$9,IF('Ricavi complessivi'!#REF!="T",'Ricavi complessivi'!#REF!,""))</f>
        <v>#REF!</v>
      </c>
      <c r="D73" s="8" t="e">
        <f>IF('Ricavi complessivi'!#REF!="G",'Ricavi complessivi'!#REF!*LAVORO!$E$9,IF('Ricavi complessivi'!#REF!="T",'Ricavi complessivi'!#REF!,""))</f>
        <v>#REF!</v>
      </c>
      <c r="E73" s="30" t="e">
        <f>IF('Ricavi complessivi'!#REF!="G",'Ricavi complessivi'!#REF!*LAVORO!$E$9,IF('Ricavi complessivi'!#REF!="T",'Ricavi complessivi'!#REF!,""))</f>
        <v>#REF!</v>
      </c>
      <c r="F73" s="114" t="e">
        <f>IF('Ricavi complessivi'!#REF!="G",'Ricavi complessivi'!C73*LAVORO!$E$9,IF('Ricavi complessivi'!#REF!="T",'Ricavi complessivi'!C73,0))</f>
        <v>#REF!</v>
      </c>
      <c r="G73" s="44" t="e">
        <f>IF('Ricavi complessivi'!#REF!="G",'Ricavi complessivi'!#REF!*LAVORO!$E$9,IF('Ricavi complessivi'!#REF!="T",'Ricavi complessivi'!#REF!,""))</f>
        <v>#REF!</v>
      </c>
      <c r="H73" s="44" t="e">
        <f>IF('Ricavi complessivi'!#REF!="G",'Ricavi complessivi'!#REF!*LAVORO!$E$9,IF('Ricavi complessivi'!#REF!="T",'Ricavi complessivi'!#REF!,""))</f>
        <v>#REF!</v>
      </c>
      <c r="I73" s="114" t="e">
        <f>IF('Ricavi complessivi'!#REF!="G",'Ricavi complessivi'!D73*LAVORO!$E$9,IF('Ricavi complessivi'!#REF!="T",'Ricavi complessivi'!D73,""))</f>
        <v>#REF!</v>
      </c>
      <c r="J73" s="14" t="e">
        <f>IF('Ricavi complessivi'!#REF!="G",'Ricavi complessivi'!E73*LAVORO!$E$9,IF('Ricavi complessivi'!#REF!="T",'Ricavi complessivi'!E73,""))</f>
        <v>#REF!</v>
      </c>
      <c r="K73" s="14" t="e">
        <f>IF('Ricavi complessivi'!#REF!="G",'Ricavi complessivi'!F73*LAVORO!$E$9,IF('Ricavi complessivi'!#REF!="T",'Ricavi complessivi'!F73,""))</f>
        <v>#REF!</v>
      </c>
      <c r="L73" s="30" t="e">
        <f>IF('Ricavi complessivi'!#REF!="G",'Ricavi complessivi'!#REF!*LAVORO!$E$9,IF('Ricavi complessivi'!#REF!="T",'Ricavi complessivi'!#REF!,""))</f>
        <v>#REF!</v>
      </c>
      <c r="M73" s="30" t="e">
        <f>'Ricavi complessivi'!#REF!</f>
        <v>#REF!</v>
      </c>
      <c r="P73" s="42" t="e">
        <f>IF(M73="G",'Ricavi complessivi'!#REF!,IF('R Traversetolo'!M73='R Traversetolo'!$B$214,'Ricavi complessivi'!#REF!,0))</f>
        <v>#REF!</v>
      </c>
    </row>
    <row r="74" spans="1:16">
      <c r="A74" s="13" t="str">
        <f>IF('Ricavi complessivi'!A74="","",'Ricavi complessivi'!A74)</f>
        <v xml:space="preserve">  58/05/755  </v>
      </c>
      <c r="B74" s="62" t="str">
        <f>IF('Ricavi complessivi'!B74="","",'Ricavi complessivi'!B74)</f>
        <v>FRNA DISABILI RIMB. CD TRAVERSE</v>
      </c>
      <c r="C74" s="8" t="e">
        <f>IF('Ricavi complessivi'!#REF!="G",'Ricavi complessivi'!#REF!*LAVORO!$E$9,IF('Ricavi complessivi'!#REF!="T",'Ricavi complessivi'!#REF!,""))</f>
        <v>#REF!</v>
      </c>
      <c r="D74" s="8" t="e">
        <f>IF('Ricavi complessivi'!#REF!="G",'Ricavi complessivi'!#REF!*LAVORO!$E$9,IF('Ricavi complessivi'!#REF!="T",'Ricavi complessivi'!#REF!,""))</f>
        <v>#REF!</v>
      </c>
      <c r="E74" s="30" t="e">
        <f>IF('Ricavi complessivi'!#REF!="G",'Ricavi complessivi'!#REF!*LAVORO!$E$9,IF('Ricavi complessivi'!#REF!="T",'Ricavi complessivi'!#REF!,""))</f>
        <v>#REF!</v>
      </c>
      <c r="F74" s="114" t="e">
        <f>IF('Ricavi complessivi'!#REF!="G",'Ricavi complessivi'!C74*LAVORO!$E$9,IF('Ricavi complessivi'!#REF!="T",'Ricavi complessivi'!C74,0))</f>
        <v>#REF!</v>
      </c>
      <c r="G74" s="44" t="e">
        <f>IF('Ricavi complessivi'!#REF!="G",'Ricavi complessivi'!#REF!*LAVORO!$E$9,IF('Ricavi complessivi'!#REF!="T",'Ricavi complessivi'!#REF!,""))</f>
        <v>#REF!</v>
      </c>
      <c r="H74" s="44" t="e">
        <f>IF('Ricavi complessivi'!#REF!="G",'Ricavi complessivi'!#REF!*LAVORO!$E$9,IF('Ricavi complessivi'!#REF!="T",'Ricavi complessivi'!#REF!,""))</f>
        <v>#REF!</v>
      </c>
      <c r="I74" s="114" t="e">
        <f>IF('Ricavi complessivi'!#REF!="G",'Ricavi complessivi'!D74*LAVORO!$E$9,IF('Ricavi complessivi'!#REF!="T",'Ricavi complessivi'!D74,""))</f>
        <v>#REF!</v>
      </c>
      <c r="J74" s="14" t="e">
        <f>IF('Ricavi complessivi'!#REF!="G",'Ricavi complessivi'!E74*LAVORO!$E$9,IF('Ricavi complessivi'!#REF!="T",'Ricavi complessivi'!E74,""))</f>
        <v>#REF!</v>
      </c>
      <c r="K74" s="14" t="e">
        <f>IF('Ricavi complessivi'!#REF!="G",'Ricavi complessivi'!F74*LAVORO!$E$9,IF('Ricavi complessivi'!#REF!="T",'Ricavi complessivi'!F74,""))</f>
        <v>#REF!</v>
      </c>
      <c r="L74" s="30" t="e">
        <f>IF('Ricavi complessivi'!#REF!="G",'Ricavi complessivi'!#REF!*LAVORO!$E$9,IF('Ricavi complessivi'!#REF!="T",'Ricavi complessivi'!#REF!,""))</f>
        <v>#REF!</v>
      </c>
      <c r="M74" s="30" t="e">
        <f>'Ricavi complessivi'!#REF!</f>
        <v>#REF!</v>
      </c>
      <c r="P74" s="42" t="e">
        <f>IF(M74="G",'Ricavi complessivi'!#REF!,IF('R Traversetolo'!M74='R Traversetolo'!$B$214,'Ricavi complessivi'!#REF!,0))</f>
        <v>#REF!</v>
      </c>
    </row>
    <row r="75" spans="1:16" hidden="1">
      <c r="A75" s="13" t="str">
        <f>IF('Ricavi complessivi'!A75="","",'Ricavi complessivi'!A75)</f>
        <v/>
      </c>
      <c r="B75" s="62" t="str">
        <f>IF('Ricavi complessivi'!B75="","",'Ricavi complessivi'!B75)</f>
        <v>FRNA STRUT.LIV. MED. COLLECCHIO</v>
      </c>
      <c r="C75" s="8" t="e">
        <f>IF('Ricavi complessivi'!#REF!="G",'Ricavi complessivi'!#REF!*LAVORO!$E$9,IF('Ricavi complessivi'!#REF!="T",'Ricavi complessivi'!#REF!,""))</f>
        <v>#REF!</v>
      </c>
      <c r="D75" s="8" t="e">
        <f>IF('Ricavi complessivi'!#REF!="G",'Ricavi complessivi'!#REF!*LAVORO!$E$9,IF('Ricavi complessivi'!#REF!="T",'Ricavi complessivi'!#REF!,""))</f>
        <v>#REF!</v>
      </c>
      <c r="E75" s="30" t="e">
        <f>IF('Ricavi complessivi'!#REF!="G",'Ricavi complessivi'!#REF!*LAVORO!$E$9,IF('Ricavi complessivi'!#REF!="T",'Ricavi complessivi'!#REF!,""))</f>
        <v>#REF!</v>
      </c>
      <c r="F75" s="114" t="e">
        <f>IF('Ricavi complessivi'!#REF!="G",'Ricavi complessivi'!C75*LAVORO!$E$9,IF('Ricavi complessivi'!#REF!="T",'Ricavi complessivi'!C75,0))</f>
        <v>#REF!</v>
      </c>
      <c r="G75" s="44" t="e">
        <f>IF('Ricavi complessivi'!#REF!="G",'Ricavi complessivi'!#REF!*LAVORO!$E$9,IF('Ricavi complessivi'!#REF!="T",'Ricavi complessivi'!#REF!,""))</f>
        <v>#REF!</v>
      </c>
      <c r="H75" s="44" t="e">
        <f>IF('Ricavi complessivi'!#REF!="G",'Ricavi complessivi'!#REF!*LAVORO!$E$9,IF('Ricavi complessivi'!#REF!="T",'Ricavi complessivi'!#REF!,""))</f>
        <v>#REF!</v>
      </c>
      <c r="I75" s="114" t="e">
        <f>IF('Ricavi complessivi'!#REF!="G",'Ricavi complessivi'!D75*LAVORO!$E$9,IF('Ricavi complessivi'!#REF!="T",'Ricavi complessivi'!D75,""))</f>
        <v>#REF!</v>
      </c>
      <c r="J75" s="14" t="e">
        <f>IF('Ricavi complessivi'!#REF!="G",'Ricavi complessivi'!E75*LAVORO!$E$9,IF('Ricavi complessivi'!#REF!="T",'Ricavi complessivi'!E75,""))</f>
        <v>#REF!</v>
      </c>
      <c r="K75" s="14" t="e">
        <f>IF('Ricavi complessivi'!#REF!="G",'Ricavi complessivi'!F75*LAVORO!$E$9,IF('Ricavi complessivi'!#REF!="T",'Ricavi complessivi'!F75,""))</f>
        <v>#REF!</v>
      </c>
      <c r="L75" s="30" t="e">
        <f>IF('Ricavi complessivi'!#REF!="G",'Ricavi complessivi'!#REF!*LAVORO!$E$9,IF('Ricavi complessivi'!#REF!="T",'Ricavi complessivi'!#REF!,""))</f>
        <v>#REF!</v>
      </c>
      <c r="M75" s="30" t="e">
        <f>'Ricavi complessivi'!#REF!</f>
        <v>#REF!</v>
      </c>
      <c r="P75" s="42" t="e">
        <f>IF(M75="G",'Ricavi complessivi'!#REF!,IF('R Traversetolo'!M75='R Traversetolo'!$B$214,'Ricavi complessivi'!#REF!,0))</f>
        <v>#REF!</v>
      </c>
    </row>
    <row r="76" spans="1:16" hidden="1">
      <c r="A76" s="13" t="str">
        <f>IF('Ricavi complessivi'!A76="","",'Ricavi complessivi'!A76)</f>
        <v/>
      </c>
      <c r="B76" s="62" t="str">
        <f>IF('Ricavi complessivi'!B76="","",'Ricavi complessivi'!B76)</f>
        <v>FRNA STRUT.LIV. MED. FELINO</v>
      </c>
      <c r="C76" s="8" t="e">
        <f>IF('Ricavi complessivi'!#REF!="G",'Ricavi complessivi'!#REF!*LAVORO!$E$9,IF('Ricavi complessivi'!#REF!="T",'Ricavi complessivi'!#REF!,""))</f>
        <v>#REF!</v>
      </c>
      <c r="D76" s="8" t="e">
        <f>IF('Ricavi complessivi'!#REF!="G",'Ricavi complessivi'!#REF!*LAVORO!$E$9,IF('Ricavi complessivi'!#REF!="T",'Ricavi complessivi'!#REF!,""))</f>
        <v>#REF!</v>
      </c>
      <c r="E76" s="30" t="e">
        <f>IF('Ricavi complessivi'!#REF!="G",'Ricavi complessivi'!#REF!*LAVORO!$E$9,IF('Ricavi complessivi'!#REF!="T",'Ricavi complessivi'!#REF!,""))</f>
        <v>#REF!</v>
      </c>
      <c r="F76" s="114" t="e">
        <f>IF('Ricavi complessivi'!#REF!="G",'Ricavi complessivi'!C76*LAVORO!$E$9,IF('Ricavi complessivi'!#REF!="T",'Ricavi complessivi'!C76,0))</f>
        <v>#REF!</v>
      </c>
      <c r="G76" s="44" t="e">
        <f>IF('Ricavi complessivi'!#REF!="G",'Ricavi complessivi'!#REF!*LAVORO!$E$9,IF('Ricavi complessivi'!#REF!="T",'Ricavi complessivi'!#REF!,""))</f>
        <v>#REF!</v>
      </c>
      <c r="H76" s="44" t="e">
        <f>IF('Ricavi complessivi'!#REF!="G",'Ricavi complessivi'!#REF!*LAVORO!$E$9,IF('Ricavi complessivi'!#REF!="T",'Ricavi complessivi'!#REF!,""))</f>
        <v>#REF!</v>
      </c>
      <c r="I76" s="114" t="e">
        <f>IF('Ricavi complessivi'!#REF!="G",'Ricavi complessivi'!D76*LAVORO!$E$9,IF('Ricavi complessivi'!#REF!="T",'Ricavi complessivi'!D76,""))</f>
        <v>#REF!</v>
      </c>
      <c r="J76" s="14" t="e">
        <f>IF('Ricavi complessivi'!#REF!="G",'Ricavi complessivi'!E76*LAVORO!$E$9,IF('Ricavi complessivi'!#REF!="T",'Ricavi complessivi'!E76,""))</f>
        <v>#REF!</v>
      </c>
      <c r="K76" s="14" t="e">
        <f>IF('Ricavi complessivi'!#REF!="G",'Ricavi complessivi'!F76*LAVORO!$E$9,IF('Ricavi complessivi'!#REF!="T",'Ricavi complessivi'!F76,""))</f>
        <v>#REF!</v>
      </c>
      <c r="L76" s="30" t="e">
        <f>IF('Ricavi complessivi'!#REF!="G",'Ricavi complessivi'!#REF!*LAVORO!$E$9,IF('Ricavi complessivi'!#REF!="T",'Ricavi complessivi'!#REF!,""))</f>
        <v>#REF!</v>
      </c>
      <c r="M76" s="30" t="e">
        <f>'Ricavi complessivi'!#REF!</f>
        <v>#REF!</v>
      </c>
      <c r="P76" s="42" t="e">
        <f>IF(M76="G",'Ricavi complessivi'!#REF!,IF('R Traversetolo'!M76='R Traversetolo'!$B$214,'Ricavi complessivi'!#REF!,0))</f>
        <v>#REF!</v>
      </c>
    </row>
    <row r="77" spans="1:16" hidden="1">
      <c r="A77" s="13" t="str">
        <f>IF('Ricavi complessivi'!A77="","",'Ricavi complessivi'!A77)</f>
        <v xml:space="preserve">  58/05/763  </v>
      </c>
      <c r="B77" s="62" t="str">
        <f>IF('Ricavi complessivi'!B77="","",'Ricavi complessivi'!B77)</f>
        <v>FRNA STRUT.LIV. MED. MONTECHIRU</v>
      </c>
      <c r="C77" s="8" t="e">
        <f>IF('Ricavi complessivi'!#REF!="G",'Ricavi complessivi'!#REF!*LAVORO!$E$9,IF('Ricavi complessivi'!#REF!="T",'Ricavi complessivi'!#REF!,""))</f>
        <v>#REF!</v>
      </c>
      <c r="D77" s="8" t="e">
        <f>IF('Ricavi complessivi'!#REF!="G",'Ricavi complessivi'!#REF!*LAVORO!$E$9,IF('Ricavi complessivi'!#REF!="T",'Ricavi complessivi'!#REF!,""))</f>
        <v>#REF!</v>
      </c>
      <c r="E77" s="30" t="e">
        <f>IF('Ricavi complessivi'!#REF!="G",'Ricavi complessivi'!#REF!*LAVORO!$E$9,IF('Ricavi complessivi'!#REF!="T",'Ricavi complessivi'!#REF!,""))</f>
        <v>#REF!</v>
      </c>
      <c r="F77" s="114" t="e">
        <f>IF('Ricavi complessivi'!#REF!="G",'Ricavi complessivi'!C77*LAVORO!$E$9,IF('Ricavi complessivi'!#REF!="T",'Ricavi complessivi'!C77,0))</f>
        <v>#REF!</v>
      </c>
      <c r="G77" s="44" t="e">
        <f>IF('Ricavi complessivi'!#REF!="G",'Ricavi complessivi'!#REF!*LAVORO!$E$9,IF('Ricavi complessivi'!#REF!="T",'Ricavi complessivi'!#REF!,""))</f>
        <v>#REF!</v>
      </c>
      <c r="H77" s="44" t="e">
        <f>IF('Ricavi complessivi'!#REF!="G",'Ricavi complessivi'!#REF!*LAVORO!$E$9,IF('Ricavi complessivi'!#REF!="T",'Ricavi complessivi'!#REF!,""))</f>
        <v>#REF!</v>
      </c>
      <c r="I77" s="114" t="e">
        <f>IF('Ricavi complessivi'!#REF!="G",'Ricavi complessivi'!D77*LAVORO!$E$9,IF('Ricavi complessivi'!#REF!="T",'Ricavi complessivi'!D77,""))</f>
        <v>#REF!</v>
      </c>
      <c r="J77" s="14" t="e">
        <f>IF('Ricavi complessivi'!#REF!="G",'Ricavi complessivi'!E77*LAVORO!$E$9,IF('Ricavi complessivi'!#REF!="T",'Ricavi complessivi'!E77,""))</f>
        <v>#REF!</v>
      </c>
      <c r="K77" s="14" t="e">
        <f>IF('Ricavi complessivi'!#REF!="G",'Ricavi complessivi'!F77*LAVORO!$E$9,IF('Ricavi complessivi'!#REF!="T",'Ricavi complessivi'!F77,""))</f>
        <v>#REF!</v>
      </c>
      <c r="L77" s="30" t="e">
        <f>IF('Ricavi complessivi'!#REF!="G",'Ricavi complessivi'!#REF!*LAVORO!$E$9,IF('Ricavi complessivi'!#REF!="T",'Ricavi complessivi'!#REF!,""))</f>
        <v>#REF!</v>
      </c>
      <c r="M77" s="30" t="e">
        <f>'Ricavi complessivi'!#REF!</f>
        <v>#REF!</v>
      </c>
      <c r="P77" s="42" t="e">
        <f>IF(M77="G",'Ricavi complessivi'!#REF!,IF('R Traversetolo'!M77='R Traversetolo'!$B$214,'Ricavi complessivi'!#REF!,0))</f>
        <v>#REF!</v>
      </c>
    </row>
    <row r="78" spans="1:16" hidden="1">
      <c r="A78" s="13" t="str">
        <f>IF('Ricavi complessivi'!A78="","",'Ricavi complessivi'!A78)</f>
        <v/>
      </c>
      <c r="B78" s="62" t="str">
        <f>IF('Ricavi complessivi'!B78="","",'Ricavi complessivi'!B78)</f>
        <v>FRNA STRUT.LIV. MED. SALA</v>
      </c>
      <c r="C78" s="8" t="e">
        <f>IF('Ricavi complessivi'!#REF!="G",'Ricavi complessivi'!#REF!*LAVORO!$E$9,IF('Ricavi complessivi'!#REF!="T",'Ricavi complessivi'!#REF!,""))</f>
        <v>#REF!</v>
      </c>
      <c r="D78" s="8" t="e">
        <f>IF('Ricavi complessivi'!#REF!="G",'Ricavi complessivi'!#REF!*LAVORO!$E$9,IF('Ricavi complessivi'!#REF!="T",'Ricavi complessivi'!#REF!,""))</f>
        <v>#REF!</v>
      </c>
      <c r="E78" s="30" t="e">
        <f>IF('Ricavi complessivi'!#REF!="G",'Ricavi complessivi'!#REF!*LAVORO!$E$9,IF('Ricavi complessivi'!#REF!="T",'Ricavi complessivi'!#REF!,""))</f>
        <v>#REF!</v>
      </c>
      <c r="F78" s="114" t="e">
        <f>IF('Ricavi complessivi'!#REF!="G",'Ricavi complessivi'!C78*LAVORO!$E$9,IF('Ricavi complessivi'!#REF!="T",'Ricavi complessivi'!C78,0))</f>
        <v>#REF!</v>
      </c>
      <c r="G78" s="44" t="e">
        <f>IF('Ricavi complessivi'!#REF!="G",'Ricavi complessivi'!#REF!*LAVORO!$E$9,IF('Ricavi complessivi'!#REF!="T",'Ricavi complessivi'!#REF!,""))</f>
        <v>#REF!</v>
      </c>
      <c r="H78" s="44" t="e">
        <f>IF('Ricavi complessivi'!#REF!="G",'Ricavi complessivi'!#REF!*LAVORO!$E$9,IF('Ricavi complessivi'!#REF!="T",'Ricavi complessivi'!#REF!,""))</f>
        <v>#REF!</v>
      </c>
      <c r="I78" s="114" t="e">
        <f>IF('Ricavi complessivi'!#REF!="G",'Ricavi complessivi'!D78*LAVORO!$E$9,IF('Ricavi complessivi'!#REF!="T",'Ricavi complessivi'!D78,""))</f>
        <v>#REF!</v>
      </c>
      <c r="J78" s="14" t="e">
        <f>IF('Ricavi complessivi'!#REF!="G",'Ricavi complessivi'!E78*LAVORO!$E$9,IF('Ricavi complessivi'!#REF!="T",'Ricavi complessivi'!E78,""))</f>
        <v>#REF!</v>
      </c>
      <c r="K78" s="14" t="e">
        <f>IF('Ricavi complessivi'!#REF!="G",'Ricavi complessivi'!F78*LAVORO!$E$9,IF('Ricavi complessivi'!#REF!="T",'Ricavi complessivi'!F78,""))</f>
        <v>#REF!</v>
      </c>
      <c r="L78" s="30" t="e">
        <f>IF('Ricavi complessivi'!#REF!="G",'Ricavi complessivi'!#REF!*LAVORO!$E$9,IF('Ricavi complessivi'!#REF!="T",'Ricavi complessivi'!#REF!,""))</f>
        <v>#REF!</v>
      </c>
      <c r="M78" s="30" t="e">
        <f>'Ricavi complessivi'!#REF!</f>
        <v>#REF!</v>
      </c>
      <c r="P78" s="42" t="e">
        <f>IF(M78="G",'Ricavi complessivi'!#REF!,IF('R Traversetolo'!M78='R Traversetolo'!$B$214,'Ricavi complessivi'!#REF!,0))</f>
        <v>#REF!</v>
      </c>
    </row>
    <row r="79" spans="1:16">
      <c r="A79" s="13" t="str">
        <f>IF('Ricavi complessivi'!A79="","",'Ricavi complessivi'!A79)</f>
        <v xml:space="preserve">  58/05/765  </v>
      </c>
      <c r="B79" s="62" t="str">
        <f>IF('Ricavi complessivi'!B79="","",'Ricavi complessivi'!B79)</f>
        <v>FRNA STR. LIV. MED. TRAVERSETOL</v>
      </c>
      <c r="C79" s="8" t="e">
        <f>IF('Ricavi complessivi'!#REF!="G",'Ricavi complessivi'!#REF!*LAVORO!$E$9,IF('Ricavi complessivi'!#REF!="T",'Ricavi complessivi'!#REF!,""))</f>
        <v>#REF!</v>
      </c>
      <c r="D79" s="8" t="e">
        <f>IF('Ricavi complessivi'!#REF!="G",'Ricavi complessivi'!#REF!*LAVORO!$E$9,IF('Ricavi complessivi'!#REF!="T",'Ricavi complessivi'!#REF!,""))</f>
        <v>#REF!</v>
      </c>
      <c r="E79" s="30" t="e">
        <f>IF('Ricavi complessivi'!#REF!="G",'Ricavi complessivi'!#REF!*LAVORO!$E$9,IF('Ricavi complessivi'!#REF!="T",'Ricavi complessivi'!#REF!,""))</f>
        <v>#REF!</v>
      </c>
      <c r="F79" s="114" t="e">
        <f>IF('Ricavi complessivi'!#REF!="G",'Ricavi complessivi'!C79*LAVORO!$E$9,IF('Ricavi complessivi'!#REF!="T",'Ricavi complessivi'!C79,0))</f>
        <v>#REF!</v>
      </c>
      <c r="G79" s="44" t="e">
        <f>IF('Ricavi complessivi'!#REF!="G",'Ricavi complessivi'!#REF!*LAVORO!$E$9,IF('Ricavi complessivi'!#REF!="T",'Ricavi complessivi'!#REF!,""))</f>
        <v>#REF!</v>
      </c>
      <c r="H79" s="44" t="e">
        <f>IF('Ricavi complessivi'!#REF!="G",'Ricavi complessivi'!#REF!*LAVORO!$E$9,IF('Ricavi complessivi'!#REF!="T",'Ricavi complessivi'!#REF!,""))</f>
        <v>#REF!</v>
      </c>
      <c r="I79" s="114" t="e">
        <f>IF('Ricavi complessivi'!#REF!="G",'Ricavi complessivi'!D79*LAVORO!$E$9,IF('Ricavi complessivi'!#REF!="T",'Ricavi complessivi'!D79,""))</f>
        <v>#REF!</v>
      </c>
      <c r="J79" s="14" t="e">
        <f>IF('Ricavi complessivi'!#REF!="G",'Ricavi complessivi'!E79*LAVORO!$E$9,IF('Ricavi complessivi'!#REF!="T",'Ricavi complessivi'!E79,""))</f>
        <v>#REF!</v>
      </c>
      <c r="K79" s="14" t="e">
        <f>IF('Ricavi complessivi'!#REF!="G",'Ricavi complessivi'!F79*LAVORO!$E$9,IF('Ricavi complessivi'!#REF!="T",'Ricavi complessivi'!F79,""))</f>
        <v>#REF!</v>
      </c>
      <c r="L79" s="30" t="e">
        <f>IF('Ricavi complessivi'!#REF!="G",'Ricavi complessivi'!#REF!*LAVORO!$E$9,IF('Ricavi complessivi'!#REF!="T",'Ricavi complessivi'!#REF!,""))</f>
        <v>#REF!</v>
      </c>
      <c r="M79" s="30" t="e">
        <f>'Ricavi complessivi'!#REF!</f>
        <v>#REF!</v>
      </c>
      <c r="P79" s="42" t="e">
        <f>IF(M79="G",'Ricavi complessivi'!#REF!,IF('R Traversetolo'!M79='R Traversetolo'!$B$214,'Ricavi complessivi'!#REF!,0))</f>
        <v>#REF!</v>
      </c>
    </row>
    <row r="80" spans="1:16" hidden="1">
      <c r="A80" s="13" t="str">
        <f>IF('Ricavi complessivi'!A80="","",'Ricavi complessivi'!A80)</f>
        <v xml:space="preserve">  58/05/776  </v>
      </c>
      <c r="B80" s="62" t="str">
        <f>IF('Ricavi complessivi'!B80="","",'Ricavi complessivi'!B80)</f>
        <v xml:space="preserve">VARIE DISABILI COLLECCHIO      </v>
      </c>
      <c r="C80" s="8" t="e">
        <f>IF('Ricavi complessivi'!#REF!="G",'Ricavi complessivi'!#REF!*LAVORO!$E$9,IF('Ricavi complessivi'!#REF!="T",'Ricavi complessivi'!#REF!,""))</f>
        <v>#REF!</v>
      </c>
      <c r="D80" s="8" t="e">
        <f>IF('Ricavi complessivi'!#REF!="G",'Ricavi complessivi'!#REF!*LAVORO!$E$9,IF('Ricavi complessivi'!#REF!="T",'Ricavi complessivi'!#REF!,""))</f>
        <v>#REF!</v>
      </c>
      <c r="E80" s="30" t="e">
        <f>IF('Ricavi complessivi'!#REF!="G",'Ricavi complessivi'!#REF!*LAVORO!$E$9,IF('Ricavi complessivi'!#REF!="T",'Ricavi complessivi'!#REF!,""))</f>
        <v>#REF!</v>
      </c>
      <c r="F80" s="114" t="e">
        <f>IF('Ricavi complessivi'!#REF!="G",'Ricavi complessivi'!C80*LAVORO!$E$9,IF('Ricavi complessivi'!#REF!="T",'Ricavi complessivi'!C80,0))</f>
        <v>#REF!</v>
      </c>
      <c r="G80" s="44" t="e">
        <f>IF('Ricavi complessivi'!#REF!="G",'Ricavi complessivi'!#REF!*LAVORO!$E$9,IF('Ricavi complessivi'!#REF!="T",'Ricavi complessivi'!#REF!,""))</f>
        <v>#REF!</v>
      </c>
      <c r="H80" s="44" t="e">
        <f>IF('Ricavi complessivi'!#REF!="G",'Ricavi complessivi'!#REF!*LAVORO!$E$9,IF('Ricavi complessivi'!#REF!="T",'Ricavi complessivi'!#REF!,""))</f>
        <v>#REF!</v>
      </c>
      <c r="I80" s="114" t="e">
        <f>IF('Ricavi complessivi'!#REF!="G",'Ricavi complessivi'!D80*LAVORO!$E$9,IF('Ricavi complessivi'!#REF!="T",'Ricavi complessivi'!D80,""))</f>
        <v>#REF!</v>
      </c>
      <c r="J80" s="14" t="e">
        <f>IF('Ricavi complessivi'!#REF!="G",'Ricavi complessivi'!E80*LAVORO!$E$9,IF('Ricavi complessivi'!#REF!="T",'Ricavi complessivi'!E80,""))</f>
        <v>#REF!</v>
      </c>
      <c r="K80" s="14" t="e">
        <f>IF('Ricavi complessivi'!#REF!="G",'Ricavi complessivi'!F80*LAVORO!$E$9,IF('Ricavi complessivi'!#REF!="T",'Ricavi complessivi'!F80,""))</f>
        <v>#REF!</v>
      </c>
      <c r="L80" s="30" t="e">
        <f>IF('Ricavi complessivi'!#REF!="G",'Ricavi complessivi'!#REF!*LAVORO!$E$9,IF('Ricavi complessivi'!#REF!="T",'Ricavi complessivi'!#REF!,""))</f>
        <v>#REF!</v>
      </c>
      <c r="M80" s="30" t="e">
        <f>'Ricavi complessivi'!#REF!</f>
        <v>#REF!</v>
      </c>
      <c r="P80" s="42" t="e">
        <f>IF(M80="G",'Ricavi complessivi'!#REF!,IF('R Traversetolo'!M80='R Traversetolo'!$B$214,'Ricavi complessivi'!#REF!,0))</f>
        <v>#REF!</v>
      </c>
    </row>
    <row r="81" spans="1:22" hidden="1">
      <c r="A81" s="13" t="str">
        <f>IF('Ricavi complessivi'!A81="","",'Ricavi complessivi'!A81)</f>
        <v xml:space="preserve">  58/05/777  </v>
      </c>
      <c r="B81" s="62" t="str">
        <f>IF('Ricavi complessivi'!B81="","",'Ricavi complessivi'!B81)</f>
        <v xml:space="preserve">VARIE DISABILI FELINO          </v>
      </c>
      <c r="C81" s="8" t="e">
        <f>IF('Ricavi complessivi'!#REF!="G",'Ricavi complessivi'!#REF!*LAVORO!$E$9,IF('Ricavi complessivi'!#REF!="T",'Ricavi complessivi'!#REF!,""))</f>
        <v>#REF!</v>
      </c>
      <c r="D81" s="8" t="e">
        <f>IF('Ricavi complessivi'!#REF!="G",'Ricavi complessivi'!#REF!*LAVORO!$E$9,IF('Ricavi complessivi'!#REF!="T",'Ricavi complessivi'!#REF!,""))</f>
        <v>#REF!</v>
      </c>
      <c r="E81" s="30" t="e">
        <f>IF('Ricavi complessivi'!#REF!="G",'Ricavi complessivi'!#REF!*LAVORO!$E$9,IF('Ricavi complessivi'!#REF!="T",'Ricavi complessivi'!#REF!,""))</f>
        <v>#REF!</v>
      </c>
      <c r="F81" s="114" t="e">
        <f>IF('Ricavi complessivi'!#REF!="G",'Ricavi complessivi'!C81*LAVORO!$E$9,IF('Ricavi complessivi'!#REF!="T",'Ricavi complessivi'!C81,0))</f>
        <v>#REF!</v>
      </c>
      <c r="G81" s="44" t="e">
        <f>IF('Ricavi complessivi'!#REF!="G",'Ricavi complessivi'!#REF!*LAVORO!$E$9,IF('Ricavi complessivi'!#REF!="T",'Ricavi complessivi'!#REF!,""))</f>
        <v>#REF!</v>
      </c>
      <c r="H81" s="44" t="e">
        <f>IF('Ricavi complessivi'!#REF!="G",'Ricavi complessivi'!#REF!*LAVORO!$E$9,IF('Ricavi complessivi'!#REF!="T",'Ricavi complessivi'!#REF!,""))</f>
        <v>#REF!</v>
      </c>
      <c r="I81" s="114" t="e">
        <f>IF('Ricavi complessivi'!#REF!="G",'Ricavi complessivi'!D81*LAVORO!$E$9,IF('Ricavi complessivi'!#REF!="T",'Ricavi complessivi'!D81,""))</f>
        <v>#REF!</v>
      </c>
      <c r="J81" s="14" t="e">
        <f>IF('Ricavi complessivi'!#REF!="G",'Ricavi complessivi'!E81*LAVORO!$E$9,IF('Ricavi complessivi'!#REF!="T",'Ricavi complessivi'!E81,""))</f>
        <v>#REF!</v>
      </c>
      <c r="K81" s="14" t="e">
        <f>IF('Ricavi complessivi'!#REF!="G",'Ricavi complessivi'!F81*LAVORO!$E$9,IF('Ricavi complessivi'!#REF!="T",'Ricavi complessivi'!F81,""))</f>
        <v>#REF!</v>
      </c>
      <c r="L81" s="30" t="e">
        <f>IF('Ricavi complessivi'!#REF!="G",'Ricavi complessivi'!#REF!*LAVORO!$E$9,IF('Ricavi complessivi'!#REF!="T",'Ricavi complessivi'!#REF!,""))</f>
        <v>#REF!</v>
      </c>
      <c r="M81" s="30" t="e">
        <f>'Ricavi complessivi'!#REF!</f>
        <v>#REF!</v>
      </c>
      <c r="P81" s="42" t="e">
        <f>IF(M81="G",'Ricavi complessivi'!#REF!,IF('R Traversetolo'!M81='R Traversetolo'!$B$214,'Ricavi complessivi'!#REF!,0))</f>
        <v>#REF!</v>
      </c>
    </row>
    <row r="82" spans="1:22" hidden="1">
      <c r="A82" s="13" t="str">
        <f>IF('Ricavi complessivi'!A82="","",'Ricavi complessivi'!A82)</f>
        <v xml:space="preserve">  58/05/778  </v>
      </c>
      <c r="B82" s="62" t="str">
        <f>IF('Ricavi complessivi'!B82="","",'Ricavi complessivi'!B82)</f>
        <v xml:space="preserve">VARIE DISABILI MONTECHIARUGOLO </v>
      </c>
      <c r="C82" s="8" t="e">
        <f>IF('Ricavi complessivi'!#REF!="G",'Ricavi complessivi'!#REF!*LAVORO!$E$9,IF('Ricavi complessivi'!#REF!="T",'Ricavi complessivi'!#REF!,""))</f>
        <v>#REF!</v>
      </c>
      <c r="D82" s="8" t="e">
        <f>IF('Ricavi complessivi'!#REF!="G",'Ricavi complessivi'!#REF!*LAVORO!$E$9,IF('Ricavi complessivi'!#REF!="T",'Ricavi complessivi'!#REF!,""))</f>
        <v>#REF!</v>
      </c>
      <c r="E82" s="30" t="e">
        <f>IF('Ricavi complessivi'!#REF!="G",'Ricavi complessivi'!#REF!*LAVORO!$E$9,IF('Ricavi complessivi'!#REF!="T",'Ricavi complessivi'!#REF!,""))</f>
        <v>#REF!</v>
      </c>
      <c r="F82" s="114" t="e">
        <f>IF('Ricavi complessivi'!#REF!="G",'Ricavi complessivi'!C82*LAVORO!$E$9,IF('Ricavi complessivi'!#REF!="T",'Ricavi complessivi'!C82,0))</f>
        <v>#REF!</v>
      </c>
      <c r="G82" s="44" t="e">
        <f>IF('Ricavi complessivi'!#REF!="G",'Ricavi complessivi'!#REF!*LAVORO!$E$9,IF('Ricavi complessivi'!#REF!="T",'Ricavi complessivi'!#REF!,""))</f>
        <v>#REF!</v>
      </c>
      <c r="H82" s="44" t="e">
        <f>IF('Ricavi complessivi'!#REF!="G",'Ricavi complessivi'!#REF!*LAVORO!$E$9,IF('Ricavi complessivi'!#REF!="T",'Ricavi complessivi'!#REF!,""))</f>
        <v>#REF!</v>
      </c>
      <c r="I82" s="114" t="e">
        <f>IF('Ricavi complessivi'!#REF!="G",'Ricavi complessivi'!D82*LAVORO!$E$9,IF('Ricavi complessivi'!#REF!="T",'Ricavi complessivi'!D82,""))</f>
        <v>#REF!</v>
      </c>
      <c r="J82" s="14" t="e">
        <f>IF('Ricavi complessivi'!#REF!="G",'Ricavi complessivi'!E82*LAVORO!$E$9,IF('Ricavi complessivi'!#REF!="T",'Ricavi complessivi'!E82,""))</f>
        <v>#REF!</v>
      </c>
      <c r="K82" s="14" t="e">
        <f>IF('Ricavi complessivi'!#REF!="G",'Ricavi complessivi'!F82*LAVORO!$E$9,IF('Ricavi complessivi'!#REF!="T",'Ricavi complessivi'!F82,""))</f>
        <v>#REF!</v>
      </c>
      <c r="L82" s="30" t="e">
        <f>IF('Ricavi complessivi'!#REF!="G",'Ricavi complessivi'!#REF!*LAVORO!$E$9,IF('Ricavi complessivi'!#REF!="T",'Ricavi complessivi'!#REF!,""))</f>
        <v>#REF!</v>
      </c>
      <c r="M82" s="30" t="e">
        <f>'Ricavi complessivi'!#REF!</f>
        <v>#REF!</v>
      </c>
      <c r="P82" s="42" t="e">
        <f>IF(M82="G",'Ricavi complessivi'!#REF!,IF('R Traversetolo'!M82='R Traversetolo'!$B$214,'Ricavi complessivi'!#REF!,0))</f>
        <v>#REF!</v>
      </c>
    </row>
    <row r="83" spans="1:22" hidden="1">
      <c r="A83" s="13" t="str">
        <f>IF('Ricavi complessivi'!A83="","",'Ricavi complessivi'!A83)</f>
        <v xml:space="preserve">  58/05/779  </v>
      </c>
      <c r="B83" s="62" t="str">
        <f>IF('Ricavi complessivi'!B83="","",'Ricavi complessivi'!B83)</f>
        <v xml:space="preserve">VARIE DISABILI SALA BAGANZA    </v>
      </c>
      <c r="C83" s="8" t="e">
        <f>IF('Ricavi complessivi'!#REF!="G",'Ricavi complessivi'!#REF!*LAVORO!$E$9,IF('Ricavi complessivi'!#REF!="T",'Ricavi complessivi'!#REF!,""))</f>
        <v>#REF!</v>
      </c>
      <c r="D83" s="8" t="e">
        <f>IF('Ricavi complessivi'!#REF!="G",'Ricavi complessivi'!#REF!*LAVORO!$E$9,IF('Ricavi complessivi'!#REF!="T",'Ricavi complessivi'!#REF!,""))</f>
        <v>#REF!</v>
      </c>
      <c r="E83" s="30" t="e">
        <f>IF('Ricavi complessivi'!#REF!="G",'Ricavi complessivi'!#REF!*LAVORO!$E$9,IF('Ricavi complessivi'!#REF!="T",'Ricavi complessivi'!#REF!,""))</f>
        <v>#REF!</v>
      </c>
      <c r="F83" s="114" t="e">
        <f>IF('Ricavi complessivi'!#REF!="G",'Ricavi complessivi'!C83*LAVORO!$E$9,IF('Ricavi complessivi'!#REF!="T",'Ricavi complessivi'!C83,0))</f>
        <v>#REF!</v>
      </c>
      <c r="G83" s="44" t="e">
        <f>IF('Ricavi complessivi'!#REF!="G",'Ricavi complessivi'!#REF!*LAVORO!$E$9,IF('Ricavi complessivi'!#REF!="T",'Ricavi complessivi'!#REF!,""))</f>
        <v>#REF!</v>
      </c>
      <c r="H83" s="44" t="e">
        <f>IF('Ricavi complessivi'!#REF!="G",'Ricavi complessivi'!#REF!*LAVORO!$E$9,IF('Ricavi complessivi'!#REF!="T",'Ricavi complessivi'!#REF!,""))</f>
        <v>#REF!</v>
      </c>
      <c r="I83" s="114" t="e">
        <f>IF('Ricavi complessivi'!#REF!="G",'Ricavi complessivi'!D83*LAVORO!$E$9,IF('Ricavi complessivi'!#REF!="T",'Ricavi complessivi'!D83,""))</f>
        <v>#REF!</v>
      </c>
      <c r="J83" s="14" t="e">
        <f>IF('Ricavi complessivi'!#REF!="G",'Ricavi complessivi'!E83*LAVORO!$E$9,IF('Ricavi complessivi'!#REF!="T",'Ricavi complessivi'!E83,""))</f>
        <v>#REF!</v>
      </c>
      <c r="K83" s="14" t="e">
        <f>IF('Ricavi complessivi'!#REF!="G",'Ricavi complessivi'!F83*LAVORO!$E$9,IF('Ricavi complessivi'!#REF!="T",'Ricavi complessivi'!F83,""))</f>
        <v>#REF!</v>
      </c>
      <c r="L83" s="30" t="e">
        <f>IF('Ricavi complessivi'!#REF!="G",'Ricavi complessivi'!#REF!*LAVORO!$E$9,IF('Ricavi complessivi'!#REF!="T",'Ricavi complessivi'!#REF!,""))</f>
        <v>#REF!</v>
      </c>
      <c r="M83" s="30" t="e">
        <f>'Ricavi complessivi'!#REF!</f>
        <v>#REF!</v>
      </c>
      <c r="P83" s="42" t="e">
        <f>IF(M83="G",'Ricavi complessivi'!#REF!,IF('R Traversetolo'!M83='R Traversetolo'!$B$214,'Ricavi complessivi'!#REF!,0))</f>
        <v>#REF!</v>
      </c>
    </row>
    <row r="84" spans="1:22">
      <c r="A84" s="13" t="str">
        <f>IF('Ricavi complessivi'!A84="","",'Ricavi complessivi'!A84)</f>
        <v xml:space="preserve">  58/05/781  </v>
      </c>
      <c r="B84" s="62" t="str">
        <f>IF('Ricavi complessivi'!B84="","",'Ricavi complessivi'!B84)</f>
        <v xml:space="preserve">VARIE DISABILI TRAVERSETOLO    </v>
      </c>
      <c r="C84" s="8" t="e">
        <f>IF('Ricavi complessivi'!#REF!="G",'Ricavi complessivi'!#REF!*LAVORO!$E$9,IF('Ricavi complessivi'!#REF!="T",'Ricavi complessivi'!#REF!,""))</f>
        <v>#REF!</v>
      </c>
      <c r="D84" s="8" t="e">
        <f>IF('Ricavi complessivi'!#REF!="G",'Ricavi complessivi'!#REF!*LAVORO!$E$9,IF('Ricavi complessivi'!#REF!="T",'Ricavi complessivi'!#REF!,""))</f>
        <v>#REF!</v>
      </c>
      <c r="E84" s="30" t="e">
        <f>IF('Ricavi complessivi'!#REF!="G",'Ricavi complessivi'!#REF!*LAVORO!$E$9,IF('Ricavi complessivi'!#REF!="T",'Ricavi complessivi'!#REF!,""))</f>
        <v>#REF!</v>
      </c>
      <c r="F84" s="114" t="e">
        <f>IF('Ricavi complessivi'!#REF!="G",'Ricavi complessivi'!C84*LAVORO!$E$9,IF('Ricavi complessivi'!#REF!="T",'Ricavi complessivi'!C84,0))</f>
        <v>#REF!</v>
      </c>
      <c r="G84" s="44" t="e">
        <f>IF('Ricavi complessivi'!#REF!="G",'Ricavi complessivi'!#REF!*LAVORO!$E$9,IF('Ricavi complessivi'!#REF!="T",'Ricavi complessivi'!#REF!,""))</f>
        <v>#REF!</v>
      </c>
      <c r="H84" s="44" t="e">
        <f>IF('Ricavi complessivi'!#REF!="G",'Ricavi complessivi'!#REF!*LAVORO!$E$9,IF('Ricavi complessivi'!#REF!="T",'Ricavi complessivi'!#REF!,""))</f>
        <v>#REF!</v>
      </c>
      <c r="I84" s="114" t="e">
        <f>IF('Ricavi complessivi'!#REF!="G",'Ricavi complessivi'!D84*LAVORO!$E$9,IF('Ricavi complessivi'!#REF!="T",'Ricavi complessivi'!D84,""))</f>
        <v>#REF!</v>
      </c>
      <c r="J84" s="14" t="e">
        <f>IF('Ricavi complessivi'!#REF!="G",'Ricavi complessivi'!E84*LAVORO!$E$9,IF('Ricavi complessivi'!#REF!="T",'Ricavi complessivi'!E84,""))</f>
        <v>#REF!</v>
      </c>
      <c r="K84" s="14" t="e">
        <f>IF('Ricavi complessivi'!#REF!="G",'Ricavi complessivi'!F84*LAVORO!$E$9,IF('Ricavi complessivi'!#REF!="T",'Ricavi complessivi'!F84,""))</f>
        <v>#REF!</v>
      </c>
      <c r="L84" s="30" t="e">
        <f>IF('Ricavi complessivi'!#REF!="G",'Ricavi complessivi'!#REF!*LAVORO!$E$9,IF('Ricavi complessivi'!#REF!="T",'Ricavi complessivi'!#REF!,""))</f>
        <v>#REF!</v>
      </c>
      <c r="M84" s="30" t="e">
        <f>'Ricavi complessivi'!#REF!</f>
        <v>#REF!</v>
      </c>
      <c r="P84" s="42" t="e">
        <f>IF(M84="G",'Ricavi complessivi'!#REF!,IF('R Traversetolo'!M84='R Traversetolo'!$B$214,'Ricavi complessivi'!#REF!,0))</f>
        <v>#REF!</v>
      </c>
    </row>
    <row r="85" spans="1:22" hidden="1">
      <c r="A85" s="13" t="str">
        <f>IF('Ricavi complessivi'!A85="","",'Ricavi complessivi'!A85)</f>
        <v/>
      </c>
      <c r="B85" s="62" t="str">
        <f>IF('Ricavi complessivi'!B85="","",'Ricavi complessivi'!B85)</f>
        <v/>
      </c>
      <c r="C85" s="8" t="e">
        <f>IF('Ricavi complessivi'!#REF!="G",'Ricavi complessivi'!#REF!*LAVORO!$E$9,IF('Ricavi complessivi'!#REF!="T",'Ricavi complessivi'!#REF!,""))</f>
        <v>#REF!</v>
      </c>
      <c r="D85" s="8" t="e">
        <f>IF('Ricavi complessivi'!#REF!="G",'Ricavi complessivi'!#REF!*LAVORO!$E$9,IF('Ricavi complessivi'!#REF!="T",'Ricavi complessivi'!#REF!,""))</f>
        <v>#REF!</v>
      </c>
      <c r="E85" s="30" t="e">
        <f>IF('Ricavi complessivi'!#REF!="G",'Ricavi complessivi'!#REF!*LAVORO!$E$9,IF('Ricavi complessivi'!#REF!="T",'Ricavi complessivi'!#REF!,""))</f>
        <v>#REF!</v>
      </c>
      <c r="F85" s="114" t="e">
        <f>IF('Ricavi complessivi'!#REF!="G",'Ricavi complessivi'!C85*LAVORO!$E$9,IF('Ricavi complessivi'!#REF!="T",'Ricavi complessivi'!C85,0))</f>
        <v>#REF!</v>
      </c>
      <c r="G85" s="44" t="e">
        <f>IF('Ricavi complessivi'!#REF!="G",'Ricavi complessivi'!#REF!*LAVORO!$E$9,IF('Ricavi complessivi'!#REF!="T",'Ricavi complessivi'!#REF!,""))</f>
        <v>#REF!</v>
      </c>
      <c r="H85" s="44" t="e">
        <f>IF('Ricavi complessivi'!#REF!="G",'Ricavi complessivi'!#REF!*LAVORO!$E$9,IF('Ricavi complessivi'!#REF!="T",'Ricavi complessivi'!#REF!,""))</f>
        <v>#REF!</v>
      </c>
      <c r="I85" s="114" t="e">
        <f>IF('Ricavi complessivi'!#REF!="G",'Ricavi complessivi'!D85*LAVORO!$E$9,IF('Ricavi complessivi'!#REF!="T",'Ricavi complessivi'!D85,""))</f>
        <v>#REF!</v>
      </c>
      <c r="J85" s="14" t="e">
        <f>IF('Ricavi complessivi'!#REF!="G",'Ricavi complessivi'!E85*LAVORO!$E$9,IF('Ricavi complessivi'!#REF!="T",'Ricavi complessivi'!E85,""))</f>
        <v>#REF!</v>
      </c>
      <c r="K85" s="14" t="e">
        <f>IF('Ricavi complessivi'!#REF!="G",'Ricavi complessivi'!F85*LAVORO!$E$9,IF('Ricavi complessivi'!#REF!="T",'Ricavi complessivi'!F85,""))</f>
        <v>#REF!</v>
      </c>
      <c r="L85" s="30" t="e">
        <f>IF('Ricavi complessivi'!#REF!="G",'Ricavi complessivi'!#REF!*LAVORO!$E$9,IF('Ricavi complessivi'!#REF!="T",'Ricavi complessivi'!#REF!,""))</f>
        <v>#REF!</v>
      </c>
      <c r="M85" s="30" t="e">
        <f>'Ricavi complessivi'!#REF!</f>
        <v>#REF!</v>
      </c>
      <c r="P85" s="42" t="e">
        <f>IF(M85="G",'Ricavi complessivi'!#REF!,IF('R Traversetolo'!M85='R Traversetolo'!$B$214,'Ricavi complessivi'!#REF!,0))</f>
        <v>#REF!</v>
      </c>
    </row>
    <row r="86" spans="1:22" hidden="1">
      <c r="A86" s="13" t="str">
        <f>IF('Ricavi complessivi'!A86="","",'Ricavi complessivi'!A86)</f>
        <v/>
      </c>
      <c r="B86" s="62" t="str">
        <f>IF('Ricavi complessivi'!B86="","",'Ricavi complessivi'!B86)</f>
        <v/>
      </c>
      <c r="C86" s="8" t="e">
        <f>IF('Ricavi complessivi'!#REF!="G",'Ricavi complessivi'!#REF!*LAVORO!$E$9,IF('Ricavi complessivi'!#REF!="T",'Ricavi complessivi'!#REF!,""))</f>
        <v>#REF!</v>
      </c>
      <c r="D86" s="8" t="e">
        <f>IF('Ricavi complessivi'!#REF!="G",'Ricavi complessivi'!#REF!*LAVORO!$E$9,IF('Ricavi complessivi'!#REF!="T",'Ricavi complessivi'!#REF!,""))</f>
        <v>#REF!</v>
      </c>
      <c r="E86" s="30" t="e">
        <f>IF('Ricavi complessivi'!#REF!="G",'Ricavi complessivi'!#REF!*LAVORO!$E$9,IF('Ricavi complessivi'!#REF!="T",'Ricavi complessivi'!#REF!,""))</f>
        <v>#REF!</v>
      </c>
      <c r="F86" s="114" t="e">
        <f>IF('Ricavi complessivi'!#REF!="G",'Ricavi complessivi'!C86*LAVORO!$E$9,IF('Ricavi complessivi'!#REF!="T",'Ricavi complessivi'!C86,0))</f>
        <v>#REF!</v>
      </c>
      <c r="G86" s="44" t="e">
        <f>IF('Ricavi complessivi'!#REF!="G",'Ricavi complessivi'!#REF!*LAVORO!$E$9,IF('Ricavi complessivi'!#REF!="T",'Ricavi complessivi'!#REF!,""))</f>
        <v>#REF!</v>
      </c>
      <c r="H86" s="44" t="e">
        <f>IF('Ricavi complessivi'!#REF!="G",'Ricavi complessivi'!#REF!*LAVORO!$E$9,IF('Ricavi complessivi'!#REF!="T",'Ricavi complessivi'!#REF!,""))</f>
        <v>#REF!</v>
      </c>
      <c r="I86" s="114" t="e">
        <f>IF('Ricavi complessivi'!#REF!="G",'Ricavi complessivi'!D86*LAVORO!$E$9,IF('Ricavi complessivi'!#REF!="T",'Ricavi complessivi'!D86,""))</f>
        <v>#REF!</v>
      </c>
      <c r="J86" s="14" t="e">
        <f>IF('Ricavi complessivi'!#REF!="G",'Ricavi complessivi'!E86*LAVORO!$E$9,IF('Ricavi complessivi'!#REF!="T",'Ricavi complessivi'!E86,""))</f>
        <v>#REF!</v>
      </c>
      <c r="K86" s="14" t="e">
        <f>IF('Ricavi complessivi'!#REF!="G",'Ricavi complessivi'!F86*LAVORO!$E$9,IF('Ricavi complessivi'!#REF!="T",'Ricavi complessivi'!F86,""))</f>
        <v>#REF!</v>
      </c>
      <c r="L86" s="30" t="e">
        <f>IF('Ricavi complessivi'!#REF!="G",'Ricavi complessivi'!#REF!*LAVORO!$E$9,IF('Ricavi complessivi'!#REF!="T",'Ricavi complessivi'!#REF!,""))</f>
        <v>#REF!</v>
      </c>
      <c r="M86" s="30" t="e">
        <f>'Ricavi complessivi'!#REF!</f>
        <v>#REF!</v>
      </c>
      <c r="P86" s="42" t="e">
        <f>IF(M86="G",'Ricavi complessivi'!#REF!,IF('R Traversetolo'!M86='R Traversetolo'!$B$214,'Ricavi complessivi'!#REF!,0))</f>
        <v>#REF!</v>
      </c>
    </row>
    <row r="87" spans="1:22" hidden="1">
      <c r="A87" s="13" t="str">
        <f>IF('Ricavi complessivi'!A87="","",'Ricavi complessivi'!A87)</f>
        <v/>
      </c>
      <c r="B87" s="62" t="str">
        <f>IF('Ricavi complessivi'!B87="","",'Ricavi complessivi'!B87)</f>
        <v/>
      </c>
      <c r="C87" s="8" t="e">
        <f>IF('Ricavi complessivi'!#REF!="G",'Ricavi complessivi'!#REF!*LAVORO!$E$9,IF('Ricavi complessivi'!#REF!="T",'Ricavi complessivi'!#REF!,""))</f>
        <v>#REF!</v>
      </c>
      <c r="D87" s="8" t="e">
        <f>IF('Ricavi complessivi'!#REF!="G",'Ricavi complessivi'!#REF!*LAVORO!$E$9,IF('Ricavi complessivi'!#REF!="T",'Ricavi complessivi'!#REF!,""))</f>
        <v>#REF!</v>
      </c>
      <c r="E87" s="30" t="e">
        <f>IF('Ricavi complessivi'!#REF!="G",'Ricavi complessivi'!#REF!*LAVORO!$E$9,IF('Ricavi complessivi'!#REF!="T",'Ricavi complessivi'!#REF!,""))</f>
        <v>#REF!</v>
      </c>
      <c r="F87" s="114" t="e">
        <f>IF('Ricavi complessivi'!#REF!="G",'Ricavi complessivi'!C87*LAVORO!$E$9,IF('Ricavi complessivi'!#REF!="T",'Ricavi complessivi'!C87,0))</f>
        <v>#REF!</v>
      </c>
      <c r="G87" s="44" t="e">
        <f>IF('Ricavi complessivi'!#REF!="G",'Ricavi complessivi'!#REF!*LAVORO!$E$9,IF('Ricavi complessivi'!#REF!="T",'Ricavi complessivi'!#REF!,""))</f>
        <v>#REF!</v>
      </c>
      <c r="H87" s="44" t="e">
        <f>IF('Ricavi complessivi'!#REF!="G",'Ricavi complessivi'!#REF!*LAVORO!$E$9,IF('Ricavi complessivi'!#REF!="T",'Ricavi complessivi'!#REF!,""))</f>
        <v>#REF!</v>
      </c>
      <c r="I87" s="114" t="e">
        <f>IF('Ricavi complessivi'!#REF!="G",'Ricavi complessivi'!D87*LAVORO!$E$9,IF('Ricavi complessivi'!#REF!="T",'Ricavi complessivi'!D87,""))</f>
        <v>#REF!</v>
      </c>
      <c r="J87" s="14" t="e">
        <f>IF('Ricavi complessivi'!#REF!="G",'Ricavi complessivi'!E87*LAVORO!$E$9,IF('Ricavi complessivi'!#REF!="T",'Ricavi complessivi'!E87,""))</f>
        <v>#REF!</v>
      </c>
      <c r="K87" s="14" t="e">
        <f>IF('Ricavi complessivi'!#REF!="G",'Ricavi complessivi'!F87*LAVORO!$E$9,IF('Ricavi complessivi'!#REF!="T",'Ricavi complessivi'!F87,""))</f>
        <v>#REF!</v>
      </c>
      <c r="L87" s="30" t="e">
        <f>IF('Ricavi complessivi'!#REF!="G",'Ricavi complessivi'!#REF!*LAVORO!$E$9,IF('Ricavi complessivi'!#REF!="T",'Ricavi complessivi'!#REF!,""))</f>
        <v>#REF!</v>
      </c>
      <c r="M87" s="30" t="e">
        <f>'Ricavi complessivi'!#REF!</f>
        <v>#REF!</v>
      </c>
      <c r="P87" s="42" t="e">
        <f>IF(M87="G",'Ricavi complessivi'!#REF!,IF('R Traversetolo'!M87='R Traversetolo'!$B$214,'Ricavi complessivi'!#REF!,0))</f>
        <v>#REF!</v>
      </c>
    </row>
    <row r="88" spans="1:22" hidden="1">
      <c r="A88" s="13" t="str">
        <f>IF('Ricavi complessivi'!A88="","",'Ricavi complessivi'!A88)</f>
        <v/>
      </c>
      <c r="B88" s="62" t="str">
        <f>IF('Ricavi complessivi'!B88="","",'Ricavi complessivi'!B88)</f>
        <v/>
      </c>
      <c r="C88" s="8" t="e">
        <f>IF('Ricavi complessivi'!#REF!="G",'Ricavi complessivi'!#REF!*LAVORO!$E$9,IF('Ricavi complessivi'!#REF!="T",'Ricavi complessivi'!#REF!,""))</f>
        <v>#REF!</v>
      </c>
      <c r="D88" s="8" t="e">
        <f>IF('Ricavi complessivi'!#REF!="G",'Ricavi complessivi'!#REF!*LAVORO!$E$9,IF('Ricavi complessivi'!#REF!="T",'Ricavi complessivi'!#REF!,""))</f>
        <v>#REF!</v>
      </c>
      <c r="E88" s="30" t="e">
        <f>IF('Ricavi complessivi'!#REF!="G",'Ricavi complessivi'!#REF!*LAVORO!$E$9,IF('Ricavi complessivi'!#REF!="T",'Ricavi complessivi'!#REF!,""))</f>
        <v>#REF!</v>
      </c>
      <c r="F88" s="114" t="e">
        <f>IF('Ricavi complessivi'!#REF!="G",'Ricavi complessivi'!C88*LAVORO!$E$9,IF('Ricavi complessivi'!#REF!="T",'Ricavi complessivi'!C88,0))</f>
        <v>#REF!</v>
      </c>
      <c r="G88" s="44" t="e">
        <f>IF('Ricavi complessivi'!#REF!="G",'Ricavi complessivi'!#REF!*LAVORO!$E$9,IF('Ricavi complessivi'!#REF!="T",'Ricavi complessivi'!#REF!,""))</f>
        <v>#REF!</v>
      </c>
      <c r="H88" s="44" t="e">
        <f>IF('Ricavi complessivi'!#REF!="G",'Ricavi complessivi'!#REF!*LAVORO!$E$9,IF('Ricavi complessivi'!#REF!="T",'Ricavi complessivi'!#REF!,""))</f>
        <v>#REF!</v>
      </c>
      <c r="I88" s="114" t="e">
        <f>IF('Ricavi complessivi'!#REF!="G",'Ricavi complessivi'!D88*LAVORO!$E$9,IF('Ricavi complessivi'!#REF!="T",'Ricavi complessivi'!D88,""))</f>
        <v>#REF!</v>
      </c>
      <c r="J88" s="14" t="e">
        <f>IF('Ricavi complessivi'!#REF!="G",'Ricavi complessivi'!E88*LAVORO!$E$9,IF('Ricavi complessivi'!#REF!="T",'Ricavi complessivi'!E88,""))</f>
        <v>#REF!</v>
      </c>
      <c r="K88" s="14" t="e">
        <f>IF('Ricavi complessivi'!#REF!="G",'Ricavi complessivi'!F88*LAVORO!$E$9,IF('Ricavi complessivi'!#REF!="T",'Ricavi complessivi'!F88,""))</f>
        <v>#REF!</v>
      </c>
      <c r="L88" s="30" t="e">
        <f>IF('Ricavi complessivi'!#REF!="G",'Ricavi complessivi'!#REF!*LAVORO!$E$9,IF('Ricavi complessivi'!#REF!="T",'Ricavi complessivi'!#REF!,""))</f>
        <v>#REF!</v>
      </c>
      <c r="M88" s="30" t="e">
        <f>'Ricavi complessivi'!#REF!</f>
        <v>#REF!</v>
      </c>
      <c r="P88" s="42" t="e">
        <f>IF(M88="G",'Ricavi complessivi'!#REF!,IF('R Traversetolo'!M88='R Traversetolo'!$B$214,'Ricavi complessivi'!#REF!,0))</f>
        <v>#REF!</v>
      </c>
    </row>
    <row r="89" spans="1:22" hidden="1">
      <c r="A89" s="13" t="str">
        <f>IF('Ricavi complessivi'!A89="","",'Ricavi complessivi'!A89)</f>
        <v/>
      </c>
      <c r="B89" s="62" t="str">
        <f>IF('Ricavi complessivi'!B89="","",'Ricavi complessivi'!B89)</f>
        <v/>
      </c>
      <c r="C89" s="8" t="e">
        <f>IF('Ricavi complessivi'!#REF!="G",'Ricavi complessivi'!#REF!*LAVORO!$E$9,IF('Ricavi complessivi'!#REF!="T",'Ricavi complessivi'!#REF!,""))</f>
        <v>#REF!</v>
      </c>
      <c r="D89" s="8" t="e">
        <f>IF('Ricavi complessivi'!#REF!="G",'Ricavi complessivi'!#REF!*LAVORO!$E$9,IF('Ricavi complessivi'!#REF!="T",'Ricavi complessivi'!#REF!,""))</f>
        <v>#REF!</v>
      </c>
      <c r="E89" s="30" t="e">
        <f>IF('Ricavi complessivi'!#REF!="G",'Ricavi complessivi'!#REF!*LAVORO!$E$9,IF('Ricavi complessivi'!#REF!="T",'Ricavi complessivi'!#REF!,""))</f>
        <v>#REF!</v>
      </c>
      <c r="F89" s="44" t="e">
        <f>IF('Ricavi complessivi'!#REF!="G",'Ricavi complessivi'!C89*LAVORO!$E$9,IF('Ricavi complessivi'!#REF!="T",'Ricavi complessivi'!C89,0))</f>
        <v>#REF!</v>
      </c>
      <c r="G89" s="44" t="e">
        <f>IF('Ricavi complessivi'!#REF!="G",'Ricavi complessivi'!#REF!*LAVORO!$E$9,IF('Ricavi complessivi'!#REF!="T",'Ricavi complessivi'!#REF!,""))</f>
        <v>#REF!</v>
      </c>
      <c r="H89" s="44" t="e">
        <f>IF('Ricavi complessivi'!#REF!="G",'Ricavi complessivi'!#REF!*LAVORO!$E$9,IF('Ricavi complessivi'!#REF!="T",'Ricavi complessivi'!#REF!,""))</f>
        <v>#REF!</v>
      </c>
      <c r="I89" s="114" t="e">
        <f>IF('Ricavi complessivi'!#REF!="G",'Ricavi complessivi'!D89*LAVORO!$E$9,IF('Ricavi complessivi'!#REF!="T",'Ricavi complessivi'!D89,""))</f>
        <v>#REF!</v>
      </c>
      <c r="J89" s="14" t="e">
        <f>IF('Ricavi complessivi'!#REF!="G",'Ricavi complessivi'!E89*LAVORO!$E$9,IF('Ricavi complessivi'!#REF!="T",'Ricavi complessivi'!E89,""))</f>
        <v>#REF!</v>
      </c>
      <c r="K89" s="14" t="e">
        <f>IF('Ricavi complessivi'!#REF!="G",'Ricavi complessivi'!F89*LAVORO!$E$9,IF('Ricavi complessivi'!#REF!="T",'Ricavi complessivi'!F89,""))</f>
        <v>#REF!</v>
      </c>
      <c r="L89" s="30" t="e">
        <f>IF('Ricavi complessivi'!#REF!="G",'Ricavi complessivi'!#REF!*LAVORO!$E$9,IF('Ricavi complessivi'!#REF!="T",'Ricavi complessivi'!#REF!,""))</f>
        <v>#REF!</v>
      </c>
      <c r="M89" s="30" t="e">
        <f>'Ricavi complessivi'!#REF!</f>
        <v>#REF!</v>
      </c>
      <c r="P89" s="42" t="e">
        <f>IF(M89="G",'Ricavi complessivi'!#REF!,IF('R Traversetolo'!M89='R Traversetolo'!$B$214,'Ricavi complessivi'!#REF!,0))</f>
        <v>#REF!</v>
      </c>
    </row>
    <row r="90" spans="1:22">
      <c r="A90" s="13"/>
      <c r="B90" s="17" t="str">
        <f>'[2]Ricavi complessivi'!B72</f>
        <v>TOTALE RIMBORSI ASS. DIS.</v>
      </c>
      <c r="C90" s="17" t="e">
        <f t="shared" ref="C90:K90" si="4">SUM(C50:C89)</f>
        <v>#REF!</v>
      </c>
      <c r="D90" s="17" t="e">
        <f t="shared" si="4"/>
        <v>#REF!</v>
      </c>
      <c r="E90" s="17" t="e">
        <f t="shared" si="4"/>
        <v>#REF!</v>
      </c>
      <c r="F90" s="17" t="e">
        <f>SUM(F50:F89)</f>
        <v>#REF!</v>
      </c>
      <c r="G90" s="17" t="e">
        <f t="shared" si="4"/>
        <v>#REF!</v>
      </c>
      <c r="H90" s="17" t="e">
        <f t="shared" si="4"/>
        <v>#REF!</v>
      </c>
      <c r="I90" s="17" t="e">
        <f t="shared" si="4"/>
        <v>#REF!</v>
      </c>
      <c r="J90" s="17" t="e">
        <f t="shared" si="4"/>
        <v>#REF!</v>
      </c>
      <c r="K90" s="17" t="e">
        <f t="shared" si="4"/>
        <v>#REF!</v>
      </c>
      <c r="L90" s="8"/>
      <c r="M90" s="8"/>
      <c r="P90" s="42">
        <v>1</v>
      </c>
    </row>
    <row r="91" spans="1:22" ht="23.25">
      <c r="B91" s="50" t="s">
        <v>485</v>
      </c>
      <c r="E91" s="25" t="e">
        <f>IF((#REF!+#REF!+#REF!+#REF!+#REF!-E90)=0,"",(#REF!+#REF!+#REF!+#REF!+#REF!))</f>
        <v>#REF!</v>
      </c>
      <c r="P91" s="42">
        <v>1</v>
      </c>
    </row>
    <row r="92" spans="1:22">
      <c r="A92" s="2" t="s">
        <v>3</v>
      </c>
      <c r="B92" s="2" t="s">
        <v>2</v>
      </c>
      <c r="C92" s="26" t="str">
        <f>C$2</f>
        <v>GESTIONALE</v>
      </c>
      <c r="D92" s="26" t="str">
        <f>D$2</f>
        <v>RATEI E RISCONTI</v>
      </c>
      <c r="E92" s="26" t="str">
        <f>E$2</f>
        <v>STIMA</v>
      </c>
      <c r="F92" s="26" t="str">
        <f>F49</f>
        <v>PREVENTIVO 2019</v>
      </c>
      <c r="G92" s="26" t="e">
        <f t="shared" ref="G92:L92" si="5">G49</f>
        <v>#REF!</v>
      </c>
      <c r="H92" s="26" t="e">
        <f t="shared" si="5"/>
        <v>#REF!</v>
      </c>
      <c r="I92" s="26" t="str">
        <f t="shared" si="5"/>
        <v>CONSUNTIVO 2019</v>
      </c>
      <c r="J92" s="26" t="str">
        <f t="shared" si="5"/>
        <v>INDICATORE ATTESO</v>
      </c>
      <c r="K92" s="26" t="str">
        <f t="shared" si="5"/>
        <v>INDICATORE CONS.</v>
      </c>
      <c r="L92" s="2" t="str">
        <f t="shared" si="5"/>
        <v>NOTE</v>
      </c>
      <c r="P92" s="42">
        <v>1</v>
      </c>
    </row>
    <row r="93" spans="1:22" hidden="1">
      <c r="A93" s="13" t="str">
        <f>IF('Ricavi complessivi'!A93="","",'Ricavi complessivi'!A93)</f>
        <v xml:space="preserve">  58/05/701  </v>
      </c>
      <c r="B93" s="62" t="str">
        <f>IF('Ricavi complessivi'!B93="","",'Ricavi complessivi'!B93)</f>
        <v>PDZ COMUNITA' EDUC.VA COLLECCHI</v>
      </c>
      <c r="C93" s="8" t="e">
        <f>IF('Ricavi complessivi'!#REF!="G",'Ricavi complessivi'!#REF!*LAVORO!$E$9,IF('Ricavi complessivi'!#REF!="T",'Ricavi complessivi'!#REF!,""))</f>
        <v>#REF!</v>
      </c>
      <c r="D93" s="8" t="e">
        <f>IF('Ricavi complessivi'!#REF!="G",'Ricavi complessivi'!#REF!*LAVORO!$E$9,IF('Ricavi complessivi'!#REF!="T",'Ricavi complessivi'!#REF!,""))</f>
        <v>#REF!</v>
      </c>
      <c r="E93" s="30" t="e">
        <f>IF('Ricavi complessivi'!#REF!="G",'Ricavi complessivi'!#REF!*LAVORO!$E$9,IF('Ricavi complessivi'!#REF!="T",'Ricavi complessivi'!#REF!,""))</f>
        <v>#REF!</v>
      </c>
      <c r="F93" s="114" t="e">
        <f>IF('Ricavi complessivi'!#REF!="G",'Ricavi complessivi'!C93*LAVORO!$E$9,IF('Ricavi complessivi'!#REF!="T",'Ricavi complessivi'!C93,0))</f>
        <v>#REF!</v>
      </c>
      <c r="G93" s="44" t="e">
        <f>IF('Ricavi complessivi'!#REF!="G",'Ricavi complessivi'!#REF!*LAVORO!$E$9,IF('Ricavi complessivi'!#REF!="T",'Ricavi complessivi'!#REF!,""))</f>
        <v>#REF!</v>
      </c>
      <c r="H93" s="44" t="e">
        <f>IF('Ricavi complessivi'!#REF!="G",'Ricavi complessivi'!#REF!*LAVORO!$E$9,IF('Ricavi complessivi'!#REF!="T",'Ricavi complessivi'!#REF!,""))</f>
        <v>#REF!</v>
      </c>
      <c r="I93" s="114" t="e">
        <f>IF('Ricavi complessivi'!#REF!="G",'Ricavi complessivi'!D93*LAVORO!$E$9,IF('Ricavi complessivi'!#REF!="T",'Ricavi complessivi'!D93,""))</f>
        <v>#REF!</v>
      </c>
      <c r="J93" s="14" t="e">
        <f>IF('Ricavi complessivi'!#REF!="G",'Ricavi complessivi'!E93*LAVORO!$E$9,IF('Ricavi complessivi'!#REF!="T",'Ricavi complessivi'!E93,""))</f>
        <v>#REF!</v>
      </c>
      <c r="K93" s="14" t="e">
        <f>IF('Ricavi complessivi'!#REF!="G",'Ricavi complessivi'!F93*LAVORO!$E$9,IF('Ricavi complessivi'!#REF!="T",'Ricavi complessivi'!F93,""))</f>
        <v>#REF!</v>
      </c>
      <c r="L93" s="30" t="e">
        <f>IF('Ricavi complessivi'!#REF!="G",'Ricavi complessivi'!#REF!*LAVORO!$E$9,IF('Ricavi complessivi'!#REF!="T",'Ricavi complessivi'!#REF!,""))</f>
        <v>#REF!</v>
      </c>
      <c r="M93" s="30" t="e">
        <f>'Ricavi complessivi'!#REF!</f>
        <v>#REF!</v>
      </c>
      <c r="P93" s="42" t="e">
        <f>IF(M93="G",'Ricavi complessivi'!#REF!,IF('R Traversetolo'!M93='R Traversetolo'!$B$214,'Ricavi complessivi'!#REF!,0))</f>
        <v>#REF!</v>
      </c>
      <c r="Q93" s="42" t="s">
        <v>513</v>
      </c>
      <c r="S93" s="1">
        <v>25874.28</v>
      </c>
      <c r="T93" s="42" t="s">
        <v>513</v>
      </c>
      <c r="V93" s="1">
        <v>11432.15</v>
      </c>
    </row>
    <row r="94" spans="1:22" hidden="1">
      <c r="A94" s="13" t="str">
        <f>IF('Ricavi complessivi'!A94="","",'Ricavi complessivi'!A94)</f>
        <v xml:space="preserve">  58/05/702  </v>
      </c>
      <c r="B94" s="62" t="str">
        <f>IF('Ricavi complessivi'!B94="","",'Ricavi complessivi'!B94)</f>
        <v xml:space="preserve">PDZ COMUNITA' EDUC.VA FELINO   </v>
      </c>
      <c r="C94" s="8" t="e">
        <f>IF('Ricavi complessivi'!#REF!="G",'Ricavi complessivi'!#REF!*LAVORO!$E$9,IF('Ricavi complessivi'!#REF!="T",'Ricavi complessivi'!#REF!,""))</f>
        <v>#REF!</v>
      </c>
      <c r="D94" s="8" t="e">
        <f>IF('Ricavi complessivi'!#REF!="G",'Ricavi complessivi'!#REF!*LAVORO!$E$9,IF('Ricavi complessivi'!#REF!="T",'Ricavi complessivi'!#REF!,""))</f>
        <v>#REF!</v>
      </c>
      <c r="E94" s="30" t="e">
        <f>IF('Ricavi complessivi'!#REF!="G",'Ricavi complessivi'!#REF!*LAVORO!$E$9,IF('Ricavi complessivi'!#REF!="T",'Ricavi complessivi'!#REF!,""))</f>
        <v>#REF!</v>
      </c>
      <c r="F94" s="114" t="e">
        <f>IF('Ricavi complessivi'!#REF!="G",'Ricavi complessivi'!C94*LAVORO!$E$9,IF('Ricavi complessivi'!#REF!="T",'Ricavi complessivi'!C94,0))</f>
        <v>#REF!</v>
      </c>
      <c r="G94" s="44" t="e">
        <f>IF('Ricavi complessivi'!#REF!="G",'Ricavi complessivi'!#REF!*LAVORO!$E$9,IF('Ricavi complessivi'!#REF!="T",'Ricavi complessivi'!#REF!,""))</f>
        <v>#REF!</v>
      </c>
      <c r="H94" s="44" t="e">
        <f>IF('Ricavi complessivi'!#REF!="G",'Ricavi complessivi'!#REF!*LAVORO!$E$9,IF('Ricavi complessivi'!#REF!="T",'Ricavi complessivi'!#REF!,""))</f>
        <v>#REF!</v>
      </c>
      <c r="I94" s="114" t="e">
        <f>IF('Ricavi complessivi'!#REF!="G",'Ricavi complessivi'!D94*LAVORO!$E$9,IF('Ricavi complessivi'!#REF!="T",'Ricavi complessivi'!D94,""))</f>
        <v>#REF!</v>
      </c>
      <c r="J94" s="14" t="e">
        <f>IF('Ricavi complessivi'!#REF!="G",'Ricavi complessivi'!E94*LAVORO!$E$9,IF('Ricavi complessivi'!#REF!="T",'Ricavi complessivi'!E94,""))</f>
        <v>#REF!</v>
      </c>
      <c r="K94" s="14" t="e">
        <f>IF('Ricavi complessivi'!#REF!="G",'Ricavi complessivi'!F94*LAVORO!$E$9,IF('Ricavi complessivi'!#REF!="T",'Ricavi complessivi'!F94,""))</f>
        <v>#REF!</v>
      </c>
      <c r="L94" s="30" t="e">
        <f>IF('Ricavi complessivi'!#REF!="G",'Ricavi complessivi'!#REF!*LAVORO!$E$9,IF('Ricavi complessivi'!#REF!="T",'Ricavi complessivi'!#REF!,""))</f>
        <v>#REF!</v>
      </c>
      <c r="M94" s="30" t="e">
        <f>'Ricavi complessivi'!#REF!</f>
        <v>#REF!</v>
      </c>
      <c r="P94" s="42" t="e">
        <f>IF(M94="G",'Ricavi complessivi'!#REF!,IF('R Traversetolo'!M94='R Traversetolo'!$B$214,'Ricavi complessivi'!#REF!,0))</f>
        <v>#REF!</v>
      </c>
      <c r="S94" s="1"/>
      <c r="V94" s="1">
        <v>5718.69</v>
      </c>
    </row>
    <row r="95" spans="1:22">
      <c r="A95" s="13" t="str">
        <f>IF('Ricavi complessivi'!A95="","",'Ricavi complessivi'!A95)</f>
        <v xml:space="preserve">  58/05/705  </v>
      </c>
      <c r="B95" s="62" t="str">
        <f>IF('Ricavi complessivi'!B95="","",'Ricavi complessivi'!B95)</f>
        <v>PDZ COMUNITA' ED.VA TRAVERSETOL</v>
      </c>
      <c r="C95" s="8" t="e">
        <f>IF('Ricavi complessivi'!#REF!="G",'Ricavi complessivi'!#REF!*LAVORO!$E$9,IF('Ricavi complessivi'!#REF!="T",'Ricavi complessivi'!#REF!,""))</f>
        <v>#REF!</v>
      </c>
      <c r="D95" s="8" t="e">
        <f>IF('Ricavi complessivi'!#REF!="G",'Ricavi complessivi'!#REF!*LAVORO!$E$9,IF('Ricavi complessivi'!#REF!="T",'Ricavi complessivi'!#REF!,""))</f>
        <v>#REF!</v>
      </c>
      <c r="E95" s="30" t="e">
        <f>IF('Ricavi complessivi'!#REF!="G",'Ricavi complessivi'!#REF!*LAVORO!$E$9,IF('Ricavi complessivi'!#REF!="T",'Ricavi complessivi'!#REF!,""))</f>
        <v>#REF!</v>
      </c>
      <c r="F95" s="114" t="e">
        <f>IF('Ricavi complessivi'!#REF!="G",'Ricavi complessivi'!C95*LAVORO!$E$9,IF('Ricavi complessivi'!#REF!="T",'Ricavi complessivi'!C95,0))</f>
        <v>#REF!</v>
      </c>
      <c r="G95" s="44" t="e">
        <f>IF('Ricavi complessivi'!#REF!="G",'Ricavi complessivi'!#REF!*LAVORO!$E$9,IF('Ricavi complessivi'!#REF!="T",'Ricavi complessivi'!#REF!,""))</f>
        <v>#REF!</v>
      </c>
      <c r="H95" s="44" t="e">
        <f>IF('Ricavi complessivi'!#REF!="G",'Ricavi complessivi'!#REF!*LAVORO!$E$9,IF('Ricavi complessivi'!#REF!="T",'Ricavi complessivi'!#REF!,""))</f>
        <v>#REF!</v>
      </c>
      <c r="I95" s="114" t="e">
        <f>IF('Ricavi complessivi'!#REF!="G",'Ricavi complessivi'!D95*LAVORO!$E$9,IF('Ricavi complessivi'!#REF!="T",'Ricavi complessivi'!D95,""))</f>
        <v>#REF!</v>
      </c>
      <c r="J95" s="14" t="e">
        <f>IF('Ricavi complessivi'!#REF!="G",'Ricavi complessivi'!E95*LAVORO!$E$9,IF('Ricavi complessivi'!#REF!="T",'Ricavi complessivi'!E95,""))</f>
        <v>#REF!</v>
      </c>
      <c r="K95" s="14" t="e">
        <f>IF('Ricavi complessivi'!#REF!="G",'Ricavi complessivi'!F95*LAVORO!$E$9,IF('Ricavi complessivi'!#REF!="T",'Ricavi complessivi'!F95,""))</f>
        <v>#REF!</v>
      </c>
      <c r="L95" s="30" t="e">
        <f>IF('Ricavi complessivi'!#REF!="G",'Ricavi complessivi'!#REF!*LAVORO!$E$9,IF('Ricavi complessivi'!#REF!="T",'Ricavi complessivi'!#REF!,""))</f>
        <v>#REF!</v>
      </c>
      <c r="M95" s="30" t="e">
        <f>'Ricavi complessivi'!#REF!</f>
        <v>#REF!</v>
      </c>
      <c r="P95" s="42" t="e">
        <f>IF(M95="G",'Ricavi complessivi'!#REF!,IF('R Traversetolo'!M95='R Traversetolo'!$B$214,'Ricavi complessivi'!#REF!,0))</f>
        <v>#REF!</v>
      </c>
      <c r="S95" s="1"/>
      <c r="V95" s="1">
        <v>8723.44</v>
      </c>
    </row>
    <row r="96" spans="1:22" hidden="1">
      <c r="A96" s="13" t="str">
        <f>IF('Ricavi complessivi'!A96="","",'Ricavi complessivi'!A96)</f>
        <v xml:space="preserve">  58/05/706  </v>
      </c>
      <c r="B96" s="62" t="str">
        <f>IF('Ricavi complessivi'!B96="","",'Ricavi complessivi'!B96)</f>
        <v>PDZ ACCOGLIENZA A NUOVA COMUNIT</v>
      </c>
      <c r="C96" s="8" t="e">
        <f>IF('Ricavi complessivi'!#REF!="G",'Ricavi complessivi'!#REF!*LAVORO!$E$9,IF('Ricavi complessivi'!#REF!="T",'Ricavi complessivi'!#REF!,""))</f>
        <v>#REF!</v>
      </c>
      <c r="D96" s="8" t="e">
        <f>IF('Ricavi complessivi'!#REF!="G",'Ricavi complessivi'!#REF!*LAVORO!$E$9,IF('Ricavi complessivi'!#REF!="T",'Ricavi complessivi'!#REF!,""))</f>
        <v>#REF!</v>
      </c>
      <c r="E96" s="30" t="e">
        <f>IF('Ricavi complessivi'!#REF!="G",'Ricavi complessivi'!#REF!*LAVORO!$E$9,IF('Ricavi complessivi'!#REF!="T",'Ricavi complessivi'!#REF!,""))</f>
        <v>#REF!</v>
      </c>
      <c r="F96" s="114" t="e">
        <f>IF('Ricavi complessivi'!#REF!="G",'Ricavi complessivi'!C96*LAVORO!$E$9,IF('Ricavi complessivi'!#REF!="T",'Ricavi complessivi'!C96,0))</f>
        <v>#REF!</v>
      </c>
      <c r="G96" s="44" t="e">
        <f>IF('Ricavi complessivi'!#REF!="G",'Ricavi complessivi'!#REF!*LAVORO!$E$9,IF('Ricavi complessivi'!#REF!="T",'Ricavi complessivi'!#REF!,""))</f>
        <v>#REF!</v>
      </c>
      <c r="H96" s="44" t="e">
        <f>IF('Ricavi complessivi'!#REF!="G",'Ricavi complessivi'!#REF!*LAVORO!$E$9,IF('Ricavi complessivi'!#REF!="T",'Ricavi complessivi'!#REF!,""))</f>
        <v>#REF!</v>
      </c>
      <c r="I96" s="114" t="e">
        <f>IF('Ricavi complessivi'!#REF!="G",'Ricavi complessivi'!D96*LAVORO!$E$9,IF('Ricavi complessivi'!#REF!="T",'Ricavi complessivi'!D96,""))</f>
        <v>#REF!</v>
      </c>
      <c r="J96" s="14" t="e">
        <f>IF('Ricavi complessivi'!#REF!="G",'Ricavi complessivi'!E96*LAVORO!$E$9,IF('Ricavi complessivi'!#REF!="T",'Ricavi complessivi'!E96,""))</f>
        <v>#REF!</v>
      </c>
      <c r="K96" s="14" t="e">
        <f>IF('Ricavi complessivi'!#REF!="G",'Ricavi complessivi'!F96*LAVORO!$E$9,IF('Ricavi complessivi'!#REF!="T",'Ricavi complessivi'!F96,""))</f>
        <v>#REF!</v>
      </c>
      <c r="L96" s="30" t="e">
        <f>IF('Ricavi complessivi'!#REF!="G",'Ricavi complessivi'!#REF!*LAVORO!$E$9,IF('Ricavi complessivi'!#REF!="T",'Ricavi complessivi'!#REF!,""))</f>
        <v>#REF!</v>
      </c>
      <c r="M96" s="30" t="e">
        <f>'Ricavi complessivi'!#REF!</f>
        <v>#REF!</v>
      </c>
      <c r="P96" s="42" t="e">
        <f>IF(M96="G",'Ricavi complessivi'!#REF!,IF('R Traversetolo'!M96='R Traversetolo'!$B$214,'Ricavi complessivi'!#REF!,0))</f>
        <v>#REF!</v>
      </c>
    </row>
    <row r="97" spans="1:26">
      <c r="A97" s="13" t="str">
        <f>IF('Ricavi complessivi'!A97="","",'Ricavi complessivi'!A97)</f>
        <v xml:space="preserve">  58/05/707  </v>
      </c>
      <c r="B97" s="62" t="str">
        <f>IF('Ricavi complessivi'!B97="","",'Ricavi complessivi'!B97)</f>
        <v>PDZ PERCORSI PERSONALIZZATI  E BORSE L</v>
      </c>
      <c r="C97" s="8" t="e">
        <f>IF('Ricavi complessivi'!#REF!="G",'Ricavi complessivi'!#REF!*LAVORO!$E$9,IF('Ricavi complessivi'!#REF!="T",'Ricavi complessivi'!#REF!,""))</f>
        <v>#REF!</v>
      </c>
      <c r="D97" s="8" t="e">
        <f>IF('Ricavi complessivi'!#REF!="G",'Ricavi complessivi'!#REF!*LAVORO!$E$9,IF('Ricavi complessivi'!#REF!="T",'Ricavi complessivi'!#REF!,""))</f>
        <v>#REF!</v>
      </c>
      <c r="E97" s="30" t="e">
        <f>IF('Ricavi complessivi'!#REF!="G",'Ricavi complessivi'!#REF!*LAVORO!$E$9,IF('Ricavi complessivi'!#REF!="T",'Ricavi complessivi'!#REF!,""))</f>
        <v>#REF!</v>
      </c>
      <c r="F97" s="114" t="e">
        <f>IF('Ricavi complessivi'!#REF!="G",'Ricavi complessivi'!C97*LAVORO!$E$9,IF('Ricavi complessivi'!#REF!="T",'Ricavi complessivi'!C97,0))</f>
        <v>#REF!</v>
      </c>
      <c r="G97" s="44" t="e">
        <f>IF('Ricavi complessivi'!#REF!="G",'Ricavi complessivi'!#REF!*LAVORO!$E$9,IF('Ricavi complessivi'!#REF!="T",'Ricavi complessivi'!#REF!,""))</f>
        <v>#REF!</v>
      </c>
      <c r="H97" s="44" t="e">
        <f>IF('Ricavi complessivi'!#REF!="G",'Ricavi complessivi'!#REF!*LAVORO!$E$9,IF('Ricavi complessivi'!#REF!="T",'Ricavi complessivi'!#REF!,""))</f>
        <v>#REF!</v>
      </c>
      <c r="I97" s="114" t="e">
        <f>IF('Ricavi complessivi'!#REF!="G",'Ricavi complessivi'!D97*LAVORO!$E$9,IF('Ricavi complessivi'!#REF!="T",'Ricavi complessivi'!D97,""))</f>
        <v>#REF!</v>
      </c>
      <c r="J97" s="14" t="e">
        <f>IF('Ricavi complessivi'!#REF!="G",'Ricavi complessivi'!E97*LAVORO!$E$9,IF('Ricavi complessivi'!#REF!="T",'Ricavi complessivi'!E97,""))</f>
        <v>#REF!</v>
      </c>
      <c r="K97" s="14" t="e">
        <f>IF('Ricavi complessivi'!#REF!="G",'Ricavi complessivi'!F97*LAVORO!$E$9,IF('Ricavi complessivi'!#REF!="T",'Ricavi complessivi'!F97,""))</f>
        <v>#REF!</v>
      </c>
      <c r="L97" s="30" t="e">
        <f>IF('Ricavi complessivi'!#REF!="G",'Ricavi complessivi'!#REF!*LAVORO!$E$9,IF('Ricavi complessivi'!#REF!="T",'Ricavi complessivi'!#REF!,""))</f>
        <v>#REF!</v>
      </c>
      <c r="M97" s="30" t="e">
        <f>'Ricavi complessivi'!#REF!</f>
        <v>#REF!</v>
      </c>
      <c r="N97" s="42">
        <v>6217</v>
      </c>
      <c r="O97" s="42" t="s">
        <v>514</v>
      </c>
      <c r="P97" s="42" t="e">
        <f>IF(M97="G",'Ricavi complessivi'!#REF!,IF('R Traversetolo'!M97='R Traversetolo'!$B$214,'Ricavi complessivi'!#REF!,0))</f>
        <v>#REF!</v>
      </c>
    </row>
    <row r="98" spans="1:26" hidden="1">
      <c r="A98" s="13" t="str">
        <f>IF('Ricavi complessivi'!A98="","",'Ricavi complessivi'!A98)</f>
        <v/>
      </c>
      <c r="B98" s="62" t="str">
        <f>IF('Ricavi complessivi'!B98="","",'Ricavi complessivi'!B98)</f>
        <v>PDZ BORSE LAVORO</v>
      </c>
      <c r="C98" s="8" t="e">
        <f>IF('Ricavi complessivi'!#REF!="G",'Ricavi complessivi'!#REF!*LAVORO!$E$9,IF('Ricavi complessivi'!#REF!="T",'Ricavi complessivi'!#REF!,""))</f>
        <v>#REF!</v>
      </c>
      <c r="D98" s="8" t="e">
        <f>IF('Ricavi complessivi'!#REF!="G",'Ricavi complessivi'!#REF!*LAVORO!$E$9,IF('Ricavi complessivi'!#REF!="T",'Ricavi complessivi'!#REF!,""))</f>
        <v>#REF!</v>
      </c>
      <c r="E98" s="30" t="e">
        <f>IF('Ricavi complessivi'!#REF!="G",'Ricavi complessivi'!#REF!*LAVORO!$E$9,IF('Ricavi complessivi'!#REF!="T",'Ricavi complessivi'!#REF!,""))</f>
        <v>#REF!</v>
      </c>
      <c r="F98" s="114" t="e">
        <f>IF('Ricavi complessivi'!#REF!="G",'Ricavi complessivi'!C98*LAVORO!$E$9,IF('Ricavi complessivi'!#REF!="T",'Ricavi complessivi'!C98,0))</f>
        <v>#REF!</v>
      </c>
      <c r="G98" s="44" t="e">
        <f>IF('Ricavi complessivi'!#REF!="G",'Ricavi complessivi'!#REF!*LAVORO!$E$9,IF('Ricavi complessivi'!#REF!="T",'Ricavi complessivi'!#REF!,""))</f>
        <v>#REF!</v>
      </c>
      <c r="H98" s="44" t="e">
        <f>IF('Ricavi complessivi'!#REF!="G",'Ricavi complessivi'!#REF!*LAVORO!$E$9,IF('Ricavi complessivi'!#REF!="T",'Ricavi complessivi'!#REF!,""))</f>
        <v>#REF!</v>
      </c>
      <c r="I98" s="114" t="e">
        <f>IF('Ricavi complessivi'!#REF!="G",'Ricavi complessivi'!D98*LAVORO!$E$9,IF('Ricavi complessivi'!#REF!="T",'Ricavi complessivi'!D98,""))</f>
        <v>#REF!</v>
      </c>
      <c r="J98" s="14" t="e">
        <f>IF('Ricavi complessivi'!#REF!="G",'Ricavi complessivi'!E98*LAVORO!$E$9,IF('Ricavi complessivi'!#REF!="T",'Ricavi complessivi'!E98,""))</f>
        <v>#REF!</v>
      </c>
      <c r="K98" s="14" t="e">
        <f>IF('Ricavi complessivi'!#REF!="G",'Ricavi complessivi'!F98*LAVORO!$E$9,IF('Ricavi complessivi'!#REF!="T",'Ricavi complessivi'!F98,""))</f>
        <v>#REF!</v>
      </c>
      <c r="L98" s="30" t="e">
        <f>IF('Ricavi complessivi'!#REF!="G",'Ricavi complessivi'!#REF!*LAVORO!$E$9,IF('Ricavi complessivi'!#REF!="T",'Ricavi complessivi'!#REF!,""))</f>
        <v>#REF!</v>
      </c>
      <c r="M98" s="30" t="e">
        <f>'Ricavi complessivi'!#REF!</f>
        <v>#REF!</v>
      </c>
      <c r="P98" s="42" t="e">
        <f>IF(M98="G",'Ricavi complessivi'!#REF!,IF('R Traversetolo'!M98='R Traversetolo'!$B$214,'Ricavi complessivi'!#REF!,0))</f>
        <v>#REF!</v>
      </c>
    </row>
    <row r="99" spans="1:26">
      <c r="A99" s="13" t="str">
        <f>IF('Ricavi complessivi'!A99="","",'Ricavi complessivi'!A99)</f>
        <v xml:space="preserve">  58/05/708  </v>
      </c>
      <c r="B99" s="62" t="str">
        <f>IF('Ricavi complessivi'!B99="","",'Ricavi complessivi'!B99)</f>
        <v xml:space="preserve">PDZ SOCIAL MARKET       </v>
      </c>
      <c r="C99" s="8" t="e">
        <f>IF('Ricavi complessivi'!#REF!="G",'Ricavi complessivi'!#REF!*LAVORO!$E$9,IF('Ricavi complessivi'!#REF!="T",'Ricavi complessivi'!#REF!,""))</f>
        <v>#REF!</v>
      </c>
      <c r="D99" s="8" t="e">
        <f>IF('Ricavi complessivi'!#REF!="G",'Ricavi complessivi'!#REF!*LAVORO!$E$9,IF('Ricavi complessivi'!#REF!="T",'Ricavi complessivi'!#REF!,""))</f>
        <v>#REF!</v>
      </c>
      <c r="E99" s="30" t="e">
        <f>IF('Ricavi complessivi'!#REF!="G",'Ricavi complessivi'!#REF!*LAVORO!$E$9,IF('Ricavi complessivi'!#REF!="T",'Ricavi complessivi'!#REF!,""))</f>
        <v>#REF!</v>
      </c>
      <c r="F99" s="114" t="e">
        <f>IF('Ricavi complessivi'!#REF!="G",'Ricavi complessivi'!C99*LAVORO!$E$9,IF('Ricavi complessivi'!#REF!="T",'Ricavi complessivi'!C99,0))</f>
        <v>#REF!</v>
      </c>
      <c r="G99" s="44" t="e">
        <f>IF('Ricavi complessivi'!#REF!="G",'Ricavi complessivi'!#REF!*LAVORO!$E$9,IF('Ricavi complessivi'!#REF!="T",'Ricavi complessivi'!#REF!,""))</f>
        <v>#REF!</v>
      </c>
      <c r="H99" s="44" t="e">
        <f>IF('Ricavi complessivi'!#REF!="G",'Ricavi complessivi'!#REF!*LAVORO!$E$9,IF('Ricavi complessivi'!#REF!="T",'Ricavi complessivi'!#REF!,""))</f>
        <v>#REF!</v>
      </c>
      <c r="I99" s="114" t="e">
        <f>IF('Ricavi complessivi'!#REF!="G",'Ricavi complessivi'!D99*LAVORO!$E$9,IF('Ricavi complessivi'!#REF!="T",'Ricavi complessivi'!D99,""))</f>
        <v>#REF!</v>
      </c>
      <c r="J99" s="14" t="e">
        <f>IF('Ricavi complessivi'!#REF!="G",'Ricavi complessivi'!E99*LAVORO!$E$9,IF('Ricavi complessivi'!#REF!="T",'Ricavi complessivi'!E99,""))</f>
        <v>#REF!</v>
      </c>
      <c r="K99" s="14" t="e">
        <f>IF('Ricavi complessivi'!#REF!="G",'Ricavi complessivi'!F99*LAVORO!$E$9,IF('Ricavi complessivi'!#REF!="T",'Ricavi complessivi'!F99,""))</f>
        <v>#REF!</v>
      </c>
      <c r="L99" s="30" t="e">
        <f>IF('Ricavi complessivi'!#REF!="G",'Ricavi complessivi'!#REF!*LAVORO!$E$9,IF('Ricavi complessivi'!#REF!="T",'Ricavi complessivi'!#REF!,""))</f>
        <v>#REF!</v>
      </c>
      <c r="M99" s="30" t="e">
        <f>'Ricavi complessivi'!#REF!</f>
        <v>#REF!</v>
      </c>
      <c r="P99" s="42" t="e">
        <f>IF(M99="G",'Ricavi complessivi'!#REF!,IF('R Traversetolo'!M99='R Traversetolo'!$B$214,'Ricavi complessivi'!#REF!,0))</f>
        <v>#REF!</v>
      </c>
      <c r="Y99" s="42">
        <v>3480.33</v>
      </c>
      <c r="Z99" s="1">
        <v>3734.32</v>
      </c>
    </row>
    <row r="100" spans="1:26" hidden="1">
      <c r="A100" s="13" t="str">
        <f>IF('Ricavi complessivi'!A100="","",'Ricavi complessivi'!A100)</f>
        <v xml:space="preserve">  58/05/709  </v>
      </c>
      <c r="B100" s="62" t="str">
        <f>IF('Ricavi complessivi'!B100="","",'Ricavi complessivi'!B100)</f>
        <v xml:space="preserve">PDZ RETE PER AFFIDO COLLECCHIO </v>
      </c>
      <c r="C100" s="8" t="e">
        <f>IF('Ricavi complessivi'!#REF!="G",'Ricavi complessivi'!#REF!*LAVORO!$E$9,IF('Ricavi complessivi'!#REF!="T",'Ricavi complessivi'!#REF!,""))</f>
        <v>#REF!</v>
      </c>
      <c r="D100" s="8" t="e">
        <f>IF('Ricavi complessivi'!#REF!="G",'Ricavi complessivi'!#REF!*LAVORO!$E$9,IF('Ricavi complessivi'!#REF!="T",'Ricavi complessivi'!#REF!,""))</f>
        <v>#REF!</v>
      </c>
      <c r="E100" s="30" t="e">
        <f>IF('Ricavi complessivi'!#REF!="G",'Ricavi complessivi'!#REF!*LAVORO!$E$9,IF('Ricavi complessivi'!#REF!="T",'Ricavi complessivi'!#REF!,""))</f>
        <v>#REF!</v>
      </c>
      <c r="F100" s="114" t="e">
        <f>IF('Ricavi complessivi'!#REF!="G",'Ricavi complessivi'!C100*LAVORO!$E$9,IF('Ricavi complessivi'!#REF!="T",'Ricavi complessivi'!C100,0))</f>
        <v>#REF!</v>
      </c>
      <c r="G100" s="44" t="e">
        <f>IF('Ricavi complessivi'!#REF!="G",'Ricavi complessivi'!#REF!*LAVORO!$E$9,IF('Ricavi complessivi'!#REF!="T",'Ricavi complessivi'!#REF!,""))</f>
        <v>#REF!</v>
      </c>
      <c r="H100" s="44" t="e">
        <f>IF('Ricavi complessivi'!#REF!="G",'Ricavi complessivi'!#REF!*LAVORO!$E$9,IF('Ricavi complessivi'!#REF!="T",'Ricavi complessivi'!#REF!,""))</f>
        <v>#REF!</v>
      </c>
      <c r="I100" s="114" t="e">
        <f>IF('Ricavi complessivi'!#REF!="G",'Ricavi complessivi'!D100*LAVORO!$E$9,IF('Ricavi complessivi'!#REF!="T",'Ricavi complessivi'!D100,""))</f>
        <v>#REF!</v>
      </c>
      <c r="J100" s="14" t="e">
        <f>IF('Ricavi complessivi'!#REF!="G",'Ricavi complessivi'!E100*LAVORO!$E$9,IF('Ricavi complessivi'!#REF!="T",'Ricavi complessivi'!E100,""))</f>
        <v>#REF!</v>
      </c>
      <c r="K100" s="14" t="e">
        <f>IF('Ricavi complessivi'!#REF!="G",'Ricavi complessivi'!F100*LAVORO!$E$9,IF('Ricavi complessivi'!#REF!="T",'Ricavi complessivi'!F100,""))</f>
        <v>#REF!</v>
      </c>
      <c r="L100" s="30" t="e">
        <f>IF('Ricavi complessivi'!#REF!="G",'Ricavi complessivi'!#REF!*LAVORO!$E$9,IF('Ricavi complessivi'!#REF!="T",'Ricavi complessivi'!#REF!,""))</f>
        <v>#REF!</v>
      </c>
      <c r="M100" s="30" t="e">
        <f>'Ricavi complessivi'!#REF!</f>
        <v>#REF!</v>
      </c>
      <c r="P100" s="42" t="e">
        <f>IF(M100="G",'Ricavi complessivi'!#REF!,IF('R Traversetolo'!M100='R Traversetolo'!$B$214,'Ricavi complessivi'!#REF!,0))</f>
        <v>#REF!</v>
      </c>
      <c r="W100" s="1"/>
      <c r="Y100" s="42">
        <v>2191.54</v>
      </c>
      <c r="Z100" s="1">
        <v>2351.4699999999998</v>
      </c>
    </row>
    <row r="101" spans="1:26" hidden="1">
      <c r="A101" s="13" t="str">
        <f>IF('Ricavi complessivi'!A101="","",'Ricavi complessivi'!A101)</f>
        <v xml:space="preserve"> 58/05/710</v>
      </c>
      <c r="B101" s="62" t="str">
        <f>IF('Ricavi complessivi'!B101="","",'Ricavi complessivi'!B101)</f>
        <v>PDZ RETE PER AFFIDO FELINO</v>
      </c>
      <c r="C101" s="8" t="e">
        <f>IF('Ricavi complessivi'!#REF!="G",'Ricavi complessivi'!#REF!*LAVORO!$E$9,IF('Ricavi complessivi'!#REF!="T",'Ricavi complessivi'!#REF!,""))</f>
        <v>#REF!</v>
      </c>
      <c r="D101" s="8" t="e">
        <f>IF('Ricavi complessivi'!#REF!="G",'Ricavi complessivi'!#REF!*LAVORO!$E$9,IF('Ricavi complessivi'!#REF!="T",'Ricavi complessivi'!#REF!,""))</f>
        <v>#REF!</v>
      </c>
      <c r="E101" s="30" t="e">
        <f>IF('Ricavi complessivi'!#REF!="G",'Ricavi complessivi'!#REF!*LAVORO!$E$9,IF('Ricavi complessivi'!#REF!="T",'Ricavi complessivi'!#REF!,""))</f>
        <v>#REF!</v>
      </c>
      <c r="F101" s="114" t="e">
        <f>IF('Ricavi complessivi'!#REF!="G",'Ricavi complessivi'!C101*LAVORO!$E$9,IF('Ricavi complessivi'!#REF!="T",'Ricavi complessivi'!C101,0))</f>
        <v>#REF!</v>
      </c>
      <c r="G101" s="44" t="e">
        <f>IF('Ricavi complessivi'!#REF!="G",'Ricavi complessivi'!#REF!*LAVORO!$E$9,IF('Ricavi complessivi'!#REF!="T",'Ricavi complessivi'!#REF!,""))</f>
        <v>#REF!</v>
      </c>
      <c r="H101" s="44" t="e">
        <f>IF('Ricavi complessivi'!#REF!="G",'Ricavi complessivi'!#REF!*LAVORO!$E$9,IF('Ricavi complessivi'!#REF!="T",'Ricavi complessivi'!#REF!,""))</f>
        <v>#REF!</v>
      </c>
      <c r="I101" s="114" t="e">
        <f>IF('Ricavi complessivi'!#REF!="G",'Ricavi complessivi'!D101*LAVORO!$E$9,IF('Ricavi complessivi'!#REF!="T",'Ricavi complessivi'!D101,""))</f>
        <v>#REF!</v>
      </c>
      <c r="J101" s="14" t="e">
        <f>IF('Ricavi complessivi'!#REF!="G",'Ricavi complessivi'!E101*LAVORO!$E$9,IF('Ricavi complessivi'!#REF!="T",'Ricavi complessivi'!E101,""))</f>
        <v>#REF!</v>
      </c>
      <c r="K101" s="14" t="e">
        <f>IF('Ricavi complessivi'!#REF!="G",'Ricavi complessivi'!F101*LAVORO!$E$9,IF('Ricavi complessivi'!#REF!="T",'Ricavi complessivi'!F101,""))</f>
        <v>#REF!</v>
      </c>
      <c r="L101" s="30" t="e">
        <f>IF('Ricavi complessivi'!#REF!="G",'Ricavi complessivi'!#REF!*LAVORO!$E$9,IF('Ricavi complessivi'!#REF!="T",'Ricavi complessivi'!#REF!,""))</f>
        <v>#REF!</v>
      </c>
      <c r="M101" s="30" t="e">
        <f>'Ricavi complessivi'!#REF!</f>
        <v>#REF!</v>
      </c>
      <c r="P101" s="42" t="e">
        <f>IF(M101="G",'Ricavi complessivi'!#REF!,IF('R Traversetolo'!M101='R Traversetolo'!$B$214,'Ricavi complessivi'!#REF!,0))</f>
        <v>#REF!</v>
      </c>
      <c r="W101" s="1"/>
      <c r="Y101" s="42">
        <v>2608.7600000000002</v>
      </c>
      <c r="Z101" s="1">
        <v>2799.14</v>
      </c>
    </row>
    <row r="102" spans="1:26" hidden="1">
      <c r="A102" s="13" t="str">
        <f>IF('Ricavi complessivi'!A102="","",'Ricavi complessivi'!A102)</f>
        <v xml:space="preserve">  58/05/711  </v>
      </c>
      <c r="B102" s="62" t="str">
        <f>IF('Ricavi complessivi'!B102="","",'Ricavi complessivi'!B102)</f>
        <v>PDZ RETE PER AFFIDO MONTECHIARU</v>
      </c>
      <c r="C102" s="8" t="e">
        <f>IF('Ricavi complessivi'!#REF!="G",'Ricavi complessivi'!#REF!*LAVORO!$E$9,IF('Ricavi complessivi'!#REF!="T",'Ricavi complessivi'!#REF!,""))</f>
        <v>#REF!</v>
      </c>
      <c r="D102" s="8" t="e">
        <f>IF('Ricavi complessivi'!#REF!="G",'Ricavi complessivi'!#REF!*LAVORO!$E$9,IF('Ricavi complessivi'!#REF!="T",'Ricavi complessivi'!#REF!,""))</f>
        <v>#REF!</v>
      </c>
      <c r="E102" s="30" t="e">
        <f>IF('Ricavi complessivi'!#REF!="G",'Ricavi complessivi'!#REF!*LAVORO!$E$9,IF('Ricavi complessivi'!#REF!="T",'Ricavi complessivi'!#REF!,""))</f>
        <v>#REF!</v>
      </c>
      <c r="F102" s="114" t="e">
        <f>IF('Ricavi complessivi'!#REF!="G",'Ricavi complessivi'!C102*LAVORO!$E$9,IF('Ricavi complessivi'!#REF!="T",'Ricavi complessivi'!C102,0))</f>
        <v>#REF!</v>
      </c>
      <c r="G102" s="44" t="e">
        <f>IF('Ricavi complessivi'!#REF!="G",'Ricavi complessivi'!#REF!*LAVORO!$E$9,IF('Ricavi complessivi'!#REF!="T",'Ricavi complessivi'!#REF!,""))</f>
        <v>#REF!</v>
      </c>
      <c r="H102" s="44" t="e">
        <f>IF('Ricavi complessivi'!#REF!="G",'Ricavi complessivi'!#REF!*LAVORO!$E$9,IF('Ricavi complessivi'!#REF!="T",'Ricavi complessivi'!#REF!,""))</f>
        <v>#REF!</v>
      </c>
      <c r="I102" s="114" t="e">
        <f>IF('Ricavi complessivi'!#REF!="G",'Ricavi complessivi'!D102*LAVORO!$E$9,IF('Ricavi complessivi'!#REF!="T",'Ricavi complessivi'!D102,""))</f>
        <v>#REF!</v>
      </c>
      <c r="J102" s="14" t="e">
        <f>IF('Ricavi complessivi'!#REF!="G",'Ricavi complessivi'!E102*LAVORO!$E$9,IF('Ricavi complessivi'!#REF!="T",'Ricavi complessivi'!E102,""))</f>
        <v>#REF!</v>
      </c>
      <c r="K102" s="14" t="e">
        <f>IF('Ricavi complessivi'!#REF!="G",'Ricavi complessivi'!F102*LAVORO!$E$9,IF('Ricavi complessivi'!#REF!="T",'Ricavi complessivi'!F102,""))</f>
        <v>#REF!</v>
      </c>
      <c r="L102" s="30" t="e">
        <f>IF('Ricavi complessivi'!#REF!="G",'Ricavi complessivi'!#REF!*LAVORO!$E$9,IF('Ricavi complessivi'!#REF!="T",'Ricavi complessivi'!#REF!,""))</f>
        <v>#REF!</v>
      </c>
      <c r="M102" s="30" t="e">
        <f>'Ricavi complessivi'!#REF!</f>
        <v>#REF!</v>
      </c>
      <c r="P102" s="42" t="e">
        <f>IF(M102="G",'Ricavi complessivi'!#REF!,IF('R Traversetolo'!M102='R Traversetolo'!$B$214,'Ricavi complessivi'!#REF!,0))</f>
        <v>#REF!</v>
      </c>
      <c r="W102" s="1"/>
      <c r="Y102" s="42">
        <v>1392.72</v>
      </c>
      <c r="Z102" s="1">
        <v>1494.36</v>
      </c>
    </row>
    <row r="103" spans="1:26" hidden="1">
      <c r="A103" s="13" t="str">
        <f>IF('Ricavi complessivi'!A103="","",'Ricavi complessivi'!A103)</f>
        <v xml:space="preserve">  58/05/712  </v>
      </c>
      <c r="B103" s="62" t="str">
        <f>IF('Ricavi complessivi'!B103="","",'Ricavi complessivi'!B103)</f>
        <v>PDZ RETE PER AFFIDO SALA BAGANZ</v>
      </c>
      <c r="C103" s="8" t="e">
        <f>IF('Ricavi complessivi'!#REF!="G",'Ricavi complessivi'!#REF!*LAVORO!$E$9,IF('Ricavi complessivi'!#REF!="T",'Ricavi complessivi'!#REF!,""))</f>
        <v>#REF!</v>
      </c>
      <c r="D103" s="8" t="e">
        <f>IF('Ricavi complessivi'!#REF!="G",'Ricavi complessivi'!#REF!*LAVORO!$E$9,IF('Ricavi complessivi'!#REF!="T",'Ricavi complessivi'!#REF!,""))</f>
        <v>#REF!</v>
      </c>
      <c r="E103" s="30" t="e">
        <f>IF('Ricavi complessivi'!#REF!="G",'Ricavi complessivi'!#REF!*LAVORO!$E$9,IF('Ricavi complessivi'!#REF!="T",'Ricavi complessivi'!#REF!,""))</f>
        <v>#REF!</v>
      </c>
      <c r="F103" s="114" t="e">
        <f>IF('Ricavi complessivi'!#REF!="G",'Ricavi complessivi'!C103*LAVORO!$E$9,IF('Ricavi complessivi'!#REF!="T",'Ricavi complessivi'!C103,0))</f>
        <v>#REF!</v>
      </c>
      <c r="G103" s="44" t="e">
        <f>IF('Ricavi complessivi'!#REF!="G",'Ricavi complessivi'!#REF!*LAVORO!$E$9,IF('Ricavi complessivi'!#REF!="T",'Ricavi complessivi'!#REF!,""))</f>
        <v>#REF!</v>
      </c>
      <c r="H103" s="44" t="e">
        <f>IF('Ricavi complessivi'!#REF!="G",'Ricavi complessivi'!#REF!*LAVORO!$E$9,IF('Ricavi complessivi'!#REF!="T",'Ricavi complessivi'!#REF!,""))</f>
        <v>#REF!</v>
      </c>
      <c r="I103" s="114" t="e">
        <f>IF('Ricavi complessivi'!#REF!="G",'Ricavi complessivi'!D103*LAVORO!$E$9,IF('Ricavi complessivi'!#REF!="T",'Ricavi complessivi'!D103,""))</f>
        <v>#REF!</v>
      </c>
      <c r="J103" s="14" t="e">
        <f>IF('Ricavi complessivi'!#REF!="G",'Ricavi complessivi'!E103*LAVORO!$E$9,IF('Ricavi complessivi'!#REF!="T",'Ricavi complessivi'!E103,""))</f>
        <v>#REF!</v>
      </c>
      <c r="K103" s="14" t="e">
        <f>IF('Ricavi complessivi'!#REF!="G",'Ricavi complessivi'!F103*LAVORO!$E$9,IF('Ricavi complessivi'!#REF!="T",'Ricavi complessivi'!F103,""))</f>
        <v>#REF!</v>
      </c>
      <c r="L103" s="30" t="e">
        <f>IF('Ricavi complessivi'!#REF!="G",'Ricavi complessivi'!#REF!*LAVORO!$E$9,IF('Ricavi complessivi'!#REF!="T",'Ricavi complessivi'!#REF!,""))</f>
        <v>#REF!</v>
      </c>
      <c r="M103" s="30" t="e">
        <f>'Ricavi complessivi'!#REF!</f>
        <v>#REF!</v>
      </c>
      <c r="P103" s="42" t="e">
        <f>IF(M103="G",'Ricavi complessivi'!#REF!,IF('R Traversetolo'!M103='R Traversetolo'!$B$214,'Ricavi complessivi'!#REF!,0))</f>
        <v>#REF!</v>
      </c>
      <c r="S103" s="42" t="s">
        <v>515</v>
      </c>
      <c r="W103" s="1"/>
      <c r="Y103" s="42">
        <v>2442.46</v>
      </c>
      <c r="Z103" s="1">
        <v>2620.71</v>
      </c>
    </row>
    <row r="104" spans="1:26">
      <c r="A104" s="13" t="str">
        <f>IF('Ricavi complessivi'!A104="","",'Ricavi complessivi'!A104)</f>
        <v xml:space="preserve">  58/05/713  </v>
      </c>
      <c r="B104" s="62" t="str">
        <f>IF('Ricavi complessivi'!B104="","",'Ricavi complessivi'!B104)</f>
        <v>PDZ RETE PER AFFIDO TRAVERSETOL</v>
      </c>
      <c r="C104" s="8" t="e">
        <f>IF('Ricavi complessivi'!#REF!="G",'Ricavi complessivi'!#REF!*LAVORO!$E$9,IF('Ricavi complessivi'!#REF!="T",'Ricavi complessivi'!#REF!,""))</f>
        <v>#REF!</v>
      </c>
      <c r="D104" s="8" t="e">
        <f>IF('Ricavi complessivi'!#REF!="G",'Ricavi complessivi'!#REF!*LAVORO!$E$9,IF('Ricavi complessivi'!#REF!="T",'Ricavi complessivi'!#REF!,""))</f>
        <v>#REF!</v>
      </c>
      <c r="E104" s="30" t="e">
        <f>IF('Ricavi complessivi'!#REF!="G",'Ricavi complessivi'!#REF!*LAVORO!$E$9,IF('Ricavi complessivi'!#REF!="T",'Ricavi complessivi'!#REF!,""))</f>
        <v>#REF!</v>
      </c>
      <c r="F104" s="114" t="e">
        <f>IF('Ricavi complessivi'!#REF!="G",'Ricavi complessivi'!C104*LAVORO!$E$9,IF('Ricavi complessivi'!#REF!="T",'Ricavi complessivi'!C104,0))</f>
        <v>#REF!</v>
      </c>
      <c r="G104" s="44" t="e">
        <f>IF('Ricavi complessivi'!#REF!="G",'Ricavi complessivi'!#REF!*LAVORO!$E$9,IF('Ricavi complessivi'!#REF!="T",'Ricavi complessivi'!#REF!,""))</f>
        <v>#REF!</v>
      </c>
      <c r="H104" s="44" t="e">
        <f>IF('Ricavi complessivi'!#REF!="G",'Ricavi complessivi'!#REF!*LAVORO!$E$9,IF('Ricavi complessivi'!#REF!="T",'Ricavi complessivi'!#REF!,""))</f>
        <v>#REF!</v>
      </c>
      <c r="I104" s="114" t="e">
        <f>IF('Ricavi complessivi'!#REF!="G",'Ricavi complessivi'!D104*LAVORO!$E$9,IF('Ricavi complessivi'!#REF!="T",'Ricavi complessivi'!D104,""))</f>
        <v>#REF!</v>
      </c>
      <c r="J104" s="14" t="e">
        <f>IF('Ricavi complessivi'!#REF!="G",'Ricavi complessivi'!E104*LAVORO!$E$9,IF('Ricavi complessivi'!#REF!="T",'Ricavi complessivi'!E104,""))</f>
        <v>#REF!</v>
      </c>
      <c r="K104" s="14" t="e">
        <f>IF('Ricavi complessivi'!#REF!="G",'Ricavi complessivi'!F104*LAVORO!$E$9,IF('Ricavi complessivi'!#REF!="T",'Ricavi complessivi'!F104,""))</f>
        <v>#REF!</v>
      </c>
      <c r="L104" s="30" t="e">
        <f>IF('Ricavi complessivi'!#REF!="G",'Ricavi complessivi'!#REF!*LAVORO!$E$9,IF('Ricavi complessivi'!#REF!="T",'Ricavi complessivi'!#REF!,""))</f>
        <v>#REF!</v>
      </c>
      <c r="M104" s="30" t="e">
        <f>'Ricavi complessivi'!#REF!</f>
        <v>#REF!</v>
      </c>
      <c r="P104" s="42" t="e">
        <f>IF(M104="G",'Ricavi complessivi'!#REF!,IF('R Traversetolo'!M104='R Traversetolo'!$B$214,'Ricavi complessivi'!#REF!,0))</f>
        <v>#REF!</v>
      </c>
      <c r="V104" s="42">
        <v>2442.46</v>
      </c>
      <c r="W104" s="1" t="e">
        <f>I104-V104</f>
        <v>#REF!</v>
      </c>
    </row>
    <row r="105" spans="1:26">
      <c r="A105" s="13" t="str">
        <f>IF('Ricavi complessivi'!A105="","",'Ricavi complessivi'!A105)</f>
        <v xml:space="preserve">  58/05/742  </v>
      </c>
      <c r="B105" s="62" t="str">
        <f>IF('Ricavi complessivi'!B105="","",'Ricavi complessivi'!B105)</f>
        <v>PDZ PUZZLE</v>
      </c>
      <c r="C105" s="8" t="e">
        <f>IF('Ricavi complessivi'!#REF!="G",'Ricavi complessivi'!#REF!*LAVORO!$E$9,IF('Ricavi complessivi'!#REF!="T",'Ricavi complessivi'!#REF!,""))</f>
        <v>#REF!</v>
      </c>
      <c r="D105" s="8" t="e">
        <f>IF('Ricavi complessivi'!#REF!="G",'Ricavi complessivi'!#REF!*LAVORO!$E$9,IF('Ricavi complessivi'!#REF!="T",'Ricavi complessivi'!#REF!,""))</f>
        <v>#REF!</v>
      </c>
      <c r="E105" s="30" t="e">
        <f>IF('Ricavi complessivi'!#REF!="G",'Ricavi complessivi'!#REF!*LAVORO!$E$9,IF('Ricavi complessivi'!#REF!="T",'Ricavi complessivi'!#REF!,""))</f>
        <v>#REF!</v>
      </c>
      <c r="F105" s="114" t="e">
        <f>IF('Ricavi complessivi'!#REF!="G",'Ricavi complessivi'!C105*LAVORO!$E$9,IF('Ricavi complessivi'!#REF!="T",'Ricavi complessivi'!C105,0))</f>
        <v>#REF!</v>
      </c>
      <c r="G105" s="44" t="e">
        <f>IF('Ricavi complessivi'!#REF!="G",'Ricavi complessivi'!#REF!*LAVORO!$E$9,IF('Ricavi complessivi'!#REF!="T",'Ricavi complessivi'!#REF!,""))</f>
        <v>#REF!</v>
      </c>
      <c r="H105" s="44" t="e">
        <f>IF('Ricavi complessivi'!#REF!="G",'Ricavi complessivi'!#REF!*LAVORO!$E$9,IF('Ricavi complessivi'!#REF!="T",'Ricavi complessivi'!#REF!,""))</f>
        <v>#REF!</v>
      </c>
      <c r="I105" s="114" t="e">
        <f>IF('Ricavi complessivi'!#REF!="G",'Ricavi complessivi'!D105*LAVORO!$E$9,IF('Ricavi complessivi'!#REF!="T",'Ricavi complessivi'!D105,""))</f>
        <v>#REF!</v>
      </c>
      <c r="J105" s="14" t="e">
        <f>IF('Ricavi complessivi'!#REF!="G",'Ricavi complessivi'!E105*LAVORO!$E$9,IF('Ricavi complessivi'!#REF!="T",'Ricavi complessivi'!E105,""))</f>
        <v>#REF!</v>
      </c>
      <c r="K105" s="14" t="e">
        <f>IF('Ricavi complessivi'!#REF!="G",'Ricavi complessivi'!F105*LAVORO!$E$9,IF('Ricavi complessivi'!#REF!="T",'Ricavi complessivi'!F105,""))</f>
        <v>#REF!</v>
      </c>
      <c r="L105" s="30" t="e">
        <f>IF('Ricavi complessivi'!#REF!="G",'Ricavi complessivi'!#REF!*LAVORO!$E$9,IF('Ricavi complessivi'!#REF!="T",'Ricavi complessivi'!#REF!,""))</f>
        <v>#REF!</v>
      </c>
      <c r="M105" s="30" t="e">
        <f>'Ricavi complessivi'!#REF!</f>
        <v>#REF!</v>
      </c>
      <c r="O105" s="42" t="s">
        <v>511</v>
      </c>
      <c r="P105" s="42" t="e">
        <f>IF(M105="G",'Ricavi complessivi'!#REF!,IF('R Traversetolo'!M105='R Traversetolo'!$B$214,'Ricavi complessivi'!#REF!,0))</f>
        <v>#REF!</v>
      </c>
    </row>
    <row r="106" spans="1:26" hidden="1">
      <c r="A106" s="13" t="str">
        <f>IF('Ricavi complessivi'!A106="","",'Ricavi complessivi'!A106)</f>
        <v/>
      </c>
      <c r="B106" s="62" t="str">
        <f>IF('Ricavi complessivi'!B106="","",'Ricavi complessivi'!B106)</f>
        <v>PDZ SCUOLA AUTONOMIA</v>
      </c>
      <c r="C106" s="8" t="e">
        <f>IF('Ricavi complessivi'!#REF!="G",'Ricavi complessivi'!#REF!*LAVORO!$E$9,IF('Ricavi complessivi'!#REF!="T",'Ricavi complessivi'!#REF!,""))</f>
        <v>#REF!</v>
      </c>
      <c r="D106" s="8" t="e">
        <f>IF('Ricavi complessivi'!#REF!="G",'Ricavi complessivi'!#REF!*LAVORO!$E$9,IF('Ricavi complessivi'!#REF!="T",'Ricavi complessivi'!#REF!,""))</f>
        <v>#REF!</v>
      </c>
      <c r="E106" s="30" t="e">
        <f>IF('Ricavi complessivi'!#REF!="G",'Ricavi complessivi'!#REF!*LAVORO!$E$9,IF('Ricavi complessivi'!#REF!="T",'Ricavi complessivi'!#REF!,""))</f>
        <v>#REF!</v>
      </c>
      <c r="F106" s="114" t="e">
        <f>IF('Ricavi complessivi'!#REF!="G",'Ricavi complessivi'!C106*LAVORO!$E$9,IF('Ricavi complessivi'!#REF!="T",'Ricavi complessivi'!C106,0))</f>
        <v>#REF!</v>
      </c>
      <c r="G106" s="44" t="e">
        <f>IF('Ricavi complessivi'!#REF!="G",'Ricavi complessivi'!#REF!*LAVORO!$E$9,IF('Ricavi complessivi'!#REF!="T",'Ricavi complessivi'!#REF!,""))</f>
        <v>#REF!</v>
      </c>
      <c r="H106" s="44" t="e">
        <f>IF('Ricavi complessivi'!#REF!="G",'Ricavi complessivi'!#REF!*LAVORO!$E$9,IF('Ricavi complessivi'!#REF!="T",'Ricavi complessivi'!#REF!,""))</f>
        <v>#REF!</v>
      </c>
      <c r="I106" s="114" t="e">
        <f>IF('Ricavi complessivi'!#REF!="G",'Ricavi complessivi'!D106*LAVORO!$E$9,IF('Ricavi complessivi'!#REF!="T",'Ricavi complessivi'!D106,""))</f>
        <v>#REF!</v>
      </c>
      <c r="J106" s="14" t="e">
        <f>IF('Ricavi complessivi'!#REF!="G",'Ricavi complessivi'!E106*LAVORO!$E$9,IF('Ricavi complessivi'!#REF!="T",'Ricavi complessivi'!E106,""))</f>
        <v>#REF!</v>
      </c>
      <c r="K106" s="14" t="e">
        <f>IF('Ricavi complessivi'!#REF!="G",'Ricavi complessivi'!F106*LAVORO!$E$9,IF('Ricavi complessivi'!#REF!="T",'Ricavi complessivi'!F106,""))</f>
        <v>#REF!</v>
      </c>
      <c r="L106" s="30" t="e">
        <f>IF('Ricavi complessivi'!#REF!="G",'Ricavi complessivi'!#REF!*LAVORO!$E$9,IF('Ricavi complessivi'!#REF!="T",'Ricavi complessivi'!#REF!,""))</f>
        <v>#REF!</v>
      </c>
      <c r="M106" s="30" t="e">
        <f>'Ricavi complessivi'!#REF!</f>
        <v>#REF!</v>
      </c>
      <c r="P106" s="42" t="e">
        <f>IF(M106="G",'Ricavi complessivi'!#REF!,IF('R Traversetolo'!M106='R Traversetolo'!$B$214,'Ricavi complessivi'!#REF!,0))</f>
        <v>#REF!</v>
      </c>
    </row>
    <row r="107" spans="1:26" hidden="1">
      <c r="A107" s="13" t="str">
        <f>IF('Ricavi complessivi'!A107="","",'Ricavi complessivi'!A107)</f>
        <v xml:space="preserve">  58/05/716  </v>
      </c>
      <c r="B107" s="62" t="str">
        <f>IF('Ricavi complessivi'!B107="","",'Ricavi complessivi'!B107)</f>
        <v>PDZ F.DO STRUT.MINORI COLLECCHI</v>
      </c>
      <c r="C107" s="8" t="e">
        <f>IF('Ricavi complessivi'!#REF!="G",'Ricavi complessivi'!#REF!*LAVORO!$E$9,IF('Ricavi complessivi'!#REF!="T",'Ricavi complessivi'!#REF!,""))</f>
        <v>#REF!</v>
      </c>
      <c r="D107" s="8" t="e">
        <f>IF('Ricavi complessivi'!#REF!="G",'Ricavi complessivi'!#REF!*LAVORO!$E$9,IF('Ricavi complessivi'!#REF!="T",'Ricavi complessivi'!#REF!,""))</f>
        <v>#REF!</v>
      </c>
      <c r="E107" s="30" t="e">
        <f>IF('Ricavi complessivi'!#REF!="G",'Ricavi complessivi'!#REF!*LAVORO!$E$9,IF('Ricavi complessivi'!#REF!="T",'Ricavi complessivi'!#REF!,""))</f>
        <v>#REF!</v>
      </c>
      <c r="F107" s="114" t="e">
        <f>IF('Ricavi complessivi'!#REF!="G",'Ricavi complessivi'!C107*LAVORO!$E$9,IF('Ricavi complessivi'!#REF!="T",'Ricavi complessivi'!C107,0))</f>
        <v>#REF!</v>
      </c>
      <c r="G107" s="44" t="e">
        <f>IF('Ricavi complessivi'!#REF!="G",'Ricavi complessivi'!#REF!*LAVORO!$E$9,IF('Ricavi complessivi'!#REF!="T",'Ricavi complessivi'!#REF!,""))</f>
        <v>#REF!</v>
      </c>
      <c r="H107" s="44" t="e">
        <f>IF('Ricavi complessivi'!#REF!="G",'Ricavi complessivi'!#REF!*LAVORO!$E$9,IF('Ricavi complessivi'!#REF!="T",'Ricavi complessivi'!#REF!,""))</f>
        <v>#REF!</v>
      </c>
      <c r="I107" s="114" t="e">
        <f>IF('Ricavi complessivi'!#REF!="G",'Ricavi complessivi'!D107*LAVORO!$E$9,IF('Ricavi complessivi'!#REF!="T",'Ricavi complessivi'!D107,""))</f>
        <v>#REF!</v>
      </c>
      <c r="J107" s="14" t="e">
        <f>IF('Ricavi complessivi'!#REF!="G",'Ricavi complessivi'!E107*LAVORO!$E$9,IF('Ricavi complessivi'!#REF!="T",'Ricavi complessivi'!E107,""))</f>
        <v>#REF!</v>
      </c>
      <c r="K107" s="14" t="e">
        <f>IF('Ricavi complessivi'!#REF!="G",'Ricavi complessivi'!F107*LAVORO!$E$9,IF('Ricavi complessivi'!#REF!="T",'Ricavi complessivi'!F107,""))</f>
        <v>#REF!</v>
      </c>
      <c r="L107" s="30" t="e">
        <f>IF('Ricavi complessivi'!#REF!="G",'Ricavi complessivi'!#REF!*LAVORO!$E$9,IF('Ricavi complessivi'!#REF!="T",'Ricavi complessivi'!#REF!,""))</f>
        <v>#REF!</v>
      </c>
      <c r="M107" s="30" t="e">
        <f>'Ricavi complessivi'!#REF!</f>
        <v>#REF!</v>
      </c>
      <c r="P107" s="42" t="e">
        <f>IF(M107="G",'Ricavi complessivi'!#REF!,IF('R Traversetolo'!M107='R Traversetolo'!$B$214,'Ricavi complessivi'!#REF!,0))</f>
        <v>#REF!</v>
      </c>
    </row>
    <row r="108" spans="1:26" hidden="1">
      <c r="A108" s="13" t="str">
        <f>IF('Ricavi complessivi'!A108="","",'Ricavi complessivi'!A108)</f>
        <v xml:space="preserve"> 58/05/710</v>
      </c>
      <c r="B108" s="62" t="str">
        <f>IF('Ricavi complessivi'!B108="","",'Ricavi complessivi'!B108)</f>
        <v>PDZ F.DO STRUT.MINORI FELINO</v>
      </c>
      <c r="C108" s="8" t="e">
        <f>IF('Ricavi complessivi'!#REF!="G",'Ricavi complessivi'!#REF!*LAVORO!$E$9,IF('Ricavi complessivi'!#REF!="T",'Ricavi complessivi'!#REF!,""))</f>
        <v>#REF!</v>
      </c>
      <c r="D108" s="8" t="e">
        <f>IF('Ricavi complessivi'!#REF!="G",'Ricavi complessivi'!#REF!*LAVORO!$E$9,IF('Ricavi complessivi'!#REF!="T",'Ricavi complessivi'!#REF!,""))</f>
        <v>#REF!</v>
      </c>
      <c r="E108" s="30" t="e">
        <f>IF('Ricavi complessivi'!#REF!="G",'Ricavi complessivi'!#REF!*LAVORO!$E$9,IF('Ricavi complessivi'!#REF!="T",'Ricavi complessivi'!#REF!,""))</f>
        <v>#REF!</v>
      </c>
      <c r="F108" s="114" t="e">
        <f>IF('Ricavi complessivi'!#REF!="G",'Ricavi complessivi'!C108*LAVORO!$E$9,IF('Ricavi complessivi'!#REF!="T",'Ricavi complessivi'!C108,0))</f>
        <v>#REF!</v>
      </c>
      <c r="G108" s="44" t="e">
        <f>IF('Ricavi complessivi'!#REF!="G",'Ricavi complessivi'!#REF!*LAVORO!$E$9,IF('Ricavi complessivi'!#REF!="T",'Ricavi complessivi'!#REF!,""))</f>
        <v>#REF!</v>
      </c>
      <c r="H108" s="44" t="e">
        <f>IF('Ricavi complessivi'!#REF!="G",'Ricavi complessivi'!#REF!*LAVORO!$E$9,IF('Ricavi complessivi'!#REF!="T",'Ricavi complessivi'!#REF!,""))</f>
        <v>#REF!</v>
      </c>
      <c r="I108" s="114" t="e">
        <f>IF('Ricavi complessivi'!#REF!="G",'Ricavi complessivi'!D108*LAVORO!$E$9,IF('Ricavi complessivi'!#REF!="T",'Ricavi complessivi'!D108,""))</f>
        <v>#REF!</v>
      </c>
      <c r="J108" s="14" t="e">
        <f>IF('Ricavi complessivi'!#REF!="G",'Ricavi complessivi'!E108*LAVORO!$E$9,IF('Ricavi complessivi'!#REF!="T",'Ricavi complessivi'!E108,""))</f>
        <v>#REF!</v>
      </c>
      <c r="K108" s="14" t="e">
        <f>IF('Ricavi complessivi'!#REF!="G",'Ricavi complessivi'!F108*LAVORO!$E$9,IF('Ricavi complessivi'!#REF!="T",'Ricavi complessivi'!F108,""))</f>
        <v>#REF!</v>
      </c>
      <c r="L108" s="30" t="e">
        <f>IF('Ricavi complessivi'!#REF!="G",'Ricavi complessivi'!#REF!*LAVORO!$E$9,IF('Ricavi complessivi'!#REF!="T",'Ricavi complessivi'!#REF!,""))</f>
        <v>#REF!</v>
      </c>
      <c r="M108" s="30" t="e">
        <f>'Ricavi complessivi'!#REF!</f>
        <v>#REF!</v>
      </c>
      <c r="P108" s="42" t="e">
        <f>IF(M108="G",'Ricavi complessivi'!#REF!,IF('R Traversetolo'!M108='R Traversetolo'!$B$214,'Ricavi complessivi'!#REF!,0))</f>
        <v>#REF!</v>
      </c>
    </row>
    <row r="109" spans="1:26" hidden="1">
      <c r="A109" s="13" t="str">
        <f>IF('Ricavi complessivi'!A109="","",'Ricavi complessivi'!A109)</f>
        <v xml:space="preserve">  58/05/718  </v>
      </c>
      <c r="B109" s="62" t="str">
        <f>IF('Ricavi complessivi'!B109="","",'Ricavi complessivi'!B109)</f>
        <v>PDZ F.DO STRUT.MINORI MONTECHIA</v>
      </c>
      <c r="C109" s="8" t="e">
        <f>IF('Ricavi complessivi'!#REF!="G",'Ricavi complessivi'!#REF!*LAVORO!$E$9,IF('Ricavi complessivi'!#REF!="T",'Ricavi complessivi'!#REF!,""))</f>
        <v>#REF!</v>
      </c>
      <c r="D109" s="8" t="e">
        <f>IF('Ricavi complessivi'!#REF!="G",'Ricavi complessivi'!#REF!*LAVORO!$E$9,IF('Ricavi complessivi'!#REF!="T",'Ricavi complessivi'!#REF!,""))</f>
        <v>#REF!</v>
      </c>
      <c r="E109" s="30" t="e">
        <f>IF('Ricavi complessivi'!#REF!="G",'Ricavi complessivi'!#REF!*LAVORO!$E$9,IF('Ricavi complessivi'!#REF!="T",'Ricavi complessivi'!#REF!,""))</f>
        <v>#REF!</v>
      </c>
      <c r="F109" s="114" t="e">
        <f>IF('Ricavi complessivi'!#REF!="G",'Ricavi complessivi'!C109*LAVORO!$E$9,IF('Ricavi complessivi'!#REF!="T",'Ricavi complessivi'!C109,0))</f>
        <v>#REF!</v>
      </c>
      <c r="G109" s="44" t="e">
        <f>IF('Ricavi complessivi'!#REF!="G",'Ricavi complessivi'!#REF!*LAVORO!$E$9,IF('Ricavi complessivi'!#REF!="T",'Ricavi complessivi'!#REF!,""))</f>
        <v>#REF!</v>
      </c>
      <c r="H109" s="44" t="e">
        <f>IF('Ricavi complessivi'!#REF!="G",'Ricavi complessivi'!#REF!*LAVORO!$E$9,IF('Ricavi complessivi'!#REF!="T",'Ricavi complessivi'!#REF!,""))</f>
        <v>#REF!</v>
      </c>
      <c r="I109" s="114" t="e">
        <f>IF('Ricavi complessivi'!#REF!="G",'Ricavi complessivi'!D109*LAVORO!$E$9,IF('Ricavi complessivi'!#REF!="T",'Ricavi complessivi'!D109,""))</f>
        <v>#REF!</v>
      </c>
      <c r="J109" s="14" t="e">
        <f>IF('Ricavi complessivi'!#REF!="G",'Ricavi complessivi'!E109*LAVORO!$E$9,IF('Ricavi complessivi'!#REF!="T",'Ricavi complessivi'!E109,""))</f>
        <v>#REF!</v>
      </c>
      <c r="K109" s="14" t="e">
        <f>IF('Ricavi complessivi'!#REF!="G",'Ricavi complessivi'!F109*LAVORO!$E$9,IF('Ricavi complessivi'!#REF!="T",'Ricavi complessivi'!F109,""))</f>
        <v>#REF!</v>
      </c>
      <c r="L109" s="30" t="e">
        <f>IF('Ricavi complessivi'!#REF!="G",'Ricavi complessivi'!#REF!*LAVORO!$E$9,IF('Ricavi complessivi'!#REF!="T",'Ricavi complessivi'!#REF!,""))</f>
        <v>#REF!</v>
      </c>
      <c r="M109" s="30" t="e">
        <f>'Ricavi complessivi'!#REF!</f>
        <v>#REF!</v>
      </c>
      <c r="P109" s="42" t="e">
        <f>IF(M109="G",'Ricavi complessivi'!#REF!,IF('R Traversetolo'!M109='R Traversetolo'!$B$214,'Ricavi complessivi'!#REF!,0))</f>
        <v>#REF!</v>
      </c>
    </row>
    <row r="110" spans="1:26" hidden="1">
      <c r="A110" s="13" t="str">
        <f>IF('Ricavi complessivi'!A110="","",'Ricavi complessivi'!A110)</f>
        <v xml:space="preserve">  58/05/719  </v>
      </c>
      <c r="B110" s="62" t="str">
        <f>IF('Ricavi complessivi'!B110="","",'Ricavi complessivi'!B110)</f>
        <v>PDZ F.DO STRUT.MINORI SALA BAGA</v>
      </c>
      <c r="C110" s="8" t="e">
        <f>IF('Ricavi complessivi'!#REF!="G",'Ricavi complessivi'!#REF!*LAVORO!$E$9,IF('Ricavi complessivi'!#REF!="T",'Ricavi complessivi'!#REF!,""))</f>
        <v>#REF!</v>
      </c>
      <c r="D110" s="8" t="e">
        <f>IF('Ricavi complessivi'!#REF!="G",'Ricavi complessivi'!#REF!*LAVORO!$E$9,IF('Ricavi complessivi'!#REF!="T",'Ricavi complessivi'!#REF!,""))</f>
        <v>#REF!</v>
      </c>
      <c r="E110" s="30" t="e">
        <f>IF('Ricavi complessivi'!#REF!="G",'Ricavi complessivi'!#REF!*LAVORO!$E$9,IF('Ricavi complessivi'!#REF!="T",'Ricavi complessivi'!#REF!,""))</f>
        <v>#REF!</v>
      </c>
      <c r="F110" s="114" t="e">
        <f>IF('Ricavi complessivi'!#REF!="G",'Ricavi complessivi'!C110*LAVORO!$E$9,IF('Ricavi complessivi'!#REF!="T",'Ricavi complessivi'!C110,0))</f>
        <v>#REF!</v>
      </c>
      <c r="G110" s="44" t="e">
        <f>IF('Ricavi complessivi'!#REF!="G",'Ricavi complessivi'!#REF!*LAVORO!$E$9,IF('Ricavi complessivi'!#REF!="T",'Ricavi complessivi'!#REF!,""))</f>
        <v>#REF!</v>
      </c>
      <c r="H110" s="44" t="e">
        <f>IF('Ricavi complessivi'!#REF!="G",'Ricavi complessivi'!#REF!*LAVORO!$E$9,IF('Ricavi complessivi'!#REF!="T",'Ricavi complessivi'!#REF!,""))</f>
        <v>#REF!</v>
      </c>
      <c r="I110" s="114" t="e">
        <f>IF('Ricavi complessivi'!#REF!="G",'Ricavi complessivi'!D110*LAVORO!$E$9,IF('Ricavi complessivi'!#REF!="T",'Ricavi complessivi'!D110,""))</f>
        <v>#REF!</v>
      </c>
      <c r="J110" s="14" t="e">
        <f>IF('Ricavi complessivi'!#REF!="G",'Ricavi complessivi'!E110*LAVORO!$E$9,IF('Ricavi complessivi'!#REF!="T",'Ricavi complessivi'!E110,""))</f>
        <v>#REF!</v>
      </c>
      <c r="K110" s="14" t="e">
        <f>IF('Ricavi complessivi'!#REF!="G",'Ricavi complessivi'!F110*LAVORO!$E$9,IF('Ricavi complessivi'!#REF!="T",'Ricavi complessivi'!F110,""))</f>
        <v>#REF!</v>
      </c>
      <c r="L110" s="30" t="e">
        <f>IF('Ricavi complessivi'!#REF!="G",'Ricavi complessivi'!#REF!*LAVORO!$E$9,IF('Ricavi complessivi'!#REF!="T",'Ricavi complessivi'!#REF!,""))</f>
        <v>#REF!</v>
      </c>
      <c r="M110" s="30" t="e">
        <f>'Ricavi complessivi'!#REF!</f>
        <v>#REF!</v>
      </c>
      <c r="P110" s="42" t="e">
        <f>IF(M110="G",'Ricavi complessivi'!#REF!,IF('R Traversetolo'!M110='R Traversetolo'!$B$214,'Ricavi complessivi'!#REF!,0))</f>
        <v>#REF!</v>
      </c>
    </row>
    <row r="111" spans="1:26">
      <c r="A111" s="13" t="str">
        <f>IF('Ricavi complessivi'!A111="","",'Ricavi complessivi'!A111)</f>
        <v xml:space="preserve">  58/05/720  </v>
      </c>
      <c r="B111" s="62" t="str">
        <f>IF('Ricavi complessivi'!B111="","",'Ricavi complessivi'!B111)</f>
        <v>PDZ F.DO STRUT.MINORI TRAVERSET</v>
      </c>
      <c r="C111" s="8" t="e">
        <f>IF('Ricavi complessivi'!#REF!="G",'Ricavi complessivi'!#REF!*LAVORO!$E$9,IF('Ricavi complessivi'!#REF!="T",'Ricavi complessivi'!#REF!,""))</f>
        <v>#REF!</v>
      </c>
      <c r="D111" s="8" t="e">
        <f>IF('Ricavi complessivi'!#REF!="G",'Ricavi complessivi'!#REF!*LAVORO!$E$9,IF('Ricavi complessivi'!#REF!="T",'Ricavi complessivi'!#REF!,""))</f>
        <v>#REF!</v>
      </c>
      <c r="E111" s="30" t="e">
        <f>IF('Ricavi complessivi'!#REF!="G",'Ricavi complessivi'!#REF!*LAVORO!$E$9,IF('Ricavi complessivi'!#REF!="T",'Ricavi complessivi'!#REF!,""))</f>
        <v>#REF!</v>
      </c>
      <c r="F111" s="114" t="e">
        <f>IF('Ricavi complessivi'!#REF!="G",'Ricavi complessivi'!C111*LAVORO!$E$9,IF('Ricavi complessivi'!#REF!="T",'Ricavi complessivi'!C111,0))</f>
        <v>#REF!</v>
      </c>
      <c r="G111" s="44" t="e">
        <f>IF('Ricavi complessivi'!#REF!="G",'Ricavi complessivi'!#REF!*LAVORO!$E$9,IF('Ricavi complessivi'!#REF!="T",'Ricavi complessivi'!#REF!,""))</f>
        <v>#REF!</v>
      </c>
      <c r="H111" s="44" t="e">
        <f>IF('Ricavi complessivi'!#REF!="G",'Ricavi complessivi'!#REF!*LAVORO!$E$9,IF('Ricavi complessivi'!#REF!="T",'Ricavi complessivi'!#REF!,""))</f>
        <v>#REF!</v>
      </c>
      <c r="I111" s="114" t="e">
        <f>IF('Ricavi complessivi'!#REF!="G",'Ricavi complessivi'!D111*LAVORO!$E$9,IF('Ricavi complessivi'!#REF!="T",'Ricavi complessivi'!D111,""))</f>
        <v>#REF!</v>
      </c>
      <c r="J111" s="14" t="e">
        <f>IF('Ricavi complessivi'!#REF!="G",'Ricavi complessivi'!E111*LAVORO!$E$9,IF('Ricavi complessivi'!#REF!="T",'Ricavi complessivi'!E111,""))</f>
        <v>#REF!</v>
      </c>
      <c r="K111" s="14" t="e">
        <f>IF('Ricavi complessivi'!#REF!="G",'Ricavi complessivi'!F111*LAVORO!$E$9,IF('Ricavi complessivi'!#REF!="T",'Ricavi complessivi'!F111,""))</f>
        <v>#REF!</v>
      </c>
      <c r="L111" s="30" t="e">
        <f>IF('Ricavi complessivi'!#REF!="G",'Ricavi complessivi'!#REF!*LAVORO!$E$9,IF('Ricavi complessivi'!#REF!="T",'Ricavi complessivi'!#REF!,""))</f>
        <v>#REF!</v>
      </c>
      <c r="M111" s="30" t="e">
        <f>'Ricavi complessivi'!#REF!</f>
        <v>#REF!</v>
      </c>
      <c r="P111" s="42" t="e">
        <f>IF(M111="G",'Ricavi complessivi'!#REF!,IF('R Traversetolo'!M111='R Traversetolo'!$B$214,'Ricavi complessivi'!#REF!,0))</f>
        <v>#REF!</v>
      </c>
    </row>
    <row r="112" spans="1:26" hidden="1">
      <c r="A112" s="13" t="str">
        <f>IF('Ricavi complessivi'!A112="","",'Ricavi complessivi'!A112)</f>
        <v xml:space="preserve">  58/05/727  </v>
      </c>
      <c r="B112" s="62" t="str">
        <f>IF('Ricavi complessivi'!B112="","",'Ricavi complessivi'!B112)</f>
        <v>PDZ PROGETTO GIOVANI FELINO</v>
      </c>
      <c r="C112" s="8" t="e">
        <f>IF('Ricavi complessivi'!#REF!="G",'Ricavi complessivi'!#REF!*LAVORO!$E$9,IF('Ricavi complessivi'!#REF!="T",'Ricavi complessivi'!#REF!,""))</f>
        <v>#REF!</v>
      </c>
      <c r="D112" s="8" t="e">
        <f>IF('Ricavi complessivi'!#REF!="G",'Ricavi complessivi'!#REF!*LAVORO!$E$9,IF('Ricavi complessivi'!#REF!="T",'Ricavi complessivi'!#REF!,""))</f>
        <v>#REF!</v>
      </c>
      <c r="E112" s="30" t="e">
        <f>IF('Ricavi complessivi'!#REF!="G",'Ricavi complessivi'!#REF!*LAVORO!$E$9,IF('Ricavi complessivi'!#REF!="T",'Ricavi complessivi'!#REF!,""))</f>
        <v>#REF!</v>
      </c>
      <c r="F112" s="114" t="e">
        <f>IF('Ricavi complessivi'!#REF!="G",'Ricavi complessivi'!C112*LAVORO!$E$9,IF('Ricavi complessivi'!#REF!="T",'Ricavi complessivi'!C112,0))</f>
        <v>#REF!</v>
      </c>
      <c r="G112" s="44" t="e">
        <f>IF('Ricavi complessivi'!#REF!="G",'Ricavi complessivi'!#REF!*LAVORO!$E$9,IF('Ricavi complessivi'!#REF!="T",'Ricavi complessivi'!#REF!,""))</f>
        <v>#REF!</v>
      </c>
      <c r="H112" s="44" t="e">
        <f>IF('Ricavi complessivi'!#REF!="G",'Ricavi complessivi'!#REF!*LAVORO!$E$9,IF('Ricavi complessivi'!#REF!="T",'Ricavi complessivi'!#REF!,""))</f>
        <v>#REF!</v>
      </c>
      <c r="I112" s="114" t="e">
        <f>IF('Ricavi complessivi'!#REF!="G",'Ricavi complessivi'!D112*LAVORO!$E$9,IF('Ricavi complessivi'!#REF!="T",'Ricavi complessivi'!D112,""))</f>
        <v>#REF!</v>
      </c>
      <c r="J112" s="14" t="e">
        <f>IF('Ricavi complessivi'!#REF!="G",'Ricavi complessivi'!E112*LAVORO!$E$9,IF('Ricavi complessivi'!#REF!="T",'Ricavi complessivi'!E112,""))</f>
        <v>#REF!</v>
      </c>
      <c r="K112" s="14" t="e">
        <f>IF('Ricavi complessivi'!#REF!="G",'Ricavi complessivi'!F112*LAVORO!$E$9,IF('Ricavi complessivi'!#REF!="T",'Ricavi complessivi'!F112,""))</f>
        <v>#REF!</v>
      </c>
      <c r="L112" s="30" t="e">
        <f>IF('Ricavi complessivi'!#REF!="G",'Ricavi complessivi'!#REF!*LAVORO!$E$9,IF('Ricavi complessivi'!#REF!="T",'Ricavi complessivi'!#REF!,""))</f>
        <v>#REF!</v>
      </c>
      <c r="M112" s="30" t="e">
        <f>'Ricavi complessivi'!#REF!</f>
        <v>#REF!</v>
      </c>
      <c r="P112" s="42" t="e">
        <f>IF(M112="G",'Ricavi complessivi'!#REF!,IF('R Traversetolo'!M112='R Traversetolo'!$B$214,'Ricavi complessivi'!#REF!,0))</f>
        <v>#REF!</v>
      </c>
    </row>
    <row r="113" spans="1:16">
      <c r="A113" s="13" t="str">
        <f>IF('Ricavi complessivi'!A113="","",'Ricavi complessivi'!A113)</f>
        <v xml:space="preserve">  58/05/730  </v>
      </c>
      <c r="B113" s="62" t="str">
        <f>IF('Ricavi complessivi'!B113="","",'Ricavi complessivi'!B113)</f>
        <v>PDZ PROGETTO GIOVANI TRAVERSETO</v>
      </c>
      <c r="C113" s="8" t="e">
        <f>IF('Ricavi complessivi'!#REF!="G",'Ricavi complessivi'!#REF!*LAVORO!$E$9,IF('Ricavi complessivi'!#REF!="T",'Ricavi complessivi'!#REF!,""))</f>
        <v>#REF!</v>
      </c>
      <c r="D113" s="8" t="e">
        <f>IF('Ricavi complessivi'!#REF!="G",'Ricavi complessivi'!#REF!*LAVORO!$E$9,IF('Ricavi complessivi'!#REF!="T",'Ricavi complessivi'!#REF!,""))</f>
        <v>#REF!</v>
      </c>
      <c r="E113" s="30" t="e">
        <f>IF('Ricavi complessivi'!#REF!="G",'Ricavi complessivi'!#REF!*LAVORO!$E$9,IF('Ricavi complessivi'!#REF!="T",'Ricavi complessivi'!#REF!,""))</f>
        <v>#REF!</v>
      </c>
      <c r="F113" s="114" t="e">
        <f>IF('Ricavi complessivi'!#REF!="G",'Ricavi complessivi'!C113*LAVORO!$E$9,IF('Ricavi complessivi'!#REF!="T",'Ricavi complessivi'!C113,0))</f>
        <v>#REF!</v>
      </c>
      <c r="G113" s="44" t="e">
        <f>IF('Ricavi complessivi'!#REF!="G",'Ricavi complessivi'!#REF!*LAVORO!$E$9,IF('Ricavi complessivi'!#REF!="T",'Ricavi complessivi'!#REF!,""))</f>
        <v>#REF!</v>
      </c>
      <c r="H113" s="44" t="e">
        <f>IF('Ricavi complessivi'!#REF!="G",'Ricavi complessivi'!#REF!*LAVORO!$E$9,IF('Ricavi complessivi'!#REF!="T",'Ricavi complessivi'!#REF!,""))</f>
        <v>#REF!</v>
      </c>
      <c r="I113" s="114" t="e">
        <f>IF('Ricavi complessivi'!#REF!="G",'Ricavi complessivi'!D113*LAVORO!$E$9,IF('Ricavi complessivi'!#REF!="T",'Ricavi complessivi'!D113,""))</f>
        <v>#REF!</v>
      </c>
      <c r="J113" s="14" t="e">
        <f>IF('Ricavi complessivi'!#REF!="G",'Ricavi complessivi'!E113*LAVORO!$E$9,IF('Ricavi complessivi'!#REF!="T",'Ricavi complessivi'!E113,""))</f>
        <v>#REF!</v>
      </c>
      <c r="K113" s="14" t="e">
        <f>IF('Ricavi complessivi'!#REF!="G",'Ricavi complessivi'!F113*LAVORO!$E$9,IF('Ricavi complessivi'!#REF!="T",'Ricavi complessivi'!F113,""))</f>
        <v>#REF!</v>
      </c>
      <c r="L113" s="30" t="e">
        <f>IF('Ricavi complessivi'!#REF!="G",'Ricavi complessivi'!#REF!*LAVORO!$E$9,IF('Ricavi complessivi'!#REF!="T",'Ricavi complessivi'!#REF!,""))</f>
        <v>#REF!</v>
      </c>
      <c r="M113" s="30" t="e">
        <f>'Ricavi complessivi'!#REF!</f>
        <v>#REF!</v>
      </c>
      <c r="P113" s="42" t="e">
        <f>IF(M113="G",'Ricavi complessivi'!#REF!,IF('R Traversetolo'!M113='R Traversetolo'!$B$214,'Ricavi complessivi'!#REF!,0))</f>
        <v>#REF!</v>
      </c>
    </row>
    <row r="114" spans="1:16" hidden="1">
      <c r="A114" s="13" t="str">
        <f>IF('Ricavi complessivi'!A114="","",'Ricavi complessivi'!A114)</f>
        <v/>
      </c>
      <c r="B114" s="62" t="str">
        <f>IF('Ricavi complessivi'!B114="","",'Ricavi complessivi'!B114)</f>
        <v>PDZ QUOTA INDISTINTA FELINO</v>
      </c>
      <c r="C114" s="8" t="e">
        <f>IF('Ricavi complessivi'!#REF!="G",'Ricavi complessivi'!#REF!*LAVORO!$E$9,IF('Ricavi complessivi'!#REF!="T",'Ricavi complessivi'!#REF!,""))</f>
        <v>#REF!</v>
      </c>
      <c r="D114" s="8" t="e">
        <f>IF('Ricavi complessivi'!#REF!="G",'Ricavi complessivi'!#REF!*LAVORO!$E$9,IF('Ricavi complessivi'!#REF!="T",'Ricavi complessivi'!#REF!,""))</f>
        <v>#REF!</v>
      </c>
      <c r="E114" s="30" t="e">
        <f>IF('Ricavi complessivi'!#REF!="G",'Ricavi complessivi'!#REF!*LAVORO!$E$9,IF('Ricavi complessivi'!#REF!="T",'Ricavi complessivi'!#REF!,""))</f>
        <v>#REF!</v>
      </c>
      <c r="F114" s="114" t="e">
        <f>IF('Ricavi complessivi'!#REF!="G",'Ricavi complessivi'!C114*LAVORO!$E$9,IF('Ricavi complessivi'!#REF!="T",'Ricavi complessivi'!C114,0))</f>
        <v>#REF!</v>
      </c>
      <c r="G114" s="44" t="e">
        <f>IF('Ricavi complessivi'!#REF!="G",'Ricavi complessivi'!#REF!*LAVORO!$E$9,IF('Ricavi complessivi'!#REF!="T",'Ricavi complessivi'!#REF!,""))</f>
        <v>#REF!</v>
      </c>
      <c r="H114" s="44" t="e">
        <f>IF('Ricavi complessivi'!#REF!="G",'Ricavi complessivi'!#REF!*LAVORO!$E$9,IF('Ricavi complessivi'!#REF!="T",'Ricavi complessivi'!#REF!,""))</f>
        <v>#REF!</v>
      </c>
      <c r="I114" s="114" t="e">
        <f>IF('Ricavi complessivi'!#REF!="G",'Ricavi complessivi'!D114*LAVORO!$E$9,IF('Ricavi complessivi'!#REF!="T",'Ricavi complessivi'!D114,""))</f>
        <v>#REF!</v>
      </c>
      <c r="J114" s="14" t="e">
        <f>IF('Ricavi complessivi'!#REF!="G",'Ricavi complessivi'!E114*LAVORO!$E$9,IF('Ricavi complessivi'!#REF!="T",'Ricavi complessivi'!E114,""))</f>
        <v>#REF!</v>
      </c>
      <c r="K114" s="14" t="e">
        <f>IF('Ricavi complessivi'!#REF!="G",'Ricavi complessivi'!F114*LAVORO!$E$9,IF('Ricavi complessivi'!#REF!="T",'Ricavi complessivi'!F114,""))</f>
        <v>#REF!</v>
      </c>
      <c r="L114" s="30" t="e">
        <f>IF('Ricavi complessivi'!#REF!="G",'Ricavi complessivi'!#REF!*LAVORO!$E$9,IF('Ricavi complessivi'!#REF!="T",'Ricavi complessivi'!#REF!,""))</f>
        <v>#REF!</v>
      </c>
      <c r="M114" s="30" t="e">
        <f>'Ricavi complessivi'!#REF!</f>
        <v>#REF!</v>
      </c>
      <c r="P114" s="42" t="e">
        <f>IF(M114="G",'Ricavi complessivi'!#REF!,IF('R Traversetolo'!M114='R Traversetolo'!$B$214,'Ricavi complessivi'!#REF!,0))</f>
        <v>#REF!</v>
      </c>
    </row>
    <row r="115" spans="1:16" hidden="1">
      <c r="A115" s="13" t="str">
        <f>IF('Ricavi complessivi'!A115="","",'Ricavi complessivi'!A115)</f>
        <v xml:space="preserve">  58/05/731  </v>
      </c>
      <c r="B115" s="62" t="str">
        <f>IF('Ricavi complessivi'!B115="","",'Ricavi complessivi'!B115)</f>
        <v>PDZ EDUCHIAMOCI COLLECCHIO</v>
      </c>
      <c r="C115" s="8" t="e">
        <f>IF('Ricavi complessivi'!#REF!="G",'Ricavi complessivi'!#REF!*LAVORO!$E$9,IF('Ricavi complessivi'!#REF!="T",'Ricavi complessivi'!#REF!,""))</f>
        <v>#REF!</v>
      </c>
      <c r="D115" s="8" t="e">
        <f>IF('Ricavi complessivi'!#REF!="G",'Ricavi complessivi'!#REF!*LAVORO!$E$9,IF('Ricavi complessivi'!#REF!="T",'Ricavi complessivi'!#REF!,""))</f>
        <v>#REF!</v>
      </c>
      <c r="E115" s="30" t="e">
        <f>IF('Ricavi complessivi'!#REF!="G",'Ricavi complessivi'!#REF!*LAVORO!$E$9,IF('Ricavi complessivi'!#REF!="T",'Ricavi complessivi'!#REF!,""))</f>
        <v>#REF!</v>
      </c>
      <c r="F115" s="114" t="e">
        <f>IF('Ricavi complessivi'!#REF!="G",'Ricavi complessivi'!C115*LAVORO!$E$9,IF('Ricavi complessivi'!#REF!="T",'Ricavi complessivi'!C115,0))</f>
        <v>#REF!</v>
      </c>
      <c r="G115" s="44" t="e">
        <f>IF('Ricavi complessivi'!#REF!="G",'Ricavi complessivi'!#REF!*LAVORO!$E$9,IF('Ricavi complessivi'!#REF!="T",'Ricavi complessivi'!#REF!,""))</f>
        <v>#REF!</v>
      </c>
      <c r="H115" s="44" t="e">
        <f>IF('Ricavi complessivi'!#REF!="G",'Ricavi complessivi'!#REF!*LAVORO!$E$9,IF('Ricavi complessivi'!#REF!="T",'Ricavi complessivi'!#REF!,""))</f>
        <v>#REF!</v>
      </c>
      <c r="I115" s="114" t="e">
        <f>IF('Ricavi complessivi'!#REF!="G",'Ricavi complessivi'!D115*LAVORO!$E$9,IF('Ricavi complessivi'!#REF!="T",'Ricavi complessivi'!D115,""))</f>
        <v>#REF!</v>
      </c>
      <c r="J115" s="14" t="e">
        <f>IF('Ricavi complessivi'!#REF!="G",'Ricavi complessivi'!E115*LAVORO!$E$9,IF('Ricavi complessivi'!#REF!="T",'Ricavi complessivi'!E115,""))</f>
        <v>#REF!</v>
      </c>
      <c r="K115" s="14" t="e">
        <f>IF('Ricavi complessivi'!#REF!="G",'Ricavi complessivi'!F115*LAVORO!$E$9,IF('Ricavi complessivi'!#REF!="T",'Ricavi complessivi'!F115,""))</f>
        <v>#REF!</v>
      </c>
      <c r="L115" s="30" t="e">
        <f>IF('Ricavi complessivi'!#REF!="G",'Ricavi complessivi'!#REF!*LAVORO!$E$9,IF('Ricavi complessivi'!#REF!="T",'Ricavi complessivi'!#REF!,""))</f>
        <v>#REF!</v>
      </c>
      <c r="M115" s="30" t="e">
        <f>'Ricavi complessivi'!#REF!</f>
        <v>#REF!</v>
      </c>
      <c r="P115" s="42" t="e">
        <f>IF(M115="G",'Ricavi complessivi'!#REF!,IF('R Traversetolo'!M115='R Traversetolo'!$B$214,'Ricavi complessivi'!#REF!,0))</f>
        <v>#REF!</v>
      </c>
    </row>
    <row r="116" spans="1:16" hidden="1">
      <c r="A116" s="13" t="str">
        <f>IF('Ricavi complessivi'!A116="","",'Ricavi complessivi'!A116)</f>
        <v xml:space="preserve">  58/05/732  </v>
      </c>
      <c r="B116" s="62" t="str">
        <f>IF('Ricavi complessivi'!B116="","",'Ricavi complessivi'!B116)</f>
        <v>PDZ EDUCHIAMOCI FELINO</v>
      </c>
      <c r="C116" s="8" t="e">
        <f>IF('Ricavi complessivi'!#REF!="G",'Ricavi complessivi'!#REF!*LAVORO!$E$9,IF('Ricavi complessivi'!#REF!="T",'Ricavi complessivi'!#REF!,""))</f>
        <v>#REF!</v>
      </c>
      <c r="D116" s="8" t="e">
        <f>IF('Ricavi complessivi'!#REF!="G",'Ricavi complessivi'!#REF!*LAVORO!$E$9,IF('Ricavi complessivi'!#REF!="T",'Ricavi complessivi'!#REF!,""))</f>
        <v>#REF!</v>
      </c>
      <c r="E116" s="30" t="e">
        <f>IF('Ricavi complessivi'!#REF!="G",'Ricavi complessivi'!#REF!*LAVORO!$E$9,IF('Ricavi complessivi'!#REF!="T",'Ricavi complessivi'!#REF!,""))</f>
        <v>#REF!</v>
      </c>
      <c r="F116" s="114" t="e">
        <f>IF('Ricavi complessivi'!#REF!="G",'Ricavi complessivi'!C116*LAVORO!$E$9,IF('Ricavi complessivi'!#REF!="T",'Ricavi complessivi'!C116,0))</f>
        <v>#REF!</v>
      </c>
      <c r="G116" s="44" t="e">
        <f>IF('Ricavi complessivi'!#REF!="G",'Ricavi complessivi'!#REF!*LAVORO!$E$9,IF('Ricavi complessivi'!#REF!="T",'Ricavi complessivi'!#REF!,""))</f>
        <v>#REF!</v>
      </c>
      <c r="H116" s="44" t="e">
        <f>IF('Ricavi complessivi'!#REF!="G",'Ricavi complessivi'!#REF!*LAVORO!$E$9,IF('Ricavi complessivi'!#REF!="T",'Ricavi complessivi'!#REF!,""))</f>
        <v>#REF!</v>
      </c>
      <c r="I116" s="114" t="e">
        <f>IF('Ricavi complessivi'!#REF!="G",'Ricavi complessivi'!D116*LAVORO!$E$9,IF('Ricavi complessivi'!#REF!="T",'Ricavi complessivi'!D116,""))</f>
        <v>#REF!</v>
      </c>
      <c r="J116" s="14" t="e">
        <f>IF('Ricavi complessivi'!#REF!="G",'Ricavi complessivi'!E116*LAVORO!$E$9,IF('Ricavi complessivi'!#REF!="T",'Ricavi complessivi'!E116,""))</f>
        <v>#REF!</v>
      </c>
      <c r="K116" s="14" t="e">
        <f>IF('Ricavi complessivi'!#REF!="G",'Ricavi complessivi'!F116*LAVORO!$E$9,IF('Ricavi complessivi'!#REF!="T",'Ricavi complessivi'!F116,""))</f>
        <v>#REF!</v>
      </c>
      <c r="L116" s="30" t="e">
        <f>IF('Ricavi complessivi'!#REF!="G",'Ricavi complessivi'!#REF!*LAVORO!$E$9,IF('Ricavi complessivi'!#REF!="T",'Ricavi complessivi'!#REF!,""))</f>
        <v>#REF!</v>
      </c>
      <c r="M116" s="30" t="e">
        <f>'Ricavi complessivi'!#REF!</f>
        <v>#REF!</v>
      </c>
      <c r="P116" s="42" t="e">
        <f>IF(M116="G",'Ricavi complessivi'!#REF!,IF('R Traversetolo'!M116='R Traversetolo'!$B$214,'Ricavi complessivi'!#REF!,0))</f>
        <v>#REF!</v>
      </c>
    </row>
    <row r="117" spans="1:16" hidden="1">
      <c r="A117" s="13" t="str">
        <f>IF('Ricavi complessivi'!A117="","",'Ricavi complessivi'!A117)</f>
        <v xml:space="preserve">  58/05/733  </v>
      </c>
      <c r="B117" s="62" t="str">
        <f>IF('Ricavi complessivi'!B117="","",'Ricavi complessivi'!B117)</f>
        <v>PDZ EDUCHIAMOCI MONTECHIARUG</v>
      </c>
      <c r="C117" s="8" t="e">
        <f>IF('Ricavi complessivi'!#REF!="G",'Ricavi complessivi'!#REF!*LAVORO!$E$9,IF('Ricavi complessivi'!#REF!="T",'Ricavi complessivi'!#REF!,""))</f>
        <v>#REF!</v>
      </c>
      <c r="D117" s="8" t="e">
        <f>IF('Ricavi complessivi'!#REF!="G",'Ricavi complessivi'!#REF!*LAVORO!$E$9,IF('Ricavi complessivi'!#REF!="T",'Ricavi complessivi'!#REF!,""))</f>
        <v>#REF!</v>
      </c>
      <c r="E117" s="30" t="e">
        <f>IF('Ricavi complessivi'!#REF!="G",'Ricavi complessivi'!#REF!*LAVORO!$E$9,IF('Ricavi complessivi'!#REF!="T",'Ricavi complessivi'!#REF!,""))</f>
        <v>#REF!</v>
      </c>
      <c r="F117" s="114" t="e">
        <f>IF('Ricavi complessivi'!#REF!="G",'Ricavi complessivi'!C117*LAVORO!$E$9,IF('Ricavi complessivi'!#REF!="T",'Ricavi complessivi'!C117,0))</f>
        <v>#REF!</v>
      </c>
      <c r="G117" s="44" t="e">
        <f>IF('Ricavi complessivi'!#REF!="G",'Ricavi complessivi'!#REF!*LAVORO!$E$9,IF('Ricavi complessivi'!#REF!="T",'Ricavi complessivi'!#REF!,""))</f>
        <v>#REF!</v>
      </c>
      <c r="H117" s="44" t="e">
        <f>IF('Ricavi complessivi'!#REF!="G",'Ricavi complessivi'!#REF!*LAVORO!$E$9,IF('Ricavi complessivi'!#REF!="T",'Ricavi complessivi'!#REF!,""))</f>
        <v>#REF!</v>
      </c>
      <c r="I117" s="114" t="e">
        <f>IF('Ricavi complessivi'!#REF!="G",'Ricavi complessivi'!D117*LAVORO!$E$9,IF('Ricavi complessivi'!#REF!="T",'Ricavi complessivi'!D117,""))</f>
        <v>#REF!</v>
      </c>
      <c r="J117" s="14" t="e">
        <f>IF('Ricavi complessivi'!#REF!="G",'Ricavi complessivi'!E117*LAVORO!$E$9,IF('Ricavi complessivi'!#REF!="T",'Ricavi complessivi'!E117,""))</f>
        <v>#REF!</v>
      </c>
      <c r="K117" s="14" t="e">
        <f>IF('Ricavi complessivi'!#REF!="G",'Ricavi complessivi'!F117*LAVORO!$E$9,IF('Ricavi complessivi'!#REF!="T",'Ricavi complessivi'!F117,""))</f>
        <v>#REF!</v>
      </c>
      <c r="L117" s="30" t="e">
        <f>IF('Ricavi complessivi'!#REF!="G",'Ricavi complessivi'!#REF!*LAVORO!$E$9,IF('Ricavi complessivi'!#REF!="T",'Ricavi complessivi'!#REF!,""))</f>
        <v>#REF!</v>
      </c>
      <c r="M117" s="30" t="e">
        <f>'Ricavi complessivi'!#REF!</f>
        <v>#REF!</v>
      </c>
      <c r="P117" s="42" t="e">
        <f>IF(M117="G",'Ricavi complessivi'!#REF!,IF('R Traversetolo'!M117='R Traversetolo'!$B$214,'Ricavi complessivi'!#REF!,0))</f>
        <v>#REF!</v>
      </c>
    </row>
    <row r="118" spans="1:16" hidden="1">
      <c r="A118" s="13" t="str">
        <f>IF('Ricavi complessivi'!A118="","",'Ricavi complessivi'!A118)</f>
        <v xml:space="preserve">  58/05/734  </v>
      </c>
      <c r="B118" s="62" t="str">
        <f>IF('Ricavi complessivi'!B118="","",'Ricavi complessivi'!B118)</f>
        <v>PDZ EDUCHIAMOCI SALA BAGANZA</v>
      </c>
      <c r="C118" s="8" t="e">
        <f>IF('Ricavi complessivi'!#REF!="G",'Ricavi complessivi'!#REF!*LAVORO!$E$9,IF('Ricavi complessivi'!#REF!="T",'Ricavi complessivi'!#REF!,""))</f>
        <v>#REF!</v>
      </c>
      <c r="D118" s="8" t="e">
        <f>IF('Ricavi complessivi'!#REF!="G",'Ricavi complessivi'!#REF!*LAVORO!$E$9,IF('Ricavi complessivi'!#REF!="T",'Ricavi complessivi'!#REF!,""))</f>
        <v>#REF!</v>
      </c>
      <c r="E118" s="30" t="e">
        <f>IF('Ricavi complessivi'!#REF!="G",'Ricavi complessivi'!#REF!*LAVORO!$E$9,IF('Ricavi complessivi'!#REF!="T",'Ricavi complessivi'!#REF!,""))</f>
        <v>#REF!</v>
      </c>
      <c r="F118" s="114" t="e">
        <f>IF('Ricavi complessivi'!#REF!="G",'Ricavi complessivi'!C118*LAVORO!$E$9,IF('Ricavi complessivi'!#REF!="T",'Ricavi complessivi'!C118,0))</f>
        <v>#REF!</v>
      </c>
      <c r="G118" s="44" t="e">
        <f>IF('Ricavi complessivi'!#REF!="G",'Ricavi complessivi'!#REF!*LAVORO!$E$9,IF('Ricavi complessivi'!#REF!="T",'Ricavi complessivi'!#REF!,""))</f>
        <v>#REF!</v>
      </c>
      <c r="H118" s="44" t="e">
        <f>IF('Ricavi complessivi'!#REF!="G",'Ricavi complessivi'!#REF!*LAVORO!$E$9,IF('Ricavi complessivi'!#REF!="T",'Ricavi complessivi'!#REF!,""))</f>
        <v>#REF!</v>
      </c>
      <c r="I118" s="114" t="e">
        <f>IF('Ricavi complessivi'!#REF!="G",'Ricavi complessivi'!D118*LAVORO!$E$9,IF('Ricavi complessivi'!#REF!="T",'Ricavi complessivi'!D118,""))</f>
        <v>#REF!</v>
      </c>
      <c r="J118" s="14" t="e">
        <f>IF('Ricavi complessivi'!#REF!="G",'Ricavi complessivi'!E118*LAVORO!$E$9,IF('Ricavi complessivi'!#REF!="T",'Ricavi complessivi'!E118,""))</f>
        <v>#REF!</v>
      </c>
      <c r="K118" s="14" t="e">
        <f>IF('Ricavi complessivi'!#REF!="G",'Ricavi complessivi'!F118*LAVORO!$E$9,IF('Ricavi complessivi'!#REF!="T",'Ricavi complessivi'!F118,""))</f>
        <v>#REF!</v>
      </c>
      <c r="L118" s="30" t="e">
        <f>IF('Ricavi complessivi'!#REF!="G",'Ricavi complessivi'!#REF!*LAVORO!$E$9,IF('Ricavi complessivi'!#REF!="T",'Ricavi complessivi'!#REF!,""))</f>
        <v>#REF!</v>
      </c>
      <c r="M118" s="30" t="e">
        <f>'Ricavi complessivi'!#REF!</f>
        <v>#REF!</v>
      </c>
      <c r="P118" s="42" t="e">
        <f>IF(M118="G",'Ricavi complessivi'!#REF!,IF('R Traversetolo'!M118='R Traversetolo'!$B$214,'Ricavi complessivi'!#REF!,0))</f>
        <v>#REF!</v>
      </c>
    </row>
    <row r="119" spans="1:16">
      <c r="A119" s="13" t="str">
        <f>IF('Ricavi complessivi'!A119="","",'Ricavi complessivi'!A119)</f>
        <v xml:space="preserve">  58/05/735  </v>
      </c>
      <c r="B119" s="62" t="str">
        <f>IF('Ricavi complessivi'!B119="","",'Ricavi complessivi'!B119)</f>
        <v>PDZ EDUCHIAMOCI TRAVERSETOLO</v>
      </c>
      <c r="C119" s="8" t="e">
        <f>IF('Ricavi complessivi'!#REF!="G",'Ricavi complessivi'!#REF!*LAVORO!$E$9,IF('Ricavi complessivi'!#REF!="T",'Ricavi complessivi'!#REF!,""))</f>
        <v>#REF!</v>
      </c>
      <c r="D119" s="8" t="e">
        <f>IF('Ricavi complessivi'!#REF!="G",'Ricavi complessivi'!#REF!*LAVORO!$E$9,IF('Ricavi complessivi'!#REF!="T",'Ricavi complessivi'!#REF!,""))</f>
        <v>#REF!</v>
      </c>
      <c r="E119" s="30" t="e">
        <f>IF('Ricavi complessivi'!#REF!="G",'Ricavi complessivi'!#REF!*LAVORO!$E$9,IF('Ricavi complessivi'!#REF!="T",'Ricavi complessivi'!#REF!,""))</f>
        <v>#REF!</v>
      </c>
      <c r="F119" s="114" t="e">
        <f>IF('Ricavi complessivi'!#REF!="G",'Ricavi complessivi'!C119*LAVORO!$E$9,IF('Ricavi complessivi'!#REF!="T",'Ricavi complessivi'!C119,0))</f>
        <v>#REF!</v>
      </c>
      <c r="G119" s="44" t="e">
        <f>IF('Ricavi complessivi'!#REF!="G",'Ricavi complessivi'!#REF!*LAVORO!$E$9,IF('Ricavi complessivi'!#REF!="T",'Ricavi complessivi'!#REF!,""))</f>
        <v>#REF!</v>
      </c>
      <c r="H119" s="44" t="e">
        <f>IF('Ricavi complessivi'!#REF!="G",'Ricavi complessivi'!#REF!*LAVORO!$E$9,IF('Ricavi complessivi'!#REF!="T",'Ricavi complessivi'!#REF!,""))</f>
        <v>#REF!</v>
      </c>
      <c r="I119" s="114" t="e">
        <f>IF('Ricavi complessivi'!#REF!="G",'Ricavi complessivi'!D119*LAVORO!$E$9,IF('Ricavi complessivi'!#REF!="T",'Ricavi complessivi'!D119,""))</f>
        <v>#REF!</v>
      </c>
      <c r="J119" s="14" t="e">
        <f>IF('Ricavi complessivi'!#REF!="G",'Ricavi complessivi'!E119*LAVORO!$E$9,IF('Ricavi complessivi'!#REF!="T",'Ricavi complessivi'!E119,""))</f>
        <v>#REF!</v>
      </c>
      <c r="K119" s="14" t="e">
        <f>IF('Ricavi complessivi'!#REF!="G",'Ricavi complessivi'!F119*LAVORO!$E$9,IF('Ricavi complessivi'!#REF!="T",'Ricavi complessivi'!F119,""))</f>
        <v>#REF!</v>
      </c>
      <c r="L119" s="30" t="e">
        <f>IF('Ricavi complessivi'!#REF!="G",'Ricavi complessivi'!#REF!*LAVORO!$E$9,IF('Ricavi complessivi'!#REF!="T",'Ricavi complessivi'!#REF!,""))</f>
        <v>#REF!</v>
      </c>
      <c r="M119" s="30" t="e">
        <f>'Ricavi complessivi'!#REF!</f>
        <v>#REF!</v>
      </c>
      <c r="P119" s="42" t="e">
        <f>IF(M119="G",'Ricavi complessivi'!#REF!,IF('R Traversetolo'!M119='R Traversetolo'!$B$214,'Ricavi complessivi'!#REF!,0))</f>
        <v>#REF!</v>
      </c>
    </row>
    <row r="120" spans="1:16">
      <c r="A120" s="13" t="str">
        <f>IF('Ricavi complessivi'!A120="","",'Ricavi complessivi'!A120)</f>
        <v/>
      </c>
      <c r="B120" s="62" t="str">
        <f>IF('Ricavi complessivi'!B120="","",'Ricavi complessivi'!B120)</f>
        <v>PDZPOVERTA'</v>
      </c>
      <c r="C120" s="8" t="e">
        <f>IF('Ricavi complessivi'!#REF!="G",'Ricavi complessivi'!#REF!*LAVORO!$E$9,IF('Ricavi complessivi'!#REF!="T",'Ricavi complessivi'!#REF!,""))</f>
        <v>#REF!</v>
      </c>
      <c r="D120" s="8" t="e">
        <f>IF('Ricavi complessivi'!#REF!="G",'Ricavi complessivi'!#REF!*LAVORO!$E$9,IF('Ricavi complessivi'!#REF!="T",'Ricavi complessivi'!#REF!,""))</f>
        <v>#REF!</v>
      </c>
      <c r="E120" s="30" t="e">
        <f>IF('Ricavi complessivi'!#REF!="G",'Ricavi complessivi'!#REF!*LAVORO!$E$9,IF('Ricavi complessivi'!#REF!="T",'Ricavi complessivi'!#REF!,""))</f>
        <v>#REF!</v>
      </c>
      <c r="F120" s="114" t="e">
        <f>IF('Ricavi complessivi'!#REF!="G",'Ricavi complessivi'!C120*LAVORO!$E$9,IF('Ricavi complessivi'!#REF!="T",'Ricavi complessivi'!C120,0))</f>
        <v>#REF!</v>
      </c>
      <c r="G120" s="44" t="e">
        <f>IF('Ricavi complessivi'!#REF!="G",'Ricavi complessivi'!#REF!*LAVORO!$E$9,IF('Ricavi complessivi'!#REF!="T",'Ricavi complessivi'!#REF!,""))</f>
        <v>#REF!</v>
      </c>
      <c r="H120" s="44" t="e">
        <f>IF('Ricavi complessivi'!#REF!="G",'Ricavi complessivi'!#REF!*LAVORO!$E$9,IF('Ricavi complessivi'!#REF!="T",'Ricavi complessivi'!#REF!,""))</f>
        <v>#REF!</v>
      </c>
      <c r="I120" s="114" t="e">
        <f>IF('Ricavi complessivi'!#REF!="G",'Ricavi complessivi'!D120*LAVORO!$E$9,IF('Ricavi complessivi'!#REF!="T",'Ricavi complessivi'!D120,""))</f>
        <v>#REF!</v>
      </c>
      <c r="J120" s="14" t="e">
        <f>IF('Ricavi complessivi'!#REF!="G",'Ricavi complessivi'!E120*LAVORO!$E$9,IF('Ricavi complessivi'!#REF!="T",'Ricavi complessivi'!E120,""))</f>
        <v>#REF!</v>
      </c>
      <c r="K120" s="14" t="e">
        <f>IF('Ricavi complessivi'!#REF!="G",'Ricavi complessivi'!F120*LAVORO!$E$9,IF('Ricavi complessivi'!#REF!="T",'Ricavi complessivi'!F120,""))</f>
        <v>#REF!</v>
      </c>
      <c r="L120" s="30" t="e">
        <f>IF('Ricavi complessivi'!#REF!="G",'Ricavi complessivi'!#REF!*LAVORO!$E$9,IF('Ricavi complessivi'!#REF!="T",'Ricavi complessivi'!#REF!,""))</f>
        <v>#REF!</v>
      </c>
      <c r="M120" s="30" t="e">
        <f>'Ricavi complessivi'!#REF!</f>
        <v>#REF!</v>
      </c>
      <c r="P120" s="42" t="e">
        <f>IF(M120="G",'Ricavi complessivi'!#REF!,IF('R Traversetolo'!M120='R Traversetolo'!$B$214,'Ricavi complessivi'!#REF!,0))</f>
        <v>#REF!</v>
      </c>
    </row>
    <row r="121" spans="1:16">
      <c r="A121" s="13" t="str">
        <f>IF('Ricavi complessivi'!A121="","",'Ricavi complessivi'!A121)</f>
        <v xml:space="preserve"> 58/05/742</v>
      </c>
      <c r="B121" s="62" t="str">
        <f>IF('Ricavi complessivi'!B121="","",'Ricavi complessivi'!B121)</f>
        <v>PDZ SOCIALIZZAZIONE DISABILI</v>
      </c>
      <c r="C121" s="8" t="e">
        <f>IF('Ricavi complessivi'!#REF!="G",'Ricavi complessivi'!#REF!*LAVORO!$E$9,IF('Ricavi complessivi'!#REF!="T",'Ricavi complessivi'!#REF!,""))</f>
        <v>#REF!</v>
      </c>
      <c r="D121" s="8" t="e">
        <f>IF('Ricavi complessivi'!#REF!="G",'Ricavi complessivi'!#REF!*LAVORO!$E$9,IF('Ricavi complessivi'!#REF!="T",'Ricavi complessivi'!#REF!,""))</f>
        <v>#REF!</v>
      </c>
      <c r="E121" s="30" t="e">
        <f>IF('Ricavi complessivi'!#REF!="G",'Ricavi complessivi'!#REF!*LAVORO!$E$9,IF('Ricavi complessivi'!#REF!="T",'Ricavi complessivi'!#REF!,""))</f>
        <v>#REF!</v>
      </c>
      <c r="F121" s="114" t="e">
        <f>IF('Ricavi complessivi'!#REF!="G",'Ricavi complessivi'!C121*LAVORO!$E$9,IF('Ricavi complessivi'!#REF!="T",'Ricavi complessivi'!C121,0))</f>
        <v>#REF!</v>
      </c>
      <c r="G121" s="44" t="e">
        <f>IF('Ricavi complessivi'!#REF!="G",'Ricavi complessivi'!#REF!*LAVORO!$E$9,IF('Ricavi complessivi'!#REF!="T",'Ricavi complessivi'!#REF!,""))</f>
        <v>#REF!</v>
      </c>
      <c r="H121" s="44" t="e">
        <f>IF('Ricavi complessivi'!#REF!="G",'Ricavi complessivi'!#REF!*LAVORO!$E$9,IF('Ricavi complessivi'!#REF!="T",'Ricavi complessivi'!#REF!,""))</f>
        <v>#REF!</v>
      </c>
      <c r="I121" s="114" t="e">
        <f>IF('Ricavi complessivi'!#REF!="G",'Ricavi complessivi'!D121*LAVORO!$E$9,IF('Ricavi complessivi'!#REF!="T",'Ricavi complessivi'!D121,""))</f>
        <v>#REF!</v>
      </c>
      <c r="J121" s="14" t="e">
        <f>IF('Ricavi complessivi'!#REF!="G",'Ricavi complessivi'!E121*LAVORO!$E$9,IF('Ricavi complessivi'!#REF!="T",'Ricavi complessivi'!E121,""))</f>
        <v>#REF!</v>
      </c>
      <c r="K121" s="14" t="e">
        <f>IF('Ricavi complessivi'!#REF!="G",'Ricavi complessivi'!F121*LAVORO!$E$9,IF('Ricavi complessivi'!#REF!="T",'Ricavi complessivi'!F121,""))</f>
        <v>#REF!</v>
      </c>
      <c r="L121" s="30" t="e">
        <f>IF('Ricavi complessivi'!#REF!="G",'Ricavi complessivi'!#REF!*LAVORO!$E$9,IF('Ricavi complessivi'!#REF!="T",'Ricavi complessivi'!#REF!,""))</f>
        <v>#REF!</v>
      </c>
      <c r="M121" s="30" t="e">
        <f>'Ricavi complessivi'!#REF!</f>
        <v>#REF!</v>
      </c>
      <c r="P121" s="42" t="e">
        <f>IF(M121="G",'Ricavi complessivi'!#REF!,IF('R Traversetolo'!M121='R Traversetolo'!$B$214,'Ricavi complessivi'!#REF!,0))</f>
        <v>#REF!</v>
      </c>
    </row>
    <row r="122" spans="1:16">
      <c r="A122" s="13" t="str">
        <f>IF('Ricavi complessivi'!A122="","",'Ricavi complessivi'!A122)</f>
        <v xml:space="preserve"> 58/05/729</v>
      </c>
      <c r="B122" s="62" t="str">
        <f>IF('Ricavi complessivi'!B122="","",'Ricavi complessivi'!B122)</f>
        <v>PROGETTI GIOVANI</v>
      </c>
      <c r="C122" s="8" t="e">
        <f>IF('Ricavi complessivi'!#REF!="G",'Ricavi complessivi'!#REF!*LAVORO!$E$9,IF('Ricavi complessivi'!#REF!="T",'Ricavi complessivi'!#REF!,""))</f>
        <v>#REF!</v>
      </c>
      <c r="D122" s="8" t="e">
        <f>IF('Ricavi complessivi'!#REF!="G",'Ricavi complessivi'!#REF!*LAVORO!$E$9,IF('Ricavi complessivi'!#REF!="T",'Ricavi complessivi'!#REF!,""))</f>
        <v>#REF!</v>
      </c>
      <c r="E122" s="30" t="e">
        <f>IF('Ricavi complessivi'!#REF!="G",'Ricavi complessivi'!#REF!*LAVORO!$E$9,IF('Ricavi complessivi'!#REF!="T",'Ricavi complessivi'!#REF!,""))</f>
        <v>#REF!</v>
      </c>
      <c r="F122" s="114" t="e">
        <f>IF('Ricavi complessivi'!#REF!="G",'Ricavi complessivi'!C122*LAVORO!$E$9,IF('Ricavi complessivi'!#REF!="T",'Ricavi complessivi'!C122,0))</f>
        <v>#REF!</v>
      </c>
      <c r="G122" s="44" t="e">
        <f>IF('Ricavi complessivi'!#REF!="G",'Ricavi complessivi'!#REF!*LAVORO!$E$9,IF('Ricavi complessivi'!#REF!="T",'Ricavi complessivi'!#REF!,""))</f>
        <v>#REF!</v>
      </c>
      <c r="H122" s="44" t="e">
        <f>IF('Ricavi complessivi'!#REF!="G",'Ricavi complessivi'!#REF!*LAVORO!$E$9,IF('Ricavi complessivi'!#REF!="T",'Ricavi complessivi'!#REF!,""))</f>
        <v>#REF!</v>
      </c>
      <c r="I122" s="114" t="e">
        <f>IF('Ricavi complessivi'!#REF!="G",'Ricavi complessivi'!D122*LAVORO!$E$9,IF('Ricavi complessivi'!#REF!="T",'Ricavi complessivi'!D122,""))</f>
        <v>#REF!</v>
      </c>
      <c r="J122" s="14" t="e">
        <f>IF('Ricavi complessivi'!#REF!="G",'Ricavi complessivi'!E122*LAVORO!$E$9,IF('Ricavi complessivi'!#REF!="T",'Ricavi complessivi'!E122,""))</f>
        <v>#REF!</v>
      </c>
      <c r="K122" s="14" t="e">
        <f>IF('Ricavi complessivi'!#REF!="G",'Ricavi complessivi'!F122*LAVORO!$E$9,IF('Ricavi complessivi'!#REF!="T",'Ricavi complessivi'!F122,""))</f>
        <v>#REF!</v>
      </c>
      <c r="L122" s="30" t="e">
        <f>IF('Ricavi complessivi'!#REF!="G",'Ricavi complessivi'!#REF!*LAVORO!$E$9,IF('Ricavi complessivi'!#REF!="T",'Ricavi complessivi'!#REF!,""))</f>
        <v>#REF!</v>
      </c>
      <c r="M122" s="30" t="e">
        <f>'Ricavi complessivi'!#REF!</f>
        <v>#REF!</v>
      </c>
      <c r="N122" s="42" t="s">
        <v>516</v>
      </c>
      <c r="P122" s="42" t="e">
        <f>IF(M122="G",'Ricavi complessivi'!#REF!,IF('R Traversetolo'!M122='R Traversetolo'!$B$214,'Ricavi complessivi'!#REF!,0))</f>
        <v>#REF!</v>
      </c>
    </row>
    <row r="123" spans="1:16" hidden="1">
      <c r="A123" s="13" t="str">
        <f>IF('Ricavi complessivi'!A123="","",'Ricavi complessivi'!A123)</f>
        <v/>
      </c>
      <c r="B123" s="62" t="str">
        <f>IF('Ricavi complessivi'!B123="","",'Ricavi complessivi'!B123)</f>
        <v/>
      </c>
      <c r="C123" s="8" t="e">
        <f>IF('Ricavi complessivi'!#REF!="G",'Ricavi complessivi'!#REF!*LAVORO!$E$9,IF('Ricavi complessivi'!#REF!="T",'Ricavi complessivi'!#REF!,""))</f>
        <v>#REF!</v>
      </c>
      <c r="D123" s="8" t="e">
        <f>IF('Ricavi complessivi'!#REF!="G",'Ricavi complessivi'!#REF!*LAVORO!$E$9,IF('Ricavi complessivi'!#REF!="T",'Ricavi complessivi'!#REF!,""))</f>
        <v>#REF!</v>
      </c>
      <c r="E123" s="30" t="e">
        <f>IF('Ricavi complessivi'!#REF!="G",'Ricavi complessivi'!#REF!*LAVORO!$E$9,IF('Ricavi complessivi'!#REF!="T",'Ricavi complessivi'!#REF!,""))</f>
        <v>#REF!</v>
      </c>
      <c r="F123" s="114" t="e">
        <f>IF('Ricavi complessivi'!#REF!="G",'Ricavi complessivi'!C123*LAVORO!$E$9,IF('Ricavi complessivi'!#REF!="T",'Ricavi complessivi'!C123,0))</f>
        <v>#REF!</v>
      </c>
      <c r="G123" s="44" t="e">
        <f>IF('Ricavi complessivi'!#REF!="G",'Ricavi complessivi'!#REF!*LAVORO!$E$9,IF('Ricavi complessivi'!#REF!="T",'Ricavi complessivi'!#REF!,""))</f>
        <v>#REF!</v>
      </c>
      <c r="H123" s="44" t="e">
        <f>IF('Ricavi complessivi'!#REF!="G",'Ricavi complessivi'!#REF!*LAVORO!$E$9,IF('Ricavi complessivi'!#REF!="T",'Ricavi complessivi'!#REF!,""))</f>
        <v>#REF!</v>
      </c>
      <c r="I123" s="114" t="e">
        <f>IF('Ricavi complessivi'!#REF!="G",'Ricavi complessivi'!D123*LAVORO!$E$9,IF('Ricavi complessivi'!#REF!="T",'Ricavi complessivi'!D123,""))</f>
        <v>#REF!</v>
      </c>
      <c r="J123" s="14" t="e">
        <f>IF('Ricavi complessivi'!#REF!="G",'Ricavi complessivi'!E123*LAVORO!$E$9,IF('Ricavi complessivi'!#REF!="T",'Ricavi complessivi'!E123,""))</f>
        <v>#REF!</v>
      </c>
      <c r="K123" s="14" t="e">
        <f>IF('Ricavi complessivi'!#REF!="G",'Ricavi complessivi'!F123*LAVORO!$E$9,IF('Ricavi complessivi'!#REF!="T",'Ricavi complessivi'!F123,""))</f>
        <v>#REF!</v>
      </c>
      <c r="L123" s="30" t="e">
        <f>IF('Ricavi complessivi'!#REF!="G",'Ricavi complessivi'!#REF!*LAVORO!$E$9,IF('Ricavi complessivi'!#REF!="T",'Ricavi complessivi'!#REF!,""))</f>
        <v>#REF!</v>
      </c>
      <c r="M123" s="30" t="e">
        <f>'Ricavi complessivi'!#REF!</f>
        <v>#REF!</v>
      </c>
      <c r="P123" s="42" t="e">
        <f>IF(M123="G",'Ricavi complessivi'!#REF!,IF('R Traversetolo'!M123='R Traversetolo'!$B$214,'Ricavi complessivi'!#REF!,0))</f>
        <v>#REF!</v>
      </c>
    </row>
    <row r="124" spans="1:16" hidden="1">
      <c r="A124" s="13" t="str">
        <f>IF('Ricavi complessivi'!A124="","",'Ricavi complessivi'!A124)</f>
        <v/>
      </c>
      <c r="B124" s="62" t="str">
        <f>IF('Ricavi complessivi'!B124="","",'Ricavi complessivi'!B124)</f>
        <v/>
      </c>
      <c r="C124" s="8" t="e">
        <f>IF('Ricavi complessivi'!#REF!="G",'Ricavi complessivi'!#REF!*LAVORO!$E$9,IF('Ricavi complessivi'!#REF!="T",'Ricavi complessivi'!#REF!,""))</f>
        <v>#REF!</v>
      </c>
      <c r="D124" s="8" t="e">
        <f>IF('Ricavi complessivi'!#REF!="G",'Ricavi complessivi'!#REF!*LAVORO!$E$9,IF('Ricavi complessivi'!#REF!="T",'Ricavi complessivi'!#REF!,""))</f>
        <v>#REF!</v>
      </c>
      <c r="E124" s="30" t="e">
        <f>IF('Ricavi complessivi'!#REF!="G",'Ricavi complessivi'!#REF!*LAVORO!$E$9,IF('Ricavi complessivi'!#REF!="T",'Ricavi complessivi'!#REF!,""))</f>
        <v>#REF!</v>
      </c>
      <c r="F124" s="114" t="e">
        <f>IF('Ricavi complessivi'!#REF!="G",'Ricavi complessivi'!C124*LAVORO!$E$9,IF('Ricavi complessivi'!#REF!="T",'Ricavi complessivi'!C124,0))</f>
        <v>#REF!</v>
      </c>
      <c r="G124" s="44" t="e">
        <f>IF('Ricavi complessivi'!#REF!="G",'Ricavi complessivi'!#REF!*LAVORO!$E$9,IF('Ricavi complessivi'!#REF!="T",'Ricavi complessivi'!#REF!,""))</f>
        <v>#REF!</v>
      </c>
      <c r="H124" s="44" t="e">
        <f>IF('Ricavi complessivi'!#REF!="G",'Ricavi complessivi'!#REF!*LAVORO!$E$9,IF('Ricavi complessivi'!#REF!="T",'Ricavi complessivi'!#REF!,""))</f>
        <v>#REF!</v>
      </c>
      <c r="I124" s="114" t="e">
        <f>IF('Ricavi complessivi'!#REF!="G",'Ricavi complessivi'!D124*LAVORO!$E$9,IF('Ricavi complessivi'!#REF!="T",'Ricavi complessivi'!D124,""))</f>
        <v>#REF!</v>
      </c>
      <c r="J124" s="14" t="e">
        <f>IF('Ricavi complessivi'!#REF!="G",'Ricavi complessivi'!E124*LAVORO!$E$9,IF('Ricavi complessivi'!#REF!="T",'Ricavi complessivi'!E124,""))</f>
        <v>#REF!</v>
      </c>
      <c r="K124" s="14" t="e">
        <f>IF('Ricavi complessivi'!#REF!="G",'Ricavi complessivi'!F124*LAVORO!$E$9,IF('Ricavi complessivi'!#REF!="T",'Ricavi complessivi'!F124,""))</f>
        <v>#REF!</v>
      </c>
      <c r="L124" s="30" t="e">
        <f>IF('Ricavi complessivi'!#REF!="G",'Ricavi complessivi'!#REF!*LAVORO!$E$9,IF('Ricavi complessivi'!#REF!="T",'Ricavi complessivi'!#REF!,""))</f>
        <v>#REF!</v>
      </c>
      <c r="M124" s="30" t="e">
        <f>'Ricavi complessivi'!#REF!</f>
        <v>#REF!</v>
      </c>
      <c r="P124" s="42" t="e">
        <f>IF(M124="G",'Ricavi complessivi'!#REF!,IF('R Traversetolo'!M124='R Traversetolo'!$B$214,'Ricavi complessivi'!#REF!,0))</f>
        <v>#REF!</v>
      </c>
    </row>
    <row r="125" spans="1:16" hidden="1">
      <c r="A125" s="13" t="str">
        <f>IF('Ricavi complessivi'!A125="","",'Ricavi complessivi'!A125)</f>
        <v/>
      </c>
      <c r="B125" s="62" t="str">
        <f>IF('Ricavi complessivi'!B125="","",'Ricavi complessivi'!B125)</f>
        <v/>
      </c>
      <c r="C125" s="8" t="e">
        <f>IF('Ricavi complessivi'!#REF!="G",'Ricavi complessivi'!#REF!*LAVORO!$E$9,IF('Ricavi complessivi'!#REF!="T",'Ricavi complessivi'!#REF!,""))</f>
        <v>#REF!</v>
      </c>
      <c r="D125" s="8" t="e">
        <f>IF('Ricavi complessivi'!#REF!="G",'Ricavi complessivi'!#REF!*LAVORO!$E$9,IF('Ricavi complessivi'!#REF!="T",'Ricavi complessivi'!#REF!,""))</f>
        <v>#REF!</v>
      </c>
      <c r="E125" s="30" t="e">
        <f>IF('Ricavi complessivi'!#REF!="G",'Ricavi complessivi'!#REF!*LAVORO!$E$9,IF('Ricavi complessivi'!#REF!="T",'Ricavi complessivi'!#REF!,""))</f>
        <v>#REF!</v>
      </c>
      <c r="F125" s="114" t="e">
        <f>IF('Ricavi complessivi'!#REF!="G",'Ricavi complessivi'!C125*LAVORO!$E$9,IF('Ricavi complessivi'!#REF!="T",'Ricavi complessivi'!C125,0))</f>
        <v>#REF!</v>
      </c>
      <c r="G125" s="44" t="e">
        <f>IF('Ricavi complessivi'!#REF!="G",'Ricavi complessivi'!#REF!*LAVORO!$E$9,IF('Ricavi complessivi'!#REF!="T",'Ricavi complessivi'!#REF!,""))</f>
        <v>#REF!</v>
      </c>
      <c r="H125" s="44" t="e">
        <f>IF('Ricavi complessivi'!#REF!="G",'Ricavi complessivi'!#REF!*LAVORO!$E$9,IF('Ricavi complessivi'!#REF!="T",'Ricavi complessivi'!#REF!,""))</f>
        <v>#REF!</v>
      </c>
      <c r="I125" s="114" t="e">
        <f>IF('Ricavi complessivi'!#REF!="G",'Ricavi complessivi'!D125*LAVORO!$E$9,IF('Ricavi complessivi'!#REF!="T",'Ricavi complessivi'!D125,""))</f>
        <v>#REF!</v>
      </c>
      <c r="J125" s="14" t="e">
        <f>IF('Ricavi complessivi'!#REF!="G",'Ricavi complessivi'!E125*LAVORO!$E$9,IF('Ricavi complessivi'!#REF!="T",'Ricavi complessivi'!E125,""))</f>
        <v>#REF!</v>
      </c>
      <c r="K125" s="14" t="e">
        <f>IF('Ricavi complessivi'!#REF!="G",'Ricavi complessivi'!F125*LAVORO!$E$9,IF('Ricavi complessivi'!#REF!="T",'Ricavi complessivi'!F125,""))</f>
        <v>#REF!</v>
      </c>
      <c r="L125" s="30" t="e">
        <f>IF('Ricavi complessivi'!#REF!="G",'Ricavi complessivi'!#REF!*LAVORO!$E$9,IF('Ricavi complessivi'!#REF!="T",'Ricavi complessivi'!#REF!,""))</f>
        <v>#REF!</v>
      </c>
      <c r="M125" s="30" t="e">
        <f>'Ricavi complessivi'!#REF!</f>
        <v>#REF!</v>
      </c>
      <c r="N125" s="42" t="s">
        <v>516</v>
      </c>
      <c r="O125" s="1" t="s">
        <v>512</v>
      </c>
      <c r="P125" s="42" t="e">
        <f>IF(M125="G",'Ricavi complessivi'!#REF!,IF('R Traversetolo'!M125='R Traversetolo'!$B$214,'Ricavi complessivi'!#REF!,0))</f>
        <v>#REF!</v>
      </c>
    </row>
    <row r="126" spans="1:16" hidden="1">
      <c r="A126" s="13" t="str">
        <f>IF('Ricavi complessivi'!A126="","",'Ricavi complessivi'!A126)</f>
        <v/>
      </c>
      <c r="B126" s="62" t="str">
        <f>IF('Ricavi complessivi'!B126="","",'Ricavi complessivi'!B126)</f>
        <v/>
      </c>
      <c r="C126" s="8" t="e">
        <f>IF('Ricavi complessivi'!#REF!="G",'Ricavi complessivi'!#REF!*LAVORO!$E$9,IF('Ricavi complessivi'!#REF!="T",'Ricavi complessivi'!#REF!,""))</f>
        <v>#REF!</v>
      </c>
      <c r="D126" s="8" t="e">
        <f>IF('Ricavi complessivi'!#REF!="G",'Ricavi complessivi'!#REF!*LAVORO!$E$9,IF('Ricavi complessivi'!#REF!="T",'Ricavi complessivi'!#REF!,""))</f>
        <v>#REF!</v>
      </c>
      <c r="E126" s="30" t="e">
        <f>IF('Ricavi complessivi'!#REF!="G",'Ricavi complessivi'!#REF!*LAVORO!$E$9,IF('Ricavi complessivi'!#REF!="T",'Ricavi complessivi'!#REF!,""))</f>
        <v>#REF!</v>
      </c>
      <c r="F126" s="114" t="e">
        <f>IF('Ricavi complessivi'!#REF!="G",'Ricavi complessivi'!C126*LAVORO!$E$9,IF('Ricavi complessivi'!#REF!="T",'Ricavi complessivi'!C126,0))</f>
        <v>#REF!</v>
      </c>
      <c r="G126" s="44" t="e">
        <f>IF('Ricavi complessivi'!#REF!="G",'Ricavi complessivi'!#REF!*LAVORO!$E$9,IF('Ricavi complessivi'!#REF!="T",'Ricavi complessivi'!#REF!,""))</f>
        <v>#REF!</v>
      </c>
      <c r="H126" s="44" t="e">
        <f>IF('Ricavi complessivi'!#REF!="G",'Ricavi complessivi'!#REF!*LAVORO!$E$9,IF('Ricavi complessivi'!#REF!="T",'Ricavi complessivi'!#REF!,""))</f>
        <v>#REF!</v>
      </c>
      <c r="I126" s="114" t="e">
        <f>IF('Ricavi complessivi'!#REF!="G",'Ricavi complessivi'!D126*LAVORO!$E$9,IF('Ricavi complessivi'!#REF!="T",'Ricavi complessivi'!D126,""))</f>
        <v>#REF!</v>
      </c>
      <c r="J126" s="14" t="e">
        <f>IF('Ricavi complessivi'!#REF!="G",'Ricavi complessivi'!E126*LAVORO!$E$9,IF('Ricavi complessivi'!#REF!="T",'Ricavi complessivi'!E126,""))</f>
        <v>#REF!</v>
      </c>
      <c r="K126" s="14" t="e">
        <f>IF('Ricavi complessivi'!#REF!="G",'Ricavi complessivi'!F126*LAVORO!$E$9,IF('Ricavi complessivi'!#REF!="T",'Ricavi complessivi'!F126,""))</f>
        <v>#REF!</v>
      </c>
      <c r="L126" s="30" t="e">
        <f>IF('Ricavi complessivi'!#REF!="G",'Ricavi complessivi'!#REF!*LAVORO!$E$9,IF('Ricavi complessivi'!#REF!="T",'Ricavi complessivi'!#REF!,""))</f>
        <v>#REF!</v>
      </c>
      <c r="M126" s="30" t="e">
        <f>'Ricavi complessivi'!#REF!</f>
        <v>#REF!</v>
      </c>
      <c r="O126" s="1"/>
      <c r="P126" s="42" t="e">
        <f>IF(M126="G",'Ricavi complessivi'!#REF!,IF('R Traversetolo'!M126='R Traversetolo'!$B$214,'Ricavi complessivi'!#REF!,0))</f>
        <v>#REF!</v>
      </c>
    </row>
    <row r="127" spans="1:16" hidden="1">
      <c r="A127" s="13" t="str">
        <f>IF('Ricavi complessivi'!A127="","",'Ricavi complessivi'!A127)</f>
        <v/>
      </c>
      <c r="B127" s="62" t="str">
        <f>IF('Ricavi complessivi'!B127="","",'Ricavi complessivi'!B127)</f>
        <v/>
      </c>
      <c r="C127" s="8" t="e">
        <f>IF('Ricavi complessivi'!#REF!="G",'Ricavi complessivi'!#REF!*LAVORO!$E$9,IF('Ricavi complessivi'!#REF!="T",'Ricavi complessivi'!#REF!,""))</f>
        <v>#REF!</v>
      </c>
      <c r="D127" s="8" t="e">
        <f>IF('Ricavi complessivi'!#REF!="G",'Ricavi complessivi'!#REF!*LAVORO!$E$9,IF('Ricavi complessivi'!#REF!="T",'Ricavi complessivi'!#REF!,""))</f>
        <v>#REF!</v>
      </c>
      <c r="E127" s="30" t="e">
        <f>IF('Ricavi complessivi'!#REF!="G",'Ricavi complessivi'!#REF!*LAVORO!$E$9,IF('Ricavi complessivi'!#REF!="T",'Ricavi complessivi'!#REF!,""))</f>
        <v>#REF!</v>
      </c>
      <c r="F127" s="114" t="e">
        <f>IF('Ricavi complessivi'!#REF!="G",'Ricavi complessivi'!C127*LAVORO!$E$9,IF('Ricavi complessivi'!#REF!="T",'Ricavi complessivi'!C127,0))</f>
        <v>#REF!</v>
      </c>
      <c r="G127" s="44" t="e">
        <f>IF('Ricavi complessivi'!#REF!="G",'Ricavi complessivi'!#REF!*LAVORO!$E$9,IF('Ricavi complessivi'!#REF!="T",'Ricavi complessivi'!#REF!,""))</f>
        <v>#REF!</v>
      </c>
      <c r="H127" s="44" t="e">
        <f>IF('Ricavi complessivi'!#REF!="G",'Ricavi complessivi'!#REF!*LAVORO!$E$9,IF('Ricavi complessivi'!#REF!="T",'Ricavi complessivi'!#REF!,""))</f>
        <v>#REF!</v>
      </c>
      <c r="I127" s="114" t="e">
        <f>IF('Ricavi complessivi'!#REF!="G",'Ricavi complessivi'!D127*LAVORO!$E$9,IF('Ricavi complessivi'!#REF!="T",'Ricavi complessivi'!D127,""))</f>
        <v>#REF!</v>
      </c>
      <c r="J127" s="14" t="e">
        <f>IF('Ricavi complessivi'!#REF!="G",'Ricavi complessivi'!E127*LAVORO!$E$9,IF('Ricavi complessivi'!#REF!="T",'Ricavi complessivi'!E127,""))</f>
        <v>#REF!</v>
      </c>
      <c r="K127" s="14" t="e">
        <f>IF('Ricavi complessivi'!#REF!="G",'Ricavi complessivi'!F127*LAVORO!$E$9,IF('Ricavi complessivi'!#REF!="T",'Ricavi complessivi'!F127,""))</f>
        <v>#REF!</v>
      </c>
      <c r="L127" s="30" t="e">
        <f>IF('Ricavi complessivi'!#REF!="G",'Ricavi complessivi'!#REF!*LAVORO!$E$9,IF('Ricavi complessivi'!#REF!="T",'Ricavi complessivi'!#REF!,""))</f>
        <v>#REF!</v>
      </c>
      <c r="M127" s="30" t="e">
        <f>'Ricavi complessivi'!#REF!</f>
        <v>#REF!</v>
      </c>
      <c r="O127" s="1"/>
      <c r="P127" s="42" t="e">
        <f>IF(M127="G",'Ricavi complessivi'!#REF!,IF('R Traversetolo'!M127='R Traversetolo'!$B$214,'Ricavi complessivi'!#REF!,0))</f>
        <v>#REF!</v>
      </c>
    </row>
    <row r="128" spans="1:16" hidden="1">
      <c r="A128" s="13" t="str">
        <f>IF('Ricavi complessivi'!A128="","",'Ricavi complessivi'!A128)</f>
        <v/>
      </c>
      <c r="B128" s="62" t="str">
        <f>IF('Ricavi complessivi'!B128="","",'Ricavi complessivi'!B128)</f>
        <v/>
      </c>
      <c r="C128" s="8" t="e">
        <f>IF('Ricavi complessivi'!#REF!="G",'Ricavi complessivi'!#REF!*LAVORO!$E$9,IF('Ricavi complessivi'!#REF!="T",'Ricavi complessivi'!#REF!,""))</f>
        <v>#REF!</v>
      </c>
      <c r="D128" s="8" t="e">
        <f>IF('Ricavi complessivi'!#REF!="G",'Ricavi complessivi'!#REF!*LAVORO!$E$9,IF('Ricavi complessivi'!#REF!="T",'Ricavi complessivi'!#REF!,""))</f>
        <v>#REF!</v>
      </c>
      <c r="E128" s="30" t="e">
        <f>IF('Ricavi complessivi'!#REF!="G",'Ricavi complessivi'!#REF!*LAVORO!$E$9,IF('Ricavi complessivi'!#REF!="T",'Ricavi complessivi'!#REF!,""))</f>
        <v>#REF!</v>
      </c>
      <c r="F128" s="114" t="e">
        <f>IF('Ricavi complessivi'!#REF!="G",'Ricavi complessivi'!C128*LAVORO!$E$9,IF('Ricavi complessivi'!#REF!="T",'Ricavi complessivi'!C128,0))</f>
        <v>#REF!</v>
      </c>
      <c r="G128" s="44" t="e">
        <f>IF('Ricavi complessivi'!#REF!="G",'Ricavi complessivi'!#REF!*LAVORO!$E$9,IF('Ricavi complessivi'!#REF!="T",'Ricavi complessivi'!#REF!,""))</f>
        <v>#REF!</v>
      </c>
      <c r="H128" s="44" t="e">
        <f>IF('Ricavi complessivi'!#REF!="G",'Ricavi complessivi'!#REF!*LAVORO!$E$9,IF('Ricavi complessivi'!#REF!="T",'Ricavi complessivi'!#REF!,""))</f>
        <v>#REF!</v>
      </c>
      <c r="I128" s="114" t="e">
        <f>IF('Ricavi complessivi'!#REF!="G",'Ricavi complessivi'!D128*LAVORO!$E$9,IF('Ricavi complessivi'!#REF!="T",'Ricavi complessivi'!D128,""))</f>
        <v>#REF!</v>
      </c>
      <c r="J128" s="14" t="e">
        <f>IF('Ricavi complessivi'!#REF!="G",'Ricavi complessivi'!E128*LAVORO!$E$9,IF('Ricavi complessivi'!#REF!="T",'Ricavi complessivi'!E128,""))</f>
        <v>#REF!</v>
      </c>
      <c r="K128" s="14" t="e">
        <f>IF('Ricavi complessivi'!#REF!="G",'Ricavi complessivi'!F128*LAVORO!$E$9,IF('Ricavi complessivi'!#REF!="T",'Ricavi complessivi'!F128,""))</f>
        <v>#REF!</v>
      </c>
      <c r="L128" s="30" t="e">
        <f>IF('Ricavi complessivi'!#REF!="G",'Ricavi complessivi'!#REF!*LAVORO!$E$9,IF('Ricavi complessivi'!#REF!="T",'Ricavi complessivi'!#REF!,""))</f>
        <v>#REF!</v>
      </c>
      <c r="M128" s="30" t="e">
        <f>'Ricavi complessivi'!#REF!</f>
        <v>#REF!</v>
      </c>
      <c r="O128" s="1"/>
      <c r="P128" s="42" t="e">
        <f>IF(M128="G",'Ricavi complessivi'!#REF!,IF('R Traversetolo'!M128='R Traversetolo'!$B$214,'Ricavi complessivi'!#REF!,0))</f>
        <v>#REF!</v>
      </c>
    </row>
    <row r="129" spans="1:16" hidden="1">
      <c r="A129" s="13" t="str">
        <f>IF('Ricavi complessivi'!A129="","",'Ricavi complessivi'!A129)</f>
        <v/>
      </c>
      <c r="B129" s="62" t="str">
        <f>IF('Ricavi complessivi'!B129="","",'Ricavi complessivi'!B129)</f>
        <v/>
      </c>
      <c r="C129" s="8" t="e">
        <f>IF('Ricavi complessivi'!#REF!="G",'Ricavi complessivi'!#REF!*LAVORO!$E$9,IF('Ricavi complessivi'!#REF!="T",'Ricavi complessivi'!#REF!,""))</f>
        <v>#REF!</v>
      </c>
      <c r="D129" s="8" t="e">
        <f>IF('Ricavi complessivi'!#REF!="G",'Ricavi complessivi'!#REF!*LAVORO!$E$9,IF('Ricavi complessivi'!#REF!="T",'Ricavi complessivi'!#REF!,""))</f>
        <v>#REF!</v>
      </c>
      <c r="E129" s="30" t="e">
        <f>IF('Ricavi complessivi'!#REF!="G",'Ricavi complessivi'!#REF!*LAVORO!$E$9,IF('Ricavi complessivi'!#REF!="T",'Ricavi complessivi'!#REF!,""))</f>
        <v>#REF!</v>
      </c>
      <c r="F129" s="114" t="e">
        <f>IF('Ricavi complessivi'!#REF!="G",'Ricavi complessivi'!C129*LAVORO!$E$9,IF('Ricavi complessivi'!#REF!="T",'Ricavi complessivi'!C129,0))</f>
        <v>#REF!</v>
      </c>
      <c r="G129" s="44" t="e">
        <f>IF('Ricavi complessivi'!#REF!="G",'Ricavi complessivi'!#REF!*LAVORO!$E$9,IF('Ricavi complessivi'!#REF!="T",'Ricavi complessivi'!#REF!,""))</f>
        <v>#REF!</v>
      </c>
      <c r="H129" s="44" t="e">
        <f>IF('Ricavi complessivi'!#REF!="G",'Ricavi complessivi'!#REF!*LAVORO!$E$9,IF('Ricavi complessivi'!#REF!="T",'Ricavi complessivi'!#REF!,""))</f>
        <v>#REF!</v>
      </c>
      <c r="I129" s="114" t="e">
        <f>IF('Ricavi complessivi'!#REF!="G",'Ricavi complessivi'!D129*LAVORO!$E$9,IF('Ricavi complessivi'!#REF!="T",'Ricavi complessivi'!D129,""))</f>
        <v>#REF!</v>
      </c>
      <c r="J129" s="14" t="e">
        <f>IF('Ricavi complessivi'!#REF!="G",'Ricavi complessivi'!E129*LAVORO!$E$9,IF('Ricavi complessivi'!#REF!="T",'Ricavi complessivi'!E129,""))</f>
        <v>#REF!</v>
      </c>
      <c r="K129" s="14" t="e">
        <f>IF('Ricavi complessivi'!#REF!="G",'Ricavi complessivi'!F129*LAVORO!$E$9,IF('Ricavi complessivi'!#REF!="T",'Ricavi complessivi'!F129,""))</f>
        <v>#REF!</v>
      </c>
      <c r="L129" s="30" t="e">
        <f>IF('Ricavi complessivi'!#REF!="G",'Ricavi complessivi'!#REF!*LAVORO!$E$9,IF('Ricavi complessivi'!#REF!="T",'Ricavi complessivi'!#REF!,""))</f>
        <v>#REF!</v>
      </c>
      <c r="M129" s="30" t="e">
        <f>'Ricavi complessivi'!#REF!</f>
        <v>#REF!</v>
      </c>
      <c r="O129" s="1"/>
      <c r="P129" s="42" t="e">
        <f>IF(M129="G",'Ricavi complessivi'!#REF!,IF('R Traversetolo'!M129='R Traversetolo'!$B$214,'Ricavi complessivi'!#REF!,0))</f>
        <v>#REF!</v>
      </c>
    </row>
    <row r="130" spans="1:16" hidden="1">
      <c r="A130" s="13" t="str">
        <f>IF('Ricavi complessivi'!A130="","",'Ricavi complessivi'!A130)</f>
        <v/>
      </c>
      <c r="B130" s="62" t="str">
        <f>IF('Ricavi complessivi'!B130="","",'Ricavi complessivi'!B130)</f>
        <v/>
      </c>
      <c r="C130" s="8" t="e">
        <f>IF('Ricavi complessivi'!#REF!="G",'Ricavi complessivi'!#REF!*LAVORO!$E$9,IF('Ricavi complessivi'!#REF!="T",'Ricavi complessivi'!#REF!,""))</f>
        <v>#REF!</v>
      </c>
      <c r="D130" s="8" t="e">
        <f>IF('Ricavi complessivi'!#REF!="G",'Ricavi complessivi'!#REF!*LAVORO!$E$9,IF('Ricavi complessivi'!#REF!="T",'Ricavi complessivi'!#REF!,""))</f>
        <v>#REF!</v>
      </c>
      <c r="E130" s="30" t="e">
        <f>IF('Ricavi complessivi'!#REF!="G",'Ricavi complessivi'!#REF!*LAVORO!$E$9,IF('Ricavi complessivi'!#REF!="T",'Ricavi complessivi'!#REF!,""))</f>
        <v>#REF!</v>
      </c>
      <c r="F130" s="114" t="e">
        <f>IF('Ricavi complessivi'!#REF!="G",'Ricavi complessivi'!C130*LAVORO!$E$9,IF('Ricavi complessivi'!#REF!="T",'Ricavi complessivi'!C130,0))</f>
        <v>#REF!</v>
      </c>
      <c r="G130" s="44" t="e">
        <f>IF('Ricavi complessivi'!#REF!="G",'Ricavi complessivi'!#REF!*LAVORO!$E$9,IF('Ricavi complessivi'!#REF!="T",'Ricavi complessivi'!#REF!,""))</f>
        <v>#REF!</v>
      </c>
      <c r="H130" s="44" t="e">
        <f>IF('Ricavi complessivi'!#REF!="G",'Ricavi complessivi'!#REF!*LAVORO!$E$9,IF('Ricavi complessivi'!#REF!="T",'Ricavi complessivi'!#REF!,""))</f>
        <v>#REF!</v>
      </c>
      <c r="I130" s="114" t="e">
        <f>IF('Ricavi complessivi'!#REF!="G",'Ricavi complessivi'!D130*LAVORO!$E$9,IF('Ricavi complessivi'!#REF!="T",'Ricavi complessivi'!D130,""))</f>
        <v>#REF!</v>
      </c>
      <c r="J130" s="14" t="e">
        <f>IF('Ricavi complessivi'!#REF!="G",'Ricavi complessivi'!E130*LAVORO!$E$9,IF('Ricavi complessivi'!#REF!="T",'Ricavi complessivi'!E130,""))</f>
        <v>#REF!</v>
      </c>
      <c r="K130" s="14" t="e">
        <f>IF('Ricavi complessivi'!#REF!="G",'Ricavi complessivi'!F130*LAVORO!$E$9,IF('Ricavi complessivi'!#REF!="T",'Ricavi complessivi'!F130,""))</f>
        <v>#REF!</v>
      </c>
      <c r="L130" s="30" t="e">
        <f>IF('Ricavi complessivi'!#REF!="G",'Ricavi complessivi'!#REF!*LAVORO!$E$9,IF('Ricavi complessivi'!#REF!="T",'Ricavi complessivi'!#REF!,""))</f>
        <v>#REF!</v>
      </c>
      <c r="M130" s="30" t="e">
        <f>'Ricavi complessivi'!#REF!</f>
        <v>#REF!</v>
      </c>
      <c r="O130" s="1"/>
      <c r="P130" s="42" t="e">
        <f>IF(M130="G",'Ricavi complessivi'!#REF!,IF('R Traversetolo'!M130='R Traversetolo'!$B$214,'Ricavi complessivi'!#REF!,0))</f>
        <v>#REF!</v>
      </c>
    </row>
    <row r="131" spans="1:16" hidden="1">
      <c r="A131" s="13" t="str">
        <f>IF('Ricavi complessivi'!A131="","",'Ricavi complessivi'!A131)</f>
        <v/>
      </c>
      <c r="B131" s="62" t="str">
        <f>IF('Ricavi complessivi'!B131="","",'Ricavi complessivi'!B131)</f>
        <v/>
      </c>
      <c r="C131" s="8" t="e">
        <f>IF('Ricavi complessivi'!#REF!="G",'Ricavi complessivi'!#REF!*LAVORO!$E$9,IF('Ricavi complessivi'!#REF!="T",'Ricavi complessivi'!#REF!,""))</f>
        <v>#REF!</v>
      </c>
      <c r="D131" s="8" t="e">
        <f>IF('Ricavi complessivi'!#REF!="G",'Ricavi complessivi'!#REF!*LAVORO!$E$9,IF('Ricavi complessivi'!#REF!="T",'Ricavi complessivi'!#REF!,""))</f>
        <v>#REF!</v>
      </c>
      <c r="E131" s="30" t="e">
        <f>IF('Ricavi complessivi'!#REF!="G",'Ricavi complessivi'!#REF!*LAVORO!$E$9,IF('Ricavi complessivi'!#REF!="T",'Ricavi complessivi'!#REF!,""))</f>
        <v>#REF!</v>
      </c>
      <c r="F131" s="114" t="e">
        <f>IF('Ricavi complessivi'!#REF!="G",'Ricavi complessivi'!C131*LAVORO!$E$9,IF('Ricavi complessivi'!#REF!="T",'Ricavi complessivi'!C131,0))</f>
        <v>#REF!</v>
      </c>
      <c r="G131" s="44" t="e">
        <f>IF('Ricavi complessivi'!#REF!="G",'Ricavi complessivi'!#REF!*LAVORO!$E$9,IF('Ricavi complessivi'!#REF!="T",'Ricavi complessivi'!#REF!,""))</f>
        <v>#REF!</v>
      </c>
      <c r="H131" s="44" t="e">
        <f>IF('Ricavi complessivi'!#REF!="G",'Ricavi complessivi'!#REF!*LAVORO!$E$9,IF('Ricavi complessivi'!#REF!="T",'Ricavi complessivi'!#REF!,""))</f>
        <v>#REF!</v>
      </c>
      <c r="I131" s="114" t="e">
        <f>IF('Ricavi complessivi'!#REF!="G",'Ricavi complessivi'!D131*LAVORO!$E$9,IF('Ricavi complessivi'!#REF!="T",'Ricavi complessivi'!D131,""))</f>
        <v>#REF!</v>
      </c>
      <c r="J131" s="14" t="e">
        <f>IF('Ricavi complessivi'!#REF!="G",'Ricavi complessivi'!E131*LAVORO!$E$9,IF('Ricavi complessivi'!#REF!="T",'Ricavi complessivi'!E131,""))</f>
        <v>#REF!</v>
      </c>
      <c r="K131" s="14" t="e">
        <f>IF('Ricavi complessivi'!#REF!="G",'Ricavi complessivi'!F131*LAVORO!$E$9,IF('Ricavi complessivi'!#REF!="T",'Ricavi complessivi'!F131,""))</f>
        <v>#REF!</v>
      </c>
      <c r="L131" s="30" t="e">
        <f>IF('Ricavi complessivi'!#REF!="G",'Ricavi complessivi'!#REF!*LAVORO!$E$9,IF('Ricavi complessivi'!#REF!="T",'Ricavi complessivi'!#REF!,""))</f>
        <v>#REF!</v>
      </c>
      <c r="M131" s="30" t="e">
        <f>'Ricavi complessivi'!#REF!</f>
        <v>#REF!</v>
      </c>
      <c r="O131" s="1"/>
      <c r="P131" s="42" t="e">
        <f>IF(M131="G",'Ricavi complessivi'!#REF!,IF('R Traversetolo'!M131='R Traversetolo'!$B$214,'Ricavi complessivi'!#REF!,0))</f>
        <v>#REF!</v>
      </c>
    </row>
    <row r="132" spans="1:16" hidden="1">
      <c r="A132" s="13" t="str">
        <f>IF('Ricavi complessivi'!A132="","",'Ricavi complessivi'!A132)</f>
        <v/>
      </c>
      <c r="B132" s="62" t="str">
        <f>IF('Ricavi complessivi'!B132="","",'Ricavi complessivi'!B132)</f>
        <v/>
      </c>
      <c r="C132" s="8" t="e">
        <f>IF('Ricavi complessivi'!#REF!="G",'Ricavi complessivi'!#REF!*LAVORO!$E$9,IF('Ricavi complessivi'!#REF!="T",'Ricavi complessivi'!#REF!,""))</f>
        <v>#REF!</v>
      </c>
      <c r="D132" s="8" t="e">
        <f>IF('Ricavi complessivi'!#REF!="G",'Ricavi complessivi'!#REF!*LAVORO!$E$9,IF('Ricavi complessivi'!#REF!="T",'Ricavi complessivi'!#REF!,""))</f>
        <v>#REF!</v>
      </c>
      <c r="E132" s="30" t="e">
        <f>IF('Ricavi complessivi'!#REF!="G",'Ricavi complessivi'!#REF!*LAVORO!$E$9,IF('Ricavi complessivi'!#REF!="T",'Ricavi complessivi'!#REF!,""))</f>
        <v>#REF!</v>
      </c>
      <c r="F132" s="114" t="e">
        <f>IF('Ricavi complessivi'!#REF!="G",'Ricavi complessivi'!C132*LAVORO!$E$9,IF('Ricavi complessivi'!#REF!="T",'Ricavi complessivi'!C132,0))</f>
        <v>#REF!</v>
      </c>
      <c r="G132" s="44" t="e">
        <f>IF('Ricavi complessivi'!#REF!="G",'Ricavi complessivi'!#REF!*LAVORO!$E$9,IF('Ricavi complessivi'!#REF!="T",'Ricavi complessivi'!#REF!,""))</f>
        <v>#REF!</v>
      </c>
      <c r="H132" s="44" t="e">
        <f>IF('Ricavi complessivi'!#REF!="G",'Ricavi complessivi'!#REF!*LAVORO!$E$9,IF('Ricavi complessivi'!#REF!="T",'Ricavi complessivi'!#REF!,""))</f>
        <v>#REF!</v>
      </c>
      <c r="I132" s="114" t="e">
        <f>IF('Ricavi complessivi'!#REF!="G",'Ricavi complessivi'!D132*LAVORO!$E$9,IF('Ricavi complessivi'!#REF!="T",'Ricavi complessivi'!D132,""))</f>
        <v>#REF!</v>
      </c>
      <c r="J132" s="14" t="e">
        <f>IF('Ricavi complessivi'!#REF!="G",'Ricavi complessivi'!E132*LAVORO!$E$9,IF('Ricavi complessivi'!#REF!="T",'Ricavi complessivi'!E132,""))</f>
        <v>#REF!</v>
      </c>
      <c r="K132" s="14" t="e">
        <f>IF('Ricavi complessivi'!#REF!="G",'Ricavi complessivi'!F132*LAVORO!$E$9,IF('Ricavi complessivi'!#REF!="T",'Ricavi complessivi'!F132,""))</f>
        <v>#REF!</v>
      </c>
      <c r="L132" s="30" t="e">
        <f>IF('Ricavi complessivi'!#REF!="G",'Ricavi complessivi'!#REF!*LAVORO!$E$9,IF('Ricavi complessivi'!#REF!="T",'Ricavi complessivi'!#REF!,""))</f>
        <v>#REF!</v>
      </c>
      <c r="M132" s="30" t="e">
        <f>'Ricavi complessivi'!#REF!</f>
        <v>#REF!</v>
      </c>
      <c r="O132" s="1"/>
      <c r="P132" s="42" t="e">
        <f>IF(M132="G",'Ricavi complessivi'!#REF!,IF('R Traversetolo'!M132='R Traversetolo'!$B$214,'Ricavi complessivi'!#REF!,0))</f>
        <v>#REF!</v>
      </c>
    </row>
    <row r="133" spans="1:16" hidden="1">
      <c r="A133" s="13" t="str">
        <f>IF('Ricavi complessivi'!A133="","",'Ricavi complessivi'!A133)</f>
        <v/>
      </c>
      <c r="B133" s="62" t="str">
        <f>IF('Ricavi complessivi'!B133="","",'Ricavi complessivi'!B133)</f>
        <v/>
      </c>
      <c r="C133" s="8" t="e">
        <f>IF('Ricavi complessivi'!#REF!="G",'Ricavi complessivi'!#REF!*LAVORO!$E$9,IF('Ricavi complessivi'!#REF!="T",'Ricavi complessivi'!#REF!,""))</f>
        <v>#REF!</v>
      </c>
      <c r="D133" s="8" t="e">
        <f>IF('Ricavi complessivi'!#REF!="G",'Ricavi complessivi'!#REF!*LAVORO!$E$9,IF('Ricavi complessivi'!#REF!="T",'Ricavi complessivi'!#REF!,""))</f>
        <v>#REF!</v>
      </c>
      <c r="E133" s="30" t="e">
        <f>IF('Ricavi complessivi'!#REF!="G",'Ricavi complessivi'!#REF!*LAVORO!$E$9,IF('Ricavi complessivi'!#REF!="T",'Ricavi complessivi'!#REF!,""))</f>
        <v>#REF!</v>
      </c>
      <c r="F133" s="114" t="e">
        <f>IF('Ricavi complessivi'!#REF!="G",'Ricavi complessivi'!C133*LAVORO!$E$9,IF('Ricavi complessivi'!#REF!="T",'Ricavi complessivi'!C133,0))</f>
        <v>#REF!</v>
      </c>
      <c r="G133" s="44" t="e">
        <f>IF('Ricavi complessivi'!#REF!="G",'Ricavi complessivi'!#REF!*LAVORO!$E$9,IF('Ricavi complessivi'!#REF!="T",'Ricavi complessivi'!#REF!,""))</f>
        <v>#REF!</v>
      </c>
      <c r="H133" s="44" t="e">
        <f>IF('Ricavi complessivi'!#REF!="G",'Ricavi complessivi'!#REF!*LAVORO!$E$9,IF('Ricavi complessivi'!#REF!="T",'Ricavi complessivi'!#REF!,""))</f>
        <v>#REF!</v>
      </c>
      <c r="I133" s="114" t="e">
        <f>IF('Ricavi complessivi'!#REF!="G",'Ricavi complessivi'!D133*LAVORO!$E$9,IF('Ricavi complessivi'!#REF!="T",'Ricavi complessivi'!D133,""))</f>
        <v>#REF!</v>
      </c>
      <c r="J133" s="14" t="e">
        <f>IF('Ricavi complessivi'!#REF!="G",'Ricavi complessivi'!E133*LAVORO!$E$9,IF('Ricavi complessivi'!#REF!="T",'Ricavi complessivi'!E133,""))</f>
        <v>#REF!</v>
      </c>
      <c r="K133" s="14" t="e">
        <f>IF('Ricavi complessivi'!#REF!="G",'Ricavi complessivi'!F133*LAVORO!$E$9,IF('Ricavi complessivi'!#REF!="T",'Ricavi complessivi'!F133,""))</f>
        <v>#REF!</v>
      </c>
      <c r="L133" s="30" t="e">
        <f>IF('Ricavi complessivi'!#REF!="G",'Ricavi complessivi'!#REF!*LAVORO!$E$9,IF('Ricavi complessivi'!#REF!="T",'Ricavi complessivi'!#REF!,""))</f>
        <v>#REF!</v>
      </c>
      <c r="M133" s="30" t="e">
        <f>'Ricavi complessivi'!#REF!</f>
        <v>#REF!</v>
      </c>
      <c r="O133" s="1"/>
      <c r="P133" s="42" t="e">
        <f>IF(M133="G",'Ricavi complessivi'!#REF!,IF('R Traversetolo'!M133='R Traversetolo'!$B$214,'Ricavi complessivi'!#REF!,0))</f>
        <v>#REF!</v>
      </c>
    </row>
    <row r="134" spans="1:16" hidden="1">
      <c r="A134" s="13" t="str">
        <f>IF('Ricavi complessivi'!A134="","",'Ricavi complessivi'!A134)</f>
        <v/>
      </c>
      <c r="B134" s="62" t="str">
        <f>IF('Ricavi complessivi'!B134="","",'Ricavi complessivi'!B134)</f>
        <v/>
      </c>
      <c r="C134" s="8" t="e">
        <f>IF('Ricavi complessivi'!#REF!="G",'Ricavi complessivi'!#REF!*LAVORO!$E$9,IF('Ricavi complessivi'!#REF!="T",'Ricavi complessivi'!#REF!,""))</f>
        <v>#REF!</v>
      </c>
      <c r="D134" s="8" t="e">
        <f>IF('Ricavi complessivi'!#REF!="G",'Ricavi complessivi'!#REF!*LAVORO!$E$9,IF('Ricavi complessivi'!#REF!="T",'Ricavi complessivi'!#REF!,""))</f>
        <v>#REF!</v>
      </c>
      <c r="E134" s="30" t="e">
        <f>IF('Ricavi complessivi'!#REF!="G",'Ricavi complessivi'!#REF!*LAVORO!$E$9,IF('Ricavi complessivi'!#REF!="T",'Ricavi complessivi'!#REF!,""))</f>
        <v>#REF!</v>
      </c>
      <c r="F134" s="114" t="e">
        <f>IF('Ricavi complessivi'!#REF!="G",'Ricavi complessivi'!C134*LAVORO!$E$9,IF('Ricavi complessivi'!#REF!="T",'Ricavi complessivi'!C134,0))</f>
        <v>#REF!</v>
      </c>
      <c r="G134" s="44" t="e">
        <f>IF('Ricavi complessivi'!#REF!="G",'Ricavi complessivi'!#REF!*LAVORO!$E$9,IF('Ricavi complessivi'!#REF!="T",'Ricavi complessivi'!#REF!,""))</f>
        <v>#REF!</v>
      </c>
      <c r="H134" s="44" t="e">
        <f>IF('Ricavi complessivi'!#REF!="G",'Ricavi complessivi'!#REF!*LAVORO!$E$9,IF('Ricavi complessivi'!#REF!="T",'Ricavi complessivi'!#REF!,""))</f>
        <v>#REF!</v>
      </c>
      <c r="I134" s="114" t="e">
        <f>IF('Ricavi complessivi'!#REF!="G",'Ricavi complessivi'!D134*LAVORO!$E$9,IF('Ricavi complessivi'!#REF!="T",'Ricavi complessivi'!D134,""))</f>
        <v>#REF!</v>
      </c>
      <c r="J134" s="14" t="e">
        <f>IF('Ricavi complessivi'!#REF!="G",'Ricavi complessivi'!E134*LAVORO!$E$9,IF('Ricavi complessivi'!#REF!="T",'Ricavi complessivi'!E134,""))</f>
        <v>#REF!</v>
      </c>
      <c r="K134" s="14" t="e">
        <f>IF('Ricavi complessivi'!#REF!="G",'Ricavi complessivi'!F134*LAVORO!$E$9,IF('Ricavi complessivi'!#REF!="T",'Ricavi complessivi'!F134,""))</f>
        <v>#REF!</v>
      </c>
      <c r="L134" s="30" t="e">
        <f>IF('Ricavi complessivi'!#REF!="G",'Ricavi complessivi'!#REF!*LAVORO!$E$9,IF('Ricavi complessivi'!#REF!="T",'Ricavi complessivi'!#REF!,""))</f>
        <v>#REF!</v>
      </c>
      <c r="M134" s="30" t="e">
        <f>'Ricavi complessivi'!#REF!</f>
        <v>#REF!</v>
      </c>
      <c r="O134" s="1"/>
      <c r="P134" s="42" t="e">
        <f>IF(M134="G",'Ricavi complessivi'!#REF!,IF('R Traversetolo'!M134='R Traversetolo'!$B$214,'Ricavi complessivi'!#REF!,0))</f>
        <v>#REF!</v>
      </c>
    </row>
    <row r="135" spans="1:16" hidden="1">
      <c r="A135" s="13" t="str">
        <f>IF('Ricavi complessivi'!A135="","",'Ricavi complessivi'!A135)</f>
        <v/>
      </c>
      <c r="B135" s="62" t="str">
        <f>IF('Ricavi complessivi'!B135="","",'Ricavi complessivi'!B135)</f>
        <v/>
      </c>
      <c r="C135" s="8" t="e">
        <f>IF('Ricavi complessivi'!#REF!="G",'Ricavi complessivi'!#REF!*LAVORO!$E$9,IF('Ricavi complessivi'!#REF!="T",'Ricavi complessivi'!#REF!,""))</f>
        <v>#REF!</v>
      </c>
      <c r="D135" s="8" t="e">
        <f>IF('Ricavi complessivi'!#REF!="G",'Ricavi complessivi'!#REF!*LAVORO!$E$9,IF('Ricavi complessivi'!#REF!="T",'Ricavi complessivi'!#REF!,""))</f>
        <v>#REF!</v>
      </c>
      <c r="E135" s="30" t="e">
        <f>IF('Ricavi complessivi'!#REF!="G",'Ricavi complessivi'!#REF!*LAVORO!$E$9,IF('Ricavi complessivi'!#REF!="T",'Ricavi complessivi'!#REF!,""))</f>
        <v>#REF!</v>
      </c>
      <c r="F135" s="114" t="e">
        <f>IF('Ricavi complessivi'!#REF!="G",'Ricavi complessivi'!C135*LAVORO!$E$9,IF('Ricavi complessivi'!#REF!="T",'Ricavi complessivi'!C135,0))</f>
        <v>#REF!</v>
      </c>
      <c r="G135" s="44" t="e">
        <f>IF('Ricavi complessivi'!#REF!="G",'Ricavi complessivi'!#REF!*LAVORO!$E$9,IF('Ricavi complessivi'!#REF!="T",'Ricavi complessivi'!#REF!,""))</f>
        <v>#REF!</v>
      </c>
      <c r="H135" s="44" t="e">
        <f>IF('Ricavi complessivi'!#REF!="G",'Ricavi complessivi'!#REF!*LAVORO!$E$9,IF('Ricavi complessivi'!#REF!="T",'Ricavi complessivi'!#REF!,""))</f>
        <v>#REF!</v>
      </c>
      <c r="I135" s="114" t="e">
        <f>IF('Ricavi complessivi'!#REF!="G",'Ricavi complessivi'!D135*LAVORO!$E$9,IF('Ricavi complessivi'!#REF!="T",'Ricavi complessivi'!D135,""))</f>
        <v>#REF!</v>
      </c>
      <c r="J135" s="14" t="e">
        <f>IF('Ricavi complessivi'!#REF!="G",'Ricavi complessivi'!E135*LAVORO!$E$9,IF('Ricavi complessivi'!#REF!="T",'Ricavi complessivi'!E135,""))</f>
        <v>#REF!</v>
      </c>
      <c r="K135" s="14" t="e">
        <f>IF('Ricavi complessivi'!#REF!="G",'Ricavi complessivi'!F135*LAVORO!$E$9,IF('Ricavi complessivi'!#REF!="T",'Ricavi complessivi'!F135,""))</f>
        <v>#REF!</v>
      </c>
      <c r="L135" s="30" t="e">
        <f>IF('Ricavi complessivi'!#REF!="G",'Ricavi complessivi'!#REF!*LAVORO!$E$9,IF('Ricavi complessivi'!#REF!="T",'Ricavi complessivi'!#REF!,""))</f>
        <v>#REF!</v>
      </c>
      <c r="M135" s="30" t="e">
        <f>'Ricavi complessivi'!#REF!</f>
        <v>#REF!</v>
      </c>
      <c r="O135" s="1"/>
      <c r="P135" s="42" t="e">
        <f>IF(M135="G",'Ricavi complessivi'!#REF!,IF('R Traversetolo'!M135='R Traversetolo'!$B$214,'Ricavi complessivi'!#REF!,0))</f>
        <v>#REF!</v>
      </c>
    </row>
    <row r="136" spans="1:16" hidden="1">
      <c r="A136" s="13" t="str">
        <f>IF('Ricavi complessivi'!A136="","",'Ricavi complessivi'!A136)</f>
        <v/>
      </c>
      <c r="B136" s="62" t="str">
        <f>IF('Ricavi complessivi'!B136="","",'Ricavi complessivi'!B136)</f>
        <v/>
      </c>
      <c r="C136" s="8" t="e">
        <f>IF('Ricavi complessivi'!#REF!="G",'Ricavi complessivi'!#REF!*LAVORO!$E$9,IF('Ricavi complessivi'!#REF!="T",'Ricavi complessivi'!#REF!,""))</f>
        <v>#REF!</v>
      </c>
      <c r="D136" s="8" t="e">
        <f>IF('Ricavi complessivi'!#REF!="G",'Ricavi complessivi'!#REF!*LAVORO!$E$9,IF('Ricavi complessivi'!#REF!="T",'Ricavi complessivi'!#REF!,""))</f>
        <v>#REF!</v>
      </c>
      <c r="E136" s="30" t="e">
        <f>IF('Ricavi complessivi'!#REF!="G",'Ricavi complessivi'!#REF!*LAVORO!$E$9,IF('Ricavi complessivi'!#REF!="T",'Ricavi complessivi'!#REF!,""))</f>
        <v>#REF!</v>
      </c>
      <c r="F136" s="114" t="e">
        <f>IF('Ricavi complessivi'!#REF!="G",'Ricavi complessivi'!C136*LAVORO!$E$9,IF('Ricavi complessivi'!#REF!="T",'Ricavi complessivi'!C136,0))</f>
        <v>#REF!</v>
      </c>
      <c r="G136" s="44" t="e">
        <f>IF('Ricavi complessivi'!#REF!="G",'Ricavi complessivi'!#REF!*LAVORO!$E$9,IF('Ricavi complessivi'!#REF!="T",'Ricavi complessivi'!#REF!,""))</f>
        <v>#REF!</v>
      </c>
      <c r="H136" s="44" t="e">
        <f>IF('Ricavi complessivi'!#REF!="G",'Ricavi complessivi'!#REF!*LAVORO!$E$9,IF('Ricavi complessivi'!#REF!="T",'Ricavi complessivi'!#REF!,""))</f>
        <v>#REF!</v>
      </c>
      <c r="I136" s="114" t="e">
        <f>IF('Ricavi complessivi'!#REF!="G",'Ricavi complessivi'!D136*LAVORO!$E$9,IF('Ricavi complessivi'!#REF!="T",'Ricavi complessivi'!D136,""))</f>
        <v>#REF!</v>
      </c>
      <c r="J136" s="14" t="e">
        <f>IF('Ricavi complessivi'!#REF!="G",'Ricavi complessivi'!E136*LAVORO!$E$9,IF('Ricavi complessivi'!#REF!="T",'Ricavi complessivi'!E136,""))</f>
        <v>#REF!</v>
      </c>
      <c r="K136" s="14" t="e">
        <f>IF('Ricavi complessivi'!#REF!="G",'Ricavi complessivi'!F136*LAVORO!$E$9,IF('Ricavi complessivi'!#REF!="T",'Ricavi complessivi'!F136,""))</f>
        <v>#REF!</v>
      </c>
      <c r="L136" s="30" t="e">
        <f>IF('Ricavi complessivi'!#REF!="G",'Ricavi complessivi'!#REF!*LAVORO!$E$9,IF('Ricavi complessivi'!#REF!="T",'Ricavi complessivi'!#REF!,""))</f>
        <v>#REF!</v>
      </c>
      <c r="M136" s="30" t="e">
        <f>'Ricavi complessivi'!#REF!</f>
        <v>#REF!</v>
      </c>
      <c r="O136" s="1"/>
      <c r="P136" s="42" t="e">
        <f>IF(M136="G",'Ricavi complessivi'!#REF!,IF('R Traversetolo'!M136='R Traversetolo'!$B$214,'Ricavi complessivi'!#REF!,0))</f>
        <v>#REF!</v>
      </c>
    </row>
    <row r="137" spans="1:16" hidden="1">
      <c r="A137" s="13" t="str">
        <f>IF('Ricavi complessivi'!A137="","",'Ricavi complessivi'!A137)</f>
        <v/>
      </c>
      <c r="B137" s="62" t="str">
        <f>IF('Ricavi complessivi'!B137="","",'Ricavi complessivi'!B137)</f>
        <v/>
      </c>
      <c r="C137" s="8" t="e">
        <f>IF('Ricavi complessivi'!#REF!="G",'Ricavi complessivi'!#REF!*LAVORO!$E$9,IF('Ricavi complessivi'!#REF!="T",'Ricavi complessivi'!#REF!,""))</f>
        <v>#REF!</v>
      </c>
      <c r="D137" s="8" t="e">
        <f>IF('Ricavi complessivi'!#REF!="G",'Ricavi complessivi'!#REF!*LAVORO!$E$9,IF('Ricavi complessivi'!#REF!="T",'Ricavi complessivi'!#REF!,""))</f>
        <v>#REF!</v>
      </c>
      <c r="E137" s="30" t="e">
        <f>IF('Ricavi complessivi'!#REF!="G",'Ricavi complessivi'!#REF!*LAVORO!$E$9,IF('Ricavi complessivi'!#REF!="T",'Ricavi complessivi'!#REF!,""))</f>
        <v>#REF!</v>
      </c>
      <c r="F137" s="114" t="e">
        <f>IF('Ricavi complessivi'!#REF!="G",'Ricavi complessivi'!C137*LAVORO!$E$9,IF('Ricavi complessivi'!#REF!="T",'Ricavi complessivi'!C137,0))</f>
        <v>#REF!</v>
      </c>
      <c r="G137" s="44" t="e">
        <f>IF('Ricavi complessivi'!#REF!="G",'Ricavi complessivi'!#REF!*LAVORO!$E$9,IF('Ricavi complessivi'!#REF!="T",'Ricavi complessivi'!#REF!,""))</f>
        <v>#REF!</v>
      </c>
      <c r="H137" s="44" t="e">
        <f>IF('Ricavi complessivi'!#REF!="G",'Ricavi complessivi'!#REF!*LAVORO!$E$9,IF('Ricavi complessivi'!#REF!="T",'Ricavi complessivi'!#REF!,""))</f>
        <v>#REF!</v>
      </c>
      <c r="I137" s="114" t="e">
        <f>IF('Ricavi complessivi'!#REF!="G",'Ricavi complessivi'!D137*LAVORO!$E$9,IF('Ricavi complessivi'!#REF!="T",'Ricavi complessivi'!D137,""))</f>
        <v>#REF!</v>
      </c>
      <c r="J137" s="14" t="e">
        <f>IF('Ricavi complessivi'!#REF!="G",'Ricavi complessivi'!E137*LAVORO!$E$9,IF('Ricavi complessivi'!#REF!="T",'Ricavi complessivi'!E137,""))</f>
        <v>#REF!</v>
      </c>
      <c r="K137" s="14" t="e">
        <f>IF('Ricavi complessivi'!#REF!="G",'Ricavi complessivi'!F137*LAVORO!$E$9,IF('Ricavi complessivi'!#REF!="T",'Ricavi complessivi'!F137,""))</f>
        <v>#REF!</v>
      </c>
      <c r="L137" s="30" t="e">
        <f>IF('Ricavi complessivi'!#REF!="G",'Ricavi complessivi'!#REF!*LAVORO!$E$9,IF('Ricavi complessivi'!#REF!="T",'Ricavi complessivi'!#REF!,""))</f>
        <v>#REF!</v>
      </c>
      <c r="M137" s="30" t="e">
        <f>'Ricavi complessivi'!#REF!</f>
        <v>#REF!</v>
      </c>
      <c r="O137" s="1"/>
      <c r="P137" s="42" t="e">
        <f>IF(M137="G",'Ricavi complessivi'!#REF!,IF('R Traversetolo'!M137='R Traversetolo'!$B$214,'Ricavi complessivi'!#REF!,0))</f>
        <v>#REF!</v>
      </c>
    </row>
    <row r="138" spans="1:16" s="6" customFormat="1">
      <c r="A138" s="19"/>
      <c r="B138" s="33" t="s">
        <v>401</v>
      </c>
      <c r="C138" s="33" t="e">
        <f t="shared" ref="C138:K138" si="6">SUM(C93:C137)</f>
        <v>#REF!</v>
      </c>
      <c r="D138" s="33" t="e">
        <f t="shared" si="6"/>
        <v>#REF!</v>
      </c>
      <c r="E138" s="33" t="e">
        <f t="shared" si="6"/>
        <v>#REF!</v>
      </c>
      <c r="F138" s="33" t="e">
        <f>SUM(F93:F137)</f>
        <v>#REF!</v>
      </c>
      <c r="G138" s="33" t="e">
        <f t="shared" si="6"/>
        <v>#REF!</v>
      </c>
      <c r="H138" s="33" t="e">
        <f t="shared" si="6"/>
        <v>#REF!</v>
      </c>
      <c r="I138" s="33" t="e">
        <f t="shared" si="6"/>
        <v>#REF!</v>
      </c>
      <c r="J138" s="33" t="e">
        <f t="shared" si="6"/>
        <v>#REF!</v>
      </c>
      <c r="K138" s="33" t="e">
        <f t="shared" si="6"/>
        <v>#REF!</v>
      </c>
      <c r="L138" s="12"/>
      <c r="M138" s="12"/>
      <c r="P138" s="42">
        <v>1</v>
      </c>
    </row>
    <row r="139" spans="1:16" ht="23.25">
      <c r="B139" s="50" t="s">
        <v>486</v>
      </c>
      <c r="P139" s="42">
        <v>1</v>
      </c>
    </row>
    <row r="140" spans="1:16">
      <c r="A140" s="2" t="s">
        <v>3</v>
      </c>
      <c r="B140" s="2" t="s">
        <v>2</v>
      </c>
      <c r="C140" s="26" t="str">
        <f>C$2</f>
        <v>GESTIONALE</v>
      </c>
      <c r="D140" s="26" t="str">
        <f>D$2</f>
        <v>RATEI E RISCONTI</v>
      </c>
      <c r="E140" s="26" t="str">
        <f>E$2</f>
        <v>STIMA</v>
      </c>
      <c r="F140" s="26" t="str">
        <f>F92</f>
        <v>PREVENTIVO 2019</v>
      </c>
      <c r="G140" s="26" t="e">
        <f t="shared" ref="G140:L140" si="7">G92</f>
        <v>#REF!</v>
      </c>
      <c r="H140" s="26" t="e">
        <f t="shared" si="7"/>
        <v>#REF!</v>
      </c>
      <c r="I140" s="26" t="str">
        <f t="shared" si="7"/>
        <v>CONSUNTIVO 2019</v>
      </c>
      <c r="J140" s="26" t="str">
        <f t="shared" si="7"/>
        <v>INDICATORE ATTESO</v>
      </c>
      <c r="K140" s="26" t="str">
        <f t="shared" si="7"/>
        <v>INDICATORE CONS.</v>
      </c>
      <c r="L140" s="2" t="str">
        <f t="shared" si="7"/>
        <v>NOTE</v>
      </c>
      <c r="P140" s="42">
        <v>1</v>
      </c>
    </row>
    <row r="141" spans="1:16">
      <c r="A141" s="13" t="str">
        <f>IF('Ricavi complessivi'!A141="","",'Ricavi complessivi'!A141)</f>
        <v xml:space="preserve">  58/05/205  </v>
      </c>
      <c r="B141" s="62" t="str">
        <f>IF('Ricavi complessivi'!B141="","",'Ricavi complessivi'!B141)</f>
        <v xml:space="preserve">RECUPERO SPESE BOLLI           </v>
      </c>
      <c r="C141" s="8" t="e">
        <f>IF('Ricavi complessivi'!#REF!="G",'Ricavi complessivi'!#REF!*LAVORO!$E$9,IF('Ricavi complessivi'!#REF!="T",'Ricavi complessivi'!#REF!,""))</f>
        <v>#REF!</v>
      </c>
      <c r="D141" s="8" t="e">
        <f>IF('Ricavi complessivi'!#REF!="G",'Ricavi complessivi'!#REF!*LAVORO!$E$9,IF('Ricavi complessivi'!#REF!="T",'Ricavi complessivi'!#REF!,""))</f>
        <v>#REF!</v>
      </c>
      <c r="E141" s="30" t="e">
        <f>IF('Ricavi complessivi'!#REF!="G",'Ricavi complessivi'!#REF!*LAVORO!$E$9,IF('Ricavi complessivi'!#REF!="T",'Ricavi complessivi'!#REF!,""))</f>
        <v>#REF!</v>
      </c>
      <c r="F141" s="114" t="e">
        <f>IF('Ricavi complessivi'!#REF!="G",'Ricavi complessivi'!C141*LAVORO!$E$9,IF('Ricavi complessivi'!#REF!="T",'Ricavi complessivi'!C141,0))</f>
        <v>#REF!</v>
      </c>
      <c r="G141" s="44" t="e">
        <f>IF('Ricavi complessivi'!#REF!="G",'Ricavi complessivi'!#REF!*LAVORO!$E$9,IF('Ricavi complessivi'!#REF!="T",'Ricavi complessivi'!#REF!,""))</f>
        <v>#REF!</v>
      </c>
      <c r="H141" s="44" t="e">
        <f>IF('Ricavi complessivi'!#REF!="G",'Ricavi complessivi'!#REF!*LAVORO!$E$9,IF('Ricavi complessivi'!#REF!="T",'Ricavi complessivi'!#REF!,""))</f>
        <v>#REF!</v>
      </c>
      <c r="I141" s="114" t="e">
        <f>IF('Ricavi complessivi'!#REF!="G",'Ricavi complessivi'!D141*LAVORO!$E$9,IF('Ricavi complessivi'!#REF!="T",'Ricavi complessivi'!D141,""))</f>
        <v>#REF!</v>
      </c>
      <c r="J141" s="14" t="e">
        <f>IF('Ricavi complessivi'!#REF!="G",'Ricavi complessivi'!E141*LAVORO!$E$9,IF('Ricavi complessivi'!#REF!="T",'Ricavi complessivi'!E141,""))</f>
        <v>#REF!</v>
      </c>
      <c r="K141" s="14" t="e">
        <f>IF('Ricavi complessivi'!#REF!="G",'Ricavi complessivi'!F141*LAVORO!$E$9,IF('Ricavi complessivi'!#REF!="T",'Ricavi complessivi'!F141,""))</f>
        <v>#REF!</v>
      </c>
      <c r="L141" s="30" t="e">
        <f>IF('Ricavi complessivi'!#REF!="G",'Ricavi complessivi'!#REF!*LAVORO!$E$9,IF('Ricavi complessivi'!#REF!="T",'Ricavi complessivi'!#REF!,""))</f>
        <v>#REF!</v>
      </c>
      <c r="M141" s="30" t="e">
        <f>'Ricavi complessivi'!#REF!</f>
        <v>#REF!</v>
      </c>
      <c r="P141" s="42" t="e">
        <f>IF(M141="G",'Ricavi complessivi'!#REF!,IF('R Traversetolo'!M141='R Traversetolo'!$B$214,'Ricavi complessivi'!#REF!,0))</f>
        <v>#REF!</v>
      </c>
    </row>
    <row r="142" spans="1:16" hidden="1">
      <c r="A142" s="13" t="str">
        <f>IF('Ricavi complessivi'!A142="","",'Ricavi complessivi'!A142)</f>
        <v xml:space="preserve">  58/05/782  </v>
      </c>
      <c r="B142" s="62" t="str">
        <f>IF('Ricavi complessivi'!B142="","",'Ricavi complessivi'!B142)</f>
        <v xml:space="preserve">VARIE COLLECCHIO     </v>
      </c>
      <c r="C142" s="8" t="e">
        <f>IF('Ricavi complessivi'!#REF!="G",'Ricavi complessivi'!#REF!*LAVORO!$E$9,IF('Ricavi complessivi'!#REF!="T",'Ricavi complessivi'!#REF!,""))</f>
        <v>#REF!</v>
      </c>
      <c r="D142" s="8" t="e">
        <f>IF('Ricavi complessivi'!#REF!="G",'Ricavi complessivi'!#REF!*LAVORO!$E$9,IF('Ricavi complessivi'!#REF!="T",'Ricavi complessivi'!#REF!,""))</f>
        <v>#REF!</v>
      </c>
      <c r="E142" s="30" t="e">
        <f>IF('Ricavi complessivi'!#REF!="G",'Ricavi complessivi'!#REF!*LAVORO!$E$9,IF('Ricavi complessivi'!#REF!="T",'Ricavi complessivi'!#REF!,""))</f>
        <v>#REF!</v>
      </c>
      <c r="F142" s="114" t="e">
        <f>IF('Ricavi complessivi'!#REF!="G",'Ricavi complessivi'!C142*LAVORO!$E$9,IF('Ricavi complessivi'!#REF!="T",'Ricavi complessivi'!C142,0))</f>
        <v>#REF!</v>
      </c>
      <c r="G142" s="44" t="e">
        <f>IF('Ricavi complessivi'!#REF!="G",'Ricavi complessivi'!#REF!*LAVORO!$E$9,IF('Ricavi complessivi'!#REF!="T",'Ricavi complessivi'!#REF!,""))</f>
        <v>#REF!</v>
      </c>
      <c r="H142" s="44" t="e">
        <f>IF('Ricavi complessivi'!#REF!="G",'Ricavi complessivi'!#REF!*LAVORO!$E$9,IF('Ricavi complessivi'!#REF!="T",'Ricavi complessivi'!#REF!,""))</f>
        <v>#REF!</v>
      </c>
      <c r="I142" s="114" t="e">
        <f>IF('Ricavi complessivi'!#REF!="G",'Ricavi complessivi'!D142*LAVORO!$E$9,IF('Ricavi complessivi'!#REF!="T",'Ricavi complessivi'!D142,""))</f>
        <v>#REF!</v>
      </c>
      <c r="J142" s="14" t="e">
        <f>IF('Ricavi complessivi'!#REF!="G",'Ricavi complessivi'!E142*LAVORO!$E$9,IF('Ricavi complessivi'!#REF!="T",'Ricavi complessivi'!E142,""))</f>
        <v>#REF!</v>
      </c>
      <c r="K142" s="14" t="e">
        <f>IF('Ricavi complessivi'!#REF!="G",'Ricavi complessivi'!F142*LAVORO!$E$9,IF('Ricavi complessivi'!#REF!="T",'Ricavi complessivi'!F142,""))</f>
        <v>#REF!</v>
      </c>
      <c r="L142" s="30" t="e">
        <f>IF('Ricavi complessivi'!#REF!="G",'Ricavi complessivi'!#REF!*LAVORO!$E$9,IF('Ricavi complessivi'!#REF!="T",'Ricavi complessivi'!#REF!,""))</f>
        <v>#REF!</v>
      </c>
      <c r="M142" s="30" t="e">
        <f>'Ricavi complessivi'!#REF!</f>
        <v>#REF!</v>
      </c>
      <c r="P142" s="42" t="e">
        <f>IF(M142="G",'Ricavi complessivi'!#REF!,IF('R Traversetolo'!M142='R Traversetolo'!$B$214,'Ricavi complessivi'!#REF!,0))</f>
        <v>#REF!</v>
      </c>
    </row>
    <row r="143" spans="1:16" hidden="1">
      <c r="A143" s="13" t="str">
        <f>IF('Ricavi complessivi'!A143="","",'Ricavi complessivi'!A143)</f>
        <v xml:space="preserve"> 58/05/832</v>
      </c>
      <c r="B143" s="62" t="str">
        <f>IF('Ricavi complessivi'!B143="","",'Ricavi complessivi'!B143)</f>
        <v>VARIE FELINO</v>
      </c>
      <c r="C143" s="8" t="e">
        <f>IF('Ricavi complessivi'!#REF!="G",'Ricavi complessivi'!#REF!*LAVORO!$E$9,IF('Ricavi complessivi'!#REF!="T",'Ricavi complessivi'!#REF!,""))</f>
        <v>#REF!</v>
      </c>
      <c r="D143" s="8" t="e">
        <f>IF('Ricavi complessivi'!#REF!="G",'Ricavi complessivi'!#REF!*LAVORO!$E$9,IF('Ricavi complessivi'!#REF!="T",'Ricavi complessivi'!#REF!,""))</f>
        <v>#REF!</v>
      </c>
      <c r="E143" s="30" t="e">
        <f>IF('Ricavi complessivi'!#REF!="G",'Ricavi complessivi'!#REF!*LAVORO!$E$9,IF('Ricavi complessivi'!#REF!="T",'Ricavi complessivi'!#REF!,""))</f>
        <v>#REF!</v>
      </c>
      <c r="F143" s="114" t="e">
        <f>IF('Ricavi complessivi'!#REF!="G",'Ricavi complessivi'!C143*LAVORO!$E$9,IF('Ricavi complessivi'!#REF!="T",'Ricavi complessivi'!C143,0))</f>
        <v>#REF!</v>
      </c>
      <c r="G143" s="44" t="e">
        <f>IF('Ricavi complessivi'!#REF!="G",'Ricavi complessivi'!#REF!*LAVORO!$E$9,IF('Ricavi complessivi'!#REF!="T",'Ricavi complessivi'!#REF!,""))</f>
        <v>#REF!</v>
      </c>
      <c r="H143" s="44" t="e">
        <f>IF('Ricavi complessivi'!#REF!="G",'Ricavi complessivi'!#REF!*LAVORO!$E$9,IF('Ricavi complessivi'!#REF!="T",'Ricavi complessivi'!#REF!,""))</f>
        <v>#REF!</v>
      </c>
      <c r="I143" s="114" t="e">
        <f>IF('Ricavi complessivi'!#REF!="G",'Ricavi complessivi'!D143*LAVORO!$E$9,IF('Ricavi complessivi'!#REF!="T",'Ricavi complessivi'!D143,""))</f>
        <v>#REF!</v>
      </c>
      <c r="J143" s="14" t="e">
        <f>IF('Ricavi complessivi'!#REF!="G",'Ricavi complessivi'!E143*LAVORO!$E$9,IF('Ricavi complessivi'!#REF!="T",'Ricavi complessivi'!E143,""))</f>
        <v>#REF!</v>
      </c>
      <c r="K143" s="14" t="e">
        <f>IF('Ricavi complessivi'!#REF!="G",'Ricavi complessivi'!F143*LAVORO!$E$9,IF('Ricavi complessivi'!#REF!="T",'Ricavi complessivi'!F143,""))</f>
        <v>#REF!</v>
      </c>
      <c r="L143" s="30" t="e">
        <f>IF('Ricavi complessivi'!#REF!="G",'Ricavi complessivi'!#REF!*LAVORO!$E$9,IF('Ricavi complessivi'!#REF!="T",'Ricavi complessivi'!#REF!,""))</f>
        <v>#REF!</v>
      </c>
      <c r="M143" s="30" t="e">
        <f>'Ricavi complessivi'!#REF!</f>
        <v>#REF!</v>
      </c>
      <c r="P143" s="42" t="e">
        <f>IF(M143="G",'Ricavi complessivi'!#REF!,IF('R Traversetolo'!M143='R Traversetolo'!$B$214,'Ricavi complessivi'!#REF!,0))</f>
        <v>#REF!</v>
      </c>
    </row>
    <row r="144" spans="1:16" hidden="1">
      <c r="A144" s="13" t="str">
        <f>IF('Ricavi complessivi'!A144="","",'Ricavi complessivi'!A144)</f>
        <v xml:space="preserve">  58/05/784  </v>
      </c>
      <c r="B144" s="62" t="str">
        <f>IF('Ricavi complessivi'!B144="","",'Ricavi complessivi'!B144)</f>
        <v>VARIE MONTECHIARUGOLO</v>
      </c>
      <c r="C144" s="8" t="e">
        <f>IF('Ricavi complessivi'!#REF!="G",'Ricavi complessivi'!#REF!*LAVORO!$E$9,IF('Ricavi complessivi'!#REF!="T",'Ricavi complessivi'!#REF!,""))</f>
        <v>#REF!</v>
      </c>
      <c r="D144" s="8" t="e">
        <f>IF('Ricavi complessivi'!#REF!="G",'Ricavi complessivi'!#REF!*LAVORO!$E$9,IF('Ricavi complessivi'!#REF!="T",'Ricavi complessivi'!#REF!,""))</f>
        <v>#REF!</v>
      </c>
      <c r="E144" s="30" t="e">
        <f>IF('Ricavi complessivi'!#REF!="G",'Ricavi complessivi'!#REF!*LAVORO!$E$9,IF('Ricavi complessivi'!#REF!="T",'Ricavi complessivi'!#REF!,""))</f>
        <v>#REF!</v>
      </c>
      <c r="F144" s="114" t="e">
        <f>IF('Ricavi complessivi'!#REF!="G",'Ricavi complessivi'!C144*LAVORO!$E$9,IF('Ricavi complessivi'!#REF!="T",'Ricavi complessivi'!C144,0))</f>
        <v>#REF!</v>
      </c>
      <c r="G144" s="44" t="e">
        <f>IF('Ricavi complessivi'!#REF!="G",'Ricavi complessivi'!#REF!*LAVORO!$E$9,IF('Ricavi complessivi'!#REF!="T",'Ricavi complessivi'!#REF!,""))</f>
        <v>#REF!</v>
      </c>
      <c r="H144" s="44" t="e">
        <f>IF('Ricavi complessivi'!#REF!="G",'Ricavi complessivi'!#REF!*LAVORO!$E$9,IF('Ricavi complessivi'!#REF!="T",'Ricavi complessivi'!#REF!,""))</f>
        <v>#REF!</v>
      </c>
      <c r="I144" s="114" t="e">
        <f>IF('Ricavi complessivi'!#REF!="G",'Ricavi complessivi'!D144*LAVORO!$E$9,IF('Ricavi complessivi'!#REF!="T",'Ricavi complessivi'!D144,""))</f>
        <v>#REF!</v>
      </c>
      <c r="J144" s="14" t="e">
        <f>IF('Ricavi complessivi'!#REF!="G",'Ricavi complessivi'!E144*LAVORO!$E$9,IF('Ricavi complessivi'!#REF!="T",'Ricavi complessivi'!E144,""))</f>
        <v>#REF!</v>
      </c>
      <c r="K144" s="14" t="e">
        <f>IF('Ricavi complessivi'!#REF!="G",'Ricavi complessivi'!F144*LAVORO!$E$9,IF('Ricavi complessivi'!#REF!="T",'Ricavi complessivi'!F144,""))</f>
        <v>#REF!</v>
      </c>
      <c r="L144" s="30" t="e">
        <f>IF('Ricavi complessivi'!#REF!="G",'Ricavi complessivi'!#REF!*LAVORO!$E$9,IF('Ricavi complessivi'!#REF!="T",'Ricavi complessivi'!#REF!,""))</f>
        <v>#REF!</v>
      </c>
      <c r="M144" s="30" t="e">
        <f>'Ricavi complessivi'!#REF!</f>
        <v>#REF!</v>
      </c>
      <c r="P144" s="42" t="e">
        <f>IF(M144="G",'Ricavi complessivi'!#REF!,IF('R Traversetolo'!M144='R Traversetolo'!$B$214,'Ricavi complessivi'!#REF!,0))</f>
        <v>#REF!</v>
      </c>
    </row>
    <row r="145" spans="1:16" hidden="1">
      <c r="A145" s="13" t="str">
        <f>IF('Ricavi complessivi'!A145="","",'Ricavi complessivi'!A145)</f>
        <v xml:space="preserve">  58/05/785  </v>
      </c>
      <c r="B145" s="62" t="str">
        <f>IF('Ricavi complessivi'!B145="","",'Ricavi complessivi'!B145)</f>
        <v xml:space="preserve">VARIE SALA BAGANZA    </v>
      </c>
      <c r="C145" s="8" t="e">
        <f>IF('Ricavi complessivi'!#REF!="G",'Ricavi complessivi'!#REF!*LAVORO!$E$9,IF('Ricavi complessivi'!#REF!="T",'Ricavi complessivi'!#REF!,""))</f>
        <v>#REF!</v>
      </c>
      <c r="D145" s="8" t="e">
        <f>IF('Ricavi complessivi'!#REF!="G",'Ricavi complessivi'!#REF!*LAVORO!$E$9,IF('Ricavi complessivi'!#REF!="T",'Ricavi complessivi'!#REF!,""))</f>
        <v>#REF!</v>
      </c>
      <c r="E145" s="30" t="e">
        <f>IF('Ricavi complessivi'!#REF!="G",'Ricavi complessivi'!#REF!*LAVORO!$E$9,IF('Ricavi complessivi'!#REF!="T",'Ricavi complessivi'!#REF!,""))</f>
        <v>#REF!</v>
      </c>
      <c r="F145" s="114" t="e">
        <f>IF('Ricavi complessivi'!#REF!="G",'Ricavi complessivi'!C145*LAVORO!$E$9,IF('Ricavi complessivi'!#REF!="T",'Ricavi complessivi'!C145,0))</f>
        <v>#REF!</v>
      </c>
      <c r="G145" s="44" t="e">
        <f>IF('Ricavi complessivi'!#REF!="G",'Ricavi complessivi'!#REF!*LAVORO!$E$9,IF('Ricavi complessivi'!#REF!="T",'Ricavi complessivi'!#REF!,""))</f>
        <v>#REF!</v>
      </c>
      <c r="H145" s="44" t="e">
        <f>IF('Ricavi complessivi'!#REF!="G",'Ricavi complessivi'!#REF!*LAVORO!$E$9,IF('Ricavi complessivi'!#REF!="T",'Ricavi complessivi'!#REF!,""))</f>
        <v>#REF!</v>
      </c>
      <c r="I145" s="114" t="e">
        <f>IF('Ricavi complessivi'!#REF!="G",'Ricavi complessivi'!D145*LAVORO!$E$9,IF('Ricavi complessivi'!#REF!="T",'Ricavi complessivi'!D145,""))</f>
        <v>#REF!</v>
      </c>
      <c r="J145" s="14" t="e">
        <f>IF('Ricavi complessivi'!#REF!="G",'Ricavi complessivi'!E145*LAVORO!$E$9,IF('Ricavi complessivi'!#REF!="T",'Ricavi complessivi'!E145,""))</f>
        <v>#REF!</v>
      </c>
      <c r="K145" s="14" t="e">
        <f>IF('Ricavi complessivi'!#REF!="G",'Ricavi complessivi'!F145*LAVORO!$E$9,IF('Ricavi complessivi'!#REF!="T",'Ricavi complessivi'!F145,""))</f>
        <v>#REF!</v>
      </c>
      <c r="L145" s="30" t="e">
        <f>IF('Ricavi complessivi'!#REF!="G",'Ricavi complessivi'!#REF!*LAVORO!$E$9,IF('Ricavi complessivi'!#REF!="T",'Ricavi complessivi'!#REF!,""))</f>
        <v>#REF!</v>
      </c>
      <c r="M145" s="30" t="e">
        <f>'Ricavi complessivi'!#REF!</f>
        <v>#REF!</v>
      </c>
      <c r="P145" s="42" t="e">
        <f>IF(M145="G",'Ricavi complessivi'!#REF!,IF('R Traversetolo'!M145='R Traversetolo'!$B$214,'Ricavi complessivi'!#REF!,0))</f>
        <v>#REF!</v>
      </c>
    </row>
    <row r="146" spans="1:16">
      <c r="A146" s="13" t="str">
        <f>IF('Ricavi complessivi'!A146="","",'Ricavi complessivi'!A146)</f>
        <v xml:space="preserve"> 58/05/786</v>
      </c>
      <c r="B146" s="62" t="str">
        <f>IF('Ricavi complessivi'!B146="","",'Ricavi complessivi'!B146)</f>
        <v>VARIE TRAVERSETOLO</v>
      </c>
      <c r="C146" s="8" t="e">
        <f>IF('Ricavi complessivi'!#REF!="G",'Ricavi complessivi'!#REF!*LAVORO!$E$9,IF('Ricavi complessivi'!#REF!="T",'Ricavi complessivi'!#REF!,""))</f>
        <v>#REF!</v>
      </c>
      <c r="D146" s="8" t="e">
        <f>IF('Ricavi complessivi'!#REF!="G",'Ricavi complessivi'!#REF!*LAVORO!$E$9,IF('Ricavi complessivi'!#REF!="T",'Ricavi complessivi'!#REF!,""))</f>
        <v>#REF!</v>
      </c>
      <c r="E146" s="30" t="e">
        <f>IF('Ricavi complessivi'!#REF!="G",'Ricavi complessivi'!#REF!*LAVORO!$E$9,IF('Ricavi complessivi'!#REF!="T",'Ricavi complessivi'!#REF!,""))</f>
        <v>#REF!</v>
      </c>
      <c r="F146" s="114" t="e">
        <f>IF('Ricavi complessivi'!#REF!="G",'Ricavi complessivi'!C146*LAVORO!$E$9,IF('Ricavi complessivi'!#REF!="T",'Ricavi complessivi'!C146,0))</f>
        <v>#REF!</v>
      </c>
      <c r="G146" s="44" t="e">
        <f>IF('Ricavi complessivi'!#REF!="G",'Ricavi complessivi'!#REF!*LAVORO!$E$9,IF('Ricavi complessivi'!#REF!="T",'Ricavi complessivi'!#REF!,""))</f>
        <v>#REF!</v>
      </c>
      <c r="H146" s="44" t="e">
        <f>IF('Ricavi complessivi'!#REF!="G",'Ricavi complessivi'!#REF!*LAVORO!$E$9,IF('Ricavi complessivi'!#REF!="T",'Ricavi complessivi'!#REF!,""))</f>
        <v>#REF!</v>
      </c>
      <c r="I146" s="114" t="e">
        <f>IF('Ricavi complessivi'!#REF!="G",'Ricavi complessivi'!D146*LAVORO!$E$9,IF('Ricavi complessivi'!#REF!="T",'Ricavi complessivi'!D146,""))</f>
        <v>#REF!</v>
      </c>
      <c r="J146" s="14" t="e">
        <f>IF('Ricavi complessivi'!#REF!="G",'Ricavi complessivi'!E146*LAVORO!$E$9,IF('Ricavi complessivi'!#REF!="T",'Ricavi complessivi'!E146,""))</f>
        <v>#REF!</v>
      </c>
      <c r="K146" s="14" t="e">
        <f>IF('Ricavi complessivi'!#REF!="G",'Ricavi complessivi'!F146*LAVORO!$E$9,IF('Ricavi complessivi'!#REF!="T",'Ricavi complessivi'!F146,""))</f>
        <v>#REF!</v>
      </c>
      <c r="L146" s="30" t="e">
        <f>IF('Ricavi complessivi'!#REF!="G",'Ricavi complessivi'!#REF!*LAVORO!$E$9,IF('Ricavi complessivi'!#REF!="T",'Ricavi complessivi'!#REF!,""))</f>
        <v>#REF!</v>
      </c>
      <c r="M146" s="30" t="e">
        <f>'Ricavi complessivi'!#REF!</f>
        <v>#REF!</v>
      </c>
      <c r="P146" s="42" t="e">
        <f>IF(M146="G",'Ricavi complessivi'!#REF!,IF('R Traversetolo'!M146='R Traversetolo'!$B$214,'Ricavi complessivi'!#REF!,0))</f>
        <v>#REF!</v>
      </c>
    </row>
    <row r="147" spans="1:16">
      <c r="A147" s="13" t="str">
        <f>IF('Ricavi complessivi'!A147="","",'Ricavi complessivi'!A147)</f>
        <v xml:space="preserve">  58/05/785  </v>
      </c>
      <c r="B147" s="62" t="str">
        <f>IF('Ricavi complessivi'!B147="","",'Ricavi complessivi'!B147)</f>
        <v xml:space="preserve">ALTRI RICAVI DIVERSI           </v>
      </c>
      <c r="C147" s="8" t="e">
        <f>IF('Ricavi complessivi'!#REF!="G",'Ricavi complessivi'!#REF!*LAVORO!$E$9,IF('Ricavi complessivi'!#REF!="T",'Ricavi complessivi'!#REF!,""))</f>
        <v>#REF!</v>
      </c>
      <c r="D147" s="8" t="e">
        <f>IF('Ricavi complessivi'!#REF!="G",'Ricavi complessivi'!#REF!*LAVORO!$E$9,IF('Ricavi complessivi'!#REF!="T",'Ricavi complessivi'!#REF!,""))</f>
        <v>#REF!</v>
      </c>
      <c r="E147" s="30" t="e">
        <f>IF('Ricavi complessivi'!#REF!="G",'Ricavi complessivi'!#REF!*LAVORO!$E$9,IF('Ricavi complessivi'!#REF!="T",'Ricavi complessivi'!#REF!,""))</f>
        <v>#REF!</v>
      </c>
      <c r="F147" s="114" t="e">
        <f>IF('Ricavi complessivi'!#REF!="G",'Ricavi complessivi'!C147*LAVORO!$E$9,IF('Ricavi complessivi'!#REF!="T",'Ricavi complessivi'!C147,0))</f>
        <v>#REF!</v>
      </c>
      <c r="G147" s="44" t="e">
        <f>IF('Ricavi complessivi'!#REF!="G",'Ricavi complessivi'!#REF!*LAVORO!$E$9,IF('Ricavi complessivi'!#REF!="T",'Ricavi complessivi'!#REF!,""))</f>
        <v>#REF!</v>
      </c>
      <c r="H147" s="44" t="e">
        <f>IF('Ricavi complessivi'!#REF!="G",'Ricavi complessivi'!#REF!*LAVORO!$E$9,IF('Ricavi complessivi'!#REF!="T",'Ricavi complessivi'!#REF!,""))</f>
        <v>#REF!</v>
      </c>
      <c r="I147" s="114" t="e">
        <f>IF('Ricavi complessivi'!#REF!="G",'Ricavi complessivi'!D147*LAVORO!$E$9,IF('Ricavi complessivi'!#REF!="T",'Ricavi complessivi'!D147,""))</f>
        <v>#REF!</v>
      </c>
      <c r="J147" s="14" t="e">
        <f>IF('Ricavi complessivi'!#REF!="G",'Ricavi complessivi'!E147*LAVORO!$E$9,IF('Ricavi complessivi'!#REF!="T",'Ricavi complessivi'!E147,""))</f>
        <v>#REF!</v>
      </c>
      <c r="K147" s="14" t="e">
        <f>IF('Ricavi complessivi'!#REF!="G",'Ricavi complessivi'!F147*LAVORO!$E$9,IF('Ricavi complessivi'!#REF!="T",'Ricavi complessivi'!F147,""))</f>
        <v>#REF!</v>
      </c>
      <c r="L147" s="30" t="e">
        <f>IF('Ricavi complessivi'!#REF!="G",'Ricavi complessivi'!#REF!*LAVORO!$E$9,IF('Ricavi complessivi'!#REF!="T",'Ricavi complessivi'!#REF!,""))</f>
        <v>#REF!</v>
      </c>
      <c r="M147" s="30" t="e">
        <f>'Ricavi complessivi'!#REF!</f>
        <v>#REF!</v>
      </c>
      <c r="P147" s="42" t="e">
        <f>IF(M147="G",'Ricavi complessivi'!#REF!,IF('R Traversetolo'!M147='R Traversetolo'!$B$214,'Ricavi complessivi'!#REF!,0))</f>
        <v>#REF!</v>
      </c>
    </row>
    <row r="148" spans="1:16">
      <c r="A148" s="13" t="str">
        <f>IF('Ricavi complessivi'!A148="","",'Ricavi complessivi'!A148)</f>
        <v xml:space="preserve">  58/05/791  </v>
      </c>
      <c r="B148" s="62" t="str">
        <f>IF('Ricavi complessivi'!B148="","",'Ricavi complessivi'!B148)</f>
        <v xml:space="preserve">INTERESSI ATTIVI               </v>
      </c>
      <c r="C148" s="8" t="e">
        <f>IF('Ricavi complessivi'!#REF!="G",'Ricavi complessivi'!#REF!*LAVORO!$E$9,IF('Ricavi complessivi'!#REF!="T",'Ricavi complessivi'!#REF!,""))</f>
        <v>#REF!</v>
      </c>
      <c r="D148" s="8" t="e">
        <f>IF('Ricavi complessivi'!#REF!="G",'Ricavi complessivi'!#REF!*LAVORO!$E$9,IF('Ricavi complessivi'!#REF!="T",'Ricavi complessivi'!#REF!,""))</f>
        <v>#REF!</v>
      </c>
      <c r="E148" s="30" t="e">
        <f>IF('Ricavi complessivi'!#REF!="G",'Ricavi complessivi'!#REF!*LAVORO!$E$9,IF('Ricavi complessivi'!#REF!="T",'Ricavi complessivi'!#REF!,""))</f>
        <v>#REF!</v>
      </c>
      <c r="F148" s="114" t="e">
        <f>IF('Ricavi complessivi'!#REF!="G",'Ricavi complessivi'!C148*LAVORO!$E$9,IF('Ricavi complessivi'!#REF!="T",'Ricavi complessivi'!C148,0))</f>
        <v>#REF!</v>
      </c>
      <c r="G148" s="44" t="e">
        <f>IF('Ricavi complessivi'!#REF!="G",'Ricavi complessivi'!#REF!*LAVORO!$E$9,IF('Ricavi complessivi'!#REF!="T",'Ricavi complessivi'!#REF!,""))</f>
        <v>#REF!</v>
      </c>
      <c r="H148" s="44" t="e">
        <f>IF('Ricavi complessivi'!#REF!="G",'Ricavi complessivi'!#REF!*LAVORO!$E$9,IF('Ricavi complessivi'!#REF!="T",'Ricavi complessivi'!#REF!,""))</f>
        <v>#REF!</v>
      </c>
      <c r="I148" s="114" t="e">
        <f>IF('Ricavi complessivi'!#REF!="G",'Ricavi complessivi'!D148*LAVORO!$E$9,IF('Ricavi complessivi'!#REF!="T",'Ricavi complessivi'!D148,""))</f>
        <v>#REF!</v>
      </c>
      <c r="J148" s="14" t="e">
        <f>IF('Ricavi complessivi'!#REF!="G",'Ricavi complessivi'!E148*LAVORO!$E$9,IF('Ricavi complessivi'!#REF!="T",'Ricavi complessivi'!E148,""))</f>
        <v>#REF!</v>
      </c>
      <c r="K148" s="14" t="e">
        <f>IF('Ricavi complessivi'!#REF!="G",'Ricavi complessivi'!F148*LAVORO!$E$9,IF('Ricavi complessivi'!#REF!="T",'Ricavi complessivi'!F148,""))</f>
        <v>#REF!</v>
      </c>
      <c r="L148" s="30" t="e">
        <f>IF('Ricavi complessivi'!#REF!="G",'Ricavi complessivi'!#REF!*LAVORO!$E$9,IF('Ricavi complessivi'!#REF!="T",'Ricavi complessivi'!#REF!,""))</f>
        <v>#REF!</v>
      </c>
      <c r="M148" s="30" t="e">
        <f>'Ricavi complessivi'!#REF!</f>
        <v>#REF!</v>
      </c>
      <c r="P148" s="42" t="e">
        <f>IF(M148="G",'Ricavi complessivi'!#REF!,IF('R Traversetolo'!M148='R Traversetolo'!$B$214,'Ricavi complessivi'!#REF!,0))</f>
        <v>#REF!</v>
      </c>
    </row>
    <row r="149" spans="1:16">
      <c r="A149" s="13" t="str">
        <f>IF('Ricavi complessivi'!A149="","",'Ricavi complessivi'!A149)</f>
        <v xml:space="preserve">  58/05/792  </v>
      </c>
      <c r="B149" s="62" t="str">
        <f>IF('Ricavi complessivi'!B149="","",'Ricavi complessivi'!B149)</f>
        <v xml:space="preserve">VARIE GENERALI                 </v>
      </c>
      <c r="C149" s="8" t="e">
        <f>IF('Ricavi complessivi'!#REF!="G",'Ricavi complessivi'!#REF!*LAVORO!$E$9,IF('Ricavi complessivi'!#REF!="T",'Ricavi complessivi'!#REF!,""))</f>
        <v>#REF!</v>
      </c>
      <c r="D149" s="8" t="e">
        <f>IF('Ricavi complessivi'!#REF!="G",'Ricavi complessivi'!#REF!*LAVORO!$E$9,IF('Ricavi complessivi'!#REF!="T",'Ricavi complessivi'!#REF!,""))</f>
        <v>#REF!</v>
      </c>
      <c r="E149" s="30" t="e">
        <f>IF('Ricavi complessivi'!#REF!="G",'Ricavi complessivi'!#REF!*LAVORO!$E$9,IF('Ricavi complessivi'!#REF!="T",'Ricavi complessivi'!#REF!,""))</f>
        <v>#REF!</v>
      </c>
      <c r="F149" s="114" t="e">
        <f>IF('Ricavi complessivi'!#REF!="G",'Ricavi complessivi'!C149*LAVORO!$E$9,IF('Ricavi complessivi'!#REF!="T",'Ricavi complessivi'!C149,0))</f>
        <v>#REF!</v>
      </c>
      <c r="G149" s="44" t="e">
        <f>IF('Ricavi complessivi'!#REF!="G",'Ricavi complessivi'!#REF!*LAVORO!$E$9,IF('Ricavi complessivi'!#REF!="T",'Ricavi complessivi'!#REF!,""))</f>
        <v>#REF!</v>
      </c>
      <c r="H149" s="44" t="e">
        <f>IF('Ricavi complessivi'!#REF!="G",'Ricavi complessivi'!#REF!*LAVORO!$E$9,IF('Ricavi complessivi'!#REF!="T",'Ricavi complessivi'!#REF!,""))</f>
        <v>#REF!</v>
      </c>
      <c r="I149" s="114" t="e">
        <f>IF('Ricavi complessivi'!#REF!="G",'Ricavi complessivi'!D149*LAVORO!$E$9,IF('Ricavi complessivi'!#REF!="T",'Ricavi complessivi'!D149,""))</f>
        <v>#REF!</v>
      </c>
      <c r="J149" s="14" t="e">
        <f>IF('Ricavi complessivi'!#REF!="G",'Ricavi complessivi'!E149*LAVORO!$E$9,IF('Ricavi complessivi'!#REF!="T",'Ricavi complessivi'!E149,""))</f>
        <v>#REF!</v>
      </c>
      <c r="K149" s="14" t="e">
        <f>IF('Ricavi complessivi'!#REF!="G",'Ricavi complessivi'!F149*LAVORO!$E$9,IF('Ricavi complessivi'!#REF!="T",'Ricavi complessivi'!F149,""))</f>
        <v>#REF!</v>
      </c>
      <c r="L149" s="30" t="e">
        <f>IF('Ricavi complessivi'!#REF!="G",'Ricavi complessivi'!#REF!*LAVORO!$E$9,IF('Ricavi complessivi'!#REF!="T",'Ricavi complessivi'!#REF!,""))</f>
        <v>#REF!</v>
      </c>
      <c r="M149" s="30" t="e">
        <f>'Ricavi complessivi'!#REF!</f>
        <v>#REF!</v>
      </c>
      <c r="P149" s="42" t="e">
        <f>IF(M149="G",'Ricavi complessivi'!#REF!,IF('R Traversetolo'!M149='R Traversetolo'!$B$214,'Ricavi complessivi'!#REF!,0))</f>
        <v>#REF!</v>
      </c>
    </row>
    <row r="150" spans="1:16">
      <c r="A150" s="13" t="str">
        <f>IF('Ricavi complessivi'!A150="","",'Ricavi complessivi'!A150)</f>
        <v xml:space="preserve">  64/05/010  </v>
      </c>
      <c r="B150" s="62" t="str">
        <f>IF('Ricavi complessivi'!B150="","",'Ricavi complessivi'!B150)</f>
        <v xml:space="preserve">FITTI ATTIVI </v>
      </c>
      <c r="C150" s="8" t="e">
        <f>IF('Ricavi complessivi'!#REF!="G",'Ricavi complessivi'!#REF!*LAVORO!$E$9,IF('Ricavi complessivi'!#REF!="T",'Ricavi complessivi'!#REF!,""))</f>
        <v>#REF!</v>
      </c>
      <c r="D150" s="8" t="e">
        <f>IF('Ricavi complessivi'!#REF!="G",'Ricavi complessivi'!#REF!*LAVORO!$E$9,IF('Ricavi complessivi'!#REF!="T",'Ricavi complessivi'!#REF!,""))</f>
        <v>#REF!</v>
      </c>
      <c r="E150" s="30" t="e">
        <f>IF('Ricavi complessivi'!#REF!="G",'Ricavi complessivi'!#REF!*LAVORO!$E$9,IF('Ricavi complessivi'!#REF!="T",'Ricavi complessivi'!#REF!,""))</f>
        <v>#REF!</v>
      </c>
      <c r="F150" s="114" t="e">
        <f>IF('Ricavi complessivi'!#REF!="G",'Ricavi complessivi'!C150*LAVORO!$E$9,IF('Ricavi complessivi'!#REF!="T",'Ricavi complessivi'!C150,0))</f>
        <v>#REF!</v>
      </c>
      <c r="G150" s="44" t="e">
        <f>IF('Ricavi complessivi'!#REF!="G",'Ricavi complessivi'!#REF!*LAVORO!$E$9,IF('Ricavi complessivi'!#REF!="T",'Ricavi complessivi'!#REF!,""))</f>
        <v>#REF!</v>
      </c>
      <c r="H150" s="44" t="e">
        <f>IF('Ricavi complessivi'!#REF!="G",'Ricavi complessivi'!#REF!*LAVORO!$E$9,IF('Ricavi complessivi'!#REF!="T",'Ricavi complessivi'!#REF!,""))</f>
        <v>#REF!</v>
      </c>
      <c r="I150" s="114" t="e">
        <f>IF('Ricavi complessivi'!#REF!="G",'Ricavi complessivi'!D150*LAVORO!$E$9,IF('Ricavi complessivi'!#REF!="T",'Ricavi complessivi'!D150,""))</f>
        <v>#REF!</v>
      </c>
      <c r="J150" s="14" t="e">
        <f>IF('Ricavi complessivi'!#REF!="G",'Ricavi complessivi'!E150*LAVORO!$E$9,IF('Ricavi complessivi'!#REF!="T",'Ricavi complessivi'!E150,""))</f>
        <v>#REF!</v>
      </c>
      <c r="K150" s="14" t="e">
        <f>IF('Ricavi complessivi'!#REF!="G",'Ricavi complessivi'!F150*LAVORO!$E$9,IF('Ricavi complessivi'!#REF!="T",'Ricavi complessivi'!F150,""))</f>
        <v>#REF!</v>
      </c>
      <c r="L150" s="30" t="e">
        <f>IF('Ricavi complessivi'!#REF!="G",'Ricavi complessivi'!#REF!*LAVORO!$E$9,IF('Ricavi complessivi'!#REF!="T",'Ricavi complessivi'!#REF!,""))</f>
        <v>#REF!</v>
      </c>
      <c r="M150" s="30" t="e">
        <f>'Ricavi complessivi'!#REF!</f>
        <v>#REF!</v>
      </c>
      <c r="P150" s="42" t="e">
        <f>IF(M150="G",'Ricavi complessivi'!#REF!,IF('R Traversetolo'!M150='R Traversetolo'!$B$214,'Ricavi complessivi'!#REF!,0))</f>
        <v>#REF!</v>
      </c>
    </row>
    <row r="151" spans="1:16" hidden="1">
      <c r="A151" s="13" t="str">
        <f>IF('Ricavi complessivi'!A151="","",'Ricavi complessivi'!A151)</f>
        <v xml:space="preserve">  64/05/050  </v>
      </c>
      <c r="B151" s="62" t="str">
        <f>IF('Ricavi complessivi'!B151="","",'Ricavi complessivi'!B151)</f>
        <v xml:space="preserve">ALTRI RISARCIMENTI DANNI       </v>
      </c>
      <c r="C151" s="8" t="e">
        <f>IF('Ricavi complessivi'!#REF!="G",'Ricavi complessivi'!#REF!*LAVORO!$E$9,IF('Ricavi complessivi'!#REF!="T",'Ricavi complessivi'!#REF!,""))</f>
        <v>#REF!</v>
      </c>
      <c r="D151" s="8" t="e">
        <f>IF('Ricavi complessivi'!#REF!="G",'Ricavi complessivi'!#REF!*LAVORO!$E$9,IF('Ricavi complessivi'!#REF!="T",'Ricavi complessivi'!#REF!,""))</f>
        <v>#REF!</v>
      </c>
      <c r="E151" s="30" t="e">
        <f>IF('Ricavi complessivi'!#REF!="G",'Ricavi complessivi'!#REF!*LAVORO!$E$9,IF('Ricavi complessivi'!#REF!="T",'Ricavi complessivi'!#REF!,""))</f>
        <v>#REF!</v>
      </c>
      <c r="F151" s="114" t="e">
        <f>IF('Ricavi complessivi'!#REF!="G",'Ricavi complessivi'!C151*LAVORO!$E$9,IF('Ricavi complessivi'!#REF!="T",'Ricavi complessivi'!C151,0))</f>
        <v>#REF!</v>
      </c>
      <c r="G151" s="44" t="e">
        <f>IF('Ricavi complessivi'!#REF!="G",'Ricavi complessivi'!#REF!*LAVORO!$E$9,IF('Ricavi complessivi'!#REF!="T",'Ricavi complessivi'!#REF!,""))</f>
        <v>#REF!</v>
      </c>
      <c r="H151" s="44" t="e">
        <f>IF('Ricavi complessivi'!#REF!="G",'Ricavi complessivi'!#REF!*LAVORO!$E$9,IF('Ricavi complessivi'!#REF!="T",'Ricavi complessivi'!#REF!,""))</f>
        <v>#REF!</v>
      </c>
      <c r="I151" s="114" t="e">
        <f>IF('Ricavi complessivi'!#REF!="G",'Ricavi complessivi'!D151*LAVORO!$E$9,IF('Ricavi complessivi'!#REF!="T",'Ricavi complessivi'!D151,""))</f>
        <v>#REF!</v>
      </c>
      <c r="J151" s="14" t="e">
        <f>IF('Ricavi complessivi'!#REF!="G",'Ricavi complessivi'!E151*LAVORO!$E$9,IF('Ricavi complessivi'!#REF!="T",'Ricavi complessivi'!E151,""))</f>
        <v>#REF!</v>
      </c>
      <c r="K151" s="14" t="e">
        <f>IF('Ricavi complessivi'!#REF!="G",'Ricavi complessivi'!F151*LAVORO!$E$9,IF('Ricavi complessivi'!#REF!="T",'Ricavi complessivi'!F151,""))</f>
        <v>#REF!</v>
      </c>
      <c r="L151" s="30" t="e">
        <f>IF('Ricavi complessivi'!#REF!="G",'Ricavi complessivi'!#REF!*LAVORO!$E$9,IF('Ricavi complessivi'!#REF!="T",'Ricavi complessivi'!#REF!,""))</f>
        <v>#REF!</v>
      </c>
      <c r="M151" s="30" t="e">
        <f>'Ricavi complessivi'!#REF!</f>
        <v>#REF!</v>
      </c>
      <c r="P151" s="42" t="e">
        <f>IF(M151="G",'Ricavi complessivi'!#REF!,IF('R Traversetolo'!M151='R Traversetolo'!$B$214,'Ricavi complessivi'!#REF!,0))</f>
        <v>#REF!</v>
      </c>
    </row>
    <row r="152" spans="1:16">
      <c r="A152" s="13" t="str">
        <f>IF('Ricavi complessivi'!A152="","",'Ricavi complessivi'!A152)</f>
        <v xml:space="preserve">  64/05/100  </v>
      </c>
      <c r="B152" s="62" t="str">
        <f>IF('Ricavi complessivi'!B152="","",'Ricavi complessivi'!B152)</f>
        <v xml:space="preserve">ABBUONI/ARROTONDAMENTI ATTIVI  </v>
      </c>
      <c r="C152" s="8" t="e">
        <f>IF('Ricavi complessivi'!#REF!="G",'Ricavi complessivi'!#REF!*LAVORO!$E$9,IF('Ricavi complessivi'!#REF!="T",'Ricavi complessivi'!#REF!,""))</f>
        <v>#REF!</v>
      </c>
      <c r="D152" s="8" t="e">
        <f>IF('Ricavi complessivi'!#REF!="G",'Ricavi complessivi'!#REF!*LAVORO!$E$9,IF('Ricavi complessivi'!#REF!="T",'Ricavi complessivi'!#REF!,""))</f>
        <v>#REF!</v>
      </c>
      <c r="E152" s="30" t="e">
        <f>IF('Ricavi complessivi'!#REF!="G",'Ricavi complessivi'!#REF!*LAVORO!$E$9,IF('Ricavi complessivi'!#REF!="T",'Ricavi complessivi'!#REF!,""))</f>
        <v>#REF!</v>
      </c>
      <c r="F152" s="114" t="e">
        <f>IF('Ricavi complessivi'!#REF!="G",'Ricavi complessivi'!C152*LAVORO!$E$9,IF('Ricavi complessivi'!#REF!="T",'Ricavi complessivi'!C152,0))</f>
        <v>#REF!</v>
      </c>
      <c r="G152" s="44" t="e">
        <f>IF('Ricavi complessivi'!#REF!="G",'Ricavi complessivi'!#REF!*LAVORO!$E$9,IF('Ricavi complessivi'!#REF!="T",'Ricavi complessivi'!#REF!,""))</f>
        <v>#REF!</v>
      </c>
      <c r="H152" s="44" t="e">
        <f>IF('Ricavi complessivi'!#REF!="G",'Ricavi complessivi'!#REF!*LAVORO!$E$9,IF('Ricavi complessivi'!#REF!="T",'Ricavi complessivi'!#REF!,""))</f>
        <v>#REF!</v>
      </c>
      <c r="I152" s="114" t="e">
        <f>IF('Ricavi complessivi'!#REF!="G",'Ricavi complessivi'!D152*LAVORO!$E$9,IF('Ricavi complessivi'!#REF!="T",'Ricavi complessivi'!D152,""))</f>
        <v>#REF!</v>
      </c>
      <c r="J152" s="14" t="e">
        <f>IF('Ricavi complessivi'!#REF!="G",'Ricavi complessivi'!E152*LAVORO!$E$9,IF('Ricavi complessivi'!#REF!="T",'Ricavi complessivi'!E152,""))</f>
        <v>#REF!</v>
      </c>
      <c r="K152" s="14" t="e">
        <f>IF('Ricavi complessivi'!#REF!="G",'Ricavi complessivi'!F152*LAVORO!$E$9,IF('Ricavi complessivi'!#REF!="T",'Ricavi complessivi'!F152,""))</f>
        <v>#REF!</v>
      </c>
      <c r="L152" s="30" t="e">
        <f>IF('Ricavi complessivi'!#REF!="G",'Ricavi complessivi'!#REF!*LAVORO!$E$9,IF('Ricavi complessivi'!#REF!="T",'Ricavi complessivi'!#REF!,""))</f>
        <v>#REF!</v>
      </c>
      <c r="M152" s="30" t="e">
        <f>'Ricavi complessivi'!#REF!</f>
        <v>#REF!</v>
      </c>
      <c r="P152" s="42" t="e">
        <f>IF(M152="G",'Ricavi complessivi'!#REF!,IF('R Traversetolo'!M152='R Traversetolo'!$B$214,'Ricavi complessivi'!#REF!,0))</f>
        <v>#REF!</v>
      </c>
    </row>
    <row r="153" spans="1:16">
      <c r="A153" s="13" t="str">
        <f>IF('Ricavi complessivi'!A153="","",'Ricavi complessivi'!A153)</f>
        <v xml:space="preserve">  64/05/115  </v>
      </c>
      <c r="B153" s="62" t="str">
        <f>IF('Ricavi complessivi'!B153="","",'Ricavi complessivi'!B153)</f>
        <v>SOPRAVVENIENZE ORDINARIE ATTIVE</v>
      </c>
      <c r="C153" s="8" t="e">
        <f>IF('Ricavi complessivi'!#REF!="G",'Ricavi complessivi'!#REF!*LAVORO!$E$9,IF('Ricavi complessivi'!#REF!="T",'Ricavi complessivi'!#REF!,""))</f>
        <v>#REF!</v>
      </c>
      <c r="D153" s="8" t="e">
        <f>IF('Ricavi complessivi'!#REF!="G",'Ricavi complessivi'!#REF!*LAVORO!$E$9,IF('Ricavi complessivi'!#REF!="T",'Ricavi complessivi'!#REF!,""))</f>
        <v>#REF!</v>
      </c>
      <c r="E153" s="30" t="e">
        <f>IF('Ricavi complessivi'!#REF!="G",'Ricavi complessivi'!#REF!*LAVORO!$E$9,IF('Ricavi complessivi'!#REF!="T",'Ricavi complessivi'!#REF!,""))</f>
        <v>#REF!</v>
      </c>
      <c r="F153" s="114" t="e">
        <f>IF('Ricavi complessivi'!#REF!="G",'Ricavi complessivi'!C153*LAVORO!$E$9,IF('Ricavi complessivi'!#REF!="T",'Ricavi complessivi'!C153,0))</f>
        <v>#REF!</v>
      </c>
      <c r="G153" s="44" t="e">
        <f>IF('Ricavi complessivi'!#REF!="G",'Ricavi complessivi'!#REF!*LAVORO!$E$9,IF('Ricavi complessivi'!#REF!="T",'Ricavi complessivi'!#REF!,""))</f>
        <v>#REF!</v>
      </c>
      <c r="H153" s="44" t="e">
        <f>IF('Ricavi complessivi'!#REF!="G",'Ricavi complessivi'!#REF!*LAVORO!$E$9,IF('Ricavi complessivi'!#REF!="T",'Ricavi complessivi'!#REF!,""))</f>
        <v>#REF!</v>
      </c>
      <c r="I153" s="114" t="e">
        <f>IF('Ricavi complessivi'!#REF!="G",'Ricavi complessivi'!D153*LAVORO!$E$9,IF('Ricavi complessivi'!#REF!="T",'Ricavi complessivi'!D153,""))</f>
        <v>#REF!</v>
      </c>
      <c r="J153" s="14" t="e">
        <f>IF('Ricavi complessivi'!#REF!="G",'Ricavi complessivi'!E153*LAVORO!$E$9,IF('Ricavi complessivi'!#REF!="T",'Ricavi complessivi'!E153,""))</f>
        <v>#REF!</v>
      </c>
      <c r="K153" s="14" t="e">
        <f>IF('Ricavi complessivi'!#REF!="G",'Ricavi complessivi'!F153*LAVORO!$E$9,IF('Ricavi complessivi'!#REF!="T",'Ricavi complessivi'!F153,""))</f>
        <v>#REF!</v>
      </c>
      <c r="L153" s="30" t="e">
        <f>IF('Ricavi complessivi'!#REF!="G",'Ricavi complessivi'!#REF!*LAVORO!$E$9,IF('Ricavi complessivi'!#REF!="T",'Ricavi complessivi'!#REF!,""))</f>
        <v>#REF!</v>
      </c>
      <c r="M153" s="30" t="e">
        <f>'Ricavi complessivi'!#REF!</f>
        <v>#REF!</v>
      </c>
      <c r="P153" s="42" t="e">
        <f>IF(M153="G",'Ricavi complessivi'!#REF!,IF('R Traversetolo'!M153='R Traversetolo'!$B$214,'Ricavi complessivi'!#REF!,0))</f>
        <v>#REF!</v>
      </c>
    </row>
    <row r="154" spans="1:16" hidden="1">
      <c r="A154" s="13" t="str">
        <f>IF('Ricavi complessivi'!A154="","",'Ricavi complessivi'!A154)</f>
        <v xml:space="preserve"> 58/05/744</v>
      </c>
      <c r="B154" s="62" t="str">
        <f>IF('Ricavi complessivi'!B154="","",'Ricavi complessivi'!B154)</f>
        <v>RIMBORSO COLLECCHIO</v>
      </c>
      <c r="C154" s="8" t="e">
        <f>IF('Ricavi complessivi'!#REF!="G",'Ricavi complessivi'!#REF!*LAVORO!$E$9,IF('Ricavi complessivi'!#REF!="T",'Ricavi complessivi'!#REF!,""))</f>
        <v>#REF!</v>
      </c>
      <c r="D154" s="8" t="e">
        <f>IF('Ricavi complessivi'!#REF!="G",'Ricavi complessivi'!#REF!*LAVORO!$E$9,IF('Ricavi complessivi'!#REF!="T",'Ricavi complessivi'!#REF!,""))</f>
        <v>#REF!</v>
      </c>
      <c r="E154" s="30" t="e">
        <f>IF('Ricavi complessivi'!#REF!="G",'Ricavi complessivi'!#REF!*LAVORO!$E$9,IF('Ricavi complessivi'!#REF!="T",'Ricavi complessivi'!#REF!,""))</f>
        <v>#REF!</v>
      </c>
      <c r="F154" s="114" t="e">
        <f>IF('Ricavi complessivi'!#REF!="G",'Ricavi complessivi'!C154*LAVORO!$E$9,IF('Ricavi complessivi'!#REF!="T",'Ricavi complessivi'!C154,0))</f>
        <v>#REF!</v>
      </c>
      <c r="G154" s="44" t="e">
        <f>IF('Ricavi complessivi'!#REF!="G",'Ricavi complessivi'!#REF!*LAVORO!$E$9,IF('Ricavi complessivi'!#REF!="T",'Ricavi complessivi'!#REF!,""))</f>
        <v>#REF!</v>
      </c>
      <c r="H154" s="44" t="e">
        <f>IF('Ricavi complessivi'!#REF!="G",'Ricavi complessivi'!#REF!*LAVORO!$E$9,IF('Ricavi complessivi'!#REF!="T",'Ricavi complessivi'!#REF!,""))</f>
        <v>#REF!</v>
      </c>
      <c r="I154" s="114" t="e">
        <f>IF('Ricavi complessivi'!#REF!="G",'Ricavi complessivi'!D154*LAVORO!$E$9,IF('Ricavi complessivi'!#REF!="T",'Ricavi complessivi'!D154,""))</f>
        <v>#REF!</v>
      </c>
      <c r="J154" s="14" t="e">
        <f>IF('Ricavi complessivi'!#REF!="G",'Ricavi complessivi'!E154*LAVORO!$E$9,IF('Ricavi complessivi'!#REF!="T",'Ricavi complessivi'!E154,""))</f>
        <v>#REF!</v>
      </c>
      <c r="K154" s="14" t="e">
        <f>IF('Ricavi complessivi'!#REF!="G",'Ricavi complessivi'!F154*LAVORO!$E$9,IF('Ricavi complessivi'!#REF!="T",'Ricavi complessivi'!F154,""))</f>
        <v>#REF!</v>
      </c>
      <c r="L154" s="30" t="e">
        <f>IF('Ricavi complessivi'!#REF!="G",'Ricavi complessivi'!#REF!*LAVORO!$E$9,IF('Ricavi complessivi'!#REF!="T",'Ricavi complessivi'!#REF!,""))</f>
        <v>#REF!</v>
      </c>
      <c r="M154" s="30" t="e">
        <f>'Ricavi complessivi'!#REF!</f>
        <v>#REF!</v>
      </c>
      <c r="P154" s="42" t="e">
        <f>IF(M154="G",'Ricavi complessivi'!#REF!,IF('R Traversetolo'!M154='R Traversetolo'!$B$214,'Ricavi complessivi'!#REF!,0))</f>
        <v>#REF!</v>
      </c>
    </row>
    <row r="155" spans="1:16" hidden="1">
      <c r="A155" s="13" t="str">
        <f>IF('Ricavi complessivi'!A155="","",'Ricavi complessivi'!A155)</f>
        <v xml:space="preserve">  64/05/115  </v>
      </c>
      <c r="B155" s="62" t="str">
        <f>IF('Ricavi complessivi'!B155="","",'Ricavi complessivi'!B155)</f>
        <v>SOPRAVVENIENZE ORDINARIE FELINO</v>
      </c>
      <c r="C155" s="8" t="e">
        <f>IF('Ricavi complessivi'!#REF!="G",'Ricavi complessivi'!#REF!*LAVORO!$E$9,IF('Ricavi complessivi'!#REF!="T",'Ricavi complessivi'!#REF!,""))</f>
        <v>#REF!</v>
      </c>
      <c r="D155" s="8" t="e">
        <f>IF('Ricavi complessivi'!#REF!="G",'Ricavi complessivi'!#REF!*LAVORO!$E$9,IF('Ricavi complessivi'!#REF!="T",'Ricavi complessivi'!#REF!,""))</f>
        <v>#REF!</v>
      </c>
      <c r="E155" s="30" t="e">
        <f>IF('Ricavi complessivi'!#REF!="G",'Ricavi complessivi'!#REF!*LAVORO!$E$9,IF('Ricavi complessivi'!#REF!="T",'Ricavi complessivi'!#REF!,""))</f>
        <v>#REF!</v>
      </c>
      <c r="F155" s="114" t="e">
        <f>IF('Ricavi complessivi'!#REF!="G",'Ricavi complessivi'!C155*LAVORO!$E$9,IF('Ricavi complessivi'!#REF!="T",'Ricavi complessivi'!C155,0))</f>
        <v>#REF!</v>
      </c>
      <c r="G155" s="44" t="e">
        <f>IF('Ricavi complessivi'!#REF!="G",'Ricavi complessivi'!#REF!*LAVORO!$E$9,IF('Ricavi complessivi'!#REF!="T",'Ricavi complessivi'!#REF!,""))</f>
        <v>#REF!</v>
      </c>
      <c r="H155" s="44" t="e">
        <f>IF('Ricavi complessivi'!#REF!="G",'Ricavi complessivi'!#REF!*LAVORO!$E$9,IF('Ricavi complessivi'!#REF!="T",'Ricavi complessivi'!#REF!,""))</f>
        <v>#REF!</v>
      </c>
      <c r="I155" s="114" t="e">
        <f>IF('Ricavi complessivi'!#REF!="G",'Ricavi complessivi'!D155*LAVORO!$E$9,IF('Ricavi complessivi'!#REF!="T",'Ricavi complessivi'!D155,""))</f>
        <v>#REF!</v>
      </c>
      <c r="J155" s="14" t="e">
        <f>IF('Ricavi complessivi'!#REF!="G",'Ricavi complessivi'!E155*LAVORO!$E$9,IF('Ricavi complessivi'!#REF!="T",'Ricavi complessivi'!E155,""))</f>
        <v>#REF!</v>
      </c>
      <c r="K155" s="14" t="e">
        <f>IF('Ricavi complessivi'!#REF!="G",'Ricavi complessivi'!F155*LAVORO!$E$9,IF('Ricavi complessivi'!#REF!="T",'Ricavi complessivi'!F155,""))</f>
        <v>#REF!</v>
      </c>
      <c r="L155" s="30" t="e">
        <f>IF('Ricavi complessivi'!#REF!="G",'Ricavi complessivi'!#REF!*LAVORO!$E$9,IF('Ricavi complessivi'!#REF!="T",'Ricavi complessivi'!#REF!,""))</f>
        <v>#REF!</v>
      </c>
      <c r="M155" s="30" t="e">
        <f>'Ricavi complessivi'!#REF!</f>
        <v>#REF!</v>
      </c>
      <c r="P155" s="42" t="e">
        <f>IF(M155="G",'Ricavi complessivi'!#REF!,IF('R Traversetolo'!M155='R Traversetolo'!$B$214,'Ricavi complessivi'!#REF!,0))</f>
        <v>#REF!</v>
      </c>
    </row>
    <row r="156" spans="1:16" hidden="1">
      <c r="A156" s="13" t="str">
        <f>IF('Ricavi complessivi'!A156="","",'Ricavi complessivi'!A156)</f>
        <v xml:space="preserve">  64/05/115  </v>
      </c>
      <c r="B156" s="62" t="str">
        <f>IF('Ricavi complessivi'!B156="","",'Ricavi complessivi'!B156)</f>
        <v>SOPRAVVENIENZE ORDINARIE MONTE</v>
      </c>
      <c r="C156" s="8" t="e">
        <f>IF('Ricavi complessivi'!#REF!="G",'Ricavi complessivi'!#REF!*LAVORO!$E$9,IF('Ricavi complessivi'!#REF!="T",'Ricavi complessivi'!#REF!,""))</f>
        <v>#REF!</v>
      </c>
      <c r="D156" s="8" t="e">
        <f>IF('Ricavi complessivi'!#REF!="G",'Ricavi complessivi'!#REF!*LAVORO!$E$9,IF('Ricavi complessivi'!#REF!="T",'Ricavi complessivi'!#REF!,""))</f>
        <v>#REF!</v>
      </c>
      <c r="E156" s="30" t="e">
        <f>IF('Ricavi complessivi'!#REF!="G",'Ricavi complessivi'!#REF!*LAVORO!$E$9,IF('Ricavi complessivi'!#REF!="T",'Ricavi complessivi'!#REF!,""))</f>
        <v>#REF!</v>
      </c>
      <c r="F156" s="114" t="e">
        <f>IF('Ricavi complessivi'!#REF!="G",'Ricavi complessivi'!C156*LAVORO!$E$9,IF('Ricavi complessivi'!#REF!="T",'Ricavi complessivi'!C156,0))</f>
        <v>#REF!</v>
      </c>
      <c r="G156" s="44" t="e">
        <f>IF('Ricavi complessivi'!#REF!="G",'Ricavi complessivi'!#REF!*LAVORO!$E$9,IF('Ricavi complessivi'!#REF!="T",'Ricavi complessivi'!#REF!,""))</f>
        <v>#REF!</v>
      </c>
      <c r="H156" s="44" t="e">
        <f>IF('Ricavi complessivi'!#REF!="G",'Ricavi complessivi'!#REF!*LAVORO!$E$9,IF('Ricavi complessivi'!#REF!="T",'Ricavi complessivi'!#REF!,""))</f>
        <v>#REF!</v>
      </c>
      <c r="I156" s="114" t="e">
        <f>IF('Ricavi complessivi'!#REF!="G",'Ricavi complessivi'!D156*LAVORO!$E$9,IF('Ricavi complessivi'!#REF!="T",'Ricavi complessivi'!D156,""))</f>
        <v>#REF!</v>
      </c>
      <c r="J156" s="14" t="e">
        <f>IF('Ricavi complessivi'!#REF!="G",'Ricavi complessivi'!E156*LAVORO!$E$9,IF('Ricavi complessivi'!#REF!="T",'Ricavi complessivi'!E156,""))</f>
        <v>#REF!</v>
      </c>
      <c r="K156" s="14" t="e">
        <f>IF('Ricavi complessivi'!#REF!="G",'Ricavi complessivi'!F156*LAVORO!$E$9,IF('Ricavi complessivi'!#REF!="T",'Ricavi complessivi'!F156,""))</f>
        <v>#REF!</v>
      </c>
      <c r="L156" s="30" t="e">
        <f>IF('Ricavi complessivi'!#REF!="G",'Ricavi complessivi'!#REF!*LAVORO!$E$9,IF('Ricavi complessivi'!#REF!="T",'Ricavi complessivi'!#REF!,""))</f>
        <v>#REF!</v>
      </c>
      <c r="M156" s="30" t="e">
        <f>'Ricavi complessivi'!#REF!</f>
        <v>#REF!</v>
      </c>
      <c r="P156" s="42" t="e">
        <f>IF(M156="G",'Ricavi complessivi'!#REF!,IF('R Traversetolo'!M156='R Traversetolo'!$B$214,'Ricavi complessivi'!#REF!,0))</f>
        <v>#REF!</v>
      </c>
    </row>
    <row r="157" spans="1:16" hidden="1">
      <c r="A157" s="13" t="str">
        <f>IF('Ricavi complessivi'!A157="","",'Ricavi complessivi'!A157)</f>
        <v xml:space="preserve">  64/05/115  </v>
      </c>
      <c r="B157" s="62" t="str">
        <f>IF('Ricavi complessivi'!B157="","",'Ricavi complessivi'!B157)</f>
        <v>SOPRAVVENIENZE ORDINARIE SALA</v>
      </c>
      <c r="C157" s="8" t="e">
        <f>IF('Ricavi complessivi'!#REF!="G",'Ricavi complessivi'!#REF!*LAVORO!$E$9,IF('Ricavi complessivi'!#REF!="T",'Ricavi complessivi'!#REF!,""))</f>
        <v>#REF!</v>
      </c>
      <c r="D157" s="8" t="e">
        <f>IF('Ricavi complessivi'!#REF!="G",'Ricavi complessivi'!#REF!*LAVORO!$E$9,IF('Ricavi complessivi'!#REF!="T",'Ricavi complessivi'!#REF!,""))</f>
        <v>#REF!</v>
      </c>
      <c r="E157" s="30" t="e">
        <f>IF('Ricavi complessivi'!#REF!="G",'Ricavi complessivi'!#REF!*LAVORO!$E$9,IF('Ricavi complessivi'!#REF!="T",'Ricavi complessivi'!#REF!,""))</f>
        <v>#REF!</v>
      </c>
      <c r="F157" s="114" t="e">
        <f>IF('Ricavi complessivi'!#REF!="G",'Ricavi complessivi'!C157*LAVORO!$E$9,IF('Ricavi complessivi'!#REF!="T",'Ricavi complessivi'!C157,0))</f>
        <v>#REF!</v>
      </c>
      <c r="G157" s="44" t="e">
        <f>IF('Ricavi complessivi'!#REF!="G",'Ricavi complessivi'!#REF!*LAVORO!$E$9,IF('Ricavi complessivi'!#REF!="T",'Ricavi complessivi'!#REF!,""))</f>
        <v>#REF!</v>
      </c>
      <c r="H157" s="44" t="e">
        <f>IF('Ricavi complessivi'!#REF!="G",'Ricavi complessivi'!#REF!*LAVORO!$E$9,IF('Ricavi complessivi'!#REF!="T",'Ricavi complessivi'!#REF!,""))</f>
        <v>#REF!</v>
      </c>
      <c r="I157" s="114" t="e">
        <f>IF('Ricavi complessivi'!#REF!="G",'Ricavi complessivi'!D157*LAVORO!$E$9,IF('Ricavi complessivi'!#REF!="T",'Ricavi complessivi'!D157,""))</f>
        <v>#REF!</v>
      </c>
      <c r="J157" s="14" t="e">
        <f>IF('Ricavi complessivi'!#REF!="G",'Ricavi complessivi'!E157*LAVORO!$E$9,IF('Ricavi complessivi'!#REF!="T",'Ricavi complessivi'!E157,""))</f>
        <v>#REF!</v>
      </c>
      <c r="K157" s="14" t="e">
        <f>IF('Ricavi complessivi'!#REF!="G",'Ricavi complessivi'!F157*LAVORO!$E$9,IF('Ricavi complessivi'!#REF!="T",'Ricavi complessivi'!F157,""))</f>
        <v>#REF!</v>
      </c>
      <c r="L157" s="30" t="e">
        <f>IF('Ricavi complessivi'!#REF!="G",'Ricavi complessivi'!#REF!*LAVORO!$E$9,IF('Ricavi complessivi'!#REF!="T",'Ricavi complessivi'!#REF!,""))</f>
        <v>#REF!</v>
      </c>
      <c r="M157" s="30" t="e">
        <f>'Ricavi complessivi'!#REF!</f>
        <v>#REF!</v>
      </c>
      <c r="P157" s="42" t="e">
        <f>IF(M157="G",'Ricavi complessivi'!#REF!,IF('R Traversetolo'!M157='R Traversetolo'!$B$214,'Ricavi complessivi'!#REF!,0))</f>
        <v>#REF!</v>
      </c>
    </row>
    <row r="158" spans="1:16" hidden="1">
      <c r="A158" s="13" t="str">
        <f>IF('Ricavi complessivi'!A158="","",'Ricavi complessivi'!A158)</f>
        <v xml:space="preserve">  64/05/115  </v>
      </c>
      <c r="B158" s="62" t="str">
        <f>IF('Ricavi complessivi'!B158="","",'Ricavi complessivi'!B158)</f>
        <v>SOPRAVVENIENZE ORDINARIE TRAVE</v>
      </c>
      <c r="C158" s="8" t="e">
        <f>IF('Ricavi complessivi'!#REF!="G",'Ricavi complessivi'!#REF!*LAVORO!$E$9,IF('Ricavi complessivi'!#REF!="T",'Ricavi complessivi'!#REF!,""))</f>
        <v>#REF!</v>
      </c>
      <c r="D158" s="8" t="e">
        <f>IF('Ricavi complessivi'!#REF!="G",'Ricavi complessivi'!#REF!*LAVORO!$E$9,IF('Ricavi complessivi'!#REF!="T",'Ricavi complessivi'!#REF!,""))</f>
        <v>#REF!</v>
      </c>
      <c r="E158" s="30" t="e">
        <f>IF('Ricavi complessivi'!#REF!="G",'Ricavi complessivi'!#REF!*LAVORO!$E$9,IF('Ricavi complessivi'!#REF!="T",'Ricavi complessivi'!#REF!,""))</f>
        <v>#REF!</v>
      </c>
      <c r="F158" s="114" t="e">
        <f>IF('Ricavi complessivi'!#REF!="G",'Ricavi complessivi'!C158*LAVORO!$E$9,IF('Ricavi complessivi'!#REF!="T",'Ricavi complessivi'!C158,0))</f>
        <v>#REF!</v>
      </c>
      <c r="G158" s="44" t="e">
        <f>IF('Ricavi complessivi'!#REF!="G",'Ricavi complessivi'!#REF!*LAVORO!$E$9,IF('Ricavi complessivi'!#REF!="T",'Ricavi complessivi'!#REF!,""))</f>
        <v>#REF!</v>
      </c>
      <c r="H158" s="44" t="e">
        <f>IF('Ricavi complessivi'!#REF!="G",'Ricavi complessivi'!#REF!*LAVORO!$E$9,IF('Ricavi complessivi'!#REF!="T",'Ricavi complessivi'!#REF!,""))</f>
        <v>#REF!</v>
      </c>
      <c r="I158" s="114" t="e">
        <f>IF('Ricavi complessivi'!#REF!="G",'Ricavi complessivi'!D158*LAVORO!$E$9,IF('Ricavi complessivi'!#REF!="T",'Ricavi complessivi'!D158,""))</f>
        <v>#REF!</v>
      </c>
      <c r="J158" s="14" t="e">
        <f>IF('Ricavi complessivi'!#REF!="G",'Ricavi complessivi'!E158*LAVORO!$E$9,IF('Ricavi complessivi'!#REF!="T",'Ricavi complessivi'!E158,""))</f>
        <v>#REF!</v>
      </c>
      <c r="K158" s="14" t="e">
        <f>IF('Ricavi complessivi'!#REF!="G",'Ricavi complessivi'!F158*LAVORO!$E$9,IF('Ricavi complessivi'!#REF!="T",'Ricavi complessivi'!F158,""))</f>
        <v>#REF!</v>
      </c>
      <c r="L158" s="30" t="e">
        <f>IF('Ricavi complessivi'!#REF!="G",'Ricavi complessivi'!#REF!*LAVORO!$E$9,IF('Ricavi complessivi'!#REF!="T",'Ricavi complessivi'!#REF!,""))</f>
        <v>#REF!</v>
      </c>
      <c r="M158" s="30" t="e">
        <f>'Ricavi complessivi'!#REF!</f>
        <v>#REF!</v>
      </c>
      <c r="P158" s="42" t="e">
        <f>IF(M158="G",'Ricavi complessivi'!#REF!,IF('R Traversetolo'!M158='R Traversetolo'!$B$214,'Ricavi complessivi'!#REF!,0))</f>
        <v>#REF!</v>
      </c>
    </row>
    <row r="159" spans="1:16" hidden="1">
      <c r="A159" s="13" t="str">
        <f>IF('Ricavi complessivi'!A159="","",'Ricavi complessivi'!A159)</f>
        <v xml:space="preserve">  64/05/115  </v>
      </c>
      <c r="B159" s="62" t="str">
        <f>IF('Ricavi complessivi'!B159="","",'Ricavi complessivi'!B159)</f>
        <v>SOPRAVVENIENZE ORDINARIE COLLECCHIO</v>
      </c>
      <c r="C159" s="8" t="e">
        <f>IF('Ricavi complessivi'!#REF!="G",'Ricavi complessivi'!#REF!*LAVORO!$E$9,IF('Ricavi complessivi'!#REF!="T",'Ricavi complessivi'!#REF!,""))</f>
        <v>#REF!</v>
      </c>
      <c r="D159" s="8" t="e">
        <f>IF('Ricavi complessivi'!#REF!="G",'Ricavi complessivi'!#REF!*LAVORO!$E$9,IF('Ricavi complessivi'!#REF!="T",'Ricavi complessivi'!#REF!,""))</f>
        <v>#REF!</v>
      </c>
      <c r="E159" s="30" t="e">
        <f>IF('Ricavi complessivi'!#REF!="G",'Ricavi complessivi'!#REF!*LAVORO!$E$9,IF('Ricavi complessivi'!#REF!="T",'Ricavi complessivi'!#REF!,""))</f>
        <v>#REF!</v>
      </c>
      <c r="F159" s="114" t="e">
        <f>IF('Ricavi complessivi'!#REF!="G",'Ricavi complessivi'!C159*LAVORO!$E$9,IF('Ricavi complessivi'!#REF!="T",'Ricavi complessivi'!C159,0))</f>
        <v>#REF!</v>
      </c>
      <c r="G159" s="44" t="e">
        <f>IF('Ricavi complessivi'!#REF!="G",'Ricavi complessivi'!#REF!*LAVORO!$E$9,IF('Ricavi complessivi'!#REF!="T",'Ricavi complessivi'!#REF!,""))</f>
        <v>#REF!</v>
      </c>
      <c r="H159" s="44" t="e">
        <f>IF('Ricavi complessivi'!#REF!="G",'Ricavi complessivi'!#REF!*LAVORO!$E$9,IF('Ricavi complessivi'!#REF!="T",'Ricavi complessivi'!#REF!,""))</f>
        <v>#REF!</v>
      </c>
      <c r="I159" s="114" t="e">
        <f>IF('Ricavi complessivi'!#REF!="G",'Ricavi complessivi'!D159*LAVORO!$E$9,IF('Ricavi complessivi'!#REF!="T",'Ricavi complessivi'!D159,""))</f>
        <v>#REF!</v>
      </c>
      <c r="J159" s="14" t="e">
        <f>IF('Ricavi complessivi'!#REF!="G",'Ricavi complessivi'!E159*LAVORO!$E$9,IF('Ricavi complessivi'!#REF!="T",'Ricavi complessivi'!E159,""))</f>
        <v>#REF!</v>
      </c>
      <c r="K159" s="14" t="e">
        <f>IF('Ricavi complessivi'!#REF!="G",'Ricavi complessivi'!F159*LAVORO!$E$9,IF('Ricavi complessivi'!#REF!="T",'Ricavi complessivi'!F159,""))</f>
        <v>#REF!</v>
      </c>
      <c r="L159" s="30" t="e">
        <f>IF('Ricavi complessivi'!#REF!="G",'Ricavi complessivi'!#REF!*LAVORO!$E$9,IF('Ricavi complessivi'!#REF!="T",'Ricavi complessivi'!#REF!,""))</f>
        <v>#REF!</v>
      </c>
      <c r="M159" s="30" t="e">
        <f>'Ricavi complessivi'!#REF!</f>
        <v>#REF!</v>
      </c>
      <c r="P159" s="42" t="e">
        <f>IF(M159="G",'Ricavi complessivi'!#REF!,IF('R Traversetolo'!M159='R Traversetolo'!$B$214,'Ricavi complessivi'!#REF!,0))</f>
        <v>#REF!</v>
      </c>
    </row>
    <row r="160" spans="1:16" hidden="1">
      <c r="A160" s="13" t="str">
        <f>IF('Ricavi complessivi'!A160="","",'Ricavi complessivi'!A160)</f>
        <v/>
      </c>
      <c r="B160" s="62" t="str">
        <f>IF('Ricavi complessivi'!B160="","",'Ricavi complessivi'!B160)</f>
        <v>TRASFERIMENTO CENTRO PER LE FAMIGLIE</v>
      </c>
      <c r="C160" s="8" t="e">
        <f>IF('Ricavi complessivi'!#REF!="G",'Ricavi complessivi'!#REF!*LAVORO!$E$9,IF('Ricavi complessivi'!#REF!="T",'Ricavi complessivi'!#REF!,""))</f>
        <v>#REF!</v>
      </c>
      <c r="D160" s="8" t="e">
        <f>IF('Ricavi complessivi'!#REF!="G",'Ricavi complessivi'!#REF!*LAVORO!$E$9,IF('Ricavi complessivi'!#REF!="T",'Ricavi complessivi'!#REF!,""))</f>
        <v>#REF!</v>
      </c>
      <c r="E160" s="30" t="e">
        <f>IF('Ricavi complessivi'!#REF!="G",'Ricavi complessivi'!#REF!*LAVORO!$E$9,IF('Ricavi complessivi'!#REF!="T",'Ricavi complessivi'!#REF!,""))</f>
        <v>#REF!</v>
      </c>
      <c r="F160" s="114" t="e">
        <f>IF('Ricavi complessivi'!#REF!="G",'Ricavi complessivi'!C160*LAVORO!$E$9,IF('Ricavi complessivi'!#REF!="T",'Ricavi complessivi'!C160,0))</f>
        <v>#REF!</v>
      </c>
      <c r="G160" s="44" t="e">
        <f>IF('Ricavi complessivi'!#REF!="G",'Ricavi complessivi'!#REF!*LAVORO!$E$9,IF('Ricavi complessivi'!#REF!="T",'Ricavi complessivi'!#REF!,""))</f>
        <v>#REF!</v>
      </c>
      <c r="H160" s="44" t="e">
        <f>IF('Ricavi complessivi'!#REF!="G",'Ricavi complessivi'!#REF!*LAVORO!$E$9,IF('Ricavi complessivi'!#REF!="T",'Ricavi complessivi'!#REF!,""))</f>
        <v>#REF!</v>
      </c>
      <c r="I160" s="114" t="e">
        <f>IF('Ricavi complessivi'!#REF!="G",'Ricavi complessivi'!D160*LAVORO!$E$9,IF('Ricavi complessivi'!#REF!="T",'Ricavi complessivi'!D160,""))</f>
        <v>#REF!</v>
      </c>
      <c r="J160" s="14" t="e">
        <f>IF('Ricavi complessivi'!#REF!="G",'Ricavi complessivi'!E160*LAVORO!$E$9,IF('Ricavi complessivi'!#REF!="T",'Ricavi complessivi'!E160,""))</f>
        <v>#REF!</v>
      </c>
      <c r="K160" s="14" t="e">
        <f>IF('Ricavi complessivi'!#REF!="G",'Ricavi complessivi'!F160*LAVORO!$E$9,IF('Ricavi complessivi'!#REF!="T",'Ricavi complessivi'!F160,""))</f>
        <v>#REF!</v>
      </c>
      <c r="L160" s="30" t="e">
        <f>IF('Ricavi complessivi'!#REF!="G",'Ricavi complessivi'!#REF!*LAVORO!$E$9,IF('Ricavi complessivi'!#REF!="T",'Ricavi complessivi'!#REF!,""))</f>
        <v>#REF!</v>
      </c>
      <c r="M160" s="30" t="e">
        <f>'Ricavi complessivi'!#REF!</f>
        <v>#REF!</v>
      </c>
      <c r="P160" s="42" t="e">
        <f>IF(M160="G",'Ricavi complessivi'!#REF!,IF('R Traversetolo'!M160='R Traversetolo'!$B$214,'Ricavi complessivi'!#REF!,0))</f>
        <v>#REF!</v>
      </c>
    </row>
    <row r="161" spans="1:16" hidden="1">
      <c r="A161" s="13" t="str">
        <f>IF('Ricavi complessivi'!A161="","",'Ricavi complessivi'!A161)</f>
        <v/>
      </c>
      <c r="B161" s="62" t="str">
        <f>IF('Ricavi complessivi'!B161="","",'Ricavi complessivi'!B161)</f>
        <v>FITTI ATTIVI TRAVE</v>
      </c>
      <c r="C161" s="8" t="e">
        <f>IF('Ricavi complessivi'!#REF!="G",'Ricavi complessivi'!#REF!*LAVORO!$E$9,IF('Ricavi complessivi'!#REF!="T",'Ricavi complessivi'!#REF!,""))</f>
        <v>#REF!</v>
      </c>
      <c r="D161" s="8" t="e">
        <f>IF('Ricavi complessivi'!#REF!="G",'Ricavi complessivi'!#REF!*LAVORO!$E$9,IF('Ricavi complessivi'!#REF!="T",'Ricavi complessivi'!#REF!,""))</f>
        <v>#REF!</v>
      </c>
      <c r="E161" s="30" t="e">
        <f>IF('Ricavi complessivi'!#REF!="G",'Ricavi complessivi'!#REF!*LAVORO!$E$9,IF('Ricavi complessivi'!#REF!="T",'Ricavi complessivi'!#REF!,""))</f>
        <v>#REF!</v>
      </c>
      <c r="F161" s="114" t="e">
        <f>IF('Ricavi complessivi'!#REF!="G",'Ricavi complessivi'!C161*LAVORO!$E$9,IF('Ricavi complessivi'!#REF!="T",'Ricavi complessivi'!C161,0))</f>
        <v>#REF!</v>
      </c>
      <c r="G161" s="44" t="e">
        <f>IF('Ricavi complessivi'!#REF!="G",'Ricavi complessivi'!#REF!*LAVORO!$E$9,IF('Ricavi complessivi'!#REF!="T",'Ricavi complessivi'!#REF!,""))</f>
        <v>#REF!</v>
      </c>
      <c r="H161" s="44" t="e">
        <f>IF('Ricavi complessivi'!#REF!="G",'Ricavi complessivi'!#REF!*LAVORO!$E$9,IF('Ricavi complessivi'!#REF!="T",'Ricavi complessivi'!#REF!,""))</f>
        <v>#REF!</v>
      </c>
      <c r="I161" s="114" t="e">
        <f>IF('Ricavi complessivi'!#REF!="G",'Ricavi complessivi'!D161*LAVORO!$E$9,IF('Ricavi complessivi'!#REF!="T",'Ricavi complessivi'!D161,""))</f>
        <v>#REF!</v>
      </c>
      <c r="J161" s="14" t="e">
        <f>IF('Ricavi complessivi'!#REF!="G",'Ricavi complessivi'!E161*LAVORO!$E$9,IF('Ricavi complessivi'!#REF!="T",'Ricavi complessivi'!E161,""))</f>
        <v>#REF!</v>
      </c>
      <c r="K161" s="14" t="e">
        <f>IF('Ricavi complessivi'!#REF!="G",'Ricavi complessivi'!F161*LAVORO!$E$9,IF('Ricavi complessivi'!#REF!="T",'Ricavi complessivi'!F161,""))</f>
        <v>#REF!</v>
      </c>
      <c r="L161" s="30" t="e">
        <f>IF('Ricavi complessivi'!#REF!="G",'Ricavi complessivi'!#REF!*LAVORO!$E$9,IF('Ricavi complessivi'!#REF!="T",'Ricavi complessivi'!#REF!,""))</f>
        <v>#REF!</v>
      </c>
      <c r="M161" s="30" t="e">
        <f>'Ricavi complessivi'!#REF!</f>
        <v>#REF!</v>
      </c>
      <c r="P161" s="42" t="e">
        <f>IF(M161="G",'Ricavi complessivi'!#REF!,IF('R Traversetolo'!M161='R Traversetolo'!$B$214,'Ricavi complessivi'!#REF!,0))</f>
        <v>#REF!</v>
      </c>
    </row>
    <row r="162" spans="1:16" hidden="1">
      <c r="A162" s="13" t="str">
        <f>IF('Ricavi complessivi'!A162="","",'Ricavi complessivi'!A162)</f>
        <v/>
      </c>
      <c r="B162" s="62" t="str">
        <f>IF('Ricavi complessivi'!B162="","",'Ricavi complessivi'!B162)</f>
        <v>FITTI ATTIVI MONTCHIARUGOLO</v>
      </c>
      <c r="C162" s="8" t="e">
        <f>IF('Ricavi complessivi'!#REF!="G",'Ricavi complessivi'!#REF!*LAVORO!$E$9,IF('Ricavi complessivi'!#REF!="T",'Ricavi complessivi'!#REF!,""))</f>
        <v>#REF!</v>
      </c>
      <c r="D162" s="8" t="e">
        <f>IF('Ricavi complessivi'!#REF!="G",'Ricavi complessivi'!#REF!*LAVORO!$E$9,IF('Ricavi complessivi'!#REF!="T",'Ricavi complessivi'!#REF!,""))</f>
        <v>#REF!</v>
      </c>
      <c r="E162" s="30" t="e">
        <f>IF('Ricavi complessivi'!#REF!="G",'Ricavi complessivi'!#REF!*LAVORO!$E$9,IF('Ricavi complessivi'!#REF!="T",'Ricavi complessivi'!#REF!,""))</f>
        <v>#REF!</v>
      </c>
      <c r="F162" s="114" t="e">
        <f>IF('Ricavi complessivi'!#REF!="G",'Ricavi complessivi'!C162*LAVORO!$E$9,IF('Ricavi complessivi'!#REF!="T",'Ricavi complessivi'!C162,0))</f>
        <v>#REF!</v>
      </c>
      <c r="G162" s="44" t="e">
        <f>IF('Ricavi complessivi'!#REF!="G",'Ricavi complessivi'!#REF!*LAVORO!$E$9,IF('Ricavi complessivi'!#REF!="T",'Ricavi complessivi'!#REF!,""))</f>
        <v>#REF!</v>
      </c>
      <c r="H162" s="44" t="e">
        <f>IF('Ricavi complessivi'!#REF!="G",'Ricavi complessivi'!#REF!*LAVORO!$E$9,IF('Ricavi complessivi'!#REF!="T",'Ricavi complessivi'!#REF!,""))</f>
        <v>#REF!</v>
      </c>
      <c r="I162" s="114" t="e">
        <f>IF('Ricavi complessivi'!#REF!="G",'Ricavi complessivi'!D162*LAVORO!$E$9,IF('Ricavi complessivi'!#REF!="T",'Ricavi complessivi'!D162,""))</f>
        <v>#REF!</v>
      </c>
      <c r="J162" s="14" t="e">
        <f>IF('Ricavi complessivi'!#REF!="G",'Ricavi complessivi'!E162*LAVORO!$E$9,IF('Ricavi complessivi'!#REF!="T",'Ricavi complessivi'!E162,""))</f>
        <v>#REF!</v>
      </c>
      <c r="K162" s="14" t="e">
        <f>IF('Ricavi complessivi'!#REF!="G",'Ricavi complessivi'!F162*LAVORO!$E$9,IF('Ricavi complessivi'!#REF!="T",'Ricavi complessivi'!F162,""))</f>
        <v>#REF!</v>
      </c>
      <c r="L162" s="30" t="e">
        <f>IF('Ricavi complessivi'!#REF!="G",'Ricavi complessivi'!#REF!*LAVORO!$E$9,IF('Ricavi complessivi'!#REF!="T",'Ricavi complessivi'!#REF!,""))</f>
        <v>#REF!</v>
      </c>
      <c r="M162" s="30" t="e">
        <f>'Ricavi complessivi'!#REF!</f>
        <v>#REF!</v>
      </c>
      <c r="P162" s="42" t="e">
        <f>IF(M162="G",'Ricavi complessivi'!#REF!,IF('R Traversetolo'!M162='R Traversetolo'!$B$214,'Ricavi complessivi'!#REF!,0))</f>
        <v>#REF!</v>
      </c>
    </row>
    <row r="163" spans="1:16" hidden="1">
      <c r="A163" s="13" t="str">
        <f>IF('Ricavi complessivi'!A163="","",'Ricavi complessivi'!A163)</f>
        <v/>
      </c>
      <c r="B163" s="62" t="str">
        <f>IF('Ricavi complessivi'!B163="","",'Ricavi complessivi'!B163)</f>
        <v>CONTRIBUTO BARRIERE ARCHITETTONICHE M</v>
      </c>
      <c r="C163" s="8" t="e">
        <f>IF('Ricavi complessivi'!#REF!="G",'Ricavi complessivi'!#REF!*LAVORO!$E$9,IF('Ricavi complessivi'!#REF!="T",'Ricavi complessivi'!#REF!,""))</f>
        <v>#REF!</v>
      </c>
      <c r="D163" s="8" t="e">
        <f>IF('Ricavi complessivi'!#REF!="G",'Ricavi complessivi'!#REF!*LAVORO!$E$9,IF('Ricavi complessivi'!#REF!="T",'Ricavi complessivi'!#REF!,""))</f>
        <v>#REF!</v>
      </c>
      <c r="E163" s="30" t="e">
        <f>IF('Ricavi complessivi'!#REF!="G",'Ricavi complessivi'!#REF!*LAVORO!$E$9,IF('Ricavi complessivi'!#REF!="T",'Ricavi complessivi'!#REF!,""))</f>
        <v>#REF!</v>
      </c>
      <c r="F163" s="114" t="e">
        <f>IF('Ricavi complessivi'!#REF!="G",'Ricavi complessivi'!C163*LAVORO!$E$9,IF('Ricavi complessivi'!#REF!="T",'Ricavi complessivi'!C163,0))</f>
        <v>#REF!</v>
      </c>
      <c r="G163" s="44" t="e">
        <f>IF('Ricavi complessivi'!#REF!="G",'Ricavi complessivi'!#REF!*LAVORO!$E$9,IF('Ricavi complessivi'!#REF!="T",'Ricavi complessivi'!#REF!,""))</f>
        <v>#REF!</v>
      </c>
      <c r="H163" s="44" t="e">
        <f>IF('Ricavi complessivi'!#REF!="G",'Ricavi complessivi'!#REF!*LAVORO!$E$9,IF('Ricavi complessivi'!#REF!="T",'Ricavi complessivi'!#REF!,""))</f>
        <v>#REF!</v>
      </c>
      <c r="I163" s="114" t="e">
        <f>IF('Ricavi complessivi'!#REF!="G",'Ricavi complessivi'!D163*LAVORO!$E$9,IF('Ricavi complessivi'!#REF!="T",'Ricavi complessivi'!D163,""))</f>
        <v>#REF!</v>
      </c>
      <c r="J163" s="14" t="e">
        <f>IF('Ricavi complessivi'!#REF!="G",'Ricavi complessivi'!E163*LAVORO!$E$9,IF('Ricavi complessivi'!#REF!="T",'Ricavi complessivi'!E163,""))</f>
        <v>#REF!</v>
      </c>
      <c r="K163" s="14" t="e">
        <f>IF('Ricavi complessivi'!#REF!="G",'Ricavi complessivi'!F163*LAVORO!$E$9,IF('Ricavi complessivi'!#REF!="T",'Ricavi complessivi'!F163,""))</f>
        <v>#REF!</v>
      </c>
      <c r="L163" s="30" t="e">
        <f>IF('Ricavi complessivi'!#REF!="G",'Ricavi complessivi'!#REF!*LAVORO!$E$9,IF('Ricavi complessivi'!#REF!="T",'Ricavi complessivi'!#REF!,""))</f>
        <v>#REF!</v>
      </c>
      <c r="M163" s="30" t="e">
        <f>'Ricavi complessivi'!#REF!</f>
        <v>#REF!</v>
      </c>
      <c r="P163" s="42" t="e">
        <f>IF(M163="G",'Ricavi complessivi'!#REF!,IF('R Traversetolo'!M163='R Traversetolo'!$B$214,'Ricavi complessivi'!#REF!,0))</f>
        <v>#REF!</v>
      </c>
    </row>
    <row r="164" spans="1:16" hidden="1">
      <c r="A164" s="13" t="str">
        <f>IF('Ricavi complessivi'!A164="","",'Ricavi complessivi'!A164)</f>
        <v/>
      </c>
      <c r="B164" s="62" t="str">
        <f>IF('Ricavi complessivi'!B164="","",'Ricavi complessivi'!B164)</f>
        <v/>
      </c>
      <c r="C164" s="8" t="e">
        <f>IF('Ricavi complessivi'!#REF!="G",'Ricavi complessivi'!#REF!*LAVORO!$E$9,IF('Ricavi complessivi'!#REF!="T",'Ricavi complessivi'!#REF!,""))</f>
        <v>#REF!</v>
      </c>
      <c r="D164" s="8" t="e">
        <f>IF('Ricavi complessivi'!#REF!="G",'Ricavi complessivi'!#REF!*LAVORO!$E$9,IF('Ricavi complessivi'!#REF!="T",'Ricavi complessivi'!#REF!,""))</f>
        <v>#REF!</v>
      </c>
      <c r="E164" s="30" t="e">
        <f>IF('Ricavi complessivi'!#REF!="G",'Ricavi complessivi'!#REF!*LAVORO!$E$9,IF('Ricavi complessivi'!#REF!="T",'Ricavi complessivi'!#REF!,""))</f>
        <v>#REF!</v>
      </c>
      <c r="F164" s="114" t="e">
        <f>IF('Ricavi complessivi'!#REF!="G",'Ricavi complessivi'!C164*LAVORO!$E$9,IF('Ricavi complessivi'!#REF!="T",'Ricavi complessivi'!C164,0))</f>
        <v>#REF!</v>
      </c>
      <c r="G164" s="44" t="e">
        <f>IF('Ricavi complessivi'!#REF!="G",'Ricavi complessivi'!#REF!*LAVORO!$E$9,IF('Ricavi complessivi'!#REF!="T",'Ricavi complessivi'!#REF!,""))</f>
        <v>#REF!</v>
      </c>
      <c r="H164" s="44" t="e">
        <f>IF('Ricavi complessivi'!#REF!="G",'Ricavi complessivi'!#REF!*LAVORO!$E$9,IF('Ricavi complessivi'!#REF!="T",'Ricavi complessivi'!#REF!,""))</f>
        <v>#REF!</v>
      </c>
      <c r="I164" s="114" t="e">
        <f>IF('Ricavi complessivi'!#REF!="G",'Ricavi complessivi'!D164*LAVORO!$E$9,IF('Ricavi complessivi'!#REF!="T",'Ricavi complessivi'!D164,""))</f>
        <v>#REF!</v>
      </c>
      <c r="J164" s="14" t="e">
        <f>IF('Ricavi complessivi'!#REF!="G",'Ricavi complessivi'!E164*LAVORO!$E$9,IF('Ricavi complessivi'!#REF!="T",'Ricavi complessivi'!E164,""))</f>
        <v>#REF!</v>
      </c>
      <c r="K164" s="14" t="e">
        <f>IF('Ricavi complessivi'!#REF!="G",'Ricavi complessivi'!F164*LAVORO!$E$9,IF('Ricavi complessivi'!#REF!="T",'Ricavi complessivi'!F164,""))</f>
        <v>#REF!</v>
      </c>
      <c r="L164" s="30" t="e">
        <f>IF('Ricavi complessivi'!#REF!="G",'Ricavi complessivi'!#REF!*LAVORO!$E$9,IF('Ricavi complessivi'!#REF!="T",'Ricavi complessivi'!#REF!,""))</f>
        <v>#REF!</v>
      </c>
      <c r="M164" s="30" t="e">
        <f>'Ricavi complessivi'!#REF!</f>
        <v>#REF!</v>
      </c>
      <c r="P164" s="42" t="e">
        <f>IF(M164="G",'Ricavi complessivi'!#REF!,IF('R Traversetolo'!M164='R Traversetolo'!$B$214,'Ricavi complessivi'!#REF!,0))</f>
        <v>#REF!</v>
      </c>
    </row>
    <row r="165" spans="1:16" hidden="1">
      <c r="A165" s="13" t="str">
        <f>IF('Ricavi complessivi'!A165="","",'Ricavi complessivi'!A165)</f>
        <v/>
      </c>
      <c r="B165" s="62" t="str">
        <f>IF('Ricavi complessivi'!B165="","",'Ricavi complessivi'!B165)</f>
        <v/>
      </c>
      <c r="C165" s="8" t="e">
        <f>IF('Ricavi complessivi'!#REF!="G",'Ricavi complessivi'!#REF!*LAVORO!$E$9,IF('Ricavi complessivi'!#REF!="T",'Ricavi complessivi'!#REF!,""))</f>
        <v>#REF!</v>
      </c>
      <c r="D165" s="8" t="e">
        <f>IF('Ricavi complessivi'!#REF!="G",'Ricavi complessivi'!#REF!*LAVORO!$E$9,IF('Ricavi complessivi'!#REF!="T",'Ricavi complessivi'!#REF!,""))</f>
        <v>#REF!</v>
      </c>
      <c r="E165" s="30" t="e">
        <f>IF('Ricavi complessivi'!#REF!="G",'Ricavi complessivi'!#REF!*LAVORO!$E$9,IF('Ricavi complessivi'!#REF!="T",'Ricavi complessivi'!#REF!,""))</f>
        <v>#REF!</v>
      </c>
      <c r="F165" s="114" t="e">
        <f>IF('Ricavi complessivi'!#REF!="G",'Ricavi complessivi'!C165*LAVORO!$E$9,IF('Ricavi complessivi'!#REF!="T",'Ricavi complessivi'!C165,0))</f>
        <v>#REF!</v>
      </c>
      <c r="G165" s="44" t="e">
        <f>IF('Ricavi complessivi'!#REF!="G",'Ricavi complessivi'!#REF!*LAVORO!$E$9,IF('Ricavi complessivi'!#REF!="T",'Ricavi complessivi'!#REF!,""))</f>
        <v>#REF!</v>
      </c>
      <c r="H165" s="44" t="e">
        <f>IF('Ricavi complessivi'!#REF!="G",'Ricavi complessivi'!#REF!*LAVORO!$E$9,IF('Ricavi complessivi'!#REF!="T",'Ricavi complessivi'!#REF!,""))</f>
        <v>#REF!</v>
      </c>
      <c r="I165" s="114" t="e">
        <f>IF('Ricavi complessivi'!#REF!="G",'Ricavi complessivi'!D165*LAVORO!$E$9,IF('Ricavi complessivi'!#REF!="T",'Ricavi complessivi'!D165,""))</f>
        <v>#REF!</v>
      </c>
      <c r="J165" s="14" t="e">
        <f>IF('Ricavi complessivi'!#REF!="G",'Ricavi complessivi'!E165*LAVORO!$E$9,IF('Ricavi complessivi'!#REF!="T",'Ricavi complessivi'!E165,""))</f>
        <v>#REF!</v>
      </c>
      <c r="K165" s="14" t="e">
        <f>IF('Ricavi complessivi'!#REF!="G",'Ricavi complessivi'!F165*LAVORO!$E$9,IF('Ricavi complessivi'!#REF!="T",'Ricavi complessivi'!F165,""))</f>
        <v>#REF!</v>
      </c>
      <c r="L165" s="30" t="e">
        <f>IF('Ricavi complessivi'!#REF!="G",'Ricavi complessivi'!#REF!*LAVORO!$E$9,IF('Ricavi complessivi'!#REF!="T",'Ricavi complessivi'!#REF!,""))</f>
        <v>#REF!</v>
      </c>
      <c r="M165" s="30" t="e">
        <f>'Ricavi complessivi'!#REF!</f>
        <v>#REF!</v>
      </c>
      <c r="P165" s="42" t="e">
        <f>IF(M165="G",'Ricavi complessivi'!#REF!,IF('R Traversetolo'!M165='R Traversetolo'!$B$214,'Ricavi complessivi'!#REF!,0))</f>
        <v>#REF!</v>
      </c>
    </row>
    <row r="166" spans="1:16" hidden="1">
      <c r="A166" s="13" t="str">
        <f>IF('Ricavi complessivi'!A166="","",'Ricavi complessivi'!A166)</f>
        <v/>
      </c>
      <c r="B166" s="62" t="str">
        <f>IF('Ricavi complessivi'!B166="","",'Ricavi complessivi'!B166)</f>
        <v/>
      </c>
      <c r="C166" s="8" t="e">
        <f>IF('Ricavi complessivi'!#REF!="G",'Ricavi complessivi'!#REF!*LAVORO!$E$9,IF('Ricavi complessivi'!#REF!="T",'Ricavi complessivi'!#REF!,""))</f>
        <v>#REF!</v>
      </c>
      <c r="D166" s="8" t="e">
        <f>IF('Ricavi complessivi'!#REF!="G",'Ricavi complessivi'!#REF!*LAVORO!$E$9,IF('Ricavi complessivi'!#REF!="T",'Ricavi complessivi'!#REF!,""))</f>
        <v>#REF!</v>
      </c>
      <c r="E166" s="30" t="e">
        <f>IF('Ricavi complessivi'!#REF!="G",'Ricavi complessivi'!#REF!*LAVORO!$E$9,IF('Ricavi complessivi'!#REF!="T",'Ricavi complessivi'!#REF!,""))</f>
        <v>#REF!</v>
      </c>
      <c r="F166" s="114" t="e">
        <f>IF('Ricavi complessivi'!#REF!="G",'Ricavi complessivi'!C166*LAVORO!$E$9,IF('Ricavi complessivi'!#REF!="T",'Ricavi complessivi'!C166,0))</f>
        <v>#REF!</v>
      </c>
      <c r="G166" s="44" t="e">
        <f>IF('Ricavi complessivi'!#REF!="G",'Ricavi complessivi'!#REF!*LAVORO!$E$9,IF('Ricavi complessivi'!#REF!="T",'Ricavi complessivi'!#REF!,""))</f>
        <v>#REF!</v>
      </c>
      <c r="H166" s="44" t="e">
        <f>IF('Ricavi complessivi'!#REF!="G",'Ricavi complessivi'!#REF!*LAVORO!$E$9,IF('Ricavi complessivi'!#REF!="T",'Ricavi complessivi'!#REF!,""))</f>
        <v>#REF!</v>
      </c>
      <c r="I166" s="114" t="e">
        <f>IF('Ricavi complessivi'!#REF!="G",'Ricavi complessivi'!D166*LAVORO!$E$9,IF('Ricavi complessivi'!#REF!="T",'Ricavi complessivi'!D166,""))</f>
        <v>#REF!</v>
      </c>
      <c r="J166" s="14" t="e">
        <f>IF('Ricavi complessivi'!#REF!="G",'Ricavi complessivi'!E166*LAVORO!$E$9,IF('Ricavi complessivi'!#REF!="T",'Ricavi complessivi'!E166,""))</f>
        <v>#REF!</v>
      </c>
      <c r="K166" s="14" t="e">
        <f>IF('Ricavi complessivi'!#REF!="G",'Ricavi complessivi'!F166*LAVORO!$E$9,IF('Ricavi complessivi'!#REF!="T",'Ricavi complessivi'!F166,""))</f>
        <v>#REF!</v>
      </c>
      <c r="L166" s="30" t="e">
        <f>IF('Ricavi complessivi'!#REF!="G",'Ricavi complessivi'!#REF!*LAVORO!$E$9,IF('Ricavi complessivi'!#REF!="T",'Ricavi complessivi'!#REF!,""))</f>
        <v>#REF!</v>
      </c>
      <c r="M166" s="30" t="e">
        <f>'Ricavi complessivi'!#REF!</f>
        <v>#REF!</v>
      </c>
      <c r="P166" s="42" t="e">
        <f>IF(M166="G",'Ricavi complessivi'!#REF!,IF('R Traversetolo'!M166='R Traversetolo'!$B$214,'Ricavi complessivi'!#REF!,0))</f>
        <v>#REF!</v>
      </c>
    </row>
    <row r="167" spans="1:16" hidden="1">
      <c r="A167" s="13" t="str">
        <f>IF('Ricavi complessivi'!A167="","",'Ricavi complessivi'!A167)</f>
        <v/>
      </c>
      <c r="B167" s="62" t="str">
        <f>IF('Ricavi complessivi'!B167="","",'Ricavi complessivi'!B167)</f>
        <v/>
      </c>
      <c r="C167" s="8" t="e">
        <f>IF('Ricavi complessivi'!#REF!="G",'Ricavi complessivi'!#REF!*LAVORO!$E$9,IF('Ricavi complessivi'!#REF!="T",'Ricavi complessivi'!#REF!,""))</f>
        <v>#REF!</v>
      </c>
      <c r="D167" s="8" t="e">
        <f>IF('Ricavi complessivi'!#REF!="G",'Ricavi complessivi'!#REF!*LAVORO!$E$9,IF('Ricavi complessivi'!#REF!="T",'Ricavi complessivi'!#REF!,""))</f>
        <v>#REF!</v>
      </c>
      <c r="E167" s="30" t="e">
        <f>IF('Ricavi complessivi'!#REF!="G",'Ricavi complessivi'!#REF!*LAVORO!$E$9,IF('Ricavi complessivi'!#REF!="T",'Ricavi complessivi'!#REF!,""))</f>
        <v>#REF!</v>
      </c>
      <c r="F167" s="114" t="e">
        <f>IF('Ricavi complessivi'!#REF!="G",'Ricavi complessivi'!C167*LAVORO!$E$9,IF('Ricavi complessivi'!#REF!="T",'Ricavi complessivi'!C167,0))</f>
        <v>#REF!</v>
      </c>
      <c r="G167" s="44" t="e">
        <f>IF('Ricavi complessivi'!#REF!="G",'Ricavi complessivi'!#REF!*LAVORO!$E$9,IF('Ricavi complessivi'!#REF!="T",'Ricavi complessivi'!#REF!,""))</f>
        <v>#REF!</v>
      </c>
      <c r="H167" s="44" t="e">
        <f>IF('Ricavi complessivi'!#REF!="G",'Ricavi complessivi'!#REF!*LAVORO!$E$9,IF('Ricavi complessivi'!#REF!="T",'Ricavi complessivi'!#REF!,""))</f>
        <v>#REF!</v>
      </c>
      <c r="I167" s="114" t="e">
        <f>IF('Ricavi complessivi'!#REF!="G",'Ricavi complessivi'!D167*LAVORO!$E$9,IF('Ricavi complessivi'!#REF!="T",'Ricavi complessivi'!D167,""))</f>
        <v>#REF!</v>
      </c>
      <c r="J167" s="14" t="e">
        <f>IF('Ricavi complessivi'!#REF!="G",'Ricavi complessivi'!E167*LAVORO!$E$9,IF('Ricavi complessivi'!#REF!="T",'Ricavi complessivi'!E167,""))</f>
        <v>#REF!</v>
      </c>
      <c r="K167" s="14" t="e">
        <f>IF('Ricavi complessivi'!#REF!="G",'Ricavi complessivi'!F167*LAVORO!$E$9,IF('Ricavi complessivi'!#REF!="T",'Ricavi complessivi'!F167,""))</f>
        <v>#REF!</v>
      </c>
      <c r="L167" s="30" t="e">
        <f>IF('Ricavi complessivi'!#REF!="G",'Ricavi complessivi'!#REF!*LAVORO!$E$9,IF('Ricavi complessivi'!#REF!="T",'Ricavi complessivi'!#REF!,""))</f>
        <v>#REF!</v>
      </c>
      <c r="M167" s="30" t="e">
        <f>'Ricavi complessivi'!#REF!</f>
        <v>#REF!</v>
      </c>
      <c r="P167" s="42" t="e">
        <f>IF(M167="G",'Ricavi complessivi'!#REF!,IF('R Traversetolo'!M167='R Traversetolo'!$B$214,'Ricavi complessivi'!#REF!,0))</f>
        <v>#REF!</v>
      </c>
    </row>
    <row r="168" spans="1:16" hidden="1">
      <c r="A168" s="13" t="str">
        <f>IF('Ricavi complessivi'!A168="","",'Ricavi complessivi'!A168)</f>
        <v/>
      </c>
      <c r="B168" s="62" t="str">
        <f>IF('Ricavi complessivi'!B168="","",'Ricavi complessivi'!B168)</f>
        <v/>
      </c>
      <c r="C168" s="8" t="e">
        <f>IF('Ricavi complessivi'!#REF!="G",'Ricavi complessivi'!#REF!*LAVORO!$E$9,IF('Ricavi complessivi'!#REF!="T",'Ricavi complessivi'!#REF!,""))</f>
        <v>#REF!</v>
      </c>
      <c r="D168" s="8" t="e">
        <f>IF('Ricavi complessivi'!#REF!="G",'Ricavi complessivi'!#REF!*LAVORO!$E$9,IF('Ricavi complessivi'!#REF!="T",'Ricavi complessivi'!#REF!,""))</f>
        <v>#REF!</v>
      </c>
      <c r="E168" s="30" t="e">
        <f>IF('Ricavi complessivi'!#REF!="G",'Ricavi complessivi'!#REF!*LAVORO!$E$9,IF('Ricavi complessivi'!#REF!="T",'Ricavi complessivi'!#REF!,""))</f>
        <v>#REF!</v>
      </c>
      <c r="F168" s="114" t="e">
        <f>IF('Ricavi complessivi'!#REF!="G",'Ricavi complessivi'!C168*LAVORO!$E$9,IF('Ricavi complessivi'!#REF!="T",'Ricavi complessivi'!C168,0))</f>
        <v>#REF!</v>
      </c>
      <c r="G168" s="44" t="e">
        <f>IF('Ricavi complessivi'!#REF!="G",'Ricavi complessivi'!#REF!*LAVORO!$E$9,IF('Ricavi complessivi'!#REF!="T",'Ricavi complessivi'!#REF!,""))</f>
        <v>#REF!</v>
      </c>
      <c r="H168" s="44" t="e">
        <f>IF('Ricavi complessivi'!#REF!="G",'Ricavi complessivi'!#REF!*LAVORO!$E$9,IF('Ricavi complessivi'!#REF!="T",'Ricavi complessivi'!#REF!,""))</f>
        <v>#REF!</v>
      </c>
      <c r="I168" s="114" t="e">
        <f>IF('Ricavi complessivi'!#REF!="G",'Ricavi complessivi'!D168*LAVORO!$E$9,IF('Ricavi complessivi'!#REF!="T",'Ricavi complessivi'!D168,""))</f>
        <v>#REF!</v>
      </c>
      <c r="J168" s="14" t="e">
        <f>IF('Ricavi complessivi'!#REF!="G",'Ricavi complessivi'!E168*LAVORO!$E$9,IF('Ricavi complessivi'!#REF!="T",'Ricavi complessivi'!E168,""))</f>
        <v>#REF!</v>
      </c>
      <c r="K168" s="14" t="e">
        <f>IF('Ricavi complessivi'!#REF!="G",'Ricavi complessivi'!F168*LAVORO!$E$9,IF('Ricavi complessivi'!#REF!="T",'Ricavi complessivi'!F168,""))</f>
        <v>#REF!</v>
      </c>
      <c r="L168" s="30" t="e">
        <f>IF('Ricavi complessivi'!#REF!="G",'Ricavi complessivi'!#REF!*LAVORO!$E$9,IF('Ricavi complessivi'!#REF!="T",'Ricavi complessivi'!#REF!,""))</f>
        <v>#REF!</v>
      </c>
      <c r="M168" s="30" t="e">
        <f>'Ricavi complessivi'!#REF!</f>
        <v>#REF!</v>
      </c>
      <c r="P168" s="42" t="e">
        <f>IF(M168="G",'Ricavi complessivi'!#REF!,IF('R Traversetolo'!M168='R Traversetolo'!$B$214,'Ricavi complessivi'!#REF!,0))</f>
        <v>#REF!</v>
      </c>
    </row>
    <row r="169" spans="1:16" s="6" customFormat="1">
      <c r="A169" s="19"/>
      <c r="B169" s="33" t="s">
        <v>402</v>
      </c>
      <c r="C169" s="34" t="e">
        <f t="shared" ref="C169:K169" si="8">SUM(C141:C168)</f>
        <v>#REF!</v>
      </c>
      <c r="D169" s="34" t="e">
        <f t="shared" si="8"/>
        <v>#REF!</v>
      </c>
      <c r="E169" s="34" t="e">
        <f t="shared" si="8"/>
        <v>#REF!</v>
      </c>
      <c r="F169" s="34" t="e">
        <f>SUM(F141:F168)</f>
        <v>#REF!</v>
      </c>
      <c r="G169" s="34" t="e">
        <f t="shared" si="8"/>
        <v>#REF!</v>
      </c>
      <c r="H169" s="34" t="e">
        <f t="shared" si="8"/>
        <v>#REF!</v>
      </c>
      <c r="I169" s="34" t="e">
        <f t="shared" si="8"/>
        <v>#REF!</v>
      </c>
      <c r="J169" s="34" t="e">
        <f t="shared" si="8"/>
        <v>#REF!</v>
      </c>
      <c r="K169" s="34" t="e">
        <f t="shared" si="8"/>
        <v>#REF!</v>
      </c>
      <c r="L169" s="12"/>
      <c r="M169" s="12"/>
      <c r="P169" s="42">
        <v>1</v>
      </c>
    </row>
    <row r="170" spans="1:16" ht="23.25">
      <c r="B170" s="50" t="s">
        <v>400</v>
      </c>
      <c r="E170" s="25" t="e">
        <f>IF((#REF!+#REF!+#REF!+#REF!+#REF!-E169)=0,"",(#REF!+#REF!+#REF!+#REF!+#REF!))</f>
        <v>#REF!</v>
      </c>
      <c r="P170" s="42">
        <v>1</v>
      </c>
    </row>
    <row r="171" spans="1:16">
      <c r="A171" s="2" t="s">
        <v>3</v>
      </c>
      <c r="B171" s="2" t="s">
        <v>2</v>
      </c>
      <c r="C171" s="26" t="str">
        <f>C$2</f>
        <v>GESTIONALE</v>
      </c>
      <c r="D171" s="26" t="str">
        <f>D$2</f>
        <v>RATEI E RISCONTI</v>
      </c>
      <c r="E171" s="26" t="str">
        <f>E$2</f>
        <v>STIMA</v>
      </c>
      <c r="F171" s="26" t="str">
        <f t="shared" ref="F171:K171" si="9">F92</f>
        <v>PREVENTIVO 2019</v>
      </c>
      <c r="G171" s="26" t="e">
        <f t="shared" si="9"/>
        <v>#REF!</v>
      </c>
      <c r="H171" s="26" t="e">
        <f t="shared" si="9"/>
        <v>#REF!</v>
      </c>
      <c r="I171" s="26" t="str">
        <f t="shared" si="9"/>
        <v>CONSUNTIVO 2019</v>
      </c>
      <c r="J171" s="26" t="str">
        <f t="shared" si="9"/>
        <v>INDICATORE ATTESO</v>
      </c>
      <c r="K171" s="26" t="str">
        <f t="shared" si="9"/>
        <v>INDICATORE CONS.</v>
      </c>
      <c r="L171" s="2" t="str">
        <f>L140</f>
        <v>NOTE</v>
      </c>
      <c r="P171" s="42">
        <v>1</v>
      </c>
    </row>
    <row r="172" spans="1:16">
      <c r="A172" s="13" t="str">
        <f>IF('Ricavi complessivi'!A172="","",'Ricavi complessivi'!A172)</f>
        <v/>
      </c>
      <c r="B172" s="62" t="str">
        <f>IF('Ricavi complessivi'!B172="","",'Ricavi complessivi'!B172)</f>
        <v>CENTRO PER LE FAMIGLIE AVVIAMENTO</v>
      </c>
      <c r="C172" s="8" t="e">
        <f>IF('Ricavi complessivi'!#REF!="G",'Ricavi complessivi'!#REF!*LAVORO!$E$9,IF('Ricavi complessivi'!#REF!="T",'Ricavi complessivi'!#REF!,""))</f>
        <v>#REF!</v>
      </c>
      <c r="D172" s="8" t="e">
        <f>IF('Ricavi complessivi'!#REF!="G",'Ricavi complessivi'!#REF!*LAVORO!$E$9,IF('Ricavi complessivi'!#REF!="T",'Ricavi complessivi'!#REF!,""))</f>
        <v>#REF!</v>
      </c>
      <c r="E172" s="30" t="e">
        <f>IF('Ricavi complessivi'!#REF!="G",'Ricavi complessivi'!#REF!*LAVORO!$E$9,IF('Ricavi complessivi'!#REF!="T",'Ricavi complessivi'!#REF!,""))</f>
        <v>#REF!</v>
      </c>
      <c r="F172" s="114" t="e">
        <f>IF('Ricavi complessivi'!#REF!="G",'Ricavi complessivi'!C172*LAVORO!$E$9,IF('Ricavi complessivi'!#REF!="T",'Ricavi complessivi'!C172,0))</f>
        <v>#REF!</v>
      </c>
      <c r="G172" s="44" t="e">
        <f>IF('Ricavi complessivi'!#REF!="G",'Ricavi complessivi'!#REF!*LAVORO!$E$9,IF('Ricavi complessivi'!#REF!="T",'Ricavi complessivi'!#REF!,""))</f>
        <v>#REF!</v>
      </c>
      <c r="H172" s="44" t="e">
        <f>IF('Ricavi complessivi'!#REF!="G",'Ricavi complessivi'!#REF!*LAVORO!$E$9,IF('Ricavi complessivi'!#REF!="T",'Ricavi complessivi'!#REF!,""))</f>
        <v>#REF!</v>
      </c>
      <c r="I172" s="114" t="e">
        <f>IF('Ricavi complessivi'!#REF!="G",'Ricavi complessivi'!D172*LAVORO!$E$9,IF('Ricavi complessivi'!#REF!="T",'Ricavi complessivi'!D172,""))</f>
        <v>#REF!</v>
      </c>
      <c r="J172" s="14" t="e">
        <f>IF('Ricavi complessivi'!#REF!="G",'Ricavi complessivi'!E172*LAVORO!$E$9,IF('Ricavi complessivi'!#REF!="T",'Ricavi complessivi'!E172,""))</f>
        <v>#REF!</v>
      </c>
      <c r="K172" s="14" t="e">
        <f>IF('Ricavi complessivi'!#REF!="G",'Ricavi complessivi'!F172*LAVORO!$E$9,IF('Ricavi complessivi'!#REF!="T",'Ricavi complessivi'!F172,""))</f>
        <v>#REF!</v>
      </c>
      <c r="L172" s="30" t="e">
        <f>IF('Ricavi complessivi'!#REF!="G",'Ricavi complessivi'!#REF!*LAVORO!$E$9,IF('Ricavi complessivi'!#REF!="T",'Ricavi complessivi'!#REF!,""))</f>
        <v>#REF!</v>
      </c>
      <c r="M172" s="30" t="e">
        <f>'Ricavi complessivi'!#REF!</f>
        <v>#REF!</v>
      </c>
      <c r="P172" s="42" t="e">
        <f>IF(M172="G",'Ricavi complessivi'!#REF!,IF('R Traversetolo'!M172='R Traversetolo'!$B$214,'Ricavi complessivi'!#REF!,0))</f>
        <v>#REF!</v>
      </c>
    </row>
    <row r="173" spans="1:16">
      <c r="A173" s="13" t="str">
        <f>IF('Ricavi complessivi'!A173="","",'Ricavi complessivi'!A173)</f>
        <v/>
      </c>
      <c r="B173" s="62" t="str">
        <f>IF('Ricavi complessivi'!B173="","",'Ricavi complessivi'!B173)</f>
        <v>STAFF</v>
      </c>
      <c r="C173" s="8" t="e">
        <f>IF('Ricavi complessivi'!#REF!="G",'Ricavi complessivi'!#REF!*LAVORO!$E$9,IF('Ricavi complessivi'!#REF!="T",'Ricavi complessivi'!#REF!,""))</f>
        <v>#REF!</v>
      </c>
      <c r="D173" s="8" t="e">
        <f>IF('Ricavi complessivi'!#REF!="G",'Ricavi complessivi'!#REF!*LAVORO!$E$9,IF('Ricavi complessivi'!#REF!="T",'Ricavi complessivi'!#REF!,""))</f>
        <v>#REF!</v>
      </c>
      <c r="E173" s="30" t="e">
        <f>IF('Ricavi complessivi'!#REF!="G",'Ricavi complessivi'!#REF!*LAVORO!$E$9,IF('Ricavi complessivi'!#REF!="T",'Ricavi complessivi'!#REF!,""))</f>
        <v>#REF!</v>
      </c>
      <c r="F173" s="114" t="e">
        <f>IF('Ricavi complessivi'!#REF!="G",'Ricavi complessivi'!C173*LAVORO!$E$9,IF('Ricavi complessivi'!#REF!="T",'Ricavi complessivi'!C173,0))</f>
        <v>#REF!</v>
      </c>
      <c r="G173" s="44" t="e">
        <f>IF('Ricavi complessivi'!#REF!="G",'Ricavi complessivi'!#REF!*LAVORO!$E$9,IF('Ricavi complessivi'!#REF!="T",'Ricavi complessivi'!#REF!,""))</f>
        <v>#REF!</v>
      </c>
      <c r="H173" s="44" t="e">
        <f>IF('Ricavi complessivi'!#REF!="G",'Ricavi complessivi'!#REF!*LAVORO!$E$9,IF('Ricavi complessivi'!#REF!="T",'Ricavi complessivi'!#REF!,""))</f>
        <v>#REF!</v>
      </c>
      <c r="I173" s="114" t="e">
        <f>IF('Ricavi complessivi'!#REF!="G",'Ricavi complessivi'!D173*LAVORO!$E$9,IF('Ricavi complessivi'!#REF!="T",'Ricavi complessivi'!D173,""))</f>
        <v>#REF!</v>
      </c>
      <c r="J173" s="14" t="e">
        <f>IF('Ricavi complessivi'!#REF!="G",'Ricavi complessivi'!E173*LAVORO!$E$9,IF('Ricavi complessivi'!#REF!="T",'Ricavi complessivi'!E173,""))</f>
        <v>#REF!</v>
      </c>
      <c r="K173" s="14" t="e">
        <f>IF('Ricavi complessivi'!#REF!="G",'Ricavi complessivi'!F173*LAVORO!$E$9,IF('Ricavi complessivi'!#REF!="T",'Ricavi complessivi'!F173,""))</f>
        <v>#REF!</v>
      </c>
      <c r="L173" s="30" t="e">
        <f>IF('Ricavi complessivi'!#REF!="G",'Ricavi complessivi'!#REF!*LAVORO!$E$9,IF('Ricavi complessivi'!#REF!="T",'Ricavi complessivi'!#REF!,""))</f>
        <v>#REF!</v>
      </c>
      <c r="M173" s="30" t="e">
        <f>'Ricavi complessivi'!#REF!</f>
        <v>#REF!</v>
      </c>
      <c r="P173" s="42" t="e">
        <f>IF(M173="G",'Ricavi complessivi'!#REF!,IF('R Traversetolo'!M173='R Traversetolo'!$B$214,'Ricavi complessivi'!#REF!,0))</f>
        <v>#REF!</v>
      </c>
    </row>
    <row r="174" spans="1:16" hidden="1">
      <c r="A174" s="13" t="str">
        <f>IF('Ricavi complessivi'!A174="","",'Ricavi complessivi'!A174)</f>
        <v>58/05/852</v>
      </c>
      <c r="B174" s="62" t="str">
        <f>IF('Ricavi complessivi'!B174="","",'Ricavi complessivi'!B174)</f>
        <v>QUOTA GAS E IDRICO FELINO</v>
      </c>
      <c r="C174" s="8" t="e">
        <f>IF('Ricavi complessivi'!#REF!="G",'Ricavi complessivi'!#REF!*LAVORO!$E$9,IF('Ricavi complessivi'!#REF!="T",'Ricavi complessivi'!#REF!,""))</f>
        <v>#REF!</v>
      </c>
      <c r="D174" s="8" t="e">
        <f>IF('Ricavi complessivi'!#REF!="G",'Ricavi complessivi'!#REF!*LAVORO!$E$9,IF('Ricavi complessivi'!#REF!="T",'Ricavi complessivi'!#REF!,""))</f>
        <v>#REF!</v>
      </c>
      <c r="E174" s="30" t="e">
        <f>IF('Ricavi complessivi'!#REF!="G",'Ricavi complessivi'!#REF!*LAVORO!$E$9,IF('Ricavi complessivi'!#REF!="T",'Ricavi complessivi'!#REF!,""))</f>
        <v>#REF!</v>
      </c>
      <c r="F174" s="114" t="e">
        <f>IF('Ricavi complessivi'!#REF!="G",'Ricavi complessivi'!C174*LAVORO!$E$9,IF('Ricavi complessivi'!#REF!="T",'Ricavi complessivi'!C174,0))</f>
        <v>#REF!</v>
      </c>
      <c r="G174" s="44" t="e">
        <f>IF('Ricavi complessivi'!#REF!="G",'Ricavi complessivi'!#REF!*LAVORO!$E$9,IF('Ricavi complessivi'!#REF!="T",'Ricavi complessivi'!#REF!,""))</f>
        <v>#REF!</v>
      </c>
      <c r="H174" s="44" t="e">
        <f>IF('Ricavi complessivi'!#REF!="G",'Ricavi complessivi'!#REF!*LAVORO!$E$9,IF('Ricavi complessivi'!#REF!="T",'Ricavi complessivi'!#REF!,""))</f>
        <v>#REF!</v>
      </c>
      <c r="I174" s="114" t="e">
        <f>IF('Ricavi complessivi'!#REF!="G",'Ricavi complessivi'!D174*LAVORO!$E$9,IF('Ricavi complessivi'!#REF!="T",'Ricavi complessivi'!D174,""))</f>
        <v>#REF!</v>
      </c>
      <c r="J174" s="14" t="e">
        <f>IF('Ricavi complessivi'!#REF!="G",'Ricavi complessivi'!E174*LAVORO!$E$9,IF('Ricavi complessivi'!#REF!="T",'Ricavi complessivi'!E174,""))</f>
        <v>#REF!</v>
      </c>
      <c r="K174" s="14" t="e">
        <f>IF('Ricavi complessivi'!#REF!="G",'Ricavi complessivi'!F174*LAVORO!$E$9,IF('Ricavi complessivi'!#REF!="T",'Ricavi complessivi'!F174,""))</f>
        <v>#REF!</v>
      </c>
      <c r="L174" s="30" t="e">
        <f>IF('Ricavi complessivi'!#REF!="G",'Ricavi complessivi'!#REF!*LAVORO!$E$9,IF('Ricavi complessivi'!#REF!="T",'Ricavi complessivi'!#REF!,""))</f>
        <v>#REF!</v>
      </c>
      <c r="M174" s="30" t="e">
        <f>'Ricavi complessivi'!#REF!</f>
        <v>#REF!</v>
      </c>
      <c r="P174" s="42" t="e">
        <f>IF(M174="G",'Ricavi complessivi'!#REF!,IF('R Traversetolo'!M174='R Traversetolo'!$B$214,'Ricavi complessivi'!#REF!,0))</f>
        <v>#REF!</v>
      </c>
    </row>
    <row r="175" spans="1:16" hidden="1">
      <c r="A175" s="13" t="str">
        <f>IF('Ricavi complessivi'!A175="","",'Ricavi complessivi'!A175)</f>
        <v>58/05/853</v>
      </c>
      <c r="B175" s="62" t="str">
        <f>IF('Ricavi complessivi'!B175="","",'Ricavi complessivi'!B175)</f>
        <v>EDUCATIVA MONTECHIARUGOLO</v>
      </c>
      <c r="C175" s="8" t="e">
        <f>IF('Ricavi complessivi'!#REF!="G",'Ricavi complessivi'!#REF!*LAVORO!$E$9,IF('Ricavi complessivi'!#REF!="T",'Ricavi complessivi'!#REF!,""))</f>
        <v>#REF!</v>
      </c>
      <c r="D175" s="8" t="e">
        <f>IF('Ricavi complessivi'!#REF!="G",'Ricavi complessivi'!#REF!*LAVORO!$E$9,IF('Ricavi complessivi'!#REF!="T",'Ricavi complessivi'!#REF!,""))</f>
        <v>#REF!</v>
      </c>
      <c r="E175" s="30" t="e">
        <f>IF('Ricavi complessivi'!#REF!="G",'Ricavi complessivi'!#REF!*LAVORO!$E$9,IF('Ricavi complessivi'!#REF!="T",'Ricavi complessivi'!#REF!,""))</f>
        <v>#REF!</v>
      </c>
      <c r="F175" s="114" t="e">
        <f>IF('Ricavi complessivi'!#REF!="G",'Ricavi complessivi'!C175*LAVORO!$E$9,IF('Ricavi complessivi'!#REF!="T",'Ricavi complessivi'!C175,0))</f>
        <v>#REF!</v>
      </c>
      <c r="G175" s="44" t="e">
        <f>IF('Ricavi complessivi'!#REF!="G",'Ricavi complessivi'!#REF!*LAVORO!$E$9,IF('Ricavi complessivi'!#REF!="T",'Ricavi complessivi'!#REF!,""))</f>
        <v>#REF!</v>
      </c>
      <c r="H175" s="44" t="e">
        <f>IF('Ricavi complessivi'!#REF!="G",'Ricavi complessivi'!#REF!*LAVORO!$E$9,IF('Ricavi complessivi'!#REF!="T",'Ricavi complessivi'!#REF!,""))</f>
        <v>#REF!</v>
      </c>
      <c r="I175" s="114" t="e">
        <f>IF('Ricavi complessivi'!#REF!="G",'Ricavi complessivi'!D175*LAVORO!$E$9,IF('Ricavi complessivi'!#REF!="T",'Ricavi complessivi'!D175,""))</f>
        <v>#REF!</v>
      </c>
      <c r="J175" s="14" t="e">
        <f>IF('Ricavi complessivi'!#REF!="G",'Ricavi complessivi'!E175*LAVORO!$E$9,IF('Ricavi complessivi'!#REF!="T",'Ricavi complessivi'!E175,""))</f>
        <v>#REF!</v>
      </c>
      <c r="K175" s="14" t="e">
        <f>IF('Ricavi complessivi'!#REF!="G",'Ricavi complessivi'!F175*LAVORO!$E$9,IF('Ricavi complessivi'!#REF!="T",'Ricavi complessivi'!F175,""))</f>
        <v>#REF!</v>
      </c>
      <c r="L175" s="30" t="e">
        <f>IF('Ricavi complessivi'!#REF!="G",'Ricavi complessivi'!#REF!*LAVORO!$E$9,IF('Ricavi complessivi'!#REF!="T",'Ricavi complessivi'!#REF!,""))</f>
        <v>#REF!</v>
      </c>
      <c r="M175" s="30" t="e">
        <f>'Ricavi complessivi'!#REF!</f>
        <v>#REF!</v>
      </c>
      <c r="P175" s="42" t="e">
        <f>IF(M175="G",'Ricavi complessivi'!#REF!,IF('R Traversetolo'!M175='R Traversetolo'!$B$214,'Ricavi complessivi'!#REF!,0))</f>
        <v>#REF!</v>
      </c>
    </row>
    <row r="176" spans="1:16" hidden="1">
      <c r="A176" s="13" t="str">
        <f>IF('Ricavi complessivi'!A176="","",'Ricavi complessivi'!A176)</f>
        <v>58/05/854</v>
      </c>
      <c r="B176" s="62" t="str">
        <f>IF('Ricavi complessivi'!B176="","",'Ricavi complessivi'!B176)</f>
        <v>PROGETTO DOTE SALA BAGANZA</v>
      </c>
      <c r="C176" s="8" t="e">
        <f>IF('Ricavi complessivi'!#REF!="G",'Ricavi complessivi'!#REF!*LAVORO!$E$9,IF('Ricavi complessivi'!#REF!="T",'Ricavi complessivi'!#REF!,""))</f>
        <v>#REF!</v>
      </c>
      <c r="D176" s="8" t="e">
        <f>IF('Ricavi complessivi'!#REF!="G",'Ricavi complessivi'!#REF!*LAVORO!$E$9,IF('Ricavi complessivi'!#REF!="T",'Ricavi complessivi'!#REF!,""))</f>
        <v>#REF!</v>
      </c>
      <c r="E176" s="30" t="e">
        <f>IF('Ricavi complessivi'!#REF!="G",'Ricavi complessivi'!#REF!*LAVORO!$E$9,IF('Ricavi complessivi'!#REF!="T",'Ricavi complessivi'!#REF!,""))</f>
        <v>#REF!</v>
      </c>
      <c r="F176" s="114" t="e">
        <f>IF('Ricavi complessivi'!#REF!="G",'Ricavi complessivi'!C176*LAVORO!$E$9,IF('Ricavi complessivi'!#REF!="T",'Ricavi complessivi'!C176,0))</f>
        <v>#REF!</v>
      </c>
      <c r="G176" s="44" t="e">
        <f>IF('Ricavi complessivi'!#REF!="G",'Ricavi complessivi'!#REF!*LAVORO!$E$9,IF('Ricavi complessivi'!#REF!="T",'Ricavi complessivi'!#REF!,""))</f>
        <v>#REF!</v>
      </c>
      <c r="H176" s="44" t="e">
        <f>IF('Ricavi complessivi'!#REF!="G",'Ricavi complessivi'!#REF!*LAVORO!$E$9,IF('Ricavi complessivi'!#REF!="T",'Ricavi complessivi'!#REF!,""))</f>
        <v>#REF!</v>
      </c>
      <c r="I176" s="114" t="e">
        <f>IF('Ricavi complessivi'!#REF!="G",'Ricavi complessivi'!D176*LAVORO!$E$9,IF('Ricavi complessivi'!#REF!="T",'Ricavi complessivi'!D176,""))</f>
        <v>#REF!</v>
      </c>
      <c r="J176" s="14" t="e">
        <f>IF('Ricavi complessivi'!#REF!="G",'Ricavi complessivi'!E176*LAVORO!$E$9,IF('Ricavi complessivi'!#REF!="T",'Ricavi complessivi'!E176,""))</f>
        <v>#REF!</v>
      </c>
      <c r="K176" s="14" t="e">
        <f>IF('Ricavi complessivi'!#REF!="G",'Ricavi complessivi'!F176*LAVORO!$E$9,IF('Ricavi complessivi'!#REF!="T",'Ricavi complessivi'!F176,""))</f>
        <v>#REF!</v>
      </c>
      <c r="L176" s="30" t="e">
        <f>IF('Ricavi complessivi'!#REF!="G",'Ricavi complessivi'!#REF!*LAVORO!$E$9,IF('Ricavi complessivi'!#REF!="T",'Ricavi complessivi'!#REF!,""))</f>
        <v>#REF!</v>
      </c>
      <c r="M176" s="30" t="e">
        <f>'Ricavi complessivi'!#REF!</f>
        <v>#REF!</v>
      </c>
      <c r="P176" s="42" t="e">
        <f>IF(M176="G",'Ricavi complessivi'!#REF!,IF('R Traversetolo'!M176='R Traversetolo'!$B$214,'Ricavi complessivi'!#REF!,0))</f>
        <v>#REF!</v>
      </c>
    </row>
    <row r="177" spans="1:16" hidden="1">
      <c r="A177" s="13" t="str">
        <f>IF('Ricavi complessivi'!A177="","",'Ricavi complessivi'!A177)</f>
        <v xml:space="preserve">  58/10/501  </v>
      </c>
      <c r="B177" s="62" t="str">
        <f>IF('Ricavi complessivi'!B177="","",'Ricavi complessivi'!B177)</f>
        <v>TR.TO REG. F.DO AFF. COLLECCHIO</v>
      </c>
      <c r="C177" s="8" t="e">
        <f>IF('Ricavi complessivi'!#REF!="G",'Ricavi complessivi'!#REF!*LAVORO!$E$9,IF('Ricavi complessivi'!#REF!="T",'Ricavi complessivi'!#REF!,""))</f>
        <v>#REF!</v>
      </c>
      <c r="D177" s="8" t="e">
        <f>IF('Ricavi complessivi'!#REF!="G",'Ricavi complessivi'!#REF!*LAVORO!$E$9,IF('Ricavi complessivi'!#REF!="T",'Ricavi complessivi'!#REF!,""))</f>
        <v>#REF!</v>
      </c>
      <c r="E177" s="30" t="e">
        <f>IF('Ricavi complessivi'!#REF!="G",'Ricavi complessivi'!#REF!*LAVORO!$E$9,IF('Ricavi complessivi'!#REF!="T",'Ricavi complessivi'!#REF!,""))</f>
        <v>#REF!</v>
      </c>
      <c r="F177" s="114" t="e">
        <f>IF('Ricavi complessivi'!#REF!="G",'Ricavi complessivi'!C177*LAVORO!$E$9,IF('Ricavi complessivi'!#REF!="T",'Ricavi complessivi'!C177,0))</f>
        <v>#REF!</v>
      </c>
      <c r="G177" s="44" t="e">
        <f>IF('Ricavi complessivi'!#REF!="G",'Ricavi complessivi'!#REF!*LAVORO!$E$9,IF('Ricavi complessivi'!#REF!="T",'Ricavi complessivi'!#REF!,""))</f>
        <v>#REF!</v>
      </c>
      <c r="H177" s="44" t="e">
        <f>IF('Ricavi complessivi'!#REF!="G",'Ricavi complessivi'!#REF!*LAVORO!$E$9,IF('Ricavi complessivi'!#REF!="T",'Ricavi complessivi'!#REF!,""))</f>
        <v>#REF!</v>
      </c>
      <c r="I177" s="114" t="e">
        <f>IF('Ricavi complessivi'!#REF!="G",'Ricavi complessivi'!D177*LAVORO!$E$9,IF('Ricavi complessivi'!#REF!="T",'Ricavi complessivi'!D177,""))</f>
        <v>#REF!</v>
      </c>
      <c r="J177" s="14" t="e">
        <f>IF('Ricavi complessivi'!#REF!="G",'Ricavi complessivi'!E177*LAVORO!$E$9,IF('Ricavi complessivi'!#REF!="T",'Ricavi complessivi'!E177,""))</f>
        <v>#REF!</v>
      </c>
      <c r="K177" s="14" t="e">
        <f>IF('Ricavi complessivi'!#REF!="G",'Ricavi complessivi'!F177*LAVORO!$E$9,IF('Ricavi complessivi'!#REF!="T",'Ricavi complessivi'!F177,""))</f>
        <v>#REF!</v>
      </c>
      <c r="L177" s="30" t="e">
        <f>IF('Ricavi complessivi'!#REF!="G",'Ricavi complessivi'!#REF!*LAVORO!$E$9,IF('Ricavi complessivi'!#REF!="T",'Ricavi complessivi'!#REF!,""))</f>
        <v>#REF!</v>
      </c>
      <c r="M177" s="30" t="e">
        <f>'Ricavi complessivi'!#REF!</f>
        <v>#REF!</v>
      </c>
      <c r="P177" s="42" t="e">
        <f>IF(M177="G",'Ricavi complessivi'!#REF!,IF('R Traversetolo'!M177='R Traversetolo'!$B$214,'Ricavi complessivi'!#REF!,0))</f>
        <v>#REF!</v>
      </c>
    </row>
    <row r="178" spans="1:16" hidden="1">
      <c r="A178" s="13" t="str">
        <f>IF('Ricavi complessivi'!A178="","",'Ricavi complessivi'!A178)</f>
        <v xml:space="preserve">  58/10/507  </v>
      </c>
      <c r="B178" s="62" t="str">
        <f>IF('Ricavi complessivi'!B178="","",'Ricavi complessivi'!B178)</f>
        <v>TR. REG.LE FONDO AFFITTO FELINO</v>
      </c>
      <c r="C178" s="8" t="e">
        <f>IF('Ricavi complessivi'!#REF!="G",'Ricavi complessivi'!#REF!*LAVORO!$E$9,IF('Ricavi complessivi'!#REF!="T",'Ricavi complessivi'!#REF!,""))</f>
        <v>#REF!</v>
      </c>
      <c r="D178" s="8" t="e">
        <f>IF('Ricavi complessivi'!#REF!="G",'Ricavi complessivi'!#REF!*LAVORO!$E$9,IF('Ricavi complessivi'!#REF!="T",'Ricavi complessivi'!#REF!,""))</f>
        <v>#REF!</v>
      </c>
      <c r="E178" s="30" t="e">
        <f>IF('Ricavi complessivi'!#REF!="G",'Ricavi complessivi'!#REF!*LAVORO!$E$9,IF('Ricavi complessivi'!#REF!="T",'Ricavi complessivi'!#REF!,""))</f>
        <v>#REF!</v>
      </c>
      <c r="F178" s="114" t="e">
        <f>IF('Ricavi complessivi'!#REF!="G",'Ricavi complessivi'!C178*LAVORO!$E$9,IF('Ricavi complessivi'!#REF!="T",'Ricavi complessivi'!C178,0))</f>
        <v>#REF!</v>
      </c>
      <c r="G178" s="44" t="e">
        <f>IF('Ricavi complessivi'!#REF!="G",'Ricavi complessivi'!#REF!*LAVORO!$E$9,IF('Ricavi complessivi'!#REF!="T",'Ricavi complessivi'!#REF!,""))</f>
        <v>#REF!</v>
      </c>
      <c r="H178" s="44" t="e">
        <f>IF('Ricavi complessivi'!#REF!="G",'Ricavi complessivi'!#REF!*LAVORO!$E$9,IF('Ricavi complessivi'!#REF!="T",'Ricavi complessivi'!#REF!,""))</f>
        <v>#REF!</v>
      </c>
      <c r="I178" s="114" t="e">
        <f>IF('Ricavi complessivi'!#REF!="G",'Ricavi complessivi'!D178*LAVORO!$E$9,IF('Ricavi complessivi'!#REF!="T",'Ricavi complessivi'!D178,""))</f>
        <v>#REF!</v>
      </c>
      <c r="J178" s="14" t="e">
        <f>IF('Ricavi complessivi'!#REF!="G",'Ricavi complessivi'!E178*LAVORO!$E$9,IF('Ricavi complessivi'!#REF!="T",'Ricavi complessivi'!E178,""))</f>
        <v>#REF!</v>
      </c>
      <c r="K178" s="14" t="e">
        <f>IF('Ricavi complessivi'!#REF!="G",'Ricavi complessivi'!F178*LAVORO!$E$9,IF('Ricavi complessivi'!#REF!="T",'Ricavi complessivi'!F178,""))</f>
        <v>#REF!</v>
      </c>
      <c r="L178" s="30" t="e">
        <f>IF('Ricavi complessivi'!#REF!="G",'Ricavi complessivi'!#REF!*LAVORO!$E$9,IF('Ricavi complessivi'!#REF!="T",'Ricavi complessivi'!#REF!,""))</f>
        <v>#REF!</v>
      </c>
      <c r="M178" s="30" t="e">
        <f>'Ricavi complessivi'!#REF!</f>
        <v>#REF!</v>
      </c>
      <c r="P178" s="42" t="e">
        <f>IF(M178="G",'Ricavi complessivi'!#REF!,IF('R Traversetolo'!M178='R Traversetolo'!$B$214,'Ricavi complessivi'!#REF!,0))</f>
        <v>#REF!</v>
      </c>
    </row>
    <row r="179" spans="1:16" hidden="1">
      <c r="A179" s="13" t="str">
        <f>IF('Ricavi complessivi'!A179="","",'Ricavi complessivi'!A179)</f>
        <v xml:space="preserve">  58/10/502  </v>
      </c>
      <c r="B179" s="62" t="str">
        <f>IF('Ricavi complessivi'!B179="","",'Ricavi complessivi'!B179)</f>
        <v>BARRIERE ARCHITETTONICHE MONTE Lex 24</v>
      </c>
      <c r="C179" s="8" t="e">
        <f>IF('Ricavi complessivi'!#REF!="G",'Ricavi complessivi'!#REF!*LAVORO!$E$9,IF('Ricavi complessivi'!#REF!="T",'Ricavi complessivi'!#REF!,""))</f>
        <v>#REF!</v>
      </c>
      <c r="D179" s="8" t="e">
        <f>IF('Ricavi complessivi'!#REF!="G",'Ricavi complessivi'!#REF!*LAVORO!$E$9,IF('Ricavi complessivi'!#REF!="T",'Ricavi complessivi'!#REF!,""))</f>
        <v>#REF!</v>
      </c>
      <c r="E179" s="30" t="e">
        <f>IF('Ricavi complessivi'!#REF!="G",'Ricavi complessivi'!#REF!*LAVORO!$E$9,IF('Ricavi complessivi'!#REF!="T",'Ricavi complessivi'!#REF!,""))</f>
        <v>#REF!</v>
      </c>
      <c r="F179" s="114" t="e">
        <f>IF('Ricavi complessivi'!#REF!="G",'Ricavi complessivi'!C179*LAVORO!$E$9,IF('Ricavi complessivi'!#REF!="T",'Ricavi complessivi'!C179,0))</f>
        <v>#REF!</v>
      </c>
      <c r="G179" s="44" t="e">
        <f>IF('Ricavi complessivi'!#REF!="G",'Ricavi complessivi'!#REF!*LAVORO!$E$9,IF('Ricavi complessivi'!#REF!="T",'Ricavi complessivi'!#REF!,""))</f>
        <v>#REF!</v>
      </c>
      <c r="H179" s="44" t="e">
        <f>IF('Ricavi complessivi'!#REF!="G",'Ricavi complessivi'!#REF!*LAVORO!$E$9,IF('Ricavi complessivi'!#REF!="T",'Ricavi complessivi'!#REF!,""))</f>
        <v>#REF!</v>
      </c>
      <c r="I179" s="114" t="e">
        <f>IF('Ricavi complessivi'!#REF!="G",'Ricavi complessivi'!D179*LAVORO!$E$9,IF('Ricavi complessivi'!#REF!="T",'Ricavi complessivi'!D179,""))</f>
        <v>#REF!</v>
      </c>
      <c r="J179" s="14" t="e">
        <f>IF('Ricavi complessivi'!#REF!="G",'Ricavi complessivi'!E179*LAVORO!$E$9,IF('Ricavi complessivi'!#REF!="T",'Ricavi complessivi'!E179,""))</f>
        <v>#REF!</v>
      </c>
      <c r="K179" s="14" t="e">
        <f>IF('Ricavi complessivi'!#REF!="G",'Ricavi complessivi'!F179*LAVORO!$E$9,IF('Ricavi complessivi'!#REF!="T",'Ricavi complessivi'!F179,""))</f>
        <v>#REF!</v>
      </c>
      <c r="L179" s="30" t="e">
        <f>IF('Ricavi complessivi'!#REF!="G",'Ricavi complessivi'!#REF!*LAVORO!$E$9,IF('Ricavi complessivi'!#REF!="T",'Ricavi complessivi'!#REF!,""))</f>
        <v>#REF!</v>
      </c>
      <c r="M179" s="30" t="e">
        <f>'Ricavi complessivi'!#REF!</f>
        <v>#REF!</v>
      </c>
      <c r="P179" s="42" t="e">
        <f>IF(M179="G",'Ricavi complessivi'!#REF!,IF('R Traversetolo'!M179='R Traversetolo'!$B$214,'Ricavi complessivi'!#REF!,0))</f>
        <v>#REF!</v>
      </c>
    </row>
    <row r="180" spans="1:16" hidden="1">
      <c r="A180" s="13" t="str">
        <f>IF('Ricavi complessivi'!A180="","",'Ricavi complessivi'!A180)</f>
        <v xml:space="preserve">  58/10/506  </v>
      </c>
      <c r="B180" s="62" t="str">
        <f>IF('Ricavi complessivi'!B180="","",'Ricavi complessivi'!B180)</f>
        <v>TR. REG.LE FONDO AFFITTO SALA B</v>
      </c>
      <c r="C180" s="8" t="e">
        <f>IF('Ricavi complessivi'!#REF!="G",'Ricavi complessivi'!#REF!*LAVORO!$E$9,IF('Ricavi complessivi'!#REF!="T",'Ricavi complessivi'!#REF!,""))</f>
        <v>#REF!</v>
      </c>
      <c r="D180" s="8" t="e">
        <f>IF('Ricavi complessivi'!#REF!="G",'Ricavi complessivi'!#REF!*LAVORO!$E$9,IF('Ricavi complessivi'!#REF!="T",'Ricavi complessivi'!#REF!,""))</f>
        <v>#REF!</v>
      </c>
      <c r="E180" s="30" t="e">
        <f>IF('Ricavi complessivi'!#REF!="G",'Ricavi complessivi'!#REF!*LAVORO!$E$9,IF('Ricavi complessivi'!#REF!="T",'Ricavi complessivi'!#REF!,""))</f>
        <v>#REF!</v>
      </c>
      <c r="F180" s="114" t="e">
        <f>IF('Ricavi complessivi'!#REF!="G",'Ricavi complessivi'!C180*LAVORO!$E$9,IF('Ricavi complessivi'!#REF!="T",'Ricavi complessivi'!C180,0))</f>
        <v>#REF!</v>
      </c>
      <c r="G180" s="44" t="e">
        <f>IF('Ricavi complessivi'!#REF!="G",'Ricavi complessivi'!#REF!*LAVORO!$E$9,IF('Ricavi complessivi'!#REF!="T",'Ricavi complessivi'!#REF!,""))</f>
        <v>#REF!</v>
      </c>
      <c r="H180" s="44" t="e">
        <f>IF('Ricavi complessivi'!#REF!="G",'Ricavi complessivi'!#REF!*LAVORO!$E$9,IF('Ricavi complessivi'!#REF!="T",'Ricavi complessivi'!#REF!,""))</f>
        <v>#REF!</v>
      </c>
      <c r="I180" s="114" t="e">
        <f>IF('Ricavi complessivi'!#REF!="G",'Ricavi complessivi'!D180*LAVORO!$E$9,IF('Ricavi complessivi'!#REF!="T",'Ricavi complessivi'!D180,""))</f>
        <v>#REF!</v>
      </c>
      <c r="J180" s="14" t="e">
        <f>IF('Ricavi complessivi'!#REF!="G",'Ricavi complessivi'!E180*LAVORO!$E$9,IF('Ricavi complessivi'!#REF!="T",'Ricavi complessivi'!E180,""))</f>
        <v>#REF!</v>
      </c>
      <c r="K180" s="14" t="e">
        <f>IF('Ricavi complessivi'!#REF!="G",'Ricavi complessivi'!F180*LAVORO!$E$9,IF('Ricavi complessivi'!#REF!="T",'Ricavi complessivi'!F180,""))</f>
        <v>#REF!</v>
      </c>
      <c r="L180" s="30" t="e">
        <f>IF('Ricavi complessivi'!#REF!="G",'Ricavi complessivi'!#REF!*LAVORO!$E$9,IF('Ricavi complessivi'!#REF!="T",'Ricavi complessivi'!#REF!,""))</f>
        <v>#REF!</v>
      </c>
      <c r="M180" s="30" t="e">
        <f>'Ricavi complessivi'!#REF!</f>
        <v>#REF!</v>
      </c>
      <c r="P180" s="42" t="e">
        <f>IF(M180="G",'Ricavi complessivi'!#REF!,IF('R Traversetolo'!M180='R Traversetolo'!$B$214,'Ricavi complessivi'!#REF!,0))</f>
        <v>#REF!</v>
      </c>
    </row>
    <row r="181" spans="1:16" hidden="1">
      <c r="A181" s="13" t="str">
        <f>IF('Ricavi complessivi'!A181="","",'Ricavi complessivi'!A181)</f>
        <v xml:space="preserve">  58/10/503  </v>
      </c>
      <c r="B181" s="62" t="str">
        <f>IF('Ricavi complessivi'!B181="","",'Ricavi complessivi'!B181)</f>
        <v xml:space="preserve">TR.TO F.AFFITTO TRAVERSETOLO   </v>
      </c>
      <c r="C181" s="8" t="e">
        <f>IF('Ricavi complessivi'!#REF!="G",'Ricavi complessivi'!#REF!*LAVORO!$E$9,IF('Ricavi complessivi'!#REF!="T",'Ricavi complessivi'!#REF!,""))</f>
        <v>#REF!</v>
      </c>
      <c r="D181" s="8" t="e">
        <f>IF('Ricavi complessivi'!#REF!="G",'Ricavi complessivi'!#REF!*LAVORO!$E$9,IF('Ricavi complessivi'!#REF!="T",'Ricavi complessivi'!#REF!,""))</f>
        <v>#REF!</v>
      </c>
      <c r="E181" s="30" t="e">
        <f>IF('Ricavi complessivi'!#REF!="G",'Ricavi complessivi'!#REF!*LAVORO!$E$9,IF('Ricavi complessivi'!#REF!="T",'Ricavi complessivi'!#REF!,""))</f>
        <v>#REF!</v>
      </c>
      <c r="F181" s="114" t="e">
        <f>IF('Ricavi complessivi'!#REF!="G",'Ricavi complessivi'!C181*LAVORO!$E$9,IF('Ricavi complessivi'!#REF!="T",'Ricavi complessivi'!C181,0))</f>
        <v>#REF!</v>
      </c>
      <c r="G181" s="44" t="e">
        <f>IF('Ricavi complessivi'!#REF!="G",'Ricavi complessivi'!#REF!*LAVORO!$E$9,IF('Ricavi complessivi'!#REF!="T",'Ricavi complessivi'!#REF!,""))</f>
        <v>#REF!</v>
      </c>
      <c r="H181" s="44" t="e">
        <f>IF('Ricavi complessivi'!#REF!="G",'Ricavi complessivi'!#REF!*LAVORO!$E$9,IF('Ricavi complessivi'!#REF!="T",'Ricavi complessivi'!#REF!,""))</f>
        <v>#REF!</v>
      </c>
      <c r="I181" s="114" t="e">
        <f>IF('Ricavi complessivi'!#REF!="G",'Ricavi complessivi'!D181*LAVORO!$E$9,IF('Ricavi complessivi'!#REF!="T",'Ricavi complessivi'!D181,""))</f>
        <v>#REF!</v>
      </c>
      <c r="J181" s="14" t="e">
        <f>IF('Ricavi complessivi'!#REF!="G",'Ricavi complessivi'!E181*LAVORO!$E$9,IF('Ricavi complessivi'!#REF!="T",'Ricavi complessivi'!E181,""))</f>
        <v>#REF!</v>
      </c>
      <c r="K181" s="14" t="e">
        <f>IF('Ricavi complessivi'!#REF!="G",'Ricavi complessivi'!F181*LAVORO!$E$9,IF('Ricavi complessivi'!#REF!="T",'Ricavi complessivi'!F181,""))</f>
        <v>#REF!</v>
      </c>
      <c r="L181" s="30" t="e">
        <f>IF('Ricavi complessivi'!#REF!="G",'Ricavi complessivi'!#REF!*LAVORO!$E$9,IF('Ricavi complessivi'!#REF!="T",'Ricavi complessivi'!#REF!,""))</f>
        <v>#REF!</v>
      </c>
      <c r="M181" s="30" t="e">
        <f>'Ricavi complessivi'!#REF!</f>
        <v>#REF!</v>
      </c>
      <c r="P181" s="42" t="e">
        <f>IF(M181="G",'Ricavi complessivi'!#REF!,IF('R Traversetolo'!M181='R Traversetolo'!$B$214,'Ricavi complessivi'!#REF!,0))</f>
        <v>#REF!</v>
      </c>
    </row>
    <row r="182" spans="1:16">
      <c r="A182" s="13" t="str">
        <f>IF('Ricavi complessivi'!A182="","",'Ricavi complessivi'!A182)</f>
        <v xml:space="preserve"> 58/05/810</v>
      </c>
      <c r="B182" s="62" t="str">
        <f>IF('Ricavi complessivi'!B182="","",'Ricavi complessivi'!B182)</f>
        <v>SPONSORIZZAZIONI</v>
      </c>
      <c r="C182" s="8" t="e">
        <f>IF('Ricavi complessivi'!#REF!="G",'Ricavi complessivi'!#REF!*LAVORO!$E$9,IF('Ricavi complessivi'!#REF!="T",'Ricavi complessivi'!#REF!,""))</f>
        <v>#REF!</v>
      </c>
      <c r="D182" s="8" t="e">
        <f>IF('Ricavi complessivi'!#REF!="G",'Ricavi complessivi'!#REF!*LAVORO!$E$9,IF('Ricavi complessivi'!#REF!="T",'Ricavi complessivi'!#REF!,""))</f>
        <v>#REF!</v>
      </c>
      <c r="E182" s="30" t="e">
        <f>IF('Ricavi complessivi'!#REF!="G",'Ricavi complessivi'!#REF!*LAVORO!$E$9,IF('Ricavi complessivi'!#REF!="T",'Ricavi complessivi'!#REF!,""))</f>
        <v>#REF!</v>
      </c>
      <c r="F182" s="114" t="e">
        <f>IF('Ricavi complessivi'!#REF!="G",'Ricavi complessivi'!C182*LAVORO!$E$9,IF('Ricavi complessivi'!#REF!="T",'Ricavi complessivi'!C182,0))</f>
        <v>#REF!</v>
      </c>
      <c r="G182" s="44" t="e">
        <f>IF('Ricavi complessivi'!#REF!="G",'Ricavi complessivi'!#REF!*LAVORO!$E$9,IF('Ricavi complessivi'!#REF!="T",'Ricavi complessivi'!#REF!,""))</f>
        <v>#REF!</v>
      </c>
      <c r="H182" s="44" t="e">
        <f>IF('Ricavi complessivi'!#REF!="G",'Ricavi complessivi'!#REF!*LAVORO!$E$9,IF('Ricavi complessivi'!#REF!="T",'Ricavi complessivi'!#REF!,""))</f>
        <v>#REF!</v>
      </c>
      <c r="I182" s="114" t="e">
        <f>IF('Ricavi complessivi'!#REF!="G",'Ricavi complessivi'!D182*LAVORO!$E$9,IF('Ricavi complessivi'!#REF!="T",'Ricavi complessivi'!D182,""))</f>
        <v>#REF!</v>
      </c>
      <c r="J182" s="14" t="e">
        <f>IF('Ricavi complessivi'!#REF!="G",'Ricavi complessivi'!E182*LAVORO!$E$9,IF('Ricavi complessivi'!#REF!="T",'Ricavi complessivi'!E182,""))</f>
        <v>#REF!</v>
      </c>
      <c r="K182" s="14" t="e">
        <f>IF('Ricavi complessivi'!#REF!="G",'Ricavi complessivi'!F182*LAVORO!$E$9,IF('Ricavi complessivi'!#REF!="T",'Ricavi complessivi'!F182,""))</f>
        <v>#REF!</v>
      </c>
      <c r="L182" s="30" t="e">
        <f>IF('Ricavi complessivi'!#REF!="G",'Ricavi complessivi'!#REF!*LAVORO!$E$9,IF('Ricavi complessivi'!#REF!="T",'Ricavi complessivi'!#REF!,""))</f>
        <v>#REF!</v>
      </c>
      <c r="M182" s="30" t="e">
        <f>'Ricavi complessivi'!#REF!</f>
        <v>#REF!</v>
      </c>
      <c r="P182" s="42" t="e">
        <f>IF(M182="G",'Ricavi complessivi'!#REF!,IF('R Traversetolo'!M182='R Traversetolo'!$B$214,'Ricavi complessivi'!#REF!,0))</f>
        <v>#REF!</v>
      </c>
    </row>
    <row r="183" spans="1:16">
      <c r="A183" s="13" t="str">
        <f>IF('Ricavi complessivi'!A183="","",'Ricavi complessivi'!A183)</f>
        <v xml:space="preserve"> 58/05/744</v>
      </c>
      <c r="B183" s="62" t="str">
        <f>IF('Ricavi complessivi'!B183="","",'Ricavi complessivi'!B183)</f>
        <v>SCUOLA AUTONOMIA</v>
      </c>
      <c r="C183" s="8" t="e">
        <f>IF('Ricavi complessivi'!#REF!="G",'Ricavi complessivi'!#REF!*LAVORO!$E$9,IF('Ricavi complessivi'!#REF!="T",'Ricavi complessivi'!#REF!,""))</f>
        <v>#REF!</v>
      </c>
      <c r="D183" s="8" t="e">
        <f>IF('Ricavi complessivi'!#REF!="G",'Ricavi complessivi'!#REF!*LAVORO!$E$9,IF('Ricavi complessivi'!#REF!="T",'Ricavi complessivi'!#REF!,""))</f>
        <v>#REF!</v>
      </c>
      <c r="E183" s="30" t="e">
        <f>IF('Ricavi complessivi'!#REF!="G",'Ricavi complessivi'!#REF!*LAVORO!$E$9,IF('Ricavi complessivi'!#REF!="T",'Ricavi complessivi'!#REF!,""))</f>
        <v>#REF!</v>
      </c>
      <c r="F183" s="114" t="e">
        <f>IF('Ricavi complessivi'!#REF!="G",'Ricavi complessivi'!C183*LAVORO!$E$9,IF('Ricavi complessivi'!#REF!="T",'Ricavi complessivi'!C183,0))</f>
        <v>#REF!</v>
      </c>
      <c r="G183" s="44" t="e">
        <f>IF('Ricavi complessivi'!#REF!="G",'Ricavi complessivi'!#REF!*LAVORO!$E$9,IF('Ricavi complessivi'!#REF!="T",'Ricavi complessivi'!#REF!,""))</f>
        <v>#REF!</v>
      </c>
      <c r="H183" s="44" t="e">
        <f>IF('Ricavi complessivi'!#REF!="G",'Ricavi complessivi'!#REF!*LAVORO!$E$9,IF('Ricavi complessivi'!#REF!="T",'Ricavi complessivi'!#REF!,""))</f>
        <v>#REF!</v>
      </c>
      <c r="I183" s="114" t="e">
        <f>IF('Ricavi complessivi'!#REF!="G",'Ricavi complessivi'!D183*LAVORO!$E$9,IF('Ricavi complessivi'!#REF!="T",'Ricavi complessivi'!D183,""))</f>
        <v>#REF!</v>
      </c>
      <c r="J183" s="14" t="e">
        <f>IF('Ricavi complessivi'!#REF!="G",'Ricavi complessivi'!E183*LAVORO!$E$9,IF('Ricavi complessivi'!#REF!="T",'Ricavi complessivi'!E183,""))</f>
        <v>#REF!</v>
      </c>
      <c r="K183" s="14" t="e">
        <f>IF('Ricavi complessivi'!#REF!="G",'Ricavi complessivi'!F183*LAVORO!$E$9,IF('Ricavi complessivi'!#REF!="T",'Ricavi complessivi'!F183,""))</f>
        <v>#REF!</v>
      </c>
      <c r="L183" s="30" t="e">
        <f>IF('Ricavi complessivi'!#REF!="G",'Ricavi complessivi'!#REF!*LAVORO!$E$9,IF('Ricavi complessivi'!#REF!="T",'Ricavi complessivi'!#REF!,""))</f>
        <v>#REF!</v>
      </c>
      <c r="M183" s="30" t="e">
        <f>'Ricavi complessivi'!#REF!</f>
        <v>#REF!</v>
      </c>
      <c r="P183" s="42" t="e">
        <f>IF(M183="G",'Ricavi complessivi'!#REF!,IF('R Traversetolo'!M183='R Traversetolo'!$B$214,'Ricavi complessivi'!#REF!,0))</f>
        <v>#REF!</v>
      </c>
    </row>
    <row r="184" spans="1:16" hidden="1">
      <c r="A184" s="13" t="str">
        <f>IF('Ricavi complessivi'!A184="","",'Ricavi complessivi'!A184)</f>
        <v/>
      </c>
      <c r="B184" s="62" t="str">
        <f>IF('Ricavi complessivi'!B184="","",'Ricavi complessivi'!B184)</f>
        <v>INTESA SAN PAOLO WELFARE DI COMUNITA'</v>
      </c>
      <c r="C184" s="8" t="e">
        <f>IF('Ricavi complessivi'!#REF!="G",'Ricavi complessivi'!#REF!*LAVORO!$E$9,IF('Ricavi complessivi'!#REF!="T",'Ricavi complessivi'!#REF!,""))</f>
        <v>#REF!</v>
      </c>
      <c r="D184" s="8" t="e">
        <f>IF('Ricavi complessivi'!#REF!="G",'Ricavi complessivi'!#REF!*LAVORO!$E$9,IF('Ricavi complessivi'!#REF!="T",'Ricavi complessivi'!#REF!,""))</f>
        <v>#REF!</v>
      </c>
      <c r="E184" s="30" t="e">
        <f>IF('Ricavi complessivi'!#REF!="G",'Ricavi complessivi'!#REF!*LAVORO!$E$9,IF('Ricavi complessivi'!#REF!="T",'Ricavi complessivi'!#REF!,""))</f>
        <v>#REF!</v>
      </c>
      <c r="F184" s="114" t="e">
        <f>IF('Ricavi complessivi'!#REF!="G",'Ricavi complessivi'!C184*LAVORO!$E$9,IF('Ricavi complessivi'!#REF!="T",'Ricavi complessivi'!C184,0))</f>
        <v>#REF!</v>
      </c>
      <c r="G184" s="44" t="e">
        <f>IF('Ricavi complessivi'!#REF!="G",'Ricavi complessivi'!#REF!*LAVORO!$E$9,IF('Ricavi complessivi'!#REF!="T",'Ricavi complessivi'!#REF!,""))</f>
        <v>#REF!</v>
      </c>
      <c r="H184" s="44" t="e">
        <f>IF('Ricavi complessivi'!#REF!="G",'Ricavi complessivi'!#REF!*LAVORO!$E$9,IF('Ricavi complessivi'!#REF!="T",'Ricavi complessivi'!#REF!,""))</f>
        <v>#REF!</v>
      </c>
      <c r="I184" s="114" t="e">
        <f>IF('Ricavi complessivi'!#REF!="G",'Ricavi complessivi'!D184*LAVORO!$E$9,IF('Ricavi complessivi'!#REF!="T",'Ricavi complessivi'!D184,""))</f>
        <v>#REF!</v>
      </c>
      <c r="J184" s="14" t="e">
        <f>IF('Ricavi complessivi'!#REF!="G",'Ricavi complessivi'!E184*LAVORO!$E$9,IF('Ricavi complessivi'!#REF!="T",'Ricavi complessivi'!E184,""))</f>
        <v>#REF!</v>
      </c>
      <c r="K184" s="14" t="e">
        <f>IF('Ricavi complessivi'!#REF!="G",'Ricavi complessivi'!F184*LAVORO!$E$9,IF('Ricavi complessivi'!#REF!="T",'Ricavi complessivi'!F184,""))</f>
        <v>#REF!</v>
      </c>
      <c r="L184" s="30" t="e">
        <f>IF('Ricavi complessivi'!#REF!="G",'Ricavi complessivi'!#REF!*LAVORO!$E$9,IF('Ricavi complessivi'!#REF!="T",'Ricavi complessivi'!#REF!,""))</f>
        <v>#REF!</v>
      </c>
      <c r="M184" s="30" t="e">
        <f>'Ricavi complessivi'!#REF!</f>
        <v>#REF!</v>
      </c>
      <c r="P184" s="42" t="e">
        <f>IF(M184="G",'Ricavi complessivi'!#REF!,IF('R Traversetolo'!M184='R Traversetolo'!$B$214,'Ricavi complessivi'!#REF!,0))</f>
        <v>#REF!</v>
      </c>
    </row>
    <row r="185" spans="1:16">
      <c r="A185" s="13" t="str">
        <f>IF('Ricavi complessivi'!A185="","",'Ricavi complessivi'!A185)</f>
        <v xml:space="preserve"> 58/05/533</v>
      </c>
      <c r="B185" s="62" t="str">
        <f>IF('Ricavi complessivi'!B185="","",'Ricavi complessivi'!B185)</f>
        <v>FONDAZIONE CARIPARMA UNA FAM X UNA FAM</v>
      </c>
      <c r="C185" s="8" t="e">
        <f>IF('Ricavi complessivi'!#REF!="G",'Ricavi complessivi'!#REF!*LAVORO!$E$9,IF('Ricavi complessivi'!#REF!="T",'Ricavi complessivi'!#REF!,""))</f>
        <v>#REF!</v>
      </c>
      <c r="D185" s="8" t="e">
        <f>IF('Ricavi complessivi'!#REF!="G",'Ricavi complessivi'!#REF!*LAVORO!$E$9,IF('Ricavi complessivi'!#REF!="T",'Ricavi complessivi'!#REF!,""))</f>
        <v>#REF!</v>
      </c>
      <c r="E185" s="30" t="e">
        <f>IF('Ricavi complessivi'!#REF!="G",'Ricavi complessivi'!#REF!*LAVORO!$E$9,IF('Ricavi complessivi'!#REF!="T",'Ricavi complessivi'!#REF!,""))</f>
        <v>#REF!</v>
      </c>
      <c r="F185" s="114" t="e">
        <f>IF('Ricavi complessivi'!#REF!="G",'Ricavi complessivi'!C185*LAVORO!$E$9,IF('Ricavi complessivi'!#REF!="T",'Ricavi complessivi'!C185,0))</f>
        <v>#REF!</v>
      </c>
      <c r="G185" s="44" t="e">
        <f>IF('Ricavi complessivi'!#REF!="G",'Ricavi complessivi'!#REF!*LAVORO!$E$9,IF('Ricavi complessivi'!#REF!="T",'Ricavi complessivi'!#REF!,""))</f>
        <v>#REF!</v>
      </c>
      <c r="H185" s="44" t="e">
        <f>IF('Ricavi complessivi'!#REF!="G",'Ricavi complessivi'!#REF!*LAVORO!$E$9,IF('Ricavi complessivi'!#REF!="T",'Ricavi complessivi'!#REF!,""))</f>
        <v>#REF!</v>
      </c>
      <c r="I185" s="114" t="e">
        <f>IF('Ricavi complessivi'!#REF!="G",'Ricavi complessivi'!D185*LAVORO!$E$9,IF('Ricavi complessivi'!#REF!="T",'Ricavi complessivi'!D185,""))</f>
        <v>#REF!</v>
      </c>
      <c r="J185" s="14" t="e">
        <f>IF('Ricavi complessivi'!#REF!="G",'Ricavi complessivi'!E185*LAVORO!$E$9,IF('Ricavi complessivi'!#REF!="T",'Ricavi complessivi'!E185,""))</f>
        <v>#REF!</v>
      </c>
      <c r="K185" s="14" t="e">
        <f>IF('Ricavi complessivi'!#REF!="G",'Ricavi complessivi'!F185*LAVORO!$E$9,IF('Ricavi complessivi'!#REF!="T",'Ricavi complessivi'!F185,""))</f>
        <v>#REF!</v>
      </c>
      <c r="L185" s="30" t="e">
        <f>IF('Ricavi complessivi'!#REF!="G",'Ricavi complessivi'!#REF!*LAVORO!$E$9,IF('Ricavi complessivi'!#REF!="T",'Ricavi complessivi'!#REF!,""))</f>
        <v>#REF!</v>
      </c>
      <c r="M185" s="30" t="e">
        <f>'Ricavi complessivi'!#REF!</f>
        <v>#REF!</v>
      </c>
      <c r="P185" s="42" t="e">
        <f>IF(M185="G",'Ricavi complessivi'!#REF!,IF('R Traversetolo'!M185='R Traversetolo'!$B$214,'Ricavi complessivi'!#REF!,0))</f>
        <v>#REF!</v>
      </c>
    </row>
    <row r="186" spans="1:16" hidden="1">
      <c r="A186" s="13" t="str">
        <f>IF('Ricavi complessivi'!A186="","",'Ricavi complessivi'!A186)</f>
        <v xml:space="preserve"> 58/05/880</v>
      </c>
      <c r="B186" s="62" t="str">
        <f>IF('Ricavi complessivi'!B186="","",'Ricavi complessivi'!B186)</f>
        <v>INFERMIERA COLLECCHIO</v>
      </c>
      <c r="C186" s="8" t="e">
        <f>IF('Ricavi complessivi'!#REF!="G",'Ricavi complessivi'!#REF!*LAVORO!$E$9,IF('Ricavi complessivi'!#REF!="T",'Ricavi complessivi'!#REF!,""))</f>
        <v>#REF!</v>
      </c>
      <c r="D186" s="8" t="e">
        <f>IF('Ricavi complessivi'!#REF!="G",'Ricavi complessivi'!#REF!*LAVORO!$E$9,IF('Ricavi complessivi'!#REF!="T",'Ricavi complessivi'!#REF!,""))</f>
        <v>#REF!</v>
      </c>
      <c r="E186" s="30" t="e">
        <f>IF('Ricavi complessivi'!#REF!="G",'Ricavi complessivi'!#REF!*LAVORO!$E$9,IF('Ricavi complessivi'!#REF!="T",'Ricavi complessivi'!#REF!,""))</f>
        <v>#REF!</v>
      </c>
      <c r="F186" s="114" t="e">
        <f>IF('Ricavi complessivi'!#REF!="G",'Ricavi complessivi'!C186*LAVORO!$E$9,IF('Ricavi complessivi'!#REF!="T",'Ricavi complessivi'!C186,0))</f>
        <v>#REF!</v>
      </c>
      <c r="G186" s="44" t="e">
        <f>IF('Ricavi complessivi'!#REF!="G",'Ricavi complessivi'!#REF!*LAVORO!$E$9,IF('Ricavi complessivi'!#REF!="T",'Ricavi complessivi'!#REF!,""))</f>
        <v>#REF!</v>
      </c>
      <c r="H186" s="44" t="e">
        <f>IF('Ricavi complessivi'!#REF!="G",'Ricavi complessivi'!#REF!*LAVORO!$E$9,IF('Ricavi complessivi'!#REF!="T",'Ricavi complessivi'!#REF!,""))</f>
        <v>#REF!</v>
      </c>
      <c r="I186" s="114" t="e">
        <f>IF('Ricavi complessivi'!#REF!="G",'Ricavi complessivi'!D186*LAVORO!$E$9,IF('Ricavi complessivi'!#REF!="T",'Ricavi complessivi'!D186,""))</f>
        <v>#REF!</v>
      </c>
      <c r="J186" s="14" t="e">
        <f>IF('Ricavi complessivi'!#REF!="G",'Ricavi complessivi'!E186*LAVORO!$E$9,IF('Ricavi complessivi'!#REF!="T",'Ricavi complessivi'!E186,""))</f>
        <v>#REF!</v>
      </c>
      <c r="K186" s="14" t="e">
        <f>IF('Ricavi complessivi'!#REF!="G",'Ricavi complessivi'!F186*LAVORO!$E$9,IF('Ricavi complessivi'!#REF!="T",'Ricavi complessivi'!F186,""))</f>
        <v>#REF!</v>
      </c>
      <c r="L186" s="30" t="e">
        <f>IF('Ricavi complessivi'!#REF!="G",'Ricavi complessivi'!#REF!*LAVORO!$E$9,IF('Ricavi complessivi'!#REF!="T",'Ricavi complessivi'!#REF!,""))</f>
        <v>#REF!</v>
      </c>
      <c r="M186" s="30" t="e">
        <f>'Ricavi complessivi'!#REF!</f>
        <v>#REF!</v>
      </c>
      <c r="P186" s="42" t="e">
        <f>IF(M186="G",'Ricavi complessivi'!#REF!,IF('R Traversetolo'!M186='R Traversetolo'!$B$214,'Ricavi complessivi'!#REF!,0))</f>
        <v>#REF!</v>
      </c>
    </row>
    <row r="187" spans="1:16" hidden="1">
      <c r="A187" s="13" t="str">
        <f>IF('Ricavi complessivi'!A187="","",'Ricavi complessivi'!A187)</f>
        <v/>
      </c>
      <c r="B187" s="62" t="str">
        <f>IF('Ricavi complessivi'!B187="","",'Ricavi complessivi'!B187)</f>
        <v>SGATE Felino</v>
      </c>
      <c r="C187" s="8" t="e">
        <f>IF('Ricavi complessivi'!#REF!="G",'Ricavi complessivi'!#REF!*LAVORO!$E$9,IF('Ricavi complessivi'!#REF!="T",'Ricavi complessivi'!#REF!,""))</f>
        <v>#REF!</v>
      </c>
      <c r="D187" s="8" t="e">
        <f>IF('Ricavi complessivi'!#REF!="G",'Ricavi complessivi'!#REF!*LAVORO!$E$9,IF('Ricavi complessivi'!#REF!="T",'Ricavi complessivi'!#REF!,""))</f>
        <v>#REF!</v>
      </c>
      <c r="E187" s="30" t="e">
        <f>IF('Ricavi complessivi'!#REF!="G",'Ricavi complessivi'!#REF!*LAVORO!$E$9,IF('Ricavi complessivi'!#REF!="T",'Ricavi complessivi'!#REF!,""))</f>
        <v>#REF!</v>
      </c>
      <c r="F187" s="114" t="e">
        <f>IF('Ricavi complessivi'!#REF!="G",'Ricavi complessivi'!C187*LAVORO!$E$9,IF('Ricavi complessivi'!#REF!="T",'Ricavi complessivi'!C187,0))</f>
        <v>#REF!</v>
      </c>
      <c r="G187" s="44" t="e">
        <f>IF('Ricavi complessivi'!#REF!="G",'Ricavi complessivi'!#REF!*LAVORO!$E$9,IF('Ricavi complessivi'!#REF!="T",'Ricavi complessivi'!#REF!,""))</f>
        <v>#REF!</v>
      </c>
      <c r="H187" s="44" t="e">
        <f>IF('Ricavi complessivi'!#REF!="G",'Ricavi complessivi'!#REF!*LAVORO!$E$9,IF('Ricavi complessivi'!#REF!="T",'Ricavi complessivi'!#REF!,""))</f>
        <v>#REF!</v>
      </c>
      <c r="I187" s="114" t="e">
        <f>IF('Ricavi complessivi'!#REF!="G",'Ricavi complessivi'!D187*LAVORO!$E$9,IF('Ricavi complessivi'!#REF!="T",'Ricavi complessivi'!D187,""))</f>
        <v>#REF!</v>
      </c>
      <c r="J187" s="14" t="e">
        <f>IF('Ricavi complessivi'!#REF!="G",'Ricavi complessivi'!E187*LAVORO!$E$9,IF('Ricavi complessivi'!#REF!="T",'Ricavi complessivi'!E187,""))</f>
        <v>#REF!</v>
      </c>
      <c r="K187" s="14" t="e">
        <f>IF('Ricavi complessivi'!#REF!="G",'Ricavi complessivi'!F187*LAVORO!$E$9,IF('Ricavi complessivi'!#REF!="T",'Ricavi complessivi'!F187,""))</f>
        <v>#REF!</v>
      </c>
      <c r="L187" s="30" t="e">
        <f>IF('Ricavi complessivi'!#REF!="G",'Ricavi complessivi'!#REF!*LAVORO!$E$9,IF('Ricavi complessivi'!#REF!="T",'Ricavi complessivi'!#REF!,""))</f>
        <v>#REF!</v>
      </c>
      <c r="M187" s="30" t="e">
        <f>'Ricavi complessivi'!#REF!</f>
        <v>#REF!</v>
      </c>
      <c r="P187" s="42" t="e">
        <f>IF(M187="G",'Ricavi complessivi'!#REF!,IF('R Traversetolo'!M187='R Traversetolo'!$B$214,'Ricavi complessivi'!#REF!,0))</f>
        <v>#REF!</v>
      </c>
    </row>
    <row r="188" spans="1:16" hidden="1">
      <c r="A188" s="13" t="str">
        <f>IF('Ricavi complessivi'!A188="","",'Ricavi complessivi'!A188)</f>
        <v xml:space="preserve"> 58/05/880</v>
      </c>
      <c r="B188" s="62" t="str">
        <f>IF('Ricavi complessivi'!B188="","",'Ricavi complessivi'!B188)</f>
        <v>INFERMIERA MONTECHIARUGOLO</v>
      </c>
      <c r="C188" s="8" t="e">
        <f>IF('Ricavi complessivi'!#REF!="G",'Ricavi complessivi'!#REF!*LAVORO!$E$9,IF('Ricavi complessivi'!#REF!="T",'Ricavi complessivi'!#REF!,""))</f>
        <v>#REF!</v>
      </c>
      <c r="D188" s="8" t="e">
        <f>IF('Ricavi complessivi'!#REF!="G",'Ricavi complessivi'!#REF!*LAVORO!$E$9,IF('Ricavi complessivi'!#REF!="T",'Ricavi complessivi'!#REF!,""))</f>
        <v>#REF!</v>
      </c>
      <c r="E188" s="30" t="e">
        <f>IF('Ricavi complessivi'!#REF!="G",'Ricavi complessivi'!#REF!*LAVORO!$E$9,IF('Ricavi complessivi'!#REF!="T",'Ricavi complessivi'!#REF!,""))</f>
        <v>#REF!</v>
      </c>
      <c r="F188" s="114" t="e">
        <f>IF('Ricavi complessivi'!#REF!="G",'Ricavi complessivi'!C188*LAVORO!$E$9,IF('Ricavi complessivi'!#REF!="T",'Ricavi complessivi'!C188,0))</f>
        <v>#REF!</v>
      </c>
      <c r="G188" s="44" t="e">
        <f>IF('Ricavi complessivi'!#REF!="G",'Ricavi complessivi'!#REF!*LAVORO!$E$9,IF('Ricavi complessivi'!#REF!="T",'Ricavi complessivi'!#REF!,""))</f>
        <v>#REF!</v>
      </c>
      <c r="H188" s="44" t="e">
        <f>IF('Ricavi complessivi'!#REF!="G",'Ricavi complessivi'!#REF!*LAVORO!$E$9,IF('Ricavi complessivi'!#REF!="T",'Ricavi complessivi'!#REF!,""))</f>
        <v>#REF!</v>
      </c>
      <c r="I188" s="114" t="e">
        <f>IF('Ricavi complessivi'!#REF!="G",'Ricavi complessivi'!D188*LAVORO!$E$9,IF('Ricavi complessivi'!#REF!="T",'Ricavi complessivi'!D188,""))</f>
        <v>#REF!</v>
      </c>
      <c r="J188" s="14" t="e">
        <f>IF('Ricavi complessivi'!#REF!="G",'Ricavi complessivi'!E188*LAVORO!$E$9,IF('Ricavi complessivi'!#REF!="T",'Ricavi complessivi'!E188,""))</f>
        <v>#REF!</v>
      </c>
      <c r="K188" s="14" t="e">
        <f>IF('Ricavi complessivi'!#REF!="G",'Ricavi complessivi'!F188*LAVORO!$E$9,IF('Ricavi complessivi'!#REF!="T",'Ricavi complessivi'!F188,""))</f>
        <v>#REF!</v>
      </c>
      <c r="L188" s="30" t="e">
        <f>IF('Ricavi complessivi'!#REF!="G",'Ricavi complessivi'!#REF!*LAVORO!$E$9,IF('Ricavi complessivi'!#REF!="T",'Ricavi complessivi'!#REF!,""))</f>
        <v>#REF!</v>
      </c>
      <c r="M188" s="30" t="e">
        <f>'Ricavi complessivi'!#REF!</f>
        <v>#REF!</v>
      </c>
      <c r="P188" s="42" t="e">
        <f>IF(M188="G",'Ricavi complessivi'!#REF!,IF('R Traversetolo'!M188='R Traversetolo'!$B$214,'Ricavi complessivi'!#REF!,0))</f>
        <v>#REF!</v>
      </c>
    </row>
    <row r="189" spans="1:16" hidden="1">
      <c r="A189" s="13" t="str">
        <f>IF('Ricavi complessivi'!A189="","",'Ricavi complessivi'!A189)</f>
        <v/>
      </c>
      <c r="B189" s="62" t="str">
        <f>IF('Ricavi complessivi'!B189="","",'Ricavi complessivi'!B189)</f>
        <v>ENTRATE CENTRO GIOVANI SALA</v>
      </c>
      <c r="C189" s="8" t="e">
        <f>IF('Ricavi complessivi'!#REF!="G",'Ricavi complessivi'!#REF!*LAVORO!$E$9,IF('Ricavi complessivi'!#REF!="T",'Ricavi complessivi'!#REF!,""))</f>
        <v>#REF!</v>
      </c>
      <c r="D189" s="8" t="e">
        <f>IF('Ricavi complessivi'!#REF!="G",'Ricavi complessivi'!#REF!*LAVORO!$E$9,IF('Ricavi complessivi'!#REF!="T",'Ricavi complessivi'!#REF!,""))</f>
        <v>#REF!</v>
      </c>
      <c r="E189" s="30" t="e">
        <f>IF('Ricavi complessivi'!#REF!="G",'Ricavi complessivi'!#REF!*LAVORO!$E$9,IF('Ricavi complessivi'!#REF!="T",'Ricavi complessivi'!#REF!,""))</f>
        <v>#REF!</v>
      </c>
      <c r="F189" s="114" t="e">
        <f>IF('Ricavi complessivi'!#REF!="G",'Ricavi complessivi'!C189*LAVORO!$E$9,IF('Ricavi complessivi'!#REF!="T",'Ricavi complessivi'!C189,0))</f>
        <v>#REF!</v>
      </c>
      <c r="G189" s="44" t="e">
        <f>IF('Ricavi complessivi'!#REF!="G",'Ricavi complessivi'!#REF!*LAVORO!$E$9,IF('Ricavi complessivi'!#REF!="T",'Ricavi complessivi'!#REF!,""))</f>
        <v>#REF!</v>
      </c>
      <c r="H189" s="44" t="e">
        <f>IF('Ricavi complessivi'!#REF!="G",'Ricavi complessivi'!#REF!*LAVORO!$E$9,IF('Ricavi complessivi'!#REF!="T",'Ricavi complessivi'!#REF!,""))</f>
        <v>#REF!</v>
      </c>
      <c r="I189" s="114" t="e">
        <f>IF('Ricavi complessivi'!#REF!="G",'Ricavi complessivi'!D189*LAVORO!$E$9,IF('Ricavi complessivi'!#REF!="T",'Ricavi complessivi'!D189,""))</f>
        <v>#REF!</v>
      </c>
      <c r="J189" s="14" t="e">
        <f>IF('Ricavi complessivi'!#REF!="G",'Ricavi complessivi'!E189*LAVORO!$E$9,IF('Ricavi complessivi'!#REF!="T",'Ricavi complessivi'!E189,""))</f>
        <v>#REF!</v>
      </c>
      <c r="K189" s="14" t="e">
        <f>IF('Ricavi complessivi'!#REF!="G",'Ricavi complessivi'!F189*LAVORO!$E$9,IF('Ricavi complessivi'!#REF!="T",'Ricavi complessivi'!F189,""))</f>
        <v>#REF!</v>
      </c>
      <c r="L189" s="30" t="e">
        <f>IF('Ricavi complessivi'!#REF!="G",'Ricavi complessivi'!#REF!*LAVORO!$E$9,IF('Ricavi complessivi'!#REF!="T",'Ricavi complessivi'!#REF!,""))</f>
        <v>#REF!</v>
      </c>
      <c r="M189" s="30" t="e">
        <f>'Ricavi complessivi'!#REF!</f>
        <v>#REF!</v>
      </c>
      <c r="P189" s="42" t="e">
        <f>IF(M189="G",'Ricavi complessivi'!#REF!,IF('R Traversetolo'!M189='R Traversetolo'!$B$214,'Ricavi complessivi'!#REF!,0))</f>
        <v>#REF!</v>
      </c>
    </row>
    <row r="190" spans="1:16">
      <c r="A190" s="13" t="str">
        <f>IF('Ricavi complessivi'!A190="","",'Ricavi complessivi'!A190)</f>
        <v xml:space="preserve"> 58/05/880</v>
      </c>
      <c r="B190" s="62" t="str">
        <f>IF('Ricavi complessivi'!B190="","",'Ricavi complessivi'!B190)</f>
        <v>INFERMIERA TRAVERSETOLO</v>
      </c>
      <c r="C190" s="8" t="e">
        <f>IF('Ricavi complessivi'!#REF!="G",'Ricavi complessivi'!#REF!*LAVORO!$E$9,IF('Ricavi complessivi'!#REF!="T",'Ricavi complessivi'!#REF!,""))</f>
        <v>#REF!</v>
      </c>
      <c r="D190" s="8" t="e">
        <f>IF('Ricavi complessivi'!#REF!="G",'Ricavi complessivi'!#REF!*LAVORO!$E$9,IF('Ricavi complessivi'!#REF!="T",'Ricavi complessivi'!#REF!,""))</f>
        <v>#REF!</v>
      </c>
      <c r="E190" s="30" t="e">
        <f>IF('Ricavi complessivi'!#REF!="G",'Ricavi complessivi'!#REF!*LAVORO!$E$9,IF('Ricavi complessivi'!#REF!="T",'Ricavi complessivi'!#REF!,""))</f>
        <v>#REF!</v>
      </c>
      <c r="F190" s="114" t="e">
        <f>IF('Ricavi complessivi'!#REF!="G",'Ricavi complessivi'!C190*LAVORO!$E$9,IF('Ricavi complessivi'!#REF!="T",'Ricavi complessivi'!C190,0))</f>
        <v>#REF!</v>
      </c>
      <c r="G190" s="44" t="e">
        <f>IF('Ricavi complessivi'!#REF!="G",'Ricavi complessivi'!#REF!*LAVORO!$E$9,IF('Ricavi complessivi'!#REF!="T",'Ricavi complessivi'!#REF!,""))</f>
        <v>#REF!</v>
      </c>
      <c r="H190" s="44" t="e">
        <f>IF('Ricavi complessivi'!#REF!="G",'Ricavi complessivi'!#REF!*LAVORO!$E$9,IF('Ricavi complessivi'!#REF!="T",'Ricavi complessivi'!#REF!,""))</f>
        <v>#REF!</v>
      </c>
      <c r="I190" s="114" t="e">
        <f>IF('Ricavi complessivi'!#REF!="G",'Ricavi complessivi'!D190*LAVORO!$E$9,IF('Ricavi complessivi'!#REF!="T",'Ricavi complessivi'!D190,""))</f>
        <v>#REF!</v>
      </c>
      <c r="J190" s="14" t="e">
        <f>IF('Ricavi complessivi'!#REF!="G",'Ricavi complessivi'!E190*LAVORO!$E$9,IF('Ricavi complessivi'!#REF!="T",'Ricavi complessivi'!E190,""))</f>
        <v>#REF!</v>
      </c>
      <c r="K190" s="14" t="e">
        <f>IF('Ricavi complessivi'!#REF!="G",'Ricavi complessivi'!F190*LAVORO!$E$9,IF('Ricavi complessivi'!#REF!="T",'Ricavi complessivi'!F190,""))</f>
        <v>#REF!</v>
      </c>
      <c r="L190" s="30" t="e">
        <f>IF('Ricavi complessivi'!#REF!="G",'Ricavi complessivi'!#REF!*LAVORO!$E$9,IF('Ricavi complessivi'!#REF!="T",'Ricavi complessivi'!#REF!,""))</f>
        <v>#REF!</v>
      </c>
      <c r="M190" s="30" t="e">
        <f>'Ricavi complessivi'!#REF!</f>
        <v>#REF!</v>
      </c>
      <c r="P190" s="42" t="e">
        <f>IF(M190="G",'Ricavi complessivi'!#REF!,IF('R Traversetolo'!M190='R Traversetolo'!$B$214,'Ricavi complessivi'!#REF!,0))</f>
        <v>#REF!</v>
      </c>
    </row>
    <row r="191" spans="1:16">
      <c r="A191" s="13" t="str">
        <f>IF('Ricavi complessivi'!A191="","",'Ricavi complessivi'!A191)</f>
        <v/>
      </c>
      <c r="B191" s="62" t="str">
        <f>IF('Ricavi complessivi'!B191="","",'Ricavi complessivi'!B191)</f>
        <v>Rimborsi UdP</v>
      </c>
      <c r="C191" s="8" t="e">
        <f>IF('Ricavi complessivi'!#REF!="G",'Ricavi complessivi'!#REF!*LAVORO!$E$9,IF('Ricavi complessivi'!#REF!="T",'Ricavi complessivi'!#REF!,""))</f>
        <v>#REF!</v>
      </c>
      <c r="D191" s="8" t="e">
        <f>IF('Ricavi complessivi'!#REF!="G",'Ricavi complessivi'!#REF!*LAVORO!$E$9,IF('Ricavi complessivi'!#REF!="T",'Ricavi complessivi'!#REF!,""))</f>
        <v>#REF!</v>
      </c>
      <c r="E191" s="30" t="e">
        <f>IF('Ricavi complessivi'!#REF!="G",'Ricavi complessivi'!#REF!*LAVORO!$E$9,IF('Ricavi complessivi'!#REF!="T",'Ricavi complessivi'!#REF!,""))</f>
        <v>#REF!</v>
      </c>
      <c r="F191" s="114" t="e">
        <f>IF('Ricavi complessivi'!#REF!="G",'Ricavi complessivi'!C191*LAVORO!$E$9,IF('Ricavi complessivi'!#REF!="T",'Ricavi complessivi'!C191,0))</f>
        <v>#REF!</v>
      </c>
      <c r="G191" s="44" t="e">
        <f>IF('Ricavi complessivi'!#REF!="G",'Ricavi complessivi'!#REF!*LAVORO!$E$9,IF('Ricavi complessivi'!#REF!="T",'Ricavi complessivi'!#REF!,""))</f>
        <v>#REF!</v>
      </c>
      <c r="H191" s="44" t="e">
        <f>IF('Ricavi complessivi'!#REF!="G",'Ricavi complessivi'!#REF!*LAVORO!$E$9,IF('Ricavi complessivi'!#REF!="T",'Ricavi complessivi'!#REF!,""))</f>
        <v>#REF!</v>
      </c>
      <c r="I191" s="114" t="e">
        <f>IF('Ricavi complessivi'!#REF!="G",'Ricavi complessivi'!D191*LAVORO!$E$9,IF('Ricavi complessivi'!#REF!="T",'Ricavi complessivi'!D191,""))</f>
        <v>#REF!</v>
      </c>
      <c r="J191" s="14" t="e">
        <f>IF('Ricavi complessivi'!#REF!="G",'Ricavi complessivi'!E191*LAVORO!$E$9,IF('Ricavi complessivi'!#REF!="T",'Ricavi complessivi'!E191,""))</f>
        <v>#REF!</v>
      </c>
      <c r="K191" s="14" t="e">
        <f>IF('Ricavi complessivi'!#REF!="G",'Ricavi complessivi'!F191*LAVORO!$E$9,IF('Ricavi complessivi'!#REF!="T",'Ricavi complessivi'!F191,""))</f>
        <v>#REF!</v>
      </c>
      <c r="L191" s="30" t="e">
        <f>IF('Ricavi complessivi'!#REF!="G",'Ricavi complessivi'!#REF!*LAVORO!$E$9,IF('Ricavi complessivi'!#REF!="T",'Ricavi complessivi'!#REF!,""))</f>
        <v>#REF!</v>
      </c>
      <c r="M191" s="30" t="e">
        <f>'Ricavi complessivi'!#REF!</f>
        <v>#REF!</v>
      </c>
      <c r="P191" s="42" t="e">
        <f>IF(M191="G",'Ricavi complessivi'!#REF!,IF('R Traversetolo'!M191='R Traversetolo'!$B$214,'Ricavi complessivi'!#REF!,0))</f>
        <v>#REF!</v>
      </c>
    </row>
    <row r="192" spans="1:16" s="6" customFormat="1">
      <c r="A192" s="19"/>
      <c r="B192" s="33" t="s">
        <v>403</v>
      </c>
      <c r="C192" s="35" t="e">
        <f t="shared" ref="C192:K192" si="10">SUM(C172:C191)</f>
        <v>#REF!</v>
      </c>
      <c r="D192" s="35" t="e">
        <f t="shared" si="10"/>
        <v>#REF!</v>
      </c>
      <c r="E192" s="35" t="e">
        <f t="shared" si="10"/>
        <v>#REF!</v>
      </c>
      <c r="F192" s="35" t="e">
        <f>SUM(F172:F191)</f>
        <v>#REF!</v>
      </c>
      <c r="G192" s="35" t="e">
        <f t="shared" si="10"/>
        <v>#REF!</v>
      </c>
      <c r="H192" s="35" t="e">
        <f t="shared" si="10"/>
        <v>#REF!</v>
      </c>
      <c r="I192" s="35" t="e">
        <f t="shared" si="10"/>
        <v>#REF!</v>
      </c>
      <c r="J192" s="35" t="e">
        <f t="shared" si="10"/>
        <v>#REF!</v>
      </c>
      <c r="K192" s="35" t="e">
        <f t="shared" si="10"/>
        <v>#REF!</v>
      </c>
      <c r="L192" s="12"/>
      <c r="M192" s="12"/>
      <c r="P192" s="42">
        <v>1</v>
      </c>
    </row>
    <row r="193" spans="1:16">
      <c r="E193" s="25" t="e">
        <f>IF((#REF!+#REF!+#REF!+#REF!+#REF!-E192)=0,"",(#REF!+#REF!+#REF!+#REF!+#REF!))</f>
        <v>#REF!</v>
      </c>
      <c r="P193" s="42">
        <v>1</v>
      </c>
    </row>
    <row r="194" spans="1:16">
      <c r="A194" s="2" t="s">
        <v>3</v>
      </c>
      <c r="B194" s="2" t="s">
        <v>2</v>
      </c>
      <c r="C194" s="26" t="str">
        <f>C$2</f>
        <v>GESTIONALE</v>
      </c>
      <c r="D194" s="26" t="str">
        <f>D$2</f>
        <v>RATEI E RISCONTI</v>
      </c>
      <c r="E194" s="26" t="str">
        <f>E$2</f>
        <v>STIMA</v>
      </c>
      <c r="F194" s="26" t="str">
        <f>F171</f>
        <v>PREVENTIVO 2019</v>
      </c>
      <c r="G194" s="26" t="e">
        <f t="shared" ref="G194:L194" si="11">G171</f>
        <v>#REF!</v>
      </c>
      <c r="H194" s="26" t="e">
        <f t="shared" si="11"/>
        <v>#REF!</v>
      </c>
      <c r="I194" s="26" t="str">
        <f t="shared" si="11"/>
        <v>CONSUNTIVO 2019</v>
      </c>
      <c r="J194" s="26" t="str">
        <f t="shared" si="11"/>
        <v>INDICATORE ATTESO</v>
      </c>
      <c r="K194" s="26" t="str">
        <f t="shared" si="11"/>
        <v>INDICATORE CONS.</v>
      </c>
      <c r="L194" s="2" t="str">
        <f t="shared" si="11"/>
        <v>NOTE</v>
      </c>
      <c r="P194" s="42">
        <v>1</v>
      </c>
    </row>
    <row r="195" spans="1:16" hidden="1">
      <c r="A195" s="13" t="str">
        <f>IF('Ricavi complessivi'!A195="","",'Ricavi complessivi'!A195)</f>
        <v xml:space="preserve">  58/10/025  </v>
      </c>
      <c r="B195" s="62" t="str">
        <f>IF('Ricavi complessivi'!B195="","",'Ricavi complessivi'!B195)</f>
        <v xml:space="preserve">TRASFERIMENTI COM.COLLECCHIO   </v>
      </c>
      <c r="C195" s="8" t="e">
        <f>IF('Ricavi complessivi'!#REF!="G",'Ricavi complessivi'!#REF!*LAVORO!$E$9,IF('Ricavi complessivi'!#REF!="T",'Ricavi complessivi'!#REF!,""))</f>
        <v>#REF!</v>
      </c>
      <c r="D195" s="8" t="e">
        <f>IF('Ricavi complessivi'!#REF!="G",'Ricavi complessivi'!#REF!*LAVORO!$E$9,IF('Ricavi complessivi'!#REF!="T",'Ricavi complessivi'!#REF!,""))</f>
        <v>#REF!</v>
      </c>
      <c r="E195" s="30" t="e">
        <f>IF('Ricavi complessivi'!#REF!="G",'Ricavi complessivi'!#REF!*LAVORO!$E$9,IF('Ricavi complessivi'!#REF!="T",'Ricavi complessivi'!#REF!,""))</f>
        <v>#REF!</v>
      </c>
      <c r="F195" s="114" t="e">
        <f>IF('Ricavi complessivi'!#REF!="G",'Ricavi complessivi'!C195*LAVORO!$E$9,IF('Ricavi complessivi'!#REF!="T",'Ricavi complessivi'!C195,0))</f>
        <v>#REF!</v>
      </c>
      <c r="G195" s="44" t="e">
        <f>IF('Ricavi complessivi'!#REF!="G",'Ricavi complessivi'!#REF!*LAVORO!$E$9,IF('Ricavi complessivi'!#REF!="T",'Ricavi complessivi'!#REF!,""))</f>
        <v>#REF!</v>
      </c>
      <c r="H195" s="44" t="e">
        <f>IF('Ricavi complessivi'!#REF!="G",'Ricavi complessivi'!#REF!*LAVORO!$E$9,IF('Ricavi complessivi'!#REF!="T",'Ricavi complessivi'!#REF!,""))</f>
        <v>#REF!</v>
      </c>
      <c r="I195" s="114" t="e">
        <f>IF('Ricavi complessivi'!#REF!="G",'Ricavi complessivi'!D195*LAVORO!$E$9,IF('Ricavi complessivi'!#REF!="T",'Ricavi complessivi'!D195,""))</f>
        <v>#REF!</v>
      </c>
      <c r="J195" s="14" t="e">
        <f>IF('Ricavi complessivi'!#REF!="G",'Ricavi complessivi'!E195*LAVORO!$E$9,IF('Ricavi complessivi'!#REF!="T",'Ricavi complessivi'!E195,""))</f>
        <v>#REF!</v>
      </c>
      <c r="K195" s="14" t="e">
        <f>IF('Ricavi complessivi'!#REF!="G",'Ricavi complessivi'!F195*LAVORO!$E$9,IF('Ricavi complessivi'!#REF!="T",'Ricavi complessivi'!F195,""))</f>
        <v>#REF!</v>
      </c>
      <c r="L195" s="30" t="e">
        <f>IF('Ricavi complessivi'!#REF!="G",'Ricavi complessivi'!#REF!*LAVORO!$E$9,IF('Ricavi complessivi'!#REF!="T",'Ricavi complessivi'!#REF!,""))</f>
        <v>#REF!</v>
      </c>
      <c r="M195" s="30" t="e">
        <f>'Ricavi complessivi'!#REF!</f>
        <v>#REF!</v>
      </c>
      <c r="P195" s="42" t="e">
        <f>IF(M195="G",'Ricavi complessivi'!#REF!,IF('R Traversetolo'!M195='R Traversetolo'!$B$214,'Ricavi complessivi'!#REF!,0))</f>
        <v>#REF!</v>
      </c>
    </row>
    <row r="196" spans="1:16" hidden="1">
      <c r="A196" s="13" t="str">
        <f>IF('Ricavi complessivi'!A196="","",'Ricavi complessivi'!A196)</f>
        <v xml:space="preserve">  58/10/100  </v>
      </c>
      <c r="B196" s="62" t="str">
        <f>IF('Ricavi complessivi'!B196="","",'Ricavi complessivi'!B196)</f>
        <v xml:space="preserve">TRASFERIMENTI COM.FELINO       </v>
      </c>
      <c r="C196" s="8" t="e">
        <f>IF('Ricavi complessivi'!#REF!="G",'Ricavi complessivi'!#REF!*LAVORO!$E$9,IF('Ricavi complessivi'!#REF!="T",'Ricavi complessivi'!#REF!,""))</f>
        <v>#REF!</v>
      </c>
      <c r="D196" s="8" t="e">
        <f>IF('Ricavi complessivi'!#REF!="G",'Ricavi complessivi'!#REF!*LAVORO!$E$9,IF('Ricavi complessivi'!#REF!="T",'Ricavi complessivi'!#REF!,""))</f>
        <v>#REF!</v>
      </c>
      <c r="E196" s="30" t="e">
        <f>IF('Ricavi complessivi'!#REF!="G",'Ricavi complessivi'!#REF!*LAVORO!$E$9,IF('Ricavi complessivi'!#REF!="T",'Ricavi complessivi'!#REF!,""))</f>
        <v>#REF!</v>
      </c>
      <c r="F196" s="114" t="e">
        <f>IF('Ricavi complessivi'!#REF!="G",'Ricavi complessivi'!C196*LAVORO!$E$9,IF('Ricavi complessivi'!#REF!="T",'Ricavi complessivi'!C196,0))</f>
        <v>#REF!</v>
      </c>
      <c r="G196" s="44" t="e">
        <f>IF('Ricavi complessivi'!#REF!="G",'Ricavi complessivi'!#REF!*LAVORO!$E$9,IF('Ricavi complessivi'!#REF!="T",'Ricavi complessivi'!#REF!,""))</f>
        <v>#REF!</v>
      </c>
      <c r="H196" s="44" t="e">
        <f>IF('Ricavi complessivi'!#REF!="G",'Ricavi complessivi'!#REF!*LAVORO!$E$9,IF('Ricavi complessivi'!#REF!="T",'Ricavi complessivi'!#REF!,""))</f>
        <v>#REF!</v>
      </c>
      <c r="I196" s="114" t="e">
        <f>IF('Ricavi complessivi'!#REF!="G",'Ricavi complessivi'!D196*LAVORO!$E$9,IF('Ricavi complessivi'!#REF!="T",'Ricavi complessivi'!D196,""))</f>
        <v>#REF!</v>
      </c>
      <c r="J196" s="14" t="e">
        <f>IF('Ricavi complessivi'!#REF!="G",'Ricavi complessivi'!E196*LAVORO!$E$9,IF('Ricavi complessivi'!#REF!="T",'Ricavi complessivi'!E196,""))</f>
        <v>#REF!</v>
      </c>
      <c r="K196" s="14" t="e">
        <f>IF('Ricavi complessivi'!#REF!="G",'Ricavi complessivi'!F196*LAVORO!$E$9,IF('Ricavi complessivi'!#REF!="T",'Ricavi complessivi'!F196,""))</f>
        <v>#REF!</v>
      </c>
      <c r="L196" s="30" t="e">
        <f>IF('Ricavi complessivi'!#REF!="G",'Ricavi complessivi'!#REF!*LAVORO!$E$9,IF('Ricavi complessivi'!#REF!="T",'Ricavi complessivi'!#REF!,""))</f>
        <v>#REF!</v>
      </c>
      <c r="M196" s="30" t="e">
        <f>'Ricavi complessivi'!#REF!</f>
        <v>#REF!</v>
      </c>
      <c r="P196" s="42" t="e">
        <f>IF(M196="G",'Ricavi complessivi'!#REF!,IF('R Traversetolo'!M196='R Traversetolo'!$B$214,'Ricavi complessivi'!#REF!,0))</f>
        <v>#REF!</v>
      </c>
    </row>
    <row r="197" spans="1:16" hidden="1">
      <c r="A197" s="13" t="str">
        <f>IF('Ricavi complessivi'!A197="","",'Ricavi complessivi'!A197)</f>
        <v xml:space="preserve">  58/10/200  </v>
      </c>
      <c r="B197" s="62" t="str">
        <f>IF('Ricavi complessivi'!B197="","",'Ricavi complessivi'!B197)</f>
        <v xml:space="preserve">TRASFERIM. COM. MONTECHIARUGOL </v>
      </c>
      <c r="C197" s="8" t="e">
        <f>IF('Ricavi complessivi'!#REF!="G",'Ricavi complessivi'!#REF!*LAVORO!$E$9,IF('Ricavi complessivi'!#REF!="T",'Ricavi complessivi'!#REF!,""))</f>
        <v>#REF!</v>
      </c>
      <c r="D197" s="8" t="e">
        <f>IF('Ricavi complessivi'!#REF!="G",'Ricavi complessivi'!#REF!*LAVORO!$E$9,IF('Ricavi complessivi'!#REF!="T",'Ricavi complessivi'!#REF!,""))</f>
        <v>#REF!</v>
      </c>
      <c r="E197" s="30" t="e">
        <f>IF('Ricavi complessivi'!#REF!="G",'Ricavi complessivi'!#REF!*LAVORO!$E$9,IF('Ricavi complessivi'!#REF!="T",'Ricavi complessivi'!#REF!,""))</f>
        <v>#REF!</v>
      </c>
      <c r="F197" s="114" t="e">
        <f>IF('Ricavi complessivi'!#REF!="G",'Ricavi complessivi'!C197*LAVORO!$E$9,IF('Ricavi complessivi'!#REF!="T",'Ricavi complessivi'!C197,0))</f>
        <v>#REF!</v>
      </c>
      <c r="G197" s="44" t="e">
        <f>IF('Ricavi complessivi'!#REF!="G",'Ricavi complessivi'!#REF!*LAVORO!$E$9,IF('Ricavi complessivi'!#REF!="T",'Ricavi complessivi'!#REF!,""))</f>
        <v>#REF!</v>
      </c>
      <c r="H197" s="44" t="e">
        <f>IF('Ricavi complessivi'!#REF!="G",'Ricavi complessivi'!#REF!*LAVORO!$E$9,IF('Ricavi complessivi'!#REF!="T",'Ricavi complessivi'!#REF!,""))</f>
        <v>#REF!</v>
      </c>
      <c r="I197" s="114" t="e">
        <f>IF('Ricavi complessivi'!#REF!="G",'Ricavi complessivi'!D197*LAVORO!$E$9,IF('Ricavi complessivi'!#REF!="T",'Ricavi complessivi'!D197,""))</f>
        <v>#REF!</v>
      </c>
      <c r="J197" s="14" t="e">
        <f>IF('Ricavi complessivi'!#REF!="G",'Ricavi complessivi'!E197*LAVORO!$E$9,IF('Ricavi complessivi'!#REF!="T",'Ricavi complessivi'!E197,""))</f>
        <v>#REF!</v>
      </c>
      <c r="K197" s="14" t="e">
        <f>IF('Ricavi complessivi'!#REF!="G",'Ricavi complessivi'!F197*LAVORO!$E$9,IF('Ricavi complessivi'!#REF!="T",'Ricavi complessivi'!F197,""))</f>
        <v>#REF!</v>
      </c>
      <c r="L197" s="30" t="e">
        <f>IF('Ricavi complessivi'!#REF!="G",'Ricavi complessivi'!#REF!*LAVORO!$E$9,IF('Ricavi complessivi'!#REF!="T",'Ricavi complessivi'!#REF!,""))</f>
        <v>#REF!</v>
      </c>
      <c r="M197" s="30" t="e">
        <f>'Ricavi complessivi'!#REF!</f>
        <v>#REF!</v>
      </c>
      <c r="P197" s="42" t="e">
        <f>IF(M197="G",'Ricavi complessivi'!#REF!,IF('R Traversetolo'!M197='R Traversetolo'!$B$214,'Ricavi complessivi'!#REF!,0))</f>
        <v>#REF!</v>
      </c>
    </row>
    <row r="198" spans="1:16" hidden="1">
      <c r="A198" s="13" t="str">
        <f>IF('Ricavi complessivi'!A198="","",'Ricavi complessivi'!A198)</f>
        <v xml:space="preserve">  58/10/210  </v>
      </c>
      <c r="B198" s="62" t="str">
        <f>IF('Ricavi complessivi'!B198="","",'Ricavi complessivi'!B198)</f>
        <v xml:space="preserve">TRASFERIMENTO COM.SALA BAGANZA </v>
      </c>
      <c r="C198" s="8" t="e">
        <f>IF('Ricavi complessivi'!#REF!="G",'Ricavi complessivi'!#REF!*LAVORO!$E$9,IF('Ricavi complessivi'!#REF!="T",'Ricavi complessivi'!#REF!,""))</f>
        <v>#REF!</v>
      </c>
      <c r="D198" s="8" t="e">
        <f>IF('Ricavi complessivi'!#REF!="G",'Ricavi complessivi'!#REF!*LAVORO!$E$9,IF('Ricavi complessivi'!#REF!="T",'Ricavi complessivi'!#REF!,""))</f>
        <v>#REF!</v>
      </c>
      <c r="E198" s="30" t="e">
        <f>IF('Ricavi complessivi'!#REF!="G",'Ricavi complessivi'!#REF!*LAVORO!$E$9,IF('Ricavi complessivi'!#REF!="T",'Ricavi complessivi'!#REF!,""))</f>
        <v>#REF!</v>
      </c>
      <c r="F198" s="114" t="e">
        <f>IF('Ricavi complessivi'!#REF!="G",'Ricavi complessivi'!C198*LAVORO!$E$9,IF('Ricavi complessivi'!#REF!="T",'Ricavi complessivi'!C198,0))</f>
        <v>#REF!</v>
      </c>
      <c r="G198" s="44" t="e">
        <f>IF('Ricavi complessivi'!#REF!="G",'Ricavi complessivi'!#REF!*LAVORO!$E$9,IF('Ricavi complessivi'!#REF!="T",'Ricavi complessivi'!#REF!,""))</f>
        <v>#REF!</v>
      </c>
      <c r="H198" s="44" t="e">
        <f>IF('Ricavi complessivi'!#REF!="G",'Ricavi complessivi'!#REF!*LAVORO!$E$9,IF('Ricavi complessivi'!#REF!="T",'Ricavi complessivi'!#REF!,""))</f>
        <v>#REF!</v>
      </c>
      <c r="I198" s="114" t="e">
        <f>IF('Ricavi complessivi'!#REF!="G",'Ricavi complessivi'!D198*LAVORO!$E$9,IF('Ricavi complessivi'!#REF!="T",'Ricavi complessivi'!D198,""))</f>
        <v>#REF!</v>
      </c>
      <c r="J198" s="14" t="e">
        <f>IF('Ricavi complessivi'!#REF!="G",'Ricavi complessivi'!E198*LAVORO!$E$9,IF('Ricavi complessivi'!#REF!="T",'Ricavi complessivi'!E198,""))</f>
        <v>#REF!</v>
      </c>
      <c r="K198" s="14" t="e">
        <f>IF('Ricavi complessivi'!#REF!="G",'Ricavi complessivi'!F198*LAVORO!$E$9,IF('Ricavi complessivi'!#REF!="T",'Ricavi complessivi'!F198,""))</f>
        <v>#REF!</v>
      </c>
      <c r="L198" s="30" t="e">
        <f>IF('Ricavi complessivi'!#REF!="G",'Ricavi complessivi'!#REF!*LAVORO!$E$9,IF('Ricavi complessivi'!#REF!="T",'Ricavi complessivi'!#REF!,""))</f>
        <v>#REF!</v>
      </c>
      <c r="M198" s="30" t="e">
        <f>'Ricavi complessivi'!#REF!</f>
        <v>#REF!</v>
      </c>
      <c r="P198" s="42" t="e">
        <f>IF(M198="G",'Ricavi complessivi'!#REF!,IF('R Traversetolo'!M198='R Traversetolo'!$B$214,'Ricavi complessivi'!#REF!,0))</f>
        <v>#REF!</v>
      </c>
    </row>
    <row r="199" spans="1:16">
      <c r="A199" s="13" t="str">
        <f>IF('Ricavi complessivi'!A199="","",'Ricavi complessivi'!A199)</f>
        <v xml:space="preserve">  58/10/211  </v>
      </c>
      <c r="B199" s="62" t="str">
        <f>IF('Ricavi complessivi'!B199="","",'Ricavi complessivi'!B199)</f>
        <v xml:space="preserve">TRASFERIM. COM. TRAVERSETOLO   </v>
      </c>
      <c r="C199" s="8" t="e">
        <f>IF('Ricavi complessivi'!#REF!="G",'Ricavi complessivi'!#REF!*LAVORO!$E$9,IF('Ricavi complessivi'!#REF!="T",'Ricavi complessivi'!#REF!,""))</f>
        <v>#REF!</v>
      </c>
      <c r="D199" s="8" t="e">
        <f>IF('Ricavi complessivi'!#REF!="G",'Ricavi complessivi'!#REF!*LAVORO!$E$9,IF('Ricavi complessivi'!#REF!="T",'Ricavi complessivi'!#REF!,""))</f>
        <v>#REF!</v>
      </c>
      <c r="E199" s="30" t="e">
        <f>IF('Ricavi complessivi'!#REF!="G",'Ricavi complessivi'!#REF!*LAVORO!$E$9,IF('Ricavi complessivi'!#REF!="T",'Ricavi complessivi'!#REF!,""))</f>
        <v>#REF!</v>
      </c>
      <c r="F199" s="114" t="e">
        <f>IF('Ricavi complessivi'!#REF!="G",'Ricavi complessivi'!C199*LAVORO!$E$9,IF('Ricavi complessivi'!#REF!="T",'Ricavi complessivi'!C199,0))</f>
        <v>#REF!</v>
      </c>
      <c r="G199" s="44" t="e">
        <f>IF('Ricavi complessivi'!#REF!="G",'Ricavi complessivi'!#REF!*LAVORO!$E$9,IF('Ricavi complessivi'!#REF!="T",'Ricavi complessivi'!#REF!,""))</f>
        <v>#REF!</v>
      </c>
      <c r="H199" s="44" t="e">
        <f>F199</f>
        <v>#REF!</v>
      </c>
      <c r="I199" s="114" t="e">
        <f>IF('Ricavi complessivi'!#REF!="G",'Ricavi complessivi'!D199*LAVORO!$E$9,IF('Ricavi complessivi'!#REF!="T",'Ricavi complessivi'!D199,""))</f>
        <v>#REF!</v>
      </c>
      <c r="J199" s="14" t="e">
        <f>IF('Ricavi complessivi'!#REF!="G",'Ricavi complessivi'!E199*LAVORO!$E$9,IF('Ricavi complessivi'!#REF!="T",'Ricavi complessivi'!E199,""))</f>
        <v>#REF!</v>
      </c>
      <c r="K199" s="14" t="e">
        <f>IF('Ricavi complessivi'!#REF!="G",'Ricavi complessivi'!F199*LAVORO!$E$9,IF('Ricavi complessivi'!#REF!="T",'Ricavi complessivi'!F199,""))</f>
        <v>#REF!</v>
      </c>
      <c r="L199" s="30" t="e">
        <f>IF('Ricavi complessivi'!#REF!="G",'Ricavi complessivi'!#REF!*LAVORO!$E$9,IF('Ricavi complessivi'!#REF!="T",'Ricavi complessivi'!#REF!,""))</f>
        <v>#REF!</v>
      </c>
      <c r="M199" s="30" t="e">
        <f>'Ricavi complessivi'!#REF!</f>
        <v>#REF!</v>
      </c>
      <c r="P199" s="42" t="e">
        <f>IF(M199="G",'Ricavi complessivi'!#REF!,IF('R Traversetolo'!M199='R Traversetolo'!$B$214,'Ricavi complessivi'!#REF!,0))</f>
        <v>#REF!</v>
      </c>
    </row>
    <row r="200" spans="1:16" hidden="1">
      <c r="A200" s="13" t="str">
        <f>IF('Ricavi complessivi'!A200="","",'Ricavi complessivi'!A200)</f>
        <v xml:space="preserve">  58/10/025  </v>
      </c>
      <c r="B200" s="62" t="str">
        <f>IF('Ricavi complessivi'!B200="","",'Ricavi complessivi'!B200)</f>
        <v>TRASFERIMENTO UNIONE COLLECCHIO</v>
      </c>
      <c r="C200" s="8" t="e">
        <f>IF('Ricavi complessivi'!#REF!="G",'Ricavi complessivi'!#REF!*LAVORO!$E$9,IF('Ricavi complessivi'!#REF!="T",'Ricavi complessivi'!#REF!,""))</f>
        <v>#REF!</v>
      </c>
      <c r="D200" s="8" t="e">
        <f>IF('Ricavi complessivi'!#REF!="G",'Ricavi complessivi'!#REF!*LAVORO!$E$9,IF('Ricavi complessivi'!#REF!="T",'Ricavi complessivi'!#REF!,""))</f>
        <v>#REF!</v>
      </c>
      <c r="E200" s="30" t="e">
        <f>IF('Ricavi complessivi'!#REF!="G",'Ricavi complessivi'!#REF!*LAVORO!$E$9,IF('Ricavi complessivi'!#REF!="T",'Ricavi complessivi'!#REF!,""))</f>
        <v>#REF!</v>
      </c>
      <c r="F200" s="114" t="e">
        <f>IF('Ricavi complessivi'!#REF!="G",'Ricavi complessivi'!C200*LAVORO!$E$9,IF('Ricavi complessivi'!#REF!="T",'Ricavi complessivi'!C200,0))</f>
        <v>#REF!</v>
      </c>
      <c r="G200" s="44" t="e">
        <f>IF('Ricavi complessivi'!#REF!="G",'Ricavi complessivi'!#REF!*LAVORO!$E$9,IF('Ricavi complessivi'!#REF!="T",'Ricavi complessivi'!#REF!,""))</f>
        <v>#REF!</v>
      </c>
      <c r="H200" s="44" t="e">
        <f>IF('Ricavi complessivi'!#REF!="G",'Ricavi complessivi'!#REF!*LAVORO!$E$9,IF('Ricavi complessivi'!#REF!="T",'Ricavi complessivi'!#REF!,""))</f>
        <v>#REF!</v>
      </c>
      <c r="I200" s="114" t="e">
        <f>IF('Ricavi complessivi'!#REF!="G",'Ricavi complessivi'!D200*LAVORO!$E$9,IF('Ricavi complessivi'!#REF!="T",'Ricavi complessivi'!D200,""))</f>
        <v>#REF!</v>
      </c>
      <c r="J200" s="14" t="e">
        <f>IF('Ricavi complessivi'!#REF!="G",'Ricavi complessivi'!E200*LAVORO!$E$9,IF('Ricavi complessivi'!#REF!="T",'Ricavi complessivi'!E200,""))</f>
        <v>#REF!</v>
      </c>
      <c r="K200" s="14" t="e">
        <f>IF('Ricavi complessivi'!#REF!="G",'Ricavi complessivi'!F200*LAVORO!$E$9,IF('Ricavi complessivi'!#REF!="T",'Ricavi complessivi'!F200,""))</f>
        <v>#REF!</v>
      </c>
      <c r="L200" s="30" t="e">
        <f>IF('Ricavi complessivi'!#REF!="G",'Ricavi complessivi'!#REF!*LAVORO!$E$9,IF('Ricavi complessivi'!#REF!="T",'Ricavi complessivi'!#REF!,""))</f>
        <v>#REF!</v>
      </c>
      <c r="M200" s="30" t="e">
        <f>'Ricavi complessivi'!#REF!</f>
        <v>#REF!</v>
      </c>
      <c r="P200" s="42" t="e">
        <f>IF(M200="G",'Ricavi complessivi'!#REF!,IF('R Traversetolo'!M200='R Traversetolo'!$B$214,'Ricavi complessivi'!#REF!,0))</f>
        <v>#REF!</v>
      </c>
    </row>
    <row r="201" spans="1:16" hidden="1">
      <c r="A201" s="13" t="str">
        <f>IF('Ricavi complessivi'!A201="","",'Ricavi complessivi'!A201)</f>
        <v xml:space="preserve">  58/10/100  </v>
      </c>
      <c r="B201" s="62" t="str">
        <f>IF('Ricavi complessivi'!B201="","",'Ricavi complessivi'!B201)</f>
        <v>TRASFERIMENTO UNIONE FELINO</v>
      </c>
      <c r="C201" s="8" t="e">
        <f>IF('Ricavi complessivi'!#REF!="G",'Ricavi complessivi'!#REF!*LAVORO!$E$9,IF('Ricavi complessivi'!#REF!="T",'Ricavi complessivi'!#REF!,""))</f>
        <v>#REF!</v>
      </c>
      <c r="D201" s="8" t="e">
        <f>IF('Ricavi complessivi'!#REF!="G",'Ricavi complessivi'!#REF!*LAVORO!$E$9,IF('Ricavi complessivi'!#REF!="T",'Ricavi complessivi'!#REF!,""))</f>
        <v>#REF!</v>
      </c>
      <c r="E201" s="30" t="e">
        <f>IF('Ricavi complessivi'!#REF!="G",'Ricavi complessivi'!#REF!*LAVORO!$E$9,IF('Ricavi complessivi'!#REF!="T",'Ricavi complessivi'!#REF!,""))</f>
        <v>#REF!</v>
      </c>
      <c r="F201" s="114" t="e">
        <f>IF('Ricavi complessivi'!#REF!="G",'Ricavi complessivi'!C201*LAVORO!$E$9,IF('Ricavi complessivi'!#REF!="T",'Ricavi complessivi'!C201,0))</f>
        <v>#REF!</v>
      </c>
      <c r="G201" s="44" t="e">
        <f>IF('Ricavi complessivi'!#REF!="G",'Ricavi complessivi'!#REF!*LAVORO!$E$9,IF('Ricavi complessivi'!#REF!="T",'Ricavi complessivi'!#REF!,""))</f>
        <v>#REF!</v>
      </c>
      <c r="H201" s="44" t="e">
        <f>IF('Ricavi complessivi'!#REF!="G",'Ricavi complessivi'!#REF!*LAVORO!$E$9,IF('Ricavi complessivi'!#REF!="T",'Ricavi complessivi'!#REF!,""))</f>
        <v>#REF!</v>
      </c>
      <c r="I201" s="114" t="e">
        <f>IF('Ricavi complessivi'!#REF!="G",'Ricavi complessivi'!D201*LAVORO!$E$9,IF('Ricavi complessivi'!#REF!="T",'Ricavi complessivi'!D201,""))</f>
        <v>#REF!</v>
      </c>
      <c r="J201" s="14" t="e">
        <f>IF('Ricavi complessivi'!#REF!="G",'Ricavi complessivi'!E201*LAVORO!$E$9,IF('Ricavi complessivi'!#REF!="T",'Ricavi complessivi'!E201,""))</f>
        <v>#REF!</v>
      </c>
      <c r="K201" s="14" t="e">
        <f>IF('Ricavi complessivi'!#REF!="G",'Ricavi complessivi'!F201*LAVORO!$E$9,IF('Ricavi complessivi'!#REF!="T",'Ricavi complessivi'!F201,""))</f>
        <v>#REF!</v>
      </c>
      <c r="L201" s="30" t="e">
        <f>IF('Ricavi complessivi'!#REF!="G",'Ricavi complessivi'!#REF!*LAVORO!$E$9,IF('Ricavi complessivi'!#REF!="T",'Ricavi complessivi'!#REF!,""))</f>
        <v>#REF!</v>
      </c>
      <c r="M201" s="30" t="e">
        <f>'Ricavi complessivi'!#REF!</f>
        <v>#REF!</v>
      </c>
      <c r="P201" s="42" t="e">
        <f>IF(M201="G",'Ricavi complessivi'!#REF!,IF('R Traversetolo'!M201='R Traversetolo'!$B$214,'Ricavi complessivi'!#REF!,0))</f>
        <v>#REF!</v>
      </c>
    </row>
    <row r="202" spans="1:16" hidden="1">
      <c r="A202" s="13" t="str">
        <f>IF('Ricavi complessivi'!A202="","",'Ricavi complessivi'!A202)</f>
        <v xml:space="preserve">  58/10/200  </v>
      </c>
      <c r="B202" s="62" t="str">
        <f>IF('Ricavi complessivi'!B202="","",'Ricavi complessivi'!B202)</f>
        <v>TRASFERIMENTO UNIONE MONTECHIARUGOLO</v>
      </c>
      <c r="C202" s="8" t="e">
        <f>IF('Ricavi complessivi'!#REF!="G",'Ricavi complessivi'!#REF!*LAVORO!$E$9,IF('Ricavi complessivi'!#REF!="T",'Ricavi complessivi'!#REF!,""))</f>
        <v>#REF!</v>
      </c>
      <c r="D202" s="8" t="e">
        <f>IF('Ricavi complessivi'!#REF!="G",'Ricavi complessivi'!#REF!*LAVORO!$E$9,IF('Ricavi complessivi'!#REF!="T",'Ricavi complessivi'!#REF!,""))</f>
        <v>#REF!</v>
      </c>
      <c r="E202" s="30" t="e">
        <f>IF('Ricavi complessivi'!#REF!="G",'Ricavi complessivi'!#REF!*LAVORO!$E$9,IF('Ricavi complessivi'!#REF!="T",'Ricavi complessivi'!#REF!,""))</f>
        <v>#REF!</v>
      </c>
      <c r="F202" s="114" t="e">
        <f>IF('Ricavi complessivi'!#REF!="G",'Ricavi complessivi'!C202*LAVORO!$E$9,IF('Ricavi complessivi'!#REF!="T",'Ricavi complessivi'!C202,0))</f>
        <v>#REF!</v>
      </c>
      <c r="G202" s="44" t="e">
        <f>IF('Ricavi complessivi'!#REF!="G",'Ricavi complessivi'!#REF!*LAVORO!$E$9,IF('Ricavi complessivi'!#REF!="T",'Ricavi complessivi'!#REF!,""))</f>
        <v>#REF!</v>
      </c>
      <c r="H202" s="44" t="e">
        <f>IF('Ricavi complessivi'!#REF!="G",'Ricavi complessivi'!#REF!*LAVORO!$E$9,IF('Ricavi complessivi'!#REF!="T",'Ricavi complessivi'!#REF!,""))</f>
        <v>#REF!</v>
      </c>
      <c r="I202" s="114" t="e">
        <f>IF('Ricavi complessivi'!#REF!="G",'Ricavi complessivi'!D202*LAVORO!$E$9,IF('Ricavi complessivi'!#REF!="T",'Ricavi complessivi'!D202,""))</f>
        <v>#REF!</v>
      </c>
      <c r="J202" s="14" t="e">
        <f>IF('Ricavi complessivi'!#REF!="G",'Ricavi complessivi'!E202*LAVORO!$E$9,IF('Ricavi complessivi'!#REF!="T",'Ricavi complessivi'!E202,""))</f>
        <v>#REF!</v>
      </c>
      <c r="K202" s="14" t="e">
        <f>IF('Ricavi complessivi'!#REF!="G",'Ricavi complessivi'!F202*LAVORO!$E$9,IF('Ricavi complessivi'!#REF!="T",'Ricavi complessivi'!F202,""))</f>
        <v>#REF!</v>
      </c>
      <c r="L202" s="30" t="e">
        <f>IF('Ricavi complessivi'!#REF!="G",'Ricavi complessivi'!#REF!*LAVORO!$E$9,IF('Ricavi complessivi'!#REF!="T",'Ricavi complessivi'!#REF!,""))</f>
        <v>#REF!</v>
      </c>
      <c r="M202" s="30" t="e">
        <f>'Ricavi complessivi'!#REF!</f>
        <v>#REF!</v>
      </c>
      <c r="P202" s="42" t="e">
        <f>IF(M202="G",'Ricavi complessivi'!#REF!,IF('R Traversetolo'!M202='R Traversetolo'!$B$214,'Ricavi complessivi'!#REF!,0))</f>
        <v>#REF!</v>
      </c>
    </row>
    <row r="203" spans="1:16" hidden="1">
      <c r="A203" s="13" t="str">
        <f>IF('Ricavi complessivi'!A203="","",'Ricavi complessivi'!A203)</f>
        <v xml:space="preserve">  58/10/210  </v>
      </c>
      <c r="B203" s="62" t="str">
        <f>IF('Ricavi complessivi'!B203="","",'Ricavi complessivi'!B203)</f>
        <v>TRASFERIMENTO UNIONE SALA BAGANZA</v>
      </c>
      <c r="C203" s="8" t="e">
        <f>IF('Ricavi complessivi'!#REF!="G",'Ricavi complessivi'!#REF!*LAVORO!$E$9,IF('Ricavi complessivi'!#REF!="T",'Ricavi complessivi'!#REF!,""))</f>
        <v>#REF!</v>
      </c>
      <c r="D203" s="8" t="e">
        <f>IF('Ricavi complessivi'!#REF!="G",'Ricavi complessivi'!#REF!*LAVORO!$E$9,IF('Ricavi complessivi'!#REF!="T",'Ricavi complessivi'!#REF!,""))</f>
        <v>#REF!</v>
      </c>
      <c r="E203" s="30" t="e">
        <f>IF('Ricavi complessivi'!#REF!="G",'Ricavi complessivi'!#REF!*LAVORO!$E$9,IF('Ricavi complessivi'!#REF!="T",'Ricavi complessivi'!#REF!,""))</f>
        <v>#REF!</v>
      </c>
      <c r="F203" s="114" t="e">
        <f>IF('Ricavi complessivi'!#REF!="G",'Ricavi complessivi'!C203*LAVORO!$E$9,IF('Ricavi complessivi'!#REF!="T",'Ricavi complessivi'!C203,0))</f>
        <v>#REF!</v>
      </c>
      <c r="G203" s="44" t="e">
        <f>IF('Ricavi complessivi'!#REF!="G",'Ricavi complessivi'!#REF!*LAVORO!$E$9,IF('Ricavi complessivi'!#REF!="T",'Ricavi complessivi'!#REF!,""))</f>
        <v>#REF!</v>
      </c>
      <c r="H203" s="44" t="e">
        <f>IF('Ricavi complessivi'!#REF!="G",'Ricavi complessivi'!#REF!*LAVORO!$E$9,IF('Ricavi complessivi'!#REF!="T",'Ricavi complessivi'!#REF!,""))</f>
        <v>#REF!</v>
      </c>
      <c r="I203" s="114" t="e">
        <f>IF('Ricavi complessivi'!#REF!="G",'Ricavi complessivi'!D203*LAVORO!$E$9,IF('Ricavi complessivi'!#REF!="T",'Ricavi complessivi'!D203,""))</f>
        <v>#REF!</v>
      </c>
      <c r="J203" s="14" t="e">
        <f>IF('Ricavi complessivi'!#REF!="G",'Ricavi complessivi'!E203*LAVORO!$E$9,IF('Ricavi complessivi'!#REF!="T",'Ricavi complessivi'!E203,""))</f>
        <v>#REF!</v>
      </c>
      <c r="K203" s="14" t="e">
        <f>IF('Ricavi complessivi'!#REF!="G",'Ricavi complessivi'!F203*LAVORO!$E$9,IF('Ricavi complessivi'!#REF!="T",'Ricavi complessivi'!F203,""))</f>
        <v>#REF!</v>
      </c>
      <c r="L203" s="30" t="e">
        <f>IF('Ricavi complessivi'!#REF!="G",'Ricavi complessivi'!#REF!*LAVORO!$E$9,IF('Ricavi complessivi'!#REF!="T",'Ricavi complessivi'!#REF!,""))</f>
        <v>#REF!</v>
      </c>
      <c r="M203" s="30" t="e">
        <f>'Ricavi complessivi'!#REF!</f>
        <v>#REF!</v>
      </c>
      <c r="P203" s="42" t="e">
        <f>IF(M203="G",'Ricavi complessivi'!#REF!,IF('R Traversetolo'!M203='R Traversetolo'!$B$214,'Ricavi complessivi'!#REF!,0))</f>
        <v>#REF!</v>
      </c>
    </row>
    <row r="204" spans="1:16">
      <c r="A204" s="13" t="str">
        <f>IF('Ricavi complessivi'!A204="","",'Ricavi complessivi'!A204)</f>
        <v xml:space="preserve">  58/10/211  </v>
      </c>
      <c r="B204" s="62" t="str">
        <f>IF('Ricavi complessivi'!B204="","",'Ricavi complessivi'!B204)</f>
        <v>TRASFERIMENTO UNIONE TRAVERSETOLO</v>
      </c>
      <c r="C204" s="8" t="e">
        <f>IF('Ricavi complessivi'!#REF!="G",'Ricavi complessivi'!#REF!*LAVORO!$E$9,IF('Ricavi complessivi'!#REF!="T",'Ricavi complessivi'!#REF!,""))</f>
        <v>#REF!</v>
      </c>
      <c r="D204" s="8" t="e">
        <f>IF('Ricavi complessivi'!#REF!="G",'Ricavi complessivi'!#REF!*LAVORO!$E$9,IF('Ricavi complessivi'!#REF!="T",'Ricavi complessivi'!#REF!,""))</f>
        <v>#REF!</v>
      </c>
      <c r="E204" s="30" t="e">
        <f>IF('Ricavi complessivi'!#REF!="G",'Ricavi complessivi'!#REF!*LAVORO!$E$9,IF('Ricavi complessivi'!#REF!="T",'Ricavi complessivi'!#REF!,""))</f>
        <v>#REF!</v>
      </c>
      <c r="F204" s="114" t="e">
        <f>IF('Ricavi complessivi'!#REF!="G",'Ricavi complessivi'!C204*LAVORO!$E$9,IF('Ricavi complessivi'!#REF!="T",'Ricavi complessivi'!C204,0))</f>
        <v>#REF!</v>
      </c>
      <c r="G204" s="44" t="e">
        <f>IF('Ricavi complessivi'!#REF!="G",'Ricavi complessivi'!#REF!*LAVORO!$E$9,IF('Ricavi complessivi'!#REF!="T",'Ricavi complessivi'!#REF!,""))</f>
        <v>#REF!</v>
      </c>
      <c r="H204" s="44" t="e">
        <f>F204</f>
        <v>#REF!</v>
      </c>
      <c r="I204" s="114" t="e">
        <f>IF('Ricavi complessivi'!#REF!="G",'Ricavi complessivi'!D204*LAVORO!$E$9,IF('Ricavi complessivi'!#REF!="T",'Ricavi complessivi'!D204,""))</f>
        <v>#REF!</v>
      </c>
      <c r="J204" s="14" t="e">
        <f>IF('Ricavi complessivi'!#REF!="G",'Ricavi complessivi'!E204*LAVORO!$E$9,IF('Ricavi complessivi'!#REF!="T",'Ricavi complessivi'!E204,""))</f>
        <v>#REF!</v>
      </c>
      <c r="K204" s="14" t="e">
        <f>IF('Ricavi complessivi'!#REF!="G",'Ricavi complessivi'!F204*LAVORO!$E$9,IF('Ricavi complessivi'!#REF!="T",'Ricavi complessivi'!F204,""))</f>
        <v>#REF!</v>
      </c>
      <c r="L204" s="30" t="e">
        <f>IF('Ricavi complessivi'!#REF!="G",'Ricavi complessivi'!#REF!*LAVORO!$E$9,IF('Ricavi complessivi'!#REF!="T",'Ricavi complessivi'!#REF!,""))</f>
        <v>#REF!</v>
      </c>
      <c r="M204" s="30" t="e">
        <f>'Ricavi complessivi'!#REF!</f>
        <v>#REF!</v>
      </c>
      <c r="P204" s="42" t="e">
        <f>IF(M204="G",'Ricavi complessivi'!#REF!,IF('R Traversetolo'!M204='R Traversetolo'!$B$214,'Ricavi complessivi'!#REF!,0))</f>
        <v>#REF!</v>
      </c>
    </row>
    <row r="205" spans="1:16" hidden="1">
      <c r="A205" s="13" t="str">
        <f>IF('Ricavi complessivi'!A205="","",'Ricavi complessivi'!A205)</f>
        <v xml:space="preserve">  58/10/025  </v>
      </c>
      <c r="B205" s="62" t="str">
        <f>IF('Ricavi complessivi'!B205="","",'Ricavi complessivi'!B205)</f>
        <v>TRASFERIMENTO Collecchio figurativo</v>
      </c>
      <c r="C205" s="8" t="e">
        <f>IF('Ricavi complessivi'!#REF!="G",'Ricavi complessivi'!#REF!*LAVORO!$E$9,IF('Ricavi complessivi'!#REF!="T",'Ricavi complessivi'!#REF!,""))</f>
        <v>#REF!</v>
      </c>
      <c r="D205" s="8" t="e">
        <f>IF('Ricavi complessivi'!#REF!="G",'Ricavi complessivi'!#REF!*LAVORO!$E$9,IF('Ricavi complessivi'!#REF!="T",'Ricavi complessivi'!#REF!,""))</f>
        <v>#REF!</v>
      </c>
      <c r="E205" s="30" t="e">
        <f>IF('Ricavi complessivi'!#REF!="G",'Ricavi complessivi'!#REF!*LAVORO!$E$9,IF('Ricavi complessivi'!#REF!="T",'Ricavi complessivi'!#REF!,""))</f>
        <v>#REF!</v>
      </c>
      <c r="F205" s="114" t="e">
        <f>IF('Ricavi complessivi'!#REF!="G",'Ricavi complessivi'!C205*LAVORO!$E$9,IF('Ricavi complessivi'!#REF!="T",'Ricavi complessivi'!C205,0))</f>
        <v>#REF!</v>
      </c>
      <c r="G205" s="44" t="e">
        <f>IF('Ricavi complessivi'!#REF!="G",'Ricavi complessivi'!#REF!*LAVORO!$E$9,IF('Ricavi complessivi'!#REF!="T",'Ricavi complessivi'!#REF!,""))</f>
        <v>#REF!</v>
      </c>
      <c r="H205" s="44" t="e">
        <f>IF('Ricavi complessivi'!#REF!="G",'Ricavi complessivi'!#REF!*LAVORO!$E$9,IF('Ricavi complessivi'!#REF!="T",'Ricavi complessivi'!#REF!,""))</f>
        <v>#REF!</v>
      </c>
      <c r="I205" s="114" t="e">
        <f>IF('Ricavi complessivi'!#REF!="G",'Ricavi complessivi'!D205*LAVORO!$E$9,IF('Ricavi complessivi'!#REF!="T",'Ricavi complessivi'!D205,""))</f>
        <v>#REF!</v>
      </c>
      <c r="J205" s="14" t="e">
        <f>IF('Ricavi complessivi'!#REF!="G",'Ricavi complessivi'!E205*LAVORO!$E$9,IF('Ricavi complessivi'!#REF!="T",'Ricavi complessivi'!E205,""))</f>
        <v>#REF!</v>
      </c>
      <c r="K205" s="14" t="e">
        <f>IF('Ricavi complessivi'!#REF!="G",'Ricavi complessivi'!F205*LAVORO!$E$9,IF('Ricavi complessivi'!#REF!="T",'Ricavi complessivi'!F205,""))</f>
        <v>#REF!</v>
      </c>
      <c r="L205" s="30" t="e">
        <f>IF('Ricavi complessivi'!#REF!="G",'Ricavi complessivi'!#REF!*LAVORO!$E$9,IF('Ricavi complessivi'!#REF!="T",'Ricavi complessivi'!#REF!,""))</f>
        <v>#REF!</v>
      </c>
      <c r="M205" s="30" t="e">
        <f>'Ricavi complessivi'!#REF!</f>
        <v>#REF!</v>
      </c>
      <c r="P205" s="42" t="e">
        <f>IF(M205="G",'Ricavi complessivi'!#REF!,IF('R Traversetolo'!M205='R Traversetolo'!$B$214,'Ricavi complessivi'!#REF!,0))</f>
        <v>#REF!</v>
      </c>
    </row>
    <row r="206" spans="1:16" hidden="1">
      <c r="A206" s="13" t="str">
        <f>IF('Ricavi complessivi'!A206="","",'Ricavi complessivi'!A206)</f>
        <v xml:space="preserve">  58/10/100  </v>
      </c>
      <c r="B206" s="62" t="str">
        <f>IF('Ricavi complessivi'!B206="","",'Ricavi complessivi'!B206)</f>
        <v>TRASFERIMENTO Felino figurativo</v>
      </c>
      <c r="C206" s="8" t="e">
        <f>IF('Ricavi complessivi'!#REF!="G",'Ricavi complessivi'!#REF!*LAVORO!$E$9,IF('Ricavi complessivi'!#REF!="T",'Ricavi complessivi'!#REF!,""))</f>
        <v>#REF!</v>
      </c>
      <c r="D206" s="8" t="e">
        <f>IF('Ricavi complessivi'!#REF!="G",'Ricavi complessivi'!#REF!*LAVORO!$E$9,IF('Ricavi complessivi'!#REF!="T",'Ricavi complessivi'!#REF!,""))</f>
        <v>#REF!</v>
      </c>
      <c r="E206" s="30" t="e">
        <f>IF('Ricavi complessivi'!#REF!="G",'Ricavi complessivi'!#REF!*LAVORO!$E$9,IF('Ricavi complessivi'!#REF!="T",'Ricavi complessivi'!#REF!,""))</f>
        <v>#REF!</v>
      </c>
      <c r="F206" s="114" t="e">
        <f>IF('Ricavi complessivi'!#REF!="G",'Ricavi complessivi'!C206*LAVORO!$E$9,IF('Ricavi complessivi'!#REF!="T",'Ricavi complessivi'!C206,0))</f>
        <v>#REF!</v>
      </c>
      <c r="G206" s="44" t="e">
        <f>IF('Ricavi complessivi'!#REF!="G",'Ricavi complessivi'!#REF!*LAVORO!$E$9,IF('Ricavi complessivi'!#REF!="T",'Ricavi complessivi'!#REF!,""))</f>
        <v>#REF!</v>
      </c>
      <c r="H206" s="44" t="e">
        <f>IF('Ricavi complessivi'!#REF!="G",'Ricavi complessivi'!#REF!*LAVORO!$E$9,IF('Ricavi complessivi'!#REF!="T",'Ricavi complessivi'!#REF!,""))</f>
        <v>#REF!</v>
      </c>
      <c r="I206" s="114" t="e">
        <f>IF('Ricavi complessivi'!#REF!="G",'Ricavi complessivi'!D206*LAVORO!$E$9,IF('Ricavi complessivi'!#REF!="T",'Ricavi complessivi'!D206,""))</f>
        <v>#REF!</v>
      </c>
      <c r="J206" s="14" t="e">
        <f>IF('Ricavi complessivi'!#REF!="G",'Ricavi complessivi'!E206*LAVORO!$E$9,IF('Ricavi complessivi'!#REF!="T",'Ricavi complessivi'!E206,""))</f>
        <v>#REF!</v>
      </c>
      <c r="K206" s="14" t="e">
        <f>IF('Ricavi complessivi'!#REF!="G",'Ricavi complessivi'!F206*LAVORO!$E$9,IF('Ricavi complessivi'!#REF!="T",'Ricavi complessivi'!F206,""))</f>
        <v>#REF!</v>
      </c>
      <c r="L206" s="30" t="e">
        <f>IF('Ricavi complessivi'!#REF!="G",'Ricavi complessivi'!#REF!*LAVORO!$E$9,IF('Ricavi complessivi'!#REF!="T",'Ricavi complessivi'!#REF!,""))</f>
        <v>#REF!</v>
      </c>
      <c r="M206" s="30" t="e">
        <f>'Ricavi complessivi'!#REF!</f>
        <v>#REF!</v>
      </c>
      <c r="P206" s="42" t="e">
        <f>IF(M206="G",'Ricavi complessivi'!#REF!,IF('R Traversetolo'!M206='R Traversetolo'!$B$214,'Ricavi complessivi'!#REF!,0))</f>
        <v>#REF!</v>
      </c>
    </row>
    <row r="207" spans="1:16" ht="28.5" hidden="1">
      <c r="A207" s="13" t="str">
        <f>IF('Ricavi complessivi'!A207="","",'Ricavi complessivi'!A207)</f>
        <v xml:space="preserve">  58/10/200  </v>
      </c>
      <c r="B207" s="62" t="str">
        <f>IF('Ricavi complessivi'!B207="","",'Ricavi complessivi'!B207)</f>
        <v>TRASFERIMENTO Montechiarugolo figurativo</v>
      </c>
      <c r="C207" s="8" t="e">
        <f>IF('Ricavi complessivi'!#REF!="G",'Ricavi complessivi'!#REF!*LAVORO!$E$9,IF('Ricavi complessivi'!#REF!="T",'Ricavi complessivi'!#REF!,""))</f>
        <v>#REF!</v>
      </c>
      <c r="D207" s="8" t="e">
        <f>IF('Ricavi complessivi'!#REF!="G",'Ricavi complessivi'!#REF!*LAVORO!$E$9,IF('Ricavi complessivi'!#REF!="T",'Ricavi complessivi'!#REF!,""))</f>
        <v>#REF!</v>
      </c>
      <c r="E207" s="30" t="e">
        <f>IF('Ricavi complessivi'!#REF!="G",'Ricavi complessivi'!#REF!*LAVORO!$E$9,IF('Ricavi complessivi'!#REF!="T",'Ricavi complessivi'!#REF!,""))</f>
        <v>#REF!</v>
      </c>
      <c r="F207" s="114" t="e">
        <f>IF('Ricavi complessivi'!#REF!="G",'Ricavi complessivi'!C207*LAVORO!$E$9,IF('Ricavi complessivi'!#REF!="T",'Ricavi complessivi'!C207,0))</f>
        <v>#REF!</v>
      </c>
      <c r="G207" s="44" t="e">
        <f>IF('Ricavi complessivi'!#REF!="G",'Ricavi complessivi'!#REF!*LAVORO!$E$9,IF('Ricavi complessivi'!#REF!="T",'Ricavi complessivi'!#REF!,""))</f>
        <v>#REF!</v>
      </c>
      <c r="H207" s="44" t="e">
        <f>IF('Ricavi complessivi'!#REF!="G",'Ricavi complessivi'!#REF!*LAVORO!$E$9,IF('Ricavi complessivi'!#REF!="T",'Ricavi complessivi'!#REF!,""))</f>
        <v>#REF!</v>
      </c>
      <c r="I207" s="114" t="e">
        <f>IF('Ricavi complessivi'!#REF!="G",'Ricavi complessivi'!D207*LAVORO!$E$9,IF('Ricavi complessivi'!#REF!="T",'Ricavi complessivi'!D207,""))</f>
        <v>#REF!</v>
      </c>
      <c r="J207" s="14" t="e">
        <f>IF('Ricavi complessivi'!#REF!="G",'Ricavi complessivi'!E207*LAVORO!$E$9,IF('Ricavi complessivi'!#REF!="T",'Ricavi complessivi'!E207,""))</f>
        <v>#REF!</v>
      </c>
      <c r="K207" s="14" t="e">
        <f>IF('Ricavi complessivi'!#REF!="G",'Ricavi complessivi'!F207*LAVORO!$E$9,IF('Ricavi complessivi'!#REF!="T",'Ricavi complessivi'!F207,""))</f>
        <v>#REF!</v>
      </c>
      <c r="L207" s="30" t="e">
        <f>IF('Ricavi complessivi'!#REF!="G",'Ricavi complessivi'!#REF!*LAVORO!$E$9,IF('Ricavi complessivi'!#REF!="T",'Ricavi complessivi'!#REF!,""))</f>
        <v>#REF!</v>
      </c>
      <c r="M207" s="30" t="e">
        <f>'Ricavi complessivi'!#REF!</f>
        <v>#REF!</v>
      </c>
      <c r="P207" s="42" t="e">
        <f>IF(M207="G",'Ricavi complessivi'!#REF!,IF('R Traversetolo'!M207='R Traversetolo'!$B$214,'Ricavi complessivi'!#REF!,0))</f>
        <v>#REF!</v>
      </c>
    </row>
    <row r="208" spans="1:16" hidden="1">
      <c r="A208" s="13" t="str">
        <f>IF('Ricavi complessivi'!A208="","",'Ricavi complessivi'!A208)</f>
        <v xml:space="preserve">  58/10/210  </v>
      </c>
      <c r="B208" s="62" t="str">
        <f>IF('Ricavi complessivi'!B208="","",'Ricavi complessivi'!B208)</f>
        <v>TRASFERIMENTO Sala Baganza figurativo</v>
      </c>
      <c r="C208" s="8" t="e">
        <f>IF('Ricavi complessivi'!#REF!="G",'Ricavi complessivi'!#REF!*LAVORO!$E$9,IF('Ricavi complessivi'!#REF!="T",'Ricavi complessivi'!#REF!,""))</f>
        <v>#REF!</v>
      </c>
      <c r="D208" s="8" t="e">
        <f>IF('Ricavi complessivi'!#REF!="G",'Ricavi complessivi'!#REF!*LAVORO!$E$9,IF('Ricavi complessivi'!#REF!="T",'Ricavi complessivi'!#REF!,""))</f>
        <v>#REF!</v>
      </c>
      <c r="E208" s="30" t="e">
        <f>IF('Ricavi complessivi'!#REF!="G",'Ricavi complessivi'!#REF!*LAVORO!$E$9,IF('Ricavi complessivi'!#REF!="T",'Ricavi complessivi'!#REF!,""))</f>
        <v>#REF!</v>
      </c>
      <c r="F208" s="114" t="e">
        <f>IF('Ricavi complessivi'!#REF!="G",'Ricavi complessivi'!C208*LAVORO!$E$9,IF('Ricavi complessivi'!#REF!="T",'Ricavi complessivi'!C208,0))</f>
        <v>#REF!</v>
      </c>
      <c r="G208" s="44" t="e">
        <f>IF('Ricavi complessivi'!#REF!="G",'Ricavi complessivi'!#REF!*LAVORO!$E$9,IF('Ricavi complessivi'!#REF!="T",'Ricavi complessivi'!#REF!,""))</f>
        <v>#REF!</v>
      </c>
      <c r="H208" s="44" t="e">
        <f>IF('Ricavi complessivi'!#REF!="G",'Ricavi complessivi'!#REF!*LAVORO!$E$9,IF('Ricavi complessivi'!#REF!="T",'Ricavi complessivi'!#REF!,""))</f>
        <v>#REF!</v>
      </c>
      <c r="I208" s="114" t="e">
        <f>IF('Ricavi complessivi'!#REF!="G",'Ricavi complessivi'!D208*LAVORO!$E$9,IF('Ricavi complessivi'!#REF!="T",'Ricavi complessivi'!D208,""))</f>
        <v>#REF!</v>
      </c>
      <c r="J208" s="14" t="e">
        <f>IF('Ricavi complessivi'!#REF!="G",'Ricavi complessivi'!E208*LAVORO!$E$9,IF('Ricavi complessivi'!#REF!="T",'Ricavi complessivi'!E208,""))</f>
        <v>#REF!</v>
      </c>
      <c r="K208" s="14" t="e">
        <f>IF('Ricavi complessivi'!#REF!="G",'Ricavi complessivi'!F208*LAVORO!$E$9,IF('Ricavi complessivi'!#REF!="T",'Ricavi complessivi'!F208,""))</f>
        <v>#REF!</v>
      </c>
      <c r="L208" s="30" t="e">
        <f>IF('Ricavi complessivi'!#REF!="G",'Ricavi complessivi'!#REF!*LAVORO!$E$9,IF('Ricavi complessivi'!#REF!="T",'Ricavi complessivi'!#REF!,""))</f>
        <v>#REF!</v>
      </c>
      <c r="M208" s="30" t="e">
        <f>'Ricavi complessivi'!#REF!</f>
        <v>#REF!</v>
      </c>
      <c r="P208" s="42" t="e">
        <f>IF(M208="G",'Ricavi complessivi'!#REF!,IF('R Traversetolo'!M208='R Traversetolo'!$B$214,'Ricavi complessivi'!#REF!,0))</f>
        <v>#REF!</v>
      </c>
    </row>
    <row r="209" spans="1:16">
      <c r="A209" s="13" t="str">
        <f>IF('Ricavi complessivi'!A209="","",'Ricavi complessivi'!A209)</f>
        <v xml:space="preserve">  58/10/211  </v>
      </c>
      <c r="B209" s="62" t="str">
        <f>IF('Ricavi complessivi'!B209="","",'Ricavi complessivi'!B209)</f>
        <v>TRASFERIMENTO Traversetolo figurativo</v>
      </c>
      <c r="C209" s="8" t="e">
        <f>IF('Ricavi complessivi'!#REF!="G",'Ricavi complessivi'!#REF!*LAVORO!$E$9,IF('Ricavi complessivi'!#REF!="T",'Ricavi complessivi'!#REF!,""))</f>
        <v>#REF!</v>
      </c>
      <c r="D209" s="8" t="e">
        <f>IF('Ricavi complessivi'!#REF!="G",'Ricavi complessivi'!#REF!*LAVORO!$E$9,IF('Ricavi complessivi'!#REF!="T",'Ricavi complessivi'!#REF!,""))</f>
        <v>#REF!</v>
      </c>
      <c r="E209" s="30" t="e">
        <f>IF('Ricavi complessivi'!#REF!="G",'Ricavi complessivi'!#REF!*LAVORO!$E$9,IF('Ricavi complessivi'!#REF!="T",'Ricavi complessivi'!#REF!,""))</f>
        <v>#REF!</v>
      </c>
      <c r="F209" s="114" t="e">
        <f>IF('Ricavi complessivi'!#REF!="G",'Ricavi complessivi'!C209*LAVORO!$E$9,IF('Ricavi complessivi'!#REF!="T",'Ricavi complessivi'!C209,0))</f>
        <v>#REF!</v>
      </c>
      <c r="G209" s="44" t="e">
        <f>IF('Ricavi complessivi'!#REF!="G",'Ricavi complessivi'!#REF!*LAVORO!$E$9,IF('Ricavi complessivi'!#REF!="T",'Ricavi complessivi'!#REF!,""))</f>
        <v>#REF!</v>
      </c>
      <c r="H209" s="44" t="e">
        <f>IF('Ricavi complessivi'!#REF!="G",'Ricavi complessivi'!#REF!*LAVORO!$E$9,IF('Ricavi complessivi'!#REF!="T",'Ricavi complessivi'!#REF!,""))</f>
        <v>#REF!</v>
      </c>
      <c r="I209" s="114" t="e">
        <f>IF('Ricavi complessivi'!#REF!="G",'Ricavi complessivi'!D209*LAVORO!$E$9,IF('Ricavi complessivi'!#REF!="T",'Ricavi complessivi'!D209,""))</f>
        <v>#REF!</v>
      </c>
      <c r="J209" s="14" t="e">
        <f>IF('Ricavi complessivi'!#REF!="G",'Ricavi complessivi'!E209*LAVORO!$E$9,IF('Ricavi complessivi'!#REF!="T",'Ricavi complessivi'!E209,""))</f>
        <v>#REF!</v>
      </c>
      <c r="K209" s="14" t="e">
        <f>IF('Ricavi complessivi'!#REF!="G",'Ricavi complessivi'!F209*LAVORO!$E$9,IF('Ricavi complessivi'!#REF!="T",'Ricavi complessivi'!F209,""))</f>
        <v>#REF!</v>
      </c>
      <c r="L209" s="30" t="e">
        <f>IF('Ricavi complessivi'!#REF!="G",'Ricavi complessivi'!#REF!*LAVORO!$E$9,IF('Ricavi complessivi'!#REF!="T",'Ricavi complessivi'!#REF!,""))</f>
        <v>#REF!</v>
      </c>
      <c r="M209" s="30" t="e">
        <f>'Ricavi complessivi'!#REF!</f>
        <v>#REF!</v>
      </c>
      <c r="P209" s="42">
        <v>1</v>
      </c>
    </row>
    <row r="210" spans="1:16">
      <c r="A210" s="20" t="s">
        <v>1</v>
      </c>
      <c r="B210" s="36" t="s">
        <v>404</v>
      </c>
      <c r="C210" s="37"/>
      <c r="D210" s="37"/>
      <c r="E210" s="37" t="e">
        <f>SUM(E195:E199)</f>
        <v>#REF!</v>
      </c>
      <c r="F210" s="37" t="e">
        <f>SUM(F195:F204)</f>
        <v>#REF!</v>
      </c>
      <c r="G210" s="37" t="e">
        <f>SUM(G195:G204)</f>
        <v>#REF!</v>
      </c>
      <c r="H210" s="37" t="e">
        <f>SUM(H195:H204)</f>
        <v>#REF!</v>
      </c>
      <c r="I210" s="37" t="e">
        <f>SUM(I195:I209)</f>
        <v>#REF!</v>
      </c>
      <c r="J210" s="37" t="e">
        <f>SUM(J195:J209)</f>
        <v>#REF!</v>
      </c>
      <c r="K210" s="37" t="e">
        <f>SUM(K195:K209)</f>
        <v>#REF!</v>
      </c>
      <c r="L210" s="5"/>
      <c r="M210" s="4"/>
      <c r="P210" s="42">
        <v>1</v>
      </c>
    </row>
    <row r="211" spans="1:16">
      <c r="A211" s="20" t="s">
        <v>1</v>
      </c>
      <c r="B211" s="38" t="s">
        <v>411</v>
      </c>
      <c r="C211" s="39"/>
      <c r="D211" s="39"/>
      <c r="E211" s="39" t="e">
        <f>E210+E192+E169+E138+E90+E47+E17</f>
        <v>#REF!</v>
      </c>
      <c r="F211" s="39" t="e">
        <f t="shared" ref="F211:K211" si="12">F210+F169+F138+F90+F47+F17+F192</f>
        <v>#REF!</v>
      </c>
      <c r="G211" s="39" t="e">
        <f t="shared" si="12"/>
        <v>#REF!</v>
      </c>
      <c r="H211" s="39" t="e">
        <f t="shared" si="12"/>
        <v>#REF!</v>
      </c>
      <c r="I211" s="39" t="e">
        <f t="shared" si="12"/>
        <v>#REF!</v>
      </c>
      <c r="J211" s="39" t="e">
        <f t="shared" si="12"/>
        <v>#REF!</v>
      </c>
      <c r="K211" s="39" t="e">
        <f t="shared" si="12"/>
        <v>#REF!</v>
      </c>
      <c r="L211" s="5"/>
      <c r="M211" s="4"/>
      <c r="P211" s="42">
        <v>1</v>
      </c>
    </row>
    <row r="213" spans="1:16">
      <c r="F213" s="1"/>
      <c r="G213" s="1"/>
      <c r="H213" s="1"/>
      <c r="I213" s="1"/>
      <c r="J213" s="1">
        <f>'R Collecchio'!L211+'R Felino'!L211+'R Montechiarugolo'!L211+'R Sala'!L211+'R Traversetolo'!L211</f>
        <v>0</v>
      </c>
      <c r="K213" s="1" t="e">
        <f>'R Collecchio'!M211+'R Felino'!M211+'R Montechiarugolo'!M211+'R Sala'!M211+'R Traversetolo'!M211</f>
        <v>#VALUE!</v>
      </c>
    </row>
    <row r="214" spans="1:16">
      <c r="B214" s="32" t="s">
        <v>8</v>
      </c>
      <c r="H214" s="42" t="s">
        <v>1594</v>
      </c>
      <c r="I214" s="1" t="e">
        <f>'C Traversetolo'!I445</f>
        <v>#REF!</v>
      </c>
    </row>
    <row r="215" spans="1:16">
      <c r="F215" s="1"/>
      <c r="G215" s="1"/>
      <c r="H215" s="1"/>
      <c r="I215" s="1" t="e">
        <f>I199-I214</f>
        <v>#REF!</v>
      </c>
      <c r="J215" s="1" t="e">
        <f>I211-F211</f>
        <v>#REF!</v>
      </c>
      <c r="K215" s="1" t="e">
        <f>I211-H211</f>
        <v>#REF!</v>
      </c>
    </row>
    <row r="218" spans="1:16">
      <c r="F218" s="1"/>
      <c r="G218" s="1"/>
      <c r="H218" s="1"/>
    </row>
    <row r="219" spans="1:16">
      <c r="F219" s="1"/>
      <c r="G219" s="1"/>
      <c r="H219" s="1"/>
    </row>
    <row r="221" spans="1:16">
      <c r="J221" s="1"/>
      <c r="K221" s="1"/>
    </row>
    <row r="222" spans="1:16">
      <c r="J222" s="1"/>
      <c r="K222" s="1"/>
    </row>
    <row r="223" spans="1:16">
      <c r="J223" s="1"/>
      <c r="K223" s="1"/>
    </row>
    <row r="224" spans="1:16">
      <c r="J224" s="1"/>
      <c r="K224" s="1"/>
    </row>
    <row r="225" spans="10:11">
      <c r="J225" s="1"/>
      <c r="K225" s="1"/>
    </row>
    <row r="229" spans="10:11">
      <c r="K229" s="1"/>
    </row>
    <row r="230" spans="10:11">
      <c r="K230" s="1"/>
    </row>
    <row r="231" spans="10:11">
      <c r="K231" s="1"/>
    </row>
    <row r="232" spans="10:11">
      <c r="K232" s="1"/>
    </row>
    <row r="233" spans="10:11">
      <c r="K233" s="1"/>
    </row>
  </sheetData>
  <pageMargins left="0.70866141732283472" right="0.70866141732283472" top="0.74803149606299213" bottom="0.74803149606299213" header="0.31496062992125984" footer="0.31496062992125984"/>
  <pageSetup paperSize="9" scale="67" fitToHeight="6" orientation="landscape" r:id="rId1"/>
  <headerFooter>
    <oddHeader>&amp;L&amp;P&amp;RRicavi Traversetolo</oddHeader>
  </headerFooter>
  <rowBreaks count="1" manualBreakCount="1">
    <brk id="1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9">
    <tabColor rgb="FFFF0000"/>
    <pageSetUpPr fitToPage="1"/>
  </sheetPr>
  <dimension ref="A1:F317"/>
  <sheetViews>
    <sheetView tabSelected="1" zoomScale="70" zoomScaleNormal="70" workbookViewId="0">
      <selection activeCell="A274" sqref="A1:A65536"/>
    </sheetView>
  </sheetViews>
  <sheetFormatPr defaultRowHeight="15"/>
  <cols>
    <col min="1" max="1" width="16.7109375" style="18" customWidth="1"/>
    <col min="2" max="2" width="45" style="9" customWidth="1"/>
    <col min="3" max="4" width="20.85546875" style="42" customWidth="1"/>
    <col min="5" max="6" width="26.42578125" style="10" customWidth="1"/>
  </cols>
  <sheetData>
    <row r="1" spans="1:6" ht="23.25">
      <c r="B1" s="50" t="s">
        <v>726</v>
      </c>
      <c r="C1" s="25"/>
      <c r="D1" s="25"/>
      <c r="E1" s="25"/>
      <c r="F1" s="25"/>
    </row>
    <row r="2" spans="1:6">
      <c r="A2" s="2" t="s">
        <v>3</v>
      </c>
      <c r="B2" s="2" t="s">
        <v>2</v>
      </c>
      <c r="C2" s="26" t="s">
        <v>1647</v>
      </c>
      <c r="D2" s="26" t="s">
        <v>1648</v>
      </c>
      <c r="E2" s="208" t="s">
        <v>1747</v>
      </c>
      <c r="F2" s="208" t="s">
        <v>1748</v>
      </c>
    </row>
    <row r="3" spans="1:6" s="42" customFormat="1">
      <c r="A3" s="49" t="s">
        <v>444</v>
      </c>
      <c r="B3" s="45"/>
      <c r="C3" s="47"/>
      <c r="D3" s="47"/>
      <c r="E3" s="47"/>
      <c r="F3" s="47"/>
    </row>
    <row r="4" spans="1:6">
      <c r="A4" s="22" t="s">
        <v>16</v>
      </c>
      <c r="B4" s="23" t="s">
        <v>17</v>
      </c>
      <c r="C4" s="114">
        <v>100000</v>
      </c>
      <c r="D4" s="115">
        <v>102875.65</v>
      </c>
      <c r="E4" s="209">
        <v>1.436418643127607E-2</v>
      </c>
      <c r="F4" s="209">
        <v>1.5325257383482633E-2</v>
      </c>
    </row>
    <row r="5" spans="1:6">
      <c r="A5" s="22" t="s">
        <v>1673</v>
      </c>
      <c r="B5" s="23" t="s">
        <v>880</v>
      </c>
      <c r="C5" s="114">
        <v>23000</v>
      </c>
      <c r="D5" s="115">
        <v>16941.580000000002</v>
      </c>
      <c r="E5" s="209">
        <v>3.3037628791934962E-3</v>
      </c>
      <c r="F5" s="209">
        <v>2.5237660610928025E-3</v>
      </c>
    </row>
    <row r="6" spans="1:6" ht="18.75" customHeight="1">
      <c r="A6" s="22" t="s">
        <v>18</v>
      </c>
      <c r="B6" s="23" t="s">
        <v>452</v>
      </c>
      <c r="C6" s="114">
        <v>30000</v>
      </c>
      <c r="D6" s="115">
        <v>22683.1</v>
      </c>
      <c r="E6" s="209">
        <v>4.3092559293828213E-3</v>
      </c>
      <c r="F6" s="209">
        <v>3.3790731407799118E-3</v>
      </c>
    </row>
    <row r="7" spans="1:6">
      <c r="A7" s="22" t="s">
        <v>19</v>
      </c>
      <c r="B7" s="23" t="s">
        <v>457</v>
      </c>
      <c r="C7" s="114">
        <v>24000</v>
      </c>
      <c r="D7" s="115">
        <v>20330</v>
      </c>
      <c r="E7" s="209">
        <v>3.4474047435062568E-3</v>
      </c>
      <c r="F7" s="209">
        <v>3.0285347660617646E-3</v>
      </c>
    </row>
    <row r="8" spans="1:6" s="42" customFormat="1">
      <c r="A8" s="22" t="s">
        <v>830</v>
      </c>
      <c r="B8" s="23" t="s">
        <v>703</v>
      </c>
      <c r="C8" s="114">
        <v>10048.499999999998</v>
      </c>
      <c r="D8" s="115">
        <v>9925.6056232686988</v>
      </c>
      <c r="E8" s="209">
        <v>1.4433852735467757E-3</v>
      </c>
      <c r="F8" s="209">
        <v>1.478605101047093E-3</v>
      </c>
    </row>
    <row r="9" spans="1:6">
      <c r="A9" s="22" t="s">
        <v>20</v>
      </c>
      <c r="B9" s="23" t="s">
        <v>21</v>
      </c>
      <c r="C9" s="114">
        <v>67000</v>
      </c>
      <c r="D9" s="115">
        <v>62858.54</v>
      </c>
      <c r="E9" s="209">
        <v>9.6240049089549671E-3</v>
      </c>
      <c r="F9" s="209">
        <v>9.3639583735309426E-3</v>
      </c>
    </row>
    <row r="10" spans="1:6" s="42" customFormat="1">
      <c r="A10" s="49" t="s">
        <v>445</v>
      </c>
      <c r="B10" s="45"/>
      <c r="C10" s="176"/>
      <c r="D10" s="47"/>
      <c r="E10" s="210"/>
      <c r="F10" s="210"/>
    </row>
    <row r="11" spans="1:6">
      <c r="A11" s="22" t="s">
        <v>22</v>
      </c>
      <c r="B11" s="23" t="s">
        <v>23</v>
      </c>
      <c r="C11" s="114">
        <v>33000</v>
      </c>
      <c r="D11" s="115">
        <v>31587.409999999996</v>
      </c>
      <c r="E11" s="209">
        <v>4.7401815223211035E-3</v>
      </c>
      <c r="F11" s="209">
        <v>4.7055371055015754E-3</v>
      </c>
    </row>
    <row r="12" spans="1:6">
      <c r="A12" s="22" t="s">
        <v>1517</v>
      </c>
      <c r="B12" s="23" t="s">
        <v>881</v>
      </c>
      <c r="C12" s="114">
        <v>12000</v>
      </c>
      <c r="D12" s="115">
        <v>3383.87</v>
      </c>
      <c r="E12" s="209">
        <v>1.7237023717531284E-3</v>
      </c>
      <c r="F12" s="209">
        <v>5.0409089713887958E-4</v>
      </c>
    </row>
    <row r="13" spans="1:6" ht="18" customHeight="1">
      <c r="A13" s="22" t="s">
        <v>26</v>
      </c>
      <c r="B13" s="23" t="s">
        <v>453</v>
      </c>
      <c r="C13" s="114">
        <v>23000</v>
      </c>
      <c r="D13" s="115">
        <v>16255.2</v>
      </c>
      <c r="E13" s="209">
        <v>3.3037628791934962E-3</v>
      </c>
      <c r="F13" s="209">
        <v>2.4215168878154057E-3</v>
      </c>
    </row>
    <row r="14" spans="1:6">
      <c r="A14" s="22" t="s">
        <v>27</v>
      </c>
      <c r="B14" s="23" t="s">
        <v>458</v>
      </c>
      <c r="C14" s="114">
        <v>11000</v>
      </c>
      <c r="D14" s="115">
        <v>6600</v>
      </c>
      <c r="E14" s="209">
        <v>1.5800605074403678E-3</v>
      </c>
      <c r="F14" s="209">
        <v>9.831937755045571E-4</v>
      </c>
    </row>
    <row r="15" spans="1:6" s="42" customFormat="1">
      <c r="A15" s="22" t="s">
        <v>830</v>
      </c>
      <c r="B15" s="23" t="s">
        <v>703</v>
      </c>
      <c r="C15" s="114">
        <v>6698.9999999999991</v>
      </c>
      <c r="D15" s="115">
        <v>6617.0704155124649</v>
      </c>
      <c r="E15" s="209">
        <v>9.6225684903118388E-4</v>
      </c>
      <c r="F15" s="209">
        <v>9.8573673403139521E-4</v>
      </c>
    </row>
    <row r="16" spans="1:6">
      <c r="A16" s="22" t="s">
        <v>28</v>
      </c>
      <c r="B16" s="23" t="s">
        <v>29</v>
      </c>
      <c r="C16" s="114">
        <v>94000</v>
      </c>
      <c r="D16" s="115">
        <v>75776.22</v>
      </c>
      <c r="E16" s="209">
        <v>1.3502335245399507E-2</v>
      </c>
      <c r="F16" s="209">
        <v>1.1288289065949079E-2</v>
      </c>
    </row>
    <row r="17" spans="1:6" s="42" customFormat="1">
      <c r="A17" s="49" t="s">
        <v>446</v>
      </c>
      <c r="B17" s="45"/>
      <c r="C17" s="176"/>
      <c r="D17" s="47"/>
      <c r="E17" s="210"/>
      <c r="F17" s="210"/>
    </row>
    <row r="18" spans="1:6">
      <c r="A18" s="22" t="s">
        <v>30</v>
      </c>
      <c r="B18" s="23" t="s">
        <v>31</v>
      </c>
      <c r="C18" s="114">
        <v>51500</v>
      </c>
      <c r="D18" s="115">
        <v>45421.81</v>
      </c>
      <c r="E18" s="209">
        <v>7.3975560121071759E-3</v>
      </c>
      <c r="F18" s="209">
        <v>6.766430433962219E-3</v>
      </c>
    </row>
    <row r="19" spans="1:6" s="42" customFormat="1">
      <c r="A19" s="22" t="s">
        <v>1518</v>
      </c>
      <c r="B19" s="23" t="s">
        <v>879</v>
      </c>
      <c r="C19" s="114">
        <v>26000</v>
      </c>
      <c r="D19" s="115">
        <v>24159.11</v>
      </c>
      <c r="E19" s="209">
        <v>3.7346884721317784E-3</v>
      </c>
      <c r="F19" s="209">
        <v>3.5989525111711973E-3</v>
      </c>
    </row>
    <row r="20" spans="1:6" ht="16.5" customHeight="1">
      <c r="A20" s="22" t="s">
        <v>32</v>
      </c>
      <c r="B20" s="23" t="s">
        <v>454</v>
      </c>
      <c r="C20" s="114">
        <v>20000</v>
      </c>
      <c r="D20" s="115">
        <v>19731.23</v>
      </c>
      <c r="E20" s="209">
        <v>2.872837286255214E-3</v>
      </c>
      <c r="F20" s="209">
        <v>2.9393367453104213E-3</v>
      </c>
    </row>
    <row r="21" spans="1:6">
      <c r="A21" s="22" t="s">
        <v>33</v>
      </c>
      <c r="B21" s="23" t="s">
        <v>459</v>
      </c>
      <c r="C21" s="114">
        <v>19000</v>
      </c>
      <c r="D21" s="115">
        <v>13000</v>
      </c>
      <c r="E21" s="209">
        <v>2.7291954219424534E-3</v>
      </c>
      <c r="F21" s="209">
        <v>1.9365938002362489E-3</v>
      </c>
    </row>
    <row r="22" spans="1:6" s="42" customFormat="1">
      <c r="A22" s="22" t="s">
        <v>830</v>
      </c>
      <c r="B22" s="23" t="s">
        <v>703</v>
      </c>
      <c r="C22" s="114">
        <v>7916.9999999999991</v>
      </c>
      <c r="D22" s="115">
        <v>7820.1741274238229</v>
      </c>
      <c r="E22" s="209">
        <v>1.1372126397641263E-3</v>
      </c>
      <c r="F22" s="209">
        <v>1.1649615947643764E-3</v>
      </c>
    </row>
    <row r="23" spans="1:6">
      <c r="A23" s="22" t="s">
        <v>34</v>
      </c>
      <c r="B23" s="23" t="s">
        <v>35</v>
      </c>
      <c r="C23" s="114">
        <v>20000</v>
      </c>
      <c r="D23" s="115">
        <v>12684.9</v>
      </c>
      <c r="E23" s="209">
        <v>2.872837286255214E-3</v>
      </c>
      <c r="F23" s="209">
        <v>1.8896537458935993E-3</v>
      </c>
    </row>
    <row r="24" spans="1:6" s="42" customFormat="1">
      <c r="A24" s="49" t="s">
        <v>447</v>
      </c>
      <c r="B24" s="45"/>
      <c r="C24" s="176"/>
      <c r="D24" s="47"/>
      <c r="E24" s="210"/>
      <c r="F24" s="210"/>
    </row>
    <row r="25" spans="1:6">
      <c r="A25" s="22" t="s">
        <v>36</v>
      </c>
      <c r="B25" s="23" t="s">
        <v>37</v>
      </c>
      <c r="C25" s="114">
        <v>25000</v>
      </c>
      <c r="D25" s="115">
        <v>26609.129999999997</v>
      </c>
      <c r="E25" s="209">
        <v>3.5910466078190174E-3</v>
      </c>
      <c r="F25" s="209">
        <v>3.9639289375138749E-3</v>
      </c>
    </row>
    <row r="26" spans="1:6">
      <c r="A26" s="22" t="s">
        <v>1519</v>
      </c>
      <c r="B26" s="23" t="s">
        <v>882</v>
      </c>
      <c r="C26" s="114">
        <v>27000</v>
      </c>
      <c r="D26" s="115">
        <v>26949.72</v>
      </c>
      <c r="E26" s="209">
        <v>3.878330336444539E-3</v>
      </c>
      <c r="F26" s="209">
        <v>4.014666205392526E-3</v>
      </c>
    </row>
    <row r="27" spans="1:6" ht="20.25" customHeight="1">
      <c r="A27" s="22" t="s">
        <v>39</v>
      </c>
      <c r="B27" s="23" t="s">
        <v>455</v>
      </c>
      <c r="C27" s="114">
        <v>26000</v>
      </c>
      <c r="D27" s="115">
        <v>27279.699999999997</v>
      </c>
      <c r="E27" s="209">
        <v>3.7346884721317784E-3</v>
      </c>
      <c r="F27" s="209">
        <v>4.0638229147926764E-3</v>
      </c>
    </row>
    <row r="28" spans="1:6">
      <c r="A28" s="22" t="s">
        <v>40</v>
      </c>
      <c r="B28" s="23" t="s">
        <v>460</v>
      </c>
      <c r="C28" s="114">
        <v>3000</v>
      </c>
      <c r="D28" s="115">
        <v>2531</v>
      </c>
      <c r="E28" s="209">
        <v>4.309255929382821E-4</v>
      </c>
      <c r="F28" s="209">
        <v>3.7703991603061119E-4</v>
      </c>
    </row>
    <row r="29" spans="1:6" s="42" customFormat="1">
      <c r="A29" s="22" t="s">
        <v>830</v>
      </c>
      <c r="B29" s="23" t="s">
        <v>703</v>
      </c>
      <c r="C29" s="114">
        <v>4770.4999999999991</v>
      </c>
      <c r="D29" s="115">
        <v>4712.1562049861495</v>
      </c>
      <c r="E29" s="209">
        <v>6.8524351370402483E-4</v>
      </c>
      <c r="F29" s="209">
        <v>7.0196403787084211E-4</v>
      </c>
    </row>
    <row r="30" spans="1:6">
      <c r="A30" s="22" t="s">
        <v>41</v>
      </c>
      <c r="B30" s="23" t="s">
        <v>42</v>
      </c>
      <c r="C30" s="114">
        <v>29000</v>
      </c>
      <c r="D30" s="115">
        <v>25731.59</v>
      </c>
      <c r="E30" s="209">
        <v>4.1656140650700602E-3</v>
      </c>
      <c r="F30" s="209">
        <v>3.8332028972477739E-3</v>
      </c>
    </row>
    <row r="31" spans="1:6" s="42" customFormat="1">
      <c r="A31" s="49" t="s">
        <v>448</v>
      </c>
      <c r="B31" s="45"/>
      <c r="C31" s="176"/>
      <c r="D31" s="47"/>
      <c r="E31" s="210"/>
      <c r="F31" s="210"/>
    </row>
    <row r="32" spans="1:6">
      <c r="A32" s="22" t="s">
        <v>43</v>
      </c>
      <c r="B32" s="23" t="s">
        <v>44</v>
      </c>
      <c r="C32" s="114">
        <v>144000</v>
      </c>
      <c r="D32" s="115">
        <v>140711.85</v>
      </c>
      <c r="E32" s="209">
        <v>2.0684428461037543E-2</v>
      </c>
      <c r="F32" s="209">
        <v>2.0961668948444079E-2</v>
      </c>
    </row>
    <row r="33" spans="1:6">
      <c r="A33" s="22" t="s">
        <v>1520</v>
      </c>
      <c r="B33" s="23" t="s">
        <v>883</v>
      </c>
      <c r="C33" s="114">
        <v>14000</v>
      </c>
      <c r="D33" s="115">
        <v>6982.63</v>
      </c>
      <c r="E33" s="209">
        <v>2.01098610037865E-3</v>
      </c>
      <c r="F33" s="209">
        <v>1.0401936897956644E-3</v>
      </c>
    </row>
    <row r="34" spans="1:6">
      <c r="A34" s="22" t="s">
        <v>46</v>
      </c>
      <c r="B34" s="23" t="s">
        <v>456</v>
      </c>
      <c r="C34" s="114">
        <v>29000</v>
      </c>
      <c r="D34" s="115">
        <v>23285.279999999999</v>
      </c>
      <c r="E34" s="209">
        <v>4.1656140650700602E-3</v>
      </c>
      <c r="F34" s="209">
        <v>3.4687791449819322E-3</v>
      </c>
    </row>
    <row r="35" spans="1:6">
      <c r="A35" s="22" t="s">
        <v>47</v>
      </c>
      <c r="B35" s="23" t="s">
        <v>461</v>
      </c>
      <c r="C35" s="114">
        <v>21000</v>
      </c>
      <c r="D35" s="115">
        <v>12302</v>
      </c>
      <c r="E35" s="209">
        <v>3.0164791505679746E-3</v>
      </c>
      <c r="F35" s="209">
        <v>1.8326136100389487E-3</v>
      </c>
    </row>
    <row r="36" spans="1:6" s="42" customFormat="1">
      <c r="A36" s="22" t="s">
        <v>830</v>
      </c>
      <c r="B36" s="23" t="s">
        <v>703</v>
      </c>
      <c r="C36" s="114">
        <v>7206.4999999999991</v>
      </c>
      <c r="D36" s="115">
        <v>7118.3636288088637</v>
      </c>
      <c r="E36" s="209">
        <v>1.03515509516991E-3</v>
      </c>
      <c r="F36" s="209">
        <v>1.060413759336804E-3</v>
      </c>
    </row>
    <row r="37" spans="1:6">
      <c r="A37" s="22" t="s">
        <v>831</v>
      </c>
      <c r="B37" s="23" t="s">
        <v>428</v>
      </c>
      <c r="C37" s="114">
        <v>72000</v>
      </c>
      <c r="D37" s="115">
        <v>73613.31</v>
      </c>
      <c r="E37" s="209">
        <v>1.0342214230518771E-2</v>
      </c>
      <c r="F37" s="209">
        <v>1.0966083058528388E-2</v>
      </c>
    </row>
    <row r="38" spans="1:6" s="42" customFormat="1">
      <c r="A38" s="49" t="s">
        <v>696</v>
      </c>
      <c r="B38" s="45"/>
      <c r="C38" s="176"/>
      <c r="D38" s="47"/>
      <c r="E38" s="210"/>
      <c r="F38" s="210"/>
    </row>
    <row r="39" spans="1:6" s="42" customFormat="1">
      <c r="A39" s="22" t="s">
        <v>1539</v>
      </c>
      <c r="B39" s="23" t="s">
        <v>823</v>
      </c>
      <c r="C39" s="114">
        <v>2030</v>
      </c>
      <c r="D39" s="115">
        <v>416.1</v>
      </c>
      <c r="E39" s="209">
        <v>2.9159298455490421E-4</v>
      </c>
      <c r="F39" s="209">
        <v>6.1985898482946392E-5</v>
      </c>
    </row>
    <row r="40" spans="1:6" s="42" customFormat="1">
      <c r="A40" s="22" t="s">
        <v>1659</v>
      </c>
      <c r="B40" s="23" t="s">
        <v>1644</v>
      </c>
      <c r="C40" s="114">
        <v>45000</v>
      </c>
      <c r="D40" s="115">
        <v>85896.69</v>
      </c>
      <c r="E40" s="209">
        <v>6.4638838940742314E-3</v>
      </c>
      <c r="F40" s="209">
        <v>1.2795922870370385E-2</v>
      </c>
    </row>
    <row r="41" spans="1:6" s="42" customFormat="1" ht="18.75" customHeight="1">
      <c r="A41" s="22"/>
      <c r="B41" s="23" t="s">
        <v>819</v>
      </c>
      <c r="C41" s="114">
        <v>18000</v>
      </c>
      <c r="D41" s="115">
        <v>12358.3</v>
      </c>
      <c r="E41" s="209">
        <v>2.5855535576296928E-3</v>
      </c>
      <c r="F41" s="209">
        <v>1.8410005508815101E-3</v>
      </c>
    </row>
    <row r="42" spans="1:6" s="42" customFormat="1">
      <c r="A42" s="22"/>
      <c r="B42" s="23" t="s">
        <v>1707</v>
      </c>
      <c r="C42" s="114"/>
      <c r="D42" s="115">
        <v>3693.99</v>
      </c>
      <c r="E42" s="209">
        <v>0</v>
      </c>
      <c r="F42" s="209">
        <v>5.5028908708728468E-4</v>
      </c>
    </row>
    <row r="43" spans="1:6" s="6" customFormat="1">
      <c r="A43" s="19"/>
      <c r="B43" s="33" t="s">
        <v>405</v>
      </c>
      <c r="C43" s="34">
        <v>1045171.5</v>
      </c>
      <c r="D43" s="34">
        <v>978843.28</v>
      </c>
      <c r="E43" s="211">
        <v>0.15013038278656457</v>
      </c>
      <c r="F43" s="211">
        <v>0.14581706365007036</v>
      </c>
    </row>
    <row r="44" spans="1:6" ht="23.25">
      <c r="B44" s="50" t="s">
        <v>727</v>
      </c>
      <c r="C44" s="11"/>
      <c r="D44" s="11"/>
      <c r="E44" s="11"/>
      <c r="F44" s="11"/>
    </row>
    <row r="45" spans="1:6">
      <c r="A45" s="2" t="s">
        <v>3</v>
      </c>
      <c r="B45" s="2" t="s">
        <v>2</v>
      </c>
      <c r="C45" s="26" t="s">
        <v>1647</v>
      </c>
      <c r="D45" s="26" t="s">
        <v>1648</v>
      </c>
      <c r="E45" s="26" t="s">
        <v>1747</v>
      </c>
      <c r="F45" s="26" t="s">
        <v>1748</v>
      </c>
    </row>
    <row r="46" spans="1:6" s="42" customFormat="1">
      <c r="A46" s="49" t="s">
        <v>444</v>
      </c>
      <c r="B46" s="45"/>
      <c r="C46" s="47"/>
      <c r="D46" s="47"/>
      <c r="E46" s="47"/>
      <c r="F46" s="47"/>
    </row>
    <row r="47" spans="1:6" ht="39" customHeight="1">
      <c r="A47" s="22" t="s">
        <v>48</v>
      </c>
      <c r="B47" s="23" t="s">
        <v>463</v>
      </c>
      <c r="C47" s="114">
        <v>99000</v>
      </c>
      <c r="D47" s="115">
        <v>111097.50108672566</v>
      </c>
      <c r="E47" s="209">
        <v>1.422054456696331E-2</v>
      </c>
      <c r="F47" s="209">
        <v>1.6550056294330217E-2</v>
      </c>
    </row>
    <row r="48" spans="1:6">
      <c r="A48" s="22" t="s">
        <v>49</v>
      </c>
      <c r="B48" s="23" t="s">
        <v>50</v>
      </c>
      <c r="C48" s="114">
        <v>180000</v>
      </c>
      <c r="D48" s="115">
        <v>90210.036752941174</v>
      </c>
      <c r="E48" s="209">
        <v>2.5855535576296926E-2</v>
      </c>
      <c r="F48" s="209">
        <v>1.3438476761140771E-2</v>
      </c>
    </row>
    <row r="49" spans="1:6">
      <c r="A49" s="22" t="s">
        <v>51</v>
      </c>
      <c r="B49" s="23" t="s">
        <v>52</v>
      </c>
      <c r="C49" s="114">
        <v>331097.33</v>
      </c>
      <c r="D49" s="115">
        <v>281704.51</v>
      </c>
      <c r="E49" s="209">
        <v>4.7559437750177354E-2</v>
      </c>
      <c r="F49" s="209">
        <v>4.1965169812660796E-2</v>
      </c>
    </row>
    <row r="50" spans="1:6">
      <c r="A50" s="22" t="s">
        <v>53</v>
      </c>
      <c r="B50" s="23" t="s">
        <v>54</v>
      </c>
      <c r="C50" s="114">
        <v>5176.4999999999991</v>
      </c>
      <c r="D50" s="115">
        <v>2555.58</v>
      </c>
      <c r="E50" s="209">
        <v>7.4356211061500567E-4</v>
      </c>
      <c r="F50" s="209">
        <v>3.8070156800059637E-4</v>
      </c>
    </row>
    <row r="51" spans="1:6" s="42" customFormat="1" ht="28.5">
      <c r="A51" s="22" t="s">
        <v>1592</v>
      </c>
      <c r="B51" s="23" t="s">
        <v>804</v>
      </c>
      <c r="C51" s="114">
        <v>44500</v>
      </c>
      <c r="D51" s="115">
        <v>42369.170000000006</v>
      </c>
      <c r="E51" s="209">
        <v>6.3920629619178514E-3</v>
      </c>
      <c r="F51" s="209">
        <v>6.3116824571658216E-3</v>
      </c>
    </row>
    <row r="52" spans="1:6" s="42" customFormat="1">
      <c r="A52" s="22" t="s">
        <v>349</v>
      </c>
      <c r="B52" s="23" t="s">
        <v>350</v>
      </c>
      <c r="C52" s="114">
        <v>54000</v>
      </c>
      <c r="D52" s="115">
        <v>73641.179999999993</v>
      </c>
      <c r="E52" s="209">
        <v>7.7566606728890781E-3</v>
      </c>
      <c r="F52" s="209">
        <v>1.0970234817698587E-2</v>
      </c>
    </row>
    <row r="53" spans="1:6" s="42" customFormat="1">
      <c r="A53" s="49" t="s">
        <v>445</v>
      </c>
      <c r="B53" s="45"/>
      <c r="C53" s="176"/>
      <c r="D53" s="47"/>
      <c r="E53" s="47"/>
      <c r="F53" s="47"/>
    </row>
    <row r="54" spans="1:6" ht="16.5" customHeight="1">
      <c r="A54" s="22" t="s">
        <v>55</v>
      </c>
      <c r="B54" s="23" t="s">
        <v>462</v>
      </c>
      <c r="C54" s="114">
        <v>38000</v>
      </c>
      <c r="D54" s="115">
        <v>32853.357128495576</v>
      </c>
      <c r="E54" s="209">
        <v>5.4583908438849069E-3</v>
      </c>
      <c r="F54" s="209">
        <v>4.8941236716916851E-3</v>
      </c>
    </row>
    <row r="55" spans="1:6" ht="17.25" customHeight="1">
      <c r="A55" s="22" t="s">
        <v>56</v>
      </c>
      <c r="B55" s="23" t="s">
        <v>57</v>
      </c>
      <c r="C55" s="114">
        <v>149825.22</v>
      </c>
      <c r="D55" s="115">
        <v>110762.14978352941</v>
      </c>
      <c r="E55" s="209">
        <v>2.1521173921869523E-2</v>
      </c>
      <c r="F55" s="209">
        <v>1.6500099428586296E-2</v>
      </c>
    </row>
    <row r="56" spans="1:6">
      <c r="A56" s="22" t="s">
        <v>58</v>
      </c>
      <c r="B56" s="23" t="s">
        <v>59</v>
      </c>
      <c r="C56" s="114">
        <v>96667</v>
      </c>
      <c r="D56" s="115">
        <v>83174.070000000007</v>
      </c>
      <c r="E56" s="209">
        <v>1.3885428097521638E-2</v>
      </c>
      <c r="F56" s="209">
        <v>1.2390337561724292E-2</v>
      </c>
    </row>
    <row r="57" spans="1:6">
      <c r="A57" s="22" t="s">
        <v>60</v>
      </c>
      <c r="B57" s="23" t="s">
        <v>61</v>
      </c>
      <c r="C57" s="114">
        <v>3552.4999999999995</v>
      </c>
      <c r="D57" s="115">
        <v>2079.3200000000002</v>
      </c>
      <c r="E57" s="209">
        <v>5.1028772297108231E-4</v>
      </c>
      <c r="F57" s="209">
        <v>3.0975370928517211E-4</v>
      </c>
    </row>
    <row r="58" spans="1:6" s="42" customFormat="1" ht="28.5">
      <c r="A58" s="22" t="s">
        <v>1274</v>
      </c>
      <c r="B58" s="23" t="s">
        <v>809</v>
      </c>
      <c r="C58" s="114">
        <v>12200</v>
      </c>
      <c r="D58" s="115">
        <v>6515.55</v>
      </c>
      <c r="E58" s="209">
        <v>1.7524307446156807E-3</v>
      </c>
      <c r="F58" s="209">
        <v>9.7061336424071468E-4</v>
      </c>
    </row>
    <row r="59" spans="1:6" s="42" customFormat="1">
      <c r="A59" s="22" t="s">
        <v>1271</v>
      </c>
      <c r="B59" s="23" t="s">
        <v>810</v>
      </c>
      <c r="C59" s="114">
        <v>17800</v>
      </c>
      <c r="D59" s="115">
        <v>17676.96</v>
      </c>
      <c r="E59" s="209">
        <v>2.5568251847671404E-3</v>
      </c>
      <c r="F59" s="209">
        <v>2.6333147033095507E-3</v>
      </c>
    </row>
    <row r="60" spans="1:6" s="42" customFormat="1">
      <c r="A60" s="22" t="s">
        <v>450</v>
      </c>
      <c r="B60" s="23" t="s">
        <v>451</v>
      </c>
      <c r="C60" s="114">
        <v>13000</v>
      </c>
      <c r="D60" s="115">
        <v>11400</v>
      </c>
      <c r="E60" s="209">
        <v>1.8673442360658892E-3</v>
      </c>
      <c r="F60" s="209">
        <v>1.6982437940533258E-3</v>
      </c>
    </row>
    <row r="61" spans="1:6" s="42" customFormat="1">
      <c r="A61" s="49" t="s">
        <v>446</v>
      </c>
      <c r="B61" s="45"/>
      <c r="C61" s="176"/>
      <c r="D61" s="47"/>
      <c r="E61" s="47"/>
      <c r="F61" s="47"/>
    </row>
    <row r="62" spans="1:6" ht="17.25" customHeight="1">
      <c r="A62" s="22" t="s">
        <v>62</v>
      </c>
      <c r="B62" s="23" t="s">
        <v>464</v>
      </c>
      <c r="C62" s="114">
        <v>70000</v>
      </c>
      <c r="D62" s="115">
        <v>67857.019850619457</v>
      </c>
      <c r="E62" s="209">
        <v>1.0054930501893249E-2</v>
      </c>
      <c r="F62" s="209">
        <v>1.010857568809367E-2</v>
      </c>
    </row>
    <row r="63" spans="1:6">
      <c r="A63" s="22" t="s">
        <v>63</v>
      </c>
      <c r="B63" s="23" t="s">
        <v>64</v>
      </c>
      <c r="C63" s="114">
        <v>103000</v>
      </c>
      <c r="D63" s="115">
        <v>68896.103995294121</v>
      </c>
      <c r="E63" s="209">
        <v>1.4795112024214352E-2</v>
      </c>
      <c r="F63" s="209">
        <v>1.0263366758286034E-2</v>
      </c>
    </row>
    <row r="64" spans="1:6" ht="20.25" customHeight="1">
      <c r="A64" s="22" t="s">
        <v>65</v>
      </c>
      <c r="B64" s="23" t="s">
        <v>66</v>
      </c>
      <c r="C64" s="114">
        <v>140333</v>
      </c>
      <c r="D64" s="115">
        <v>137630.17000000001</v>
      </c>
      <c r="E64" s="209">
        <v>2.0157693744602648E-2</v>
      </c>
      <c r="F64" s="209">
        <v>2.0502594919035461E-2</v>
      </c>
    </row>
    <row r="65" spans="1:6">
      <c r="A65" s="22" t="s">
        <v>67</v>
      </c>
      <c r="B65" s="23" t="s">
        <v>68</v>
      </c>
      <c r="C65" s="114">
        <v>4161.5</v>
      </c>
      <c r="D65" s="115">
        <v>2015.1</v>
      </c>
      <c r="E65" s="209">
        <v>5.9776561833755368E-4</v>
      </c>
      <c r="F65" s="209">
        <v>3.0018693591200499E-4</v>
      </c>
    </row>
    <row r="66" spans="1:6" s="42" customFormat="1" ht="16.899999999999999" customHeight="1">
      <c r="A66" s="22" t="s">
        <v>835</v>
      </c>
      <c r="B66" s="23" t="s">
        <v>812</v>
      </c>
      <c r="C66" s="114">
        <v>4700</v>
      </c>
      <c r="D66" s="115">
        <v>4345.13</v>
      </c>
      <c r="E66" s="209">
        <v>6.7511676226997535E-4</v>
      </c>
      <c r="F66" s="209">
        <v>6.4728860147850252E-4</v>
      </c>
    </row>
    <row r="67" spans="1:6" s="42" customFormat="1" ht="17.45" customHeight="1">
      <c r="A67" s="22" t="s">
        <v>368</v>
      </c>
      <c r="B67" s="23" t="s">
        <v>369</v>
      </c>
      <c r="C67" s="114">
        <v>8000</v>
      </c>
      <c r="D67" s="115">
        <v>9678.9599999999991</v>
      </c>
      <c r="E67" s="209">
        <v>1.1491349145020856E-3</v>
      </c>
      <c r="F67" s="209">
        <v>1.4418626099026647E-3</v>
      </c>
    </row>
    <row r="68" spans="1:6" s="42" customFormat="1">
      <c r="A68" s="49" t="s">
        <v>447</v>
      </c>
      <c r="B68" s="45"/>
      <c r="C68" s="176"/>
      <c r="D68" s="47"/>
      <c r="E68" s="47"/>
      <c r="F68" s="47"/>
    </row>
    <row r="69" spans="1:6">
      <c r="A69" s="22" t="s">
        <v>69</v>
      </c>
      <c r="B69" s="23" t="s">
        <v>466</v>
      </c>
      <c r="C69" s="114">
        <v>31600</v>
      </c>
      <c r="D69" s="115">
        <v>26122.275080353982</v>
      </c>
      <c r="E69" s="209">
        <v>4.5390829122832384E-3</v>
      </c>
      <c r="F69" s="209">
        <v>3.8914027668214908E-3</v>
      </c>
    </row>
    <row r="70" spans="1:6">
      <c r="A70" s="22" t="s">
        <v>70</v>
      </c>
      <c r="B70" s="23" t="s">
        <v>71</v>
      </c>
      <c r="C70" s="114">
        <v>30500</v>
      </c>
      <c r="D70" s="115">
        <v>19385.191016470588</v>
      </c>
      <c r="E70" s="209">
        <v>4.3810768615392013E-3</v>
      </c>
      <c r="F70" s="209">
        <v>2.8877877491455665E-3</v>
      </c>
    </row>
    <row r="71" spans="1:6">
      <c r="A71" s="22" t="s">
        <v>72</v>
      </c>
      <c r="B71" s="23" t="s">
        <v>73</v>
      </c>
      <c r="C71" s="114">
        <v>100000</v>
      </c>
      <c r="D71" s="115">
        <v>96471.67</v>
      </c>
      <c r="E71" s="209">
        <v>1.436418643127607E-2</v>
      </c>
      <c r="F71" s="209">
        <v>1.4371264463110562E-2</v>
      </c>
    </row>
    <row r="72" spans="1:6">
      <c r="A72" s="22" t="s">
        <v>74</v>
      </c>
      <c r="B72" s="23" t="s">
        <v>75</v>
      </c>
      <c r="C72" s="114">
        <v>2537.4999999999995</v>
      </c>
      <c r="D72" s="115">
        <v>1004.85</v>
      </c>
      <c r="E72" s="209">
        <v>3.644912306936302E-4</v>
      </c>
      <c r="F72" s="209">
        <v>1.4969125232056882E-4</v>
      </c>
    </row>
    <row r="73" spans="1:6" s="42" customFormat="1">
      <c r="A73" s="22" t="s">
        <v>836</v>
      </c>
      <c r="B73" s="23" t="s">
        <v>812</v>
      </c>
      <c r="C73" s="114">
        <v>7700</v>
      </c>
      <c r="D73" s="115">
        <v>7058.32</v>
      </c>
      <c r="E73" s="209">
        <v>1.1060423552082573E-3</v>
      </c>
      <c r="F73" s="209">
        <v>1.0514691347756552E-3</v>
      </c>
    </row>
    <row r="74" spans="1:6" s="42" customFormat="1">
      <c r="A74" s="22" t="s">
        <v>378</v>
      </c>
      <c r="B74" s="23" t="s">
        <v>379</v>
      </c>
      <c r="C74" s="114">
        <v>40400</v>
      </c>
      <c r="D74" s="115">
        <v>33842.15</v>
      </c>
      <c r="E74" s="209">
        <v>5.8031313182355321E-3</v>
      </c>
      <c r="F74" s="209">
        <v>5.0414229135896287E-3</v>
      </c>
    </row>
    <row r="75" spans="1:6" s="42" customFormat="1">
      <c r="A75" s="49" t="s">
        <v>448</v>
      </c>
      <c r="B75" s="45"/>
      <c r="C75" s="176"/>
      <c r="D75" s="47"/>
      <c r="E75" s="47"/>
      <c r="F75" s="47"/>
    </row>
    <row r="76" spans="1:6" ht="20.25" customHeight="1">
      <c r="A76" s="22" t="s">
        <v>76</v>
      </c>
      <c r="B76" s="23" t="s">
        <v>465</v>
      </c>
      <c r="C76" s="114">
        <v>76000</v>
      </c>
      <c r="D76" s="115">
        <v>70236.516853805311</v>
      </c>
      <c r="E76" s="209">
        <v>1.0916781687769814E-2</v>
      </c>
      <c r="F76" s="209">
        <v>1.0463046391482166E-2</v>
      </c>
    </row>
    <row r="77" spans="1:6" ht="21" customHeight="1">
      <c r="A77" s="22" t="s">
        <v>77</v>
      </c>
      <c r="B77" s="23" t="s">
        <v>78</v>
      </c>
      <c r="C77" s="114">
        <v>59000</v>
      </c>
      <c r="D77" s="115">
        <v>29195.598451764708</v>
      </c>
      <c r="E77" s="209">
        <v>8.4748699944528823E-3</v>
      </c>
      <c r="F77" s="209">
        <v>4.3492319196826584E-3</v>
      </c>
    </row>
    <row r="78" spans="1:6" ht="18" customHeight="1">
      <c r="A78" s="22" t="s">
        <v>79</v>
      </c>
      <c r="B78" s="23" t="s">
        <v>80</v>
      </c>
      <c r="C78" s="114">
        <v>180000</v>
      </c>
      <c r="D78" s="115">
        <v>163959.93</v>
      </c>
      <c r="E78" s="209">
        <v>2.5855535576296926E-2</v>
      </c>
      <c r="F78" s="209">
        <v>2.4424906455782255E-2</v>
      </c>
    </row>
    <row r="79" spans="1:6">
      <c r="A79" s="22" t="s">
        <v>81</v>
      </c>
      <c r="B79" s="23" t="s">
        <v>82</v>
      </c>
      <c r="C79" s="114">
        <v>3653.9999999999995</v>
      </c>
      <c r="D79" s="115">
        <v>2017.05</v>
      </c>
      <c r="E79" s="209">
        <v>5.2486737219882757E-4</v>
      </c>
      <c r="F79" s="209">
        <v>3.0047742498204045E-4</v>
      </c>
    </row>
    <row r="80" spans="1:6" s="42" customFormat="1">
      <c r="A80" s="22" t="s">
        <v>837</v>
      </c>
      <c r="B80" s="23" t="s">
        <v>814</v>
      </c>
      <c r="C80" s="114">
        <v>0</v>
      </c>
      <c r="D80" s="115">
        <v>690.79</v>
      </c>
      <c r="E80" s="209">
        <v>0</v>
      </c>
      <c r="F80" s="209">
        <v>1.0290612548193832E-4</v>
      </c>
    </row>
    <row r="81" spans="1:6" s="42" customFormat="1">
      <c r="A81" s="22" t="s">
        <v>972</v>
      </c>
      <c r="B81" s="23" t="s">
        <v>815</v>
      </c>
      <c r="C81" s="114">
        <v>24578.06</v>
      </c>
      <c r="D81" s="115">
        <v>14763.04</v>
      </c>
      <c r="E81" s="209">
        <v>3.5304383595908917E-3</v>
      </c>
      <c r="F81" s="209">
        <v>2.1992316720492117E-3</v>
      </c>
    </row>
    <row r="82" spans="1:6" s="42" customFormat="1">
      <c r="A82" s="22" t="s">
        <v>972</v>
      </c>
      <c r="B82" s="23" t="s">
        <v>816</v>
      </c>
      <c r="C82" s="114">
        <v>0</v>
      </c>
      <c r="D82" s="115">
        <v>7381.52</v>
      </c>
      <c r="E82" s="209">
        <v>0</v>
      </c>
      <c r="F82" s="209">
        <v>1.0996158360246058E-3</v>
      </c>
    </row>
    <row r="83" spans="1:6" s="42" customFormat="1">
      <c r="A83" s="22" t="s">
        <v>388</v>
      </c>
      <c r="B83" s="23" t="s">
        <v>389</v>
      </c>
      <c r="C83" s="114">
        <v>12000</v>
      </c>
      <c r="D83" s="115">
        <v>18846.669999999998</v>
      </c>
      <c r="E83" s="209">
        <v>1.7237023717531284E-3</v>
      </c>
      <c r="F83" s="209">
        <v>2.8075649443921923E-3</v>
      </c>
    </row>
    <row r="84" spans="1:6" s="42" customFormat="1">
      <c r="A84" s="49" t="s">
        <v>696</v>
      </c>
      <c r="B84" s="45"/>
      <c r="C84" s="176"/>
      <c r="D84" s="47"/>
      <c r="E84" s="47"/>
      <c r="F84" s="47"/>
    </row>
    <row r="85" spans="1:6" s="42" customFormat="1">
      <c r="A85" s="22" t="s">
        <v>1541</v>
      </c>
      <c r="B85" s="23" t="s">
        <v>800</v>
      </c>
      <c r="C85" s="114">
        <v>7300</v>
      </c>
      <c r="D85" s="115">
        <v>0</v>
      </c>
      <c r="E85" s="209">
        <v>1.0485856094831531E-3</v>
      </c>
      <c r="F85" s="209">
        <v>0</v>
      </c>
    </row>
    <row r="86" spans="1:6" s="42" customFormat="1" ht="17.25" customHeight="1">
      <c r="A86" s="22" t="s">
        <v>1540</v>
      </c>
      <c r="B86" s="23" t="s">
        <v>824</v>
      </c>
      <c r="C86" s="114">
        <v>800</v>
      </c>
      <c r="D86" s="115">
        <v>863.4</v>
      </c>
      <c r="E86" s="209">
        <v>1.1491349145020856E-4</v>
      </c>
      <c r="F86" s="209">
        <v>1.2861962208645977E-4</v>
      </c>
    </row>
    <row r="87" spans="1:6" s="42" customFormat="1">
      <c r="A87" s="22" t="s">
        <v>179</v>
      </c>
      <c r="B87" s="23" t="s">
        <v>817</v>
      </c>
      <c r="C87" s="114">
        <v>3500</v>
      </c>
      <c r="D87" s="115">
        <v>4402</v>
      </c>
      <c r="E87" s="209">
        <v>5.0274652509466251E-4</v>
      </c>
      <c r="F87" s="209">
        <v>6.5576045451076672E-4</v>
      </c>
    </row>
    <row r="88" spans="1:6" s="42" customFormat="1">
      <c r="A88" s="22" t="s">
        <v>1645</v>
      </c>
      <c r="B88" s="23" t="s">
        <v>1646</v>
      </c>
      <c r="C88" s="114">
        <v>23000</v>
      </c>
      <c r="D88" s="115">
        <v>35410.639999999999</v>
      </c>
      <c r="E88" s="209">
        <v>3.3037628791934962E-3</v>
      </c>
      <c r="F88" s="209">
        <v>5.2750789143382864E-3</v>
      </c>
    </row>
    <row r="89" spans="1:6" s="42" customFormat="1">
      <c r="A89" s="22"/>
      <c r="B89" s="23" t="s">
        <v>1677</v>
      </c>
      <c r="C89" s="114"/>
      <c r="D89" s="115">
        <v>21075.040000000001</v>
      </c>
      <c r="E89" s="209">
        <v>0</v>
      </c>
      <c r="F89" s="209">
        <v>3.1395224464408427E-3</v>
      </c>
    </row>
    <row r="90" spans="1:6" s="42" customFormat="1">
      <c r="A90" s="22" t="s">
        <v>847</v>
      </c>
      <c r="B90" s="23" t="s">
        <v>1705</v>
      </c>
      <c r="C90" s="114"/>
      <c r="D90" s="115">
        <v>10000</v>
      </c>
      <c r="E90" s="209">
        <v>0</v>
      </c>
      <c r="F90" s="209">
        <v>1.4896875386432684E-3</v>
      </c>
    </row>
    <row r="91" spans="1:6" s="6" customFormat="1">
      <c r="A91" s="19"/>
      <c r="B91" s="33" t="s">
        <v>406</v>
      </c>
      <c r="C91" s="33">
        <v>1977582.61</v>
      </c>
      <c r="D91" s="33">
        <v>1719188.5199999998</v>
      </c>
      <c r="E91" s="211">
        <v>0.28406365293289521</v>
      </c>
      <c r="F91" s="211">
        <v>0.25610537148225632</v>
      </c>
    </row>
    <row r="92" spans="1:6" ht="23.25">
      <c r="B92" s="50" t="s">
        <v>728</v>
      </c>
      <c r="C92" s="11">
        <v>127400</v>
      </c>
      <c r="D92" s="11"/>
      <c r="E92" s="11"/>
      <c r="F92" s="11"/>
    </row>
    <row r="93" spans="1:6">
      <c r="A93" s="2" t="s">
        <v>3</v>
      </c>
      <c r="B93" s="2" t="s">
        <v>2</v>
      </c>
      <c r="C93" s="26" t="s">
        <v>1647</v>
      </c>
      <c r="D93" s="26" t="s">
        <v>1648</v>
      </c>
      <c r="E93" s="26" t="s">
        <v>1747</v>
      </c>
      <c r="F93" s="26" t="s">
        <v>1748</v>
      </c>
    </row>
    <row r="94" spans="1:6" s="42" customFormat="1">
      <c r="A94" s="49" t="s">
        <v>472</v>
      </c>
      <c r="B94" s="45"/>
      <c r="C94" s="47"/>
      <c r="D94" s="47"/>
      <c r="E94" s="47"/>
      <c r="F94" s="47"/>
    </row>
    <row r="95" spans="1:6">
      <c r="A95" s="22" t="s">
        <v>83</v>
      </c>
      <c r="B95" s="23" t="s">
        <v>84</v>
      </c>
      <c r="C95" s="114">
        <v>8600</v>
      </c>
      <c r="D95" s="115">
        <v>14258.68</v>
      </c>
      <c r="E95" s="209">
        <v>1.2353200330897421E-3</v>
      </c>
      <c r="F95" s="209">
        <v>2.1240977913501999E-3</v>
      </c>
    </row>
    <row r="96" spans="1:6">
      <c r="A96" s="22" t="s">
        <v>85</v>
      </c>
      <c r="B96" s="23" t="s">
        <v>86</v>
      </c>
      <c r="C96" s="114">
        <v>68000</v>
      </c>
      <c r="D96" s="115">
        <v>64396.69</v>
      </c>
      <c r="E96" s="209">
        <v>9.7676467732677272E-3</v>
      </c>
      <c r="F96" s="209">
        <v>9.5930946622873568E-3</v>
      </c>
    </row>
    <row r="97" spans="1:6">
      <c r="A97" s="22" t="s">
        <v>87</v>
      </c>
      <c r="B97" s="23" t="s">
        <v>88</v>
      </c>
      <c r="C97" s="114">
        <v>8000</v>
      </c>
      <c r="D97" s="115">
        <v>14368.48</v>
      </c>
      <c r="E97" s="209">
        <v>1.1491349145020856E-3</v>
      </c>
      <c r="F97" s="209">
        <v>2.1404545605245026E-3</v>
      </c>
    </row>
    <row r="98" spans="1:6">
      <c r="A98" s="22" t="s">
        <v>89</v>
      </c>
      <c r="B98" s="23" t="s">
        <v>90</v>
      </c>
      <c r="C98" s="114">
        <v>4500</v>
      </c>
      <c r="D98" s="115">
        <v>6773.75</v>
      </c>
      <c r="E98" s="209">
        <v>6.4638838940742321E-4</v>
      </c>
      <c r="F98" s="209">
        <v>1.0090770964884838E-3</v>
      </c>
    </row>
    <row r="99" spans="1:6">
      <c r="A99" s="22" t="s">
        <v>91</v>
      </c>
      <c r="B99" s="23" t="s">
        <v>92</v>
      </c>
      <c r="C99" s="114">
        <v>4800</v>
      </c>
      <c r="D99" s="115">
        <v>5610.79</v>
      </c>
      <c r="E99" s="209">
        <v>6.8948094870125137E-4</v>
      </c>
      <c r="F99" s="209">
        <v>8.3583239449442639E-4</v>
      </c>
    </row>
    <row r="100" spans="1:6" s="42" customFormat="1">
      <c r="A100" s="49" t="s">
        <v>443</v>
      </c>
      <c r="B100" s="45"/>
      <c r="C100" s="176"/>
      <c r="D100" s="47"/>
      <c r="E100" s="47"/>
      <c r="F100" s="47"/>
    </row>
    <row r="101" spans="1:6">
      <c r="A101" s="22" t="s">
        <v>93</v>
      </c>
      <c r="B101" s="23" t="s">
        <v>94</v>
      </c>
      <c r="C101" s="114">
        <v>5200</v>
      </c>
      <c r="D101" s="115">
        <v>8521.39</v>
      </c>
      <c r="E101" s="209">
        <v>7.4693769442635565E-4</v>
      </c>
      <c r="F101" s="209">
        <v>1.2694208494919358E-3</v>
      </c>
    </row>
    <row r="102" spans="1:6">
      <c r="A102" s="22" t="s">
        <v>95</v>
      </c>
      <c r="B102" s="23" t="s">
        <v>96</v>
      </c>
      <c r="C102" s="114">
        <v>34000</v>
      </c>
      <c r="D102" s="115">
        <v>29930.19</v>
      </c>
      <c r="E102" s="209">
        <v>4.8838233866338636E-3</v>
      </c>
      <c r="F102" s="209">
        <v>4.4586631072225363E-3</v>
      </c>
    </row>
    <row r="103" spans="1:6">
      <c r="A103" s="22" t="s">
        <v>97</v>
      </c>
      <c r="B103" s="23" t="s">
        <v>98</v>
      </c>
      <c r="C103" s="114">
        <v>5000</v>
      </c>
      <c r="D103" s="115">
        <v>4064.45</v>
      </c>
      <c r="E103" s="209">
        <v>7.1820932156380351E-4</v>
      </c>
      <c r="F103" s="209">
        <v>6.0547605164386321E-4</v>
      </c>
    </row>
    <row r="104" spans="1:6" s="42" customFormat="1">
      <c r="A104" s="49" t="s">
        <v>442</v>
      </c>
      <c r="B104" s="45"/>
      <c r="C104" s="176"/>
      <c r="D104" s="47"/>
      <c r="E104" s="47"/>
      <c r="F104" s="47"/>
    </row>
    <row r="105" spans="1:6">
      <c r="A105" s="22" t="s">
        <v>99</v>
      </c>
      <c r="B105" s="23" t="s">
        <v>100</v>
      </c>
      <c r="C105" s="114">
        <v>6500</v>
      </c>
      <c r="D105" s="115">
        <v>10675.79</v>
      </c>
      <c r="E105" s="209">
        <v>9.3367211803294461E-4</v>
      </c>
      <c r="F105" s="209">
        <v>1.590359132817242E-3</v>
      </c>
    </row>
    <row r="106" spans="1:6">
      <c r="A106" s="22" t="s">
        <v>101</v>
      </c>
      <c r="B106" s="23" t="s">
        <v>102</v>
      </c>
      <c r="C106" s="114">
        <v>54000</v>
      </c>
      <c r="D106" s="115">
        <v>50040.800000000003</v>
      </c>
      <c r="E106" s="209">
        <v>7.7566606728890781E-3</v>
      </c>
      <c r="F106" s="209">
        <v>7.4545156183740066E-3</v>
      </c>
    </row>
    <row r="107" spans="1:6">
      <c r="A107" s="22" t="s">
        <v>103</v>
      </c>
      <c r="B107" s="23" t="s">
        <v>104</v>
      </c>
      <c r="C107" s="114">
        <v>5000</v>
      </c>
      <c r="D107" s="115">
        <v>3773.45</v>
      </c>
      <c r="E107" s="209">
        <v>7.1820932156380351E-4</v>
      </c>
      <c r="F107" s="209">
        <v>5.6212614426934401E-4</v>
      </c>
    </row>
    <row r="108" spans="1:6" s="42" customFormat="1">
      <c r="A108" s="49" t="s">
        <v>473</v>
      </c>
      <c r="B108" s="45"/>
      <c r="C108" s="176"/>
      <c r="D108" s="47"/>
      <c r="E108" s="47"/>
      <c r="F108" s="47"/>
    </row>
    <row r="109" spans="1:6">
      <c r="A109" s="22" t="s">
        <v>105</v>
      </c>
      <c r="B109" s="23" t="s">
        <v>106</v>
      </c>
      <c r="C109" s="114">
        <v>3400</v>
      </c>
      <c r="D109" s="115">
        <v>5465.2</v>
      </c>
      <c r="E109" s="209">
        <v>4.8838233866338638E-4</v>
      </c>
      <c r="F109" s="209">
        <v>8.1414403361931896E-4</v>
      </c>
    </row>
    <row r="110" spans="1:6">
      <c r="A110" s="22" t="s">
        <v>107</v>
      </c>
      <c r="B110" s="23" t="s">
        <v>108</v>
      </c>
      <c r="C110" s="114">
        <v>25000</v>
      </c>
      <c r="D110" s="115">
        <v>19116.900000000001</v>
      </c>
      <c r="E110" s="209">
        <v>3.5910466078190174E-3</v>
      </c>
      <c r="F110" s="209">
        <v>2.8478207707489499E-3</v>
      </c>
    </row>
    <row r="111" spans="1:6">
      <c r="A111" s="22" t="s">
        <v>109</v>
      </c>
      <c r="B111" s="23" t="s">
        <v>110</v>
      </c>
      <c r="C111" s="114">
        <v>4200</v>
      </c>
      <c r="D111" s="115">
        <v>282.42</v>
      </c>
      <c r="E111" s="209">
        <v>6.0329583011359495E-4</v>
      </c>
      <c r="F111" s="209">
        <v>4.2071755466363184E-5</v>
      </c>
    </row>
    <row r="112" spans="1:6">
      <c r="A112" s="22" t="s">
        <v>112</v>
      </c>
      <c r="B112" s="23" t="s">
        <v>113</v>
      </c>
      <c r="C112" s="114">
        <v>700</v>
      </c>
      <c r="D112" s="115">
        <v>0</v>
      </c>
      <c r="E112" s="209">
        <v>1.0054930501893249E-4</v>
      </c>
      <c r="F112" s="209">
        <v>0</v>
      </c>
    </row>
    <row r="113" spans="1:6" s="42" customFormat="1">
      <c r="A113" s="49" t="s">
        <v>474</v>
      </c>
      <c r="B113" s="45"/>
      <c r="C113" s="176"/>
      <c r="D113" s="47"/>
      <c r="E113" s="47"/>
      <c r="F113" s="47"/>
    </row>
    <row r="114" spans="1:6">
      <c r="A114" s="22" t="s">
        <v>114</v>
      </c>
      <c r="B114" s="23" t="s">
        <v>115</v>
      </c>
      <c r="C114" s="114">
        <v>5700</v>
      </c>
      <c r="D114" s="115">
        <v>9214.26</v>
      </c>
      <c r="E114" s="209">
        <v>8.1875862658273605E-4</v>
      </c>
      <c r="F114" s="209">
        <v>1.3726368299819122E-3</v>
      </c>
    </row>
    <row r="115" spans="1:6">
      <c r="A115" s="22" t="s">
        <v>116</v>
      </c>
      <c r="B115" s="23" t="s">
        <v>117</v>
      </c>
      <c r="C115" s="114">
        <v>41000</v>
      </c>
      <c r="D115" s="115">
        <v>38597.75</v>
      </c>
      <c r="E115" s="209">
        <v>5.8893164368231891E-3</v>
      </c>
      <c r="F115" s="209">
        <v>5.7498587194668212E-3</v>
      </c>
    </row>
    <row r="116" spans="1:6">
      <c r="A116" s="22" t="s">
        <v>118</v>
      </c>
      <c r="B116" s="23" t="s">
        <v>119</v>
      </c>
      <c r="C116" s="114">
        <v>3000</v>
      </c>
      <c r="D116" s="115">
        <v>5491.67</v>
      </c>
      <c r="E116" s="209">
        <v>4.309255929382821E-4</v>
      </c>
      <c r="F116" s="209">
        <v>8.1808723653410773E-4</v>
      </c>
    </row>
    <row r="117" spans="1:6" ht="17.45" customHeight="1">
      <c r="A117" s="22" t="s">
        <v>126</v>
      </c>
      <c r="B117" s="23" t="s">
        <v>127</v>
      </c>
      <c r="C117" s="114">
        <v>350</v>
      </c>
      <c r="D117" s="115">
        <v>1584.04</v>
      </c>
      <c r="E117" s="209">
        <v>5.0274652509466245E-5</v>
      </c>
      <c r="F117" s="209">
        <v>2.3597246487124828E-4</v>
      </c>
    </row>
    <row r="118" spans="1:6" s="42" customFormat="1">
      <c r="A118" s="49" t="s">
        <v>475</v>
      </c>
      <c r="B118" s="45"/>
      <c r="C118" s="176"/>
      <c r="D118" s="47"/>
      <c r="E118" s="47"/>
      <c r="F118" s="47"/>
    </row>
    <row r="119" spans="1:6">
      <c r="A119" s="22" t="s">
        <v>213</v>
      </c>
      <c r="B119" s="23" t="s">
        <v>214</v>
      </c>
      <c r="C119" s="114">
        <v>14000</v>
      </c>
      <c r="D119" s="115">
        <v>23590.959999999999</v>
      </c>
      <c r="E119" s="209">
        <v>2.01098610037865E-3</v>
      </c>
      <c r="F119" s="209">
        <v>3.5143159136631795E-3</v>
      </c>
    </row>
    <row r="120" spans="1:6">
      <c r="A120" s="22" t="s">
        <v>215</v>
      </c>
      <c r="B120" s="23" t="s">
        <v>216</v>
      </c>
      <c r="C120" s="114">
        <v>35000</v>
      </c>
      <c r="D120" s="115">
        <v>26696.37</v>
      </c>
      <c r="E120" s="209">
        <v>5.0274652509466247E-3</v>
      </c>
      <c r="F120" s="209">
        <v>3.976924971600999E-3</v>
      </c>
    </row>
    <row r="121" spans="1:6">
      <c r="A121" s="22" t="s">
        <v>217</v>
      </c>
      <c r="B121" s="23" t="s">
        <v>218</v>
      </c>
      <c r="C121" s="114">
        <v>4500</v>
      </c>
      <c r="D121" s="115">
        <v>1485.5</v>
      </c>
      <c r="E121" s="209">
        <v>6.4638838940742321E-4</v>
      </c>
      <c r="F121" s="209">
        <v>2.212930838654575E-4</v>
      </c>
    </row>
    <row r="122" spans="1:6">
      <c r="A122" s="22" t="s">
        <v>219</v>
      </c>
      <c r="B122" s="23" t="s">
        <v>220</v>
      </c>
      <c r="C122" s="114">
        <v>2500</v>
      </c>
      <c r="D122" s="115">
        <v>6343.49</v>
      </c>
      <c r="E122" s="209">
        <v>3.5910466078190175E-4</v>
      </c>
      <c r="F122" s="209">
        <v>9.4498180045081859E-4</v>
      </c>
    </row>
    <row r="123" spans="1:6">
      <c r="A123" s="22" t="s">
        <v>221</v>
      </c>
      <c r="B123" s="23" t="s">
        <v>222</v>
      </c>
      <c r="C123" s="114">
        <v>300</v>
      </c>
      <c r="D123" s="115">
        <v>0</v>
      </c>
      <c r="E123" s="209">
        <v>4.309255929382821E-5</v>
      </c>
      <c r="F123" s="209">
        <v>0</v>
      </c>
    </row>
    <row r="124" spans="1:6">
      <c r="A124" s="22" t="s">
        <v>223</v>
      </c>
      <c r="B124" s="23" t="s">
        <v>224</v>
      </c>
      <c r="C124" s="114">
        <v>3000</v>
      </c>
      <c r="D124" s="115">
        <v>10000</v>
      </c>
      <c r="E124" s="209">
        <v>4.309255929382821E-4</v>
      </c>
      <c r="F124" s="209">
        <v>1.4896875386432684E-3</v>
      </c>
    </row>
    <row r="125" spans="1:6">
      <c r="A125" s="22" t="s">
        <v>225</v>
      </c>
      <c r="B125" s="23" t="s">
        <v>226</v>
      </c>
      <c r="C125" s="114">
        <v>4000</v>
      </c>
      <c r="D125" s="115">
        <v>3500</v>
      </c>
      <c r="E125" s="209">
        <v>5.745674572510428E-4</v>
      </c>
      <c r="F125" s="209">
        <v>5.2139063852514394E-4</v>
      </c>
    </row>
    <row r="126" spans="1:6">
      <c r="A126" s="22" t="s">
        <v>227</v>
      </c>
      <c r="B126" s="23" t="s">
        <v>228</v>
      </c>
      <c r="C126" s="114">
        <v>3000</v>
      </c>
      <c r="D126" s="115">
        <v>4000</v>
      </c>
      <c r="E126" s="209">
        <v>4.309255929382821E-4</v>
      </c>
      <c r="F126" s="209">
        <v>5.9587501545730736E-4</v>
      </c>
    </row>
    <row r="127" spans="1:6">
      <c r="A127" s="22" t="s">
        <v>229</v>
      </c>
      <c r="B127" s="23" t="s">
        <v>230</v>
      </c>
      <c r="C127" s="114">
        <v>3000</v>
      </c>
      <c r="D127" s="115">
        <v>1159.01</v>
      </c>
      <c r="E127" s="209">
        <v>4.309255929382821E-4</v>
      </c>
      <c r="F127" s="209">
        <v>1.7265627541629343E-4</v>
      </c>
    </row>
    <row r="128" spans="1:6">
      <c r="A128" s="22" t="s">
        <v>231</v>
      </c>
      <c r="B128" s="23" t="s">
        <v>232</v>
      </c>
      <c r="C128" s="114">
        <v>600</v>
      </c>
      <c r="D128" s="115">
        <v>0</v>
      </c>
      <c r="E128" s="209">
        <v>8.6185118587656421E-5</v>
      </c>
      <c r="F128" s="209">
        <v>0</v>
      </c>
    </row>
    <row r="129" spans="1:6">
      <c r="A129" s="22" t="s">
        <v>233</v>
      </c>
      <c r="B129" s="23" t="s">
        <v>234</v>
      </c>
      <c r="C129" s="114">
        <v>5800</v>
      </c>
      <c r="D129" s="115">
        <v>5436</v>
      </c>
      <c r="E129" s="209">
        <v>8.3312281301401207E-4</v>
      </c>
      <c r="F129" s="209">
        <v>8.0979414600648063E-4</v>
      </c>
    </row>
    <row r="130" spans="1:6">
      <c r="A130" s="22" t="s">
        <v>235</v>
      </c>
      <c r="B130" s="23" t="s">
        <v>236</v>
      </c>
      <c r="C130" s="114">
        <v>18700</v>
      </c>
      <c r="D130" s="115">
        <v>18740.66</v>
      </c>
      <c r="E130" s="209">
        <v>2.6861028626486254E-3</v>
      </c>
      <c r="F130" s="209">
        <v>2.7917727667950351E-3</v>
      </c>
    </row>
    <row r="131" spans="1:6">
      <c r="A131" s="22" t="s">
        <v>239</v>
      </c>
      <c r="B131" s="23" t="s">
        <v>240</v>
      </c>
      <c r="C131" s="114">
        <v>3000</v>
      </c>
      <c r="D131" s="115">
        <v>3531.27</v>
      </c>
      <c r="E131" s="209">
        <v>4.309255929382821E-4</v>
      </c>
      <c r="F131" s="209">
        <v>5.2604889145848146E-4</v>
      </c>
    </row>
    <row r="132" spans="1:6">
      <c r="A132" s="22" t="s">
        <v>243</v>
      </c>
      <c r="B132" s="23" t="s">
        <v>244</v>
      </c>
      <c r="C132" s="114">
        <v>1000</v>
      </c>
      <c r="D132" s="115">
        <v>0</v>
      </c>
      <c r="E132" s="209">
        <v>1.436418643127607E-4</v>
      </c>
      <c r="F132" s="209">
        <v>0</v>
      </c>
    </row>
    <row r="133" spans="1:6" s="42" customFormat="1">
      <c r="A133" s="49" t="s">
        <v>436</v>
      </c>
      <c r="B133" s="45"/>
      <c r="C133" s="176"/>
      <c r="D133" s="47"/>
      <c r="E133" s="47"/>
      <c r="F133" s="47"/>
    </row>
    <row r="134" spans="1:6">
      <c r="A134" s="22" t="s">
        <v>245</v>
      </c>
      <c r="B134" s="23" t="s">
        <v>246</v>
      </c>
      <c r="C134" s="114">
        <v>58000</v>
      </c>
      <c r="D134" s="115">
        <v>64480.56</v>
      </c>
      <c r="E134" s="209">
        <v>8.3312281301401205E-3</v>
      </c>
      <c r="F134" s="209">
        <v>9.6055886716739577E-3</v>
      </c>
    </row>
    <row r="135" spans="1:6" s="42" customFormat="1">
      <c r="A135" s="49" t="s">
        <v>434</v>
      </c>
      <c r="B135" s="45"/>
      <c r="C135" s="176"/>
      <c r="D135" s="47"/>
      <c r="E135" s="47"/>
      <c r="F135" s="47"/>
    </row>
    <row r="136" spans="1:6">
      <c r="A136" s="22" t="s">
        <v>247</v>
      </c>
      <c r="B136" s="23" t="s">
        <v>248</v>
      </c>
      <c r="C136" s="114">
        <v>10000</v>
      </c>
      <c r="D136" s="115">
        <v>14779.08</v>
      </c>
      <c r="E136" s="209">
        <v>1.436418643127607E-3</v>
      </c>
      <c r="F136" s="209">
        <v>2.2016211308611955E-3</v>
      </c>
    </row>
    <row r="137" spans="1:6">
      <c r="A137" s="22" t="s">
        <v>249</v>
      </c>
      <c r="B137" s="23" t="s">
        <v>250</v>
      </c>
      <c r="C137" s="114">
        <v>16000</v>
      </c>
      <c r="D137" s="115">
        <v>14934.69</v>
      </c>
      <c r="E137" s="209">
        <v>2.2982698290041712E-3</v>
      </c>
      <c r="F137" s="209">
        <v>2.2248021586500234E-3</v>
      </c>
    </row>
    <row r="138" spans="1:6">
      <c r="A138" s="22" t="s">
        <v>251</v>
      </c>
      <c r="B138" s="23" t="s">
        <v>252</v>
      </c>
      <c r="C138" s="114">
        <v>2000</v>
      </c>
      <c r="D138" s="115">
        <v>968.42</v>
      </c>
      <c r="E138" s="209">
        <v>2.872837286255214E-4</v>
      </c>
      <c r="F138" s="209">
        <v>1.4426432061729138E-4</v>
      </c>
    </row>
    <row r="139" spans="1:6">
      <c r="A139" s="22" t="s">
        <v>253</v>
      </c>
      <c r="B139" s="23" t="s">
        <v>254</v>
      </c>
      <c r="C139" s="114">
        <v>1000</v>
      </c>
      <c r="D139" s="115">
        <v>2097.61</v>
      </c>
      <c r="E139" s="209">
        <v>1.436418643127607E-4</v>
      </c>
      <c r="F139" s="209">
        <v>3.1247834779335064E-4</v>
      </c>
    </row>
    <row r="140" spans="1:6">
      <c r="A140" s="22" t="s">
        <v>255</v>
      </c>
      <c r="B140" s="23" t="s">
        <v>256</v>
      </c>
      <c r="C140" s="114">
        <v>800</v>
      </c>
      <c r="D140" s="115">
        <v>427</v>
      </c>
      <c r="E140" s="209">
        <v>1.1491349145020856E-4</v>
      </c>
      <c r="F140" s="209">
        <v>6.3609657900067561E-5</v>
      </c>
    </row>
    <row r="141" spans="1:6">
      <c r="A141" s="22" t="s">
        <v>257</v>
      </c>
      <c r="B141" s="23" t="s">
        <v>258</v>
      </c>
      <c r="C141" s="114">
        <v>4500</v>
      </c>
      <c r="D141" s="115">
        <v>2394.3000000000002</v>
      </c>
      <c r="E141" s="209">
        <v>6.4638838940742321E-4</v>
      </c>
      <c r="F141" s="209">
        <v>3.5667588737735777E-4</v>
      </c>
    </row>
    <row r="142" spans="1:6">
      <c r="A142" s="22" t="s">
        <v>259</v>
      </c>
      <c r="B142" s="23" t="s">
        <v>260</v>
      </c>
      <c r="C142" s="114">
        <v>1000</v>
      </c>
      <c r="D142" s="115">
        <v>794</v>
      </c>
      <c r="E142" s="209">
        <v>1.436418643127607E-4</v>
      </c>
      <c r="F142" s="209">
        <v>1.182811905682755E-4</v>
      </c>
    </row>
    <row r="143" spans="1:6">
      <c r="A143" s="22" t="s">
        <v>261</v>
      </c>
      <c r="B143" s="23" t="s">
        <v>262</v>
      </c>
      <c r="C143" s="114">
        <v>1000</v>
      </c>
      <c r="D143" s="115">
        <v>396.32</v>
      </c>
      <c r="E143" s="209">
        <v>1.436418643127607E-4</v>
      </c>
      <c r="F143" s="209">
        <v>5.9039296531510008E-5</v>
      </c>
    </row>
    <row r="144" spans="1:6">
      <c r="A144" s="22" t="s">
        <v>263</v>
      </c>
      <c r="B144" s="23" t="s">
        <v>264</v>
      </c>
      <c r="C144" s="114">
        <v>1500</v>
      </c>
      <c r="D144" s="115">
        <v>284.8</v>
      </c>
      <c r="E144" s="209">
        <v>2.1546279646914105E-4</v>
      </c>
      <c r="F144" s="209">
        <v>4.242630110056028E-5</v>
      </c>
    </row>
    <row r="145" spans="1:6">
      <c r="A145" s="22" t="s">
        <v>265</v>
      </c>
      <c r="B145" s="23" t="s">
        <v>266</v>
      </c>
      <c r="C145" s="114">
        <v>600</v>
      </c>
      <c r="D145" s="115">
        <v>0</v>
      </c>
      <c r="E145" s="209">
        <v>8.6185118587656421E-5</v>
      </c>
      <c r="F145" s="209">
        <v>0</v>
      </c>
    </row>
    <row r="146" spans="1:6">
      <c r="A146" s="22" t="s">
        <v>267</v>
      </c>
      <c r="B146" s="23" t="s">
        <v>268</v>
      </c>
      <c r="C146" s="114">
        <v>1600</v>
      </c>
      <c r="D146" s="115">
        <v>295</v>
      </c>
      <c r="E146" s="209">
        <v>2.2982698290041712E-4</v>
      </c>
      <c r="F146" s="209">
        <v>4.3945782389976415E-5</v>
      </c>
    </row>
    <row r="147" spans="1:6">
      <c r="A147" s="22" t="s">
        <v>269</v>
      </c>
      <c r="B147" s="23" t="s">
        <v>270</v>
      </c>
      <c r="C147" s="114">
        <v>21000</v>
      </c>
      <c r="D147" s="115">
        <v>22254.52</v>
      </c>
      <c r="E147" s="209">
        <v>3.0164791505679746E-3</v>
      </c>
      <c r="F147" s="209">
        <v>3.3152281122487389E-3</v>
      </c>
    </row>
    <row r="148" spans="1:6">
      <c r="A148" s="22" t="s">
        <v>271</v>
      </c>
      <c r="B148" s="23" t="s">
        <v>272</v>
      </c>
      <c r="C148" s="114">
        <v>5500</v>
      </c>
      <c r="D148" s="115">
        <v>4894.5200000000004</v>
      </c>
      <c r="E148" s="209">
        <v>7.9003025372018391E-4</v>
      </c>
      <c r="F148" s="209">
        <v>7.2913054516402507E-4</v>
      </c>
    </row>
    <row r="149" spans="1:6">
      <c r="A149" s="22" t="s">
        <v>273</v>
      </c>
      <c r="B149" s="23" t="s">
        <v>274</v>
      </c>
      <c r="C149" s="114">
        <v>500</v>
      </c>
      <c r="D149" s="115">
        <v>0</v>
      </c>
      <c r="E149" s="209">
        <v>7.1820932156380351E-5</v>
      </c>
      <c r="F149" s="209">
        <v>0</v>
      </c>
    </row>
    <row r="150" spans="1:6" s="42" customFormat="1">
      <c r="A150" s="49" t="s">
        <v>435</v>
      </c>
      <c r="B150" s="45"/>
      <c r="C150" s="176"/>
      <c r="D150" s="47"/>
      <c r="E150" s="47"/>
      <c r="F150" s="47"/>
    </row>
    <row r="151" spans="1:6">
      <c r="A151" s="22" t="s">
        <v>275</v>
      </c>
      <c r="B151" s="23" t="s">
        <v>276</v>
      </c>
      <c r="C151" s="114">
        <v>55000</v>
      </c>
      <c r="D151" s="115">
        <v>40857.22</v>
      </c>
      <c r="E151" s="209">
        <v>7.9003025372018382E-3</v>
      </c>
      <c r="F151" s="209">
        <v>6.0864491497606516E-3</v>
      </c>
    </row>
    <row r="152" spans="1:6" s="42" customFormat="1">
      <c r="A152" s="49" t="s">
        <v>476</v>
      </c>
      <c r="B152" s="45"/>
      <c r="C152" s="47"/>
      <c r="D152" s="47"/>
      <c r="E152" s="47"/>
      <c r="F152" s="47"/>
    </row>
    <row r="153" spans="1:6">
      <c r="A153" s="22" t="s">
        <v>277</v>
      </c>
      <c r="B153" s="23" t="s">
        <v>278</v>
      </c>
      <c r="C153" s="114">
        <v>10000</v>
      </c>
      <c r="D153" s="115">
        <v>17681.29</v>
      </c>
      <c r="E153" s="209">
        <v>1.436418643127607E-3</v>
      </c>
      <c r="F153" s="209">
        <v>2.6339597380137833E-3</v>
      </c>
    </row>
    <row r="154" spans="1:6">
      <c r="A154" s="22" t="s">
        <v>279</v>
      </c>
      <c r="B154" s="23" t="s">
        <v>280</v>
      </c>
      <c r="C154" s="114">
        <v>27000</v>
      </c>
      <c r="D154" s="115">
        <v>22613.43</v>
      </c>
      <c r="E154" s="209">
        <v>3.878330336444539E-3</v>
      </c>
      <c r="F154" s="209">
        <v>3.3686944876981846E-3</v>
      </c>
    </row>
    <row r="155" spans="1:6">
      <c r="A155" s="22" t="s">
        <v>281</v>
      </c>
      <c r="B155" s="23" t="s">
        <v>282</v>
      </c>
      <c r="C155" s="114">
        <v>1500</v>
      </c>
      <c r="D155" s="115">
        <v>1047</v>
      </c>
      <c r="E155" s="209">
        <v>2.1546279646914105E-4</v>
      </c>
      <c r="F155" s="209">
        <v>1.5597028529595018E-4</v>
      </c>
    </row>
    <row r="156" spans="1:6">
      <c r="A156" s="22" t="s">
        <v>283</v>
      </c>
      <c r="B156" s="23" t="s">
        <v>284</v>
      </c>
      <c r="C156" s="114">
        <v>2500</v>
      </c>
      <c r="D156" s="115">
        <v>2389.4499999999998</v>
      </c>
      <c r="E156" s="209">
        <v>3.5910466078190175E-4</v>
      </c>
      <c r="F156" s="209">
        <v>3.5595338892111574E-4</v>
      </c>
    </row>
    <row r="157" spans="1:6">
      <c r="A157" s="22" t="s">
        <v>285</v>
      </c>
      <c r="B157" s="23" t="s">
        <v>286</v>
      </c>
      <c r="C157" s="114">
        <v>800</v>
      </c>
      <c r="D157" s="115">
        <v>850.01</v>
      </c>
      <c r="E157" s="209">
        <v>1.1491349145020856E-4</v>
      </c>
      <c r="F157" s="209">
        <v>1.2662493047221646E-4</v>
      </c>
    </row>
    <row r="158" spans="1:6">
      <c r="A158" s="22" t="s">
        <v>287</v>
      </c>
      <c r="B158" s="23" t="s">
        <v>288</v>
      </c>
      <c r="C158" s="114">
        <v>5000</v>
      </c>
      <c r="D158" s="115">
        <v>4932.8999999999996</v>
      </c>
      <c r="E158" s="209">
        <v>7.1820932156380351E-4</v>
      </c>
      <c r="F158" s="209">
        <v>7.3484796593733777E-4</v>
      </c>
    </row>
    <row r="159" spans="1:6">
      <c r="A159" s="22" t="s">
        <v>289</v>
      </c>
      <c r="B159" s="23" t="s">
        <v>290</v>
      </c>
      <c r="C159" s="114">
        <v>3000</v>
      </c>
      <c r="D159" s="115">
        <v>2274.16</v>
      </c>
      <c r="E159" s="209">
        <v>4.309255929382821E-4</v>
      </c>
      <c r="F159" s="209">
        <v>3.3877878128809751E-4</v>
      </c>
    </row>
    <row r="160" spans="1:6">
      <c r="A160" s="22" t="s">
        <v>291</v>
      </c>
      <c r="B160" s="23" t="s">
        <v>292</v>
      </c>
      <c r="C160" s="114">
        <v>2000</v>
      </c>
      <c r="D160" s="115">
        <v>342.72</v>
      </c>
      <c r="E160" s="209">
        <v>2.872837286255214E-4</v>
      </c>
      <c r="F160" s="209">
        <v>5.1054571324382094E-5</v>
      </c>
    </row>
    <row r="161" spans="1:6">
      <c r="A161" s="22" t="s">
        <v>293</v>
      </c>
      <c r="B161" s="23" t="s">
        <v>294</v>
      </c>
      <c r="C161" s="114">
        <v>1000</v>
      </c>
      <c r="D161" s="115">
        <v>276.79000000000002</v>
      </c>
      <c r="E161" s="209">
        <v>1.436418643127607E-4</v>
      </c>
      <c r="F161" s="209">
        <v>4.1233061382107028E-5</v>
      </c>
    </row>
    <row r="162" spans="1:6">
      <c r="A162" s="22" t="s">
        <v>295</v>
      </c>
      <c r="B162" s="23" t="s">
        <v>296</v>
      </c>
      <c r="C162" s="114">
        <v>500</v>
      </c>
      <c r="D162" s="115">
        <v>0</v>
      </c>
      <c r="E162" s="209">
        <v>7.1820932156380351E-5</v>
      </c>
      <c r="F162" s="209">
        <v>0</v>
      </c>
    </row>
    <row r="163" spans="1:6">
      <c r="A163" s="22" t="s">
        <v>297</v>
      </c>
      <c r="B163" s="23" t="s">
        <v>298</v>
      </c>
      <c r="C163" s="114">
        <v>700</v>
      </c>
      <c r="D163" s="115">
        <v>728</v>
      </c>
      <c r="E163" s="209">
        <v>1.0054930501893249E-4</v>
      </c>
      <c r="F163" s="209">
        <v>1.0844925281322994E-4</v>
      </c>
    </row>
    <row r="164" spans="1:6">
      <c r="A164" s="22" t="s">
        <v>299</v>
      </c>
      <c r="B164" s="23" t="s">
        <v>300</v>
      </c>
      <c r="C164" s="114">
        <v>16200</v>
      </c>
      <c r="D164" s="115">
        <v>20035.189999999999</v>
      </c>
      <c r="E164" s="209">
        <v>2.3269982018667233E-3</v>
      </c>
      <c r="F164" s="209">
        <v>2.9846172877350222E-3</v>
      </c>
    </row>
    <row r="165" spans="1:6">
      <c r="A165" s="22" t="s">
        <v>301</v>
      </c>
      <c r="B165" s="23" t="s">
        <v>302</v>
      </c>
      <c r="C165" s="114">
        <v>2000</v>
      </c>
      <c r="D165" s="115">
        <v>3598.93</v>
      </c>
      <c r="E165" s="209">
        <v>2.872837286255214E-4</v>
      </c>
      <c r="F165" s="209">
        <v>5.3612811734494179E-4</v>
      </c>
    </row>
    <row r="166" spans="1:6" s="42" customFormat="1">
      <c r="A166" s="49" t="s">
        <v>477</v>
      </c>
      <c r="B166" s="45"/>
      <c r="C166" s="176"/>
      <c r="D166" s="47"/>
      <c r="E166" s="47"/>
      <c r="F166" s="47"/>
    </row>
    <row r="167" spans="1:6">
      <c r="A167" s="22" t="s">
        <v>305</v>
      </c>
      <c r="B167" s="23" t="s">
        <v>306</v>
      </c>
      <c r="C167" s="114">
        <v>51000</v>
      </c>
      <c r="D167" s="115">
        <v>51313.96</v>
      </c>
      <c r="E167" s="209">
        <v>7.3257350799507959E-3</v>
      </c>
      <c r="F167" s="209">
        <v>7.6441766770439122E-3</v>
      </c>
    </row>
    <row r="168" spans="1:6" s="42" customFormat="1">
      <c r="A168" s="49" t="s">
        <v>478</v>
      </c>
      <c r="B168" s="45"/>
      <c r="C168" s="176"/>
      <c r="D168" s="47"/>
      <c r="E168" s="47"/>
      <c r="F168" s="47"/>
    </row>
    <row r="169" spans="1:6">
      <c r="A169" s="22" t="s">
        <v>315</v>
      </c>
      <c r="B169" s="23" t="s">
        <v>316</v>
      </c>
      <c r="C169" s="114">
        <v>25000</v>
      </c>
      <c r="D169" s="115">
        <v>22864.54</v>
      </c>
      <c r="E169" s="209">
        <v>3.5910466078190174E-3</v>
      </c>
      <c r="F169" s="209">
        <v>3.4061020314810554E-3</v>
      </c>
    </row>
    <row r="170" spans="1:6" s="42" customFormat="1">
      <c r="A170" s="49" t="s">
        <v>479</v>
      </c>
      <c r="B170" s="45"/>
      <c r="C170" s="176"/>
      <c r="D170" s="47"/>
      <c r="E170" s="47"/>
      <c r="F170" s="47"/>
    </row>
    <row r="171" spans="1:6">
      <c r="A171" s="22" t="s">
        <v>323</v>
      </c>
      <c r="B171" s="23" t="s">
        <v>324</v>
      </c>
      <c r="C171" s="114">
        <v>44000</v>
      </c>
      <c r="D171" s="115">
        <v>32302.78</v>
      </c>
      <c r="E171" s="209">
        <v>6.3202420297614713E-3</v>
      </c>
      <c r="F171" s="209">
        <v>4.8121048829534996E-3</v>
      </c>
    </row>
    <row r="172" spans="1:6" s="42" customFormat="1">
      <c r="A172" s="49" t="s">
        <v>480</v>
      </c>
      <c r="B172" s="45"/>
      <c r="C172" s="176"/>
      <c r="D172" s="47"/>
      <c r="E172" s="47"/>
      <c r="F172" s="47"/>
    </row>
    <row r="173" spans="1:6">
      <c r="A173" s="22" t="s">
        <v>331</v>
      </c>
      <c r="B173" s="23" t="s">
        <v>332</v>
      </c>
      <c r="C173" s="114">
        <v>13000</v>
      </c>
      <c r="D173" s="115">
        <v>32481.31</v>
      </c>
      <c r="E173" s="209">
        <v>1.8673442360658892E-3</v>
      </c>
      <c r="F173" s="209">
        <v>4.8387002745808975E-3</v>
      </c>
    </row>
    <row r="174" spans="1:6" s="42" customFormat="1">
      <c r="A174" s="49" t="s">
        <v>481</v>
      </c>
      <c r="B174" s="45"/>
      <c r="C174" s="47"/>
      <c r="D174" s="47"/>
      <c r="E174" s="47"/>
      <c r="F174" s="47"/>
    </row>
    <row r="175" spans="1:6">
      <c r="A175" s="22" t="s">
        <v>339</v>
      </c>
      <c r="B175" s="23" t="s">
        <v>340</v>
      </c>
      <c r="C175" s="114">
        <v>52000</v>
      </c>
      <c r="D175" s="115">
        <v>38696.300000000003</v>
      </c>
      <c r="E175" s="209">
        <v>7.4693769442635569E-3</v>
      </c>
      <c r="F175" s="209">
        <v>5.7645395901601507E-3</v>
      </c>
    </row>
    <row r="176" spans="1:6" s="42" customFormat="1">
      <c r="A176" s="49" t="s">
        <v>696</v>
      </c>
      <c r="B176" s="45"/>
      <c r="C176" s="47"/>
      <c r="D176" s="115"/>
      <c r="E176" s="47"/>
      <c r="F176" s="47"/>
    </row>
    <row r="177" spans="1:6" s="42" customFormat="1">
      <c r="A177" s="22"/>
      <c r="B177" s="23" t="s">
        <v>790</v>
      </c>
      <c r="C177" s="114">
        <v>51500</v>
      </c>
      <c r="D177" s="115">
        <v>41064.67</v>
      </c>
      <c r="E177" s="209">
        <v>7.3975560121071759E-3</v>
      </c>
      <c r="F177" s="209">
        <v>6.1173527177498061E-3</v>
      </c>
    </row>
    <row r="178" spans="1:6" s="6" customFormat="1">
      <c r="A178" s="19"/>
      <c r="B178" s="33" t="s">
        <v>407</v>
      </c>
      <c r="C178" s="33">
        <v>874050</v>
      </c>
      <c r="D178" s="33">
        <v>862001.43000000028</v>
      </c>
      <c r="E178" s="211">
        <v>0.1255501715025685</v>
      </c>
      <c r="F178" s="211">
        <v>0.1284112788563678</v>
      </c>
    </row>
    <row r="179" spans="1:6" ht="23.25">
      <c r="B179" s="50" t="s">
        <v>729</v>
      </c>
      <c r="C179" s="1"/>
      <c r="D179" s="1"/>
      <c r="E179" s="11"/>
      <c r="F179" s="11"/>
    </row>
    <row r="180" spans="1:6">
      <c r="A180" s="2" t="s">
        <v>3</v>
      </c>
      <c r="B180" s="2" t="s">
        <v>2</v>
      </c>
      <c r="C180" s="26" t="s">
        <v>1647</v>
      </c>
      <c r="D180" s="26" t="s">
        <v>1648</v>
      </c>
      <c r="E180" s="26" t="s">
        <v>1747</v>
      </c>
      <c r="F180" s="26" t="s">
        <v>1748</v>
      </c>
    </row>
    <row r="181" spans="1:6" s="42" customFormat="1">
      <c r="A181" s="49" t="s">
        <v>444</v>
      </c>
      <c r="B181" s="45"/>
      <c r="C181" s="47"/>
      <c r="D181" s="47"/>
      <c r="E181" s="47"/>
      <c r="F181" s="47"/>
    </row>
    <row r="182" spans="1:6">
      <c r="A182" s="22" t="s">
        <v>128</v>
      </c>
      <c r="B182" s="23" t="s">
        <v>129</v>
      </c>
      <c r="C182" s="114">
        <v>42000</v>
      </c>
      <c r="D182" s="115">
        <v>34099.120000000003</v>
      </c>
      <c r="E182" s="209">
        <v>6.0329583011359492E-3</v>
      </c>
      <c r="F182" s="209">
        <v>5.0797034142701447E-3</v>
      </c>
    </row>
    <row r="183" spans="1:6">
      <c r="A183" s="22" t="s">
        <v>130</v>
      </c>
      <c r="B183" s="23" t="s">
        <v>131</v>
      </c>
      <c r="C183" s="114">
        <v>18500</v>
      </c>
      <c r="D183" s="115">
        <v>14657.128000000001</v>
      </c>
      <c r="E183" s="209">
        <v>2.6573744897860729E-3</v>
      </c>
      <c r="F183" s="209">
        <v>2.183454093389933E-3</v>
      </c>
    </row>
    <row r="184" spans="1:6">
      <c r="A184" s="22" t="s">
        <v>132</v>
      </c>
      <c r="B184" s="23" t="s">
        <v>133</v>
      </c>
      <c r="C184" s="114">
        <v>13500</v>
      </c>
      <c r="D184" s="115">
        <v>10430.73</v>
      </c>
      <c r="E184" s="209">
        <v>1.9391651682222695E-3</v>
      </c>
      <c r="F184" s="209">
        <v>1.5538528499952498E-3</v>
      </c>
    </row>
    <row r="185" spans="1:6">
      <c r="A185" s="22" t="s">
        <v>134</v>
      </c>
      <c r="B185" s="23" t="s">
        <v>135</v>
      </c>
      <c r="C185" s="114">
        <v>4000</v>
      </c>
      <c r="D185" s="115">
        <v>2667.2742081447964</v>
      </c>
      <c r="E185" s="209">
        <v>5.745674572510428E-4</v>
      </c>
      <c r="F185" s="209">
        <v>3.9734051500178941E-4</v>
      </c>
    </row>
    <row r="186" spans="1:6">
      <c r="A186" s="22" t="s">
        <v>136</v>
      </c>
      <c r="B186" s="23" t="s">
        <v>137</v>
      </c>
      <c r="C186" s="114">
        <v>1400</v>
      </c>
      <c r="D186" s="115">
        <v>1135.82</v>
      </c>
      <c r="E186" s="209">
        <v>2.0109861003786498E-4</v>
      </c>
      <c r="F186" s="209">
        <v>1.692016900141797E-4</v>
      </c>
    </row>
    <row r="187" spans="1:6">
      <c r="A187" s="22" t="s">
        <v>138</v>
      </c>
      <c r="B187" s="23" t="s">
        <v>139</v>
      </c>
      <c r="C187" s="114">
        <v>11000</v>
      </c>
      <c r="D187" s="115">
        <v>5678.88</v>
      </c>
      <c r="E187" s="209">
        <v>1.5800605074403678E-3</v>
      </c>
      <c r="F187" s="209">
        <v>8.4597567694504841E-4</v>
      </c>
    </row>
    <row r="188" spans="1:6" s="42" customFormat="1">
      <c r="A188" s="49" t="s">
        <v>445</v>
      </c>
      <c r="B188" s="45"/>
      <c r="C188" s="114"/>
      <c r="D188" s="47"/>
      <c r="E188" s="47"/>
      <c r="F188" s="47"/>
    </row>
    <row r="189" spans="1:6">
      <c r="A189" s="22" t="s">
        <v>140</v>
      </c>
      <c r="B189" s="23" t="s">
        <v>141</v>
      </c>
      <c r="C189" s="114">
        <v>13000</v>
      </c>
      <c r="D189" s="115">
        <v>11440.23</v>
      </c>
      <c r="E189" s="209">
        <v>1.8673442360658892E-3</v>
      </c>
      <c r="F189" s="209">
        <v>1.7042368070212877E-3</v>
      </c>
    </row>
    <row r="190" spans="1:6">
      <c r="A190" s="22" t="s">
        <v>142</v>
      </c>
      <c r="B190" s="23" t="s">
        <v>143</v>
      </c>
      <c r="C190" s="114">
        <v>10000</v>
      </c>
      <c r="D190" s="115">
        <v>5657.0879999999997</v>
      </c>
      <c r="E190" s="209">
        <v>1.436418643127607E-3</v>
      </c>
      <c r="F190" s="209">
        <v>8.4272934986083688E-4</v>
      </c>
    </row>
    <row r="191" spans="1:6">
      <c r="A191" s="22" t="s">
        <v>144</v>
      </c>
      <c r="B191" s="23" t="s">
        <v>145</v>
      </c>
      <c r="C191" s="114">
        <v>4000</v>
      </c>
      <c r="D191" s="115">
        <v>6728.87</v>
      </c>
      <c r="E191" s="209">
        <v>5.745674572510428E-4</v>
      </c>
      <c r="F191" s="209">
        <v>1.0023913788150529E-3</v>
      </c>
    </row>
    <row r="192" spans="1:6">
      <c r="A192" s="22" t="s">
        <v>146</v>
      </c>
      <c r="B192" s="23" t="s">
        <v>147</v>
      </c>
      <c r="C192" s="114">
        <v>1200</v>
      </c>
      <c r="D192" s="115">
        <v>800.18226244343884</v>
      </c>
      <c r="E192" s="209">
        <v>1.7237023717531284E-4</v>
      </c>
      <c r="F192" s="209">
        <v>1.1920215450053682E-4</v>
      </c>
    </row>
    <row r="193" spans="1:6">
      <c r="A193" s="22" t="s">
        <v>148</v>
      </c>
      <c r="B193" s="23" t="s">
        <v>149</v>
      </c>
      <c r="C193" s="114">
        <v>800</v>
      </c>
      <c r="D193" s="115">
        <v>688.98</v>
      </c>
      <c r="E193" s="209">
        <v>1.1491349145020856E-4</v>
      </c>
      <c r="F193" s="209">
        <v>1.0263649203744391E-4</v>
      </c>
    </row>
    <row r="194" spans="1:6" s="42" customFormat="1">
      <c r="A194" s="49" t="s">
        <v>446</v>
      </c>
      <c r="B194" s="45"/>
      <c r="C194" s="114"/>
      <c r="D194" s="47"/>
      <c r="E194" s="47"/>
      <c r="F194" s="47"/>
    </row>
    <row r="195" spans="1:6">
      <c r="A195" s="22" t="s">
        <v>150</v>
      </c>
      <c r="B195" s="23" t="s">
        <v>0</v>
      </c>
      <c r="C195" s="114">
        <v>23000</v>
      </c>
      <c r="D195" s="115">
        <v>22551.46</v>
      </c>
      <c r="E195" s="209">
        <v>3.3037628791934962E-3</v>
      </c>
      <c r="F195" s="209">
        <v>3.3594628940212118E-3</v>
      </c>
    </row>
    <row r="196" spans="1:6">
      <c r="A196" s="22" t="s">
        <v>151</v>
      </c>
      <c r="B196" s="23" t="s">
        <v>152</v>
      </c>
      <c r="C196" s="114">
        <v>11000</v>
      </c>
      <c r="D196" s="115">
        <v>6530.8679999999995</v>
      </c>
      <c r="E196" s="209">
        <v>1.5800605074403678E-3</v>
      </c>
      <c r="F196" s="209">
        <v>9.7289526761240835E-4</v>
      </c>
    </row>
    <row r="197" spans="1:6">
      <c r="A197" s="22" t="s">
        <v>153</v>
      </c>
      <c r="B197" s="23" t="s">
        <v>154</v>
      </c>
      <c r="C197" s="114">
        <v>8000</v>
      </c>
      <c r="D197" s="115">
        <v>8479.0300000000007</v>
      </c>
      <c r="E197" s="209">
        <v>1.1491349145020856E-3</v>
      </c>
      <c r="F197" s="209">
        <v>1.2631105330782432E-3</v>
      </c>
    </row>
    <row r="198" spans="1:6">
      <c r="A198" s="22" t="s">
        <v>155</v>
      </c>
      <c r="B198" s="23" t="s">
        <v>156</v>
      </c>
      <c r="C198" s="114">
        <v>2000</v>
      </c>
      <c r="D198" s="115">
        <v>1333.6371040723982</v>
      </c>
      <c r="E198" s="209">
        <v>2.872837286255214E-4</v>
      </c>
      <c r="F198" s="209">
        <v>1.9867025750089471E-4</v>
      </c>
    </row>
    <row r="199" spans="1:6">
      <c r="A199" s="22" t="s">
        <v>157</v>
      </c>
      <c r="B199" s="23" t="s">
        <v>158</v>
      </c>
      <c r="C199" s="114">
        <v>800</v>
      </c>
      <c r="D199" s="115">
        <v>145.28</v>
      </c>
      <c r="E199" s="209">
        <v>1.1491349145020856E-4</v>
      </c>
      <c r="F199" s="209">
        <v>2.1642180561409402E-5</v>
      </c>
    </row>
    <row r="200" spans="1:6">
      <c r="A200" s="22" t="s">
        <v>159</v>
      </c>
      <c r="B200" s="23" t="s">
        <v>160</v>
      </c>
      <c r="C200" s="114">
        <v>13000</v>
      </c>
      <c r="D200" s="115">
        <v>3073.08</v>
      </c>
      <c r="E200" s="209">
        <v>1.8673442360658892E-3</v>
      </c>
      <c r="F200" s="209">
        <v>4.5779289812538547E-4</v>
      </c>
    </row>
    <row r="201" spans="1:6" s="42" customFormat="1">
      <c r="A201" s="49" t="s">
        <v>447</v>
      </c>
      <c r="B201" s="45"/>
      <c r="C201" s="114"/>
      <c r="D201" s="47"/>
      <c r="E201" s="47"/>
      <c r="F201" s="47"/>
    </row>
    <row r="202" spans="1:6" s="42" customFormat="1">
      <c r="A202" s="22" t="s">
        <v>748</v>
      </c>
      <c r="B202" s="23" t="s">
        <v>749</v>
      </c>
      <c r="C202" s="114">
        <v>12000</v>
      </c>
      <c r="D202" s="115">
        <v>6810.07</v>
      </c>
      <c r="E202" s="209">
        <v>1.7237023717531284E-3</v>
      </c>
      <c r="F202" s="209">
        <v>1.0144876416288361E-3</v>
      </c>
    </row>
    <row r="203" spans="1:6" s="42" customFormat="1">
      <c r="A203" s="22" t="s">
        <v>750</v>
      </c>
      <c r="B203" s="23" t="s">
        <v>751</v>
      </c>
      <c r="C203" s="114">
        <v>9000</v>
      </c>
      <c r="D203" s="115">
        <v>3789.248</v>
      </c>
      <c r="E203" s="209">
        <v>1.2927767788148464E-3</v>
      </c>
      <c r="F203" s="209">
        <v>5.6447955264289271E-4</v>
      </c>
    </row>
    <row r="204" spans="1:6" s="42" customFormat="1">
      <c r="A204" s="22" t="s">
        <v>752</v>
      </c>
      <c r="B204" s="23" t="s">
        <v>753</v>
      </c>
      <c r="C204" s="114">
        <v>5000</v>
      </c>
      <c r="D204" s="115">
        <v>6911.71</v>
      </c>
      <c r="E204" s="209">
        <v>7.1820932156380351E-4</v>
      </c>
      <c r="F204" s="209">
        <v>1.0296288257716064E-3</v>
      </c>
    </row>
    <row r="205" spans="1:6" s="42" customFormat="1">
      <c r="A205" s="22" t="s">
        <v>754</v>
      </c>
      <c r="B205" s="23" t="s">
        <v>755</v>
      </c>
      <c r="C205" s="114">
        <v>1200</v>
      </c>
      <c r="D205" s="115">
        <v>800.18226244343884</v>
      </c>
      <c r="E205" s="209">
        <v>1.7237023717531284E-4</v>
      </c>
      <c r="F205" s="209">
        <v>1.1920215450053682E-4</v>
      </c>
    </row>
    <row r="206" spans="1:6" s="42" customFormat="1">
      <c r="A206" s="22" t="s">
        <v>756</v>
      </c>
      <c r="B206" s="23" t="s">
        <v>757</v>
      </c>
      <c r="C206" s="114">
        <v>800</v>
      </c>
      <c r="D206" s="115">
        <v>366.67</v>
      </c>
      <c r="E206" s="209">
        <v>1.1491349145020856E-4</v>
      </c>
      <c r="F206" s="209">
        <v>5.4622372979432719E-5</v>
      </c>
    </row>
    <row r="207" spans="1:6" s="42" customFormat="1">
      <c r="A207" s="49" t="s">
        <v>448</v>
      </c>
      <c r="B207" s="45"/>
      <c r="C207" s="114"/>
      <c r="D207" s="47"/>
      <c r="E207" s="47"/>
      <c r="F207" s="47"/>
    </row>
    <row r="208" spans="1:6">
      <c r="A208" s="22" t="s">
        <v>161</v>
      </c>
      <c r="B208" s="23" t="s">
        <v>162</v>
      </c>
      <c r="C208" s="114">
        <v>42000</v>
      </c>
      <c r="D208" s="115">
        <v>42430.46</v>
      </c>
      <c r="E208" s="209">
        <v>6.0329583011359492E-3</v>
      </c>
      <c r="F208" s="209">
        <v>6.3208127520901648E-3</v>
      </c>
    </row>
    <row r="209" spans="1:6">
      <c r="A209" s="22" t="s">
        <v>163</v>
      </c>
      <c r="B209" s="23" t="s">
        <v>164</v>
      </c>
      <c r="C209" s="114">
        <v>12000</v>
      </c>
      <c r="D209" s="115">
        <v>11292.688</v>
      </c>
      <c r="E209" s="209">
        <v>1.7237023717531284E-3</v>
      </c>
      <c r="F209" s="209">
        <v>1.6822576591386373E-3</v>
      </c>
    </row>
    <row r="210" spans="1:6">
      <c r="A210" s="22" t="s">
        <v>165</v>
      </c>
      <c r="B210" s="23" t="s">
        <v>166</v>
      </c>
      <c r="C210" s="114">
        <v>6000</v>
      </c>
      <c r="D210" s="115">
        <v>5694.2800000000007</v>
      </c>
      <c r="E210" s="209">
        <v>8.6185118587656421E-4</v>
      </c>
      <c r="F210" s="209">
        <v>8.4826979575455905E-4</v>
      </c>
    </row>
    <row r="211" spans="1:6">
      <c r="A211" s="22" t="s">
        <v>167</v>
      </c>
      <c r="B211" s="23" t="s">
        <v>168</v>
      </c>
      <c r="C211" s="114">
        <v>2800</v>
      </c>
      <c r="D211" s="115">
        <v>1867.0919457013574</v>
      </c>
      <c r="E211" s="209">
        <v>4.0219722007572996E-4</v>
      </c>
      <c r="F211" s="209">
        <v>2.7813836050125259E-4</v>
      </c>
    </row>
    <row r="212" spans="1:6">
      <c r="A212" s="22" t="s">
        <v>169</v>
      </c>
      <c r="B212" s="23" t="s">
        <v>170</v>
      </c>
      <c r="C212" s="114">
        <v>1100</v>
      </c>
      <c r="D212" s="115">
        <v>463.69</v>
      </c>
      <c r="E212" s="209">
        <v>1.5800605074403677E-4</v>
      </c>
      <c r="F212" s="209">
        <v>6.9075321479349704E-5</v>
      </c>
    </row>
    <row r="213" spans="1:6">
      <c r="A213" s="22" t="s">
        <v>171</v>
      </c>
      <c r="B213" s="23" t="s">
        <v>172</v>
      </c>
      <c r="C213" s="114">
        <v>6200</v>
      </c>
      <c r="D213" s="115">
        <v>6146.16</v>
      </c>
      <c r="E213" s="209">
        <v>8.9057955873911635E-4</v>
      </c>
      <c r="F213" s="209">
        <v>9.1558579625077095E-4</v>
      </c>
    </row>
    <row r="214" spans="1:6" s="6" customFormat="1">
      <c r="A214" s="19"/>
      <c r="B214" s="33" t="s">
        <v>408</v>
      </c>
      <c r="C214" s="34">
        <v>275300</v>
      </c>
      <c r="D214" s="34">
        <v>222669.90778280544</v>
      </c>
      <c r="E214" s="211">
        <v>3.9544605245303024E-2</v>
      </c>
      <c r="F214" s="211">
        <v>3.31708586854891E-2</v>
      </c>
    </row>
    <row r="215" spans="1:6" ht="23.25">
      <c r="B215" s="50" t="s">
        <v>697</v>
      </c>
      <c r="C215" s="1"/>
      <c r="D215" s="1"/>
      <c r="E215" s="25"/>
      <c r="F215" s="25"/>
    </row>
    <row r="216" spans="1:6">
      <c r="A216" s="2" t="s">
        <v>3</v>
      </c>
      <c r="B216" s="2" t="s">
        <v>2</v>
      </c>
      <c r="C216" s="26" t="s">
        <v>1647</v>
      </c>
      <c r="D216" s="26" t="s">
        <v>1648</v>
      </c>
      <c r="E216" s="26" t="s">
        <v>1747</v>
      </c>
      <c r="F216" s="26" t="s">
        <v>1748</v>
      </c>
    </row>
    <row r="217" spans="1:6">
      <c r="A217" s="22" t="s">
        <v>173</v>
      </c>
      <c r="B217" s="23" t="s">
        <v>174</v>
      </c>
      <c r="C217" s="114">
        <v>33000</v>
      </c>
      <c r="D217" s="115">
        <v>22005.01221719457</v>
      </c>
      <c r="E217" s="209">
        <v>4.7401815223211035E-3</v>
      </c>
      <c r="F217" s="209">
        <v>3.2780592487647625E-3</v>
      </c>
    </row>
    <row r="218" spans="1:6">
      <c r="A218" s="22" t="s">
        <v>175</v>
      </c>
      <c r="B218" s="23" t="s">
        <v>176</v>
      </c>
      <c r="C218" s="114">
        <v>5000</v>
      </c>
      <c r="D218" s="115">
        <v>4815.71</v>
      </c>
      <c r="E218" s="209">
        <v>7.1820932156380351E-4</v>
      </c>
      <c r="F218" s="209">
        <v>7.1739031767197742E-4</v>
      </c>
    </row>
    <row r="219" spans="1:6">
      <c r="A219" s="22" t="s">
        <v>177</v>
      </c>
      <c r="B219" s="23" t="s">
        <v>178</v>
      </c>
      <c r="C219" s="114">
        <v>0</v>
      </c>
      <c r="D219" s="115">
        <v>6100</v>
      </c>
      <c r="E219" s="209">
        <v>0</v>
      </c>
      <c r="F219" s="209">
        <v>9.0870939857239368E-4</v>
      </c>
    </row>
    <row r="220" spans="1:6">
      <c r="A220" s="22" t="s">
        <v>181</v>
      </c>
      <c r="B220" s="23" t="s">
        <v>182</v>
      </c>
      <c r="C220" s="114">
        <v>33000</v>
      </c>
      <c r="D220" s="115">
        <v>31173.980000000003</v>
      </c>
      <c r="E220" s="209">
        <v>4.7401815223211035E-3</v>
      </c>
      <c r="F220" s="209">
        <v>4.6439489535914482E-3</v>
      </c>
    </row>
    <row r="221" spans="1:6">
      <c r="A221" s="22" t="s">
        <v>180</v>
      </c>
      <c r="B221" s="23" t="s">
        <v>413</v>
      </c>
      <c r="C221" s="114">
        <v>12500</v>
      </c>
      <c r="D221" s="115">
        <v>19409.419999999998</v>
      </c>
      <c r="E221" s="209">
        <v>1.7955233039095087E-3</v>
      </c>
      <c r="F221" s="209">
        <v>2.891397110629342E-3</v>
      </c>
    </row>
    <row r="222" spans="1:6">
      <c r="A222" s="22" t="s">
        <v>1538</v>
      </c>
      <c r="B222" s="23" t="s">
        <v>414</v>
      </c>
      <c r="C222" s="114">
        <v>18500</v>
      </c>
      <c r="D222" s="115">
        <v>32909.93</v>
      </c>
      <c r="E222" s="209">
        <v>2.6573744897860729E-3</v>
      </c>
      <c r="F222" s="209">
        <v>4.9025512618622253E-3</v>
      </c>
    </row>
    <row r="223" spans="1:6">
      <c r="A223" s="22" t="s">
        <v>180</v>
      </c>
      <c r="B223" s="23" t="s">
        <v>699</v>
      </c>
      <c r="C223" s="114">
        <v>4000</v>
      </c>
      <c r="D223" s="115">
        <v>4209</v>
      </c>
      <c r="E223" s="209">
        <v>5.745674572510428E-4</v>
      </c>
      <c r="F223" s="209">
        <v>6.2700948501495158E-4</v>
      </c>
    </row>
    <row r="224" spans="1:6" s="42" customFormat="1">
      <c r="A224" s="22" t="s">
        <v>180</v>
      </c>
      <c r="B224" s="23" t="s">
        <v>700</v>
      </c>
      <c r="C224" s="114">
        <v>14700</v>
      </c>
      <c r="D224" s="115">
        <v>16000</v>
      </c>
      <c r="E224" s="209">
        <v>2.1115354053975826E-3</v>
      </c>
      <c r="F224" s="209">
        <v>2.3835000618292294E-3</v>
      </c>
    </row>
    <row r="225" spans="1:6" s="42" customFormat="1">
      <c r="A225" s="22" t="s">
        <v>180</v>
      </c>
      <c r="B225" s="23" t="s">
        <v>702</v>
      </c>
      <c r="C225" s="114">
        <v>0</v>
      </c>
      <c r="D225" s="115">
        <v>7200.1399999999994</v>
      </c>
      <c r="E225" s="209">
        <v>0</v>
      </c>
      <c r="F225" s="209">
        <v>1.0725958834486942E-3</v>
      </c>
    </row>
    <row r="226" spans="1:6" s="42" customFormat="1">
      <c r="A226" s="22" t="s">
        <v>187</v>
      </c>
      <c r="B226" s="23" t="s">
        <v>1585</v>
      </c>
      <c r="C226" s="114">
        <v>5000</v>
      </c>
      <c r="D226" s="115">
        <v>7000</v>
      </c>
      <c r="E226" s="209">
        <v>7.1820932156380351E-4</v>
      </c>
      <c r="F226" s="209">
        <v>1.0427812770502879E-3</v>
      </c>
    </row>
    <row r="227" spans="1:6">
      <c r="A227" s="22" t="s">
        <v>183</v>
      </c>
      <c r="B227" s="23" t="s">
        <v>184</v>
      </c>
      <c r="C227" s="114">
        <v>4000</v>
      </c>
      <c r="D227" s="115">
        <v>3594.23</v>
      </c>
      <c r="E227" s="209">
        <v>5.745674572510428E-4</v>
      </c>
      <c r="F227" s="209">
        <v>5.3542796420177939E-4</v>
      </c>
    </row>
    <row r="228" spans="1:6">
      <c r="A228" s="22" t="s">
        <v>185</v>
      </c>
      <c r="B228" s="23" t="s">
        <v>186</v>
      </c>
      <c r="C228" s="114">
        <v>1500</v>
      </c>
      <c r="D228" s="115">
        <v>6669.66</v>
      </c>
      <c r="E228" s="209">
        <v>2.1546279646914105E-4</v>
      </c>
      <c r="F228" s="209">
        <v>9.9357093889874612E-4</v>
      </c>
    </row>
    <row r="229" spans="1:6" ht="33.75" customHeight="1">
      <c r="A229" s="22" t="s">
        <v>187</v>
      </c>
      <c r="B229" s="23" t="s">
        <v>188</v>
      </c>
      <c r="C229" s="114">
        <v>22000</v>
      </c>
      <c r="D229" s="115">
        <v>23366.66</v>
      </c>
      <c r="E229" s="209">
        <v>3.1601210148807356E-3</v>
      </c>
      <c r="F229" s="209">
        <v>3.4809022221714112E-3</v>
      </c>
    </row>
    <row r="230" spans="1:6">
      <c r="A230" s="22" t="s">
        <v>189</v>
      </c>
      <c r="B230" s="23" t="s">
        <v>190</v>
      </c>
      <c r="C230" s="114">
        <v>5500</v>
      </c>
      <c r="D230" s="115">
        <v>4853.37</v>
      </c>
      <c r="E230" s="209">
        <v>7.9003025372018391E-4</v>
      </c>
      <c r="F230" s="209">
        <v>7.2300048094250794E-4</v>
      </c>
    </row>
    <row r="231" spans="1:6">
      <c r="A231" s="22" t="s">
        <v>191</v>
      </c>
      <c r="B231" s="23" t="s">
        <v>192</v>
      </c>
      <c r="C231" s="114">
        <v>3000</v>
      </c>
      <c r="D231" s="115">
        <v>3234.59</v>
      </c>
      <c r="E231" s="209">
        <v>4.309255929382821E-4</v>
      </c>
      <c r="F231" s="209">
        <v>4.8185284156201295E-4</v>
      </c>
    </row>
    <row r="232" spans="1:6">
      <c r="A232" s="22" t="s">
        <v>193</v>
      </c>
      <c r="B232" s="23" t="s">
        <v>194</v>
      </c>
      <c r="C232" s="114">
        <v>1500</v>
      </c>
      <c r="D232" s="115">
        <v>245.95</v>
      </c>
      <c r="E232" s="209">
        <v>2.1546279646914105E-4</v>
      </c>
      <c r="F232" s="209">
        <v>3.6638865012931181E-5</v>
      </c>
    </row>
    <row r="233" spans="1:6">
      <c r="A233" s="22" t="s">
        <v>195</v>
      </c>
      <c r="B233" s="23" t="s">
        <v>196</v>
      </c>
      <c r="C233" s="114">
        <v>4000</v>
      </c>
      <c r="D233" s="115">
        <v>2377.2800000000002</v>
      </c>
      <c r="E233" s="209">
        <v>5.745674572510428E-4</v>
      </c>
      <c r="F233" s="209">
        <v>3.5414043918658691E-4</v>
      </c>
    </row>
    <row r="234" spans="1:6">
      <c r="A234" s="22" t="s">
        <v>197</v>
      </c>
      <c r="B234" s="23" t="s">
        <v>198</v>
      </c>
      <c r="C234" s="114">
        <v>3000</v>
      </c>
      <c r="D234" s="115">
        <v>1650.88</v>
      </c>
      <c r="E234" s="209">
        <v>4.309255929382821E-4</v>
      </c>
      <c r="F234" s="209">
        <v>2.4592953637953989E-4</v>
      </c>
    </row>
    <row r="235" spans="1:6">
      <c r="A235" s="22" t="s">
        <v>199</v>
      </c>
      <c r="B235" s="23" t="s">
        <v>200</v>
      </c>
      <c r="C235" s="114">
        <v>1600</v>
      </c>
      <c r="D235" s="115">
        <v>1584</v>
      </c>
      <c r="E235" s="209">
        <v>2.2982698290041712E-4</v>
      </c>
      <c r="F235" s="209">
        <v>2.3596650612109371E-4</v>
      </c>
    </row>
    <row r="236" spans="1:6">
      <c r="A236" s="22" t="s">
        <v>201</v>
      </c>
      <c r="B236" s="23" t="s">
        <v>202</v>
      </c>
      <c r="C236" s="114">
        <v>7000</v>
      </c>
      <c r="D236" s="115">
        <v>6861.5</v>
      </c>
      <c r="E236" s="209">
        <v>1.005493050189325E-3</v>
      </c>
      <c r="F236" s="209">
        <v>1.0221491046400785E-3</v>
      </c>
    </row>
    <row r="237" spans="1:6">
      <c r="A237" s="22" t="s">
        <v>203</v>
      </c>
      <c r="B237" s="23" t="s">
        <v>204</v>
      </c>
      <c r="C237" s="114">
        <v>3000</v>
      </c>
      <c r="D237" s="115">
        <v>3309.75</v>
      </c>
      <c r="E237" s="209">
        <v>4.309255929382821E-4</v>
      </c>
      <c r="F237" s="209">
        <v>4.9304933310245574E-4</v>
      </c>
    </row>
    <row r="238" spans="1:6">
      <c r="A238" s="22" t="s">
        <v>205</v>
      </c>
      <c r="B238" s="23" t="s">
        <v>206</v>
      </c>
      <c r="C238" s="114">
        <v>0</v>
      </c>
      <c r="D238" s="115">
        <v>9672.85</v>
      </c>
      <c r="E238" s="209">
        <v>0</v>
      </c>
      <c r="F238" s="209">
        <v>1.4409524108165539E-3</v>
      </c>
    </row>
    <row r="239" spans="1:6">
      <c r="A239" s="22" t="s">
        <v>209</v>
      </c>
      <c r="B239" s="23" t="s">
        <v>210</v>
      </c>
      <c r="C239" s="114">
        <v>6000</v>
      </c>
      <c r="D239" s="115">
        <v>11246.98</v>
      </c>
      <c r="E239" s="209">
        <v>8.6185118587656421E-4</v>
      </c>
      <c r="F239" s="209">
        <v>1.6754485953370064E-3</v>
      </c>
    </row>
    <row r="240" spans="1:6">
      <c r="A240" s="22" t="s">
        <v>211</v>
      </c>
      <c r="B240" s="23" t="s">
        <v>212</v>
      </c>
      <c r="C240" s="114">
        <v>1000</v>
      </c>
      <c r="D240" s="115">
        <v>653.48</v>
      </c>
      <c r="E240" s="209">
        <v>1.436418643127607E-4</v>
      </c>
      <c r="F240" s="209">
        <v>9.7348101275260304E-5</v>
      </c>
    </row>
    <row r="241" spans="1:6">
      <c r="A241" s="22" t="s">
        <v>398</v>
      </c>
      <c r="B241" s="23" t="s">
        <v>399</v>
      </c>
      <c r="C241" s="114">
        <v>8000</v>
      </c>
      <c r="D241" s="115">
        <v>5467.02</v>
      </c>
      <c r="E241" s="209">
        <v>1.1491349145020856E-3</v>
      </c>
      <c r="F241" s="209">
        <v>8.1441515675135211E-4</v>
      </c>
    </row>
    <row r="242" spans="1:6" s="42" customFormat="1">
      <c r="A242" s="22" t="s">
        <v>841</v>
      </c>
      <c r="B242" s="23" t="s">
        <v>825</v>
      </c>
      <c r="C242" s="114">
        <v>16104</v>
      </c>
      <c r="D242" s="115">
        <v>16104</v>
      </c>
      <c r="E242" s="209">
        <v>2.3132085828926983E-3</v>
      </c>
      <c r="F242" s="209">
        <v>2.3989928122311191E-3</v>
      </c>
    </row>
    <row r="243" spans="1:6" s="42" customFormat="1">
      <c r="A243" s="22" t="s">
        <v>1590</v>
      </c>
      <c r="B243" s="23" t="s">
        <v>826</v>
      </c>
      <c r="C243" s="115">
        <v>5000</v>
      </c>
      <c r="D243" s="115">
        <v>5000</v>
      </c>
      <c r="E243" s="209">
        <v>7.1820932156380351E-4</v>
      </c>
      <c r="F243" s="209">
        <v>7.448437693216342E-4</v>
      </c>
    </row>
    <row r="244" spans="1:6" s="42" customFormat="1">
      <c r="A244" s="22" t="s">
        <v>1538</v>
      </c>
      <c r="B244" s="23" t="s">
        <v>827</v>
      </c>
      <c r="C244" s="115">
        <v>7000</v>
      </c>
      <c r="D244" s="115">
        <v>0</v>
      </c>
      <c r="E244" s="209">
        <v>1.005493050189325E-3</v>
      </c>
      <c r="F244" s="209">
        <v>0</v>
      </c>
    </row>
    <row r="245" spans="1:6">
      <c r="A245" s="22" t="s">
        <v>1147</v>
      </c>
      <c r="B245" s="23" t="s">
        <v>877</v>
      </c>
      <c r="C245" s="114">
        <v>7000</v>
      </c>
      <c r="D245" s="115">
        <v>8703.98</v>
      </c>
      <c r="E245" s="209">
        <v>1.005493050189325E-3</v>
      </c>
      <c r="F245" s="209">
        <v>1.2966210542600233E-3</v>
      </c>
    </row>
    <row r="246" spans="1:6">
      <c r="A246" s="22" t="s">
        <v>1234</v>
      </c>
      <c r="B246" s="23" t="s">
        <v>842</v>
      </c>
      <c r="C246" s="114"/>
      <c r="D246" s="115">
        <v>17085.639999999985</v>
      </c>
      <c r="E246" s="209">
        <v>0</v>
      </c>
      <c r="F246" s="209">
        <v>2.5452264997744951E-3</v>
      </c>
    </row>
    <row r="247" spans="1:6" s="42" customFormat="1">
      <c r="A247" s="22" t="s">
        <v>1234</v>
      </c>
      <c r="B247" s="23" t="s">
        <v>1743</v>
      </c>
      <c r="C247" s="114"/>
      <c r="D247" s="115">
        <v>11792.78</v>
      </c>
      <c r="E247" s="209">
        <v>0</v>
      </c>
      <c r="F247" s="209">
        <v>1.7567557411961564E-3</v>
      </c>
    </row>
    <row r="248" spans="1:6" s="42" customFormat="1">
      <c r="A248" s="22" t="s">
        <v>1234</v>
      </c>
      <c r="B248" s="23" t="s">
        <v>1744</v>
      </c>
      <c r="C248" s="114"/>
      <c r="D248" s="115">
        <v>10115.77</v>
      </c>
      <c r="E248" s="209">
        <v>0</v>
      </c>
      <c r="F248" s="209">
        <v>1.5069336512781415E-3</v>
      </c>
    </row>
    <row r="249" spans="1:6" s="42" customFormat="1">
      <c r="A249" s="22" t="s">
        <v>1234</v>
      </c>
      <c r="B249" s="23" t="s">
        <v>1745</v>
      </c>
      <c r="C249" s="114"/>
      <c r="D249" s="115">
        <v>1800.31</v>
      </c>
      <c r="E249" s="209">
        <v>0</v>
      </c>
      <c r="F249" s="209">
        <v>2.6818993726948626E-4</v>
      </c>
    </row>
    <row r="250" spans="1:6">
      <c r="A250" s="22" t="s">
        <v>1590</v>
      </c>
      <c r="B250" s="23" t="s">
        <v>1584</v>
      </c>
      <c r="C250" s="114"/>
      <c r="D250" s="115">
        <v>11420</v>
      </c>
      <c r="E250" s="209">
        <v>0</v>
      </c>
      <c r="F250" s="209">
        <v>1.7012231691306125E-3</v>
      </c>
    </row>
    <row r="251" spans="1:6" s="6" customFormat="1">
      <c r="A251" s="19"/>
      <c r="B251" s="33" t="s">
        <v>409</v>
      </c>
      <c r="C251" s="33">
        <v>231904</v>
      </c>
      <c r="D251" s="33">
        <v>317633.8722171947</v>
      </c>
      <c r="E251" s="211">
        <v>3.3311122901586457E-2</v>
      </c>
      <c r="F251" s="211">
        <v>4.7317522129296317E-2</v>
      </c>
    </row>
    <row r="252" spans="1:6" ht="23.25">
      <c r="B252" s="50" t="s">
        <v>730</v>
      </c>
      <c r="C252" s="1"/>
      <c r="D252" s="1"/>
      <c r="E252" s="25"/>
      <c r="F252" s="25"/>
    </row>
    <row r="253" spans="1:6" s="42" customFormat="1">
      <c r="A253" s="2" t="s">
        <v>3</v>
      </c>
      <c r="B253" s="2" t="s">
        <v>2</v>
      </c>
      <c r="C253" s="26" t="s">
        <v>1647</v>
      </c>
      <c r="D253" s="26" t="s">
        <v>1648</v>
      </c>
      <c r="E253" s="26" t="s">
        <v>1747</v>
      </c>
      <c r="F253" s="26" t="s">
        <v>1748</v>
      </c>
    </row>
    <row r="254" spans="1:6">
      <c r="A254" s="22" t="s">
        <v>1593</v>
      </c>
      <c r="B254" s="23" t="s">
        <v>444</v>
      </c>
      <c r="C254" s="114">
        <v>15000</v>
      </c>
      <c r="D254" s="115">
        <v>7112.9791182160952</v>
      </c>
      <c r="E254" s="209">
        <v>2.1546279646914106E-3</v>
      </c>
      <c r="F254" s="209">
        <v>1.05961163550363E-3</v>
      </c>
    </row>
    <row r="255" spans="1:6">
      <c r="A255" s="22" t="s">
        <v>1593</v>
      </c>
      <c r="B255" s="23" t="s">
        <v>445</v>
      </c>
      <c r="C255" s="114">
        <v>4100</v>
      </c>
      <c r="D255" s="115">
        <v>2427.1067034183411</v>
      </c>
      <c r="E255" s="209">
        <v>5.8893164368231893E-4</v>
      </c>
      <c r="F255" s="209">
        <v>3.6156306110398458E-4</v>
      </c>
    </row>
    <row r="256" spans="1:6">
      <c r="A256" s="22" t="s">
        <v>1593</v>
      </c>
      <c r="B256" s="23" t="s">
        <v>446</v>
      </c>
      <c r="C256" s="114">
        <v>5000</v>
      </c>
      <c r="D256" s="115">
        <v>9173.273851719754</v>
      </c>
      <c r="E256" s="209">
        <v>7.1820932156380351E-4</v>
      </c>
      <c r="F256" s="209">
        <v>1.3665311745469054E-3</v>
      </c>
    </row>
    <row r="257" spans="1:6">
      <c r="A257" s="22" t="s">
        <v>1593</v>
      </c>
      <c r="B257" s="23" t="s">
        <v>447</v>
      </c>
      <c r="C257" s="114">
        <v>3000</v>
      </c>
      <c r="D257" s="115">
        <v>1762.8408150543585</v>
      </c>
      <c r="E257" s="209">
        <v>4.309255929382821E-4</v>
      </c>
      <c r="F257" s="209">
        <v>2.6260819947982204E-4</v>
      </c>
    </row>
    <row r="258" spans="1:6">
      <c r="A258" s="22" t="s">
        <v>1593</v>
      </c>
      <c r="B258" s="23" t="s">
        <v>448</v>
      </c>
      <c r="C258" s="114">
        <v>4500</v>
      </c>
      <c r="D258" s="115">
        <v>15576.660882135318</v>
      </c>
      <c r="E258" s="209">
        <v>6.4638838940742321E-4</v>
      </c>
      <c r="F258" s="209">
        <v>2.3204357609789045E-3</v>
      </c>
    </row>
    <row r="259" spans="1:6" s="42" customFormat="1">
      <c r="A259" s="22" t="s">
        <v>1593</v>
      </c>
      <c r="B259" s="23" t="s">
        <v>697</v>
      </c>
      <c r="C259" s="114">
        <v>3000</v>
      </c>
      <c r="D259" s="115">
        <v>0</v>
      </c>
      <c r="E259" s="209">
        <v>4.309255929382821E-4</v>
      </c>
      <c r="F259" s="209">
        <v>0</v>
      </c>
    </row>
    <row r="260" spans="1:6" s="6" customFormat="1">
      <c r="A260" s="19"/>
      <c r="B260" s="33" t="s">
        <v>731</v>
      </c>
      <c r="C260" s="24">
        <v>34600</v>
      </c>
      <c r="D260" s="24">
        <v>36052.861370543869</v>
      </c>
      <c r="E260" s="211">
        <v>4.9700085052215206E-3</v>
      </c>
      <c r="F260" s="211">
        <v>5.3707498316132463E-3</v>
      </c>
    </row>
    <row r="261" spans="1:6" s="42" customFormat="1" ht="23.25">
      <c r="A261" s="18"/>
      <c r="B261" s="50" t="s">
        <v>732</v>
      </c>
      <c r="C261" s="1"/>
      <c r="D261" s="1"/>
      <c r="E261" s="25"/>
      <c r="F261" s="25"/>
    </row>
    <row r="262" spans="1:6" s="42" customFormat="1">
      <c r="A262" s="2" t="s">
        <v>3</v>
      </c>
      <c r="B262" s="2" t="s">
        <v>2</v>
      </c>
      <c r="C262" s="26" t="s">
        <v>1647</v>
      </c>
      <c r="D262" s="26" t="s">
        <v>1648</v>
      </c>
      <c r="E262" s="26" t="s">
        <v>1747</v>
      </c>
      <c r="F262" s="26" t="s">
        <v>1748</v>
      </c>
    </row>
    <row r="263" spans="1:6" s="42" customFormat="1">
      <c r="A263" s="49" t="s">
        <v>444</v>
      </c>
      <c r="B263" s="45"/>
      <c r="C263" s="47"/>
      <c r="D263" s="47"/>
      <c r="E263" s="47"/>
      <c r="F263" s="47"/>
    </row>
    <row r="264" spans="1:6" s="42" customFormat="1">
      <c r="A264" s="22"/>
      <c r="B264" s="177" t="s">
        <v>806</v>
      </c>
      <c r="C264" s="114">
        <v>7500</v>
      </c>
      <c r="D264" s="115">
        <v>0</v>
      </c>
      <c r="E264" s="209">
        <v>1.0773139823457053E-3</v>
      </c>
      <c r="F264" s="209">
        <v>0</v>
      </c>
    </row>
    <row r="265" spans="1:6" s="42" customFormat="1">
      <c r="A265" s="22" t="s">
        <v>87</v>
      </c>
      <c r="B265" s="177" t="s">
        <v>811</v>
      </c>
      <c r="C265" s="114">
        <v>4000</v>
      </c>
      <c r="D265" s="115">
        <v>4000</v>
      </c>
      <c r="E265" s="209">
        <v>5.745674572510428E-4</v>
      </c>
      <c r="F265" s="209">
        <v>5.9587501545730736E-4</v>
      </c>
    </row>
    <row r="266" spans="1:6" s="42" customFormat="1">
      <c r="A266" s="22" t="s">
        <v>844</v>
      </c>
      <c r="B266" s="177" t="s">
        <v>791</v>
      </c>
      <c r="C266" s="114">
        <v>7686</v>
      </c>
      <c r="D266" s="115">
        <v>7686</v>
      </c>
      <c r="E266" s="209">
        <v>1.1040313691078787E-3</v>
      </c>
      <c r="F266" s="209">
        <v>1.144973842201216E-3</v>
      </c>
    </row>
    <row r="267" spans="1:6" s="42" customFormat="1">
      <c r="A267" s="49" t="s">
        <v>445</v>
      </c>
      <c r="B267" s="45"/>
      <c r="C267" s="176"/>
      <c r="D267" s="47"/>
      <c r="E267" s="47"/>
      <c r="F267" s="47"/>
    </row>
    <row r="268" spans="1:6" s="42" customFormat="1">
      <c r="A268" s="22" t="s">
        <v>845</v>
      </c>
      <c r="B268" s="177" t="s">
        <v>808</v>
      </c>
      <c r="C268" s="114">
        <v>10000</v>
      </c>
      <c r="D268" s="115">
        <v>0</v>
      </c>
      <c r="E268" s="209">
        <v>1.436418643127607E-3</v>
      </c>
      <c r="F268" s="209">
        <v>0</v>
      </c>
    </row>
    <row r="269" spans="1:6" s="42" customFormat="1">
      <c r="A269" s="22" t="s">
        <v>97</v>
      </c>
      <c r="B269" s="177" t="s">
        <v>811</v>
      </c>
      <c r="C269" s="114">
        <v>900</v>
      </c>
      <c r="D269" s="115">
        <v>900</v>
      </c>
      <c r="E269" s="209">
        <v>1.2927767788148463E-4</v>
      </c>
      <c r="F269" s="209">
        <v>1.3407187847789415E-4</v>
      </c>
    </row>
    <row r="270" spans="1:6" s="42" customFormat="1">
      <c r="A270" s="49" t="s">
        <v>446</v>
      </c>
      <c r="B270" s="45"/>
      <c r="C270" s="176"/>
      <c r="D270" s="47"/>
      <c r="E270" s="47"/>
      <c r="F270" s="47"/>
    </row>
    <row r="271" spans="1:6" s="42" customFormat="1" ht="17.45" customHeight="1">
      <c r="A271" s="22" t="s">
        <v>834</v>
      </c>
      <c r="B271" s="177" t="s">
        <v>811</v>
      </c>
      <c r="C271" s="114">
        <v>4500</v>
      </c>
      <c r="D271" s="115">
        <v>0</v>
      </c>
      <c r="E271" s="209">
        <v>6.4638838940742321E-4</v>
      </c>
      <c r="F271" s="209">
        <v>0</v>
      </c>
    </row>
    <row r="272" spans="1:6" s="42" customFormat="1">
      <c r="A272" s="22" t="s">
        <v>834</v>
      </c>
      <c r="B272" s="177" t="s">
        <v>779</v>
      </c>
      <c r="C272" s="114">
        <v>10000</v>
      </c>
      <c r="D272" s="115">
        <v>13500</v>
      </c>
      <c r="E272" s="209">
        <v>1.436418643127607E-3</v>
      </c>
      <c r="F272" s="209">
        <v>2.0110781771684122E-3</v>
      </c>
    </row>
    <row r="273" spans="1:6" s="42" customFormat="1">
      <c r="A273" s="22"/>
      <c r="B273" s="177" t="s">
        <v>801</v>
      </c>
      <c r="C273" s="114">
        <v>10000</v>
      </c>
      <c r="D273" s="115">
        <v>0</v>
      </c>
      <c r="E273" s="209">
        <v>1.436418643127607E-3</v>
      </c>
      <c r="F273" s="209">
        <v>0</v>
      </c>
    </row>
    <row r="274" spans="1:6" s="42" customFormat="1">
      <c r="A274" s="49" t="s">
        <v>447</v>
      </c>
      <c r="B274" s="45"/>
      <c r="C274" s="176"/>
      <c r="D274" s="47"/>
      <c r="E274" s="47"/>
      <c r="F274" s="47"/>
    </row>
    <row r="275" spans="1:6" s="42" customFormat="1">
      <c r="A275" s="22" t="s">
        <v>111</v>
      </c>
      <c r="B275" s="177" t="s">
        <v>811</v>
      </c>
      <c r="C275" s="114">
        <v>4000</v>
      </c>
      <c r="D275" s="115">
        <v>4000</v>
      </c>
      <c r="E275" s="209">
        <v>5.745674572510428E-4</v>
      </c>
      <c r="F275" s="209">
        <v>5.9587501545730736E-4</v>
      </c>
    </row>
    <row r="276" spans="1:6" s="42" customFormat="1">
      <c r="A276" s="49" t="s">
        <v>448</v>
      </c>
      <c r="B276" s="45"/>
      <c r="C276" s="176"/>
      <c r="D276" s="47"/>
      <c r="E276" s="47"/>
      <c r="F276" s="47"/>
    </row>
    <row r="277" spans="1:6" s="42" customFormat="1">
      <c r="A277" s="22" t="s">
        <v>118</v>
      </c>
      <c r="B277" s="177" t="s">
        <v>1521</v>
      </c>
      <c r="C277" s="114"/>
      <c r="D277" s="115">
        <v>4500</v>
      </c>
      <c r="E277" s="209">
        <v>0</v>
      </c>
      <c r="F277" s="209">
        <v>6.7035939238947078E-4</v>
      </c>
    </row>
    <row r="278" spans="1:6" s="42" customFormat="1">
      <c r="A278" s="49" t="s">
        <v>696</v>
      </c>
      <c r="B278" s="45"/>
      <c r="C278" s="176"/>
      <c r="D278" s="47"/>
      <c r="E278" s="47"/>
      <c r="F278" s="47"/>
    </row>
    <row r="279" spans="1:6" s="42" customFormat="1">
      <c r="A279" s="22" t="s">
        <v>849</v>
      </c>
      <c r="B279" s="23" t="s">
        <v>854</v>
      </c>
      <c r="C279" s="114"/>
      <c r="D279" s="115">
        <v>8412.9599999999991</v>
      </c>
      <c r="E279" s="209">
        <v>0</v>
      </c>
      <c r="F279" s="209">
        <v>1.2532681675104268E-3</v>
      </c>
    </row>
    <row r="280" spans="1:6" s="6" customFormat="1">
      <c r="A280" s="19"/>
      <c r="B280" s="33" t="s">
        <v>733</v>
      </c>
      <c r="C280" s="24">
        <v>58586</v>
      </c>
      <c r="D280" s="24">
        <v>42998.96</v>
      </c>
      <c r="E280" s="211">
        <v>8.4154022626273979E-3</v>
      </c>
      <c r="F280" s="211">
        <v>6.4055014886620345E-3</v>
      </c>
    </row>
    <row r="281" spans="1:6" s="42" customFormat="1" ht="23.25">
      <c r="A281" s="18"/>
      <c r="B281" s="50" t="s">
        <v>734</v>
      </c>
      <c r="C281" s="1"/>
      <c r="D281" s="1"/>
      <c r="E281" s="10"/>
      <c r="F281" s="10"/>
    </row>
    <row r="282" spans="1:6">
      <c r="A282" s="2" t="s">
        <v>3</v>
      </c>
      <c r="B282" s="2" t="s">
        <v>2</v>
      </c>
      <c r="C282" s="26" t="s">
        <v>1647</v>
      </c>
      <c r="D282" s="26" t="s">
        <v>1648</v>
      </c>
      <c r="E282" s="26" t="s">
        <v>1747</v>
      </c>
      <c r="F282" s="26" t="s">
        <v>1748</v>
      </c>
    </row>
    <row r="283" spans="1:6" s="42" customFormat="1">
      <c r="A283" s="49" t="s">
        <v>444</v>
      </c>
      <c r="B283" s="45"/>
      <c r="C283" s="47"/>
      <c r="D283" s="47"/>
      <c r="E283" s="47"/>
      <c r="F283" s="47"/>
    </row>
    <row r="284" spans="1:6" s="42" customFormat="1">
      <c r="A284" s="22" t="s">
        <v>353</v>
      </c>
      <c r="B284" s="23" t="s">
        <v>354</v>
      </c>
      <c r="C284" s="114">
        <v>30000</v>
      </c>
      <c r="D284" s="115">
        <v>32666.84</v>
      </c>
      <c r="E284" s="209">
        <v>4.3092559293828213E-3</v>
      </c>
      <c r="F284" s="209">
        <v>4.8663384474853461E-3</v>
      </c>
    </row>
    <row r="285" spans="1:6" s="42" customFormat="1">
      <c r="A285" s="22" t="s">
        <v>355</v>
      </c>
      <c r="B285" s="23" t="s">
        <v>356</v>
      </c>
      <c r="C285" s="114">
        <v>29000</v>
      </c>
      <c r="D285" s="115">
        <v>34690.509999999995</v>
      </c>
      <c r="E285" s="209">
        <v>4.1656140650700602E-3</v>
      </c>
      <c r="F285" s="209">
        <v>5.1678020456179677E-3</v>
      </c>
    </row>
    <row r="286" spans="1:6" s="42" customFormat="1">
      <c r="A286" s="22" t="s">
        <v>357</v>
      </c>
      <c r="B286" s="23" t="s">
        <v>358</v>
      </c>
      <c r="C286" s="114">
        <v>14100</v>
      </c>
      <c r="D286" s="115">
        <v>8155.6</v>
      </c>
      <c r="E286" s="209">
        <v>2.025350286809926E-3</v>
      </c>
      <c r="F286" s="209">
        <v>1.2149295690159041E-3</v>
      </c>
    </row>
    <row r="287" spans="1:6" s="42" customFormat="1">
      <c r="A287" s="22" t="s">
        <v>846</v>
      </c>
      <c r="B287" s="23" t="s">
        <v>850</v>
      </c>
      <c r="C287" s="114"/>
      <c r="D287" s="115">
        <v>23818.469999999994</v>
      </c>
      <c r="E287" s="209">
        <v>0</v>
      </c>
      <c r="F287" s="209">
        <v>3.5482077948548519E-3</v>
      </c>
    </row>
    <row r="288" spans="1:6" s="42" customFormat="1">
      <c r="A288" s="49" t="s">
        <v>445</v>
      </c>
      <c r="B288" s="45"/>
      <c r="C288" s="176"/>
      <c r="D288" s="47"/>
      <c r="E288" s="47"/>
      <c r="F288" s="47"/>
    </row>
    <row r="289" spans="1:6" s="42" customFormat="1">
      <c r="A289" s="22" t="s">
        <v>362</v>
      </c>
      <c r="B289" s="23" t="s">
        <v>363</v>
      </c>
      <c r="C289" s="114">
        <v>16500</v>
      </c>
      <c r="D289" s="115">
        <v>19059.48</v>
      </c>
      <c r="E289" s="209">
        <v>2.3700907611605517E-3</v>
      </c>
      <c r="F289" s="209">
        <v>2.8392669849020601E-3</v>
      </c>
    </row>
    <row r="290" spans="1:6" s="42" customFormat="1">
      <c r="A290" s="22" t="s">
        <v>364</v>
      </c>
      <c r="B290" s="23" t="s">
        <v>365</v>
      </c>
      <c r="C290" s="114">
        <v>16000</v>
      </c>
      <c r="D290" s="115">
        <v>24352.799999999999</v>
      </c>
      <c r="E290" s="209">
        <v>2.2982698290041712E-3</v>
      </c>
      <c r="F290" s="209">
        <v>3.6278062691071783E-3</v>
      </c>
    </row>
    <row r="291" spans="1:6" s="42" customFormat="1">
      <c r="A291" s="22" t="s">
        <v>366</v>
      </c>
      <c r="B291" s="23" t="s">
        <v>367</v>
      </c>
      <c r="C291" s="114">
        <v>5000</v>
      </c>
      <c r="D291" s="115">
        <v>0</v>
      </c>
      <c r="E291" s="209">
        <v>7.1820932156380351E-4</v>
      </c>
      <c r="F291" s="209">
        <v>0</v>
      </c>
    </row>
    <row r="292" spans="1:6" s="42" customFormat="1">
      <c r="A292" s="49" t="s">
        <v>446</v>
      </c>
      <c r="B292" s="45"/>
      <c r="C292" s="176"/>
      <c r="D292" s="47"/>
      <c r="E292" s="47"/>
      <c r="F292" s="47"/>
    </row>
    <row r="293" spans="1:6" s="42" customFormat="1" ht="17.45" customHeight="1">
      <c r="A293" s="22" t="s">
        <v>372</v>
      </c>
      <c r="B293" s="23" t="s">
        <v>373</v>
      </c>
      <c r="C293" s="114">
        <v>23000</v>
      </c>
      <c r="D293" s="115">
        <v>21340.120000000003</v>
      </c>
      <c r="E293" s="209">
        <v>3.3037628791934962E-3</v>
      </c>
      <c r="F293" s="209">
        <v>3.1790110837151987E-3</v>
      </c>
    </row>
    <row r="294" spans="1:6" s="42" customFormat="1">
      <c r="A294" s="22" t="s">
        <v>374</v>
      </c>
      <c r="B294" s="23" t="s">
        <v>375</v>
      </c>
      <c r="C294" s="114">
        <v>28311.5</v>
      </c>
      <c r="D294" s="115">
        <v>29621.08</v>
      </c>
      <c r="E294" s="209">
        <v>4.0667166414907249E-3</v>
      </c>
      <c r="F294" s="209">
        <v>4.4126153757155341E-3</v>
      </c>
    </row>
    <row r="295" spans="1:6" s="42" customFormat="1">
      <c r="A295" s="22" t="s">
        <v>376</v>
      </c>
      <c r="B295" s="23" t="s">
        <v>377</v>
      </c>
      <c r="C295" s="114">
        <v>15000</v>
      </c>
      <c r="D295" s="115">
        <v>5679.15</v>
      </c>
      <c r="E295" s="209">
        <v>2.1546279646914106E-3</v>
      </c>
      <c r="F295" s="209">
        <v>8.4601589850859162E-4</v>
      </c>
    </row>
    <row r="296" spans="1:6" s="42" customFormat="1">
      <c r="A296" s="22" t="s">
        <v>846</v>
      </c>
      <c r="B296" s="23" t="s">
        <v>850</v>
      </c>
      <c r="C296" s="114"/>
      <c r="D296" s="115">
        <v>33875.56</v>
      </c>
      <c r="E296" s="209">
        <v>0</v>
      </c>
      <c r="F296" s="209">
        <v>5.0463999596562347E-3</v>
      </c>
    </row>
    <row r="297" spans="1:6" s="42" customFormat="1">
      <c r="A297" s="49" t="s">
        <v>447</v>
      </c>
      <c r="B297" s="45"/>
      <c r="C297" s="176"/>
      <c r="D297" s="47"/>
      <c r="E297" s="47"/>
      <c r="F297" s="47"/>
    </row>
    <row r="298" spans="1:6" s="42" customFormat="1">
      <c r="A298" s="22" t="s">
        <v>382</v>
      </c>
      <c r="B298" s="23" t="s">
        <v>383</v>
      </c>
      <c r="C298" s="114">
        <v>11000</v>
      </c>
      <c r="D298" s="115">
        <v>12696.28</v>
      </c>
      <c r="E298" s="209">
        <v>1.5800605074403678E-3</v>
      </c>
      <c r="F298" s="209">
        <v>1.8913490103125755E-3</v>
      </c>
    </row>
    <row r="299" spans="1:6" s="42" customFormat="1">
      <c r="A299" s="22" t="s">
        <v>384</v>
      </c>
      <c r="B299" s="23" t="s">
        <v>385</v>
      </c>
      <c r="C299" s="114">
        <v>9653.1</v>
      </c>
      <c r="D299" s="115">
        <v>11738.53</v>
      </c>
      <c r="E299" s="209">
        <v>1.3865892803975105E-3</v>
      </c>
      <c r="F299" s="209">
        <v>1.7486741862990166E-3</v>
      </c>
    </row>
    <row r="300" spans="1:6" s="42" customFormat="1">
      <c r="A300" s="22" t="s">
        <v>386</v>
      </c>
      <c r="B300" s="23" t="s">
        <v>387</v>
      </c>
      <c r="C300" s="114">
        <v>6000</v>
      </c>
      <c r="D300" s="115">
        <v>3687.9</v>
      </c>
      <c r="E300" s="209">
        <v>8.6185118587656421E-4</v>
      </c>
      <c r="F300" s="209">
        <v>5.4938186737625095E-4</v>
      </c>
    </row>
    <row r="301" spans="1:6" s="42" customFormat="1">
      <c r="A301" s="49" t="s">
        <v>448</v>
      </c>
      <c r="B301" s="45"/>
      <c r="C301" s="176"/>
      <c r="D301" s="47"/>
      <c r="E301" s="47"/>
      <c r="F301" s="47"/>
    </row>
    <row r="302" spans="1:6" s="42" customFormat="1">
      <c r="A302" s="22" t="s">
        <v>392</v>
      </c>
      <c r="B302" s="23" t="s">
        <v>393</v>
      </c>
      <c r="C302" s="114">
        <v>23000</v>
      </c>
      <c r="D302" s="115">
        <v>20434.27</v>
      </c>
      <c r="E302" s="209">
        <v>3.3037628791934962E-3</v>
      </c>
      <c r="F302" s="209">
        <v>3.0440677380271981E-3</v>
      </c>
    </row>
    <row r="303" spans="1:6" s="42" customFormat="1">
      <c r="A303" s="22" t="s">
        <v>394</v>
      </c>
      <c r="B303" s="23" t="s">
        <v>395</v>
      </c>
      <c r="C303" s="114">
        <v>26000</v>
      </c>
      <c r="D303" s="115">
        <v>24005.69</v>
      </c>
      <c r="E303" s="209">
        <v>3.7346884721317784E-3</v>
      </c>
      <c r="F303" s="209">
        <v>3.5760977249533316E-3</v>
      </c>
    </row>
    <row r="304" spans="1:6" s="42" customFormat="1">
      <c r="A304" s="22" t="s">
        <v>396</v>
      </c>
      <c r="B304" s="23" t="s">
        <v>397</v>
      </c>
      <c r="C304" s="114">
        <v>16000</v>
      </c>
      <c r="D304" s="115">
        <v>5881.32</v>
      </c>
      <c r="E304" s="209">
        <v>2.2982698290041712E-3</v>
      </c>
      <c r="F304" s="209">
        <v>8.7613291147734266E-4</v>
      </c>
    </row>
    <row r="305" spans="1:6" s="42" customFormat="1">
      <c r="A305" s="49" t="s">
        <v>696</v>
      </c>
      <c r="B305" s="45"/>
      <c r="C305" s="176"/>
      <c r="D305" s="47"/>
      <c r="E305" s="47"/>
      <c r="F305" s="47"/>
    </row>
    <row r="306" spans="1:6" s="42" customFormat="1">
      <c r="A306" s="22" t="s">
        <v>208</v>
      </c>
      <c r="B306" s="23" t="s">
        <v>822</v>
      </c>
      <c r="C306" s="114">
        <v>14000</v>
      </c>
      <c r="D306" s="115">
        <v>11850</v>
      </c>
      <c r="E306" s="209">
        <v>2.01098610037865E-3</v>
      </c>
      <c r="F306" s="209">
        <v>1.7652797332922731E-3</v>
      </c>
    </row>
    <row r="307" spans="1:6" s="6" customFormat="1">
      <c r="A307" s="19"/>
      <c r="B307" s="33" t="s">
        <v>410</v>
      </c>
      <c r="C307" s="24">
        <v>282564.59999999998</v>
      </c>
      <c r="D307" s="24">
        <v>323553.59999999998</v>
      </c>
      <c r="E307" s="209">
        <v>4.0588105932789498E-2</v>
      </c>
      <c r="F307" s="209">
        <v>4.8199376600316854E-2</v>
      </c>
    </row>
    <row r="308" spans="1:6">
      <c r="A308" s="21" t="s">
        <v>1</v>
      </c>
      <c r="B308" s="40" t="s">
        <v>412</v>
      </c>
      <c r="C308" s="24">
        <v>4779758.71</v>
      </c>
      <c r="D308" s="24">
        <v>4596208.7613705443</v>
      </c>
      <c r="E308" s="211">
        <v>0.68657345206955611</v>
      </c>
      <c r="F308" s="211">
        <v>0.68469149168167109</v>
      </c>
    </row>
    <row r="310" spans="1:6">
      <c r="B310" s="33" t="s">
        <v>415</v>
      </c>
      <c r="C310" s="33">
        <v>2182000</v>
      </c>
      <c r="D310" s="33">
        <v>2114474.3499999996</v>
      </c>
      <c r="E310" s="211">
        <v>0.31342654793044383</v>
      </c>
      <c r="F310" s="211">
        <v>0.31499060899758241</v>
      </c>
    </row>
    <row r="312" spans="1:6" s="42" customFormat="1">
      <c r="A312" s="18"/>
      <c r="B312" s="33" t="s">
        <v>1591</v>
      </c>
      <c r="C312" s="33"/>
      <c r="D312" s="33">
        <v>2134</v>
      </c>
      <c r="E312" s="54"/>
      <c r="F312" s="54"/>
    </row>
    <row r="313" spans="1:6" s="42" customFormat="1">
      <c r="A313" s="18"/>
      <c r="B313" s="9"/>
      <c r="E313" s="10"/>
      <c r="F313" s="10"/>
    </row>
    <row r="314" spans="1:6" s="42" customFormat="1">
      <c r="A314" s="18"/>
      <c r="B314" s="63" t="s">
        <v>721</v>
      </c>
      <c r="C314" s="33">
        <v>6961758.71</v>
      </c>
      <c r="D314" s="33">
        <v>6712817.1113705439</v>
      </c>
      <c r="E314" s="10"/>
      <c r="F314" s="10"/>
    </row>
    <row r="315" spans="1:6" s="42" customFormat="1">
      <c r="A315" s="18"/>
      <c r="B315" s="9"/>
      <c r="E315" s="10"/>
      <c r="F315" s="10"/>
    </row>
    <row r="316" spans="1:6">
      <c r="B316" s="33" t="s">
        <v>417</v>
      </c>
      <c r="C316" s="33">
        <v>6961758.71</v>
      </c>
      <c r="D316" s="33">
        <v>6712817.1113705439</v>
      </c>
    </row>
    <row r="317" spans="1:6">
      <c r="B317" s="33" t="s">
        <v>411</v>
      </c>
      <c r="C317" s="33">
        <v>6961758.71</v>
      </c>
      <c r="D317" s="33">
        <v>6712817.1100000013</v>
      </c>
    </row>
  </sheetData>
  <autoFilter ref="A1:F317"/>
  <phoneticPr fontId="11" type="noConversion"/>
  <pageMargins left="0.70866141732283472" right="0.70866141732283472" top="0.74803149606299213" bottom="0.74803149606299213" header="0.31496062992125984" footer="0.31496062992125984"/>
  <pageSetup paperSize="9" scale="83" fitToHeight="10" orientation="landscape" r:id="rId1"/>
  <headerFooter>
    <oddHeader>&amp;L&amp;P&amp;RCosti complessivo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25</vt:i4>
      </vt:variant>
    </vt:vector>
  </HeadingPairs>
  <TitlesOfParts>
    <vt:vector size="43" baseType="lpstr">
      <vt:lpstr>LAVORO</vt:lpstr>
      <vt:lpstr>TABELLE PERS E RICAVI</vt:lpstr>
      <vt:lpstr>Ricavi complessivi</vt:lpstr>
      <vt:lpstr>R Collecchio</vt:lpstr>
      <vt:lpstr>R Felino</vt:lpstr>
      <vt:lpstr>R Montechiarugolo</vt:lpstr>
      <vt:lpstr>R Sala</vt:lpstr>
      <vt:lpstr>R Traversetolo</vt:lpstr>
      <vt:lpstr>Costi complessivi</vt:lpstr>
      <vt:lpstr>Gestionale Costi</vt:lpstr>
      <vt:lpstr>FOGLIO DI VERIFICA</vt:lpstr>
      <vt:lpstr>C Collecchio</vt:lpstr>
      <vt:lpstr>C Felino</vt:lpstr>
      <vt:lpstr>C Montechiarugolo</vt:lpstr>
      <vt:lpstr>C Sala</vt:lpstr>
      <vt:lpstr>C Traversetolo</vt:lpstr>
      <vt:lpstr>Riepilogo tabelle</vt:lpstr>
      <vt:lpstr>Foglio1</vt:lpstr>
      <vt:lpstr>'C Collecchio'!Area_stampa</vt:lpstr>
      <vt:lpstr>'C Felino'!Area_stampa</vt:lpstr>
      <vt:lpstr>'C Montechiarugolo'!Area_stampa</vt:lpstr>
      <vt:lpstr>'C Sala'!Area_stampa</vt:lpstr>
      <vt:lpstr>'C Traversetolo'!Area_stampa</vt:lpstr>
      <vt:lpstr>'Costi complessivi'!Area_stampa</vt:lpstr>
      <vt:lpstr>'R Collecchio'!Area_stampa</vt:lpstr>
      <vt:lpstr>'R Felino'!Area_stampa</vt:lpstr>
      <vt:lpstr>'R Montechiarugolo'!Area_stampa</vt:lpstr>
      <vt:lpstr>'R Sala'!Area_stampa</vt:lpstr>
      <vt:lpstr>'R Traversetolo'!Area_stampa</vt:lpstr>
      <vt:lpstr>'Ricavi complessivi'!Area_stampa</vt:lpstr>
      <vt:lpstr>'Riepilogo tabelle'!Area_stampa</vt:lpstr>
      <vt:lpstr>'C Collecchio'!Titoli_stampa</vt:lpstr>
      <vt:lpstr>'C Felino'!Titoli_stampa</vt:lpstr>
      <vt:lpstr>'C Montechiarugolo'!Titoli_stampa</vt:lpstr>
      <vt:lpstr>'C Sala'!Titoli_stampa</vt:lpstr>
      <vt:lpstr>'C Traversetolo'!Titoli_stampa</vt:lpstr>
      <vt:lpstr>'Costi complessivi'!Titoli_stampa</vt:lpstr>
      <vt:lpstr>'R Collecchio'!Titoli_stampa</vt:lpstr>
      <vt:lpstr>'R Felino'!Titoli_stampa</vt:lpstr>
      <vt:lpstr>'R Montechiarugolo'!Titoli_stampa</vt:lpstr>
      <vt:lpstr>'R Sala'!Titoli_stampa</vt:lpstr>
      <vt:lpstr>'R Traversetolo'!Titoli_stampa</vt:lpstr>
      <vt:lpstr>'Ricavi complessivi'!Titoli_stampa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fgaragnani</dc:creator>
  <cp:lastModifiedBy>Giada Brambilla</cp:lastModifiedBy>
  <cp:lastPrinted>2021-03-22T10:17:22Z</cp:lastPrinted>
  <dcterms:created xsi:type="dcterms:W3CDTF">2010-09-01T08:48:28Z</dcterms:created>
  <dcterms:modified xsi:type="dcterms:W3CDTF">2021-03-22T12:20:41Z</dcterms:modified>
</cp:coreProperties>
</file>